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A6079DAB-DF67-49BD-85C2-860533036164}" xr6:coauthVersionLast="45" xr6:coauthVersionMax="45" xr10:uidLastSave="{00000000-0000-0000-0000-000000000000}"/>
  <bookViews>
    <workbookView xWindow="-120" yWindow="0" windowWidth="11490" windowHeight="10560" tabRatio="935" firstSheet="3" activeTab="1" xr2:uid="{00000000-000D-0000-FFFF-FFFF00000000}"/>
  </bookViews>
  <sheets>
    <sheet name="OCE_Inspection_Search_Report (7" sheetId="1" r:id="rId1"/>
    <sheet name="Total Inspections - 9,767" sheetId="2" r:id="rId2"/>
    <sheet name="Sales to Minors - 1,192" sheetId="3" r:id="rId3"/>
    <sheet name="Cigars - 375" sheetId="4" r:id="rId4"/>
    <sheet name="Cigarettes - 432" sheetId="5" r:id="rId5"/>
    <sheet name="E-Cigs - 381" sheetId="6" r:id="rId6"/>
    <sheet name="Hookah - 1" sheetId="7" r:id="rId7"/>
    <sheet name="Smokeless - 3" sheetId="8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375" i="4" l="1"/>
  <c r="M362" i="4"/>
  <c r="M360" i="4"/>
  <c r="M354" i="4"/>
  <c r="M353" i="4"/>
  <c r="M346" i="4"/>
  <c r="M345" i="4"/>
  <c r="M344" i="4"/>
  <c r="M341" i="4"/>
  <c r="M340" i="4"/>
  <c r="M337" i="4"/>
  <c r="M336" i="4"/>
  <c r="M331" i="4"/>
  <c r="M330" i="4"/>
  <c r="M324" i="4"/>
  <c r="M323" i="4"/>
  <c r="M316" i="4"/>
  <c r="M298" i="4"/>
  <c r="M293" i="4"/>
  <c r="M285" i="4"/>
  <c r="M276" i="4"/>
  <c r="M274" i="4"/>
  <c r="M273" i="4"/>
  <c r="M268" i="4"/>
  <c r="M265" i="4"/>
  <c r="M259" i="4"/>
  <c r="M197" i="4"/>
  <c r="M184" i="4"/>
  <c r="M162" i="4"/>
  <c r="M139" i="4"/>
  <c r="M133" i="4"/>
  <c r="M132" i="4"/>
  <c r="M130" i="4"/>
  <c r="M129" i="4"/>
  <c r="M126" i="4"/>
  <c r="M125" i="4"/>
  <c r="M124" i="4"/>
  <c r="M119" i="4"/>
  <c r="M117" i="4"/>
  <c r="M110" i="4"/>
  <c r="M106" i="4"/>
  <c r="M104" i="4"/>
  <c r="M99" i="4"/>
  <c r="M96" i="4"/>
  <c r="M93" i="4"/>
  <c r="M91" i="4"/>
  <c r="M90" i="4"/>
  <c r="M84" i="4"/>
  <c r="M83" i="4"/>
  <c r="M72" i="4"/>
  <c r="M66" i="4"/>
  <c r="M60" i="4"/>
  <c r="M40" i="4"/>
  <c r="M39" i="4"/>
  <c r="M33" i="4"/>
  <c r="M32" i="4"/>
  <c r="M24" i="4"/>
  <c r="M23" i="4"/>
  <c r="M22" i="4"/>
  <c r="M20" i="4"/>
  <c r="M15" i="4"/>
  <c r="M12" i="4"/>
  <c r="M11" i="4"/>
  <c r="M10" i="4"/>
  <c r="M6" i="4"/>
  <c r="M5" i="4"/>
  <c r="M4" i="4"/>
  <c r="M3" i="4"/>
  <c r="M421" i="5"/>
  <c r="M415" i="5"/>
  <c r="M414" i="5"/>
  <c r="M413" i="5"/>
  <c r="M410" i="5"/>
  <c r="M409" i="5"/>
  <c r="M406" i="5"/>
  <c r="M405" i="5"/>
  <c r="M404" i="5"/>
  <c r="M401" i="5"/>
  <c r="M400" i="5"/>
  <c r="M399" i="5"/>
  <c r="M398" i="5"/>
  <c r="M397" i="5"/>
  <c r="M396" i="5"/>
  <c r="M395" i="5"/>
  <c r="M392" i="5"/>
  <c r="M390" i="5"/>
  <c r="M389" i="5"/>
  <c r="M385" i="5"/>
  <c r="M384" i="5"/>
  <c r="M383" i="5"/>
  <c r="M380" i="5"/>
  <c r="M377" i="5"/>
  <c r="M370" i="5"/>
  <c r="M369" i="5"/>
  <c r="M368" i="5"/>
  <c r="M367" i="5"/>
  <c r="M366" i="5"/>
  <c r="M365" i="5"/>
  <c r="M361" i="5"/>
  <c r="M360" i="5"/>
  <c r="M355" i="5"/>
  <c r="M354" i="5"/>
  <c r="M353" i="5"/>
  <c r="M336" i="5"/>
  <c r="M334" i="5"/>
  <c r="M333" i="5"/>
  <c r="M330" i="5"/>
  <c r="M327" i="5"/>
  <c r="M325" i="5"/>
  <c r="M322" i="5"/>
  <c r="M317" i="5"/>
  <c r="M316" i="5"/>
  <c r="M315" i="5"/>
  <c r="M307" i="5"/>
  <c r="M306" i="5"/>
  <c r="M303" i="5"/>
  <c r="M276" i="5"/>
  <c r="M275" i="5"/>
  <c r="M248" i="5"/>
  <c r="M240" i="5"/>
  <c r="M239" i="5"/>
  <c r="M227" i="5"/>
  <c r="M224" i="5"/>
  <c r="M213" i="5"/>
  <c r="M212" i="5"/>
  <c r="M211" i="5"/>
  <c r="M205" i="5"/>
  <c r="M204" i="5"/>
  <c r="M200" i="5"/>
  <c r="M177" i="5"/>
  <c r="M176" i="5"/>
  <c r="M172" i="5"/>
  <c r="M168" i="5"/>
  <c r="M167" i="5"/>
  <c r="M158" i="5"/>
  <c r="M157" i="5"/>
  <c r="M156" i="5"/>
  <c r="M155" i="5"/>
  <c r="M154" i="5"/>
  <c r="M153" i="5"/>
  <c r="M151" i="5"/>
  <c r="M150" i="5"/>
  <c r="M142" i="5"/>
  <c r="M136" i="5"/>
  <c r="M135" i="5"/>
  <c r="M134" i="5"/>
  <c r="M133" i="5"/>
  <c r="M132" i="5"/>
  <c r="M131" i="5"/>
  <c r="M128" i="5"/>
  <c r="M125" i="5"/>
  <c r="M120" i="5"/>
  <c r="M115" i="5"/>
  <c r="M114" i="5"/>
  <c r="M112" i="5"/>
  <c r="M111" i="5"/>
  <c r="M104" i="5"/>
  <c r="M98" i="5"/>
  <c r="M92" i="5"/>
  <c r="M91" i="5"/>
  <c r="M89" i="5"/>
  <c r="M88" i="5"/>
  <c r="M87" i="5"/>
  <c r="M77" i="5"/>
  <c r="M69" i="5"/>
  <c r="M68" i="5"/>
  <c r="M67" i="5"/>
  <c r="M65" i="5"/>
  <c r="M59" i="5"/>
  <c r="M54" i="5"/>
  <c r="M48" i="5"/>
  <c r="M47" i="5"/>
  <c r="M43" i="5"/>
  <c r="M40" i="5"/>
  <c r="M39" i="5"/>
  <c r="M38" i="5"/>
  <c r="M37" i="5"/>
  <c r="M32" i="5"/>
  <c r="M31" i="5"/>
  <c r="M28" i="5"/>
  <c r="M23" i="5"/>
  <c r="M18" i="5"/>
  <c r="M15" i="5"/>
  <c r="M14" i="5"/>
  <c r="M8" i="5"/>
  <c r="M6" i="5"/>
  <c r="M5" i="5"/>
  <c r="M4" i="5"/>
  <c r="M3" i="5"/>
  <c r="M381" i="6"/>
  <c r="M380" i="6"/>
  <c r="M379" i="6"/>
  <c r="M368" i="6"/>
  <c r="M355" i="6"/>
  <c r="M341" i="6"/>
  <c r="M340" i="6"/>
  <c r="M321" i="6"/>
  <c r="M315" i="6"/>
  <c r="M294" i="6"/>
  <c r="M293" i="6"/>
  <c r="M292" i="6"/>
  <c r="M270" i="6"/>
  <c r="M243" i="6"/>
  <c r="M241" i="6"/>
  <c r="M239" i="6"/>
  <c r="M227" i="6"/>
  <c r="M223" i="6"/>
  <c r="M222" i="6"/>
  <c r="M216" i="6"/>
  <c r="M204" i="6"/>
  <c r="M194" i="6"/>
  <c r="M191" i="6"/>
  <c r="M182" i="6"/>
  <c r="M106" i="6"/>
  <c r="M105" i="6"/>
  <c r="M95" i="6"/>
  <c r="M87" i="6"/>
  <c r="M85" i="6"/>
  <c r="M84" i="6"/>
  <c r="M77" i="6"/>
  <c r="M76" i="6"/>
  <c r="M72" i="6"/>
  <c r="M71" i="6"/>
  <c r="M56" i="6"/>
  <c r="M55" i="6"/>
  <c r="M54" i="6"/>
  <c r="M53" i="6"/>
  <c r="M52" i="6"/>
  <c r="M51" i="6"/>
  <c r="M46" i="6"/>
  <c r="M45" i="6"/>
  <c r="M43" i="6"/>
  <c r="M42" i="6"/>
  <c r="M40" i="6"/>
  <c r="M36" i="6"/>
  <c r="M35" i="6"/>
  <c r="M33" i="6"/>
  <c r="M32" i="6"/>
  <c r="M31" i="6"/>
  <c r="M19" i="6"/>
  <c r="M17" i="6"/>
  <c r="M15" i="6"/>
  <c r="M13" i="6"/>
  <c r="M11" i="6"/>
  <c r="M6" i="6"/>
  <c r="M796" i="3"/>
  <c r="M375" i="3"/>
  <c r="M790" i="3"/>
  <c r="M789" i="3"/>
  <c r="M788" i="3"/>
  <c r="M785" i="3"/>
  <c r="M784" i="3"/>
  <c r="M781" i="3"/>
  <c r="M822" i="3"/>
  <c r="M780" i="3"/>
  <c r="M779" i="3"/>
  <c r="M362" i="3"/>
  <c r="M776" i="3"/>
  <c r="M360" i="3"/>
  <c r="M775" i="3"/>
  <c r="M774" i="3"/>
  <c r="M773" i="3"/>
  <c r="M813" i="3"/>
  <c r="M354" i="3"/>
  <c r="M353" i="3"/>
  <c r="M772" i="3"/>
  <c r="M771" i="3"/>
  <c r="M770" i="3"/>
  <c r="M767" i="3"/>
  <c r="M765" i="3"/>
  <c r="M764" i="3"/>
  <c r="M820" i="3"/>
  <c r="M346" i="3"/>
  <c r="M345" i="3"/>
  <c r="M344" i="3"/>
  <c r="M341" i="3"/>
  <c r="M340" i="3"/>
  <c r="M760" i="3"/>
  <c r="M759" i="3"/>
  <c r="M758" i="3"/>
  <c r="M337" i="3"/>
  <c r="M336" i="3"/>
  <c r="M755" i="3"/>
  <c r="M331" i="3"/>
  <c r="M330" i="3"/>
  <c r="M752" i="3"/>
  <c r="M1188" i="3"/>
  <c r="M745" i="3"/>
  <c r="M324" i="3"/>
  <c r="M323" i="3"/>
  <c r="M744" i="3"/>
  <c r="M743" i="3"/>
  <c r="M742" i="3"/>
  <c r="M741" i="3"/>
  <c r="M1187" i="3"/>
  <c r="M740" i="3"/>
  <c r="M736" i="3"/>
  <c r="M735" i="3"/>
  <c r="M1186" i="3"/>
  <c r="M316" i="3"/>
  <c r="M730" i="3"/>
  <c r="M729" i="3"/>
  <c r="M728" i="3"/>
  <c r="M298" i="3"/>
  <c r="M711" i="3"/>
  <c r="M709" i="3"/>
  <c r="M293" i="3"/>
  <c r="M708" i="3"/>
  <c r="M705" i="3"/>
  <c r="M1175" i="3"/>
  <c r="M702" i="3"/>
  <c r="M700" i="3"/>
  <c r="M697" i="3"/>
  <c r="M285" i="3"/>
  <c r="M692" i="3"/>
  <c r="M691" i="3"/>
  <c r="M690" i="3"/>
  <c r="M276" i="3"/>
  <c r="M1162" i="3"/>
  <c r="M1148" i="3"/>
  <c r="M1147" i="3"/>
  <c r="M682" i="3"/>
  <c r="M274" i="3"/>
  <c r="M681" i="3"/>
  <c r="M818" i="3"/>
  <c r="M273" i="3"/>
  <c r="M1128" i="3"/>
  <c r="M1122" i="3"/>
  <c r="M268" i="3"/>
  <c r="M678" i="3"/>
  <c r="M1101" i="3"/>
  <c r="M1100" i="3"/>
  <c r="M265" i="3"/>
  <c r="M1099" i="3"/>
  <c r="M259" i="3"/>
  <c r="M1077" i="3"/>
  <c r="M651" i="3"/>
  <c r="M650" i="3"/>
  <c r="M197" i="3"/>
  <c r="M623" i="3"/>
  <c r="M615" i="3"/>
  <c r="M614" i="3"/>
  <c r="M184" i="3"/>
  <c r="M602" i="3"/>
  <c r="M599" i="3"/>
  <c r="M588" i="3"/>
  <c r="M587" i="3"/>
  <c r="M586" i="3"/>
  <c r="M580" i="3"/>
  <c r="M579" i="3"/>
  <c r="M162" i="3"/>
  <c r="M575" i="3"/>
  <c r="M1050" i="3"/>
  <c r="M1048" i="3"/>
  <c r="M1046" i="3"/>
  <c r="M552" i="3"/>
  <c r="M551" i="3"/>
  <c r="M139" i="3"/>
  <c r="M547" i="3"/>
  <c r="M1034" i="3"/>
  <c r="M133" i="3"/>
  <c r="M543" i="3"/>
  <c r="M132" i="3"/>
  <c r="M542" i="3"/>
  <c r="M130" i="3"/>
  <c r="M129" i="3"/>
  <c r="M1030" i="3"/>
  <c r="M1029" i="3"/>
  <c r="M126" i="3"/>
  <c r="M533" i="3"/>
  <c r="M532" i="3"/>
  <c r="M125" i="3"/>
  <c r="M531" i="3"/>
  <c r="M530" i="3"/>
  <c r="M124" i="3"/>
  <c r="M529" i="3"/>
  <c r="M528" i="3"/>
  <c r="M526" i="3"/>
  <c r="M525" i="3"/>
  <c r="M1023" i="3"/>
  <c r="M119" i="3"/>
  <c r="M117" i="3"/>
  <c r="M517" i="3"/>
  <c r="M1011" i="3"/>
  <c r="M511" i="3"/>
  <c r="M110" i="3"/>
  <c r="M510" i="3"/>
  <c r="M509" i="3"/>
  <c r="M106" i="3"/>
  <c r="M508" i="3"/>
  <c r="M507" i="3"/>
  <c r="M506" i="3"/>
  <c r="M503" i="3"/>
  <c r="M1001" i="3"/>
  <c r="M998" i="3"/>
  <c r="M104" i="3"/>
  <c r="M500" i="3"/>
  <c r="M99" i="3"/>
  <c r="M495" i="3"/>
  <c r="M490" i="3"/>
  <c r="M989" i="3"/>
  <c r="M489" i="3"/>
  <c r="M487" i="3"/>
  <c r="M486" i="3"/>
  <c r="M96" i="3"/>
  <c r="M93" i="3"/>
  <c r="M91" i="3"/>
  <c r="M90" i="3"/>
  <c r="M479" i="3"/>
  <c r="M84" i="3"/>
  <c r="M83" i="3"/>
  <c r="M473" i="3"/>
  <c r="M72" i="3"/>
  <c r="M467" i="3"/>
  <c r="M466" i="3"/>
  <c r="M464" i="3"/>
  <c r="M463" i="3"/>
  <c r="M66" i="3"/>
  <c r="M462" i="3"/>
  <c r="M60" i="3"/>
  <c r="M452" i="3"/>
  <c r="M913" i="3"/>
  <c r="M912" i="3"/>
  <c r="M902" i="3"/>
  <c r="M444" i="3"/>
  <c r="M443" i="3"/>
  <c r="M442" i="3"/>
  <c r="M894" i="3"/>
  <c r="M892" i="3"/>
  <c r="M440" i="3"/>
  <c r="M891" i="3"/>
  <c r="M434" i="3"/>
  <c r="M40" i="3"/>
  <c r="M39" i="3"/>
  <c r="M884" i="3"/>
  <c r="M883" i="3"/>
  <c r="M429" i="3"/>
  <c r="M879" i="3"/>
  <c r="M423" i="3"/>
  <c r="M422" i="3"/>
  <c r="M878" i="3"/>
  <c r="M33" i="3"/>
  <c r="M418" i="3"/>
  <c r="M415" i="3"/>
  <c r="M414" i="3"/>
  <c r="M32" i="3"/>
  <c r="M413" i="3"/>
  <c r="M412" i="3"/>
  <c r="M863" i="3"/>
  <c r="M862" i="3"/>
  <c r="M861" i="3"/>
  <c r="M860" i="3"/>
  <c r="M859" i="3"/>
  <c r="M858" i="3"/>
  <c r="M24" i="3"/>
  <c r="M407" i="3"/>
  <c r="M23" i="3"/>
  <c r="M22" i="3"/>
  <c r="M406" i="3"/>
  <c r="M853" i="3"/>
  <c r="M852" i="3"/>
  <c r="M850" i="3"/>
  <c r="M849" i="3"/>
  <c r="M20" i="3"/>
  <c r="M403" i="3"/>
  <c r="M847" i="3"/>
  <c r="M843" i="3"/>
  <c r="M398" i="3"/>
  <c r="M842" i="3"/>
  <c r="M840" i="3"/>
  <c r="M15" i="3"/>
  <c r="M393" i="3"/>
  <c r="M839" i="3"/>
  <c r="M838" i="3"/>
  <c r="M390" i="3"/>
  <c r="M12" i="3"/>
  <c r="M11" i="3"/>
  <c r="M389" i="3"/>
  <c r="M10" i="3"/>
  <c r="M383" i="3"/>
  <c r="M6" i="3"/>
  <c r="M5" i="3"/>
  <c r="M826" i="3"/>
  <c r="M381" i="3"/>
  <c r="M380" i="3"/>
  <c r="M4" i="3"/>
  <c r="M3" i="3"/>
  <c r="M379" i="3"/>
  <c r="M378" i="3"/>
  <c r="M824" i="3"/>
  <c r="M9753" i="2"/>
  <c r="M9752" i="2"/>
  <c r="M9745" i="2"/>
  <c r="M9744" i="2"/>
  <c r="M9743" i="2"/>
  <c r="M9735" i="2"/>
  <c r="M9734" i="2"/>
  <c r="M9721" i="2"/>
  <c r="M9720" i="2"/>
  <c r="M9719" i="2"/>
  <c r="M9718" i="2"/>
  <c r="M9717" i="2"/>
  <c r="M9712" i="2"/>
  <c r="M9711" i="2"/>
  <c r="M9710" i="2"/>
  <c r="M9709" i="2"/>
  <c r="M9705" i="2"/>
  <c r="M9702" i="2"/>
  <c r="M9700" i="2"/>
  <c r="M9699" i="2"/>
  <c r="M9698" i="2"/>
  <c r="M9697" i="2"/>
  <c r="M9696" i="2"/>
  <c r="M9689" i="2"/>
  <c r="M9686" i="2"/>
  <c r="M9685" i="2"/>
  <c r="M9684" i="2"/>
  <c r="M9681" i="2"/>
  <c r="M9680" i="2"/>
  <c r="M9679" i="2"/>
  <c r="M9675" i="2"/>
  <c r="M9674" i="2"/>
  <c r="M9670" i="2"/>
  <c r="M9669" i="2"/>
  <c r="M9667" i="2"/>
  <c r="M9666" i="2"/>
  <c r="M9665" i="2"/>
  <c r="M9658" i="2"/>
  <c r="M9655" i="2"/>
  <c r="M9653" i="2"/>
  <c r="M9652" i="2"/>
  <c r="M9639" i="2"/>
  <c r="M9637" i="2"/>
  <c r="M9636" i="2"/>
  <c r="M9635" i="2"/>
  <c r="M9634" i="2"/>
  <c r="M9633" i="2"/>
  <c r="M9629" i="2"/>
  <c r="M9627" i="2"/>
  <c r="M9626" i="2"/>
  <c r="M9625" i="2"/>
  <c r="M9618" i="2"/>
  <c r="M9617" i="2"/>
  <c r="M9616" i="2"/>
  <c r="M9615" i="2"/>
  <c r="M9596" i="2"/>
  <c r="M9595" i="2"/>
  <c r="M9594" i="2"/>
  <c r="M9574" i="2"/>
  <c r="M9567" i="2"/>
  <c r="M9562" i="2"/>
  <c r="M9561" i="2"/>
  <c r="M9560" i="2"/>
  <c r="M9552" i="2"/>
  <c r="M9545" i="2"/>
  <c r="M9544" i="2"/>
  <c r="M9537" i="2"/>
  <c r="M9529" i="2"/>
  <c r="M9528" i="2"/>
  <c r="M9517" i="2"/>
  <c r="M9516" i="2"/>
  <c r="M9515" i="2"/>
  <c r="M9503" i="2"/>
  <c r="M9502" i="2"/>
  <c r="M9484" i="2"/>
  <c r="M9483" i="2"/>
  <c r="M9482" i="2"/>
  <c r="M9481" i="2"/>
  <c r="M9480" i="2"/>
  <c r="M9479" i="2"/>
  <c r="M9459" i="2"/>
  <c r="M9458" i="2"/>
  <c r="M9451" i="2"/>
  <c r="M9444" i="2"/>
  <c r="M9443" i="2"/>
  <c r="M9417" i="2"/>
  <c r="M9416" i="2"/>
  <c r="M9415" i="2"/>
  <c r="M9414" i="2"/>
  <c r="M9392" i="2"/>
  <c r="M9356" i="2"/>
  <c r="M9330" i="2"/>
  <c r="M9329" i="2"/>
  <c r="M9268" i="2"/>
  <c r="M9267" i="2"/>
  <c r="M9247" i="2"/>
  <c r="M9246" i="2"/>
  <c r="M9245" i="2"/>
  <c r="M9226" i="2"/>
  <c r="M9221" i="2"/>
  <c r="M9204" i="2"/>
  <c r="M9203" i="2"/>
  <c r="M9202" i="2"/>
  <c r="M9185" i="2"/>
  <c r="M9184" i="2"/>
  <c r="M9183" i="2"/>
  <c r="M9169" i="2"/>
  <c r="M9137" i="2"/>
  <c r="M9130" i="2"/>
  <c r="M9126" i="2"/>
  <c r="M9108" i="2"/>
  <c r="M9105" i="2"/>
  <c r="M9101" i="2"/>
  <c r="M9100" i="2"/>
  <c r="M9088" i="2"/>
  <c r="M9087" i="2"/>
  <c r="M9086" i="2"/>
  <c r="M9082" i="2"/>
  <c r="M9081" i="2"/>
  <c r="M9074" i="2"/>
  <c r="M9073" i="2"/>
  <c r="M9072" i="2"/>
  <c r="M9071" i="2"/>
  <c r="M9063" i="2"/>
  <c r="M9062" i="2"/>
  <c r="M9061" i="2"/>
  <c r="M9060" i="2"/>
  <c r="M9059" i="2"/>
  <c r="M9058" i="2"/>
  <c r="M9057" i="2"/>
  <c r="M9056" i="2"/>
  <c r="M9055" i="2"/>
  <c r="M9053" i="2"/>
  <c r="M9050" i="2"/>
  <c r="M9045" i="2"/>
  <c r="M9039" i="2"/>
  <c r="M9034" i="2"/>
  <c r="M9021" i="2"/>
  <c r="M9012" i="2"/>
  <c r="M9008" i="2"/>
  <c r="M9003" i="2"/>
  <c r="M9001" i="2"/>
  <c r="M8994" i="2"/>
  <c r="M8993" i="2"/>
  <c r="M8992" i="2"/>
  <c r="M8991" i="2"/>
  <c r="M8990" i="2"/>
  <c r="M8987" i="2"/>
  <c r="M8984" i="2"/>
  <c r="M8979" i="2"/>
  <c r="M8978" i="2"/>
  <c r="M8977" i="2"/>
  <c r="M8966" i="2"/>
  <c r="M8963" i="2"/>
  <c r="M8952" i="2"/>
  <c r="M8951" i="2"/>
  <c r="M8950" i="2"/>
  <c r="M8943" i="2"/>
  <c r="M8938" i="2"/>
  <c r="M8935" i="2"/>
  <c r="M8930" i="2"/>
  <c r="M8920" i="2"/>
  <c r="M8919" i="2"/>
  <c r="M8918" i="2"/>
  <c r="M8900" i="2"/>
  <c r="M8899" i="2"/>
  <c r="M8889" i="2"/>
  <c r="M8861" i="2"/>
  <c r="M8860" i="2"/>
  <c r="M8859" i="2"/>
  <c r="M8844" i="2"/>
  <c r="M8843" i="2"/>
  <c r="M8842" i="2"/>
  <c r="M8841" i="2"/>
  <c r="M8818" i="2"/>
  <c r="M8797" i="2"/>
  <c r="M8796" i="2"/>
  <c r="M8795" i="2"/>
  <c r="M8775" i="2"/>
  <c r="M8762" i="2"/>
  <c r="M8761" i="2"/>
  <c r="M8760" i="2"/>
  <c r="M8755" i="2"/>
  <c r="M8753" i="2"/>
  <c r="M8752" i="2"/>
  <c r="M8750" i="2"/>
  <c r="M8739" i="2"/>
  <c r="M8738" i="2"/>
  <c r="M8737" i="2"/>
  <c r="M8725" i="2"/>
  <c r="M8724" i="2"/>
  <c r="M8723" i="2"/>
  <c r="M8712" i="2"/>
  <c r="M8711" i="2"/>
  <c r="M8710" i="2"/>
  <c r="M8709" i="2"/>
  <c r="M8702" i="2"/>
  <c r="M8699" i="2"/>
  <c r="M8690" i="2"/>
  <c r="M8689" i="2"/>
  <c r="M8688" i="2"/>
  <c r="M8687" i="2"/>
  <c r="M8686" i="2"/>
  <c r="M8677" i="2"/>
  <c r="M8676" i="2"/>
  <c r="M8675" i="2"/>
  <c r="M8674" i="2"/>
  <c r="M8673" i="2"/>
  <c r="M8672" i="2"/>
  <c r="M8661" i="2"/>
  <c r="M8660" i="2"/>
  <c r="M8659" i="2"/>
  <c r="M8657" i="2"/>
  <c r="M8656" i="2"/>
  <c r="M8655" i="2"/>
  <c r="M8654" i="2"/>
  <c r="M8649" i="2"/>
  <c r="M8648" i="2"/>
  <c r="M8647" i="2"/>
  <c r="M8645" i="2"/>
  <c r="M8643" i="2"/>
  <c r="M8636" i="2"/>
  <c r="M8635" i="2"/>
  <c r="M8634" i="2"/>
  <c r="M8626" i="2"/>
  <c r="M8623" i="2"/>
  <c r="M8622" i="2"/>
  <c r="M8621" i="2"/>
  <c r="M8620" i="2"/>
  <c r="M8612" i="2"/>
  <c r="M8611" i="2"/>
  <c r="M8610" i="2"/>
  <c r="M8609" i="2"/>
  <c r="M8608" i="2"/>
  <c r="M8591" i="2"/>
  <c r="M8590" i="2"/>
  <c r="M8589" i="2"/>
  <c r="M8586" i="2"/>
  <c r="M8584" i="2"/>
  <c r="M8583" i="2"/>
  <c r="M8582" i="2"/>
  <c r="M8581" i="2"/>
  <c r="M8580" i="2"/>
  <c r="M8578" i="2"/>
  <c r="M8577" i="2"/>
  <c r="M20" i="1" l="1"/>
  <c r="M39" i="1"/>
  <c r="M55" i="1"/>
  <c r="M63" i="1"/>
  <c r="M68" i="1"/>
  <c r="M69" i="1"/>
  <c r="M74" i="1"/>
  <c r="M76" i="1"/>
  <c r="M80" i="1"/>
  <c r="M81" i="1"/>
  <c r="M86" i="1"/>
  <c r="M113" i="1"/>
  <c r="M114" i="1"/>
  <c r="M115" i="1"/>
  <c r="M116" i="1"/>
  <c r="M133" i="1"/>
  <c r="M159" i="1"/>
  <c r="M175" i="1"/>
  <c r="M178" i="1"/>
  <c r="M182" i="1"/>
  <c r="M186" i="1"/>
  <c r="M257" i="1"/>
  <c r="M260" i="1"/>
  <c r="M263" i="1"/>
  <c r="M280" i="1"/>
  <c r="M364" i="1"/>
  <c r="M376" i="1"/>
  <c r="M393" i="1"/>
  <c r="M397" i="1"/>
  <c r="M484" i="1"/>
  <c r="M485" i="1"/>
  <c r="M510" i="1"/>
  <c r="M537" i="1"/>
  <c r="M562" i="1"/>
  <c r="M564" i="1"/>
  <c r="M573" i="1"/>
  <c r="M655" i="1"/>
  <c r="M657" i="1"/>
  <c r="M669" i="1"/>
  <c r="M694" i="1"/>
  <c r="M695" i="1"/>
  <c r="M711" i="1"/>
  <c r="M753" i="1"/>
  <c r="M756" i="1"/>
  <c r="M811" i="1"/>
  <c r="M813" i="1"/>
  <c r="M818" i="1"/>
  <c r="M834" i="1"/>
  <c r="M839" i="1"/>
  <c r="M854" i="1"/>
  <c r="M864" i="1"/>
  <c r="M879" i="1"/>
  <c r="M881" i="1"/>
  <c r="M895" i="1"/>
  <c r="M898" i="1"/>
  <c r="M899" i="1"/>
  <c r="M930" i="1"/>
  <c r="M936" i="1"/>
  <c r="M973" i="1"/>
  <c r="M1001" i="1"/>
  <c r="M1069" i="1"/>
  <c r="M1072" i="1"/>
  <c r="M1083" i="1"/>
  <c r="M1099" i="1"/>
  <c r="M1129" i="1"/>
  <c r="M1133" i="1"/>
  <c r="M1203" i="1"/>
  <c r="M1396" i="1"/>
  <c r="M1417" i="1"/>
  <c r="M1442" i="1"/>
  <c r="M1530" i="1"/>
  <c r="M1614" i="1"/>
  <c r="M1620" i="1"/>
  <c r="M1622" i="1"/>
  <c r="M1686" i="1"/>
  <c r="M1715" i="1"/>
  <c r="M1740" i="1"/>
  <c r="M1761" i="1"/>
  <c r="M1855" i="1"/>
  <c r="M1934" i="1"/>
  <c r="M1959" i="1"/>
  <c r="M2037" i="1"/>
  <c r="M2042" i="1"/>
  <c r="M2097" i="1"/>
  <c r="M2124" i="1"/>
  <c r="M2130" i="1"/>
  <c r="M2133" i="1"/>
  <c r="M2142" i="1"/>
  <c r="M2194" i="1"/>
  <c r="M2221" i="1"/>
  <c r="M2222" i="1"/>
  <c r="M2249" i="1"/>
  <c r="M2300" i="1"/>
  <c r="M2423" i="1"/>
  <c r="M2424" i="1"/>
  <c r="M2425" i="1"/>
  <c r="M2448" i="1"/>
  <c r="M2472" i="1"/>
  <c r="M2600" i="1"/>
  <c r="M2658" i="1"/>
  <c r="M2662" i="1"/>
  <c r="M2664" i="1"/>
  <c r="M2668" i="1"/>
  <c r="M2782" i="1"/>
  <c r="M2786" i="1"/>
  <c r="M2814" i="1"/>
  <c r="M2850" i="1"/>
  <c r="M2929" i="1"/>
  <c r="M2996" i="1"/>
  <c r="M3171" i="1"/>
  <c r="M3300" i="1"/>
  <c r="M3356" i="1"/>
  <c r="M3371" i="1"/>
  <c r="M3375" i="1"/>
  <c r="M3416" i="1"/>
  <c r="M3417" i="1"/>
  <c r="M3446" i="1"/>
  <c r="M3447" i="1"/>
  <c r="M3453" i="1"/>
  <c r="M3454" i="1"/>
  <c r="M3455" i="1"/>
  <c r="M3456" i="1"/>
  <c r="M3540" i="1"/>
  <c r="M3541" i="1"/>
  <c r="M3572" i="1"/>
  <c r="M3581" i="1"/>
  <c r="M3611" i="1"/>
  <c r="M3679" i="1"/>
  <c r="M3792" i="1"/>
  <c r="M3836" i="1"/>
  <c r="M3837" i="1"/>
  <c r="M4075" i="1"/>
  <c r="M4076" i="1"/>
  <c r="M4095" i="1"/>
  <c r="M4121" i="1"/>
  <c r="M4205" i="1"/>
  <c r="M4308" i="1"/>
  <c r="M4377" i="1"/>
  <c r="M4521" i="1"/>
  <c r="M4632" i="1"/>
  <c r="M4662" i="1"/>
  <c r="M4700" i="1"/>
  <c r="M4729" i="1"/>
  <c r="M4791" i="1"/>
  <c r="M4801" i="1"/>
  <c r="M4875" i="1"/>
  <c r="M4996" i="1"/>
  <c r="M5065" i="1"/>
  <c r="M5094" i="1"/>
  <c r="M5148" i="1"/>
  <c r="M5216" i="1"/>
  <c r="M5225" i="1"/>
  <c r="M5472" i="1"/>
  <c r="M5474" i="1"/>
  <c r="M5697" i="1"/>
  <c r="M5756" i="1"/>
  <c r="M6008" i="1"/>
  <c r="M6016" i="1"/>
  <c r="M6026" i="1"/>
  <c r="M6031" i="1"/>
  <c r="M6171" i="1"/>
  <c r="M6213" i="1"/>
  <c r="M6319" i="1"/>
  <c r="M6407" i="1"/>
  <c r="M6476" i="1"/>
  <c r="M6578" i="1"/>
  <c r="M6627" i="1"/>
  <c r="M6661" i="1"/>
  <c r="M6686" i="1"/>
  <c r="M6687" i="1"/>
  <c r="M6690" i="1"/>
  <c r="M6756" i="1"/>
  <c r="M6874" i="1"/>
  <c r="M7034" i="1"/>
  <c r="M7045" i="1"/>
  <c r="M7090" i="1"/>
  <c r="M7151" i="1"/>
  <c r="M7187" i="1"/>
  <c r="M7285" i="1"/>
  <c r="M7360" i="1"/>
  <c r="M7391" i="1"/>
  <c r="M7521" i="1"/>
  <c r="M7580" i="1"/>
  <c r="M7609" i="1"/>
  <c r="M7665" i="1"/>
  <c r="M7691" i="1"/>
  <c r="M7778" i="1"/>
  <c r="M7849" i="1"/>
  <c r="M7902" i="1"/>
  <c r="M7903" i="1"/>
  <c r="M8022" i="1"/>
  <c r="M8036" i="1"/>
  <c r="M8060" i="1"/>
  <c r="M8067" i="1"/>
  <c r="M8098" i="1"/>
  <c r="M8121" i="1"/>
  <c r="M8148" i="1"/>
  <c r="M8155" i="1"/>
  <c r="M8188" i="1"/>
  <c r="M8192" i="1"/>
  <c r="M8197" i="1"/>
  <c r="M8198" i="1"/>
  <c r="M8216" i="1"/>
  <c r="M8220" i="1"/>
  <c r="M8557" i="1"/>
  <c r="M8571" i="1"/>
  <c r="M8576" i="1"/>
  <c r="M8588" i="1"/>
  <c r="M8722" i="1"/>
  <c r="M8736" i="1"/>
  <c r="M8753" i="1"/>
  <c r="M8771" i="1"/>
  <c r="M8843" i="1"/>
  <c r="M8902" i="1"/>
  <c r="M8944" i="1"/>
  <c r="M8965" i="1"/>
  <c r="M8977" i="1"/>
  <c r="M8978" i="1"/>
  <c r="M9046" i="1"/>
  <c r="M9093" i="1"/>
  <c r="M9107" i="1"/>
  <c r="M9126" i="1"/>
  <c r="M9147" i="1"/>
  <c r="M9149" i="1"/>
  <c r="M9151" i="1"/>
  <c r="M9187" i="1"/>
  <c r="M9205" i="1"/>
  <c r="M9212" i="1"/>
  <c r="M9215" i="1"/>
  <c r="M9227" i="1"/>
  <c r="M9283" i="1"/>
  <c r="M9293" i="1"/>
  <c r="M9300" i="1"/>
  <c r="M9354" i="1"/>
  <c r="M9359" i="1"/>
  <c r="M9375" i="1"/>
  <c r="M9378" i="1"/>
  <c r="M9379" i="1"/>
  <c r="M9412" i="1"/>
  <c r="M9455" i="1"/>
  <c r="M9487" i="1"/>
  <c r="M9493" i="1"/>
  <c r="M9509" i="1"/>
  <c r="M9557" i="1"/>
  <c r="M9591" i="1"/>
</calcChain>
</file>

<file path=xl/sharedStrings.xml><?xml version="1.0" encoding="utf-8"?>
<sst xmlns="http://schemas.openxmlformats.org/spreadsheetml/2006/main" count="237260" uniqueCount="10748">
  <si>
    <t>Compliance Check Inspections of Tobacco Product Retailers Through 9/30/19 - Search Results</t>
  </si>
  <si>
    <t>You searched for:</t>
  </si>
  <si>
    <t>State is WA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</si>
  <si>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</si>
  <si>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</si>
  <si>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</si>
  <si>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</si>
  <si>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</si>
  <si>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</si>
  <si>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</si>
  <si>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</si>
  <si>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</si>
  <si>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</si>
  <si>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</si>
  <si>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</si>
  <si>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</si>
  <si>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</si>
  <si>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</si>
  <si>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7-ELEVEN 2361-16547B</t>
  </si>
  <si>
    <t>4812 ERSKINE WY SW</t>
  </si>
  <si>
    <t>SEATTLE</t>
  </si>
  <si>
    <t>WA</t>
  </si>
  <si>
    <t>Yes</t>
  </si>
  <si>
    <t>No</t>
  </si>
  <si>
    <t>N/A</t>
  </si>
  <si>
    <t>Not available</t>
  </si>
  <si>
    <t>No Violations Observed</t>
  </si>
  <si>
    <t>URM CASH &amp; CARRY 5</t>
  </si>
  <si>
    <t>3022 OHME ROAD</t>
  </si>
  <si>
    <t>WENATCHEE</t>
  </si>
  <si>
    <t>RITE AID #5218</t>
  </si>
  <si>
    <t>2603 3RD AVE</t>
  </si>
  <si>
    <t>ALBERTSONS 580</t>
  </si>
  <si>
    <t>14300 NORTHEAST 20TH AVENUE</t>
  </si>
  <si>
    <t>VANCOUVER</t>
  </si>
  <si>
    <t>USA GAS #62507</t>
  </si>
  <si>
    <t>5208 W CLEARWATER AVE</t>
  </si>
  <si>
    <t>KENNEWICK</t>
  </si>
  <si>
    <t>WALGREENS #6259</t>
  </si>
  <si>
    <t>9456 16TH AVENUE SOUTHWEST</t>
  </si>
  <si>
    <t>4603 S 188TH ST</t>
  </si>
  <si>
    <t>SEATAC</t>
  </si>
  <si>
    <t>WALGREENS 9380</t>
  </si>
  <si>
    <t>6105 NORTHEAST 114TH AVENUE</t>
  </si>
  <si>
    <t>BEST OF THE BEST</t>
  </si>
  <si>
    <t>8818 RENTON AVENUE SOUTH</t>
  </si>
  <si>
    <t>SHELL / BJ'S DRYDEN</t>
  </si>
  <si>
    <t>9255 FOSTER ROAD</t>
  </si>
  <si>
    <t>DRYDEN</t>
  </si>
  <si>
    <t>SRPH BREAKPLACE CONOCO/ROCKET MART</t>
  </si>
  <si>
    <t>5304 WEST CANAL DRIVE</t>
  </si>
  <si>
    <t>CASHMERE MINI MART</t>
  </si>
  <si>
    <t>5607 SUNSET HIGHWAY</t>
  </si>
  <si>
    <t>CASHMERE</t>
  </si>
  <si>
    <t>SMOKE CITY FOR LESS</t>
  </si>
  <si>
    <t>1057A GEORGE WASHINGTON WAY</t>
  </si>
  <si>
    <t>RICHLAND</t>
  </si>
  <si>
    <t>ENDS / E-liquid</t>
  </si>
  <si>
    <t>JUUL</t>
  </si>
  <si>
    <t>See Complaint</t>
  </si>
  <si>
    <t>Civil Money Penalty</t>
  </si>
  <si>
    <t>JET MART CONOCO</t>
  </si>
  <si>
    <t>1001 NORTH VOLLAND STREET</t>
  </si>
  <si>
    <t>ERUPTED VAPOR</t>
  </si>
  <si>
    <t>2700 NORTHEAST ANDRESEN ROAD</t>
  </si>
  <si>
    <t>SAFEWAY GAS STATION</t>
  </si>
  <si>
    <t>9620 28TH AVENUE SOUTHWEST</t>
  </si>
  <si>
    <t>JIM'S MART / SHELL</t>
  </si>
  <si>
    <t>7500 M L KING JR WAY S</t>
  </si>
  <si>
    <t>KING'S MARKET</t>
  </si>
  <si>
    <t>12923 MARTIN LUTHER KING JR S</t>
  </si>
  <si>
    <t>LIQUOR &amp; WINE</t>
  </si>
  <si>
    <t>9822 15TH AVENUE SOUTHWEST, SUITE A</t>
  </si>
  <si>
    <t>MOBIL / VILLAGE VENDOR</t>
  </si>
  <si>
    <t>14415 SE MILL PLAIN BLVD</t>
  </si>
  <si>
    <t>ROXBURY SHELL</t>
  </si>
  <si>
    <t>2805 SOUTHWEST ROXBURY STREET</t>
  </si>
  <si>
    <t>SAFEWAY</t>
  </si>
  <si>
    <t>3900 SOUTH OTHELLO STREET</t>
  </si>
  <si>
    <t>VAPOR LOUNGE #8</t>
  </si>
  <si>
    <t>16105 E TRENT AVE</t>
  </si>
  <si>
    <t>SPOKANE VALLEY</t>
  </si>
  <si>
    <t>FLYING J/CONOCO</t>
  </si>
  <si>
    <t>2300 CANYON ROAD</t>
  </si>
  <si>
    <t>ELLENSBURG</t>
  </si>
  <si>
    <t>YOKE'S PAC 'N SAVE</t>
  </si>
  <si>
    <t>12825 W SUNSET HWY</t>
  </si>
  <si>
    <t>AIRWAY HEIGHTS</t>
  </si>
  <si>
    <t>WEST PLAINS SPEEDI SHOPPE</t>
  </si>
  <si>
    <t>13211 W  SUNSET HWY</t>
  </si>
  <si>
    <t>SAFEWAY INC. FUEL # 1472</t>
  </si>
  <si>
    <t>301 E COLLEGE WAY</t>
  </si>
  <si>
    <t>MOUNT VERNON</t>
  </si>
  <si>
    <t>AMPM/ARCO</t>
  </si>
  <si>
    <t>2125 EAST COLLEGE WAY</t>
  </si>
  <si>
    <t>BURLINGTON SHELL / FOOD MART</t>
  </si>
  <si>
    <t>575 S BURLINGTON BLVD</t>
  </si>
  <si>
    <t>BURLINGTON</t>
  </si>
  <si>
    <t>HAGGEN</t>
  </si>
  <si>
    <t>2601 E DIVISION</t>
  </si>
  <si>
    <t>522 CROSSROADS SQ</t>
  </si>
  <si>
    <t>SEDRO WOOLLEY</t>
  </si>
  <si>
    <t>THE FINLEY SHOPPER</t>
  </si>
  <si>
    <t>222608 EAST GAME FARM ROAD</t>
  </si>
  <si>
    <t>Cigarettes in a package</t>
  </si>
  <si>
    <t>Marlboro</t>
  </si>
  <si>
    <t>LIQUOR AND WINE</t>
  </si>
  <si>
    <t>11014 19TH AVENUE SOUTHEAST</t>
  </si>
  <si>
    <t>EVERETT</t>
  </si>
  <si>
    <t>SAFEWAY #0423</t>
  </si>
  <si>
    <t>7340 35TH AVENUE NORTHEAST</t>
  </si>
  <si>
    <t>7-ELEVEN</t>
  </si>
  <si>
    <t>9126 ROOSEVELT WAY NORTHEAST</t>
  </si>
  <si>
    <t>ADNA GROCERY</t>
  </si>
  <si>
    <t>109 BUNKER CREEK ROAD</t>
  </si>
  <si>
    <t>CHEHALIS</t>
  </si>
  <si>
    <t>Cigar(s)</t>
  </si>
  <si>
    <t>Swisher</t>
  </si>
  <si>
    <t>Warning Letter Issued</t>
  </si>
  <si>
    <t>Charges not yet available</t>
  </si>
  <si>
    <t>ONE STOP MART / CHEVRON</t>
  </si>
  <si>
    <t>1903 JADWIN AVENUE</t>
  </si>
  <si>
    <t>CHOICE TOBACCO</t>
  </si>
  <si>
    <t>603 BROADWAY EAST</t>
  </si>
  <si>
    <t>SHELL / PORTER'S</t>
  </si>
  <si>
    <t>1013 NE 45TH ST</t>
  </si>
  <si>
    <t>U.R.M. CASH &amp; CARRY #3</t>
  </si>
  <si>
    <t>525 N FRUITLAND ST</t>
  </si>
  <si>
    <t>SUN MART #36/SHELL</t>
  </si>
  <si>
    <t>18 SOUTH WASHINGTON STREET</t>
  </si>
  <si>
    <t>BROADWAY FLYING J TRAVEL PLAZA</t>
  </si>
  <si>
    <t>2216 E HILLSBORO RD</t>
  </si>
  <si>
    <t>PASCO</t>
  </si>
  <si>
    <t>BURBANK SHELL</t>
  </si>
  <si>
    <t>14813 DODD RD</t>
  </si>
  <si>
    <t>BURBANK</t>
  </si>
  <si>
    <t>INTERSTATE CHEVRON FOOD MART</t>
  </si>
  <si>
    <t>119 INTERSTATE AVE</t>
  </si>
  <si>
    <t>CIRCLE K / EXXON</t>
  </si>
  <si>
    <t>2305 W ARGENT RD</t>
  </si>
  <si>
    <t>TALL MEN'S SUPERMARKET</t>
  </si>
  <si>
    <t>202 SOUTH 5TH AVENUE</t>
  </si>
  <si>
    <t>YAKIMA</t>
  </si>
  <si>
    <t>CHEVRON STATION #1002</t>
  </si>
  <si>
    <t>17519 PACIFIC AVE S</t>
  </si>
  <si>
    <t>SPANAWAY</t>
  </si>
  <si>
    <t>SAFEWAY 1519</t>
  </si>
  <si>
    <t>13719 SOUTHEAST MILL PLAIN BOULEVARD, SUITE B</t>
  </si>
  <si>
    <t>Camel</t>
  </si>
  <si>
    <t>7-ELEVEN 2361-24449F</t>
  </si>
  <si>
    <t>10649 108TH AVE SW</t>
  </si>
  <si>
    <t>LAKEWOOD</t>
  </si>
  <si>
    <t>BARNEY &amp; BERNIES GROCERY &amp; DELI</t>
  </si>
  <si>
    <t>26620 MOUNTAIN HWY E</t>
  </si>
  <si>
    <t>CIGARLAND</t>
  </si>
  <si>
    <t>821 VALLEY AVENUE EAST, SUITE B</t>
  </si>
  <si>
    <t>SUMNER</t>
  </si>
  <si>
    <t>DANVILLE OUTPOST</t>
  </si>
  <si>
    <t>19097 NORTH HIGHWAY 21</t>
  </si>
  <si>
    <t>DANVILLE</t>
  </si>
  <si>
    <t>FLYING M DELI GROCERY</t>
  </si>
  <si>
    <t>35618 HWY 507 S</t>
  </si>
  <si>
    <t>MCKENNA</t>
  </si>
  <si>
    <t>PIT STOP EXPRESS / SHELL</t>
  </si>
  <si>
    <t>801 SOUTH HILL PARK DRIVE</t>
  </si>
  <si>
    <t>PUYALLUP</t>
  </si>
  <si>
    <t>LAST STOP HANDY MART / SHELL FOOD MART</t>
  </si>
  <si>
    <t>18920 PACIFIC AVENUE SOUTH</t>
  </si>
  <si>
    <t>GASCO</t>
  </si>
  <si>
    <t>4802 SUMMITVIEW AVENUE</t>
  </si>
  <si>
    <t>TEXACO / ZILLAH MARKET</t>
  </si>
  <si>
    <t>723 1ST AVENUE</t>
  </si>
  <si>
    <t>ZILLAH</t>
  </si>
  <si>
    <t>X-MART</t>
  </si>
  <si>
    <t>761 BUENA ROAD</t>
  </si>
  <si>
    <t>BUENA</t>
  </si>
  <si>
    <t>MINUTE MART &amp; SMOKE SHOP</t>
  </si>
  <si>
    <t>301 S 13TH ST</t>
  </si>
  <si>
    <t>SUNNYSIDE</t>
  </si>
  <si>
    <t>VAPE-O-RAMA</t>
  </si>
  <si>
    <t>14915 UNION AVE SW</t>
  </si>
  <si>
    <t>AKINS FRESH MARKET</t>
  </si>
  <si>
    <t>115 DAISY STREET SOUTH</t>
  </si>
  <si>
    <t>SOAP LAKE</t>
  </si>
  <si>
    <t>CARNICERIA LA NUEVA MARKET</t>
  </si>
  <si>
    <t>365 BASIN STREET SOUTHWEST</t>
  </si>
  <si>
    <t>EPHRATA</t>
  </si>
  <si>
    <t>FRED MEYER FUEL CENTER</t>
  </si>
  <si>
    <t>16600 SOUTHEAST MCGILLIVRAY BOULEVARD</t>
  </si>
  <si>
    <t>DOT COM VAPOR</t>
  </si>
  <si>
    <t>6700 NE 162ND AVE</t>
  </si>
  <si>
    <t>THE PANTHER PIT STOP / CONOCO</t>
  </si>
  <si>
    <t>419041 SR 20</t>
  </si>
  <si>
    <t>CUSICK</t>
  </si>
  <si>
    <t>SHELL / FOOD MART</t>
  </si>
  <si>
    <t>748 WILLIAMS STREET</t>
  </si>
  <si>
    <t>MOSSYROCK</t>
  </si>
  <si>
    <t>THE LOST RESORT</t>
  </si>
  <si>
    <t>20860 HOKO OZETTE ROAD</t>
  </si>
  <si>
    <t>CLALLAM BAY</t>
  </si>
  <si>
    <t>FRED MEYER 682</t>
  </si>
  <si>
    <t>26520 MAPLE VALLEY BLACK DIAMOND ROAD SOUTHEAST</t>
  </si>
  <si>
    <t>MAPLE VALLEY</t>
  </si>
  <si>
    <t>Vuse</t>
  </si>
  <si>
    <t>MONROE FOOD MART / 76</t>
  </si>
  <si>
    <t>19090 STATE ROUTE 2</t>
  </si>
  <si>
    <t>MONROE</t>
  </si>
  <si>
    <t>WINCO FOODS</t>
  </si>
  <si>
    <t>21100 91ST PLACE SOUTH</t>
  </si>
  <si>
    <t>KENT</t>
  </si>
  <si>
    <t>SMOKE TOWN</t>
  </si>
  <si>
    <t>9616 16TH AVENUE SOUTHWEST</t>
  </si>
  <si>
    <t>Other</t>
  </si>
  <si>
    <t>VALERO / CIRCLE K</t>
  </si>
  <si>
    <t>2125 SOUTHWEST 356TH STREET, SUITE A</t>
  </si>
  <si>
    <t>FEDERAL WAY</t>
  </si>
  <si>
    <t>SAFEWAY FUEL STATION 0544</t>
  </si>
  <si>
    <t>21301 STATE ROUTE 410 EAST</t>
  </si>
  <si>
    <t>BONNEY LAKE</t>
  </si>
  <si>
    <t>CAMAS MEADOWS GOLF CLUB</t>
  </si>
  <si>
    <t>4105 NORTHWEST CAMAS MEADOWS DRIVE</t>
  </si>
  <si>
    <t>CAMAS</t>
  </si>
  <si>
    <t>NORTH CITY FOOD MART</t>
  </si>
  <si>
    <t>18005 15TH AVENUE NORTHEAST</t>
  </si>
  <si>
    <t>SHORELINE</t>
  </si>
  <si>
    <t>BEVMO! 142</t>
  </si>
  <si>
    <t>114 WEST STUART ROAD</t>
  </si>
  <si>
    <t>BELLINGHAM</t>
  </si>
  <si>
    <t>MT BAKER VAPOR</t>
  </si>
  <si>
    <t>7159-A GUIDE MERIDIAN ROAD</t>
  </si>
  <si>
    <t>LYNDEN</t>
  </si>
  <si>
    <t>7-ELEVEN 23525</t>
  </si>
  <si>
    <t>12848 MARTIN LUTHER KING JR WAY SOUTH</t>
  </si>
  <si>
    <t>SAFEWAY 3091</t>
  </si>
  <si>
    <t>4732 BROOKLYN AVENUE NORTHEAST</t>
  </si>
  <si>
    <t>2901 SOUTH 38TH STREET</t>
  </si>
  <si>
    <t>TACOMA</t>
  </si>
  <si>
    <t>3115 6TH AVENUE</t>
  </si>
  <si>
    <t>BEBA'S DELI</t>
  </si>
  <si>
    <t>2101 4TH AVENUE</t>
  </si>
  <si>
    <t>VAPE MANIA @ BOX</t>
  </si>
  <si>
    <t>5013 SOUTH 56TH STREET, SUITE F</t>
  </si>
  <si>
    <t>CHEVRON / FOOD MART</t>
  </si>
  <si>
    <t>4401 SOUTH 19TH STREET</t>
  </si>
  <si>
    <t>CHEVRON / EXTRA MILE</t>
  </si>
  <si>
    <t>4399 KITSAP WAY</t>
  </si>
  <si>
    <t>BREMERTON</t>
  </si>
  <si>
    <t>MODIFIED VAPOR LOUNGE</t>
  </si>
  <si>
    <t>6409 6TH AVENUE SUITE 15</t>
  </si>
  <si>
    <t>TAGGERS MINI MART / SHELL</t>
  </si>
  <si>
    <t>6615 SOUTH 12TH STREET</t>
  </si>
  <si>
    <t>TT MART TOBACCO</t>
  </si>
  <si>
    <t>5603 RAINIER AVENUE SOUTH</t>
  </si>
  <si>
    <t>SAFEWAY 2637 FUEL STATION</t>
  </si>
  <si>
    <t>419 THREE RIVERS DRIVE</t>
  </si>
  <si>
    <t>KELSO</t>
  </si>
  <si>
    <t>ARCO / AMPM 7091</t>
  </si>
  <si>
    <t>26930 104TH DRIVE NORTHWEST</t>
  </si>
  <si>
    <t>STANWOOD</t>
  </si>
  <si>
    <t>WANDEMERE 76</t>
  </si>
  <si>
    <t>12310 NORTH DIVISION STREET</t>
  </si>
  <si>
    <t>SPOKANE</t>
  </si>
  <si>
    <t>QUALITY FOOD CENTER / QFC #837</t>
  </si>
  <si>
    <t>22131 SOUTHEAST 237TH STREET</t>
  </si>
  <si>
    <t>AMPM / ARCO</t>
  </si>
  <si>
    <t>3910 SOUTH 320TH STREET</t>
  </si>
  <si>
    <t>AUBURN</t>
  </si>
  <si>
    <t>15252 TUKWILA INTERNATIONAL BOULEVARD</t>
  </si>
  <si>
    <t>TUKWILA</t>
  </si>
  <si>
    <t>C AND T ASIAN MARKET</t>
  </si>
  <si>
    <t>9841 16TH AVENUE SOUTHWEST</t>
  </si>
  <si>
    <t>BOB'S MARKET AND DELI</t>
  </si>
  <si>
    <t>10206 STATE ROUTE 532</t>
  </si>
  <si>
    <t>CAPITOL HILL TOBACCO</t>
  </si>
  <si>
    <t>1518 BROADWAY</t>
  </si>
  <si>
    <t>THE OLD CEDARHOME MARKET</t>
  </si>
  <si>
    <t>6809 284TH STREET NORTHWEST</t>
  </si>
  <si>
    <t>SPEED-E-MART</t>
  </si>
  <si>
    <t>1101 SOUTH 19TH STREET</t>
  </si>
  <si>
    <t>ELIZABETH STATION</t>
  </si>
  <si>
    <t>1400 WEST HOLLY STREET</t>
  </si>
  <si>
    <t>ORCHARD SHELL / FOOD MART</t>
  </si>
  <si>
    <t>5610 ORCHARD STREET WEST</t>
  </si>
  <si>
    <t>UNIVERSITY PLACE</t>
  </si>
  <si>
    <t>GULF HARBOR MERCANTILE</t>
  </si>
  <si>
    <t>4932 BOSTON HARBOR ROAD NORTHEAST</t>
  </si>
  <si>
    <t>OLYMPIA</t>
  </si>
  <si>
    <t>WEST HILL MARKET</t>
  </si>
  <si>
    <t>24526 MILITARY ROAD SOUTH</t>
  </si>
  <si>
    <t>STAR LAKE INN</t>
  </si>
  <si>
    <t>3418 S STAR LAKE RD</t>
  </si>
  <si>
    <t>SMOKE PLUS</t>
  </si>
  <si>
    <t>9206 STATE AVENUE C</t>
  </si>
  <si>
    <t>MARYSVILLE</t>
  </si>
  <si>
    <t>BI-MART 687</t>
  </si>
  <si>
    <t>1353 OLNEY AVENUE SOUTHEAST</t>
  </si>
  <si>
    <t>PORT ORCHARD</t>
  </si>
  <si>
    <t>MERCADO ROCK TOWN MARKET</t>
  </si>
  <si>
    <t>222 ROCK ISLAND DRIVE</t>
  </si>
  <si>
    <t>ROCK ISLAND</t>
  </si>
  <si>
    <t>CIGAR Q</t>
  </si>
  <si>
    <t>19018 LENTON PLACE SOUTHEAST</t>
  </si>
  <si>
    <t>SHELL / MILLTOWN GROCERY</t>
  </si>
  <si>
    <t>360 CENTER STREET EAST</t>
  </si>
  <si>
    <t>EATONVILLE</t>
  </si>
  <si>
    <t>FRED MEYER 13</t>
  </si>
  <si>
    <t>18325 AURORA AVENUE NORTH</t>
  </si>
  <si>
    <t>5 CORNERS GROCERY AND DELI</t>
  </si>
  <si>
    <t>8406 BOWDOIN WAY</t>
  </si>
  <si>
    <t>EDMONDS</t>
  </si>
  <si>
    <t>VIKING MART / 76</t>
  </si>
  <si>
    <t>2802 HEWITT AVENUE</t>
  </si>
  <si>
    <t>ARCO / AMPM</t>
  </si>
  <si>
    <t>10822 ROOSEVELT WAY NORTHEAST</t>
  </si>
  <si>
    <t>CASCADE VAPORS</t>
  </si>
  <si>
    <t>2100 N NATIONAL AVE #127</t>
  </si>
  <si>
    <t>CHEVRON FOOD MART</t>
  </si>
  <si>
    <t>344 NORTHEAST FRONTAGE ROAD</t>
  </si>
  <si>
    <t>KALAMA</t>
  </si>
  <si>
    <t>2424 NORTHEAST 65TH STREET</t>
  </si>
  <si>
    <t>20010 BALLINGER WAY NORTHEAST</t>
  </si>
  <si>
    <t>COUGAR STORE</t>
  </si>
  <si>
    <t>16842 LEWIS RIVER ROAD</t>
  </si>
  <si>
    <t>COUGAR</t>
  </si>
  <si>
    <t>MADRONA MARKET AND DELI</t>
  </si>
  <si>
    <t>3309 EAST UNION STREET</t>
  </si>
  <si>
    <t>656 NORTHWEST RICHMOND BEACH ROAD</t>
  </si>
  <si>
    <t>PINE FOOD STORE</t>
  </si>
  <si>
    <t>701 EAST PINE STREET</t>
  </si>
  <si>
    <t>HANDI STORE / GASCO</t>
  </si>
  <si>
    <t>503 NORTHWEST KERRON STREET</t>
  </si>
  <si>
    <t>WINLOCK</t>
  </si>
  <si>
    <t>GLOBAL SMOKE SHOP</t>
  </si>
  <si>
    <t>206 EAST CASINO ROAD, SUITE 6</t>
  </si>
  <si>
    <t>SEASHORE'S MINI MART</t>
  </si>
  <si>
    <t>1437 NORTHWEST RICHMOND BEACH ROAD, SUITE D</t>
  </si>
  <si>
    <t>852 RAINIER AVENUE SOUTH</t>
  </si>
  <si>
    <t>THE GORGE CAMPGROUND</t>
  </si>
  <si>
    <t>22920 ROAD 1 NORTHWEST</t>
  </si>
  <si>
    <t>QUINCY</t>
  </si>
  <si>
    <t>DASHMESH PETROLEUM (CHEVRON)</t>
  </si>
  <si>
    <t>1133 HWY 6</t>
  </si>
  <si>
    <t>FOOD MART</t>
  </si>
  <si>
    <t>2058 HWY 508</t>
  </si>
  <si>
    <t>ONALASKA</t>
  </si>
  <si>
    <t>TUKWILA CHEVRON 210106</t>
  </si>
  <si>
    <t>15060 PACIFIC HWY S</t>
  </si>
  <si>
    <t>HOT SPOT 3</t>
  </si>
  <si>
    <t>122 FRONTIER WAY SOUTHWEST</t>
  </si>
  <si>
    <t>MATTAWA</t>
  </si>
  <si>
    <t>I-5 MOBIL</t>
  </si>
  <si>
    <t>1349 NW STATE ST</t>
  </si>
  <si>
    <t>76 / FOOD MART</t>
  </si>
  <si>
    <t>11202 STEELE ST S</t>
  </si>
  <si>
    <t>AMARILIS'S MEAT MARKET</t>
  </si>
  <si>
    <t>1825 WEST COURT STREET</t>
  </si>
  <si>
    <t>CHEVRON</t>
  </si>
  <si>
    <t>20 MERLOT DRIVE</t>
  </si>
  <si>
    <t>PROSSER</t>
  </si>
  <si>
    <t>THE COMPANY STORE</t>
  </si>
  <si>
    <t>195 REUBEN MEMORIAL DRIVE</t>
  </si>
  <si>
    <t>FRIDAY HARBOR</t>
  </si>
  <si>
    <t>EASTLAKE MARKET</t>
  </si>
  <si>
    <t>2244 EASTLAKE AVENUE EAST</t>
  </si>
  <si>
    <t>MOSQUITO FLEET MERCANTILE</t>
  </si>
  <si>
    <t>95 NICHOLS STREET</t>
  </si>
  <si>
    <t>LUCKY FOOD MART</t>
  </si>
  <si>
    <t>22 GOETHALS DRIVE</t>
  </si>
  <si>
    <t>FRIDAY HARBOR TRADING POST</t>
  </si>
  <si>
    <t>135 SPRING STREET</t>
  </si>
  <si>
    <t>FRUITLAND SERVICE</t>
  </si>
  <si>
    <t>5369 HWY 25 S</t>
  </si>
  <si>
    <t>FRUITLAND</t>
  </si>
  <si>
    <t>Smokeless tobacco</t>
  </si>
  <si>
    <t>Grizzly</t>
  </si>
  <si>
    <t>SAFEWAY FUEL</t>
  </si>
  <si>
    <t>1355 HIGHLANDS DR NE</t>
  </si>
  <si>
    <t>ISSAQUAH</t>
  </si>
  <si>
    <t>GET N GO MART</t>
  </si>
  <si>
    <t>615 NORTH NATIONAL STREET</t>
  </si>
  <si>
    <t>SPRINGDALE GROCERY</t>
  </si>
  <si>
    <t>102 WEST SHAFFER AVENUE</t>
  </si>
  <si>
    <t>SPRINGDALE</t>
  </si>
  <si>
    <t>M &amp; K TOWN STORE</t>
  </si>
  <si>
    <t>515 N MARKET BLVD</t>
  </si>
  <si>
    <t>160 SPRING STREET WEST</t>
  </si>
  <si>
    <t>ZIGGY'S MARKET AND SMOKE SHOP</t>
  </si>
  <si>
    <t>225 WEST WINE COUNTRY ROAD</t>
  </si>
  <si>
    <t>GRANDVIEW</t>
  </si>
  <si>
    <t>MATTAWA MARKET</t>
  </si>
  <si>
    <t>123 GOVERNMENT ROAD EAST</t>
  </si>
  <si>
    <t>MI PUEBLO MARKET</t>
  </si>
  <si>
    <t>623 WEST MAIN AVENUE</t>
  </si>
  <si>
    <t>BREWSTER</t>
  </si>
  <si>
    <t>PURE VAPOR</t>
  </si>
  <si>
    <t>4801 FAUNTLEROY WAY SOUTHWEST, SUITE 104</t>
  </si>
  <si>
    <t>BRUSH PRARIE GENERAL STORE</t>
  </si>
  <si>
    <t>15320 NORTHEAST CAPLES ROAD</t>
  </si>
  <si>
    <t>BRUSH PRAIRIE</t>
  </si>
  <si>
    <t>401 MAIN STREET</t>
  </si>
  <si>
    <t>VANTAGE</t>
  </si>
  <si>
    <t>SHELL / MOUNTAIN MARKET AND DELI</t>
  </si>
  <si>
    <t>1204 SPIRIT LAKE HIGHWAY</t>
  </si>
  <si>
    <t>CASTLE ROCK</t>
  </si>
  <si>
    <t>723 GOVERNMENT WAY</t>
  </si>
  <si>
    <t>FRED MEYER</t>
  </si>
  <si>
    <t>401 NORTHWEST 12TH AVENUE</t>
  </si>
  <si>
    <t>BATTLE GROUND</t>
  </si>
  <si>
    <t>SHAW GENERAL STORE</t>
  </si>
  <si>
    <t>37 BLIND BAY ROAD</t>
  </si>
  <si>
    <t>SHAW ISLAND</t>
  </si>
  <si>
    <t>BARO GROCERY</t>
  </si>
  <si>
    <t>23830 HWY 99</t>
  </si>
  <si>
    <t>BARTELL DRUGS</t>
  </si>
  <si>
    <t>1825 BROADWAY</t>
  </si>
  <si>
    <t>CHELAN CAFE</t>
  </si>
  <si>
    <t>3527 CHELAN AVENUE SOUTHWEST</t>
  </si>
  <si>
    <t>CITY CENTER MARKET</t>
  </si>
  <si>
    <t>545 WEST 8TH STREET</t>
  </si>
  <si>
    <t>4100 EAST FOURTH PLAIN BOULEVARD</t>
  </si>
  <si>
    <t>CHILL TOBACCO</t>
  </si>
  <si>
    <t>11811 MUKILTEO SPEEDWAY, SUITE 103</t>
  </si>
  <si>
    <t>MUKILTEO</t>
  </si>
  <si>
    <t>PRIME CIGAR &amp; TOBACCO</t>
  </si>
  <si>
    <t>8410 MUKILTEO SPEEDWAY STE F</t>
  </si>
  <si>
    <t>COOKIES / PIECE OF MIND</t>
  </si>
  <si>
    <t>113 BLANCHARD STREET</t>
  </si>
  <si>
    <t>VALERO / FOOD SHOP</t>
  </si>
  <si>
    <t>3002 BEACON AVENUE SOUTH</t>
  </si>
  <si>
    <t>HOP'N'SHOP</t>
  </si>
  <si>
    <t>1800 NORTHEAST 78TH STREET</t>
  </si>
  <si>
    <t>SAVEWAY MARKET</t>
  </si>
  <si>
    <t>109 OCCIDENTAL AVENUE SOUTH</t>
  </si>
  <si>
    <t>TOTAL WINE AND MORE</t>
  </si>
  <si>
    <t>525 NORTHEAST NORTHGATE WAY</t>
  </si>
  <si>
    <t>MAVERIK 570</t>
  </si>
  <si>
    <t>1019E EAST FRANCIS AVENUE</t>
  </si>
  <si>
    <t>FAIRHAVEN MARKET</t>
  </si>
  <si>
    <t>734 FAIRHAVEN AVE</t>
  </si>
  <si>
    <t>MARINE VIEW MARKET</t>
  </si>
  <si>
    <t>1131 EAST MARINE VIEW DRIVE</t>
  </si>
  <si>
    <t>BARTELL DRUGS 45</t>
  </si>
  <si>
    <t>4700 NORTHEAST 4TH STREET</t>
  </si>
  <si>
    <t>RENTON</t>
  </si>
  <si>
    <t>RITE AID #5207</t>
  </si>
  <si>
    <t>201 BROADWAY EAST</t>
  </si>
  <si>
    <t>33101 PACIFIC HIGHWAY SOUTH</t>
  </si>
  <si>
    <t>MOUNTAIN HIGHWAY CHEVRON / 76</t>
  </si>
  <si>
    <t>20315 MOUNTAIN HIGHWAY EAST</t>
  </si>
  <si>
    <t>1001 EAST WELLESLEY AVENUE</t>
  </si>
  <si>
    <t>76 / SNACK SHOP</t>
  </si>
  <si>
    <t>1221 4TH ST</t>
  </si>
  <si>
    <t>ASIA HIWAVE CITY</t>
  </si>
  <si>
    <t>1075 BELLEVUE WAY NE B-7</t>
  </si>
  <si>
    <t>BELLEVUE</t>
  </si>
  <si>
    <t>GENE AND BARBS</t>
  </si>
  <si>
    <t>9018 US HIGHWAY 12</t>
  </si>
  <si>
    <t>RANDLE</t>
  </si>
  <si>
    <t>CHEVRON / CATHCART STATION</t>
  </si>
  <si>
    <t>16315 STATE ROUTE 9 SOUTHEAST</t>
  </si>
  <si>
    <t>SNOHOMISH</t>
  </si>
  <si>
    <t>WASHINGTON WAY MARKET / CHEVRON</t>
  </si>
  <si>
    <t>3357 WASHINGTON WAY</t>
  </si>
  <si>
    <t>LONGVIEW</t>
  </si>
  <si>
    <t>GAS AND GO / CHEVRON</t>
  </si>
  <si>
    <t>9572 OLD HWY 99 N</t>
  </si>
  <si>
    <t>INTERNATIONAL CIGAR AND TOBACCO</t>
  </si>
  <si>
    <t>1522 3RD AVENUE</t>
  </si>
  <si>
    <t>E-Z SMOKE</t>
  </si>
  <si>
    <t>218 SOUTHWEST 152ND STREET</t>
  </si>
  <si>
    <t>BURIEN</t>
  </si>
  <si>
    <t>EAGLE ROCK GROCERY</t>
  </si>
  <si>
    <t>8590 STATE ROUTE 410</t>
  </si>
  <si>
    <t>NACHES</t>
  </si>
  <si>
    <t>WEST EDGE MARKET</t>
  </si>
  <si>
    <t>1301 POST ALLEY</t>
  </si>
  <si>
    <t>1505 ROXBURY STREET SOUTHWEST</t>
  </si>
  <si>
    <t>WHISTLIN' JACK LODGE</t>
  </si>
  <si>
    <t>20800 STATE ROUTE 410</t>
  </si>
  <si>
    <t>JACKSONS / SHELL</t>
  </si>
  <si>
    <t>23953 104TH AVE SE</t>
  </si>
  <si>
    <t>1209 4TH ST</t>
  </si>
  <si>
    <t>RANDLE ONE STOP</t>
  </si>
  <si>
    <t>10114 US HIGHWAY 12</t>
  </si>
  <si>
    <t>PIPE PALACE SMOKE SHOP</t>
  </si>
  <si>
    <t>1501 PIKE PL MKT #404</t>
  </si>
  <si>
    <t>SEATAC SMOKE SHOP</t>
  </si>
  <si>
    <t>19045 INTERNATIONAL BOULEVARD</t>
  </si>
  <si>
    <t>SMOKE STOP</t>
  </si>
  <si>
    <t>219 BROADWAY E STE 17</t>
  </si>
  <si>
    <t>TONY'S VARIETY</t>
  </si>
  <si>
    <t>4810 YELM HWY SE STE 1</t>
  </si>
  <si>
    <t>LACEY</t>
  </si>
  <si>
    <t>SAFEWAY STORE #1294</t>
  </si>
  <si>
    <t>210 WASHINGTON AVE S</t>
  </si>
  <si>
    <t>RITE AID #5189</t>
  </si>
  <si>
    <t>20518 108TH AVENUE SOUTHEAST</t>
  </si>
  <si>
    <t>RITE AID #5191</t>
  </si>
  <si>
    <t>26200 PACIFIC HWY S</t>
  </si>
  <si>
    <t>RITE AID #6488</t>
  </si>
  <si>
    <t>105 WASHINGTON AVE N</t>
  </si>
  <si>
    <t>CHEVRON 7-ELEVEN</t>
  </si>
  <si>
    <t>26220 116TH AVENUE SOUTHEAST</t>
  </si>
  <si>
    <t>76 FOOD MART</t>
  </si>
  <si>
    <t>810 HARVEY RD</t>
  </si>
  <si>
    <t>QUALITY FOOD CENTER / QFC #803</t>
  </si>
  <si>
    <t>13310 SE 240TH ST</t>
  </si>
  <si>
    <t>QFC #887</t>
  </si>
  <si>
    <t>417 BROADWAY AVE E</t>
  </si>
  <si>
    <t>BENSON MART</t>
  </si>
  <si>
    <t>20712 108TH AVENUE SOUTHEAST</t>
  </si>
  <si>
    <t>SEDRO WOOLLEY FOOD MART / CHEVRON</t>
  </si>
  <si>
    <t>1015 HODGIN ST</t>
  </si>
  <si>
    <t>19918 68TH AVENUE SOUTH</t>
  </si>
  <si>
    <t>KENT CIRCLE FOOD STORE</t>
  </si>
  <si>
    <t>10602 256TH ST SE</t>
  </si>
  <si>
    <t>10201 SOUTHEAST 240TH STREET</t>
  </si>
  <si>
    <t>HI-WAY FUEL / SHELL</t>
  </si>
  <si>
    <t>1250 E STREET</t>
  </si>
  <si>
    <t>WASHOUGAL</t>
  </si>
  <si>
    <t>800 NORTHEAST 3RD STREET</t>
  </si>
  <si>
    <t>H MART</t>
  </si>
  <si>
    <t>31217 PACIFIC HWY S</t>
  </si>
  <si>
    <t>7-ELEVEN 2360-18490C</t>
  </si>
  <si>
    <t>605 91ST AVENUE NORTHEAST</t>
  </si>
  <si>
    <t>LAKE STEVENS</t>
  </si>
  <si>
    <t>WAL-MART 2325</t>
  </si>
  <si>
    <t>3497 BETHEL RD SE</t>
  </si>
  <si>
    <t>3828 LAKE WASHINGTON BOULEVARD NORTHEAST</t>
  </si>
  <si>
    <t>KIRKLAND</t>
  </si>
  <si>
    <t>SUNSET BEACH GROCERY &amp; DELI</t>
  </si>
  <si>
    <t>17151 E HWY 106</t>
  </si>
  <si>
    <t>BELFAIR</t>
  </si>
  <si>
    <t>HOOD CANAL GROCERY/IGA</t>
  </si>
  <si>
    <t>24151 HIGHWAY 101 NORTH</t>
  </si>
  <si>
    <t>HOODSPORT</t>
  </si>
  <si>
    <t>23880 NORTHEAST STATE ROUTE 3</t>
  </si>
  <si>
    <t>UNION COUNTRY STORE</t>
  </si>
  <si>
    <t>5130 EAST STATE ROUTE 106</t>
  </si>
  <si>
    <t>UNION</t>
  </si>
  <si>
    <t>LAKESIDE COUNTRY STORE AND DELI</t>
  </si>
  <si>
    <t>16835 LEWIS RIVER ROAD</t>
  </si>
  <si>
    <t>LAKE CUSHMAN GROCERY</t>
  </si>
  <si>
    <t>2550 N LAKE CUSHMAN RD</t>
  </si>
  <si>
    <t>HAPPY HOLLOW FOOD STORE</t>
  </si>
  <si>
    <t>15280 EAST STATE ROUTE 106</t>
  </si>
  <si>
    <t>SPENCER LAKE GROCERY</t>
  </si>
  <si>
    <t>1081 E PICKERING RD</t>
  </si>
  <si>
    <t>SHELTON</t>
  </si>
  <si>
    <t>JAY'S MARKET</t>
  </si>
  <si>
    <t>1809 MAIN STREET</t>
  </si>
  <si>
    <t>NORTH SHORE PLACE</t>
  </si>
  <si>
    <t>3571 NORTHEAST NORTH SHORE ROAD</t>
  </si>
  <si>
    <t>TOP VAPE OF REDMOND</t>
  </si>
  <si>
    <t>16720 REDMOND WAY, SUITE D</t>
  </si>
  <si>
    <t>REDMOND</t>
  </si>
  <si>
    <t>SHELL</t>
  </si>
  <si>
    <t>13272 100TH AVENUE NORTHEAST</t>
  </si>
  <si>
    <t>SAFEWAY 1173</t>
  </si>
  <si>
    <t>1243 MARVIN ROAD NORTHEAST</t>
  </si>
  <si>
    <t>SAFEWAY FUEL # 1484</t>
  </si>
  <si>
    <t>4102 RUCKER AVE</t>
  </si>
  <si>
    <t>7-ELEVEN 18863</t>
  </si>
  <si>
    <t>9923 GRAVELLY LAKE DRIVE SOUTHWEST</t>
  </si>
  <si>
    <t>SAFEWAY STORE #3525</t>
  </si>
  <si>
    <t>1100 S MARKET BLVD</t>
  </si>
  <si>
    <t>RITE AID #5246</t>
  </si>
  <si>
    <t>11700 MUKILTEO SPEEDWAY</t>
  </si>
  <si>
    <t>8325 MUKILTEO SPEEDWAY</t>
  </si>
  <si>
    <t>76/FOOD MART</t>
  </si>
  <si>
    <t>6031-A 47TH AVENUE NORTHEAST</t>
  </si>
  <si>
    <t>BAILEY'S IGA</t>
  </si>
  <si>
    <t>10333 HIGHWAY 12 SOUTHWEST</t>
  </si>
  <si>
    <t>ROCHESTER</t>
  </si>
  <si>
    <t>MARKET BASKET</t>
  </si>
  <si>
    <t>1901 WALNUT ST</t>
  </si>
  <si>
    <t>MR BILL'S MERCANTILE</t>
  </si>
  <si>
    <t>29393 STATE ROUTE 410 EAST</t>
  </si>
  <si>
    <t>BUCKLEY</t>
  </si>
  <si>
    <t>BLACK LAKE SHELL</t>
  </si>
  <si>
    <t>921 BLACK LAKE BOULEVARD SOUTHWEST</t>
  </si>
  <si>
    <t>SAFEWAY FUEL CENTER</t>
  </si>
  <si>
    <t>8059 GUIDE MERIDIAN RD</t>
  </si>
  <si>
    <t>CIGAR LAND</t>
  </si>
  <si>
    <t>1262 STATE AVENUE SUITE H</t>
  </si>
  <si>
    <t>724 STATE AVENUE NE</t>
  </si>
  <si>
    <t>PNW GLASS &amp; VAPE</t>
  </si>
  <si>
    <t>10924 MUKILTEO SPEEDWAY STE I</t>
  </si>
  <si>
    <t>SNOQUALMIE MARKET</t>
  </si>
  <si>
    <t>8030 SOUTHEAST RAILROAD AVENUE</t>
  </si>
  <si>
    <t>SNOQUALMIE</t>
  </si>
  <si>
    <t>SMOKE N VAPE</t>
  </si>
  <si>
    <t>22937 HWY 99</t>
  </si>
  <si>
    <t>8300 MARTIN WAY EAST</t>
  </si>
  <si>
    <t>7-ELEVEN 2306-23176G</t>
  </si>
  <si>
    <t>12704 MUKILTEO SPEEDWAY STE A</t>
  </si>
  <si>
    <t>SAFEWAY FUEL CENTER #474</t>
  </si>
  <si>
    <t>1625 BROADWAY</t>
  </si>
  <si>
    <t>WALGREENS #6307</t>
  </si>
  <si>
    <t>10200 MUKILTEO SPEEDWAY</t>
  </si>
  <si>
    <t>14057 INTERURBAN AVENUE SOUTH</t>
  </si>
  <si>
    <t>JUMBO DELI / 76</t>
  </si>
  <si>
    <t>14905 INTERURBAN AVE S</t>
  </si>
  <si>
    <t>ACE HARDWARE</t>
  </si>
  <si>
    <t>550 5TH AVE S BLDG</t>
  </si>
  <si>
    <t>AMPM MINI MART</t>
  </si>
  <si>
    <t>18116 STATE ROUTE 410 EAST</t>
  </si>
  <si>
    <t>QUALITY FOOD CENTERS</t>
  </si>
  <si>
    <t>TOPLINE MARKET</t>
  </si>
  <si>
    <t>12910 EAST MARGINAL WAY SOUTH</t>
  </si>
  <si>
    <t>HUDSON 1478</t>
  </si>
  <si>
    <t>SEA-TAC AIRPORT (GATE B6) 17801 PACIFIC HIGHWAY SOUTH</t>
  </si>
  <si>
    <t>WOODLAND WAL-MART STORE #3742</t>
  </si>
  <si>
    <t>1486 DIKE ACCESS ROAD</t>
  </si>
  <si>
    <t>WOODLAND</t>
  </si>
  <si>
    <t>WINCO FOODS #51</t>
  </si>
  <si>
    <t>120 TRIANGLE CENTER</t>
  </si>
  <si>
    <t>76 / MY GOODS MARKET 5535</t>
  </si>
  <si>
    <t>14002 NORTHEAST 175TH STREET</t>
  </si>
  <si>
    <t>WOODINVILLE</t>
  </si>
  <si>
    <t>blu</t>
  </si>
  <si>
    <t>26625 OLD HWY 99 N</t>
  </si>
  <si>
    <t>FERRY STREET 76 MART</t>
  </si>
  <si>
    <t>210 FERRY ST</t>
  </si>
  <si>
    <t>EAGLE PLAZA TRUCK STOP / 76</t>
  </si>
  <si>
    <t>110 ESTEP ROAD</t>
  </si>
  <si>
    <t>104 INTERSTATE AVENUE</t>
  </si>
  <si>
    <t>116 US HIGHWAY 12</t>
  </si>
  <si>
    <t>BAKER LAKE GROCERY</t>
  </si>
  <si>
    <t>38940 STATE ROUTE 20</t>
  </si>
  <si>
    <t>CONCRETE</t>
  </si>
  <si>
    <t>2518 196TH STREET SOUTHWEST</t>
  </si>
  <si>
    <t>LYNNWOOD</t>
  </si>
  <si>
    <t>BARTELL DRUG CO</t>
  </si>
  <si>
    <t>35013 SE SNOQUALMIE PKWY</t>
  </si>
  <si>
    <t>1502 S MERIDIAN</t>
  </si>
  <si>
    <t>5296 GUIDE MERIDIAN</t>
  </si>
  <si>
    <t>FREEWAY DELI MART</t>
  </si>
  <si>
    <t>104 AVERY RD W</t>
  </si>
  <si>
    <t>SMOKE DEPOT</t>
  </si>
  <si>
    <t>1559 NORTHWEST LOUISIANA AVENUE</t>
  </si>
  <si>
    <t>QUICK E MART</t>
  </si>
  <si>
    <t>4123 EAST SPRAGUE AVENUE</t>
  </si>
  <si>
    <t>TY TY MARKET</t>
  </si>
  <si>
    <t>9417 16TH AVE SW</t>
  </si>
  <si>
    <t>YOUNG'S MARKET</t>
  </si>
  <si>
    <t>44584 STATE ROUTE 20</t>
  </si>
  <si>
    <t>SAMWAY MARKET</t>
  </si>
  <si>
    <t>9811 15TH AVE SW</t>
  </si>
  <si>
    <t>WENATCHEE SPECIALTY STORE</t>
  </si>
  <si>
    <t>1210 NORTH WENATCHEE AVENUE, SUITE K</t>
  </si>
  <si>
    <t>THE VAPOR STOP</t>
  </si>
  <si>
    <t>1515 RIVERSIDE DRIVE, SUITE B</t>
  </si>
  <si>
    <t>UWAJIMAYA</t>
  </si>
  <si>
    <t>699 120TH AVENUE NORTHEAST</t>
  </si>
  <si>
    <t>WALGREENS 11214</t>
  </si>
  <si>
    <t>31490 STATE ROUTE 20</t>
  </si>
  <si>
    <t>OAK HARBOR</t>
  </si>
  <si>
    <t>7-ELEVEN 34690</t>
  </si>
  <si>
    <t>9671 SILVERDALE WAY NORTHWEST</t>
  </si>
  <si>
    <t>SILVERDALE</t>
  </si>
  <si>
    <t>7718 BRIDGEPORT WAY W</t>
  </si>
  <si>
    <t>ARCO</t>
  </si>
  <si>
    <t>1206 4TH ST</t>
  </si>
  <si>
    <t>ASHFORD VALLEY GROCERY</t>
  </si>
  <si>
    <t>29716 SR 706 EAST</t>
  </si>
  <si>
    <t>ASHFORD</t>
  </si>
  <si>
    <t>2345 42ND AVE SW</t>
  </si>
  <si>
    <t>BEAR NECESSITIES</t>
  </si>
  <si>
    <t>104 E CRAWFORD ST</t>
  </si>
  <si>
    <t>DEER PARK</t>
  </si>
  <si>
    <t>6835 STATE HIGHWAY 303 NORTHEAST</t>
  </si>
  <si>
    <t>1336 SOUTH BURLINGTON BOULEVARD</t>
  </si>
  <si>
    <t>D AND D GROCERY AND DELI</t>
  </si>
  <si>
    <t>800 WEST DIVISION STREET</t>
  </si>
  <si>
    <t>DELRIDGE DELI MART</t>
  </si>
  <si>
    <t>3861 DELRIDGE WAY SOUTHWEST</t>
  </si>
  <si>
    <t>ROY MARKET DELI</t>
  </si>
  <si>
    <t>404 MCNAUGHT SE</t>
  </si>
  <si>
    <t>ROY</t>
  </si>
  <si>
    <t>GAS &amp; SMOKE DEPOT</t>
  </si>
  <si>
    <t>9001 DELRIDGE WAY SOUTHWEST</t>
  </si>
  <si>
    <t>33916 MOUNTAIN HIGHWAY EAST</t>
  </si>
  <si>
    <t>SHELL FOOD MART</t>
  </si>
  <si>
    <t>20709 HWY 410 E</t>
  </si>
  <si>
    <t>MOBIL</t>
  </si>
  <si>
    <t>33 TAYLOR CUTOFF ROAD</t>
  </si>
  <si>
    <t>SEQUIM</t>
  </si>
  <si>
    <t>TOTAL WINE &amp; MORE</t>
  </si>
  <si>
    <t>120 31ST AVE SE, UNIT F</t>
  </si>
  <si>
    <t>PACIFIC QUICK STOP</t>
  </si>
  <si>
    <t>16618 PACIFIC AVENUE SOUTH</t>
  </si>
  <si>
    <t>SMOKE WIDOW</t>
  </si>
  <si>
    <t>11416 CANYON RD E STE D</t>
  </si>
  <si>
    <t>FRED MEYER / FM FUEL STOP 172</t>
  </si>
  <si>
    <t>10203 SOUTHEAST 240TH STREET</t>
  </si>
  <si>
    <t>EXTRA MILE / CHEVRON 370548</t>
  </si>
  <si>
    <t>10404 PORTLAND AVENUE EAST</t>
  </si>
  <si>
    <t>FRED MEYER 390</t>
  </si>
  <si>
    <t>4505 SOUTH 19TH STREET</t>
  </si>
  <si>
    <t>3RD AVE GROCERY MART</t>
  </si>
  <si>
    <t>702 WEST 3RD AVENUE</t>
  </si>
  <si>
    <t>RITE AID #5248</t>
  </si>
  <si>
    <t>851 MOORE ST</t>
  </si>
  <si>
    <t>SHORT STOP MARKET &amp; DELI / 76</t>
  </si>
  <si>
    <t>1620 N WAUGH RD</t>
  </si>
  <si>
    <t>34727 PACIFIC HIGHWAY SOUTH</t>
  </si>
  <si>
    <t>CHEVRON / JBJ FOOD MART</t>
  </si>
  <si>
    <t>3004 112TH STREET EAST</t>
  </si>
  <si>
    <t>3930 A STREET SOUTHEAST, SUITE 302</t>
  </si>
  <si>
    <t>COOK ROAD SHELL</t>
  </si>
  <si>
    <t>9440 OLD HIGHWAY 99 NORTH ROAD</t>
  </si>
  <si>
    <t>THE CORNER STORE</t>
  </si>
  <si>
    <t>602 NORTH K STREET</t>
  </si>
  <si>
    <t>E-Z TOBACCO PLUS</t>
  </si>
  <si>
    <t>1428 WEST MEEKER STREET SUITE 103</t>
  </si>
  <si>
    <t>EXPRESS SMOKE PLUS</t>
  </si>
  <si>
    <t>26027 104TH AVENUE SOUTHEAST</t>
  </si>
  <si>
    <t>NINE MILE FALLS STORE</t>
  </si>
  <si>
    <t>12602 NORTH NINE MILE ROAD</t>
  </si>
  <si>
    <t>NINE MILE FALLS</t>
  </si>
  <si>
    <t>1151 VALENTINE AVENUE SOUTHEAST</t>
  </si>
  <si>
    <t>PACIFIC</t>
  </si>
  <si>
    <t>FOOD PAVILION</t>
  </si>
  <si>
    <t>530 CROSSROADS SQUARE</t>
  </si>
  <si>
    <t>9925 STATE AVENUE</t>
  </si>
  <si>
    <t>2814 MERIDIAN ST</t>
  </si>
  <si>
    <t>TACOMA PIPE AND TOBACCO</t>
  </si>
  <si>
    <t>5606 SOUTH LAWRENCE STREET</t>
  </si>
  <si>
    <t>BARTELL DRUGS 36</t>
  </si>
  <si>
    <t>1001 MERCER STREET</t>
  </si>
  <si>
    <t>RITE AID #5311</t>
  </si>
  <si>
    <t>12420 N DIVISION ST</t>
  </si>
  <si>
    <t>ARCO / AM PM</t>
  </si>
  <si>
    <t>1700 ALLEN STREET</t>
  </si>
  <si>
    <t>BOB MART</t>
  </si>
  <si>
    <t>1501 E CRAWFORD AVE</t>
  </si>
  <si>
    <t>HOLT'S QUIK CHEK MARKET / TEXACO FOOD MART</t>
  </si>
  <si>
    <t>400 PACIFIC AVENUE NORTH</t>
  </si>
  <si>
    <t>LEVI S MINIT MARKET / CONOCO</t>
  </si>
  <si>
    <t>109 WEST 4TH STREET</t>
  </si>
  <si>
    <t>COUNTRY JOE DELI MART</t>
  </si>
  <si>
    <t>16430 ORDWAY DRIVE</t>
  </si>
  <si>
    <t>YELM</t>
  </si>
  <si>
    <t>EXPRESSWAY</t>
  </si>
  <si>
    <t>115 EAST CRAWFORD</t>
  </si>
  <si>
    <t>LUCKY FOOD STORE</t>
  </si>
  <si>
    <t>8602 HIPKINS ROAD SOUTHWEST</t>
  </si>
  <si>
    <t>GILLIES MARKET</t>
  </si>
  <si>
    <t>30267 E HWY 20</t>
  </si>
  <si>
    <t>REPUBLIC</t>
  </si>
  <si>
    <t>LAKEWOOD STATION SHELL</t>
  </si>
  <si>
    <t>1401 172ND STREET NORTHEAST</t>
  </si>
  <si>
    <t>8819 BRIDGEPORT WAY SOUTHWEST</t>
  </si>
  <si>
    <t>WHOLLY SMOKE</t>
  </si>
  <si>
    <t>11904 MERIDIAN EAST</t>
  </si>
  <si>
    <t>RITE AID #6503</t>
  </si>
  <si>
    <t>3733 116TH ST NE</t>
  </si>
  <si>
    <t>4726 LAKEWOOD ROAD</t>
  </si>
  <si>
    <t>WINCO FOODS #8</t>
  </si>
  <si>
    <t>3947 116TH ST NE</t>
  </si>
  <si>
    <t>WARM BEACH GROCERY</t>
  </si>
  <si>
    <t>9705 188TH STREET NORTHWEST</t>
  </si>
  <si>
    <t>WAL-MART 1870</t>
  </si>
  <si>
    <t>1690 SOUTHEAST HARVEST DRIVE</t>
  </si>
  <si>
    <t>PULLMAN</t>
  </si>
  <si>
    <t>BARTELL DRUGS # 59</t>
  </si>
  <si>
    <t>653 156TH AVE NE</t>
  </si>
  <si>
    <t>ROSAUERS SUPERMARKETS 70</t>
  </si>
  <si>
    <t>632 NORTH MAIN STREET</t>
  </si>
  <si>
    <t>COLFAX</t>
  </si>
  <si>
    <t>COUGAR FOODMART / 76</t>
  </si>
  <si>
    <t>804 NORTH MAIN STREET</t>
  </si>
  <si>
    <t>MY GOODS MARKET / 76</t>
  </si>
  <si>
    <t>202 164TH ST SW</t>
  </si>
  <si>
    <t>CENEX / MAIN ST. MART</t>
  </si>
  <si>
    <t>975 EAST MAIN STREET</t>
  </si>
  <si>
    <t>CHECKERS III</t>
  </si>
  <si>
    <t>10359 51ST AVENUE SOUTH</t>
  </si>
  <si>
    <t>10805 EAST MARGINAL WAY SOUTH</t>
  </si>
  <si>
    <t>MARTA'S $ PLUS CONVINIENCE STORE</t>
  </si>
  <si>
    <t>23206 57TH AVENUE WEST</t>
  </si>
  <si>
    <t>MOUNTLAKE TERRACE</t>
  </si>
  <si>
    <t>CORNER MARKET</t>
  </si>
  <si>
    <t>600 NORTHEAST COLORADO STREET, SUITE 102</t>
  </si>
  <si>
    <t>CROSSETT'S FOOD MARKET</t>
  </si>
  <si>
    <t>103 NORTH FIRST STREET</t>
  </si>
  <si>
    <t>OAKESDALE</t>
  </si>
  <si>
    <t>TEKOA EMPIRE FOODS</t>
  </si>
  <si>
    <t>138 NORTH CROSBY STREET</t>
  </si>
  <si>
    <t>TEKOA</t>
  </si>
  <si>
    <t>FAMILY FOODS</t>
  </si>
  <si>
    <t>2113 5TH AVENUE</t>
  </si>
  <si>
    <t>CLARKSTON</t>
  </si>
  <si>
    <t>HARRY'S</t>
  </si>
  <si>
    <t>12404 42ND AVE S</t>
  </si>
  <si>
    <t>ZAKK'S SMOKE SHOP</t>
  </si>
  <si>
    <t>22803 44TH AVENUE WEST, STE E2</t>
  </si>
  <si>
    <t>SMOKE VAPE</t>
  </si>
  <si>
    <t>1700 132ND STREET SOUTHEAST, SUITE 1</t>
  </si>
  <si>
    <t>MILL CREEK</t>
  </si>
  <si>
    <t>RITE AID #5245</t>
  </si>
  <si>
    <t>412 E COLLEGE WAY</t>
  </si>
  <si>
    <t>MAVERIK #567</t>
  </si>
  <si>
    <t>2702 N SULLIVAN RD</t>
  </si>
  <si>
    <t>WAL-MART 5939</t>
  </si>
  <si>
    <t>12620 SOUTHEAST 41ST PLACE</t>
  </si>
  <si>
    <t>BARTELL DRUGS 67</t>
  </si>
  <si>
    <t>1929 QUEEN ANNE AVENUE NORTH</t>
  </si>
  <si>
    <t>RITE AID</t>
  </si>
  <si>
    <t>15100 SOUTHEAST 38TH STREET</t>
  </si>
  <si>
    <t>7205 267TH NW</t>
  </si>
  <si>
    <t>PANDORA'S BOX</t>
  </si>
  <si>
    <t>960 GEORGE WASHINGTON WAY</t>
  </si>
  <si>
    <t>PANDORA'S BOX SMOKE SHOP</t>
  </si>
  <si>
    <t>5300 WEST CLEARWATER AVENUE</t>
  </si>
  <si>
    <t>CORNER STONE CAFE AND DELI</t>
  </si>
  <si>
    <t>591 BATTERY STREET</t>
  </si>
  <si>
    <t>CHEVRON EXTRA MILE</t>
  </si>
  <si>
    <t>2200 EAST COLLEGE WAY</t>
  </si>
  <si>
    <t>4101 RUCKER AVENUE</t>
  </si>
  <si>
    <t>No-Tobacco-Sale Order</t>
  </si>
  <si>
    <t>26712 72ND AVENUE NORTHWEST</t>
  </si>
  <si>
    <t>SMOKE CITY</t>
  </si>
  <si>
    <t>9322 271ST NW # A-4</t>
  </si>
  <si>
    <t>COUNTRY CONVENIENCE / SPIRIT</t>
  </si>
  <si>
    <t>13007 STATE RT 9</t>
  </si>
  <si>
    <t>HILL TOP DELI</t>
  </si>
  <si>
    <t>800 SENECA STREET</t>
  </si>
  <si>
    <t>EL SOL MARKET</t>
  </si>
  <si>
    <t>1516 YAKIMA VALLEY HIGHWAY</t>
  </si>
  <si>
    <t>MORGAN'S ESPRESSO</t>
  </si>
  <si>
    <t>236 WEST MOORE STREET</t>
  </si>
  <si>
    <t>SEDRO-WOOLLEY</t>
  </si>
  <si>
    <t>1500 BROADWAY</t>
  </si>
  <si>
    <t>FUEL SEATTLE</t>
  </si>
  <si>
    <t>164 S WASHINGTON ST</t>
  </si>
  <si>
    <t>G &amp; M MARKET</t>
  </si>
  <si>
    <t>503 N 4TH ST</t>
  </si>
  <si>
    <t>LYON'S GROCERY</t>
  </si>
  <si>
    <t>2100 DEXTER AVENUE NORTH</t>
  </si>
  <si>
    <t>26603 72ND AVE NW</t>
  </si>
  <si>
    <t>HY'S MINI MART</t>
  </si>
  <si>
    <t>1219 WEST LINCOLN AVENUE</t>
  </si>
  <si>
    <t>JAMES MARKET</t>
  </si>
  <si>
    <t>225 W STATE ST</t>
  </si>
  <si>
    <t>MERCER MINI MART</t>
  </si>
  <si>
    <t>405 WEST MERCER STREET</t>
  </si>
  <si>
    <t>BARTELL DRUGS #72</t>
  </si>
  <si>
    <t>400 S JACKSON ST</t>
  </si>
  <si>
    <t>EXPRESS STOP / 76</t>
  </si>
  <si>
    <t>16510 STATE ROUTE 9 SOUTHEAST, SUITE 104</t>
  </si>
  <si>
    <t>EXXON CIRCLE K</t>
  </si>
  <si>
    <t>5301 W CANAL DR</t>
  </si>
  <si>
    <t>6006 W CLEARWATER AVE</t>
  </si>
  <si>
    <t>KENNEDY MART / CONOCO</t>
  </si>
  <si>
    <t>4105 KENNEDY ROAD</t>
  </si>
  <si>
    <t>WEST RICHLAND</t>
  </si>
  <si>
    <t>SUMMIT FOODS</t>
  </si>
  <si>
    <t>530 SUMMIT AVENUE EAST</t>
  </si>
  <si>
    <t>MARINER FOOD MART / SAS PETROLEUM</t>
  </si>
  <si>
    <t>325 112TH STREET SOUTHWEST</t>
  </si>
  <si>
    <t>HILLCREST MARKET</t>
  </si>
  <si>
    <t>110 SUMMIT AVENUE EAST</t>
  </si>
  <si>
    <t>KING STREET KAFE</t>
  </si>
  <si>
    <t>414 2ND AVENUE SOUTH</t>
  </si>
  <si>
    <t>SPIRIT / SUN MART</t>
  </si>
  <si>
    <t>838 UHLING</t>
  </si>
  <si>
    <t>VAPE N SMOKE</t>
  </si>
  <si>
    <t>4033 W. VAN GIESEN ST #F</t>
  </si>
  <si>
    <t>PORTERS</t>
  </si>
  <si>
    <t>4804 NORTH ROAD 68</t>
  </si>
  <si>
    <t>7-ELEVEN 14470</t>
  </si>
  <si>
    <t>1600 SOUTHWEST HOLDEN STREET</t>
  </si>
  <si>
    <t>7-ELEVEN 18553D</t>
  </si>
  <si>
    <t>3939 STONE WAY NORTH</t>
  </si>
  <si>
    <t>7-ELEVEN 34636B</t>
  </si>
  <si>
    <t>4020 NORTHEAST 4TH STREET, SUITE A</t>
  </si>
  <si>
    <t>WALGREENS 6389</t>
  </si>
  <si>
    <t>8500 15TH AVENUE NORTHWEST</t>
  </si>
  <si>
    <t>MY GOODS MARKET/76</t>
  </si>
  <si>
    <t>7206 CANYON RD E</t>
  </si>
  <si>
    <t>23324 MAPLE VLY-BLK DIAMOND RD</t>
  </si>
  <si>
    <t>1809 WEST MEEKER STREET</t>
  </si>
  <si>
    <t>MOBIL / ARLINGTON FUEL STOP</t>
  </si>
  <si>
    <t>1801 PIONEER HIGHWAY EAST</t>
  </si>
  <si>
    <t>ARLINGTON</t>
  </si>
  <si>
    <t>14415 PACIFIC HIGHWAY SOUTH</t>
  </si>
  <si>
    <t>CHEVRON/EXTRAMILE</t>
  </si>
  <si>
    <t>204 VALLEY AVENUE NORTHEAST</t>
  </si>
  <si>
    <t>SHOP FAST MART</t>
  </si>
  <si>
    <t>26804 MAPLE VALLEY HIGHWAY</t>
  </si>
  <si>
    <t>814 WEST DIVISION STREET</t>
  </si>
  <si>
    <t>PARK'S PHARMACY AND FOOD MART</t>
  </si>
  <si>
    <t>401 NORTHEAST RAVENNA BOULEVARD A</t>
  </si>
  <si>
    <t>VALLEY FOOD MART / TEXACO</t>
  </si>
  <si>
    <t>22240 SE 272ND ST</t>
  </si>
  <si>
    <t>107 WEST STANLEY STREET</t>
  </si>
  <si>
    <t>GRANITE FALLS</t>
  </si>
  <si>
    <t>SHELL / JACKSONS FOOD STORE</t>
  </si>
  <si>
    <t>13138 INTERURBAN AVENUE SOUTH</t>
  </si>
  <si>
    <t>K &amp; S SMOKE SHOP</t>
  </si>
  <si>
    <t>15842 INTERNATIONAL BOULEVARD SOUTH</t>
  </si>
  <si>
    <t>TIENDA LATINA LAS MONARCAS</t>
  </si>
  <si>
    <t>7820 RIVER RD E</t>
  </si>
  <si>
    <t>ROSARIO MARKET</t>
  </si>
  <si>
    <t>3101 COMMERCIAL AVENUE</t>
  </si>
  <si>
    <t>ANACORTES</t>
  </si>
  <si>
    <t>PHILIP'S MART</t>
  </si>
  <si>
    <t>8320 CANYON RD E</t>
  </si>
  <si>
    <t>SAFEWAY STORE #3252</t>
  </si>
  <si>
    <t>601 PIONEER WAY S</t>
  </si>
  <si>
    <t>MOSES LAKE</t>
  </si>
  <si>
    <t>CLOUD 509 MOSES LAKE</t>
  </si>
  <si>
    <t>1039 W BROADWAY AVE</t>
  </si>
  <si>
    <t>RITE AID #5293</t>
  </si>
  <si>
    <t>500 S PIONEER WAY</t>
  </si>
  <si>
    <t>915 E ROY ST</t>
  </si>
  <si>
    <t>BEYOND VAPE</t>
  </si>
  <si>
    <t>1550 E OLIVE WAY</t>
  </si>
  <si>
    <t>CHEVRON / ELEPHANT CAR WASH</t>
  </si>
  <si>
    <t>2501 PACIFIC AVENUE</t>
  </si>
  <si>
    <t>FIRST CLASS VAPOR</t>
  </si>
  <si>
    <t>118 E 3RD AVE</t>
  </si>
  <si>
    <t>MINI MARKET &amp; DELI</t>
  </si>
  <si>
    <t>905 PACIFIC AVENUE</t>
  </si>
  <si>
    <t>KING'S DELI</t>
  </si>
  <si>
    <t>2800 EAST CHERRY STREET</t>
  </si>
  <si>
    <t>ESTUDILLO'S FOOD STORE</t>
  </si>
  <si>
    <t>520 CAMELIA STREET</t>
  </si>
  <si>
    <t>ROYAL CITY</t>
  </si>
  <si>
    <t>960 N STRATFORD RD</t>
  </si>
  <si>
    <t>HAWK FUEL</t>
  </si>
  <si>
    <t>1298 SOUTH 1ST AVENUE</t>
  </si>
  <si>
    <t>OTHELLO</t>
  </si>
  <si>
    <t>GENESEE MINI MART/SHELL</t>
  </si>
  <si>
    <t>3611 GENESEE STREET SOUTH</t>
  </si>
  <si>
    <t>THOMAS MARKET</t>
  </si>
  <si>
    <t>233 SUMMIT AVE E</t>
  </si>
  <si>
    <t>COULEE PLAYLAND RESORT</t>
  </si>
  <si>
    <t>401 EAST COULEE BOULEVARD</t>
  </si>
  <si>
    <t>ELECTRIC CITY</t>
  </si>
  <si>
    <t>QUIK-E-MART #2</t>
  </si>
  <si>
    <t>405 HWY 97</t>
  </si>
  <si>
    <t>LA MILPA</t>
  </si>
  <si>
    <t>324 E MAIN ST</t>
  </si>
  <si>
    <t>WALGREENS #15203</t>
  </si>
  <si>
    <t>26705 MAPLE VALLEY BLACK DIAMOND RD SE</t>
  </si>
  <si>
    <t>7-ELEVEN # 2307-22866C</t>
  </si>
  <si>
    <t>14207 PACIFIC HWY S</t>
  </si>
  <si>
    <t>56TH AVENUE MARKET</t>
  </si>
  <si>
    <t>23602 56TH AVENUE WEST</t>
  </si>
  <si>
    <t>103 15TH AVENUE EAST</t>
  </si>
  <si>
    <t>7-ELEVEN / 76</t>
  </si>
  <si>
    <t>10814 PACIFIC HIGHWAY SOUTHWEST</t>
  </si>
  <si>
    <t>MERCATO BELLAGIO</t>
  </si>
  <si>
    <t>745 BELLEVUE AVENUE EAST</t>
  </si>
  <si>
    <t>11122 STEELE ST</t>
  </si>
  <si>
    <t>FAMILY DAILY STORE</t>
  </si>
  <si>
    <t>1012 PACIFIC AVE N</t>
  </si>
  <si>
    <t>TREASURES GIFTS</t>
  </si>
  <si>
    <t>1201 3RD AVE STE 380</t>
  </si>
  <si>
    <t>VAPOR PLUS SMOKE &amp; GROCERY</t>
  </si>
  <si>
    <t>8203 S TACOMA WAY</t>
  </si>
  <si>
    <t>HUNTERS MARKET</t>
  </si>
  <si>
    <t>4989 HWY 25 S</t>
  </si>
  <si>
    <t>HUNTERS</t>
  </si>
  <si>
    <t>WALGREENS #06083</t>
  </si>
  <si>
    <t>4540 LACEY BLVD SE</t>
  </si>
  <si>
    <t>SAFEWAY STORE # 1078  FUEL CENTER</t>
  </si>
  <si>
    <t>2944 OCEAN BEACH HWY</t>
  </si>
  <si>
    <t>SAFEWAY FUEL CENTER #1762</t>
  </si>
  <si>
    <t>1675 PACIFIC AVE</t>
  </si>
  <si>
    <t>FRED MEYER/FM FUEL STOP #185</t>
  </si>
  <si>
    <t>3184 OCEAN BEACH HWY</t>
  </si>
  <si>
    <t>7-ELEVEN 2361-18653B</t>
  </si>
  <si>
    <t>6125 PACIFIC AVE SE</t>
  </si>
  <si>
    <t>STOP AND GO MARKET #2</t>
  </si>
  <si>
    <t>221 S 10TH AVE</t>
  </si>
  <si>
    <t>7-ELEVEN #27299</t>
  </si>
  <si>
    <t>15404 UNION AVENUE SOUTHWEST</t>
  </si>
  <si>
    <t>WAL-MART SUPERCENTER #3531</t>
  </si>
  <si>
    <t>1401 GALAXY DR NE</t>
  </si>
  <si>
    <t>7-ELEVEN 37068H</t>
  </si>
  <si>
    <t>810 3RD AVENUE, SUITE 820</t>
  </si>
  <si>
    <t>45TH STOP N SHOP &amp; SUSHI DELI</t>
  </si>
  <si>
    <t>2323 N 45TH ST</t>
  </si>
  <si>
    <t>WAL-MART #5853</t>
  </si>
  <si>
    <t>3715 OCEAN BEACH HWY</t>
  </si>
  <si>
    <t>4913-A LACEY BLVD</t>
  </si>
  <si>
    <t>3040 STEILACOOM BOULEVARD</t>
  </si>
  <si>
    <t>STEILACOOM</t>
  </si>
  <si>
    <t>ALFI'S FOOD &amp; DELI</t>
  </si>
  <si>
    <t>1830 MINOR AVENUE</t>
  </si>
  <si>
    <t>ARCO AM/PM</t>
  </si>
  <si>
    <t>10006 S TACOMA WAY</t>
  </si>
  <si>
    <t>7291 MARTIN WAY EAST</t>
  </si>
  <si>
    <t>CARNIVAL MARKET</t>
  </si>
  <si>
    <t>829 WESTSIDE HWY</t>
  </si>
  <si>
    <t>TILLICUM FOOD CENTER</t>
  </si>
  <si>
    <t>14713 UNION AVE SW</t>
  </si>
  <si>
    <t>3200 PACIFIC AVE SE</t>
  </si>
  <si>
    <t>FOOD MART / CHEVRON</t>
  </si>
  <si>
    <t>3025 STEILACOOM BOULEVARD</t>
  </si>
  <si>
    <t>9335 MARTIN WAY EAST</t>
  </si>
  <si>
    <t>4603 LACEY BLVD</t>
  </si>
  <si>
    <t>3002 OCEAN BEACH HIGHWAY</t>
  </si>
  <si>
    <t>5700 RUDDELL RD</t>
  </si>
  <si>
    <t>CONCONULLY GENERAL STORE</t>
  </si>
  <si>
    <t>201 MAIN STREET</t>
  </si>
  <si>
    <t>CONCONULLY</t>
  </si>
  <si>
    <t>QUICK STOP FOOD MART / CONOCO</t>
  </si>
  <si>
    <t>119 E HUMORIST RD</t>
  </si>
  <si>
    <t>FAMILY MART CONOCO</t>
  </si>
  <si>
    <t>5 W MORTON ST</t>
  </si>
  <si>
    <t>WALLA WALLA</t>
  </si>
  <si>
    <t>COUNTRY MARKET</t>
  </si>
  <si>
    <t>205 DOWNING STREET</t>
  </si>
  <si>
    <t>CENTRALIA</t>
  </si>
  <si>
    <t>TOWER DELI</t>
  </si>
  <si>
    <t>1811 7TH AVENUE</t>
  </si>
  <si>
    <t>ELMA MINI MALL / TEXACO</t>
  </si>
  <si>
    <t>1509 WEST MAIN STREET</t>
  </si>
  <si>
    <t>ELMA</t>
  </si>
  <si>
    <t>SUN PACIFIC ENERGY</t>
  </si>
  <si>
    <t>7501 STEILACOOM BLVD SW</t>
  </si>
  <si>
    <t>FLYING K / FOOD MART</t>
  </si>
  <si>
    <t>103 W MAIN ST</t>
  </si>
  <si>
    <t>FREEWAY SHELL FOOD MART</t>
  </si>
  <si>
    <t>115 KELSO DR</t>
  </si>
  <si>
    <t>1141 LEWIS RIVER RD</t>
  </si>
  <si>
    <t>OMG FOOD MART</t>
  </si>
  <si>
    <t>5503 STEILACOOM BLVD SW</t>
  </si>
  <si>
    <t>HARRISON SUPER MART</t>
  </si>
  <si>
    <t>609 HARRISON AVENUE</t>
  </si>
  <si>
    <t>WESTSIDE LANES / O'MALLEY'S RESTAURANT AND LOUNGE</t>
  </si>
  <si>
    <t>2200 GARFIELD AVE NORTHWEST</t>
  </si>
  <si>
    <t>THE QUARTER LOUNGE</t>
  </si>
  <si>
    <t>909 MADISON STREET</t>
  </si>
  <si>
    <t>SHELL / RAINIER MARKET</t>
  </si>
  <si>
    <t>207 BINGHAMPTON STREET SOUTHEAST</t>
  </si>
  <si>
    <t>RAINIER</t>
  </si>
  <si>
    <t>MAX THE VAPOR STORE</t>
  </si>
  <si>
    <t>4820 YELM HWY SE STE B</t>
  </si>
  <si>
    <t>MEGA VAPE</t>
  </si>
  <si>
    <t>13112 39TH AVE SE</t>
  </si>
  <si>
    <t>8305 STEILACOOM BOULEVARD SOUTHWEST</t>
  </si>
  <si>
    <t>PIPES R US</t>
  </si>
  <si>
    <t>7914 MARTIN WAY E STE 10</t>
  </si>
  <si>
    <t>1432 1ST AVENUE</t>
  </si>
  <si>
    <t>THE VAPE SHOP</t>
  </si>
  <si>
    <t>4520 LACEY BOULEVARD SOUTHEAST, SUITE 1</t>
  </si>
  <si>
    <t>UP IN SMOKE</t>
  </si>
  <si>
    <t>10707 PACIFIC AVENUE SOUTH, SUITE A</t>
  </si>
  <si>
    <t>VAPE USA</t>
  </si>
  <si>
    <t>15110 UNION AVE SW</t>
  </si>
  <si>
    <t>FRED MEYER FUEL CENTER 215</t>
  </si>
  <si>
    <t>25250 PACIFIC HIGHWAY SOUTH</t>
  </si>
  <si>
    <t>2ND AVENUE GROCERY</t>
  </si>
  <si>
    <t>2237 2ND AVENUE</t>
  </si>
  <si>
    <t>ALBERTSONS #471</t>
  </si>
  <si>
    <t>301 MARYSVILLE MALL</t>
  </si>
  <si>
    <t>8316 164TH AVENUE NORTHEAST</t>
  </si>
  <si>
    <t>757 MARKET</t>
  </si>
  <si>
    <t>14257 DES MOINES MEMORIAL DRIVE SOUTH</t>
  </si>
  <si>
    <t>EXPERIENCE CRAFT BEER AND TOBACCO</t>
  </si>
  <si>
    <t>1911 1ST AVENUE</t>
  </si>
  <si>
    <t>BUENA DISCOUNT FOOD MARKET</t>
  </si>
  <si>
    <t>13621 AMBAUM BOULEVARD SOUTHWEST</t>
  </si>
  <si>
    <t>STOP BUY CORNER GROCERY AND DELI</t>
  </si>
  <si>
    <t>14857 PACIFIC HIGHWAY SOUTH</t>
  </si>
  <si>
    <t>THE WILLOWS CAFE</t>
  </si>
  <si>
    <t>2535 N 20TH AVE</t>
  </si>
  <si>
    <t>CELULARES EL REY</t>
  </si>
  <si>
    <t>1608 W SYLVESTER ST STE 3</t>
  </si>
  <si>
    <t>22410 NORTHEAST MARKET PLACE DRIVE</t>
  </si>
  <si>
    <t>10715 SOUTHEAST 240TH STREET</t>
  </si>
  <si>
    <t>CIGAR LAND VAPE</t>
  </si>
  <si>
    <t>22141 SOUTHEAST 237TH STREET, SUITE 204</t>
  </si>
  <si>
    <t>17620 140TH AVENUE SOUTHEAST, SUITE C1</t>
  </si>
  <si>
    <t>TWIN CITY SHELL</t>
  </si>
  <si>
    <t>10404 269TH PL NW</t>
  </si>
  <si>
    <t>FRIEND'S CORNER</t>
  </si>
  <si>
    <t>773 KOHLER RD</t>
  </si>
  <si>
    <t>MOBIL / MERIDIAN CORNER GAS &amp; DELI</t>
  </si>
  <si>
    <t>9410 MARTIN WAY EAST</t>
  </si>
  <si>
    <t>SUPERMEX EL PUEBLO MARKET</t>
  </si>
  <si>
    <t>720 N 20TH AVE</t>
  </si>
  <si>
    <t>EL TORITO MARKET</t>
  </si>
  <si>
    <t>420 WEST LEWIS STREET</t>
  </si>
  <si>
    <t>SUPER 1 FOODS #36</t>
  </si>
  <si>
    <t>710 S 9TH AVE</t>
  </si>
  <si>
    <t>SAFEWAY FUEL CENTER 1844</t>
  </si>
  <si>
    <t>315 WHITESELL STREET NORTHWEST</t>
  </si>
  <si>
    <t>ORTING</t>
  </si>
  <si>
    <t>RITE AID #5320</t>
  </si>
  <si>
    <t>2028 EAST ISAACS AVENUE</t>
  </si>
  <si>
    <t>APEX FOOD</t>
  </si>
  <si>
    <t>410 E ALDER</t>
  </si>
  <si>
    <t>BEACHWOOD PARK GENRAL STORE</t>
  </si>
  <si>
    <t>5000 HELWEG ROAD</t>
  </si>
  <si>
    <t>BLAINE</t>
  </si>
  <si>
    <t>CHEVERON FOOD MART</t>
  </si>
  <si>
    <t>1916 E ISAACS AVE</t>
  </si>
  <si>
    <t>WINE VALLEY GOLF CLUB</t>
  </si>
  <si>
    <t>176 WINE VALLEY RD</t>
  </si>
  <si>
    <t>ZIP ZONE / CONOCO FOOD MART</t>
  </si>
  <si>
    <t>110 SOUTH 9TH AVENUE</t>
  </si>
  <si>
    <t>JOE'S CORNER</t>
  </si>
  <si>
    <t>2001 MELROSE ST</t>
  </si>
  <si>
    <t>SHELL/FOOD MART</t>
  </si>
  <si>
    <t>2112 E ISAACS AVENUE</t>
  </si>
  <si>
    <t>1312 COMMERCIAL AVENUE</t>
  </si>
  <si>
    <t>WALLA WALLA'S HARVEST FOODS</t>
  </si>
  <si>
    <t>905 SOUTH 2ND AVENUE</t>
  </si>
  <si>
    <t>MAXX VAPE</t>
  </si>
  <si>
    <t>13507 MERIDIAN EAST SUITE E</t>
  </si>
  <si>
    <t>SAFEWAY STORE</t>
  </si>
  <si>
    <t>215 ROSE ST E</t>
  </si>
  <si>
    <t>7200 AURORA AVE N</t>
  </si>
  <si>
    <t>541 WEST AVENUE</t>
  </si>
  <si>
    <t>8250 RAILROAD AVE SE</t>
  </si>
  <si>
    <t>76 / WHITEPASS</t>
  </si>
  <si>
    <t>48851 US HIGHWAY 12</t>
  </si>
  <si>
    <t>SILVER BEACH RESORT</t>
  </si>
  <si>
    <t>40350 US HIGHWAY 12</t>
  </si>
  <si>
    <t>NACHES CHINOOK CENTER / SHELL</t>
  </si>
  <si>
    <t>10450 US HIGHWAY 12</t>
  </si>
  <si>
    <t>18015 E VALLEY HWY</t>
  </si>
  <si>
    <t>GOLD CREEK MERCANTILE</t>
  </si>
  <si>
    <t>18431 HWY 410</t>
  </si>
  <si>
    <t>RIMROCK GROCERY</t>
  </si>
  <si>
    <t>34090 HWY 12</t>
  </si>
  <si>
    <t>LAKE PLEASANT GROCERY</t>
  </si>
  <si>
    <t>200361 HIGHWAY 101</t>
  </si>
  <si>
    <t>BEAVER</t>
  </si>
  <si>
    <t>JOHNNY'S MART</t>
  </si>
  <si>
    <t>100 S MAIN ST</t>
  </si>
  <si>
    <t>KITTITAS</t>
  </si>
  <si>
    <t>RIMROCK LAKE RESORT</t>
  </si>
  <si>
    <t>37590 US HIGHWAY 12</t>
  </si>
  <si>
    <t>SQUAW ROCK RV RESORT</t>
  </si>
  <si>
    <t>15070 SR 410</t>
  </si>
  <si>
    <t>TEXACO</t>
  </si>
  <si>
    <t>31605 US 2</t>
  </si>
  <si>
    <t>SULTAN</t>
  </si>
  <si>
    <t>67 MARKET</t>
  </si>
  <si>
    <t>2222 RIVERSIDE DRIVE, SUITE 301</t>
  </si>
  <si>
    <t>NELSON'S MARKET</t>
  </si>
  <si>
    <t>512 POTTER STREET</t>
  </si>
  <si>
    <t>CHEVRON / COCO'S</t>
  </si>
  <si>
    <t>1504 AHTANUM ROAD</t>
  </si>
  <si>
    <t>UNION GAP</t>
  </si>
  <si>
    <t>THE GOLF CLUB AT REDMOND RIDGE</t>
  </si>
  <si>
    <t>11825 TRILOGY PARKWAY NORTHEAST</t>
  </si>
  <si>
    <t>CARNICERIA SU MERCADITO 3</t>
  </si>
  <si>
    <t>110 ASH AVENUE</t>
  </si>
  <si>
    <t>RITE AID 5204</t>
  </si>
  <si>
    <t>3202 132ND STREET SOUTHEAST</t>
  </si>
  <si>
    <t>5157 LAKEMONT BLVD SE</t>
  </si>
  <si>
    <t>BIG SMOKE AND VAPE SHOP</t>
  </si>
  <si>
    <t>821 YAKIMA VALLEY HIGHWAY</t>
  </si>
  <si>
    <t>CARNICERIA UNION GAP</t>
  </si>
  <si>
    <t>909 ATHANUM ROAD</t>
  </si>
  <si>
    <t>J &amp; L COUNTRY MART AND DELI / CHEVRON</t>
  </si>
  <si>
    <t>9801 US HWY 12</t>
  </si>
  <si>
    <t>GETCHELL STATION / CHEVRON</t>
  </si>
  <si>
    <t>16410 84TH STREET NORTHEAST</t>
  </si>
  <si>
    <t>11909 NE 8TH ST</t>
  </si>
  <si>
    <t>CIRCLE K / SHELL</t>
  </si>
  <si>
    <t>900 VINTAGE VALLEY PARKWAY</t>
  </si>
  <si>
    <t>DELUXE OFFICE DELI</t>
  </si>
  <si>
    <t>20818 44TH AVENUE WEST SUITE 180</t>
  </si>
  <si>
    <t>ENGELS PUB</t>
  </si>
  <si>
    <t>113 5TH AVE</t>
  </si>
  <si>
    <t>MARKET LA FAVORITA</t>
  </si>
  <si>
    <t>600 BAILEY AVENUE</t>
  </si>
  <si>
    <t>GRANGER</t>
  </si>
  <si>
    <t>FISCHER'S MARKET</t>
  </si>
  <si>
    <t>9790 US HWY 12</t>
  </si>
  <si>
    <t>GOGO SMOKE AND VAPE</t>
  </si>
  <si>
    <t>14751 NORTH KELSEY STREET</t>
  </si>
  <si>
    <t>GOLD NUGGET</t>
  </si>
  <si>
    <t>1041 BUENA ROAD</t>
  </si>
  <si>
    <t>SMITH &amp; SON GROCERY</t>
  </si>
  <si>
    <t>254 E STATE ST</t>
  </si>
  <si>
    <t>MCCORKLE'S MARKET</t>
  </si>
  <si>
    <t>14601 NORTH ROTHROCK ROAD</t>
  </si>
  <si>
    <t>TOBACCO PATCH</t>
  </si>
  <si>
    <t>10623 NORTHEAST 8TH STREET, SUITE A</t>
  </si>
  <si>
    <t>RITE AID #5280</t>
  </si>
  <si>
    <t>8230 MARTIN WAY EAST</t>
  </si>
  <si>
    <t>19924 INTERNATIONAL BLVD</t>
  </si>
  <si>
    <t>EVERGREEN VALLEY GROCERY/76</t>
  </si>
  <si>
    <t>9347 YELM HIGHWAY SE</t>
  </si>
  <si>
    <t>CARNICERIA AGUILERA'S</t>
  </si>
  <si>
    <t>20856 INTERNATIONAL BLVD</t>
  </si>
  <si>
    <t>ARCO / AM-PM</t>
  </si>
  <si>
    <t>402 SLEATER KINNEY ROAD SOUTHEAST</t>
  </si>
  <si>
    <t>QUALITY FOOD CENTERS/QFC</t>
  </si>
  <si>
    <t>4775 WHITMAN LANE SOUTHEAST</t>
  </si>
  <si>
    <t>THE GOLF CLUB AT NEWCASTLE</t>
  </si>
  <si>
    <t>15500 SIX PENNY LANE</t>
  </si>
  <si>
    <t>NEWCASTLE</t>
  </si>
  <si>
    <t>17010 INTERNATIONAL BLVD</t>
  </si>
  <si>
    <t>FREELAND LIQUOR</t>
  </si>
  <si>
    <t>5565 VANBARR PLACE</t>
  </si>
  <si>
    <t>FREELAND</t>
  </si>
  <si>
    <t>SAFEWAY FUEL STATION</t>
  </si>
  <si>
    <t>4280 MARTIN WAY EAST</t>
  </si>
  <si>
    <t>SEATAC LIQUOR AND WINE</t>
  </si>
  <si>
    <t>18613 INTERNATIONAL BLVD #8</t>
  </si>
  <si>
    <t>TOWN SMOKE +</t>
  </si>
  <si>
    <t>3700 MARTIN WAY E STE 109</t>
  </si>
  <si>
    <t>UNICORN</t>
  </si>
  <si>
    <t>1118 E PIKE ST</t>
  </si>
  <si>
    <t>WALGREENS #10994</t>
  </si>
  <si>
    <t>320 HARRISON ST</t>
  </si>
  <si>
    <t>123 VAPE AND SHOP</t>
  </si>
  <si>
    <t>103 E STUART RD</t>
  </si>
  <si>
    <t>WAL-MART SUPERCENTER #3525</t>
  </si>
  <si>
    <t>16502 MERIDIAN E</t>
  </si>
  <si>
    <t>SAFEWAY STORE #422</t>
  </si>
  <si>
    <t>611 S MERIDIAN ST</t>
  </si>
  <si>
    <t>FRED MEYER 657</t>
  </si>
  <si>
    <t>400 SOUTH THOR STREET</t>
  </si>
  <si>
    <t>121 EAST STEWART AVENUE</t>
  </si>
  <si>
    <t>941 S MERIDAN ST</t>
  </si>
  <si>
    <t>MR MART 76</t>
  </si>
  <si>
    <t>1504 E MAIN</t>
  </si>
  <si>
    <t>QUALITY FOOD CENTER / QFC 878</t>
  </si>
  <si>
    <t>23475 NORTHEAST NOVELTY HILL ROAD</t>
  </si>
  <si>
    <t>FORT BELLINGHAM MARKET AND DELI</t>
  </si>
  <si>
    <t>1383 MARINE DRIVE</t>
  </si>
  <si>
    <t>NYC NEW YORK CAFE</t>
  </si>
  <si>
    <t>1520 7TH AVENUE</t>
  </si>
  <si>
    <t>8315 S 212TH ST</t>
  </si>
  <si>
    <t>HOLLY STREET CHEVRON / FOOD MART</t>
  </si>
  <si>
    <t>1008 HOLLY STREET WEST</t>
  </si>
  <si>
    <t>HANDY CORNER FOOD STORE</t>
  </si>
  <si>
    <t>8009 112TH STREET EAST</t>
  </si>
  <si>
    <t>347 S MERIDIAN ST</t>
  </si>
  <si>
    <t>GULL / FOOD MART</t>
  </si>
  <si>
    <t>3215 4TH AVENUE SOUTH</t>
  </si>
  <si>
    <t>GOLDEN RULE GROCERY</t>
  </si>
  <si>
    <t>615 W STEWART AVE</t>
  </si>
  <si>
    <t>J'S QUICK STOP</t>
  </si>
  <si>
    <t>1618 BELLEVUE AVENUE, SUITE 3</t>
  </si>
  <si>
    <t>502 37TH AVE SE # A</t>
  </si>
  <si>
    <t>MERIDIAN SUPER MART</t>
  </si>
  <si>
    <t>4130 MERIDIAN ST</t>
  </si>
  <si>
    <t>TOBACCORNER</t>
  </si>
  <si>
    <t>1535 3RD AVENUE</t>
  </si>
  <si>
    <t>WALGREENS #03518</t>
  </si>
  <si>
    <t>25605 104TH AVE SE</t>
  </si>
  <si>
    <t>SAFEWAY STORE #1495</t>
  </si>
  <si>
    <t>1129 HARRISON</t>
  </si>
  <si>
    <t>CIRCLE K NO. 1546</t>
  </si>
  <si>
    <t>10255 SE 240TH AVE</t>
  </si>
  <si>
    <t>200TH MART / CIGARETTE 7</t>
  </si>
  <si>
    <t>19920 HIGHWAY 99 SUITE B</t>
  </si>
  <si>
    <t>SAFEWAY STORE #459</t>
  </si>
  <si>
    <t>20830 108TH AVE SE</t>
  </si>
  <si>
    <t>RITE AID #5284</t>
  </si>
  <si>
    <t>1200 HARRISON AVE</t>
  </si>
  <si>
    <t>RITE AID #5285</t>
  </si>
  <si>
    <t>551 S MARKET BLVD</t>
  </si>
  <si>
    <t>FRED MEYER 688 FUEL STOP</t>
  </si>
  <si>
    <t>2902 164TH STREET SOUTHWEST</t>
  </si>
  <si>
    <t>20801 BOTHELL EVERETT HIGHWAY</t>
  </si>
  <si>
    <t>BOTHELL</t>
  </si>
  <si>
    <t>MARKET ST. FOOD MART/76</t>
  </si>
  <si>
    <t>1986 MARKET BOULEVARD</t>
  </si>
  <si>
    <t>21208 68TH AVE S</t>
  </si>
  <si>
    <t>9931 19TH AVENUE SOUTHEAST</t>
  </si>
  <si>
    <t>ARCO AMPM</t>
  </si>
  <si>
    <t>916 HARRISON AVENUE</t>
  </si>
  <si>
    <t>CHANDLERS BAY GROCERY</t>
  </si>
  <si>
    <t>1018 CENTRAL AVE N</t>
  </si>
  <si>
    <t>JJ BERRY COUNTRY STORE</t>
  </si>
  <si>
    <t>2141 JACKSON HWY</t>
  </si>
  <si>
    <t>BUZZ INN STEAKHOUSE AND CASINO</t>
  </si>
  <si>
    <t>280 GRANT ROAD</t>
  </si>
  <si>
    <t>EAST WENATCHEE</t>
  </si>
  <si>
    <t>1050 HARRISON AVE</t>
  </si>
  <si>
    <t>14725 HIGHWAY 99</t>
  </si>
  <si>
    <t>610 HWY 12</t>
  </si>
  <si>
    <t>8030 DOUGLAS AVENUE SOUTHEAST</t>
  </si>
  <si>
    <t>SHEBREWS COFFEE, LLC</t>
  </si>
  <si>
    <t>489 COOK RD</t>
  </si>
  <si>
    <t>HANDY CORNER</t>
  </si>
  <si>
    <t>1226 HARRISON AVE</t>
  </si>
  <si>
    <t>SEVEN STAR SHELL / FOOD MART</t>
  </si>
  <si>
    <t>2403 196TH STREET SOUTHWEST</t>
  </si>
  <si>
    <t>106 SW CAMPUS DR</t>
  </si>
  <si>
    <t>TEXACO FOOD MART</t>
  </si>
  <si>
    <t>1006 BELMONT</t>
  </si>
  <si>
    <t>M &amp; J FOOD MART</t>
  </si>
  <si>
    <t>427 E SMITH ST</t>
  </si>
  <si>
    <t>STOP &amp; GO MARKET</t>
  </si>
  <si>
    <t>20639 OLD HIGHWAY 99 SW</t>
  </si>
  <si>
    <t>MARKET STREET MARKET</t>
  </si>
  <si>
    <t>1249 S MARKET BLVD</t>
  </si>
  <si>
    <t>MEGA SMOKE AND VAPE</t>
  </si>
  <si>
    <t>17901 BOTHELL EVERETT HIGHWAY, SUITE F106</t>
  </si>
  <si>
    <t>PACKWOOD SPIRITS</t>
  </si>
  <si>
    <t>13044 US HIGHWAY 12</t>
  </si>
  <si>
    <t>PACKWOOD</t>
  </si>
  <si>
    <t>SEATTLE VAPOR</t>
  </si>
  <si>
    <t>20101 44TH AVENUE WEST, SUITE B</t>
  </si>
  <si>
    <t>WINCO FOODS 118</t>
  </si>
  <si>
    <t>300 E BELLIS FAIR PARKWAY</t>
  </si>
  <si>
    <t>WAL-MART 2865</t>
  </si>
  <si>
    <t>2301 WEST WELLESLEY AVENUE</t>
  </si>
  <si>
    <t>RITE AID 5309</t>
  </si>
  <si>
    <t>1443 NORTH ARGONNE ROAD</t>
  </si>
  <si>
    <t>11825 AIRPORT ROAD</t>
  </si>
  <si>
    <t>STARVIN' SAM'S MINI - MART / 76</t>
  </si>
  <si>
    <t>1602 12TH STREET</t>
  </si>
  <si>
    <t>HAMILTON CAFÉ AND STORE</t>
  </si>
  <si>
    <t>541 MAPLE STREET</t>
  </si>
  <si>
    <t>HAMILTON</t>
  </si>
  <si>
    <t>VALLEY MARKET AND DELI</t>
  </si>
  <si>
    <t>1945 LAKE WHATCOM BOULEVARD</t>
  </si>
  <si>
    <t>DOWNTOWN GROCERIES</t>
  </si>
  <si>
    <t>525 WEST SPRAGUE AVENUE</t>
  </si>
  <si>
    <t>MITCHELL'S HARVEST FOODS</t>
  </si>
  <si>
    <t>116 WEST FIRST STREET</t>
  </si>
  <si>
    <t>CHENEY</t>
  </si>
  <si>
    <t>GRAHAM'S</t>
  </si>
  <si>
    <t>9989 MOUNT BAKER HIGHWAY</t>
  </si>
  <si>
    <t>DEMING</t>
  </si>
  <si>
    <t>1124 4TH ST</t>
  </si>
  <si>
    <t>QFC FUEL CENTER</t>
  </si>
  <si>
    <t>4615 NE 4TH ST</t>
  </si>
  <si>
    <t>SHELL / STANWOOD DELI &amp; GAS</t>
  </si>
  <si>
    <t>26901 OLD 99 N</t>
  </si>
  <si>
    <t>DIMPLE'S SUNDRIES &amp; GIFTS</t>
  </si>
  <si>
    <t>601 UNION ST</t>
  </si>
  <si>
    <t>DONNA'S / GULL</t>
  </si>
  <si>
    <t>3104 116TH ST NE</t>
  </si>
  <si>
    <t>GREENSIDE GLASS</t>
  </si>
  <si>
    <t>9804 LAKE CITY WAY NE</t>
  </si>
  <si>
    <t>FRED MEYER #024</t>
  </si>
  <si>
    <t>920 S BURLINGTON BLVD</t>
  </si>
  <si>
    <t>RITE AID 6452</t>
  </si>
  <si>
    <t>5655 3RD AVENUE</t>
  </si>
  <si>
    <t>FERNDALE</t>
  </si>
  <si>
    <t>QUALITY FOOD CENTER / QFC #847</t>
  </si>
  <si>
    <t>1401 BROADWAY AVE</t>
  </si>
  <si>
    <t>13948 NORTHEAST 20TH STREET</t>
  </si>
  <si>
    <t>2900 NORTHEAST THIRD STREET</t>
  </si>
  <si>
    <t>THE CAVE</t>
  </si>
  <si>
    <t>12822 NORTHEAST 85TH STREET</t>
  </si>
  <si>
    <t>12974 US HIGHWAY 12</t>
  </si>
  <si>
    <t>COULEE CITY FAMILY FOODS</t>
  </si>
  <si>
    <t>614 WEST WALNUT STREET</t>
  </si>
  <si>
    <t>COULEE CITY</t>
  </si>
  <si>
    <t>FAIRWOOD GOLF AND COUNTRY CLUB</t>
  </si>
  <si>
    <t>17070 140TH SE</t>
  </si>
  <si>
    <t>GROCERY / ESPRESSO DRIVE-THRU</t>
  </si>
  <si>
    <t>4635 S YAKIMA AVE</t>
  </si>
  <si>
    <t>ELDON STORE</t>
  </si>
  <si>
    <t>36870 NORTH US HIGHWAY 101</t>
  </si>
  <si>
    <t>LILLIWAUP</t>
  </si>
  <si>
    <t>MOSSYROCK MARKET / FLYING K</t>
  </si>
  <si>
    <t>221 STATE STREET EAST</t>
  </si>
  <si>
    <t>K AND P MARKET</t>
  </si>
  <si>
    <t>12720 4TH AVENUE WEST</t>
  </si>
  <si>
    <t>THE LITTLE STORE</t>
  </si>
  <si>
    <t>2810 WEST LAKE SAMMAMISH PARKWAY SOUTHEAST</t>
  </si>
  <si>
    <t>VAPE VS SMOKE</t>
  </si>
  <si>
    <t>13317 NE 175TH ST</t>
  </si>
  <si>
    <t>FRED MEYER 391</t>
  </si>
  <si>
    <t>12221 120TH AVENUE NORTHEAST</t>
  </si>
  <si>
    <t>METROPOLITAN DELI AND CAFE</t>
  </si>
  <si>
    <t>1287 WESTLAKE AVENUE NORTH</t>
  </si>
  <si>
    <t>CHEVRON / SEDGEWICK ONE STOP</t>
  </si>
  <si>
    <t>1701 SOUTHEAST SEDGEWICK ROAD</t>
  </si>
  <si>
    <t>STANWOOD FOOD MART</t>
  </si>
  <si>
    <t>26923 104TH DRIVE NORTHWEST</t>
  </si>
  <si>
    <t>NORTHWEST LIQUOR AND WINE</t>
  </si>
  <si>
    <t>1605 12TH AVENUE</t>
  </si>
  <si>
    <t>QFC</t>
  </si>
  <si>
    <t>27008 92ND AVENUE NORTHWEST</t>
  </si>
  <si>
    <t>THE RIGHT SPOT</t>
  </si>
  <si>
    <t>5119 PACIFIC HWY E</t>
  </si>
  <si>
    <t>FIFE</t>
  </si>
  <si>
    <t>YOKE'S FRESH MARKET #16</t>
  </si>
  <si>
    <t>1233 LIBERTY LAKE ROAD</t>
  </si>
  <si>
    <t>LIBERTY LAKE</t>
  </si>
  <si>
    <t>WAL-MART SUPERCENTER #2539</t>
  </si>
  <si>
    <t>15727 EAST BROADWAY AVENUE</t>
  </si>
  <si>
    <t>SAFEWAY STORE #3248</t>
  </si>
  <si>
    <t>902 W FRANCIS AVE</t>
  </si>
  <si>
    <t>WALGREENS #5914</t>
  </si>
  <si>
    <t>15510 EAST SPRAGUE AVENUE</t>
  </si>
  <si>
    <t>VERADALE</t>
  </si>
  <si>
    <t>76 / SNACK SHOP / AUTO CARE</t>
  </si>
  <si>
    <t>1517 WEST DRAVUS STREET</t>
  </si>
  <si>
    <t>PIECE OF MIND VALLEY TOBACCO ACCESSORIES</t>
  </si>
  <si>
    <t>12012 E 1 AVE</t>
  </si>
  <si>
    <t>GREAT AMERICAN CASINO</t>
  </si>
  <si>
    <t>10117 SOUTH TACOMA WAY</t>
  </si>
  <si>
    <t>AMERIMART</t>
  </si>
  <si>
    <t>3620 NORTH SULLIVAN ROAD</t>
  </si>
  <si>
    <t>5433 SOUTH ORCHARD STREET</t>
  </si>
  <si>
    <t>CHIPS CASINO</t>
  </si>
  <si>
    <t>8200 TACOMA MALL BOULEVARD</t>
  </si>
  <si>
    <t>MACAU CASINO</t>
  </si>
  <si>
    <t>9811 SOUTH TACOMA WAY</t>
  </si>
  <si>
    <t>PALACE CASINO</t>
  </si>
  <si>
    <t>10011 MAIN STREET</t>
  </si>
  <si>
    <t>18723 EAST CATALDO AVENUE</t>
  </si>
  <si>
    <t>5804 119TH AVENUE SOUTHEAST</t>
  </si>
  <si>
    <t>SNOQUALMIE RIDGE GOLF CLUB</t>
  </si>
  <si>
    <t>36005 SOUTHEAST RIDGE STREET</t>
  </si>
  <si>
    <t>CONOCO</t>
  </si>
  <si>
    <t>1007 NORTH SULLIVAN ROAD</t>
  </si>
  <si>
    <t>DREAMGIRLS AT FOXES</t>
  </si>
  <si>
    <t>10707 PACIFIC AVE S UNIT G</t>
  </si>
  <si>
    <t>STEILACOOM PUB &amp; GRILL</t>
  </si>
  <si>
    <t>1202 RAINIER ST</t>
  </si>
  <si>
    <t>STADIUM MARKET / SHELL</t>
  </si>
  <si>
    <t>620 DENNY WAY</t>
  </si>
  <si>
    <t>SUBLIME VAPOR</t>
  </si>
  <si>
    <t>328 N SULLIVAN RD</t>
  </si>
  <si>
    <t>HUDSON NEWS #00568</t>
  </si>
  <si>
    <t>17801 PACIFIC HIGHWAY SOUTH</t>
  </si>
  <si>
    <t>THE 2121 PUB</t>
  </si>
  <si>
    <t>2121 E 112TH ST</t>
  </si>
  <si>
    <t>HUDSON NEWS #576</t>
  </si>
  <si>
    <t>SEATAC AIRPORT (BAGGAGE CLAIM-CAROUSEL 16)</t>
  </si>
  <si>
    <t>HUDSON NEWS #599</t>
  </si>
  <si>
    <t>SEATAC AIRPORT/(NON RESTRICTED AREA NEXT TO RESTROOMS ABOVE BAGGAGE CLAIM)</t>
  </si>
  <si>
    <t>22625 HWY 99</t>
  </si>
  <si>
    <t>CLOUD 9</t>
  </si>
  <si>
    <t>806 S CENTRAL</t>
  </si>
  <si>
    <t>MAGOO'S ANNEX &amp; EATERY</t>
  </si>
  <si>
    <t>2710 NORTH 21ST STREET</t>
  </si>
  <si>
    <t>THE LOOSE WHEEL BAR AND GRILL</t>
  </si>
  <si>
    <t>715 RIVER ROAD</t>
  </si>
  <si>
    <t>ROADHOUSE BAR &amp; GRILL</t>
  </si>
  <si>
    <t>15518 MERIDIAN EAST</t>
  </si>
  <si>
    <t>TOP OF TACOMA BAR</t>
  </si>
  <si>
    <t>3529 MCKINLEY AVE</t>
  </si>
  <si>
    <t>CROWN BAR</t>
  </si>
  <si>
    <t>2705 6TH AVE</t>
  </si>
  <si>
    <t>BLACK STAR PUB &amp; GRILL</t>
  </si>
  <si>
    <t>158 100TH ST S</t>
  </si>
  <si>
    <t>5148 AUBURN WAY NORTH</t>
  </si>
  <si>
    <t>FIRCREST GOLF CLUB</t>
  </si>
  <si>
    <t>1500 REGENTS BLVD</t>
  </si>
  <si>
    <t>FIRCREST</t>
  </si>
  <si>
    <t>DOYLE'S PUBLIC HOUSE</t>
  </si>
  <si>
    <t>208 ST HELENS</t>
  </si>
  <si>
    <t>THE HAVEN PUB</t>
  </si>
  <si>
    <t>12510 PACIFIC AVE S</t>
  </si>
  <si>
    <t>WAYNE'S INN</t>
  </si>
  <si>
    <t>1902 E MAIN ST</t>
  </si>
  <si>
    <t>MVP'S</t>
  </si>
  <si>
    <t>22921 HIGHWAY 99</t>
  </si>
  <si>
    <t>THE SWISS</t>
  </si>
  <si>
    <t>1904 JEFFERSON AVENUE</t>
  </si>
  <si>
    <t>316 NORTH COLUMBIA STREET</t>
  </si>
  <si>
    <t>CHELAN</t>
  </si>
  <si>
    <t>COSTCO BUSINESS CENTER #115</t>
  </si>
  <si>
    <t>19105 HWY 99</t>
  </si>
  <si>
    <t>CENTRAL AVE BAR &amp; EATERY</t>
  </si>
  <si>
    <t>1404 CENTRAL AVE S STE 104-106</t>
  </si>
  <si>
    <t>JJ'S BAR &amp; GRILL</t>
  </si>
  <si>
    <t>23826 PACIFIC HWY S</t>
  </si>
  <si>
    <t>NASHVILLE'S SPORTS BAR AND GRILL</t>
  </si>
  <si>
    <t>114 RAILROAD AVE N</t>
  </si>
  <si>
    <t>FIREPLACE BAR &amp; GRILL</t>
  </si>
  <si>
    <t>2320 EVERETT AVE</t>
  </si>
  <si>
    <t>MAZAMA STORE</t>
  </si>
  <si>
    <t>50 LOST RIVER ROAD</t>
  </si>
  <si>
    <t>MAZAMA</t>
  </si>
  <si>
    <t>PIED PIPER PUB</t>
  </si>
  <si>
    <t>311 W MEEKER ST</t>
  </si>
  <si>
    <t>SAFEWAY 1143</t>
  </si>
  <si>
    <t>8340 15TH AVENUE NORTHWEST</t>
  </si>
  <si>
    <t>4SMOKERS</t>
  </si>
  <si>
    <t>4017 A STREET SOUTHEAST, SUITE B103</t>
  </si>
  <si>
    <t>DRAFT CHOICE SPORT BAR &amp; GRILL</t>
  </si>
  <si>
    <t>32201 KENT-BLACK DIAMOND RD</t>
  </si>
  <si>
    <t>CRFT BEERS</t>
  </si>
  <si>
    <t>1210 AUBURN WAY N</t>
  </si>
  <si>
    <t>ROYAL CASINO</t>
  </si>
  <si>
    <t>13010 HWY 99 S</t>
  </si>
  <si>
    <t>11750 LAKE CITY WAY NORTHEAST</t>
  </si>
  <si>
    <t>SNOHOMISH VAPORY COMPANY</t>
  </si>
  <si>
    <t>18960 STATE ROUTE 2, STE 176</t>
  </si>
  <si>
    <t>DANNY'S MIDWAY PUB &amp; GRILL</t>
  </si>
  <si>
    <t>14824 SMOKEY POINT BOULEVARD</t>
  </si>
  <si>
    <t>THE FLOTATION DEVICE</t>
  </si>
  <si>
    <t>14511 SHERMAN DR NW</t>
  </si>
  <si>
    <t>GIG HARBOR</t>
  </si>
  <si>
    <t>EDMONDS SMOKE &amp; GIFT</t>
  </si>
  <si>
    <t>23423 HIGHWAY 99 STE A</t>
  </si>
  <si>
    <t>4605 FREMONT AVENUE NORTH</t>
  </si>
  <si>
    <t>8721 LAKE CITY WAY NORTHEAST</t>
  </si>
  <si>
    <t>INDEX GENERAL STORE</t>
  </si>
  <si>
    <t>503 AVENUE A</t>
  </si>
  <si>
    <t>INDEX</t>
  </si>
  <si>
    <t>13001 LAKE CITY WAY</t>
  </si>
  <si>
    <t>SAFEWAY 1594 FUEL</t>
  </si>
  <si>
    <t>755 SOUTH 56TH STREET</t>
  </si>
  <si>
    <t>WAL-MART #3098</t>
  </si>
  <si>
    <t>15063 MAIN ST</t>
  </si>
  <si>
    <t>5555 SOUNDVIEW DRIVE</t>
  </si>
  <si>
    <t>76 / CIRCLE K</t>
  </si>
  <si>
    <t>3727 FACTORIA BOULEVARD SOUTHEAST</t>
  </si>
  <si>
    <t>2602 NORTH PEARL STREET</t>
  </si>
  <si>
    <t>TIME OUT ALE HOUSE AND GRILL</t>
  </si>
  <si>
    <t>34525 16TH AVE S</t>
  </si>
  <si>
    <t>12715 4TH AVE W</t>
  </si>
  <si>
    <t>ARLETTA</t>
  </si>
  <si>
    <t>3520 RAY NASH DRIVE NORTHWEST</t>
  </si>
  <si>
    <t>MADISON AVENUE PUB</t>
  </si>
  <si>
    <t>905 MADISON ST</t>
  </si>
  <si>
    <t>SOUNDVIEW BAR &amp; GRILL</t>
  </si>
  <si>
    <t>1116 HEWITT AVE</t>
  </si>
  <si>
    <t>BUZZ INN STEAKHOUSE</t>
  </si>
  <si>
    <t>1801 MAIN ST</t>
  </si>
  <si>
    <t>BUZZ INN STEAK HOUSE</t>
  </si>
  <si>
    <t>9910 EVERGREEN WAY</t>
  </si>
  <si>
    <t>RAINBOW CAFÉ</t>
  </si>
  <si>
    <t>112 MAIN STREET EAST</t>
  </si>
  <si>
    <t>WASHINGTON NATIONAL GOLF CLUB</t>
  </si>
  <si>
    <t>14330 SE HUSKY WAY</t>
  </si>
  <si>
    <t>TWIN LAKES GOLF AND COUNTRY CLUB</t>
  </si>
  <si>
    <t>3583 SW 320TH ST</t>
  </si>
  <si>
    <t>HANDY DELI AND GROCERY</t>
  </si>
  <si>
    <t>8711 SOUTH HOSMER STREET</t>
  </si>
  <si>
    <t>FIRDALE MARKET</t>
  </si>
  <si>
    <t>9601 FIRDALE AVENUE</t>
  </si>
  <si>
    <t>VALERO / HALLER LAKE FOOD SHOP</t>
  </si>
  <si>
    <t>13401 ROOSEVELT WAY NORTH</t>
  </si>
  <si>
    <t>JOYCE GENERAL STORE</t>
  </si>
  <si>
    <t>50883 HIGHWAY 112</t>
  </si>
  <si>
    <t>PORT ANGELES</t>
  </si>
  <si>
    <t>JP'S HY IU HEE HEE</t>
  </si>
  <si>
    <t>4309 BURNHAM DR</t>
  </si>
  <si>
    <t>MI TIENDITA LATINA III</t>
  </si>
  <si>
    <t>1403 AUBURN WAY SOUTH, SUITE 2</t>
  </si>
  <si>
    <t>KUHNLE'S TAVERN</t>
  </si>
  <si>
    <t>204 STATE AVE</t>
  </si>
  <si>
    <t>VALLEY STORE</t>
  </si>
  <si>
    <t>3071 3RD AVENUE</t>
  </si>
  <si>
    <t>VALLEY</t>
  </si>
  <si>
    <t>2851 SOUTHWEST ROXBURY STREET</t>
  </si>
  <si>
    <t>8TH STREET ALE HOUSE</t>
  </si>
  <si>
    <t>207 8TH ST</t>
  </si>
  <si>
    <t>HOQUIAM</t>
  </si>
  <si>
    <t>OYHUT BAY FRESH MARKET</t>
  </si>
  <si>
    <t>131 OYHUT BAY BOULEVARD SW SUITE A</t>
  </si>
  <si>
    <t>OCEAN SHORES</t>
  </si>
  <si>
    <t>GALWAY BAY RESTAURANT &amp; PUB</t>
  </si>
  <si>
    <t>880 POINT BROWN AVE NE</t>
  </si>
  <si>
    <t>CENEX</t>
  </si>
  <si>
    <t>32632 3RD AVENUE</t>
  </si>
  <si>
    <t>BLACK DIAMOND</t>
  </si>
  <si>
    <t>OLYMPIC CHEVRON</t>
  </si>
  <si>
    <t>4601 OLYMPIC HIGHWAY</t>
  </si>
  <si>
    <t>ABERDEEN</t>
  </si>
  <si>
    <t>805 SOUTH 112TH STREET</t>
  </si>
  <si>
    <t>SAAR'S SUPER SAVER FOODS</t>
  </si>
  <si>
    <t>2900 WHEATON WAY</t>
  </si>
  <si>
    <t>ZIP MARKET FOOD MART</t>
  </si>
  <si>
    <t>10645 16TH AVENUE SOUTHWEST</t>
  </si>
  <si>
    <t>YOU AND I MARKET</t>
  </si>
  <si>
    <t>51 MAIN STREET</t>
  </si>
  <si>
    <t>PACIFIC BEACH</t>
  </si>
  <si>
    <t>OCEAN MARKET / REINO</t>
  </si>
  <si>
    <t>784 POINT BROWN AVENUE NORTHEAST</t>
  </si>
  <si>
    <t>WOODLAND MOOSE LODGE NO. 2394 LOYAL ORDER OF MOOSE</t>
  </si>
  <si>
    <t>137 DAVIDSON</t>
  </si>
  <si>
    <t>BARTELL DRUGS 31</t>
  </si>
  <si>
    <t>2700 NORTHEAST UNIVERSITY VILLAGE STREET</t>
  </si>
  <si>
    <t>BARTELL DRUG COMPANY #39</t>
  </si>
  <si>
    <t>5500 OLYMPIC DR</t>
  </si>
  <si>
    <t>BARTELL DRUGS 40</t>
  </si>
  <si>
    <t>10116 NORTHEAST 8TH STREET, SUITE 6</t>
  </si>
  <si>
    <t>BARTELL DRUGS 44</t>
  </si>
  <si>
    <t>10625 NORTHEAST 68TH STREET</t>
  </si>
  <si>
    <t>RITE AID #5255</t>
  </si>
  <si>
    <t>4818 POINT FOSDICK DRIVE NORTHWEST</t>
  </si>
  <si>
    <t>76 / MY GOODS MARKET</t>
  </si>
  <si>
    <t>19615 HIGHWAY 99</t>
  </si>
  <si>
    <t>UWAJIMAYA ASIAN FOOD AND GIFT MARKET</t>
  </si>
  <si>
    <t>600 5TH AVENUE SOUTH</t>
  </si>
  <si>
    <t>ATLANTIC CROSSING</t>
  </si>
  <si>
    <t>6508 ROOSEVELT WAY NORTHEAST</t>
  </si>
  <si>
    <t>OLD FIFTH AVENUE</t>
  </si>
  <si>
    <t>8507 5TH AVE NE</t>
  </si>
  <si>
    <t>SONYA'S BAR &amp; GRILL</t>
  </si>
  <si>
    <t>1919 1ST AVENUE</t>
  </si>
  <si>
    <t>THE WHISKY BAR</t>
  </si>
  <si>
    <t>2122 2ND AVENUE</t>
  </si>
  <si>
    <t>BLARNEY STONE PUB</t>
  </si>
  <si>
    <t>1416 1ST AVE</t>
  </si>
  <si>
    <t>CEDARCREST GOLF COURSE</t>
  </si>
  <si>
    <t>6810 84TH ST NE</t>
  </si>
  <si>
    <t>FOOD MARKET LAKE KATHRYN VILLAGE SHOPPING CENTER</t>
  </si>
  <si>
    <t>14220 92ND AVE NW</t>
  </si>
  <si>
    <t>CHA CHA LOUNGE</t>
  </si>
  <si>
    <t>1013 E PIKE ST</t>
  </si>
  <si>
    <t>CIGARETTO</t>
  </si>
  <si>
    <t>5500 OLYMPIC DRIVE SUITE A107</t>
  </si>
  <si>
    <t>COMMUNITY GROCERY &amp; DELI</t>
  </si>
  <si>
    <t>415 SENECA STREET</t>
  </si>
  <si>
    <t>THE CRESCENT</t>
  </si>
  <si>
    <t>1413 E OLIVE WAY</t>
  </si>
  <si>
    <t>OLYMPIC VIEW DELI / SHELL FOOD MART</t>
  </si>
  <si>
    <t>1011 PUGET DR</t>
  </si>
  <si>
    <t>DREXEL GROCERY</t>
  </si>
  <si>
    <t>523 3RD AVENUE</t>
  </si>
  <si>
    <t>EDMONDS SMOKE SHOP</t>
  </si>
  <si>
    <t>9794 EDMONDS WAY</t>
  </si>
  <si>
    <t>6615 WOLLOCHET DR NW</t>
  </si>
  <si>
    <t>GOLDEN HONG MARKET</t>
  </si>
  <si>
    <t>516 7TH AVENUE SOUTH, SUITE B</t>
  </si>
  <si>
    <t>201 128TH SREET SOUTHWEST</t>
  </si>
  <si>
    <t>VICTORY LOUNGE</t>
  </si>
  <si>
    <t>433 EASTLAKE AVE E</t>
  </si>
  <si>
    <t>WESTGATE MINI MART / SHELL</t>
  </si>
  <si>
    <t>660 EDMONDS WAY</t>
  </si>
  <si>
    <t>SUN MART</t>
  </si>
  <si>
    <t>5115 OLYMPIC DRIVE NORTHWEST</t>
  </si>
  <si>
    <t>4831 POINT FOSDICK DR NW</t>
  </si>
  <si>
    <t>SHORTY'S</t>
  </si>
  <si>
    <t>2316 2ND AVENUE</t>
  </si>
  <si>
    <t>SKY VALLEY VAPE</t>
  </si>
  <si>
    <t>19602 SR 2</t>
  </si>
  <si>
    <t>VIET-WAH SUPERMARKET</t>
  </si>
  <si>
    <t>1032 SOUTH JACKSON STREET</t>
  </si>
  <si>
    <t>RAZZALS BAR &amp; GRILL</t>
  </si>
  <si>
    <t>9327 4TH ST NE STE A</t>
  </si>
  <si>
    <t>17525 HIGHWAY 99</t>
  </si>
  <si>
    <t>EL CORAZON / FUNHOUSE</t>
  </si>
  <si>
    <t>109 EASTLAKE AVE E</t>
  </si>
  <si>
    <t>TWILIGHT EXIT</t>
  </si>
  <si>
    <t>2514 E CHERRY ST</t>
  </si>
  <si>
    <t>HAWKS NEST</t>
  </si>
  <si>
    <t>1028 1ST AVE S</t>
  </si>
  <si>
    <t>THE HIDEOUT</t>
  </si>
  <si>
    <t>1005 BOREN AVENUE</t>
  </si>
  <si>
    <t>SEATTLE'S HISTORIC TRIANGLE PUB</t>
  </si>
  <si>
    <t>553 1ST AVE S</t>
  </si>
  <si>
    <t>THE HUMMINGBIRD SALOON</t>
  </si>
  <si>
    <t>5041 RAINIER AVE S</t>
  </si>
  <si>
    <t>O'BLARNEY'S IRISH PUB</t>
  </si>
  <si>
    <t>4411 MARTIN WAY E</t>
  </si>
  <si>
    <t>THE MADISON PUB</t>
  </si>
  <si>
    <t>1315 E MADISON ST</t>
  </si>
  <si>
    <t>PIONEER MARKET</t>
  </si>
  <si>
    <t>416 MORRIS STREET</t>
  </si>
  <si>
    <t>LA CONNER</t>
  </si>
  <si>
    <t>THE SIREN TAVERN</t>
  </si>
  <si>
    <t>3403 4TH AVE S</t>
  </si>
  <si>
    <t>VITO'S</t>
  </si>
  <si>
    <t>927 9TH AVENUE</t>
  </si>
  <si>
    <t>A-1 SHORT STOP</t>
  </si>
  <si>
    <t>710 10TH AVENUE SOUTHWEST</t>
  </si>
  <si>
    <t>FRED MEYER 25</t>
  </si>
  <si>
    <t>800 LAKEWAY DRIVE</t>
  </si>
  <si>
    <t>1215 NORTH LAKE SAMISH DRIVE</t>
  </si>
  <si>
    <t>HINOTE GAS UP</t>
  </si>
  <si>
    <t>6911 HANNEGAN ROAD</t>
  </si>
  <si>
    <t>1115 IOWA STREET</t>
  </si>
  <si>
    <t>TASTERS WOK</t>
  </si>
  <si>
    <t>15128 HWY 99</t>
  </si>
  <si>
    <t>1100 NESS CORNER ROAD</t>
  </si>
  <si>
    <t>PORT HADLOCK</t>
  </si>
  <si>
    <t>PIT STOP EXPRESS / 76</t>
  </si>
  <si>
    <t>406 ELLINGSON ROAD</t>
  </si>
  <si>
    <t>ELLIOTT BAY MARINA</t>
  </si>
  <si>
    <t>2601 WEST MARINA PLACE, G-DOCK</t>
  </si>
  <si>
    <t>BAIT SHOP</t>
  </si>
  <si>
    <t>606 BROADWAY E STE B</t>
  </si>
  <si>
    <t>174 STEWART ROAD SOUTHWEST</t>
  </si>
  <si>
    <t>MILTON SPIRIT / CONVIENCE STORE</t>
  </si>
  <si>
    <t>1014 MILTON WAY</t>
  </si>
  <si>
    <t>MILTON</t>
  </si>
  <si>
    <t>MARINA MARKET AND DELI</t>
  </si>
  <si>
    <t>22511 MARINE VIEW DRIVE SOUTH</t>
  </si>
  <si>
    <t>DES MOINES</t>
  </si>
  <si>
    <t>DON'S PHARMACY</t>
  </si>
  <si>
    <t>1151 WATER STREET</t>
  </si>
  <si>
    <t>PORT TOWNSEND</t>
  </si>
  <si>
    <t>ERNIE'S FUEL STOP</t>
  </si>
  <si>
    <t>22018 84TH AVENUE SOUTH</t>
  </si>
  <si>
    <t>VALLEY MART</t>
  </si>
  <si>
    <t>320 1ST AVENUE NORTH</t>
  </si>
  <si>
    <t>ALGONA</t>
  </si>
  <si>
    <t>SAFEWAY FUEL CENTER 1173</t>
  </si>
  <si>
    <t>8210 MARTIN WAY EAST</t>
  </si>
  <si>
    <t>18325 AURORA AVE N</t>
  </si>
  <si>
    <t>JAKE'S ON 4TH</t>
  </si>
  <si>
    <t>311 4TH AVE. E,</t>
  </si>
  <si>
    <t>5 CORNERS GROCERY &amp; DELI</t>
  </si>
  <si>
    <t>RITE AID #5250</t>
  </si>
  <si>
    <t>26817 88TH DR NW</t>
  </si>
  <si>
    <t>SHELL / JACKSON'S FOOD STORE #610</t>
  </si>
  <si>
    <t>1505 NE 205TH ST</t>
  </si>
  <si>
    <t>1232 N 185TH ST</t>
  </si>
  <si>
    <t>12807 DES MOINES MEMORIAL DRIVE SOUTH</t>
  </si>
  <si>
    <t>THE TIN HAT BAR &amp; GRILL</t>
  </si>
  <si>
    <t>512 NW 65TH ST</t>
  </si>
  <si>
    <t>MARCO POLO BAR &amp; GRILL</t>
  </si>
  <si>
    <t>5613 4TH AVE S</t>
  </si>
  <si>
    <t>BLEACHERS PUB</t>
  </si>
  <si>
    <t>8560 GREENWOOD AVE N</t>
  </si>
  <si>
    <t>CAPTAIN RON'S SUNLAND STORE</t>
  </si>
  <si>
    <t>771 CHUKAR PL SW</t>
  </si>
  <si>
    <t>18005 15TH AVE NE</t>
  </si>
  <si>
    <t>COLUMBIA CITY MARKET</t>
  </si>
  <si>
    <t>3925 MARTIN LUTHER KING JR WAY SOUTH</t>
  </si>
  <si>
    <t>Newport</t>
  </si>
  <si>
    <t>WESTLAND DISTILLERY</t>
  </si>
  <si>
    <t>2931B 1ST AVE S</t>
  </si>
  <si>
    <t>MARINA MARKET &amp; DOCK STORE</t>
  </si>
  <si>
    <t>5164 DEER HARBOR ROAD</t>
  </si>
  <si>
    <t>DEER HARBOR</t>
  </si>
  <si>
    <t>HUDSON SEATTLE DUTY FREE</t>
  </si>
  <si>
    <t>SEATAC INTERNATIONAL AIRPORT STORE 5007/ S GATES</t>
  </si>
  <si>
    <t>R AND M INDIAN FOOD, SPICES AND GROCERY</t>
  </si>
  <si>
    <t>5501 UNIVERSITY WAY NORTHEAST</t>
  </si>
  <si>
    <t>TOTEM GROCERY</t>
  </si>
  <si>
    <t>105 MARINE DR NE</t>
  </si>
  <si>
    <t>TULALIP</t>
  </si>
  <si>
    <t>NINE POUND HAMMER</t>
  </si>
  <si>
    <t>6009 AIRPORT WAY S</t>
  </si>
  <si>
    <t>I-VAPE</t>
  </si>
  <si>
    <t>15815 WESTMINSTER WAY N</t>
  </si>
  <si>
    <t>JULES MAES SALOON</t>
  </si>
  <si>
    <t>5919 AIRPORT WAY</t>
  </si>
  <si>
    <t>TOBACCO LANE</t>
  </si>
  <si>
    <t>16737 AURORA AVENUE NORTH</t>
  </si>
  <si>
    <t>ST. MARY MARKET</t>
  </si>
  <si>
    <t>10310 STATE AVENUE</t>
  </si>
  <si>
    <t>TANA MARKET</t>
  </si>
  <si>
    <t>2518 EAST CHERRY STREET</t>
  </si>
  <si>
    <t>600 SIMPSON AVE</t>
  </si>
  <si>
    <t>SEATTLE TAVERN AND POOL ROOM</t>
  </si>
  <si>
    <t>5811 AIRPORT WAY S</t>
  </si>
  <si>
    <t>REBREATHE VAPOR PRODUCTS</t>
  </si>
  <si>
    <t>118 W HERON ST</t>
  </si>
  <si>
    <t>THE VILLAGE STOP</t>
  </si>
  <si>
    <t>274 A STREET</t>
  </si>
  <si>
    <t>EASTSOUND</t>
  </si>
  <si>
    <t>SUBSTATION</t>
  </si>
  <si>
    <t>645 NW 45TH ST</t>
  </si>
  <si>
    <t>7-ELEVEN 2307-14373B</t>
  </si>
  <si>
    <t>8250 LAKE CITY WAY NE</t>
  </si>
  <si>
    <t>WAL-MART #2595</t>
  </si>
  <si>
    <t>8924 QUILCEDA BLVD</t>
  </si>
  <si>
    <t>TOWN MINI DELI MART</t>
  </si>
  <si>
    <t>216 E WISHKAH</t>
  </si>
  <si>
    <t>FALLS MARKET</t>
  </si>
  <si>
    <t>204 EAST 5TH AVENUE</t>
  </si>
  <si>
    <t>METALINE FALLS</t>
  </si>
  <si>
    <t>METALINE MINI MART</t>
  </si>
  <si>
    <t>N 116 HWY 31</t>
  </si>
  <si>
    <t>METALINE</t>
  </si>
  <si>
    <t>PORTER'S PLAZA</t>
  </si>
  <si>
    <t>103 NORTH 2ND AVENUE</t>
  </si>
  <si>
    <t>IONE</t>
  </si>
  <si>
    <t>221 WEST HERON</t>
  </si>
  <si>
    <t>CONOCO / DIVINE'S 23</t>
  </si>
  <si>
    <t>203 WEST 3RD AVENUE</t>
  </si>
  <si>
    <t>20008 PACIFIC HIGHWAY SOUTH</t>
  </si>
  <si>
    <t>7501 ROOSEVELT WAY NORTHEAST</t>
  </si>
  <si>
    <t>17700 AMBAUM BOULEVARD SOUTH</t>
  </si>
  <si>
    <t>CLUB HOLLYWOOD CASINO</t>
  </si>
  <si>
    <t>16716 AURORA AVENUE NORTH</t>
  </si>
  <si>
    <t>GOLDIES SHORELINE CASINO</t>
  </si>
  <si>
    <t>15030 AURORA AVE N</t>
  </si>
  <si>
    <t>19923 INTERNATIONAL BOULEVARD</t>
  </si>
  <si>
    <t>18032 1ST AVENUE SOUTH</t>
  </si>
  <si>
    <t>NORTH CITY LOUNGE AND GRILL</t>
  </si>
  <si>
    <t>17554 15TH AVE NE</t>
  </si>
  <si>
    <t>ENTIAT LIQUOR STORE</t>
  </si>
  <si>
    <t>2036 ENTIAT WAY</t>
  </si>
  <si>
    <t>ENTIAT</t>
  </si>
  <si>
    <t>HARVEY'S LOUNGE &amp; GRILL</t>
  </si>
  <si>
    <t>21116 HWY 99</t>
  </si>
  <si>
    <t>PAKISTANI AND INDIAN STORE</t>
  </si>
  <si>
    <t>12325 ROOSEVELT WAY NORTHEAST</t>
  </si>
  <si>
    <t>SKYWAY MART</t>
  </si>
  <si>
    <t>12546 RENTON AVENUE SOUTH</t>
  </si>
  <si>
    <t>FRED MEYER / FM FUEL CENTER 351</t>
  </si>
  <si>
    <t>15609 EAST SPRAGUE ROAD</t>
  </si>
  <si>
    <t>ALBERTSONS</t>
  </si>
  <si>
    <t>2550 32ND AVENUE WEST</t>
  </si>
  <si>
    <t>600 OMACHE DR</t>
  </si>
  <si>
    <t>OMAK</t>
  </si>
  <si>
    <t>CORNER STORE</t>
  </si>
  <si>
    <t>2809 THORNDYKE AVENUE WEST, SUITE B</t>
  </si>
  <si>
    <t>GENE'S HARVEST FOODS</t>
  </si>
  <si>
    <t>22 WEST APPLE AVENUE</t>
  </si>
  <si>
    <t>LESCHI MARKET</t>
  </si>
  <si>
    <t>103 LAKESIDE AVENUE</t>
  </si>
  <si>
    <t>PROVIDENCE MARKET</t>
  </si>
  <si>
    <t>1625 EAST JEFFERSON STREET</t>
  </si>
  <si>
    <t>20631 STATE ROUTE 410 EAST, SUITE 305</t>
  </si>
  <si>
    <t>RITE AID 5304</t>
  </si>
  <si>
    <t>2215A WEST WELLESLEY AVENUE</t>
  </si>
  <si>
    <t>NORTHWEST HEADS</t>
  </si>
  <si>
    <t>415 NORTH SULLIVAN ROAD</t>
  </si>
  <si>
    <t>RITE AID 5232</t>
  </si>
  <si>
    <t>303 91ST AVENUE NORTHEAST, SUITE D401</t>
  </si>
  <si>
    <t>Logic</t>
  </si>
  <si>
    <t>TRESTLE STATION / 76</t>
  </si>
  <si>
    <t>8011 20TH STREET SOUTHEAST, SUITE A101</t>
  </si>
  <si>
    <t>A1 GAS AND GROCERY/EXXON</t>
  </si>
  <si>
    <t>9914 N WALL ST</t>
  </si>
  <si>
    <t>ZIP MARKET AND DELI</t>
  </si>
  <si>
    <t>19145 NORTHEAST WOODINVILLE DUVALL ROAD</t>
  </si>
  <si>
    <t>STATE STREET FOOD MART / STATE STREET ECONOGAS</t>
  </si>
  <si>
    <t>1034 STATE AVENUE</t>
  </si>
  <si>
    <t>White Owl</t>
  </si>
  <si>
    <t>MARTEDI WINERY</t>
  </si>
  <si>
    <t>16110 WOODINVILLE REDMOND ROAD NORTHEAST</t>
  </si>
  <si>
    <t>SPIRIT WORLD</t>
  </si>
  <si>
    <t>25 95TH DRIVE NORTHEAST 106</t>
  </si>
  <si>
    <t>MALTESE BAR AND GRILL</t>
  </si>
  <si>
    <t>100 PINE ST</t>
  </si>
  <si>
    <t>BEER BONGS AND BULLSHIT / MUFFY'S</t>
  </si>
  <si>
    <t>3134 EAST HIGHWAY 101</t>
  </si>
  <si>
    <t>HOLIDAY MARKET</t>
  </si>
  <si>
    <t>887 NEVITT RD</t>
  </si>
  <si>
    <t>TORCH</t>
  </si>
  <si>
    <t>1004 12TH ST SE STE 103</t>
  </si>
  <si>
    <t>SMOKING EXODUS VAPE SHOP</t>
  </si>
  <si>
    <t>1382 SOUTHEAST LUND AVENUE, SUITE 150</t>
  </si>
  <si>
    <t>7-ELEVEN 14428</t>
  </si>
  <si>
    <t>415 WRIGHT AVENUE</t>
  </si>
  <si>
    <t>7-ELEVEN FOOD STORE NO. 24410</t>
  </si>
  <si>
    <t>404 SUNSET BLVD N</t>
  </si>
  <si>
    <t>ARCO / AM PM 3543</t>
  </si>
  <si>
    <t>807 SOUTH LINCOLN STREET</t>
  </si>
  <si>
    <t>SAFEWAY 519</t>
  </si>
  <si>
    <t>17230 140TH AVENUE SOUTHEAST</t>
  </si>
  <si>
    <t>17615 108TH AVENUE SOUTHEAST</t>
  </si>
  <si>
    <t>VAPE ON THE BEACH</t>
  </si>
  <si>
    <t>11001 BRIDGEPORT WAY SW</t>
  </si>
  <si>
    <t>1140.14(b)(1)-Sale to a Minor</t>
  </si>
  <si>
    <t>CEDAR RIVER MARKET</t>
  </si>
  <si>
    <t>3418 SE 6TH ST</t>
  </si>
  <si>
    <t>CHANDLER'S GRANGER PLACE/CONOCO</t>
  </si>
  <si>
    <t>1201 BAILEY AVENUE</t>
  </si>
  <si>
    <t>1140.14(a)(1)-Sale to a minor; 1140.14(a)(2)(i)-Failure to verify age</t>
  </si>
  <si>
    <t>3220 1ST AVENUE SOUTH</t>
  </si>
  <si>
    <t>EL MERCADO GRANDVIEW</t>
  </si>
  <si>
    <t>206 N EUCLID ST</t>
  </si>
  <si>
    <t>1140.14(a)(1)-Sale to a minor</t>
  </si>
  <si>
    <t>FORKS OUTFITTERS / THRIFTWAY</t>
  </si>
  <si>
    <t>950 SOUTH FORKS AVENUE</t>
  </si>
  <si>
    <t>FORKS</t>
  </si>
  <si>
    <t>GOLDEN SMOKE HOUSE</t>
  </si>
  <si>
    <t>15302 1ST AVENUE SOUTH</t>
  </si>
  <si>
    <t>400 OLYMPIA AVENUE NORTHEAST, SUITE A1</t>
  </si>
  <si>
    <t>14017 1ST AVE SOUTH</t>
  </si>
  <si>
    <t>4300 NE 4TH ST</t>
  </si>
  <si>
    <t>TOBACCO SPOT</t>
  </si>
  <si>
    <t>9472 SILVERDALE WAY NORTHWEST</t>
  </si>
  <si>
    <t>HUDSON BOOKSELLERS #1110</t>
  </si>
  <si>
    <t>SEA TAC AIRPORT (CENTRAL TERMINAL-ACROSS FROM MADE IN WASHINGTON)</t>
  </si>
  <si>
    <t>HUDSON NEWS #1476</t>
  </si>
  <si>
    <t>SEATAC AIRPORT/CA-3 (GATE A-3)</t>
  </si>
  <si>
    <t>7-ELEVEN STORE 2360-23138D</t>
  </si>
  <si>
    <t>1300 LAKEWAY DR</t>
  </si>
  <si>
    <t>WAL-MART #2516</t>
  </si>
  <si>
    <t>743 RAINIER AVE S</t>
  </si>
  <si>
    <t>RITE AID #5203</t>
  </si>
  <si>
    <t>3116 NE SUNSET BLVD</t>
  </si>
  <si>
    <t>HUDSON NEWS 572</t>
  </si>
  <si>
    <t>HUDSON NEWS 574</t>
  </si>
  <si>
    <t>CHUKAR HILLS 76</t>
  </si>
  <si>
    <t>1352 BASIN STREET SOUTHWEST</t>
  </si>
  <si>
    <t>VIET WAH ASIAN FOODS MARKET</t>
  </si>
  <si>
    <t>2825 NE SUNSET BLVD</t>
  </si>
  <si>
    <t>RED CEDAR BAR</t>
  </si>
  <si>
    <t>110 GLOVER ST</t>
  </si>
  <si>
    <t>TWISP</t>
  </si>
  <si>
    <t>BJ'S BRANDING IRON CAFE &amp; SALOON</t>
  </si>
  <si>
    <t>127 GLOVER ST</t>
  </si>
  <si>
    <t>CARIBBEAN BREEZE GROCERY</t>
  </si>
  <si>
    <t>2502 SOUTH 54TH STREET</t>
  </si>
  <si>
    <t>BRUNSON'S MARKET</t>
  </si>
  <si>
    <t>11916 MILITARY ROAD SOUTHWEST</t>
  </si>
  <si>
    <t>CENTRAL MARKET</t>
  </si>
  <si>
    <t>726 CENTRAL AVENUE</t>
  </si>
  <si>
    <t>4211 PRESTON FALL CITY RD SE</t>
  </si>
  <si>
    <t>FALL CITY</t>
  </si>
  <si>
    <t>EPHRATA FOOD MART/CHEVRON</t>
  </si>
  <si>
    <t>203 BASIN STREET NORTHWEST</t>
  </si>
  <si>
    <t>MOBIL FALL CITY MARKET</t>
  </si>
  <si>
    <t>4224 PRESTON FALL CITY ROAD SOUTHEAST</t>
  </si>
  <si>
    <t>RITZ FOOD MART / CONOCO</t>
  </si>
  <si>
    <t>1507 SOUTH BAUMAN ROAD</t>
  </si>
  <si>
    <t>RITZVILLE</t>
  </si>
  <si>
    <t>DANS MARKET ELLISFORDE</t>
  </si>
  <si>
    <t>32144 HIGHWAY 97</t>
  </si>
  <si>
    <t>TONASKET</t>
  </si>
  <si>
    <t>FERNDALE SHELL / FOOD MART</t>
  </si>
  <si>
    <t>1811 MAIN STREET</t>
  </si>
  <si>
    <t>LYNDEN SHELL / FOOD MART</t>
  </si>
  <si>
    <t>6896 GUIDE MERIDIAN ROAD</t>
  </si>
  <si>
    <t>HAGGEN NORTHWEST FRESH</t>
  </si>
  <si>
    <t>2900 WOBURN STREET</t>
  </si>
  <si>
    <t>SUN LAKES PARK RESORT GENERAL STORE</t>
  </si>
  <si>
    <t>34228 PARK LAKE ROAD NORTHEAST</t>
  </si>
  <si>
    <t>JJ'S IN AND OUT</t>
  </si>
  <si>
    <t>2219 DOUGLAS AVENUE</t>
  </si>
  <si>
    <t>SPIRITMART / PACIFIC PRIDE</t>
  </si>
  <si>
    <t>1922 FRONT STREET</t>
  </si>
  <si>
    <t>1410 N 30TH ST</t>
  </si>
  <si>
    <t>2411 GEORGE WASHINGTON WAY</t>
  </si>
  <si>
    <t>ABARROTES LA GLORIA</t>
  </si>
  <si>
    <t>5974 GUIDE MERIDIAN</t>
  </si>
  <si>
    <t>8247 GUIDE MERIDIAN ROAD</t>
  </si>
  <si>
    <t>8195 GUIDE MERIDIAN ROAD</t>
  </si>
  <si>
    <t>COLUMBIA POINT GOLF COURSE</t>
  </si>
  <si>
    <t>225 COLUMBIA POINT DRIVE</t>
  </si>
  <si>
    <t>INTER CONTINENTAL FOODS</t>
  </si>
  <si>
    <t>4564 GUIDE MERIDIAN</t>
  </si>
  <si>
    <t>JC'S MESA GROCERY &amp; DELI</t>
  </si>
  <si>
    <t>102 1ST AVENUE</t>
  </si>
  <si>
    <t>MESA</t>
  </si>
  <si>
    <t>DELTA GAS &amp; GROCERY</t>
  </si>
  <si>
    <t>1306 BIRCH BAY LYNDEN ROAD</t>
  </si>
  <si>
    <t>8130 GUIDE MERIDIAN</t>
  </si>
  <si>
    <t>SUNRISE GROCERY</t>
  </si>
  <si>
    <t>8887 SUNRISE ROAD</t>
  </si>
  <si>
    <t>CUSTER</t>
  </si>
  <si>
    <t>KAHLOTUS KORNERS / SHELL</t>
  </si>
  <si>
    <t>120 PASCO KAHLOTUS ROAD</t>
  </si>
  <si>
    <t>QUICK STOP MARKET AND SMOKE SHOP</t>
  </si>
  <si>
    <t>1931 WEST COURT STREET</t>
  </si>
  <si>
    <t>RITE AID #05318</t>
  </si>
  <si>
    <t>1549 GEORGE WASHINGTON WAY</t>
  </si>
  <si>
    <t>7-ELEVEN 2307-19042F</t>
  </si>
  <si>
    <t>7314 AURORA AVE N</t>
  </si>
  <si>
    <t>CIRCLE K 6026</t>
  </si>
  <si>
    <t>1401 GEORGE WASHINGTON WAY</t>
  </si>
  <si>
    <t>AM PM</t>
  </si>
  <si>
    <t>1039 LEWIS RIVER ROAD</t>
  </si>
  <si>
    <t>1607 145TH PL SE</t>
  </si>
  <si>
    <t>TWISTED CUBAN CAFÉ &amp; BAR</t>
  </si>
  <si>
    <t>12631 NE WOODENVILLE DR</t>
  </si>
  <si>
    <t>MANFIELD FAMILY MARKET</t>
  </si>
  <si>
    <t>30 N MAIN</t>
  </si>
  <si>
    <t>MANSFIELD</t>
  </si>
  <si>
    <t>719 NW MARKET ST</t>
  </si>
  <si>
    <t>GIFT SHOP</t>
  </si>
  <si>
    <t>300 112TH AVE SE</t>
  </si>
  <si>
    <t>HORSESHOE SALOON</t>
  </si>
  <si>
    <t>12461 NE WOODINVILLE DR</t>
  </si>
  <si>
    <t>JACK'S RESORT</t>
  </si>
  <si>
    <t>425 SOUTH JAMESON LAKE ROAD</t>
  </si>
  <si>
    <t>WATERVILLE</t>
  </si>
  <si>
    <t>MADISON VALLEY MART</t>
  </si>
  <si>
    <t>2811 EAST MADISON STREET, SUITE B</t>
  </si>
  <si>
    <t>MONT'S MARKET</t>
  </si>
  <si>
    <t>2350 24TH AVENUE EAST, SUITE B</t>
  </si>
  <si>
    <t>3100 EAST MADISON STREET</t>
  </si>
  <si>
    <t>U.S.EH!</t>
  </si>
  <si>
    <t>27007 NORTH HIGHWAY 395</t>
  </si>
  <si>
    <t>LAURIER</t>
  </si>
  <si>
    <t>FRED MEYER FUEL STOP 657</t>
  </si>
  <si>
    <t>423 SOUTH THOR STREET</t>
  </si>
  <si>
    <t>BRYANT GENERAL STORE</t>
  </si>
  <si>
    <t>26804 STATE ROUTE 9 NORTHEAST</t>
  </si>
  <si>
    <t>TAX &amp; DUTY FREE</t>
  </si>
  <si>
    <t>SEATTLE TACOMA INTL AIRPORT</t>
  </si>
  <si>
    <t>7-ELEVEN FOOD STORE NO. 17355</t>
  </si>
  <si>
    <t>15 148TH AVE NE</t>
  </si>
  <si>
    <t>SAFEWAY 1952</t>
  </si>
  <si>
    <t>SAFEWAY STORE #3247</t>
  </si>
  <si>
    <t>101 GRAND COULEE HWY</t>
  </si>
  <si>
    <t>GRAND COULEE</t>
  </si>
  <si>
    <t>7-ELEVEN 35686</t>
  </si>
  <si>
    <t>3200 EAST FOURTH PLAIN BOULEVARD</t>
  </si>
  <si>
    <t>76/MY GOODS MARKET #5478</t>
  </si>
  <si>
    <t>2724 84TH AVE NE</t>
  </si>
  <si>
    <t>4500 NORTHEAST SAINT JOHNS ROAD</t>
  </si>
  <si>
    <t>76 HUNGRY BEAR MARKET</t>
  </si>
  <si>
    <t>2421 148TH AVE NE</t>
  </si>
  <si>
    <t>1140.14(b)(1)-Sale to a Minor; 1140.14(b)(2)(i)-Failure to verify age</t>
  </si>
  <si>
    <t>SNACK SHOP/76</t>
  </si>
  <si>
    <t>15220 SOUTHEAST 37TH ST</t>
  </si>
  <si>
    <t>14650 BEL RED ROAD</t>
  </si>
  <si>
    <t>BRIDGEPORT PLAZA MARKET</t>
  </si>
  <si>
    <t>1106 COLUMBIA AVENUE</t>
  </si>
  <si>
    <t>BRIDGEPORT</t>
  </si>
  <si>
    <t>GEE CEE'S TRUCK STOP / TRAVEL PLAZA C-STORE DELI</t>
  </si>
  <si>
    <t>123 FOSTER CREEK ROAD</t>
  </si>
  <si>
    <t>TOLEDO</t>
  </si>
  <si>
    <t>3550 FACTORIA BOULEVARD SOUTHEAST</t>
  </si>
  <si>
    <t>2626 BELLEVUE WAY NE</t>
  </si>
  <si>
    <t>RAIN CITY VAPE</t>
  </si>
  <si>
    <t>10676 NORTHEAST 8TH STREET, SUITE C</t>
  </si>
  <si>
    <t>FOUR CORNERS GENERAL STATION / TEXACO</t>
  </si>
  <si>
    <t>4858 WESTSIDE HIGHWAY</t>
  </si>
  <si>
    <t>1140.14(b)(1)-Sale to a Minor; 1140.16(c)-Use of a self-service display in a non-exempt facility</t>
  </si>
  <si>
    <t>QUIK-E-MART</t>
  </si>
  <si>
    <t>2606 FOSTER CREEK AVENUE</t>
  </si>
  <si>
    <t>STARZZ GIFTS AND SUNDRIES</t>
  </si>
  <si>
    <t>601 108TH AVENUE NORTHEAST, SUITE 140</t>
  </si>
  <si>
    <t>H AND H GROCERY</t>
  </si>
  <si>
    <t>119 COULEE BOULEVARD</t>
  </si>
  <si>
    <t>JY SMOKE MART</t>
  </si>
  <si>
    <t>4002 EAST PORTLAND AVENUE, SUITE 1</t>
  </si>
  <si>
    <t>Z MART / MOBIL</t>
  </si>
  <si>
    <t>1010 NORTHEAST 219TH STREET</t>
  </si>
  <si>
    <t>RIDGEFIELD</t>
  </si>
  <si>
    <t>1510 145TH PLACE SOUTHEAST</t>
  </si>
  <si>
    <t>SHADOWLAND</t>
  </si>
  <si>
    <t>4458 CALIFORNIA AVE SW</t>
  </si>
  <si>
    <t>7-ELEVEN #14418</t>
  </si>
  <si>
    <t>15521 BEL RED ROAD</t>
  </si>
  <si>
    <t>FRATERNAL ORDER OF EAGLES WHITE CENTER #2568</t>
  </si>
  <si>
    <t>10452 15TH AVE SW</t>
  </si>
  <si>
    <t>1026 164TH ST SE</t>
  </si>
  <si>
    <t>FIRING CENTER CHEVRON</t>
  </si>
  <si>
    <t>51 FIRING CENTER ROAD</t>
  </si>
  <si>
    <t>2412 TERRACE HEIGHTS DRIVE</t>
  </si>
  <si>
    <t>WILEY CITY MARKET</t>
  </si>
  <si>
    <t>2929 SOUTH WILEY ROAD</t>
  </si>
  <si>
    <t>EASTSIDE MARKET</t>
  </si>
  <si>
    <t>335 WINE COUNTRY ROAD</t>
  </si>
  <si>
    <t>MANY'S MARKET</t>
  </si>
  <si>
    <t>811 WEST MEAD AVENUE</t>
  </si>
  <si>
    <t>TONY'S MARKET</t>
  </si>
  <si>
    <t>216 4TH STREET</t>
  </si>
  <si>
    <t>NORTHPORT</t>
  </si>
  <si>
    <t>YEN WOR VILLAGE</t>
  </si>
  <si>
    <t>2300 CALIFORNIA AVENUE SOUTHWEST</t>
  </si>
  <si>
    <t>MY GOODS MARKET/76 #2705500</t>
  </si>
  <si>
    <t>16320 MILL CREEK BLVD</t>
  </si>
  <si>
    <t>CIRCLE K / 76</t>
  </si>
  <si>
    <t>11919 PACIFIC HIGHWY SOUTHWEST</t>
  </si>
  <si>
    <t>POORPJ CRAFT BEER &amp; WINE</t>
  </si>
  <si>
    <t>1610 GRANT RD</t>
  </si>
  <si>
    <t>QUALITY FOOD CENTER / QFC</t>
  </si>
  <si>
    <t>926 164TH ST SE</t>
  </si>
  <si>
    <t>CIGARETTES CHEAPER</t>
  </si>
  <si>
    <t>595 GRANT RD STE 2</t>
  </si>
  <si>
    <t>EASTSIDE SMOKE COMPANY</t>
  </si>
  <si>
    <t>2008 STATE AVENUE NORTHEAST</t>
  </si>
  <si>
    <t>COTTAGE MARKET</t>
  </si>
  <si>
    <t>1825 WINE COUNTRY ROAD</t>
  </si>
  <si>
    <t>DAD'S COUNTRY STORE</t>
  </si>
  <si>
    <t>302 ROCK ISLAND AVENUE</t>
  </si>
  <si>
    <t>PROSSER FOOD DEPOT</t>
  </si>
  <si>
    <t>1309 MEADE AVE</t>
  </si>
  <si>
    <t>DOLLAR AND MORE</t>
  </si>
  <si>
    <t>8012 SOUTH TACOMA WAY, SUITE 4A</t>
  </si>
  <si>
    <t>EATONVILLE LIQUOR AND WINE</t>
  </si>
  <si>
    <t>109 CENTER ST E</t>
  </si>
  <si>
    <t>EXXON / FOOD MART</t>
  </si>
  <si>
    <t>1303 WINE COUNTRY RD</t>
  </si>
  <si>
    <t>FARMHOUSE MARKET</t>
  </si>
  <si>
    <t>33521 SOUTHEAST REDMOND FALL CITY ROAD</t>
  </si>
  <si>
    <t>P T M MARKET</t>
  </si>
  <si>
    <t>1017 KINNEY WAY</t>
  </si>
  <si>
    <t>NORTH PROSSER MARKET</t>
  </si>
  <si>
    <t>130702 WEST JOHNSON ROAD</t>
  </si>
  <si>
    <t>ALBERTSONS #1413</t>
  </si>
  <si>
    <t>3322 132ND ST SE</t>
  </si>
  <si>
    <t>SAFEWAY FUEL STATION 2640</t>
  </si>
  <si>
    <t>13308 MERIDIAN EAST</t>
  </si>
  <si>
    <t>WAL-MART SUPERCENTER #5078</t>
  </si>
  <si>
    <t>6600 W NOB HILL BLVD</t>
  </si>
  <si>
    <t>RITE AID #5230</t>
  </si>
  <si>
    <t>4920-A EVERGREEN WAY</t>
  </si>
  <si>
    <t>BURIEN 76</t>
  </si>
  <si>
    <t>12660 1ST AVE S</t>
  </si>
  <si>
    <t>910 FOURTH AVENUE</t>
  </si>
  <si>
    <t>MOBIL / BIG J MINI MART</t>
  </si>
  <si>
    <t>1806 BROADWAY</t>
  </si>
  <si>
    <t>BLUE LAKE RESORT</t>
  </si>
  <si>
    <t>31199 HIGHWAY 17 NORTH</t>
  </si>
  <si>
    <t>SHELL / MISTER C'S GROCERY AND DELI</t>
  </si>
  <si>
    <t>19921 MERIDIAN AVENUE EAST</t>
  </si>
  <si>
    <t>GRAHAM</t>
  </si>
  <si>
    <t>11215 CANYON ROAD EAST</t>
  </si>
  <si>
    <t>CHUCK'S SERVICE</t>
  </si>
  <si>
    <t>209 CHURCH STREET</t>
  </si>
  <si>
    <t>WILKESON</t>
  </si>
  <si>
    <t>CIGAR ZONE</t>
  </si>
  <si>
    <t>18810 MERIDIAN EAST, SUITE 109</t>
  </si>
  <si>
    <t>WILSON CREEK FARM SUPPLY</t>
  </si>
  <si>
    <t>117 3RD STREET SOUTH</t>
  </si>
  <si>
    <t>WILSON CREEK</t>
  </si>
  <si>
    <t>DC VAPE</t>
  </si>
  <si>
    <t>12413 MERIDIAN EAST, SUITE B</t>
  </si>
  <si>
    <t>DUANNE'S LIQUOR MARKET</t>
  </si>
  <si>
    <t>8408 STEILACOOM BOULEVARD SOUTHWEST</t>
  </si>
  <si>
    <t>ECIG N' VAPE</t>
  </si>
  <si>
    <t>15500 1ST AVE S</t>
  </si>
  <si>
    <t>EZ MINI MART</t>
  </si>
  <si>
    <t>924 EAST MAIN STREET</t>
  </si>
  <si>
    <t>FLAME ON SMOKE SHOP</t>
  </si>
  <si>
    <t>5520 112TH STREET EAST, SUITE B</t>
  </si>
  <si>
    <t>HARVEST FOODS</t>
  </si>
  <si>
    <t>16850 SUMMITVIEW RD</t>
  </si>
  <si>
    <t>COWICHE</t>
  </si>
  <si>
    <t>13524 BOTHELL EVERETT HWY</t>
  </si>
  <si>
    <t>OK GAS &amp; SMOKE</t>
  </si>
  <si>
    <t>2102 N BROADWAY</t>
  </si>
  <si>
    <t>SMOKE KING GLASS &amp; VAPE SMOKE SHOP</t>
  </si>
  <si>
    <t>3611 W NOB HILL BLVD</t>
  </si>
  <si>
    <t>HIGHLAND QUICK STOP</t>
  </si>
  <si>
    <t>16841 SUMMITVIEW ROAD</t>
  </si>
  <si>
    <t>NOB HILL MINI MART &amp; SMOKE SHOPE</t>
  </si>
  <si>
    <t>814 WEST NOB HILL BOULEVARD</t>
  </si>
  <si>
    <t>SHELL/JACKSONS</t>
  </si>
  <si>
    <t>3432 132ND STREET SOUTHEAST</t>
  </si>
  <si>
    <t>LAURENT'S SUN VILLAGE</t>
  </si>
  <si>
    <t>33575 PARK LAKE ROAD NORTHEAST</t>
  </si>
  <si>
    <t>MOXEE MARKET</t>
  </si>
  <si>
    <t>105 ILER ST S</t>
  </si>
  <si>
    <t>MOXEE</t>
  </si>
  <si>
    <t>ROBERTS MARKET</t>
  </si>
  <si>
    <t>602 MAPLE ST</t>
  </si>
  <si>
    <t>TIETON</t>
  </si>
  <si>
    <t>XPRESS MART</t>
  </si>
  <si>
    <t>503 SOUTH FAIR AVENUE</t>
  </si>
  <si>
    <t>Q'S SMOKE SHOP</t>
  </si>
  <si>
    <t>13429 HIGHWAY 99</t>
  </si>
  <si>
    <t>RC'S</t>
  </si>
  <si>
    <t>31 RAY ROAD # A</t>
  </si>
  <si>
    <t>12725 1ST AVE S</t>
  </si>
  <si>
    <t>BARTELL DRUG COMPANY NO. 11</t>
  </si>
  <si>
    <t>4344 UNIVERSITY WAY NE</t>
  </si>
  <si>
    <t>7-ELEVEN 2307-14360A</t>
  </si>
  <si>
    <t>3200 NW 54TH ST</t>
  </si>
  <si>
    <t>ALBERTSONS #3416</t>
  </si>
  <si>
    <t>17171 BOTHELL WAY NORTHEAST</t>
  </si>
  <si>
    <t>LAKE FOREST PARK</t>
  </si>
  <si>
    <t>RITE AID #5225</t>
  </si>
  <si>
    <t>17171 BOTHELL WAY NE #150</t>
  </si>
  <si>
    <t>USA PETROLEUM #62069</t>
  </si>
  <si>
    <t>2707 S QUILLAN ST</t>
  </si>
  <si>
    <t>ARCTIC MINI MART</t>
  </si>
  <si>
    <t>19246 15TH AVENUE NORTHEAST</t>
  </si>
  <si>
    <t>HUNGRY BEAR MARKET / CHEVRON</t>
  </si>
  <si>
    <t>1800 15TH AVE W</t>
  </si>
  <si>
    <t>C'S MARKET AND TERIYAKI</t>
  </si>
  <si>
    <t>105 WEST STEUBEN STREET</t>
  </si>
  <si>
    <t>BINGEN</t>
  </si>
  <si>
    <t>9072 BEAVER VALLEY ROAD</t>
  </si>
  <si>
    <t>CHIMACUM</t>
  </si>
  <si>
    <t>GOLDEN CITY CHINESE RESTAURANT</t>
  </si>
  <si>
    <t>5518 20TH AVENUE NORTHWEST</t>
  </si>
  <si>
    <t>COVE RESORT</t>
  </si>
  <si>
    <t>22494 CHIWAWA LOOP ROAD</t>
  </si>
  <si>
    <t>LEAVENWORTH</t>
  </si>
  <si>
    <t>19305 55TH AVENUE NORTHEAST</t>
  </si>
  <si>
    <t>GUEMES ISLAND GENERAL STORE</t>
  </si>
  <si>
    <t>7885 GUEMES ISLAND ROAD</t>
  </si>
  <si>
    <t>KELSO ONE STOP</t>
  </si>
  <si>
    <t>1800 PACIFIC AVENUE SOUTH</t>
  </si>
  <si>
    <t>120TH GROCERY DELI</t>
  </si>
  <si>
    <t>12001 NE 12TH STREET, SUITE 76</t>
  </si>
  <si>
    <t>BARTELL DRUGS #20</t>
  </si>
  <si>
    <t>3620 FACTORIA BLVD NE</t>
  </si>
  <si>
    <t>RITE AID #5176</t>
  </si>
  <si>
    <t>120 106TH AVE NE</t>
  </si>
  <si>
    <t>BARTELL DRUG COMPANY # 52</t>
  </si>
  <si>
    <t>7370 170TH AVE NE</t>
  </si>
  <si>
    <t>2400 ALABAMA STREET</t>
  </si>
  <si>
    <t>9507 STATE ROUTE 302 NORTHWEST</t>
  </si>
  <si>
    <t>QUALITY FOOD CENTERS / QFC 850</t>
  </si>
  <si>
    <t>22833 BOTHELL HIGHWAY SOUTHEAST</t>
  </si>
  <si>
    <t>FRED MEYER / FUEL STOP</t>
  </si>
  <si>
    <t>2903 W 10TH AVE</t>
  </si>
  <si>
    <t>STARZZ SUNDRIES AND GIFTS</t>
  </si>
  <si>
    <t>500 108TH AVENUE NORTHEAST</t>
  </si>
  <si>
    <t>K SMOKE</t>
  </si>
  <si>
    <t>14808 NORTHEAST 24TH STREET, SUITE B</t>
  </si>
  <si>
    <t>SAFEWAY STORE #1297</t>
  </si>
  <si>
    <t>23632 HIGHWAY 99</t>
  </si>
  <si>
    <t>7-ELEVEN STORE 2306-25334E</t>
  </si>
  <si>
    <t>8101 238TH ST SW</t>
  </si>
  <si>
    <t>BARTELL DRUG COMPANY # 58</t>
  </si>
  <si>
    <t>23028 100TH AVE W</t>
  </si>
  <si>
    <t>JACKSONS 609 / SHELL</t>
  </si>
  <si>
    <t>22000 HIGHWAY 99</t>
  </si>
  <si>
    <t>CIRCLE K/76</t>
  </si>
  <si>
    <t>20409 AURORA AVENUE NORTH</t>
  </si>
  <si>
    <t>8408 AURORA AVENUE NORTH</t>
  </si>
  <si>
    <t>99 CENT DISCOUNT STORE</t>
  </si>
  <si>
    <t>19904 AURORA AVENUE NORTH</t>
  </si>
  <si>
    <t>UNIVERSITY FOOD AND BEVERAGES MARKET</t>
  </si>
  <si>
    <t>4203 UNIVERSITY WAY NORTHEAST</t>
  </si>
  <si>
    <t>CRAZY MOOSE CASINO</t>
  </si>
  <si>
    <t>22003 66TH AVE W STE A</t>
  </si>
  <si>
    <t>RAINIER GOLF AND COUNTRY CLUB</t>
  </si>
  <si>
    <t>11133 DES MOINES MEMORIAL DR S</t>
  </si>
  <si>
    <t>LIDETA MARKET</t>
  </si>
  <si>
    <t>19824 AURORA AVE N</t>
  </si>
  <si>
    <t>QUINAULT MERCANTILE</t>
  </si>
  <si>
    <t>352 SOUTH SHORE ROAD</t>
  </si>
  <si>
    <t>QUINAULT</t>
  </si>
  <si>
    <t>O'HOULIES PUB</t>
  </si>
  <si>
    <t>21919 66TH AVE W SP E</t>
  </si>
  <si>
    <t>SLOOP TAVERN</t>
  </si>
  <si>
    <t>2830 NW MARKET ST</t>
  </si>
  <si>
    <t>FRED MEYER/FM FUEL #024</t>
  </si>
  <si>
    <t>SUPER 1 FOODS 35</t>
  </si>
  <si>
    <t>1250 NORTH HIGHWAY</t>
  </si>
  <si>
    <t>COLVILLE</t>
  </si>
  <si>
    <t>CHEVRON 306132 / RIVERS EDGE 1 STOP</t>
  </si>
  <si>
    <t>208 CENTER AVENUE</t>
  </si>
  <si>
    <t>WALGREENS #11300</t>
  </si>
  <si>
    <t>623 S BURLINGTON BLVD</t>
  </si>
  <si>
    <t>7-ELEVEN 2360-19203F</t>
  </si>
  <si>
    <t>240 S BURLINGTON BLVD</t>
  </si>
  <si>
    <t>6056 MARTIN LUTHER KING JR WAY SOUTH</t>
  </si>
  <si>
    <t>AL'S</t>
  </si>
  <si>
    <t>13965 CRESCENT VALLEY ROAD SOUTHEAST</t>
  </si>
  <si>
    <t>OLALLA</t>
  </si>
  <si>
    <t>ARCO/AMPM</t>
  </si>
  <si>
    <t>830 MOORE STREET</t>
  </si>
  <si>
    <t>BEER AND WINE SOURCE</t>
  </si>
  <si>
    <t>9601 16TH AVENUE SOUTHWEST</t>
  </si>
  <si>
    <t>LIBERTY BELL MARKET</t>
  </si>
  <si>
    <t>801 STATE STREET</t>
  </si>
  <si>
    <t>SKAGIT BIG MINI MART</t>
  </si>
  <si>
    <t>157  S BURLINGTON BLVD</t>
  </si>
  <si>
    <t>RED DRAGON CASINO</t>
  </si>
  <si>
    <t>21917 HWY 99</t>
  </si>
  <si>
    <t>TROPHY LAKE GOLF AND CASTING CLUB</t>
  </si>
  <si>
    <t>3900 SOUTHWEST LAKE FLORA ROAD</t>
  </si>
  <si>
    <t>R AND H MARKET AND GAS / CHEVRON</t>
  </si>
  <si>
    <t>7978 SEABECK HIGHWAY NORTHWEST</t>
  </si>
  <si>
    <t>FOUR CORNER GROCERY AND DELI / CHEVRON</t>
  </si>
  <si>
    <t>28072 STATE HIGHWAY 3 NORTHEAST</t>
  </si>
  <si>
    <t>POULSBO</t>
  </si>
  <si>
    <t>757 HAGGEN DRIVE</t>
  </si>
  <si>
    <t>HANDY MART</t>
  </si>
  <si>
    <t>500 STATE STREET</t>
  </si>
  <si>
    <t>VALLEY MARKET</t>
  </si>
  <si>
    <t>11015 VALLEY AVENUE EAST</t>
  </si>
  <si>
    <t>2665 6TH STREET, SUITE 3</t>
  </si>
  <si>
    <t>RITE AID #06234</t>
  </si>
  <si>
    <t>20330 BALLINGER WAY NORTHEAST</t>
  </si>
  <si>
    <t>7-ELEVEN #16080F</t>
  </si>
  <si>
    <t>21109 76TH AVE W</t>
  </si>
  <si>
    <t>7-ELEVEN #18726</t>
  </si>
  <si>
    <t>21202 52ND AVENUE WEST</t>
  </si>
  <si>
    <t>7-ELEVEN STORE 2352-22624C</t>
  </si>
  <si>
    <t>7715 NORTHEAST ST. JOHNS ROAD</t>
  </si>
  <si>
    <t>44TH MARKET</t>
  </si>
  <si>
    <t>21210 44TH AVE W</t>
  </si>
  <si>
    <t>410 NORTHEAST 136TH AVENUE</t>
  </si>
  <si>
    <t>QUALITY FOOD CENTER / QFC #857</t>
  </si>
  <si>
    <t>22803 44TH AVE W</t>
  </si>
  <si>
    <t>1901 NE 205TH ST</t>
  </si>
  <si>
    <t>THE LONG BEACH TAVERN</t>
  </si>
  <si>
    <t>302 PACIFIC AVE S</t>
  </si>
  <si>
    <t>LONG BEACH</t>
  </si>
  <si>
    <t>BROWNIES KORNER</t>
  </si>
  <si>
    <t>13426 ROAD EAST SOUTHWEST</t>
  </si>
  <si>
    <t>EAGLE CLIFF STORE AND CAMPGROUND</t>
  </si>
  <si>
    <t>MILE POST 18, HIGHWAY NORTH 90</t>
  </si>
  <si>
    <t>22801 44TH AVE W</t>
  </si>
  <si>
    <t>E-Z DELI MART</t>
  </si>
  <si>
    <t>21919 66TH AVE W</t>
  </si>
  <si>
    <t>FISHERMEN'S GREEN MARKET AND DELI</t>
  </si>
  <si>
    <t>1900 WEST NICKERSON STREET, SUITE 114</t>
  </si>
  <si>
    <t>MARINE DRIVE MARKET</t>
  </si>
  <si>
    <t>746 MARINE DR</t>
  </si>
  <si>
    <t>JUST PLAIN GROCERY AND GAS</t>
  </si>
  <si>
    <t>18632 BEAVER VALLEY ROAD</t>
  </si>
  <si>
    <t>SUNSET GIFTS TOBACCO</t>
  </si>
  <si>
    <t>1225 E SUNSET DR # 105</t>
  </si>
  <si>
    <t>GOODIES</t>
  </si>
  <si>
    <t>4804 212TH STREET SOUTHWEST</t>
  </si>
  <si>
    <t>6602 220TH SW</t>
  </si>
  <si>
    <t>PESHASTIN MARKET</t>
  </si>
  <si>
    <t>10170 MAIN STREET</t>
  </si>
  <si>
    <t>PESHASTIN</t>
  </si>
  <si>
    <t>OLD MISSION SPIRITS</t>
  </si>
  <si>
    <t>5740 VALE ROAD</t>
  </si>
  <si>
    <t>MLT TOBACCO OUTLET</t>
  </si>
  <si>
    <t>22003 66TH AVE W STE C</t>
  </si>
  <si>
    <t>TWISTED MONKEY</t>
  </si>
  <si>
    <t>351 THREE RIVERS DR</t>
  </si>
  <si>
    <t>4301 212TH ST SW</t>
  </si>
  <si>
    <t>TIM'S BAR &amp; GRILL</t>
  </si>
  <si>
    <t>213 ALLEN ST</t>
  </si>
  <si>
    <t>CHINOOK COUNTRY STORE</t>
  </si>
  <si>
    <t>775 HIGHWAY 101</t>
  </si>
  <si>
    <t>CHINOOK</t>
  </si>
  <si>
    <t>MIDWAY VILLAGE &amp; GROCERY</t>
  </si>
  <si>
    <t>14193 CHIWAWA LOOP ROAD</t>
  </si>
  <si>
    <t>RODS LAMPLIGHTER RESTAURANT</t>
  </si>
  <si>
    <t>3807 39TH &amp; L PLACE</t>
  </si>
  <si>
    <t>SEAVIEW</t>
  </si>
  <si>
    <t>RITE AID #5238</t>
  </si>
  <si>
    <t>220 36TH ST</t>
  </si>
  <si>
    <t>FRATERNAL ORDER OF EAGLES CASTLE ROCK 556</t>
  </si>
  <si>
    <t>224 HUNTINGTON AVE S</t>
  </si>
  <si>
    <t>ALBERT'S RED APPLE MARKET</t>
  </si>
  <si>
    <t>44546 STATE RT 20</t>
  </si>
  <si>
    <t>OLYMPIC CLUB</t>
  </si>
  <si>
    <t>112 N TOWER AVE</t>
  </si>
  <si>
    <t>GRANDY CREEK GROCERY</t>
  </si>
  <si>
    <t>39952 STATE ROUTE 20</t>
  </si>
  <si>
    <t>DARRINGTON IGA</t>
  </si>
  <si>
    <t>1090 SEEMAN STREET</t>
  </si>
  <si>
    <t>DARRINGTON</t>
  </si>
  <si>
    <t>FRANK'S</t>
  </si>
  <si>
    <t>108 E WALNUT ST</t>
  </si>
  <si>
    <t>SKAGIT GENERAL STORE</t>
  </si>
  <si>
    <t>502 NEWHALEM STREET</t>
  </si>
  <si>
    <t>ROCKPORT</t>
  </si>
  <si>
    <t>HEADQUARTERS TAVERN</t>
  </si>
  <si>
    <t>117 FRONT ST</t>
  </si>
  <si>
    <t>MINERAL</t>
  </si>
  <si>
    <t>PASTIME</t>
  </si>
  <si>
    <t>210 MAIN ST</t>
  </si>
  <si>
    <t>LA CROSSE</t>
  </si>
  <si>
    <t>PASTIME SALOON</t>
  </si>
  <si>
    <t>127 FRONT AVE NW</t>
  </si>
  <si>
    <t>TOWER TAVERN</t>
  </si>
  <si>
    <t>114 S TOWER AVE</t>
  </si>
  <si>
    <t>2 MILE HOUSE PUB &amp; EATERY</t>
  </si>
  <si>
    <t>4221 HARRISON AVE NW</t>
  </si>
  <si>
    <t>THE 4TH AVE</t>
  </si>
  <si>
    <t>210 4TH AVENUE EAST</t>
  </si>
  <si>
    <t>SOUTH BAY BBQ</t>
  </si>
  <si>
    <t>619 LEGION WAY SE</t>
  </si>
  <si>
    <t>MCMENAMINS SPAR CAFÉ &amp; BAR</t>
  </si>
  <si>
    <t>114 4TH AVE E</t>
  </si>
  <si>
    <t>BUZZ'S BAR &amp; GRILL</t>
  </si>
  <si>
    <t>5018 MUDBAY RD NW</t>
  </si>
  <si>
    <t>NORTHWEST BEERWERKS</t>
  </si>
  <si>
    <t>420 STEELE ST SE</t>
  </si>
  <si>
    <t>BROTHERHOOD</t>
  </si>
  <si>
    <t>119 CAPITOL WAY N</t>
  </si>
  <si>
    <t>KING SOLOMON'S REEF CAFÉ AND LOUNGE</t>
  </si>
  <si>
    <t>212 4TH AVE E</t>
  </si>
  <si>
    <t>MCCOY'S CAVERN</t>
  </si>
  <si>
    <t>418 4TH AVENUE EAST</t>
  </si>
  <si>
    <t>EASTSIDE CLUB TAVERN</t>
  </si>
  <si>
    <t>410 4TH AVENUE EAST</t>
  </si>
  <si>
    <t>HANNAH'S II LLC</t>
  </si>
  <si>
    <t>123 5TH AVE. SW</t>
  </si>
  <si>
    <t>1220 SOUTH 1ST AVENUE</t>
  </si>
  <si>
    <t>SHOP AROUND THE CORNER</t>
  </si>
  <si>
    <t>778 W SPRAGUE AVE, 1</t>
  </si>
  <si>
    <t>BARRIER DAM CAMPGROUND AND TACKLE SHOP</t>
  </si>
  <si>
    <t>273 FULLER ROAD</t>
  </si>
  <si>
    <t>SALKUM</t>
  </si>
  <si>
    <t>5013 S 56TH ST</t>
  </si>
  <si>
    <t>MI CARNICERIA</t>
  </si>
  <si>
    <t>535 SOUTH 1ST AVENUE</t>
  </si>
  <si>
    <t>932 WEST 3RD AVENUE</t>
  </si>
  <si>
    <t>1010 NORTH SULLIVAN ROAD</t>
  </si>
  <si>
    <t>3602 EAST SPRAGUE AVENUE</t>
  </si>
  <si>
    <t>CHEVRON / FOOD-MART</t>
  </si>
  <si>
    <t>498 2ND STREET</t>
  </si>
  <si>
    <t>MORTON</t>
  </si>
  <si>
    <t>CHEVRON/FOOD MART</t>
  </si>
  <si>
    <t>10801 BRIDGEPORT WAY SOUTHWEST</t>
  </si>
  <si>
    <t>COLBERT TRADING COMPANY</t>
  </si>
  <si>
    <t>18711 NORTH YALE ROAD</t>
  </si>
  <si>
    <t>COLBERT</t>
  </si>
  <si>
    <t>DIVINE'S FASMART / CONOCO</t>
  </si>
  <si>
    <t>3125 EAST MISSION AVENUE</t>
  </si>
  <si>
    <t>SALES CORNER GROCERY</t>
  </si>
  <si>
    <t>10406 SALES ROAD SOUTH</t>
  </si>
  <si>
    <t>DELEON FOODS GROCERY STORE</t>
  </si>
  <si>
    <t>102 EAST FRANCIS AVENUE</t>
  </si>
  <si>
    <t>DREW'S GROCERY &amp; DELI / SHELL</t>
  </si>
  <si>
    <t>5304 SPIRIT LAKE HIGHWAY</t>
  </si>
  <si>
    <t>TOUTLE</t>
  </si>
  <si>
    <t>KING'S DELI AND MART</t>
  </si>
  <si>
    <t>6505 STEILACOOM BOULEVARD SOUTHWEST</t>
  </si>
  <si>
    <t>TEXACO / FOOD MART</t>
  </si>
  <si>
    <t>118 US HIGHWAY 12</t>
  </si>
  <si>
    <t>JIM'S MINI MART</t>
  </si>
  <si>
    <t>9801 SOUTH TACOMA WAY</t>
  </si>
  <si>
    <t>PLAZA MARKET</t>
  </si>
  <si>
    <t>203 CENTER STREET EAST</t>
  </si>
  <si>
    <t>RAINBOW RV RESORT</t>
  </si>
  <si>
    <t>34217 TANWAX COURT EAST</t>
  </si>
  <si>
    <t>SKY VAPORS</t>
  </si>
  <si>
    <t>12707 NORTHEAST 124TH STREET</t>
  </si>
  <si>
    <t>2342 WEST SIMS WAY</t>
  </si>
  <si>
    <t>BROWN LANTERN ALE HOUSE</t>
  </si>
  <si>
    <t>412 COMMERCIAL AVENUE</t>
  </si>
  <si>
    <t>ALL SPORTS PUB &amp; EATERY</t>
  </si>
  <si>
    <t>1640 NE GOLDIE ST</t>
  </si>
  <si>
    <t>WHIDBEY BEER WORKS</t>
  </si>
  <si>
    <t>710 SE FIDALGO AVE STE 103</t>
  </si>
  <si>
    <t>101 BINGHAMPTON ST</t>
  </si>
  <si>
    <t>CRONIC VAPE &amp; SMOKE</t>
  </si>
  <si>
    <t>1110 E YELM AVE</t>
  </si>
  <si>
    <t>JO JO'S HARBOR LIGHT TAVERN</t>
  </si>
  <si>
    <t>650 SE PIONEER WAY</t>
  </si>
  <si>
    <t>OAK HARBOR TAVERN</t>
  </si>
  <si>
    <t>940 SE PIONEER WAY</t>
  </si>
  <si>
    <t>TYEE HOTEL</t>
  </si>
  <si>
    <t>405 S MAIN ST</t>
  </si>
  <si>
    <t>COUPEVILLE</t>
  </si>
  <si>
    <t>THE PADDLE PUB</t>
  </si>
  <si>
    <t>4915 LAKEWOOD RD</t>
  </si>
  <si>
    <t>HUB BAR &amp; GRILL</t>
  </si>
  <si>
    <t>45914 MAIN ST</t>
  </si>
  <si>
    <t>T BROTHERS LIQUOR LODGE</t>
  </si>
  <si>
    <t>417 PLUM STREET SOUTHEAST</t>
  </si>
  <si>
    <t>CAPITAL SMOKE AND MORE</t>
  </si>
  <si>
    <t>400 COOPER POINT ROAD SOUTHWEST, SUITE CV12</t>
  </si>
  <si>
    <t>CAPITOL LAKE GROCERY</t>
  </si>
  <si>
    <t>511 S CAPITOL WAY</t>
  </si>
  <si>
    <t>SILVER DOLLAR CASINO MILL CREEK</t>
  </si>
  <si>
    <t>17917 BOTHELL EVERETT WAY SE STE 206</t>
  </si>
  <si>
    <t>DON'S EZ MART</t>
  </si>
  <si>
    <t>1408 BETHEL STREET NORTHEAST</t>
  </si>
  <si>
    <t>FASTSHOP / SAFEWAY</t>
  </si>
  <si>
    <t>3205 HARRISON AVE NW</t>
  </si>
  <si>
    <t>2020 BLACK LAKE BLVD SW</t>
  </si>
  <si>
    <t>SUMMIT LAKE GROCERY</t>
  </si>
  <si>
    <t>120 WILSON ROAD NORTHWEST</t>
  </si>
  <si>
    <t>PIT STOP MARKET</t>
  </si>
  <si>
    <t>1734 BOULEVARD ROAD SOUTHEAST</t>
  </si>
  <si>
    <t>TEXACO / VILLAGE MART</t>
  </si>
  <si>
    <t>3210 COOPER POINT ROAD NORTHWEST</t>
  </si>
  <si>
    <t>FRED MEYER #093</t>
  </si>
  <si>
    <t>16600 SE MCGILLIVRAY BLVD</t>
  </si>
  <si>
    <t>39TH ST MINI MART</t>
  </si>
  <si>
    <t>210 E 39TH ST</t>
  </si>
  <si>
    <t>WAL-MART #5461 FUEL STATION</t>
  </si>
  <si>
    <t>14505 NE FOURTH PLAIN BLVD</t>
  </si>
  <si>
    <t>WAL-MART #5461</t>
  </si>
  <si>
    <t>76 MY GOODS MARKET</t>
  </si>
  <si>
    <t>15846 1ST AVE S</t>
  </si>
  <si>
    <t>13608 NE FOURTH PLAIN BLVD</t>
  </si>
  <si>
    <t>10314 SE MILL PLAIN BLVD</t>
  </si>
  <si>
    <t>BERT'S RED APPLE MARKET</t>
  </si>
  <si>
    <t>1801 41ST AVE E</t>
  </si>
  <si>
    <t>THE EVERETT GOLF AND COUNTRY CLUB</t>
  </si>
  <si>
    <t>1500 52ND ST SE</t>
  </si>
  <si>
    <t>EASTSOUND WINE AND SPIRITS</t>
  </si>
  <si>
    <t>410 PRUNE ALY</t>
  </si>
  <si>
    <t>14300 1ST AVE S</t>
  </si>
  <si>
    <t>LIQUOR STORE</t>
  </si>
  <si>
    <t>11717 NORTHEAST 78TH WAY, SUITE #105</t>
  </si>
  <si>
    <t>1847 S 120TH ST</t>
  </si>
  <si>
    <t>SEWARD PARK MARKET</t>
  </si>
  <si>
    <t>9436 RAINIER AVENUE SOUTH</t>
  </si>
  <si>
    <t>Y-MART</t>
  </si>
  <si>
    <t>14612 NORTHEAST 4TH PLAIN ROAD</t>
  </si>
  <si>
    <t>PLANET SMOKE &amp; VAPE</t>
  </si>
  <si>
    <t>14201 SE MILL PLAIN BLVD, SUITE E</t>
  </si>
  <si>
    <t>1410 EAST JOHN STREET</t>
  </si>
  <si>
    <t>VAPE AND SMOKE</t>
  </si>
  <si>
    <t>14200 1ST AVE S</t>
  </si>
  <si>
    <t>SPENCER LAKE BAR &amp; GRILL</t>
  </si>
  <si>
    <t>1180 E PICKERING RD</t>
  </si>
  <si>
    <t>WEST BEACH RESORT</t>
  </si>
  <si>
    <t>190 WATERFRONT WAY</t>
  </si>
  <si>
    <t>COUNTRY CORNER GROCERY &amp; DELI</t>
  </si>
  <si>
    <t>837 CRESCENT BEACH DRIVE</t>
  </si>
  <si>
    <t>TOWN PUB AND DELI</t>
  </si>
  <si>
    <t>130 W COTA ST</t>
  </si>
  <si>
    <t>JR'S HIDEAWAY GRILL</t>
  </si>
  <si>
    <t>22540 NE HWY 3</t>
  </si>
  <si>
    <t>ISLAND MARKET</t>
  </si>
  <si>
    <t>469 MARKET ST</t>
  </si>
  <si>
    <t>ORCAS VILLAGE STORE</t>
  </si>
  <si>
    <t>10 KILLEBREW LAKE RD</t>
  </si>
  <si>
    <t>ORCAS</t>
  </si>
  <si>
    <t>7-ELEVEN STORE 14354</t>
  </si>
  <si>
    <t>16506 5TH AVENUE NORTHEAST</t>
  </si>
  <si>
    <t>9900-A AIRPORT WAY</t>
  </si>
  <si>
    <t>CASCADE DELI MART / SHELL</t>
  </si>
  <si>
    <t>9125 PARADISE LAKE ROAD</t>
  </si>
  <si>
    <t>MONROE GLASS AND VAPE</t>
  </si>
  <si>
    <t>19979 STATE ROUTE 2</t>
  </si>
  <si>
    <t>LOGGER'S INN</t>
  </si>
  <si>
    <t>215 MAIN ST</t>
  </si>
  <si>
    <t>16510 AURORA AVENUE NORTH</t>
  </si>
  <si>
    <t>GOOD TIME ERNIE'S PUB</t>
  </si>
  <si>
    <t>15747 AMBAUM BLVD SW</t>
  </si>
  <si>
    <t>HARAMBE MARKET</t>
  </si>
  <si>
    <t>15005 AURORA AVE N</t>
  </si>
  <si>
    <t>1222 BRONSON WAY NORTH, SUITE 110</t>
  </si>
  <si>
    <t>STAR VAPE</t>
  </si>
  <si>
    <t>19924 AURORA AVE N</t>
  </si>
  <si>
    <t>BURIEN AERIE, #3523 FRATERNAL ORDER OF EAGLES, INC.</t>
  </si>
  <si>
    <t>920 SW 150TH ST</t>
  </si>
  <si>
    <t>LOYAL ORDER OF MOOSE PORT ANGELES LODGE 996</t>
  </si>
  <si>
    <t>809 S PINE ST</t>
  </si>
  <si>
    <t>31855 PACIFIC HIGHWAY SOUTH</t>
  </si>
  <si>
    <t>CAFÉ DE VAPOR</t>
  </si>
  <si>
    <t>923 6TH ST UNIT 1</t>
  </si>
  <si>
    <t>CLARKSON</t>
  </si>
  <si>
    <t>KALAMA SHOPPING CENTER / MARKET</t>
  </si>
  <si>
    <t>223 NORTH 1ST STREET</t>
  </si>
  <si>
    <t>1100 NORTH MERIDIAN STREET</t>
  </si>
  <si>
    <t>135 SPRING ST</t>
  </si>
  <si>
    <t>GATEWAY</t>
  </si>
  <si>
    <t>120 N LINCOLN ST</t>
  </si>
  <si>
    <t>HANDY MART SHELL</t>
  </si>
  <si>
    <t>1410 OCEAN BEACH HIGHWAY</t>
  </si>
  <si>
    <t>LEXINGTON HARDWARE</t>
  </si>
  <si>
    <t>1503 WESTSIDE HIGHWAY</t>
  </si>
  <si>
    <t>19239 DES MOINES MEMORIAL DR S</t>
  </si>
  <si>
    <t>PLANET VAPES</t>
  </si>
  <si>
    <t>9009 DELRIDGE WAY SOUTHWEST</t>
  </si>
  <si>
    <t>ROSAUERS SUPERMARKET #50</t>
  </si>
  <si>
    <t>5912 HIGHWAY 291</t>
  </si>
  <si>
    <t>MOBIL #62500</t>
  </si>
  <si>
    <t>8901 N INDIAN TRAIL RD</t>
  </si>
  <si>
    <t>PIECE OF MIND Y TOBACCO ACCESSORIES</t>
  </si>
  <si>
    <t>9303 N DIVISION ST</t>
  </si>
  <si>
    <t>3825 HARBOR POINT BOULEVARD</t>
  </si>
  <si>
    <t>THE DOG HOUSE BAR AND GRILL</t>
  </si>
  <si>
    <t>5800 4TH AVE S</t>
  </si>
  <si>
    <t>JP'S BARROM</t>
  </si>
  <si>
    <t>214 WILLIAMS AVE S</t>
  </si>
  <si>
    <t>NORTH BELLINGHAM GOLF COURSE</t>
  </si>
  <si>
    <t>205 WEST SMITH ROAD</t>
  </si>
  <si>
    <t>MECCA CAFE</t>
  </si>
  <si>
    <t>526 QUEEN ANNE AVE N</t>
  </si>
  <si>
    <t>ZIG ZAG CAFE</t>
  </si>
  <si>
    <t>1501 WESTERN AVE #202</t>
  </si>
  <si>
    <t>2324 STATE ROUTE 530 NORTHEAST</t>
  </si>
  <si>
    <t>RAIN CITY CIGAR</t>
  </si>
  <si>
    <t>5963 CORSON AVE S # 130</t>
  </si>
  <si>
    <t>5504 NORTH MAPLE STREET</t>
  </si>
  <si>
    <t>EL GAUCHO</t>
  </si>
  <si>
    <t>2505 1ST AVE STE B</t>
  </si>
  <si>
    <t>2461 4TH AVENUE SOUTH</t>
  </si>
  <si>
    <t>JERRY'S GROCERIES</t>
  </si>
  <si>
    <t>1331 SOUTH 2ND STREET</t>
  </si>
  <si>
    <t>PACIFIC INN PUB</t>
  </si>
  <si>
    <t>3501 STONE WAY N</t>
  </si>
  <si>
    <t>QUICK STOP</t>
  </si>
  <si>
    <t>227 NORTH OLYMPIC AVENUE</t>
  </si>
  <si>
    <t>1102 STATE AVENUE</t>
  </si>
  <si>
    <t>STREAMLINE TAVERN</t>
  </si>
  <si>
    <t>174 ROY ST STE A</t>
  </si>
  <si>
    <t>410 E HOLLAND AVE SUITE F</t>
  </si>
  <si>
    <t>1203 STATE AVE</t>
  </si>
  <si>
    <t>17587 STATE ROUTE 536</t>
  </si>
  <si>
    <t>LOCAL 907 PUB &amp; EATERY</t>
  </si>
  <si>
    <t>907 S 3RD ST</t>
  </si>
  <si>
    <t>ARCO/AM PM</t>
  </si>
  <si>
    <t>1790 S BURLINGTON BLVD</t>
  </si>
  <si>
    <t>ARCO FOOD MART</t>
  </si>
  <si>
    <t>6966 COAL CREEK PKY</t>
  </si>
  <si>
    <t>STATE AVE CHEVRON / EXTRA MILE</t>
  </si>
  <si>
    <t>70 STATE AVE</t>
  </si>
  <si>
    <t>EARL'S ON THE AVE.</t>
  </si>
  <si>
    <t>4333 UNIVERSITY WAY NE</t>
  </si>
  <si>
    <t>B AND B GROCERY / B AND B MARKET</t>
  </si>
  <si>
    <t>7706 OLD HIGHWAY 99 SOUTHEAST</t>
  </si>
  <si>
    <t>B&amp;B VAPES, BONGS &amp; PIPES / B&amp;B LIGHTING AND MORE</t>
  </si>
  <si>
    <t>17303 SMOKEY PINT BLVD</t>
  </si>
  <si>
    <t>BALLARD SMOKE SHOP</t>
  </si>
  <si>
    <t>5439 BALLARD AVENUE NORTHWEST</t>
  </si>
  <si>
    <t>KATIE J'S BAR &amp; GRILL</t>
  </si>
  <si>
    <t>2621 NE SUNSET BLVD</t>
  </si>
  <si>
    <t>RESERVOIR BAR &amp; GRILL</t>
  </si>
  <si>
    <t>8509 ROOSEVELT WAY NE</t>
  </si>
  <si>
    <t>CLASSICS SPORTS BAR</t>
  </si>
  <si>
    <t>2431 MAPLE VALLEY HWY</t>
  </si>
  <si>
    <t>THE SPOT SPORTS BAR &amp; GRILL</t>
  </si>
  <si>
    <t>4224 EAST VALLEY ROAD</t>
  </si>
  <si>
    <t>TAPOUT BAR AND GRILL</t>
  </si>
  <si>
    <t>1055 SUNSET BLVD NE</t>
  </si>
  <si>
    <t>THE CAROLINE</t>
  </si>
  <si>
    <t>13702 15TH AVE NE</t>
  </si>
  <si>
    <t>CONWAY DELI / CHEVRON</t>
  </si>
  <si>
    <t>18729 FIR ISLAND ROAD</t>
  </si>
  <si>
    <t>MOUNT VERNON CHEVRON  / FOOD SHOP</t>
  </si>
  <si>
    <t>2630 HENSON ROAD</t>
  </si>
  <si>
    <t>TAQUERIA MINI MART / MI COCINA</t>
  </si>
  <si>
    <t>16016 MCLEAN RD</t>
  </si>
  <si>
    <t>COLLEGE INN PUB</t>
  </si>
  <si>
    <t>4006 UNIVERSITY WY NE</t>
  </si>
  <si>
    <t>1829 SOUTH 1ST STREET, SUITE A</t>
  </si>
  <si>
    <t>SUUNYSIDE</t>
  </si>
  <si>
    <t>GLENEAGLE GOLF COURSE</t>
  </si>
  <si>
    <t>7619 COUNTRY CLUB DR</t>
  </si>
  <si>
    <t>1726 E COLLEGE WAY</t>
  </si>
  <si>
    <t>W.D. FOODS</t>
  </si>
  <si>
    <t>9029 CHUCKANUT DR</t>
  </si>
  <si>
    <t>BOW</t>
  </si>
  <si>
    <t>LACONNER ROAD SHELL / FOOD MART</t>
  </si>
  <si>
    <t>13725 LACONNER WHITNEY ROAD</t>
  </si>
  <si>
    <t>MOBIL FOOD MART</t>
  </si>
  <si>
    <t>1815 SOUTH BURLINGTON BOULEVARD</t>
  </si>
  <si>
    <t>GLASS &amp; VAPE</t>
  </si>
  <si>
    <t>425 E COLLEGE WAY STE 100C</t>
  </si>
  <si>
    <t>GRAND MARKET</t>
  </si>
  <si>
    <t>3729 EAST COLLEGE WAY, SUITE 100</t>
  </si>
  <si>
    <t>UNCLE MO'S SNAPPY INN</t>
  </si>
  <si>
    <t>321 WILLIAMS AVE S</t>
  </si>
  <si>
    <t>LENYS PLACE</t>
  </si>
  <si>
    <t>2219 N 56TH ST</t>
  </si>
  <si>
    <t>LOCHSLOY STORE</t>
  </si>
  <si>
    <t>6410 STATE ROUTE 92</t>
  </si>
  <si>
    <t>TEDDY'S</t>
  </si>
  <si>
    <t>1012 NE 65TH ST</t>
  </si>
  <si>
    <t>RITE AID #05205</t>
  </si>
  <si>
    <t>14035 NORTHEAST WOODINVILLE-DUVALL</t>
  </si>
  <si>
    <t>SAFEWAY 1449</t>
  </si>
  <si>
    <t>501 NORTH MILLER STREET</t>
  </si>
  <si>
    <t>7-ELEVEN 2360-18861K</t>
  </si>
  <si>
    <t>1114 STATE AVE</t>
  </si>
  <si>
    <t>7-ELEVEN 21833</t>
  </si>
  <si>
    <t>13923 175TH ST NE</t>
  </si>
  <si>
    <t>SAFEWAY STORE #533</t>
  </si>
  <si>
    <t>19150 NE WOODINVILLE DUVALL RD</t>
  </si>
  <si>
    <t>MADONNA'S BAR AND GRILL</t>
  </si>
  <si>
    <t>627 S CLARK AVE</t>
  </si>
  <si>
    <t>BIG ROCK BEER AND BOTTLE SHOP / VALLEY NORTH</t>
  </si>
  <si>
    <t>1201 NORTH MILLER STREET</t>
  </si>
  <si>
    <t>15606 NE WOODINVILLE DUVALL RD</t>
  </si>
  <si>
    <t>PLAZA SUPER JET</t>
  </si>
  <si>
    <t>106 OKANOGAN AVENUE</t>
  </si>
  <si>
    <t>WALGREENS 12497</t>
  </si>
  <si>
    <t>4105 NORTHEAST 4TH STREET</t>
  </si>
  <si>
    <t>BARTELL DRUG CO. #30</t>
  </si>
  <si>
    <t>6939 COAL CREEK PKWY SE</t>
  </si>
  <si>
    <t>FRATERNAL ORDER OF EAGLES TONASKET 3002 SO520</t>
  </si>
  <si>
    <t>213 WESTERN ST</t>
  </si>
  <si>
    <t>FRATERNAL ORDER OF EAGLES OROVILLE AERIE 3865</t>
  </si>
  <si>
    <t>1319 GOLDEN</t>
  </si>
  <si>
    <t>OROVILLE</t>
  </si>
  <si>
    <t>SAFEWAY STORE NO. 558</t>
  </si>
  <si>
    <t>6911 COAL CREEK PARKWAY</t>
  </si>
  <si>
    <t>SHELL / JACKSONS 630</t>
  </si>
  <si>
    <t>4102 NORTHEAST 4TH STREET</t>
  </si>
  <si>
    <t>1200 SOUTHWEST 43RD STREET</t>
  </si>
  <si>
    <t>ARCO 7053 / AM PM</t>
  </si>
  <si>
    <t>10216 224TH STREET EAST</t>
  </si>
  <si>
    <t>12903 NORTHEAST 20TH STREET</t>
  </si>
  <si>
    <t>FORTUNE CASINO</t>
  </si>
  <si>
    <t>111 S 3RD</t>
  </si>
  <si>
    <t>WOODBROOK FOOD CENTER</t>
  </si>
  <si>
    <t>14421 WOODBROOK DRIVE SOUTHWEST</t>
  </si>
  <si>
    <t>CHESAW TAVERN</t>
  </si>
  <si>
    <t>2045 CHESAW RD</t>
  </si>
  <si>
    <t>CHESAW</t>
  </si>
  <si>
    <t>CHEVRON / TOM THUMB</t>
  </si>
  <si>
    <t>1920 SOUTH LAKE STEVENS ROAD</t>
  </si>
  <si>
    <t>DAVENPORT FAMILY FOODS</t>
  </si>
  <si>
    <t>516 MORGAN STREET</t>
  </si>
  <si>
    <t>DAVENPORT</t>
  </si>
  <si>
    <t>SEA-TAC INTERNATIONAL AIRPORT CA-09</t>
  </si>
  <si>
    <t>WHERE TO GET ESPRESSO!!</t>
  </si>
  <si>
    <t>1901 N MACHIAS RD</t>
  </si>
  <si>
    <t>GALAXY VAPOR</t>
  </si>
  <si>
    <t>10829 SOUTHEAST PETROVITSKY ROAD</t>
  </si>
  <si>
    <t>GREENWATER GENERAL STORE</t>
  </si>
  <si>
    <t>58120 STATE ROUTE 410 EAST</t>
  </si>
  <si>
    <t>GREENWATER</t>
  </si>
  <si>
    <t>TOWN GROCERY</t>
  </si>
  <si>
    <t>13925 TUKWILA INTERNATIONAL BOULEVARD</t>
  </si>
  <si>
    <t>HANDY PANTRY</t>
  </si>
  <si>
    <t>2010 DIVISION ST NW</t>
  </si>
  <si>
    <t>765 RAINIER AVENUE SOUTH</t>
  </si>
  <si>
    <t>201 AUBURN WAY SOUTH</t>
  </si>
  <si>
    <t>SMOKE VILLAGE</t>
  </si>
  <si>
    <t>215 WHITESELL STREET NORTHWEST, SUITE B104</t>
  </si>
  <si>
    <t>GROVE ST FOOD MART /76</t>
  </si>
  <si>
    <t>5830 GROVE ST</t>
  </si>
  <si>
    <t>THE CHERRY PATCH / 76</t>
  </si>
  <si>
    <t>101 WEST FIRST AVENUE</t>
  </si>
  <si>
    <t>MARINE DRIVE 76</t>
  </si>
  <si>
    <t>3323 MARINE DR NE</t>
  </si>
  <si>
    <t>9515 STATE AVENUE</t>
  </si>
  <si>
    <t>88TH STREET SHELL / FOOD MART</t>
  </si>
  <si>
    <t>3506 88TH STREET NORTHEAST</t>
  </si>
  <si>
    <t>ACME GENERAL STORE</t>
  </si>
  <si>
    <t>2035 VALLEY HIGHWAY</t>
  </si>
  <si>
    <t>ACME</t>
  </si>
  <si>
    <t>AMERICAN MINI MART</t>
  </si>
  <si>
    <t>6132 EVERGREEN WAY</t>
  </si>
  <si>
    <t>7291 MARTIN WAY E</t>
  </si>
  <si>
    <t>AUSUM VAPOR</t>
  </si>
  <si>
    <t>3225 HARRISON AVE NW</t>
  </si>
  <si>
    <t>7423 204TH ST NE</t>
  </si>
  <si>
    <t>BIGFOOT JAVA</t>
  </si>
  <si>
    <t>3608 88TH STREET NORTHEAST</t>
  </si>
  <si>
    <t>921 BLACK LAKE BLVD SW</t>
  </si>
  <si>
    <t>ROMAN CASINO</t>
  </si>
  <si>
    <t>11829 RENTON AVE S</t>
  </si>
  <si>
    <t>SILVER DOLLAR CASINO</t>
  </si>
  <si>
    <t>19222 PACIFIC HWY S</t>
  </si>
  <si>
    <t>3100 EAST VALLEY ROAD</t>
  </si>
  <si>
    <t>ROXBURY LANES AND CASINO</t>
  </si>
  <si>
    <t>2823 SW ROXBURY ST</t>
  </si>
  <si>
    <t>WIZARDS CASINO</t>
  </si>
  <si>
    <t>15739 AMBAUM BLVD SW</t>
  </si>
  <si>
    <t>3004 112TH ST E</t>
  </si>
  <si>
    <t>DREAMGIRLS AT RICKS</t>
  </si>
  <si>
    <t>11332 LAKE CITY WAY NE</t>
  </si>
  <si>
    <t>600 BAILEY AVE</t>
  </si>
  <si>
    <t>1151 VALENTINE AVE SE</t>
  </si>
  <si>
    <t>3505 PACIFIC AVENUE</t>
  </si>
  <si>
    <t>WESTSIDE FOODMART</t>
  </si>
  <si>
    <t>1802 HARRISON AVE NW</t>
  </si>
  <si>
    <t>160 SPRING ST W</t>
  </si>
  <si>
    <t>LOCHNESS SMOKE</t>
  </si>
  <si>
    <t>2411 HARRISON AVE NW</t>
  </si>
  <si>
    <t>WASHINGTON STREET MARKET</t>
  </si>
  <si>
    <t>221 N WASHINGTON ST</t>
  </si>
  <si>
    <t>PANDORA'S</t>
  </si>
  <si>
    <t>8914 LAKE CITY WAY NE</t>
  </si>
  <si>
    <t>4801 FAUNTLEROY WAY SW</t>
  </si>
  <si>
    <t>SJ'S QUICK STOP</t>
  </si>
  <si>
    <t>4845 BLACKLAKE BELMORE RD SW</t>
  </si>
  <si>
    <t>TONY'S VARIETY STORE</t>
  </si>
  <si>
    <t>229 DIVISION ST NW</t>
  </si>
  <si>
    <t>SAFEWAY FUEL CENTER #0335</t>
  </si>
  <si>
    <t>2923 W KENNEWICK AVE</t>
  </si>
  <si>
    <t>FRED MEYER / FM FUEL STOP #041</t>
  </si>
  <si>
    <t>20901 HWY 410</t>
  </si>
  <si>
    <t>RITE AID #05267</t>
  </si>
  <si>
    <t>21302 SR 410 E</t>
  </si>
  <si>
    <t>SAFEWAY STORE #1803</t>
  </si>
  <si>
    <t>717 SR 9 NE</t>
  </si>
  <si>
    <t>7-ELEVEN STORE 2306-20132E</t>
  </si>
  <si>
    <t>3606 W CLEARWATER AVE</t>
  </si>
  <si>
    <t>MAVERIK #441</t>
  </si>
  <si>
    <t>5505 ROAD 68</t>
  </si>
  <si>
    <t>RITE AID #5319</t>
  </si>
  <si>
    <t>1329 LEE BLVD</t>
  </si>
  <si>
    <t>JACKSONS #647</t>
  </si>
  <si>
    <t>6601 166TH AVENUE EAST</t>
  </si>
  <si>
    <t>ARCO AM / PM</t>
  </si>
  <si>
    <t>10222 MARTIN WAY EAST</t>
  </si>
  <si>
    <t>BONNEY LAKE ARCO</t>
  </si>
  <si>
    <t>20801 HWY 410 E</t>
  </si>
  <si>
    <t>2620 BROADWAY</t>
  </si>
  <si>
    <t>9508 STATE ROUTE 162 EAST</t>
  </si>
  <si>
    <t>10918 CANYON ROAD EAST</t>
  </si>
  <si>
    <t>19641 STATE ROUTE 410 EAST</t>
  </si>
  <si>
    <t>WORLD CIGAR</t>
  </si>
  <si>
    <t>15012 MERIDIAN E 8</t>
  </si>
  <si>
    <t>TOBACCO CITY</t>
  </si>
  <si>
    <t>731 STATE ROUTE 9 NORTHEAST, SUITE 103</t>
  </si>
  <si>
    <t>CONOCO / ROCKET MART</t>
  </si>
  <si>
    <t>780 STEVENS DRIVE</t>
  </si>
  <si>
    <t>3009 EAST COLLEGE WAY</t>
  </si>
  <si>
    <t>RICHLAND FOOD MART</t>
  </si>
  <si>
    <t>500 GEORGE WASHINGTON WAY</t>
  </si>
  <si>
    <t>MIDNIGHT GROCERY STORE</t>
  </si>
  <si>
    <t>2625 COLBY AVENUE, SUITE 3-4</t>
  </si>
  <si>
    <t>QUICK STOP MARKET / GULL</t>
  </si>
  <si>
    <t>21481 STATE ROUTE 20</t>
  </si>
  <si>
    <t>SOUTH HILL MINI MART</t>
  </si>
  <si>
    <t>11802 MERIDIAN EAST</t>
  </si>
  <si>
    <t>WALGREENS #01078</t>
  </si>
  <si>
    <t>2005 W COURT ST</t>
  </si>
  <si>
    <t>WALGREENS #10195</t>
  </si>
  <si>
    <t>2800 W CLEARWATER AVE</t>
  </si>
  <si>
    <t>7-ELEVEN 2307-15525D</t>
  </si>
  <si>
    <t>3120 SOUTH 176TH STREET</t>
  </si>
  <si>
    <t>USA GAS #62501</t>
  </si>
  <si>
    <t>1440 N 20TH AVE</t>
  </si>
  <si>
    <t>ASTRO / MARY'S GROCERY AND DELI</t>
  </si>
  <si>
    <t>15218 SMOKEY POINT BOULEVARD</t>
  </si>
  <si>
    <t>355 NORTHWEST 85TH STREET</t>
  </si>
  <si>
    <t>PENNY PINCHER/CIRCLE K</t>
  </si>
  <si>
    <t>2601 W COURT ST</t>
  </si>
  <si>
    <t>DOWNTOWN SUPER FOODS</t>
  </si>
  <si>
    <t>316 SOUTH 3RD STREET</t>
  </si>
  <si>
    <t>5445 DELRIDGE WAY SOUTHWEST</t>
  </si>
  <si>
    <t>YOKE'S FRESH MARKET</t>
  </si>
  <si>
    <t>1410 WEST 27TH AVENUE</t>
  </si>
  <si>
    <t>GARFIELD MART</t>
  </si>
  <si>
    <t>30 S GARFIELD ST</t>
  </si>
  <si>
    <t>GLEED MART AND TERIYAKI</t>
  </si>
  <si>
    <t>3361 MAPLEWAY ROAD</t>
  </si>
  <si>
    <t>SMOKE &amp; LIQUOR SHOP</t>
  </si>
  <si>
    <t>2404 WEST KENNEWICK AVENUE</t>
  </si>
  <si>
    <t>SKY VAPOR</t>
  </si>
  <si>
    <t>3405 172ND ST NE STE 13</t>
  </si>
  <si>
    <t>20TH AVENUE GROCERY</t>
  </si>
  <si>
    <t>425 20TH AVE</t>
  </si>
  <si>
    <t>24 HOUR FOOD MART / 76</t>
  </si>
  <si>
    <t>2721 EAST FOURTH PLAIN BOULEVARD</t>
  </si>
  <si>
    <t>WAL-MART SUPERCENTER #2469</t>
  </si>
  <si>
    <t>540 7TH AVE</t>
  </si>
  <si>
    <t>BOONDOX LIQUOR PLUS</t>
  </si>
  <si>
    <t>3798 OCEAN BEACH HWY</t>
  </si>
  <si>
    <t>BRICK HOUSE VAPORS</t>
  </si>
  <si>
    <t>3167 OCEAN BEACH HWY</t>
  </si>
  <si>
    <t>165 C STREET</t>
  </si>
  <si>
    <t>1010 ATLANTIC STREET</t>
  </si>
  <si>
    <t>SMOKIN &amp; CHOKIN VAPE</t>
  </si>
  <si>
    <t>1018 14TH AVE</t>
  </si>
  <si>
    <t>4525 NORTH ROAD 68, SUITE F</t>
  </si>
  <si>
    <t>CLOUD HOUSE VAPORS</t>
  </si>
  <si>
    <t>1230 LEWIS RIVER RD</t>
  </si>
  <si>
    <t>STORE N DELI</t>
  </si>
  <si>
    <t>447 OREGON WAY</t>
  </si>
  <si>
    <t>SMOKE AND GO DRIVE THRU</t>
  </si>
  <si>
    <t>823 NORTH MILLER STREET</t>
  </si>
  <si>
    <t>FATBOY VAPORS</t>
  </si>
  <si>
    <t>9230 NORTHEAST HIGHWAY 99 SUITE A110</t>
  </si>
  <si>
    <t>MOBIL / FOOD MART</t>
  </si>
  <si>
    <t>19320 BOTHELL EVERETT HIGHWAY</t>
  </si>
  <si>
    <t>11200 NORTHEAST 4TH PLAIN BOULEVARD</t>
  </si>
  <si>
    <t>1280 LEWIS RIVER RD</t>
  </si>
  <si>
    <t>KALAMA SPIRITS &amp; TOBACCO</t>
  </si>
  <si>
    <t>214 NORTH 1ST STREET</t>
  </si>
  <si>
    <t>VICK'S MARKET</t>
  </si>
  <si>
    <t>4903 FOURTH PLAIN BOULEVARD</t>
  </si>
  <si>
    <t>SHELL / MINIT MART</t>
  </si>
  <si>
    <t>1910 WEST FOURTH PLAIN BOULEVARD</t>
  </si>
  <si>
    <t>3105 NORTHEAST ANDRESEN ROAD</t>
  </si>
  <si>
    <t>REBEL TRUCK STOP</t>
  </si>
  <si>
    <t>7349 OLD PACIFIC HWY</t>
  </si>
  <si>
    <t>SAFEWAY STORE #1593</t>
  </si>
  <si>
    <t>610 E WINE COUNTRY RD</t>
  </si>
  <si>
    <t>FRED MEYER/FM FUEL STOP #265</t>
  </si>
  <si>
    <t>1100 N MERIDIAN</t>
  </si>
  <si>
    <t>76/KS FOOD MART</t>
  </si>
  <si>
    <t>8533 SOUTH TACOMA WAY</t>
  </si>
  <si>
    <t>LA CANASTA MEAT MARKET</t>
  </si>
  <si>
    <t>802 1ST AVE</t>
  </si>
  <si>
    <t>CHEVRON / CIRCLE K</t>
  </si>
  <si>
    <t>824 ZILLAH WEST RD</t>
  </si>
  <si>
    <t>TEMPLIN'S COUNTRY CORNER</t>
  </si>
  <si>
    <t>2008 N. DURRY RD.</t>
  </si>
  <si>
    <t>SPRAGUE</t>
  </si>
  <si>
    <t>WESTSIDE MARKET</t>
  </si>
  <si>
    <t>500 EUCLID STREET</t>
  </si>
  <si>
    <t>SUNNY'S MART</t>
  </si>
  <si>
    <t>10701 108TH AVE SW</t>
  </si>
  <si>
    <t>WALGREENS</t>
  </si>
  <si>
    <t>9505 BRIDGEPORT WAY SW</t>
  </si>
  <si>
    <t>HUDSON NEWS #00539</t>
  </si>
  <si>
    <t>HUDSON BOOKSELLERS 578</t>
  </si>
  <si>
    <t>SEATAC AIRPORT/(GATE C-2)</t>
  </si>
  <si>
    <t>HUDSON 579</t>
  </si>
  <si>
    <t>SEATAC AIRPORT/SS-3 (S GATES ACROSS FROM DUTY FREE) 17801 PACIFIC HIGHWAY SOUTH</t>
  </si>
  <si>
    <t>HUDSON NEWS 597</t>
  </si>
  <si>
    <t>SEA-TAC AIRPORT, NORTH SATELLITE GATE N2</t>
  </si>
  <si>
    <t>6421 15TH AVENUE NORTWEST</t>
  </si>
  <si>
    <t>THE MARKET AT BIRCH BAY</t>
  </si>
  <si>
    <t>8135 BIRCH BAY SQUARE STREET</t>
  </si>
  <si>
    <t>4100 SOUTHWEST ADMIRAL WAY</t>
  </si>
  <si>
    <t>1350 H STREET</t>
  </si>
  <si>
    <t>321 D STREET</t>
  </si>
  <si>
    <t>3119 OLD FAIRHAVEN PARKWAY</t>
  </si>
  <si>
    <t>MATCH MART / MOBIL</t>
  </si>
  <si>
    <t>27909 STATE ROUTE 410 EAST</t>
  </si>
  <si>
    <t>STARVIN' SAM'S</t>
  </si>
  <si>
    <t>102 COLUMBIA STREET WEST</t>
  </si>
  <si>
    <t>NOOKSACK</t>
  </si>
  <si>
    <t>RITE AID 05183</t>
  </si>
  <si>
    <t>22515 HIGHWAY 99</t>
  </si>
  <si>
    <t>SAFEWAY 1142</t>
  </si>
  <si>
    <t>12519 NORTHEAST 85TH STREET</t>
  </si>
  <si>
    <t>SITE 17 GROCERY</t>
  </si>
  <si>
    <t>2500 WESTERN AVENUE</t>
  </si>
  <si>
    <t>JUNCTION CENTER MARKET / 386 GRANITE FALLS SHELL</t>
  </si>
  <si>
    <t>8411 STATE ROUTE 92 1</t>
  </si>
  <si>
    <t>URM CASH &amp; CARRY #5</t>
  </si>
  <si>
    <t>3022 OHME RD</t>
  </si>
  <si>
    <t>1602 12TH ST</t>
  </si>
  <si>
    <t>QFC QUALITY FOOD CENTERS 838</t>
  </si>
  <si>
    <t>14130 JUANITA DRIVE NORTHEAST</t>
  </si>
  <si>
    <t>QUALITY FOOD CENTER 851</t>
  </si>
  <si>
    <t>22828 100TH AVENUE WEST</t>
  </si>
  <si>
    <t>99 CENTS ETC</t>
  </si>
  <si>
    <t>3012 NORTHEAST 127TH STREET</t>
  </si>
  <si>
    <t>13739 ROOSEVELT RD SE</t>
  </si>
  <si>
    <t>KAUSHAL ARCO AMPM</t>
  </si>
  <si>
    <t>950 NORTH 85TH STREET</t>
  </si>
  <si>
    <t>YAKIMA AVE QUICK STOP</t>
  </si>
  <si>
    <t>702 WEST YAKIMA AVENUE</t>
  </si>
  <si>
    <t>METROPOLITAN DELI &amp; CAFE</t>
  </si>
  <si>
    <t>1287 WESTLAKE AVE N</t>
  </si>
  <si>
    <t>8071 GUIDE MERIDIAN RD</t>
  </si>
  <si>
    <t>MILITARY ROAD CHEVRON</t>
  </si>
  <si>
    <t>27121 MILITARY RD S</t>
  </si>
  <si>
    <t>9000 HOLMAN ROAD NORTHWEST</t>
  </si>
  <si>
    <t>13424 NORTHEAST 175TH STREET</t>
  </si>
  <si>
    <t>14204 STATE ROUTE 165 EAST</t>
  </si>
  <si>
    <t>INGLEWOOD COUNTRY CLUB</t>
  </si>
  <si>
    <t>6505 INGLEWOOD ROAD NORTHEAST</t>
  </si>
  <si>
    <t>KENMORE</t>
  </si>
  <si>
    <t>CONSUMMATE GRIND</t>
  </si>
  <si>
    <t>3201 SOUTH 176TH STREET</t>
  </si>
  <si>
    <t>THE SHOP DERBY</t>
  </si>
  <si>
    <t>2233 6TH AVENUE SOUTH</t>
  </si>
  <si>
    <t>DISCOUNT SMOKE</t>
  </si>
  <si>
    <t>107 GRANITE AVE N</t>
  </si>
  <si>
    <t>8721 LAKE CITY WAY NE</t>
  </si>
  <si>
    <t>107 W STANLEY ST</t>
  </si>
  <si>
    <t>VP RACING FUELS / JIMMY'S FOOD MART</t>
  </si>
  <si>
    <t>620 NORTH 16TH AVENUE</t>
  </si>
  <si>
    <t>KRISPE GROCERY</t>
  </si>
  <si>
    <t>3510 BROADWAY</t>
  </si>
  <si>
    <t>MERCADO LATINO</t>
  </si>
  <si>
    <t>902 NORTH 4TH STREET</t>
  </si>
  <si>
    <t>WEST SEATTLE LIQUOR</t>
  </si>
  <si>
    <t>2511 SOUTHWEST TRENTON STREET, N103</t>
  </si>
  <si>
    <t>SUGAR ON MAGNOLIA</t>
  </si>
  <si>
    <t>111 E MAGNOLIA ST</t>
  </si>
  <si>
    <t>512 POTTER ST</t>
  </si>
  <si>
    <t>1724 WEST CLARK STREET</t>
  </si>
  <si>
    <t>761 BUENA RD</t>
  </si>
  <si>
    <t>VAPOR ST8</t>
  </si>
  <si>
    <t>21115 HWY 410</t>
  </si>
  <si>
    <t>123 VAPE &amp; SHOP</t>
  </si>
  <si>
    <t>BARTELL DRUG COMPANY #14</t>
  </si>
  <si>
    <t>1820 N 45TH ST</t>
  </si>
  <si>
    <t>CARNICERIA LA CABANA 3</t>
  </si>
  <si>
    <t>4311 WEST CLEARWATER AVENUE, UNIT 110</t>
  </si>
  <si>
    <t>ALBERTSONS 3253</t>
  </si>
  <si>
    <t>5204 WEST CLEARWATER AVENUE</t>
  </si>
  <si>
    <t>7-ELEVEN / SHELL</t>
  </si>
  <si>
    <t>14605 1ST AVE S</t>
  </si>
  <si>
    <t>14807 1ST AVE S</t>
  </si>
  <si>
    <t>WALGREENS 9113</t>
  </si>
  <si>
    <t>4000 WEST 27TH AVENUE</t>
  </si>
  <si>
    <t>665 23RD AVENUE</t>
  </si>
  <si>
    <t>BAKER BEAR GROCERY</t>
  </si>
  <si>
    <t>1706 MOUNT BAKER HIGHWAY</t>
  </si>
  <si>
    <t>BURIEN SMOKE SHOP</t>
  </si>
  <si>
    <t>12822 AMBAUM BOULEVARD SOUTHWEST</t>
  </si>
  <si>
    <t>TOWN SQUARE BURIEN MARKET</t>
  </si>
  <si>
    <t>660 SOUTHWEST 152ND STREET</t>
  </si>
  <si>
    <t>3720 W COURT ST</t>
  </si>
  <si>
    <t>MEDINA CHEVRON</t>
  </si>
  <si>
    <t>8401 NE 12TH</t>
  </si>
  <si>
    <t>MEDINA</t>
  </si>
  <si>
    <t>MID-COLUMBIA GROCERY</t>
  </si>
  <si>
    <t>6409 W COURT ST</t>
  </si>
  <si>
    <t>COOL MART</t>
  </si>
  <si>
    <t>101 E 1ST ST</t>
  </si>
  <si>
    <t>GROCERY VIDEO CUAUTLA</t>
  </si>
  <si>
    <t>223 SW 152ND ST</t>
  </si>
  <si>
    <t>PARADISE MARKET &amp; DELI / SHELL</t>
  </si>
  <si>
    <t>6476 MOUNT BAKER HIGHWAY</t>
  </si>
  <si>
    <t>MEDINA GROCERY &amp; DELI</t>
  </si>
  <si>
    <t>800 EVERGREEN POINT RD</t>
  </si>
  <si>
    <t>12739 FIRST AVENUE SOUTH</t>
  </si>
  <si>
    <t>ROLLING HIGH SMOKE &amp; VAPE</t>
  </si>
  <si>
    <t>237 SW 152ND ST</t>
  </si>
  <si>
    <t>15858 1ST AVE S #A101</t>
  </si>
  <si>
    <t>SUN MART/SHELL</t>
  </si>
  <si>
    <t>17956 1ST AVENUE SOUTH</t>
  </si>
  <si>
    <t>SHOP AROUND THE OTHER CORNER</t>
  </si>
  <si>
    <t>721 WEST RIVERSIDE AVENUE, SUITE 16</t>
  </si>
  <si>
    <t>E ST. MARKET AND DELI</t>
  </si>
  <si>
    <t>1414 E STREET</t>
  </si>
  <si>
    <t>WALGREENS #09379</t>
  </si>
  <si>
    <t>8511 NE 162ND AVE</t>
  </si>
  <si>
    <t>WALGREENS #11635</t>
  </si>
  <si>
    <t>6708 NE 63RD ST</t>
  </si>
  <si>
    <t>SAFEWAY STORE #1864 FUEL STATION</t>
  </si>
  <si>
    <t>24134 BOTHELL EVERETT HWY</t>
  </si>
  <si>
    <t>7-ELEVEN #22760</t>
  </si>
  <si>
    <t>22822 BOTHELL EVERETT HIGHWAY</t>
  </si>
  <si>
    <t>WAL-MART SUPER CENTER #2550</t>
  </si>
  <si>
    <t>221 NE 104TH AVE</t>
  </si>
  <si>
    <t>7-ELEVEN 34364A</t>
  </si>
  <si>
    <t>5101 NE 112TH AVE STE 101</t>
  </si>
  <si>
    <t>4 U MART</t>
  </si>
  <si>
    <t>608 SE 157TH AVE</t>
  </si>
  <si>
    <t>SAFEWAY STORE #400</t>
  </si>
  <si>
    <t>3707 MAIN ST</t>
  </si>
  <si>
    <t>FRED MEYER 457</t>
  </si>
  <si>
    <t>21045 BOTHELL EVERETT HIGHWAY</t>
  </si>
  <si>
    <t>SAFEWAY STORE #526</t>
  </si>
  <si>
    <t>14444 124TH AVE NE</t>
  </si>
  <si>
    <t>SHELL / JACKSONS #614</t>
  </si>
  <si>
    <t>22727 BOTHELL EVERETT HWY</t>
  </si>
  <si>
    <t>WINCO FOODS #64</t>
  </si>
  <si>
    <t>2101 NE ANDRESEN RD</t>
  </si>
  <si>
    <t>KWICK N' KLEEN / 76</t>
  </si>
  <si>
    <t>9715 EDMONDS WAY</t>
  </si>
  <si>
    <t>13023 NE 175TH STREET</t>
  </si>
  <si>
    <t>AMPM ARCO</t>
  </si>
  <si>
    <t>21216 STATE ROUTE 9 SOUTHEAST</t>
  </si>
  <si>
    <t>LIQUOR - BEER - WINE</t>
  </si>
  <si>
    <t>18001 NE 76TH ST STE 105</t>
  </si>
  <si>
    <t>1554 NE 145TH ST</t>
  </si>
  <si>
    <t>20330 15TH AVENUE NORTHEAST</t>
  </si>
  <si>
    <t>210 E MILL PLAIN BLVD</t>
  </si>
  <si>
    <t>DISCOUNT SMOKE SHOP</t>
  </si>
  <si>
    <t>7011 NORTH DIVISION STREET, SUITE B</t>
  </si>
  <si>
    <t>FRIENDLY FOOD MART LIQUOR &amp; WINE</t>
  </si>
  <si>
    <t>10500 GREENWOOD AVE N</t>
  </si>
  <si>
    <t>17641 GARDEN WAY NE</t>
  </si>
  <si>
    <t>20013 AURORA AVE N</t>
  </si>
  <si>
    <t>PLAID PANTRY</t>
  </si>
  <si>
    <t>514 WASHINGTON ST</t>
  </si>
  <si>
    <t>SMOKE &amp; PIPE</t>
  </si>
  <si>
    <t>12113 NORTHEAST FOURTH PLAIN ROAD, SUITE A</t>
  </si>
  <si>
    <t>3317 WEST GOVERNMENT WAY</t>
  </si>
  <si>
    <t>SMOKE SHOP</t>
  </si>
  <si>
    <t>14152 NORTHEAST WOODINVILLE DUVALL ROAD</t>
  </si>
  <si>
    <t>WALGREENS STORE #15404</t>
  </si>
  <si>
    <t>9797 EDMONDS WAY</t>
  </si>
  <si>
    <t>SAFEWAY STORE #497</t>
  </si>
  <si>
    <t>17202 15TH AVE NE</t>
  </si>
  <si>
    <t>EVERGREEN ASIAN MARKET</t>
  </si>
  <si>
    <t>7815 EVERGREEN WAY</t>
  </si>
  <si>
    <t>14130 JUANITA DRIVE NORTHEAST, SUITE 107</t>
  </si>
  <si>
    <t>THE LITTLE STORE AT RICHMOND BEACH</t>
  </si>
  <si>
    <t>2002 NW 196TH ST</t>
  </si>
  <si>
    <t>CIGAR J&amp;J</t>
  </si>
  <si>
    <t>15407 WESTMINSTER WAY N #5-C</t>
  </si>
  <si>
    <t>TOP MARKET &amp; DELI</t>
  </si>
  <si>
    <t>11801 NORTHEAST 160TH STREET SUITE A</t>
  </si>
  <si>
    <t>21900 HIGHWAY 99</t>
  </si>
  <si>
    <t>3223 NE 145TH ST</t>
  </si>
  <si>
    <t>PLAZA LATINA RC</t>
  </si>
  <si>
    <t>17034 AURORA AVE N STE D</t>
  </si>
  <si>
    <t>THE MARKET</t>
  </si>
  <si>
    <t>18607D BOTHELL WAY NE</t>
  </si>
  <si>
    <t>SHELL 106 / PORTER'S</t>
  </si>
  <si>
    <t>812 NORTHEAST 65TH STREET</t>
  </si>
  <si>
    <t>CASCADE MERCANTILE</t>
  </si>
  <si>
    <t>31387 STATE ROUTE 20</t>
  </si>
  <si>
    <t>7601 EVERGREEN WAY, SUITE B2</t>
  </si>
  <si>
    <t>COWEN PARK GROCERY</t>
  </si>
  <si>
    <t>1217 NORTHEAST RAVENNA BOULEVARD</t>
  </si>
  <si>
    <t>MOBIL / PORTER'S</t>
  </si>
  <si>
    <t>115 WEST FIR STREET</t>
  </si>
  <si>
    <t>VAPESAVVY</t>
  </si>
  <si>
    <t>12822 NE 85TH ST</t>
  </si>
  <si>
    <t>JACKSONS 635 / SHELL</t>
  </si>
  <si>
    <t>1720 SOUTH 272ND STREET</t>
  </si>
  <si>
    <t>20008 PACIFIC HWY S</t>
  </si>
  <si>
    <t>QUALITY FOOD CENTER / QFC #806</t>
  </si>
  <si>
    <t>8421 SE 68TH ST</t>
  </si>
  <si>
    <t>MERCER ISLAND</t>
  </si>
  <si>
    <t>AIRPORT DEPOT / CHEVRON</t>
  </si>
  <si>
    <t>1400 NORTHWEST LOUISIANA AVENUE</t>
  </si>
  <si>
    <t>34135 STATE ROUTE 2</t>
  </si>
  <si>
    <t>ANARCHY SMOKE AND CIGARS</t>
  </si>
  <si>
    <t>17648 1ST AVENUE SOUTH</t>
  </si>
  <si>
    <t>QUEEN ANNE LIQUOR AND WINE</t>
  </si>
  <si>
    <t>515 1ST AVENUE NORTH</t>
  </si>
  <si>
    <t>BALLARD DISCOUNT STORE / BALLARD STOP</t>
  </si>
  <si>
    <t>2220 NORTHWEST MARKET STREET</t>
  </si>
  <si>
    <t>SMOKE AND BEER VAPE SHOP</t>
  </si>
  <si>
    <t>17530 MERIDIAN EAST, SUITE 102</t>
  </si>
  <si>
    <t>TEXACO / BRENDA'S COUNTRY MARKET</t>
  </si>
  <si>
    <t>1735 STATE HIGHWAY 508</t>
  </si>
  <si>
    <t>CENEX/MAIN ST. MART</t>
  </si>
  <si>
    <t>MIDLAND FOOD CENTER</t>
  </si>
  <si>
    <t>1701 EAST 99TH STREET</t>
  </si>
  <si>
    <t>FREEWAY MART / CHEVRON</t>
  </si>
  <si>
    <t>1232 MELLEN STREET</t>
  </si>
  <si>
    <t>804 SOUTH HILL PARK DRIVE</t>
  </si>
  <si>
    <t>CIGAR TRAIN</t>
  </si>
  <si>
    <t>1010 W ROSEWOOD AVE</t>
  </si>
  <si>
    <t>CYPRESS MINI MART / SMOKE AND VAPE SHOP</t>
  </si>
  <si>
    <t>20925 CYPRESS WAY #G</t>
  </si>
  <si>
    <t>MARKET GROCERY AND DELI</t>
  </si>
  <si>
    <t>2003 1ST AVENUE</t>
  </si>
  <si>
    <t>ECIGEXPRESS</t>
  </si>
  <si>
    <t>118 1ST AVENUE SOUTH</t>
  </si>
  <si>
    <t>1366 RUSH ROAD</t>
  </si>
  <si>
    <t>SAVE-U-MORE</t>
  </si>
  <si>
    <t>23636 104TH AVENUE SOUTHEAST</t>
  </si>
  <si>
    <t>7-ELEVEN #35533A</t>
  </si>
  <si>
    <t>910 HENSLEY ST NE</t>
  </si>
  <si>
    <t>RITE AID # 4065</t>
  </si>
  <si>
    <t>8441 SE 68TH ST</t>
  </si>
  <si>
    <t>RITE AID 5281</t>
  </si>
  <si>
    <t>4776 WHITMAN LANE SOUTHEAST</t>
  </si>
  <si>
    <t>RITE AID #5297</t>
  </si>
  <si>
    <t>2519 MAIN STREET</t>
  </si>
  <si>
    <t>VILLAGE MART / 76</t>
  </si>
  <si>
    <t>12116 JUANITA DRIVE NORTHEAST</t>
  </si>
  <si>
    <t>20 EAST VALLEY MALL BOULEVARD</t>
  </si>
  <si>
    <t>RAINIER PLACE / ARCO</t>
  </si>
  <si>
    <t>1811 RAINIER PLACE</t>
  </si>
  <si>
    <t>8460 164TH AVE NE</t>
  </si>
  <si>
    <t>BEVMO!</t>
  </si>
  <si>
    <t>2176 148TH AVE NE</t>
  </si>
  <si>
    <t>PHOENIX VAPOR CAFÉ</t>
  </si>
  <si>
    <t>315 5TH AVE SE</t>
  </si>
  <si>
    <t>16010 REDMOND WAY</t>
  </si>
  <si>
    <t>2400 W HARRISON</t>
  </si>
  <si>
    <t>GEARJAMMER TRUCK PLAZA</t>
  </si>
  <si>
    <t>2310 RUDKIN RD</t>
  </si>
  <si>
    <t>HARRY'S MARKET</t>
  </si>
  <si>
    <t>1613 COLLEGE ST</t>
  </si>
  <si>
    <t>LA SUPERIOR - REDMOND MART</t>
  </si>
  <si>
    <t>17024 AVONDALE WAY</t>
  </si>
  <si>
    <t>TRINITY MARKET</t>
  </si>
  <si>
    <t>4305 ROOSEVELT WAY NORTHEAST</t>
  </si>
  <si>
    <t>SMOKE POINT</t>
  </si>
  <si>
    <t>16142 NORTHEAST 87TH STREET</t>
  </si>
  <si>
    <t>SAFEWAY FUEL STATION 0593</t>
  </si>
  <si>
    <t>1020 COMMERCIAL AVENUE</t>
  </si>
  <si>
    <t>WALGREENS 3733</t>
  </si>
  <si>
    <t>7707 SOUTHEAST 27TH STREET</t>
  </si>
  <si>
    <t>RITE AID #5197</t>
  </si>
  <si>
    <t>3023 78TH AVE SE</t>
  </si>
  <si>
    <t>FRED MEYER #664</t>
  </si>
  <si>
    <t>17667 NE 76TH ST</t>
  </si>
  <si>
    <t>23530 NE REDMOND-FALL CITY RD</t>
  </si>
  <si>
    <t>AIRWAY DELI MART / 76</t>
  </si>
  <si>
    <t>5053 AIRWAY DR</t>
  </si>
  <si>
    <t>1158 NORTH STRATFORD ROAD</t>
  </si>
  <si>
    <t>MATTAWA MART/76</t>
  </si>
  <si>
    <t>88 GOVERNMENT WAY</t>
  </si>
  <si>
    <t>QUALITY FOOD CENTER / QFC #839</t>
  </si>
  <si>
    <t>7823 SE 28TH ST</t>
  </si>
  <si>
    <t>ADI FOOD MART/SHELL</t>
  </si>
  <si>
    <t>1606 WEST BROADWAY AVENUE</t>
  </si>
  <si>
    <t>DESERT AIRE MINI MART/SHELL</t>
  </si>
  <si>
    <t>525 THUNDERBIRD WAY SOUTH</t>
  </si>
  <si>
    <t>DESERT AIRE</t>
  </si>
  <si>
    <t>AM PM / ARCO</t>
  </si>
  <si>
    <t>3002 OLD FAIRHAVEN PARKWAY</t>
  </si>
  <si>
    <t>17809 FALL CITY-REDMOND RD</t>
  </si>
  <si>
    <t>MERCER ISLAND CHEVRON / EXTRA MILE</t>
  </si>
  <si>
    <t>7655 SUNSET HWY</t>
  </si>
  <si>
    <t>126 SOUTHWEST 148TH STREET, SUITE #C-180</t>
  </si>
  <si>
    <t>SHELL / ELITE</t>
  </si>
  <si>
    <t>2501 TERRACE HEIGHTS DRIVE</t>
  </si>
  <si>
    <t>402 GOVERNMENT WAY</t>
  </si>
  <si>
    <t>FABELA'S MARKET</t>
  </si>
  <si>
    <t>102 SELKIRK AVENUE</t>
  </si>
  <si>
    <t>FOOD MART/SHELL</t>
  </si>
  <si>
    <t>4911 NORTHEAST 112TH AVENUE</t>
  </si>
  <si>
    <t>105 S 156TH</t>
  </si>
  <si>
    <t>SANDOVAL'S FOOD STORE</t>
  </si>
  <si>
    <t>406 FRONTAGE ROAD</t>
  </si>
  <si>
    <t>GEORGE</t>
  </si>
  <si>
    <t>518 W VALLEY RD</t>
  </si>
  <si>
    <t>MERCER ISLAND SHELL</t>
  </si>
  <si>
    <t>7833 SE 28TH ST</t>
  </si>
  <si>
    <t>NEEDS LTD</t>
  </si>
  <si>
    <t>10500 NE 8TH ST</t>
  </si>
  <si>
    <t>MENDOZA'S MARKET</t>
  </si>
  <si>
    <t>308 GOVERNMENT RD</t>
  </si>
  <si>
    <t>8867 161ST AVENUE NORTHEAST</t>
  </si>
  <si>
    <t>WALGREENS #1090</t>
  </si>
  <si>
    <t>1900 NE 162ND AVE</t>
  </si>
  <si>
    <t>FRED MEYER 140</t>
  </si>
  <si>
    <t>7700 NORTHEAST HIGHWAY 99</t>
  </si>
  <si>
    <t>24/7</t>
  </si>
  <si>
    <t>11853 S GLENDALE WAY S STE 100</t>
  </si>
  <si>
    <t>LEP-RE-KON HARVEST FOODS #3</t>
  </si>
  <si>
    <t>102 BRIAN AVENUE</t>
  </si>
  <si>
    <t>20476 HIGHWAY 243</t>
  </si>
  <si>
    <t>SCHAWANA</t>
  </si>
  <si>
    <t>CAMAS MART / 76</t>
  </si>
  <si>
    <t>207 NORTHEAST 3RD AVENUE</t>
  </si>
  <si>
    <t>BURIEN FOOD CENTER</t>
  </si>
  <si>
    <t>904 SOUTHWEST 152ND STREET</t>
  </si>
  <si>
    <t>CAMAS TOBACCO SHOP</t>
  </si>
  <si>
    <t>1410 NE EVERETT ST</t>
  </si>
  <si>
    <t>CAMALOCH PUBLIC GOLF COURSE</t>
  </si>
  <si>
    <t>326 NE CAMANO DR</t>
  </si>
  <si>
    <t>CAMANO ISLAND</t>
  </si>
  <si>
    <t>LA CENTER MARKET PLACE CHEVRON</t>
  </si>
  <si>
    <t>419 E 4TH ST</t>
  </si>
  <si>
    <t>LA CENTER</t>
  </si>
  <si>
    <t>14300 1ST AVENUE SOUTH</t>
  </si>
  <si>
    <t>VAPOR FACTORY</t>
  </si>
  <si>
    <t>14602 NE FOURTH PLAIN BLVD</t>
  </si>
  <si>
    <t>STARBUCK / LYONS FERRY MARINA KOA</t>
  </si>
  <si>
    <t>102 LYONS FERRY ROAD</t>
  </si>
  <si>
    <t>STARBUCK</t>
  </si>
  <si>
    <t>JACKSONS FOOD STORES</t>
  </si>
  <si>
    <t>907 WEST MAIN STREET</t>
  </si>
  <si>
    <t>13607 NORTHEAST 4TH PLAIN ROAD</t>
  </si>
  <si>
    <t>12653 AMBAUM BLVD SW</t>
  </si>
  <si>
    <t>YACOLT TRADING POST GROCERY</t>
  </si>
  <si>
    <t>315 NORTH AMBOY AVENUE</t>
  </si>
  <si>
    <t>YACOLT</t>
  </si>
  <si>
    <t>SEAHURST HANDY MART</t>
  </si>
  <si>
    <t>15219 21ST AVENUE SW</t>
  </si>
  <si>
    <t>I.Q. MINI MARKET</t>
  </si>
  <si>
    <t>1515 SOUTH PARKWAY AVENUE</t>
  </si>
  <si>
    <t>JAY'S MART</t>
  </si>
  <si>
    <t>15815 1ST AVENUE SOUTH</t>
  </si>
  <si>
    <t>JIFFY MART</t>
  </si>
  <si>
    <t>7305 NORTHEAST HIGHWAY 99</t>
  </si>
  <si>
    <t>LUCIANA'S MARKET</t>
  </si>
  <si>
    <t>12014 DES MOINES MEMORIAL DR</t>
  </si>
  <si>
    <t>RIDGEFIELD PIONEER MARKETPLACE</t>
  </si>
  <si>
    <t>203 PIONEER STREET</t>
  </si>
  <si>
    <t>113 WEST HWY 26TH</t>
  </si>
  <si>
    <t>DON'S MIDWAY GROCERY</t>
  </si>
  <si>
    <t>640 NORTHEAST MAIDEN LANE #6</t>
  </si>
  <si>
    <t>JMT / FOOD MART</t>
  </si>
  <si>
    <t>485 E MAIN</t>
  </si>
  <si>
    <t>770 GRAND AVE N</t>
  </si>
  <si>
    <t>430 SOUTHEAST BISHOP BOULEVARD</t>
  </si>
  <si>
    <t>OLD TIMERS BAR &amp; GRILL</t>
  </si>
  <si>
    <t>219 STATE STREET</t>
  </si>
  <si>
    <t>RIVERHOUSE CIGAR BAR</t>
  </si>
  <si>
    <t>527 PIERE ST</t>
  </si>
  <si>
    <t>JOE'S LOG CABIN</t>
  </si>
  <si>
    <t>633 N WENATCHEE AVE</t>
  </si>
  <si>
    <t>CJ'S OASIS RESTAURANT LOUNGE</t>
  </si>
  <si>
    <t>1201 DESERT CANYON BLVD</t>
  </si>
  <si>
    <t>ORONDO</t>
  </si>
  <si>
    <t>CLUB CROW</t>
  </si>
  <si>
    <t>108 1/2 COTTAGE AVE</t>
  </si>
  <si>
    <t>EXXON</t>
  </si>
  <si>
    <t>333111 HIGHWAY 2</t>
  </si>
  <si>
    <t>NEWPORT</t>
  </si>
  <si>
    <t>HEADWATERS PUB &amp; PIZZA</t>
  </si>
  <si>
    <t>21328 STATE ROUTE 207</t>
  </si>
  <si>
    <t>WALLY'S TAVERN</t>
  </si>
  <si>
    <t>322 S WENATCHEE AVE</t>
  </si>
  <si>
    <t>SAFEWAY 1923</t>
  </si>
  <si>
    <t>SAFEWAY STORE 490</t>
  </si>
  <si>
    <t>1645 140TH AVENUE NORTHEAST</t>
  </si>
  <si>
    <t>AIRPORT SHELL</t>
  </si>
  <si>
    <t>7219 OLD HIGHWAY 99 SOUTHEAST</t>
  </si>
  <si>
    <t>TURNWATER</t>
  </si>
  <si>
    <t>21214 84TH AVENUE SOUTH</t>
  </si>
  <si>
    <t>PRAIRIE CENTER RED APPLE MARKET</t>
  </si>
  <si>
    <t>408 SOUTH MAIN STREET</t>
  </si>
  <si>
    <t>BAY MERCANTILE</t>
  </si>
  <si>
    <t>5025 MUD BAY RD NW</t>
  </si>
  <si>
    <t>960 NORTHEAST MIDWAY BOULEVARD</t>
  </si>
  <si>
    <t>SEABOLT'S AT DECEPTION PASS</t>
  </si>
  <si>
    <t>40928 STATE ROUTE 20</t>
  </si>
  <si>
    <t>DIAMOND LAKE DELI &amp; MORE</t>
  </si>
  <si>
    <t>325182 HIGHWAY 2</t>
  </si>
  <si>
    <t>HOP IN GROCERY AND DELI</t>
  </si>
  <si>
    <t>5321 NORTHEAST 4TH STREET</t>
  </si>
  <si>
    <t>3211 BROADWAY</t>
  </si>
  <si>
    <t>TOM'S FINER FOODS</t>
  </si>
  <si>
    <t>3306 SOUTH 170TH STREET</t>
  </si>
  <si>
    <t>SMOKE IT'S</t>
  </si>
  <si>
    <t>2308 SOUTH 1ST STREET</t>
  </si>
  <si>
    <t>N.Y.C. MINI MART</t>
  </si>
  <si>
    <t>808 SE CHKALOV DR</t>
  </si>
  <si>
    <t>WEST VALLEY SHELL</t>
  </si>
  <si>
    <t>6331 SOUTH 212TH STREET</t>
  </si>
  <si>
    <t>921 STEVENS AVE</t>
  </si>
  <si>
    <t>VAPEKING</t>
  </si>
  <si>
    <t>301 S WASHINGTON AVE STE G</t>
  </si>
  <si>
    <t>JR'S ECONOMART/ASTRO #107</t>
  </si>
  <si>
    <t>200 EAST FIRST STREET</t>
  </si>
  <si>
    <t>WARDEN</t>
  </si>
  <si>
    <t>SAFEWAY #3252 FUEL</t>
  </si>
  <si>
    <t>601 S PIONEER WAY</t>
  </si>
  <si>
    <t>1539 21ST STREET SOUTHEAST</t>
  </si>
  <si>
    <t>QUALITY FOOD CENTER 852</t>
  </si>
  <si>
    <t>4919 EVERGREEN WAY</t>
  </si>
  <si>
    <t>24014 116TH AVENUE SOUTHEAST</t>
  </si>
  <si>
    <t>EMERALD QUEEN CASINO AND HOTEL</t>
  </si>
  <si>
    <t>5700 PACIFIC HIGHWAY EAST</t>
  </si>
  <si>
    <t>CIRCLE K- EXXON</t>
  </si>
  <si>
    <t>640 N STRATFORD RD</t>
  </si>
  <si>
    <t>UNIONTOWN COMMUNITY CLUB</t>
  </si>
  <si>
    <t>204 MONTGOMERY ST</t>
  </si>
  <si>
    <t>UNIONTOWN</t>
  </si>
  <si>
    <t>CONOCO / FLYING J</t>
  </si>
  <si>
    <t>6606 EAST BROADWAY AVENUE</t>
  </si>
  <si>
    <t>TOWN &amp; COUNTRY MARKET</t>
  </si>
  <si>
    <t>201 S MAIN ST</t>
  </si>
  <si>
    <t>DREAM GIRLS</t>
  </si>
  <si>
    <t>1530 1ST AVE S</t>
  </si>
  <si>
    <t>RAIN'S SHELL / FOOD MART</t>
  </si>
  <si>
    <t>1253 S PIONEER WAY</t>
  </si>
  <si>
    <t>FRANK'S MARKET</t>
  </si>
  <si>
    <t>209 E NELSON RD</t>
  </si>
  <si>
    <t>33702 21ST AVENUE SOUTHWEST</t>
  </si>
  <si>
    <t>STOP IN GROCERY</t>
  </si>
  <si>
    <t>33320 PACIFIC HIGHWAY SOUTH, SUITE 102C</t>
  </si>
  <si>
    <t>KREW'S VAPE SHOP</t>
  </si>
  <si>
    <t>1718 N HAMILTON ST</t>
  </si>
  <si>
    <t>LA PALMA MARKET</t>
  </si>
  <si>
    <t>2120 E LEWIS ST</t>
  </si>
  <si>
    <t>MERIDIAN LIQUOR STORE</t>
  </si>
  <si>
    <t>4209 MERIDIAN STREET</t>
  </si>
  <si>
    <t>RON'S MARKET</t>
  </si>
  <si>
    <t>2602 16TH STREET</t>
  </si>
  <si>
    <t>RIALTO</t>
  </si>
  <si>
    <t>17 E FRONT ST</t>
  </si>
  <si>
    <t>SAINT JOHN</t>
  </si>
  <si>
    <t>THE SANDS</t>
  </si>
  <si>
    <t>7523 15TH AVE NW</t>
  </si>
  <si>
    <t>QUICK SHOP MINIT MART 13 / SHELL</t>
  </si>
  <si>
    <t>3191 EVERGREEN WAY</t>
  </si>
  <si>
    <t>FRED MEYER 236</t>
  </si>
  <si>
    <t>7411 NORTHEAST 117TH AVENUE</t>
  </si>
  <si>
    <t>ROSAUERS SUPERMARKETS 3</t>
  </si>
  <si>
    <t>10618 EAST SPRAGUE AVENUE</t>
  </si>
  <si>
    <t>7-ELEVEN 35493</t>
  </si>
  <si>
    <t>155 NORTHEAST 192ND AVENUE, SUITE 113</t>
  </si>
  <si>
    <t>VAPOR ADDICTIONS</t>
  </si>
  <si>
    <t>4603 N NEVADA ST</t>
  </si>
  <si>
    <t>11811 NORTHEAST 72ND AVENUE, SUITE A</t>
  </si>
  <si>
    <t>FREEDOM E-CIG</t>
  </si>
  <si>
    <t>2302 NORTH ARGONNE ROAD, SUITE E</t>
  </si>
  <si>
    <t>SEATTLE GOLF CLUB PRO SHOP</t>
  </si>
  <si>
    <t>210 NORTHWEST 145TH STREET</t>
  </si>
  <si>
    <t>32199 SR 20</t>
  </si>
  <si>
    <t>INTERNATIONAL FOOD STORE</t>
  </si>
  <si>
    <t>3021 E MISSION ST</t>
  </si>
  <si>
    <t>GREENFIELD GLASS &amp; GOODS</t>
  </si>
  <si>
    <t>726 6TH ST</t>
  </si>
  <si>
    <t>ROCKFORD MINI MART</t>
  </si>
  <si>
    <t>216 SOUTH 1ST STREET</t>
  </si>
  <si>
    <t>ROCKFORD</t>
  </si>
  <si>
    <t>WAL-MART</t>
  </si>
  <si>
    <t>306 5TH ST</t>
  </si>
  <si>
    <t>ZEBRUN'S STARLINER</t>
  </si>
  <si>
    <t>320 PIONEER</t>
  </si>
  <si>
    <t>2525 EAST 29TH AVENUE SUITE 8</t>
  </si>
  <si>
    <t>QFC FUEL STOP 101</t>
  </si>
  <si>
    <t>203 NE STATE ROUTE 300</t>
  </si>
  <si>
    <t>SAFEWAY #402</t>
  </si>
  <si>
    <t>1450 SW ERIE ST</t>
  </si>
  <si>
    <t>6212 HIGHWAY 99</t>
  </si>
  <si>
    <t>6300 PIONEER ST</t>
  </si>
  <si>
    <t>HILLTOP AUTO SERVICES</t>
  </si>
  <si>
    <t>826 SE MIDWAY BLVD</t>
  </si>
  <si>
    <t>GOLDEN GRILL MONGOLIAN BAR B-Q</t>
  </si>
  <si>
    <t>9469 SILVERDALE WAY NORTHWEST</t>
  </si>
  <si>
    <t>SEA BREEZE / SHELL</t>
  </si>
  <si>
    <t>1408 WEST SIMS WAY</t>
  </si>
  <si>
    <t>ENDICOTT FOOD CENTER</t>
  </si>
  <si>
    <t>301 D STREET</t>
  </si>
  <si>
    <t>ENDICOTT</t>
  </si>
  <si>
    <t>THE COUNTRY STORE</t>
  </si>
  <si>
    <t>1804 NORTHWEST 119TH STREET</t>
  </si>
  <si>
    <t>DK MARKET</t>
  </si>
  <si>
    <t>31325 STATE ROUTE 20</t>
  </si>
  <si>
    <t>SOUTH END MARKET</t>
  </si>
  <si>
    <t>3024 MUD BAY ROAD</t>
  </si>
  <si>
    <t>LOPEZ ISLAND</t>
  </si>
  <si>
    <t>NORTHWEST FOG</t>
  </si>
  <si>
    <t>979 AULT FIELD RD</t>
  </si>
  <si>
    <t>UNION GAP FOOD MART</t>
  </si>
  <si>
    <t>3312 MAIN ST</t>
  </si>
  <si>
    <t>UNCLE IKE'S GLASS AND GOODS</t>
  </si>
  <si>
    <t>1400 23RD AVENUE</t>
  </si>
  <si>
    <t>HIGH VIBES VAPE SHOP</t>
  </si>
  <si>
    <t>135 SPRING ST SUITE F</t>
  </si>
  <si>
    <t>HILLTOP TAVERN</t>
  </si>
  <si>
    <t>2510 WEST SIMS WAY</t>
  </si>
  <si>
    <t>THE ISLANDER RESORT</t>
  </si>
  <si>
    <t>FISHERMANS BAY RD</t>
  </si>
  <si>
    <t>PALOUSE MARKET</t>
  </si>
  <si>
    <t>215 E MAIN ST</t>
  </si>
  <si>
    <t>PALOUSE</t>
  </si>
  <si>
    <t>UPTOWN PUB</t>
  </si>
  <si>
    <t>1016 LAWRENCE ST</t>
  </si>
  <si>
    <t>SNAPPY'S</t>
  </si>
  <si>
    <t>10512 SOUTHEAST MILL PLAIN BOULEVARD</t>
  </si>
  <si>
    <t>AHTHANUM FOOD MART</t>
  </si>
  <si>
    <t>207 AHTHANUM RD</t>
  </si>
  <si>
    <t>CARNICERIA GUADALAJARA</t>
  </si>
  <si>
    <t>3202 MAIN ST</t>
  </si>
  <si>
    <t>3101 MAIN ST</t>
  </si>
  <si>
    <t>THE GALLEY</t>
  </si>
  <si>
    <t>3365 FISHERMANS BAY RD</t>
  </si>
  <si>
    <t>LOPEZ VILLAGE MARKET</t>
  </si>
  <si>
    <t>162 WEEKS RD</t>
  </si>
  <si>
    <t>BARTELL DRUGS 26</t>
  </si>
  <si>
    <t>ELMER'S BAR &amp; GRILL</t>
  </si>
  <si>
    <t>15027 AMBAUM BLVD SW</t>
  </si>
  <si>
    <t>SAFEWAY 1594</t>
  </si>
  <si>
    <t>707 SOUTH 56TTH</t>
  </si>
  <si>
    <t>SAFEWAY 1978</t>
  </si>
  <si>
    <t>2637 NORTH PEARL STREET</t>
  </si>
  <si>
    <t>ISLAND MARKET / CHEVRON 206614</t>
  </si>
  <si>
    <t>3403 STEAMBOAT ISLAND ROAD NORTHWEST</t>
  </si>
  <si>
    <t>WAL-MART SUPERCENTER #3218</t>
  </si>
  <si>
    <t>20307 MOUNTAIN HWY E</t>
  </si>
  <si>
    <t>7-ELEVEN 37009A</t>
  </si>
  <si>
    <t>1430 72ND STREET EAST</t>
  </si>
  <si>
    <t>7-ELEVEN 39638A / SHELL</t>
  </si>
  <si>
    <t>300 RAINIER AVENUE SOUTH</t>
  </si>
  <si>
    <t>SAAR'S MARKET PLACE 488</t>
  </si>
  <si>
    <t>13322 PACIFIC AVENUE SOUTH</t>
  </si>
  <si>
    <t>SAFEWAY 496</t>
  </si>
  <si>
    <t>15000 NORTHEAST 24TH STREET</t>
  </si>
  <si>
    <t>FRED MEYER 605</t>
  </si>
  <si>
    <t>6901 S 19TH ST</t>
  </si>
  <si>
    <t>SHELL / JACKSONS 617</t>
  </si>
  <si>
    <t>13106 NORTHEAST 175TH STREET</t>
  </si>
  <si>
    <t>3280 SOUTHWEST AVALON WAY</t>
  </si>
  <si>
    <t>16920 15TH AVENUE NORTHEAST</t>
  </si>
  <si>
    <t>2632 SOUTH TACOMA WAY</t>
  </si>
  <si>
    <t>76 / EXPRESS MART</t>
  </si>
  <si>
    <t>16909 REDMOND WAY</t>
  </si>
  <si>
    <t>LINCOLN FOOD MART / 76</t>
  </si>
  <si>
    <t>7427 FAUNTLEROY WAY SOUTHWEST</t>
  </si>
  <si>
    <t>QUALITY FOOD CENTER 820</t>
  </si>
  <si>
    <t>15800 REDMOND WAY</t>
  </si>
  <si>
    <t>ACRO / AMPM 82786</t>
  </si>
  <si>
    <t>21201 44TH AVENUE WEST</t>
  </si>
  <si>
    <t>84TH ST MART</t>
  </si>
  <si>
    <t>8425 SOUTH HOSMER STREET</t>
  </si>
  <si>
    <t>ALOHA MARKET</t>
  </si>
  <si>
    <t>7762 BEACON AVENUE SOUTH</t>
  </si>
  <si>
    <t>10323 PORTLAND AVENUE EAST</t>
  </si>
  <si>
    <t>9015 WILLOWS ROAD NORTHEAST</t>
  </si>
  <si>
    <t>12623 MERIDIAN EAST</t>
  </si>
  <si>
    <t>910 NORTHEAST PARK DRIVE</t>
  </si>
  <si>
    <t>COUNTRY BOY MART</t>
  </si>
  <si>
    <t>5522 MCKINLEY AVENUE</t>
  </si>
  <si>
    <t>TINDER BOX</t>
  </si>
  <si>
    <t>7921 SOUTH HOSMER STREET, SUITE B</t>
  </si>
  <si>
    <t>25 NORTHWEST GILMAN BOULEVARD</t>
  </si>
  <si>
    <t>P AND J DELI MART</t>
  </si>
  <si>
    <t>3535 EAST PORTLAND AVENUE</t>
  </si>
  <si>
    <t>SUPER DELI MART</t>
  </si>
  <si>
    <t>9051 35TH AVENUE SOUTHWEST</t>
  </si>
  <si>
    <t>2604 SIMPSON AVENUE</t>
  </si>
  <si>
    <t>150 CAMELIA STREET NORTHWEST</t>
  </si>
  <si>
    <t>WICKED GLASS</t>
  </si>
  <si>
    <t>520 S THOR ST</t>
  </si>
  <si>
    <t>JAMES GROCERY</t>
  </si>
  <si>
    <t>401 NORTH B STREET</t>
  </si>
  <si>
    <t>KEYPORT MERCANTILE</t>
  </si>
  <si>
    <t>15499 WASHINGTON AVENUE NORTHEAST</t>
  </si>
  <si>
    <t>KEYPORT</t>
  </si>
  <si>
    <t>TIENDA Y TAQUERIA ZAMORA MINI MARKET</t>
  </si>
  <si>
    <t>4314 EAST PORTLAND AVENUE, SUITE 8</t>
  </si>
  <si>
    <t>NEW OAKES ST. MARKET</t>
  </si>
  <si>
    <t>7201 SOUTH OAKES STREET</t>
  </si>
  <si>
    <t>ZIP-MART</t>
  </si>
  <si>
    <t>522 38TH STREET SOUTH</t>
  </si>
  <si>
    <t>VAPOR N SMOKE / XHALE</t>
  </si>
  <si>
    <t>5610 E LAKE SAMMAMISH PKWY SE</t>
  </si>
  <si>
    <t>PUGET SOUND SMOKE SHOP</t>
  </si>
  <si>
    <t>5209 MARTIN LUTHER KING JR WAY SOUTH</t>
  </si>
  <si>
    <t>THE SMOKE SHOP</t>
  </si>
  <si>
    <t>9817 16TH AVENUE SOUTHWEST</t>
  </si>
  <si>
    <t>A-1 SMOKE</t>
  </si>
  <si>
    <t>140 S 16TH AVE</t>
  </si>
  <si>
    <t>FRED MEYER 214</t>
  </si>
  <si>
    <t>12120 NORTH DIVISION STREET</t>
  </si>
  <si>
    <t>AVONDALE FOOD CENTER</t>
  </si>
  <si>
    <t>11448 AVONDALE RD</t>
  </si>
  <si>
    <t>BOB'S KORNER / CONOCO</t>
  </si>
  <si>
    <t>2098 W BENCH RD</t>
  </si>
  <si>
    <t>STEVE'S  CASH GROCERY</t>
  </si>
  <si>
    <t>724 S 4TH ST</t>
  </si>
  <si>
    <t>DAYTON</t>
  </si>
  <si>
    <t>REDMOND CIGARS AND TOBACCO</t>
  </si>
  <si>
    <t>15786 REDMOND WAY</t>
  </si>
  <si>
    <t>DISCOUNT SMOKE AND CIGARS</t>
  </si>
  <si>
    <t>321 W INDIANA AVE</t>
  </si>
  <si>
    <t>2601 QUEENSGATE DR</t>
  </si>
  <si>
    <t>LILAC CITY VAPOR</t>
  </si>
  <si>
    <t>2602 NORTH HAMILTON STREET</t>
  </si>
  <si>
    <t>CITY VAPOR</t>
  </si>
  <si>
    <t>6310 NORTH PITTSBURG STREET, SUITE A</t>
  </si>
  <si>
    <t>KING OF THE HILL MARKET</t>
  </si>
  <si>
    <t>1705 EAST OLIVE WAY</t>
  </si>
  <si>
    <t>11520 AVONDALE RD NE</t>
  </si>
  <si>
    <t>MERCADO LAS PALMAS</t>
  </si>
  <si>
    <t>1616 S BROADWAY AVE</t>
  </si>
  <si>
    <t>VAPOR LOUNGE</t>
  </si>
  <si>
    <t>1517 N. PINES RD</t>
  </si>
  <si>
    <t>QUICKIE MART</t>
  </si>
  <si>
    <t>616 SOUTH 3RD STREET</t>
  </si>
  <si>
    <t>OLYMPUS VAPOR</t>
  </si>
  <si>
    <t>8552 122ND AVE NE</t>
  </si>
  <si>
    <t>VALLEY VAPE</t>
  </si>
  <si>
    <t>1506 N PINES RD</t>
  </si>
  <si>
    <t>WALGREENS # 06422</t>
  </si>
  <si>
    <t>9709 SILVERDALE WAY NW</t>
  </si>
  <si>
    <t>SAFEWAY STORE # 1485  FUEL CENTER</t>
  </si>
  <si>
    <t>1220 STATE AVE</t>
  </si>
  <si>
    <t>WALGREENS STORE #15158</t>
  </si>
  <si>
    <t>404 STATE AVE</t>
  </si>
  <si>
    <t>NORTH PERRY AVE MINI MART/76</t>
  </si>
  <si>
    <t>2805 PERRY AVENUE</t>
  </si>
  <si>
    <t>3740 WHEATON WAY</t>
  </si>
  <si>
    <t>6602 64TH ST NE</t>
  </si>
  <si>
    <t>CENEX/FOUR STAR SUPPLY</t>
  </si>
  <si>
    <t>2255 VILLARD STREET</t>
  </si>
  <si>
    <t>POMEROY</t>
  </si>
  <si>
    <t>19560 7TH AVENUE NORTHEAST</t>
  </si>
  <si>
    <t>MID COLUMBIA WINE AND SPIRITS</t>
  </si>
  <si>
    <t>1711 GEORGE WASHINGTON WAY, SUITE 399</t>
  </si>
  <si>
    <t>MIDWAY FOOD MART</t>
  </si>
  <si>
    <t>903 PRESTON AVE</t>
  </si>
  <si>
    <t>WAITSBURG</t>
  </si>
  <si>
    <t>3711 88TH ST NE #A</t>
  </si>
  <si>
    <t>6608 64TH ST NE STE C</t>
  </si>
  <si>
    <t>9571 SILVERDALE WAY NW</t>
  </si>
  <si>
    <t>RANDY'S SHORT STOP</t>
  </si>
  <si>
    <t>24100 NORTHWEST HIGHWAY 3</t>
  </si>
  <si>
    <t>TESORO</t>
  </si>
  <si>
    <t>425 WEST CASINO ROAD</t>
  </si>
  <si>
    <t>VAPORLAND</t>
  </si>
  <si>
    <t>450 STATE AVE SUITE 102</t>
  </si>
  <si>
    <t>WALGREENS #07226</t>
  </si>
  <si>
    <t>9714 E MILL PLAIN BLVD</t>
  </si>
  <si>
    <t>SHELL / HOT SPOT #2</t>
  </si>
  <si>
    <t>401 W MAIN ST</t>
  </si>
  <si>
    <t>CENEX ZIP TRIP #22</t>
  </si>
  <si>
    <t>1227 BRIDGE ST</t>
  </si>
  <si>
    <t>CENEX ZIP TRIP #38</t>
  </si>
  <si>
    <t>204 1ST ST</t>
  </si>
  <si>
    <t>ASOTIN</t>
  </si>
  <si>
    <t>WINCO FOODS #72</t>
  </si>
  <si>
    <t>11310 NE 119TH ST</t>
  </si>
  <si>
    <t>PLAID PANTRY 76</t>
  </si>
  <si>
    <t>1002 W FOURTH PLAIN</t>
  </si>
  <si>
    <t>5015 CENTER STREET</t>
  </si>
  <si>
    <t>ERUPTED VAPORS 99</t>
  </si>
  <si>
    <t>6303 NE HIGHWAY 99</t>
  </si>
  <si>
    <t>ABARROTES LUPITA</t>
  </si>
  <si>
    <t>8411 NE HIGHWAY 99</t>
  </si>
  <si>
    <t>ALBERTSON'S</t>
  </si>
  <si>
    <t>400 BRIDGE STREET</t>
  </si>
  <si>
    <t>11508 NE 119TH ST</t>
  </si>
  <si>
    <t>HANDY ANDY / SHELL</t>
  </si>
  <si>
    <t>3314 44TH ST NE</t>
  </si>
  <si>
    <t>HIGH BEAST</t>
  </si>
  <si>
    <t>618 BRIDGE ST</t>
  </si>
  <si>
    <t>BRIDGE ST MART</t>
  </si>
  <si>
    <t>905 BRIDGE ST</t>
  </si>
  <si>
    <t>2619 NE 134TH ST</t>
  </si>
  <si>
    <t>PAULS TOBACCO COMPANY</t>
  </si>
  <si>
    <t>11516 SE MILL PL BV STE A</t>
  </si>
  <si>
    <t>EZ FOOD MART</t>
  </si>
  <si>
    <t>3402 PACIFIC AVENUE</t>
  </si>
  <si>
    <t>RICK'S FAMILY FOODS</t>
  </si>
  <si>
    <t>1401 13TH STREET</t>
  </si>
  <si>
    <t>MC QUARYS GROCERY</t>
  </si>
  <si>
    <t>301 W MAIN ST</t>
  </si>
  <si>
    <t>HONG KONG SUPERMARKET</t>
  </si>
  <si>
    <t>3828 SOUTH YAKIMA AVENUE</t>
  </si>
  <si>
    <t>TASTE OF INDIA</t>
  </si>
  <si>
    <t>10411 NE FOURTH PLAIN BLVD</t>
  </si>
  <si>
    <t>MT VIEW VAPORS</t>
  </si>
  <si>
    <t>325 NE LECHNER ST</t>
  </si>
  <si>
    <t>VIPER VAPOR</t>
  </si>
  <si>
    <t>212 NE 164TH AVE STE 15</t>
  </si>
  <si>
    <t>425 BRIDGE ST</t>
  </si>
  <si>
    <t>PENINSULA GOLF CLUB AND GOLF ACADEMY</t>
  </si>
  <si>
    <t>824 SOUTH LINDBERG ROAD</t>
  </si>
  <si>
    <t>LAIRD'S CORNER MARKET</t>
  </si>
  <si>
    <t>242811 WEST HIGHWAY 101</t>
  </si>
  <si>
    <t>20 CARLSBORG ROAD</t>
  </si>
  <si>
    <t>FRED MEYER FUEL CENTER 25</t>
  </si>
  <si>
    <t>920 LAKEWAY DRIVE</t>
  </si>
  <si>
    <t>YORKY'S 6, MARKET FUEL</t>
  </si>
  <si>
    <t>3910 BENNETT DR</t>
  </si>
  <si>
    <t>4302 SOUTH MERIDIAN</t>
  </si>
  <si>
    <t>BAKERVIEW SHELL / FOOD MART</t>
  </si>
  <si>
    <t>2433 EAST BAKERVIEW ROAD</t>
  </si>
  <si>
    <t>900 IOWA STREET</t>
  </si>
  <si>
    <t>WFC ENERGY / CONVENIENCE STORE</t>
  </si>
  <si>
    <t>300 MAIN STREET</t>
  </si>
  <si>
    <t>LAGLORIA KORNER MARKET</t>
  </si>
  <si>
    <t>7310 EVERSON GOSHEN ROAD, SUITE B</t>
  </si>
  <si>
    <t>EVERSON</t>
  </si>
  <si>
    <t>ONE STOP SMOKE</t>
  </si>
  <si>
    <t>5901 24TH AVENUE NORTHWEST</t>
  </si>
  <si>
    <t>7-ELEVEN 2361-19614A</t>
  </si>
  <si>
    <t>12701 MERIDIAN EAST</t>
  </si>
  <si>
    <t>SMOKE 2 VAPE</t>
  </si>
  <si>
    <t>115 176TH STREET SOUTH, SUITE G</t>
  </si>
  <si>
    <t>WAL-MART 2385</t>
  </si>
  <si>
    <t>762 OUTLET COLLECTION WAY</t>
  </si>
  <si>
    <t>WALGREENS 5911</t>
  </si>
  <si>
    <t>4090 MERIDIAN STREET</t>
  </si>
  <si>
    <t>SMOKE + BEER + WINE</t>
  </si>
  <si>
    <t>27400 PACIFIC HIGHWAY SOUTH, SUITE C</t>
  </si>
  <si>
    <t>BENDER SHELL / FOOD MART</t>
  </si>
  <si>
    <t>8890 BENDER ROAD</t>
  </si>
  <si>
    <t>CANYON SMOKE N' MARKET</t>
  </si>
  <si>
    <t>9508 CANYON ROAD EAST</t>
  </si>
  <si>
    <t>CHIEF COTTONMOUTH</t>
  </si>
  <si>
    <t>1111 RIVER ROAD</t>
  </si>
  <si>
    <t>CIGAR SAVVY</t>
  </si>
  <si>
    <t>8390 W GAGE BLVD STE 110</t>
  </si>
  <si>
    <t>JOHNSONS WHISTLE DEPOT</t>
  </si>
  <si>
    <t>8245 RICH ROAD SOUTHEAST</t>
  </si>
  <si>
    <t>EXPRESS GROCERY</t>
  </si>
  <si>
    <t>15914 94TH AVENUE COURT EAST SUIT A</t>
  </si>
  <si>
    <t>1315 KEY PENINSULA HIGHWAY NORTHWEST</t>
  </si>
  <si>
    <t>LAKEBAY</t>
  </si>
  <si>
    <t>SMOKE SHOP AND GIFTS</t>
  </si>
  <si>
    <t>111 NORTH MERIDIAN</t>
  </si>
  <si>
    <t>WELCOME GROCERY</t>
  </si>
  <si>
    <t>5565 MT BAKER HWY</t>
  </si>
  <si>
    <t>HANDI-STOP GROCERY</t>
  </si>
  <si>
    <t>30323 MERIDIAN AVENUE EAST</t>
  </si>
  <si>
    <t>SMOKE LAND</t>
  </si>
  <si>
    <t>5114 POINT FOSDICK DRIVE NORTHWEST, SUITE H</t>
  </si>
  <si>
    <t>444C CHERRY STREET</t>
  </si>
  <si>
    <t>SUMAS</t>
  </si>
  <si>
    <t>NORTHWOOD MARKET</t>
  </si>
  <si>
    <t>1501 EAST BADGER ROAD</t>
  </si>
  <si>
    <t>MAVERIK</t>
  </si>
  <si>
    <t>1019 EAST FRANCIS AVENUE</t>
  </si>
  <si>
    <t>MOBIL SUMAS SELF SERVICE</t>
  </si>
  <si>
    <t>208 CHERRY STREET</t>
  </si>
  <si>
    <t>A-1 HOP SHOP</t>
  </si>
  <si>
    <t>14401 GREENWOOD AVENUE NORTH</t>
  </si>
  <si>
    <t>SAFEWAY STORE 1062</t>
  </si>
  <si>
    <t>4754 42ND AVENUE SOUTHWEST</t>
  </si>
  <si>
    <t>GRABAJAVA ALL STAR GIRLS 3</t>
  </si>
  <si>
    <t>19530 IVAN STREET, SUITE C</t>
  </si>
  <si>
    <t>7-ELEVEN 34563</t>
  </si>
  <si>
    <t>2425 MARVIN ROAD NORTHEAST</t>
  </si>
  <si>
    <t>WAL-MART 3537</t>
  </si>
  <si>
    <t>7001 BRIDGEPORT WAY WEST</t>
  </si>
  <si>
    <t>WALGREENS 4898</t>
  </si>
  <si>
    <t>6330 35TH AVENUE SOUTHWEST</t>
  </si>
  <si>
    <t>5 MILE LAKESIDE GROCERY</t>
  </si>
  <si>
    <t>36644 MILITARY ROAD SOUTH</t>
  </si>
  <si>
    <t>WALGREENS 7355</t>
  </si>
  <si>
    <t>3011 NORTHEAST SUNSET BOULEVARD</t>
  </si>
  <si>
    <t>24001 PACIFIC HIGHWAY SOUTH</t>
  </si>
  <si>
    <t>ZAKK'S SMOKE &amp; BEVERAGES</t>
  </si>
  <si>
    <t>7424 EVERGREEN WAY # B</t>
  </si>
  <si>
    <t>BRIER GROCERY</t>
  </si>
  <si>
    <t>23607 BRIER RD</t>
  </si>
  <si>
    <t>BRIER</t>
  </si>
  <si>
    <t>SHELL / BUDDIES GROCERY AND DELI</t>
  </si>
  <si>
    <t>6501 MARTIN WAY EAST</t>
  </si>
  <si>
    <t>EXTRA MILE / CHEVRON</t>
  </si>
  <si>
    <t>31204 PACIFIC HIGHWAY SOUTH</t>
  </si>
  <si>
    <t>CHEVRON / SCOTT LAKE GROCERY</t>
  </si>
  <si>
    <t>11315 SCOTT CREEK DRIVE SOUTHWEST</t>
  </si>
  <si>
    <t>631 NORTH CENTRAL AVENUE</t>
  </si>
  <si>
    <t>LEP-RE-KON HARVEST FOODS</t>
  </si>
  <si>
    <t>145 1ST AVENUE</t>
  </si>
  <si>
    <t>4542 MARTIN WAY EAST</t>
  </si>
  <si>
    <t>GRAHAM STREET GROCERY</t>
  </si>
  <si>
    <t>2801 SOUTH GRAHAM STREET</t>
  </si>
  <si>
    <t>8720 SOUTH TACOMA WAY</t>
  </si>
  <si>
    <t>PACIFIC HIGHWAY SHELL</t>
  </si>
  <si>
    <t>26010 PACIFIC HIGHWAY SOUTH</t>
  </si>
  <si>
    <t>228 1ST STREET NORTHEAST</t>
  </si>
  <si>
    <t>PANADERIA RODRIGUEZ II</t>
  </si>
  <si>
    <t>309 YAKIMA VALLEY HWY</t>
  </si>
  <si>
    <t>MIDNITE MART</t>
  </si>
  <si>
    <t>4217 GILMAN AVENUE WEST</t>
  </si>
  <si>
    <t>4610 EVERGREEN WAY #6</t>
  </si>
  <si>
    <t>7-ELEVEN #14476F</t>
  </si>
  <si>
    <t>2904 KENT-DES MOINES RD</t>
  </si>
  <si>
    <t>16TH STREET MARKET</t>
  </si>
  <si>
    <t>1121 SOUTH 16TH STREET</t>
  </si>
  <si>
    <t>7-ELEVEN 2306-19338D</t>
  </si>
  <si>
    <t>5040 148TH NE</t>
  </si>
  <si>
    <t>7-ELEVEN 2360-19911D</t>
  </si>
  <si>
    <t>14340 124TH AVE NE</t>
  </si>
  <si>
    <t>BARTELL DRUG COMPANY #21</t>
  </si>
  <si>
    <t>6619 132ND AVE NE</t>
  </si>
  <si>
    <t>METRO MART 3</t>
  </si>
  <si>
    <t>520 E COLUMBIA DR</t>
  </si>
  <si>
    <t>RITE AID #5200</t>
  </si>
  <si>
    <t>14880 NE 24TH ST</t>
  </si>
  <si>
    <t>RON'S FOOD MART/76</t>
  </si>
  <si>
    <t>1821 SOUTH WASHINGTON STREET</t>
  </si>
  <si>
    <t>DKJ FOOD MART / 76</t>
  </si>
  <si>
    <t>510 WEST CASINO ROAD, SUITE D</t>
  </si>
  <si>
    <t>ROCKET MART / 76</t>
  </si>
  <si>
    <t>2111 VAN GIESEN STREET</t>
  </si>
  <si>
    <t>FOOD MART/76</t>
  </si>
  <si>
    <t>31509 3RD AVENUE</t>
  </si>
  <si>
    <t>TOTEM LAKE 76</t>
  </si>
  <si>
    <t>12412 116TH AVE NE</t>
  </si>
  <si>
    <t>QUALITY FOOD CENTER / QFC #828</t>
  </si>
  <si>
    <t>11224 NE 124TH ST</t>
  </si>
  <si>
    <t>MOSS BAY SHELL</t>
  </si>
  <si>
    <t>406 CENTRAL WAY</t>
  </si>
  <si>
    <t>DRUIDS TAPHOUSE</t>
  </si>
  <si>
    <t>29925 207TH AVE SE</t>
  </si>
  <si>
    <t>HARBOR MARINE / FISHERMAN'S MARKET AND GRILL</t>
  </si>
  <si>
    <t>1032 WEST MARINE VIEW DRIVE, BUILDING C</t>
  </si>
  <si>
    <t>JACKSON / SHELL</t>
  </si>
  <si>
    <t>10 DENNY WAY</t>
  </si>
  <si>
    <t>JJS VAPE</t>
  </si>
  <si>
    <t>16929 SE 270TH PL STE B106</t>
  </si>
  <si>
    <t>COVINGTON</t>
  </si>
  <si>
    <t>MINIT MART / SHELL</t>
  </si>
  <si>
    <t>1400 WEST 27TH AVENUE</t>
  </si>
  <si>
    <t>MR. QWIK'S / PETRO USA</t>
  </si>
  <si>
    <t>2519 WEST COURT STREET</t>
  </si>
  <si>
    <t>THUNDERHEAD VAPOR</t>
  </si>
  <si>
    <t>5009 PACIFIC HWY STE 4</t>
  </si>
  <si>
    <t>SU MERCADITO 2</t>
  </si>
  <si>
    <t>108 MAIN STREET</t>
  </si>
  <si>
    <t>QUALITY FOOD CENTERS / QFC #881</t>
  </si>
  <si>
    <t>500 MERCER ST</t>
  </si>
  <si>
    <t>SPOT SMOKE, BEER &amp; WINE</t>
  </si>
  <si>
    <t>526 1ST AVENUE NORTH</t>
  </si>
  <si>
    <t>CARGO HOLD</t>
  </si>
  <si>
    <t>18864 FRONT STREET NORTHEAST</t>
  </si>
  <si>
    <t>ECBLEND LLC</t>
  </si>
  <si>
    <t>9222 N NEWPORT HWY</t>
  </si>
  <si>
    <t>PUFFIN GLASS STUDIOS</t>
  </si>
  <si>
    <t>3904 N DIVISION ST</t>
  </si>
  <si>
    <t>GROCERY AND SNACKS</t>
  </si>
  <si>
    <t>208 W FRANCIS AVE</t>
  </si>
  <si>
    <t>TOTAL SMOKE</t>
  </si>
  <si>
    <t>9313 N DIVISON ST</t>
  </si>
  <si>
    <t>3330 SUNSET HIGHWAY</t>
  </si>
  <si>
    <t>SAFEWAY STORE #1930</t>
  </si>
  <si>
    <t>8071 GUIDE MERIDIAN RD # 101</t>
  </si>
  <si>
    <t>STARVIN' SAM'S MINI MARKET / 76</t>
  </si>
  <si>
    <t>1101 IOWA STREET</t>
  </si>
  <si>
    <t>VILLAGE MERCANTILE 76</t>
  </si>
  <si>
    <t>920 HIGHWAY 2</t>
  </si>
  <si>
    <t>DEMING QUICK STOP / FOOD MART</t>
  </si>
  <si>
    <t>4895 MT. BAKER HWY.</t>
  </si>
  <si>
    <t>WATERVILLE FAMILY FOODS</t>
  </si>
  <si>
    <t>107 EAST LOCUST STREET</t>
  </si>
  <si>
    <t>MIDWAY GAS AND FOOD</t>
  </si>
  <si>
    <t>6905 GUIDE MERIDIAN ROAD</t>
  </si>
  <si>
    <t>WHITLEY FUEL / FOOD MART</t>
  </si>
  <si>
    <t>14800 STATE HIGHWAY 2</t>
  </si>
  <si>
    <t>THE MARKET PLACE</t>
  </si>
  <si>
    <t>21318 STATE ROUTE 97</t>
  </si>
  <si>
    <t>OLD POST OFFICE SALOON</t>
  </si>
  <si>
    <t>213 9TH ST</t>
  </si>
  <si>
    <t>JACKSONS 627</t>
  </si>
  <si>
    <t>15 EAST SUNSET WAY</t>
  </si>
  <si>
    <t>ASTRO EXPRESS MART AND DELI</t>
  </si>
  <si>
    <t>1155 HOFFMAN STREET</t>
  </si>
  <si>
    <t>PILOT TRAVEL CENTER</t>
  </si>
  <si>
    <t>5670 BARRETT RD</t>
  </si>
  <si>
    <t>CHELATCHIE PRAIRIE GENERAL STORE</t>
  </si>
  <si>
    <t>42411 NORTHEAST YALE BRIDGE ROAD</t>
  </si>
  <si>
    <t>AMBOY</t>
  </si>
  <si>
    <t>CHERRY STREET MARKET</t>
  </si>
  <si>
    <t>725 CHERRY STREET</t>
  </si>
  <si>
    <t>CHEVRON / FOOD MART / QUICK STOP</t>
  </si>
  <si>
    <t>500 ALLEN STREET</t>
  </si>
  <si>
    <t>HAN'S DELI &amp; GROCERY</t>
  </si>
  <si>
    <t>801 SENECA STREET</t>
  </si>
  <si>
    <t>NORTHWEST TOBACCO EMPORIUM</t>
  </si>
  <si>
    <t>309 EAST 1ST STREET</t>
  </si>
  <si>
    <t>LINCOLN PARK GROCERY</t>
  </si>
  <si>
    <t>1500 WEST LAURIDSEN BOULEVARD</t>
  </si>
  <si>
    <t>FRED MEYER/FM FUEL STOP #186</t>
  </si>
  <si>
    <t>4130 PACIFIC AVE SE</t>
  </si>
  <si>
    <t>FRED MEYER 23</t>
  </si>
  <si>
    <t>2041 148TH AVENUE NORTHEAST</t>
  </si>
  <si>
    <t>MarkTen</t>
  </si>
  <si>
    <t>7-ELEVEN #34981A- TUMWATER</t>
  </si>
  <si>
    <t>6975 CAPITOL BLVD SW</t>
  </si>
  <si>
    <t>TUMWATER</t>
  </si>
  <si>
    <t>SAFEWAY STORE #543</t>
  </si>
  <si>
    <t>4700 YELM HWY SE</t>
  </si>
  <si>
    <t>20801 BOTHELL EVERETT HWY</t>
  </si>
  <si>
    <t>LAKE ROESIGER STORE / 76</t>
  </si>
  <si>
    <t>810 SOUTH LAKE ROESIGER ROAD</t>
  </si>
  <si>
    <t>11109 STEELE STREET SOUTH</t>
  </si>
  <si>
    <t>365 BASIN ST SW</t>
  </si>
  <si>
    <t>QUALITY FOOD CENTER</t>
  </si>
  <si>
    <t>6940 COAL CREEK PARKWAY SOUTHEAST</t>
  </si>
  <si>
    <t>1420 NORTH 45TH STREET</t>
  </si>
  <si>
    <t>2444 BEL RED ROAD</t>
  </si>
  <si>
    <t>CIGAR DADDIES</t>
  </si>
  <si>
    <t>4511 LACEY BLVD SE</t>
  </si>
  <si>
    <t>17620 140TH AVENUE SOUTHEAST, SUITE C-1</t>
  </si>
  <si>
    <t>DURN GOOD GROCERY</t>
  </si>
  <si>
    <t>4002 WALLINGFORD AVENUE NORTH</t>
  </si>
  <si>
    <t>SOUTH END GROCERY</t>
  </si>
  <si>
    <t>6450 CAPITOL BOULEVARD SOUTHEAST</t>
  </si>
  <si>
    <t>HAPPY FOOD MART</t>
  </si>
  <si>
    <t>6410 HWY 92</t>
  </si>
  <si>
    <t>4802 SUMMITVIEW AVE</t>
  </si>
  <si>
    <t>GO MART &amp; SMOKE</t>
  </si>
  <si>
    <t>409 W STANLEY ST</t>
  </si>
  <si>
    <t>VIKING MART</t>
  </si>
  <si>
    <t>140 SOUTH OLYMPIC AVENUE</t>
  </si>
  <si>
    <t>PORTER'S/ MOBIL</t>
  </si>
  <si>
    <t>2410 COMMERCIAL AVENUE</t>
  </si>
  <si>
    <t>303 91ST AVE NE STE 701</t>
  </si>
  <si>
    <t>WALGREENS #06302</t>
  </si>
  <si>
    <t>16423 LARCH WAY</t>
  </si>
  <si>
    <t>WAL-MART 3261</t>
  </si>
  <si>
    <t>2801 DUPORTAIL STREET</t>
  </si>
  <si>
    <t>RITE AID #6539</t>
  </si>
  <si>
    <t>608 WEST STANLEY STREET</t>
  </si>
  <si>
    <t>1504 WEST SYLVESTER STREET</t>
  </si>
  <si>
    <t>16361 W MAIN ST</t>
  </si>
  <si>
    <t>SULTAN RED APPLE MARKET</t>
  </si>
  <si>
    <t>807 WEST STEVENS AVENUE</t>
  </si>
  <si>
    <t>BIG VALUE STORE</t>
  </si>
  <si>
    <t>2501 NORTH ALDER STREET</t>
  </si>
  <si>
    <t>502 WEST STANLEY STREET</t>
  </si>
  <si>
    <t>17025 W MAIN ST</t>
  </si>
  <si>
    <t>CONNELL GAS AND FOOD MART</t>
  </si>
  <si>
    <t>457 S COLUMBIA AVE</t>
  </si>
  <si>
    <t>CONNELL</t>
  </si>
  <si>
    <t>POP'S FOOD MART</t>
  </si>
  <si>
    <t>7202 6TH AVENUE</t>
  </si>
  <si>
    <t>PARK PLACE GROCERY</t>
  </si>
  <si>
    <t>17833 W MAIN ST</t>
  </si>
  <si>
    <t>OCEAN SHORES IGA</t>
  </si>
  <si>
    <t>101 EAST CHANCE ALA MER NORTHEAST</t>
  </si>
  <si>
    <t>SHELL / JACKSONS</t>
  </si>
  <si>
    <t>4333 TOLT AVE</t>
  </si>
  <si>
    <t>CARNATION</t>
  </si>
  <si>
    <t>Black &amp; Mild</t>
  </si>
  <si>
    <t>KENT SMOKE SHOP</t>
  </si>
  <si>
    <t>1601 WEST MEEKER STREET, SUITE 102</t>
  </si>
  <si>
    <t>SULTAN MARKET / TOTAL VAPE SMOKE</t>
  </si>
  <si>
    <t>507 STEVENS AVE #G&amp;H</t>
  </si>
  <si>
    <t>SMOKE ONE</t>
  </si>
  <si>
    <t>22848 PACIFIC HIGHWAY SOUTH</t>
  </si>
  <si>
    <t>WAL-MART SUPERCENTER #2403</t>
  </si>
  <si>
    <t>310 31ST AVE SE</t>
  </si>
  <si>
    <t>WALGREENS #4157</t>
  </si>
  <si>
    <t>859 NE NORTHGATE WAY</t>
  </si>
  <si>
    <t>SAFEWAY STORE #544</t>
  </si>
  <si>
    <t>21301 SR 410 E</t>
  </si>
  <si>
    <t>BARTELL DRUGS #66</t>
  </si>
  <si>
    <t>3018 NE 125TH ST</t>
  </si>
  <si>
    <t>12355 15TH AVENUE NORTHEAST</t>
  </si>
  <si>
    <t>1607 QUEEN ANNE AVENUE NORTH</t>
  </si>
  <si>
    <t>520 EAST NORTH BEND WAY</t>
  </si>
  <si>
    <t>NORTH BEND</t>
  </si>
  <si>
    <t>15941 MERIDIAN E</t>
  </si>
  <si>
    <t>GAMBLE SANDS / DANNY BOY BAR AND GRILL</t>
  </si>
  <si>
    <t>200 SANDS TRAIL ROAD</t>
  </si>
  <si>
    <t>EZ TOBACCO PLUS BL</t>
  </si>
  <si>
    <t>21261 HIGHWAY 410 E.</t>
  </si>
  <si>
    <t>460 EAST NORTH BEND WAY</t>
  </si>
  <si>
    <t>18321 SR 410 SE</t>
  </si>
  <si>
    <t>LAKE CITY DELI MART</t>
  </si>
  <si>
    <t>9121 VETERANS DR SW</t>
  </si>
  <si>
    <t>MOBILE/FOOD MART</t>
  </si>
  <si>
    <t>19825 SR 410 E</t>
  </si>
  <si>
    <t>THE GENERAL STORE</t>
  </si>
  <si>
    <t>214410 E SR 397</t>
  </si>
  <si>
    <t>TENDERFOOT GENERAL STORE</t>
  </si>
  <si>
    <t>177 RIVERSIDE AVENUE</t>
  </si>
  <si>
    <t>WINTHROP</t>
  </si>
  <si>
    <t>GRANGER TRAVEL PLAZA</t>
  </si>
  <si>
    <t>1221 BAILEY AVENUE</t>
  </si>
  <si>
    <t>HOPVINE PATCH</t>
  </si>
  <si>
    <t>1601 8TH AVE N</t>
  </si>
  <si>
    <t>M AND R SUPERMARKET</t>
  </si>
  <si>
    <t>1203 COLUMBIA AVENUE</t>
  </si>
  <si>
    <t>NEWS @ NORTHGATE</t>
  </si>
  <si>
    <t>401 NORTHEAST NORTHGATE WAY SPACE 454</t>
  </si>
  <si>
    <t>PLATEAU VAPOR</t>
  </si>
  <si>
    <t>819 GRIFFIN AVENUE</t>
  </si>
  <si>
    <t>ENUMCLAW</t>
  </si>
  <si>
    <t>12318 15TH AVENUE NORTH EAST</t>
  </si>
  <si>
    <t>SHELL / TA</t>
  </si>
  <si>
    <t>14429 468TH AVE SE</t>
  </si>
  <si>
    <t>VAPE &amp; SMOKE</t>
  </si>
  <si>
    <t>458 SW MT SI BLVD, STE B1-B</t>
  </si>
  <si>
    <t>LOVE'S TRAVEL STOP #413</t>
  </si>
  <si>
    <t>1512 HIGHWAY 97</t>
  </si>
  <si>
    <t>5 CORNERS MINI MART</t>
  </si>
  <si>
    <t>309 W MCGRAW ST</t>
  </si>
  <si>
    <t>MONTESANO QUICK STOP/76</t>
  </si>
  <si>
    <t>405 SOUTH MAIN STREET</t>
  </si>
  <si>
    <t>MONTESANO</t>
  </si>
  <si>
    <t>THE AGNEW GROCERY AND FEED</t>
  </si>
  <si>
    <t>2863 OLD OLYMPIC HIGHWAY</t>
  </si>
  <si>
    <t>C &amp; T FOOD MART</t>
  </si>
  <si>
    <t>406 W PIONEER AVE</t>
  </si>
  <si>
    <t>201 WEST 1ST STREET</t>
  </si>
  <si>
    <t>CLE ELUM</t>
  </si>
  <si>
    <t>STELLA DELI AND MARKET</t>
  </si>
  <si>
    <t>300 2ND AVENUE WEST, SUITE 300</t>
  </si>
  <si>
    <t>HOME DELI AND GROCERY</t>
  </si>
  <si>
    <t>500 MINOR AVENUE NORTH</t>
  </si>
  <si>
    <t>JR'S ECONO MART</t>
  </si>
  <si>
    <t>619 UNIVERSITY WAY</t>
  </si>
  <si>
    <t>610 WEST 1ST AVENUE</t>
  </si>
  <si>
    <t>THE LAST RESORT</t>
  </si>
  <si>
    <t>14254 SALMON LA SAC ROAD</t>
  </si>
  <si>
    <t>RONALD</t>
  </si>
  <si>
    <t>MORRISON'S NORTH STAR MARINA</t>
  </si>
  <si>
    <t>2732 WESTLAKE AVE N</t>
  </si>
  <si>
    <t>ZIK SEATTLE SMOKE</t>
  </si>
  <si>
    <t>419 CEDAR STREET</t>
  </si>
  <si>
    <t>SHREE'S</t>
  </si>
  <si>
    <t>410 GLADMAR ROAD # 2</t>
  </si>
  <si>
    <t>THORP</t>
  </si>
  <si>
    <t>SAFEWAY STORE #1135</t>
  </si>
  <si>
    <t>804 W 1ST ST</t>
  </si>
  <si>
    <t>CLE ELUM SHORT STOP #7</t>
  </si>
  <si>
    <t>207 W 1ST ST</t>
  </si>
  <si>
    <t>RONALD GENERAL STORE</t>
  </si>
  <si>
    <t>7851 SR 903 A</t>
  </si>
  <si>
    <t>GENERAL STORE</t>
  </si>
  <si>
    <t>27510 HWY 97 STE A</t>
  </si>
  <si>
    <t>ROSLYN GROCERY</t>
  </si>
  <si>
    <t>101 WEST PENNSYLVANIA AVENUE</t>
  </si>
  <si>
    <t>ROSLYN</t>
  </si>
  <si>
    <t>THE HITCHING POST</t>
  </si>
  <si>
    <t>1751 RAILROAD ST</t>
  </si>
  <si>
    <t>EASTON</t>
  </si>
  <si>
    <t>SPORTLAND MINI MART</t>
  </si>
  <si>
    <t>4400 BULLFROG ROAD</t>
  </si>
  <si>
    <t>R.V. TOWN / SHELL</t>
  </si>
  <si>
    <t>2600 SPARKS ROAD</t>
  </si>
  <si>
    <t>SAFEWAY 1965 (FUEL STATION)</t>
  </si>
  <si>
    <t>9200 RAINIER AVENUE SOUTH</t>
  </si>
  <si>
    <t>RITE AID #5242</t>
  </si>
  <si>
    <t>8090 GUIDE MERIDIAN RD</t>
  </si>
  <si>
    <t>TOBACCO PLUS WINE &amp; BEER</t>
  </si>
  <si>
    <t>127 WEST MAIN STREET</t>
  </si>
  <si>
    <t>CITY SMOKE</t>
  </si>
  <si>
    <t>11064 LAKE CITY WAY NORTHEAST, SUITE 10</t>
  </si>
  <si>
    <t>LAKE CITY SHELL</t>
  </si>
  <si>
    <t>11346 LAKE CITY WAY NORTHEAST</t>
  </si>
  <si>
    <t>WFC / CONVENIENCE STORE</t>
  </si>
  <si>
    <t>102 NOOKSACK AVENUE</t>
  </si>
  <si>
    <t>CROSSROADS GROCERY &amp; VIDEO</t>
  </si>
  <si>
    <t>7802 SILVER LAKE ROAD</t>
  </si>
  <si>
    <t>MAPLE FALLS</t>
  </si>
  <si>
    <t>THE DELI</t>
  </si>
  <si>
    <t>18000 INTERNATIONAL BLVD LP 12</t>
  </si>
  <si>
    <t>DOUBLETREE GIFT SHOP</t>
  </si>
  <si>
    <t>18740 INTERNATIONAL BOULEVARD SOUTH</t>
  </si>
  <si>
    <t>SUPER DUPER FOOD STORE</t>
  </si>
  <si>
    <t>1015 CHERRY STREET</t>
  </si>
  <si>
    <t>ENAT SOUK</t>
  </si>
  <si>
    <t>11730 PINEHURST WAY NORTHEAST</t>
  </si>
  <si>
    <t>EVERSON MARKET</t>
  </si>
  <si>
    <t>210 MAIN ST E</t>
  </si>
  <si>
    <t>6759 15TH AVE NW</t>
  </si>
  <si>
    <t>4115 SOUTHWEST ADMIRAL WAY</t>
  </si>
  <si>
    <t>HULE MARKET</t>
  </si>
  <si>
    <t>13737 LAKE CITY WAY NE</t>
  </si>
  <si>
    <t>STARVIN' SAM'S / MOBIL</t>
  </si>
  <si>
    <t>7519 KENDALL RD</t>
  </si>
  <si>
    <t>2100 QUEEN ANNE AVENUE NORTH</t>
  </si>
  <si>
    <t>WALGREENS #160995</t>
  </si>
  <si>
    <t>125 SAMISH WAY</t>
  </si>
  <si>
    <t>SMOKES 4 LESS</t>
  </si>
  <si>
    <t>4207 WHEATON WAY, SUITE B</t>
  </si>
  <si>
    <t>SAFEWAY 474</t>
  </si>
  <si>
    <t>1715 BROADWAY AVENUE</t>
  </si>
  <si>
    <t>RITE AID #5236</t>
  </si>
  <si>
    <t>1400 CORNWALL AVE</t>
  </si>
  <si>
    <t>1901 MILDRED STREET WEST</t>
  </si>
  <si>
    <t>19921 MERIDIAN AVE E</t>
  </si>
  <si>
    <t>1189 EAST SUNSET DRIVE</t>
  </si>
  <si>
    <t>2298 STREET ROUTE 109</t>
  </si>
  <si>
    <t>355 NW 85TH ST</t>
  </si>
  <si>
    <t>MERCADITO DEL VALLE MEXICAN STORE</t>
  </si>
  <si>
    <t>6019 PARKER ROAD EAST</t>
  </si>
  <si>
    <t>GRANITE FALLS IGA MARKET</t>
  </si>
  <si>
    <t>115 N GRANITE AVE</t>
  </si>
  <si>
    <t>SAS PETROLEUM INC. / FOOD MART</t>
  </si>
  <si>
    <t>9640 EVERGREEN WAY</t>
  </si>
  <si>
    <t>SUNSET SHELL / FOOD MART</t>
  </si>
  <si>
    <t>1301 E SUNSET DR</t>
  </si>
  <si>
    <t>HIWAY FRUIT GENERAL STORE</t>
  </si>
  <si>
    <t>209 YAKIMA VALLEY HIGHWAY</t>
  </si>
  <si>
    <t>MOUNTAIN LOOP GENERAL STORE</t>
  </si>
  <si>
    <t>32005 MOUNTAIN LOOP HWY STE 10</t>
  </si>
  <si>
    <t>THOMPSON'S GROCERY</t>
  </si>
  <si>
    <t>4601 WISHKAH RD</t>
  </si>
  <si>
    <t>GULL STATION</t>
  </si>
  <si>
    <t>2275 STATE ROUTE 109</t>
  </si>
  <si>
    <t>STEAMPUNK VAPORY LOUNGE</t>
  </si>
  <si>
    <t>759 SAINT HELENS AVENUE</t>
  </si>
  <si>
    <t>PRAIRIE MART</t>
  </si>
  <si>
    <t>2778 US HWY 101</t>
  </si>
  <si>
    <t>WILLOWS RUN PRO SHOP</t>
  </si>
  <si>
    <t>10402 WILLOWS RD NE</t>
  </si>
  <si>
    <t>QUICK STOP SMOKE SHOP</t>
  </si>
  <si>
    <t>5210 EAST FOURTH PLAIN BOULEVARD</t>
  </si>
  <si>
    <t>WALGREENS #10553</t>
  </si>
  <si>
    <t>15585 NORTHEAST 24TH STREET</t>
  </si>
  <si>
    <t>4313 WEST COURT STREET</t>
  </si>
  <si>
    <t>362 DENNY WAY</t>
  </si>
  <si>
    <t>7101 PIONEER WAY</t>
  </si>
  <si>
    <t>QUALITY FOOD CENTER / QFC #872</t>
  </si>
  <si>
    <t>9999 HOLMAN RD NW</t>
  </si>
  <si>
    <t>KEY CENTER SHELL</t>
  </si>
  <si>
    <t>12121 KEY PENINSULA HWY N</t>
  </si>
  <si>
    <t>UNION CIGAR SOCIETY LLC</t>
  </si>
  <si>
    <t>2046 WESTLAKE AVE N # 201</t>
  </si>
  <si>
    <t>CIRCLE K/EXXON</t>
  </si>
  <si>
    <t>1900 N STEPTOE ST</t>
  </si>
  <si>
    <t>FINHOLM'S GROCERY &amp; DELI</t>
  </si>
  <si>
    <t>8812 N HARBORVIEW DR</t>
  </si>
  <si>
    <t>METROPOLITAN DELI &amp; MART</t>
  </si>
  <si>
    <t>209 YALE AVE N</t>
  </si>
  <si>
    <t>RAMA DELI &amp;  MARKET</t>
  </si>
  <si>
    <t>2801 1ST AVENUE SUITE A</t>
  </si>
  <si>
    <t>FERRY STREET MARKET</t>
  </si>
  <si>
    <t>850 METHOW STREET</t>
  </si>
  <si>
    <t>9201 HOLMAN ROAD NORTHWEST</t>
  </si>
  <si>
    <t>4602 WEST CLEARWATER</t>
  </si>
  <si>
    <t>NORDLAND GENERAL STORE</t>
  </si>
  <si>
    <t>7180 FLAGLER ROAD</t>
  </si>
  <si>
    <t>NORDLAND</t>
  </si>
  <si>
    <t>MATLOCK GENERAL STORE</t>
  </si>
  <si>
    <t>17490 WEST SHELTON MATLOCK ROAD</t>
  </si>
  <si>
    <t>MATLOCK</t>
  </si>
  <si>
    <t>VAPE HEAD ORIGINS</t>
  </si>
  <si>
    <t>364 CHARDONNAY AVENUE</t>
  </si>
  <si>
    <t>HOLMAN ROAD SHELL</t>
  </si>
  <si>
    <t>9796 HOLMAN ROAD NORTHWEST</t>
  </si>
  <si>
    <t>ISLAND VIEW MARKET</t>
  </si>
  <si>
    <t>7102 RAY NASH DRIVE NORTHWEST</t>
  </si>
  <si>
    <t>REYES MARKET</t>
  </si>
  <si>
    <t>1610B SOUTH WENATCHEE AVENUE</t>
  </si>
  <si>
    <t>PATERSON STORE &amp; RESTAURANT</t>
  </si>
  <si>
    <t>48201 PATERSON AVENUE</t>
  </si>
  <si>
    <t>PATERSON</t>
  </si>
  <si>
    <t>516 1ST AVENUE WEST</t>
  </si>
  <si>
    <t>SUPER 24 FOOD STORES</t>
  </si>
  <si>
    <t>6402 LAKE WASHINGTON BOULEVARD NORTHEAST</t>
  </si>
  <si>
    <t>200 36TH ST</t>
  </si>
  <si>
    <t>AM/PM</t>
  </si>
  <si>
    <t>3521 172ND STREET NORTHEAST</t>
  </si>
  <si>
    <t>USA GASOLINE</t>
  </si>
  <si>
    <t>8820 QUIL CEDA BOULEVARD</t>
  </si>
  <si>
    <t>100 108TH AVENUE NORTHEAST, SUITE A</t>
  </si>
  <si>
    <t>KEN'S MARKET</t>
  </si>
  <si>
    <t>7231 GREENWOOD AVENUE NORTH</t>
  </si>
  <si>
    <t>VAPE NEXT - KENT</t>
  </si>
  <si>
    <t>10422 SE KENT KANGLEY ROAD</t>
  </si>
  <si>
    <t>16605 106TH AVE SE STE A1</t>
  </si>
  <si>
    <t>1221 RIVERSIDE DRIVE</t>
  </si>
  <si>
    <t>ALBERTSON'S NO. 252</t>
  </si>
  <si>
    <t>690 W GAGE BLVD</t>
  </si>
  <si>
    <t>FRED MEYER STORE # 351</t>
  </si>
  <si>
    <t>15609 EAST SPRAGUE AVENUE</t>
  </si>
  <si>
    <t>WAL-MART #4757 - LACEY</t>
  </si>
  <si>
    <t>5110 YELM HWY SE</t>
  </si>
  <si>
    <t>FRED MEYER #659</t>
  </si>
  <si>
    <t>555 TROSPER RD SW</t>
  </si>
  <si>
    <t>1300 EAST SUNSET DRIVE</t>
  </si>
  <si>
    <t>WALGREENS #9765</t>
  </si>
  <si>
    <t>5506 N ROAD 68</t>
  </si>
  <si>
    <t>ALGER SHELL</t>
  </si>
  <si>
    <t>1454 LAKE SAMISH RD</t>
  </si>
  <si>
    <t>7455 HAWKS PRAIRIE RD NE</t>
  </si>
  <si>
    <t>B.C. SANDOVAL MARKET</t>
  </si>
  <si>
    <t>6930 RD 170</t>
  </si>
  <si>
    <t>BASIN CITY</t>
  </si>
  <si>
    <t>BLUECREEK MERCANTILE GROCERY</t>
  </si>
  <si>
    <t>1677 WEST BLUE CREEK ROAD</t>
  </si>
  <si>
    <t>CHEWELAH</t>
  </si>
  <si>
    <t>7707 W DESCHUTES AVE</t>
  </si>
  <si>
    <t>PACIFIC PRIDE / JMT LOON LAKE EXPRESSMART</t>
  </si>
  <si>
    <t>3938 HIGHWAY 292</t>
  </si>
  <si>
    <t>LOON LAKE</t>
  </si>
  <si>
    <t>FIESTA FOODS</t>
  </si>
  <si>
    <t>2010 YAKIMA VALLEY HWY B-1 # 7</t>
  </si>
  <si>
    <t>SUNNYSIDE FOOD MART/ SUPER GAS</t>
  </si>
  <si>
    <t>600 YAKIMA VALLEY HIGHWAY</t>
  </si>
  <si>
    <t>SUPER V GAS</t>
  </si>
  <si>
    <t>108 S SAMISH WAY</t>
  </si>
  <si>
    <t>HOT SPOT MINI MART</t>
  </si>
  <si>
    <t>7380 ROAD 170</t>
  </si>
  <si>
    <t>STAR MINI MART</t>
  </si>
  <si>
    <t>1418 HEWITT AVE</t>
  </si>
  <si>
    <t>7601 EVERGREEN WAY</t>
  </si>
  <si>
    <t>SMART STOP SHELL</t>
  </si>
  <si>
    <t>415 EAST HOLLY STREET</t>
  </si>
  <si>
    <t>THE SHMEEK SHOP</t>
  </si>
  <si>
    <t>2730 WEST LEWIS STREET, SUITE A</t>
  </si>
  <si>
    <t>ASTRO TOADS EXPRESS MART</t>
  </si>
  <si>
    <t>1459 HUDSON ST</t>
  </si>
  <si>
    <t>JIFFY MART BG</t>
  </si>
  <si>
    <t>100 E MAIN ST</t>
  </si>
  <si>
    <t>660 S COLUMBIA AVE</t>
  </si>
  <si>
    <t>CONACO/COUNTRY TRAVEL PLAZA</t>
  </si>
  <si>
    <t>790 SOUTH PENCE ROAD</t>
  </si>
  <si>
    <t>LIND</t>
  </si>
  <si>
    <t>610 S COLUMBIA ST</t>
  </si>
  <si>
    <t>JIM'S MARKET</t>
  </si>
  <si>
    <t>113 WEST 2ND AVENUE</t>
  </si>
  <si>
    <t>WOODLAND LIQUOR AND TOBACCO</t>
  </si>
  <si>
    <t>1230 LEWIS RIVER RD STE B</t>
  </si>
  <si>
    <t>7-ELEVEN 35356A/76</t>
  </si>
  <si>
    <t>10302 SOUTH TACOMA WAY</t>
  </si>
  <si>
    <t>RITE AID 5228</t>
  </si>
  <si>
    <t>655 NORTHWEST RICHMOND BEACH ROAD</t>
  </si>
  <si>
    <t>3280 SOUTHEAST LUND AVENUE</t>
  </si>
  <si>
    <t>202 164TH STREET SOUTHWEST, SUITE A</t>
  </si>
  <si>
    <t>MEADOWDALE 76</t>
  </si>
  <si>
    <t>5208 168TH STREET SOUTHWEST</t>
  </si>
  <si>
    <t>QFC 816</t>
  </si>
  <si>
    <t>600 NORTHWEST RICHMOND BEACH ROAD</t>
  </si>
  <si>
    <t>23714 222ND PLACE SOUTHEAST, SUITE F</t>
  </si>
  <si>
    <t>FLYING K</t>
  </si>
  <si>
    <t>120 COWLITZ STREET</t>
  </si>
  <si>
    <t>PJ'S MARKET</t>
  </si>
  <si>
    <t>1598 WOODS ROAD SOUTHEAST</t>
  </si>
  <si>
    <t>WALGREENS 10995</t>
  </si>
  <si>
    <t>3716 SOUTH 144TH STREET</t>
  </si>
  <si>
    <t>7-ELEVEN STORE 2307-27030A</t>
  </si>
  <si>
    <t>680 STRANDER BLVD</t>
  </si>
  <si>
    <t>FRED MEYER #286</t>
  </si>
  <si>
    <t>101 WELLSIAN WAY</t>
  </si>
  <si>
    <t>BARTELL DRUG COMPANY #43</t>
  </si>
  <si>
    <t>14227 TUKWILA INT'L BLVD</t>
  </si>
  <si>
    <t>16850 INTERNATIONAL BLVD</t>
  </si>
  <si>
    <t>20619 MILITARY ROAD SOUTH</t>
  </si>
  <si>
    <t>18015 SE RENTON MAPLE VALLEY RD</t>
  </si>
  <si>
    <t>2841 S 188TH ST</t>
  </si>
  <si>
    <t>1140.16(c)-Use of a self-service display in a non-exempt facility</t>
  </si>
  <si>
    <t>BAILEY'S CORNER STORE</t>
  </si>
  <si>
    <t>7695 CULTUS BAY ROAD</t>
  </si>
  <si>
    <t>CLINTON</t>
  </si>
  <si>
    <t>BEACON HILL FOODS</t>
  </si>
  <si>
    <t>4347 15TH AVENUE SOUTH</t>
  </si>
  <si>
    <t>17197 SOUTHCENTER PKWY</t>
  </si>
  <si>
    <t>16200 WEST VALLEY HIGHWAY</t>
  </si>
  <si>
    <t>5940 E MARGINAL WAY S</t>
  </si>
  <si>
    <t>2125 SW 356TH ST STE A</t>
  </si>
  <si>
    <t>1829 SOUTH 1ST STREET</t>
  </si>
  <si>
    <t>205 DOWNING ST</t>
  </si>
  <si>
    <t>MICHAELS DELI MART</t>
  </si>
  <si>
    <t>345 ANDOVER PARK E</t>
  </si>
  <si>
    <t>7200 EAST MARGINAL WAY SOUTH</t>
  </si>
  <si>
    <t>9525 14TH AVE S</t>
  </si>
  <si>
    <t>FRED MEYER FUEL STOP</t>
  </si>
  <si>
    <t>300 ANDOVER PARK W, SUITE 500</t>
  </si>
  <si>
    <t>PINKY'S</t>
  </si>
  <si>
    <t>316 W MAIN ST</t>
  </si>
  <si>
    <t>ALMIRA</t>
  </si>
  <si>
    <t>SEATTLE SUPERMARKET</t>
  </si>
  <si>
    <t>4801 BEACON AVENUE SOUTH</t>
  </si>
  <si>
    <t>FRED MEYER FUEL CENTER #659</t>
  </si>
  <si>
    <t>501 TROSPER RD SW</t>
  </si>
  <si>
    <t>BLACK LAKE GROCERY</t>
  </si>
  <si>
    <t>4409 BLACK LAKE BLVD SW</t>
  </si>
  <si>
    <t>CAPITAL CITY FOOD MART/SHELL</t>
  </si>
  <si>
    <t>2125 CATON WAY SW</t>
  </si>
  <si>
    <t>STEAMBOAT GENERAL STORE</t>
  </si>
  <si>
    <t>7120 STEAMBOAT ISLAND RD</t>
  </si>
  <si>
    <t>OLYMPIA VAPOR</t>
  </si>
  <si>
    <t>5743 LITTLEROCK RD SW SUITE 101</t>
  </si>
  <si>
    <t>CAMP UNION GROCERY/CHEVRON</t>
  </si>
  <si>
    <t>14174 NORTHWEST HOLLY ROAD</t>
  </si>
  <si>
    <t>SEABECK</t>
  </si>
  <si>
    <t>BARTELL DRUG COMPANY #42</t>
  </si>
  <si>
    <t>600 1ST AVE N</t>
  </si>
  <si>
    <t>76/MY GOODS MARKET</t>
  </si>
  <si>
    <t>15119 PACIFIC AVENUE SOUTH</t>
  </si>
  <si>
    <t>22003 VIKING WAY NW</t>
  </si>
  <si>
    <t>POULSBO RED APPLE MARKET</t>
  </si>
  <si>
    <t>20441 VIKING AVENUE NORTHWEST</t>
  </si>
  <si>
    <t>THE BIG STORE</t>
  </si>
  <si>
    <t>420 ARGYLE AVE</t>
  </si>
  <si>
    <t>CARSON GENERAL STORE</t>
  </si>
  <si>
    <t>1162 WIND RIVER ROAD</t>
  </si>
  <si>
    <t>CARSON</t>
  </si>
  <si>
    <t>CENTRAL VALLEY TEXACO</t>
  </si>
  <si>
    <t>10400 CENTRAL VALLEY RD NE</t>
  </si>
  <si>
    <t>FOOD MART/CHEVRON</t>
  </si>
  <si>
    <t>1424 NORTHEAST 125TH STREET</t>
  </si>
  <si>
    <t>WESTLAKE DELI &amp; GROCERY</t>
  </si>
  <si>
    <t>2132 WESTLAKE AVE N</t>
  </si>
  <si>
    <t>FRIDAY HARBOR MARKET PLACE</t>
  </si>
  <si>
    <t>515 MARKET ST</t>
  </si>
  <si>
    <t>WALLY'S GROCERY</t>
  </si>
  <si>
    <t>2129 2ND AVE</t>
  </si>
  <si>
    <t>SMOKE &amp; GROCERY</t>
  </si>
  <si>
    <t>14910 PACIFIC AVENUE SOUTH</t>
  </si>
  <si>
    <t>JC'S GROCERY</t>
  </si>
  <si>
    <t>18475 AUGUSTA AVE</t>
  </si>
  <si>
    <t>SUQUAMISH</t>
  </si>
  <si>
    <t>SMOKE HOUSE</t>
  </si>
  <si>
    <t>11457 PACIFIC AVENUE SOUTH, SUITE 6</t>
  </si>
  <si>
    <t>LEWIS RIVER</t>
  </si>
  <si>
    <t>3209 OLD LEWIS RIVER ROAD</t>
  </si>
  <si>
    <t>285 SPRING ST</t>
  </si>
  <si>
    <t>1550 W ARMORY WAY</t>
  </si>
  <si>
    <t>OHANA</t>
  </si>
  <si>
    <t>2207 1ST AVENUE</t>
  </si>
  <si>
    <t>OSCAR'S</t>
  </si>
  <si>
    <t>4901 NE ST JOHNS RD</t>
  </si>
  <si>
    <t>12338 LAKE CITY WAY NORTHEAST</t>
  </si>
  <si>
    <t>TOTAL STOP SHELL</t>
  </si>
  <si>
    <t>1010 NORTHEAST FOREST ROCK LANE</t>
  </si>
  <si>
    <t>FRED MEYER #185</t>
  </si>
  <si>
    <t>9701 MILL PLAIN BOULEVARD EAST</t>
  </si>
  <si>
    <t>11316 SOUTHEAST MILL PLAIN BOULEVARD</t>
  </si>
  <si>
    <t>3817 MAIN STREET</t>
  </si>
  <si>
    <t>HUDSON MART AND GAS / VALERO</t>
  </si>
  <si>
    <t>1246 3RD AVENUE</t>
  </si>
  <si>
    <t>HOUSE OF SMOKE</t>
  </si>
  <si>
    <t>10300 SOUTHEAST MILL PLAIN BOULEVARD</t>
  </si>
  <si>
    <t>LYLE'S VILLAGE PANTRY</t>
  </si>
  <si>
    <t>10709 HIGHWAY 99 NORTHEAST</t>
  </si>
  <si>
    <t>6510 E MILL PLAIN BLVD</t>
  </si>
  <si>
    <t>1725 PACIFIC AVENUE</t>
  </si>
  <si>
    <t>WALGREENS #3582</t>
  </si>
  <si>
    <t>14352 LAKE CITY WAY NE</t>
  </si>
  <si>
    <t>ASMARA SHIKOR WHOLESALE &amp; RETAIL</t>
  </si>
  <si>
    <t>4437 MARTIN LUTHER KING JR WAY S</t>
  </si>
  <si>
    <t>HAMLIN MARKET AND DELI</t>
  </si>
  <si>
    <t>2729 EASTLAKE AVENUE EAST</t>
  </si>
  <si>
    <t>SHELL /LIQUOR &amp; WINE/ FOOD MART</t>
  </si>
  <si>
    <t>800 NORTHWEST 85TH STREET</t>
  </si>
  <si>
    <t>ROTARY GROCERY</t>
  </si>
  <si>
    <t>1503 B PIKE PL</t>
  </si>
  <si>
    <t>TOBACCO LEAF</t>
  </si>
  <si>
    <t>215 BROADWAY EAST</t>
  </si>
  <si>
    <t>MARKET TOBACCO PATCH</t>
  </si>
  <si>
    <t>1906 PIKE PLACE, SUITE 6</t>
  </si>
  <si>
    <t>RITE AID 05299</t>
  </si>
  <si>
    <t>700 SOUTH MAIN STREET</t>
  </si>
  <si>
    <t>MAZATLAN RESTAURANT #1</t>
  </si>
  <si>
    <t>110 CROSS ST SE</t>
  </si>
  <si>
    <t>SAFEWAY FUEL STATION #1572</t>
  </si>
  <si>
    <t>14114 MAIN ST NE</t>
  </si>
  <si>
    <t>DUVALL</t>
  </si>
  <si>
    <t>9 NICKERSON STREET</t>
  </si>
  <si>
    <t>820 SOUTH KENT DES MOINES ROAD</t>
  </si>
  <si>
    <t>2801 MARTIN LUTHER KING JR WAY SOUTH</t>
  </si>
  <si>
    <t>21615 PACIFIC HIGHWAY SOUTH</t>
  </si>
  <si>
    <t>CHEVRON / HUNGRY BEAR MARKET</t>
  </si>
  <si>
    <t>1202 W MEEKER ST</t>
  </si>
  <si>
    <t>608 E WINE COUNTRY RD</t>
  </si>
  <si>
    <t>Red Man</t>
  </si>
  <si>
    <t>1140.14(b)(1)-Sale to a Minor; 1140.14(b)(2)(i)-Failure to verify age; 1140.16(c)-Use of a self-service display in a non-exempt facility</t>
  </si>
  <si>
    <t>MSM II DELI AND GROCERY</t>
  </si>
  <si>
    <t>2220 6TH AVENUE</t>
  </si>
  <si>
    <t>DULCERIA MEXICO</t>
  </si>
  <si>
    <t>841 CENTRAL AVE N</t>
  </si>
  <si>
    <t>DUVALL MARKET</t>
  </si>
  <si>
    <t>15820 MAIN ST</t>
  </si>
  <si>
    <t>13823 E BROADWAY AVE</t>
  </si>
  <si>
    <t>THE FAMILY GROCER</t>
  </si>
  <si>
    <t>15215 BROWN AVE</t>
  </si>
  <si>
    <t>3725 S 144TH ST</t>
  </si>
  <si>
    <t>GRANDVIEW FOOD MART</t>
  </si>
  <si>
    <t>100 E WINE COUNTRY RD</t>
  </si>
  <si>
    <t>1201 AUBURN WAY S SUITE B</t>
  </si>
  <si>
    <t>NEW TOWN MARKET</t>
  </si>
  <si>
    <t>2801 WESTERN AVENUE, SUITE 8</t>
  </si>
  <si>
    <t>SMOKE VAPE TOKE</t>
  </si>
  <si>
    <t>22340 MARINE VIEW SR S</t>
  </si>
  <si>
    <t>VAPE ON</t>
  </si>
  <si>
    <t>1537 AUBURN WAY N</t>
  </si>
  <si>
    <t>WALGREENS 03519</t>
  </si>
  <si>
    <t>4315 6TH AVENUE</t>
  </si>
  <si>
    <t>WALGREENS #06917</t>
  </si>
  <si>
    <t>8333 MARTIN WAY E</t>
  </si>
  <si>
    <t>TRI-1 FOOD STORE</t>
  </si>
  <si>
    <t>5602 YAKIMA AVE S</t>
  </si>
  <si>
    <t>FRED MEYER FUEL STOP #208</t>
  </si>
  <si>
    <t>11325 SOUTHEAST MILL PLAIN BOULEVARD</t>
  </si>
  <si>
    <t>7-ELEVEN #20872</t>
  </si>
  <si>
    <t>19825 MOUNTAIN HIGHWAY EAST</t>
  </si>
  <si>
    <t>ALBERTSON'S 3106</t>
  </si>
  <si>
    <t>11012 CANYON ROAD EAST</t>
  </si>
  <si>
    <t>SAFEWAY STORE NO. 333</t>
  </si>
  <si>
    <t>1803 GEORGE WASHINGTON WAY</t>
  </si>
  <si>
    <t>RITE AID #6194</t>
  </si>
  <si>
    <t>22311 MOUNTAIN HWY E</t>
  </si>
  <si>
    <t>RITE AID 6325</t>
  </si>
  <si>
    <t>118022 68TH AVENUE NORTHEAST</t>
  </si>
  <si>
    <t>1105 MARVIN RD NE</t>
  </si>
  <si>
    <t>7201 GOLDEN GIVEN ROAD EAST</t>
  </si>
  <si>
    <t>76 / NISQUALLY VALLEY GROCERY</t>
  </si>
  <si>
    <t>11020 7TH AVENUE SE</t>
  </si>
  <si>
    <t>THE OCTOPUS BAR &amp; GRILL</t>
  </si>
  <si>
    <t>2109 N 45TH ST</t>
  </si>
  <si>
    <t>6850 NORTHEAST BOTHELL WAY</t>
  </si>
  <si>
    <t>EXTRAMILE / CHEVRON</t>
  </si>
  <si>
    <t>516 SOUTH MERIDIAN STREET</t>
  </si>
  <si>
    <t>5043 PEARL ST</t>
  </si>
  <si>
    <t>RUSTON</t>
  </si>
  <si>
    <t>E-CIGS</t>
  </si>
  <si>
    <t>516 SE CHKALOV DR STE 37</t>
  </si>
  <si>
    <t>608 W WINE COUNTY RD</t>
  </si>
  <si>
    <t>DIMPLE'S GIFT AND SUNDRIES</t>
  </si>
  <si>
    <t>600 UNIVERSITY STREET SUITE 3</t>
  </si>
  <si>
    <t>SHELL FAMILY FOOD MART</t>
  </si>
  <si>
    <t>33 GOETHALS</t>
  </si>
  <si>
    <t>12714 122ND STREET EAST</t>
  </si>
  <si>
    <t>PIONEER GROCERY</t>
  </si>
  <si>
    <t>1522 EAST PIONEER</t>
  </si>
  <si>
    <t>HORN RAPIDS RV RESORT MINI MART</t>
  </si>
  <si>
    <t>2640 KINGSGATE WAY</t>
  </si>
  <si>
    <t>3840 PACIFIC AVENUE</t>
  </si>
  <si>
    <t>7048 PACIFIC AVENUE</t>
  </si>
  <si>
    <t>PACIFIC MINI-MART</t>
  </si>
  <si>
    <t>9139 PACIFIC AVENUE SOUTHEAST</t>
  </si>
  <si>
    <t>1405 EAST MAIN</t>
  </si>
  <si>
    <t>VAPE UP</t>
  </si>
  <si>
    <t>17701 PACIFIC AVE S STE D4</t>
  </si>
  <si>
    <t>7-ELEVEN 19324</t>
  </si>
  <si>
    <t>802 6TH STREET</t>
  </si>
  <si>
    <t>4700 UNVIERSITY WAY NE</t>
  </si>
  <si>
    <t>15615 NE 8TH ST</t>
  </si>
  <si>
    <t>450 NORTH WILBUR AVENUE</t>
  </si>
  <si>
    <t>ARCO AM PM</t>
  </si>
  <si>
    <t>2200 4TH AVE S</t>
  </si>
  <si>
    <t>STILLWATER STORE / CHEVRON</t>
  </si>
  <si>
    <t>9301 CARNATION-DUVALL RD</t>
  </si>
  <si>
    <t>THE CIRCLE VAPE SHOP</t>
  </si>
  <si>
    <t>2200 MELROSE ST</t>
  </si>
  <si>
    <t>COLLEGE PLACE FOOD MART</t>
  </si>
  <si>
    <t>729 SOUTH COLLEGE AVENUE</t>
  </si>
  <si>
    <t>COLLEGE PLACE</t>
  </si>
  <si>
    <t>DELI</t>
  </si>
  <si>
    <t>1021 SW KLICKITAT WAY STE 100</t>
  </si>
  <si>
    <t>DIXIE GROCERY</t>
  </si>
  <si>
    <t>10162 EAST HIGHWAY 12</t>
  </si>
  <si>
    <t>DIXIE</t>
  </si>
  <si>
    <t>FIESTA TAPATIA</t>
  </si>
  <si>
    <t>335 N COLLEGE AVE</t>
  </si>
  <si>
    <t>GULL / MC FOODS</t>
  </si>
  <si>
    <t>4800 BEACON AVE S</t>
  </si>
  <si>
    <t>PORT ORCHARD SHELL / FOOD MART</t>
  </si>
  <si>
    <t>1501 SOUTHEAST SEDGWICK ROAD</t>
  </si>
  <si>
    <t>4803 POINT FOSDICK DR NW</t>
  </si>
  <si>
    <t>HEEJUNG</t>
  </si>
  <si>
    <t>491 N WILBUR AVE</t>
  </si>
  <si>
    <t>A &amp; L PACIFIC ISLAND MINI MART</t>
  </si>
  <si>
    <t>214 BURWELL ST</t>
  </si>
  <si>
    <t>THE ROSEDALE MARKET</t>
  </si>
  <si>
    <t>8111 86TH AVE NW</t>
  </si>
  <si>
    <t>1700 SE MEADOWBROOK BLVD</t>
  </si>
  <si>
    <t>PUFFIN SAM</t>
  </si>
  <si>
    <t>4203 KITSAP WAY</t>
  </si>
  <si>
    <t>900 N CALLOW AVE</t>
  </si>
  <si>
    <t>511 S DEARBORN ST</t>
  </si>
  <si>
    <t>7-ELEVEN 2361-34638H</t>
  </si>
  <si>
    <t>567 BAY ST</t>
  </si>
  <si>
    <t>MR. KLEEN EXPLRESS / 76</t>
  </si>
  <si>
    <t>19611 ALDERWOOD MALL PARKWAY</t>
  </si>
  <si>
    <t>ADDIS MARKET</t>
  </si>
  <si>
    <t>13500 AURORA AVE N</t>
  </si>
  <si>
    <t>4806 196TH ST SW</t>
  </si>
  <si>
    <t>DOMINIC'S RED APPLE MARKET</t>
  </si>
  <si>
    <t>9627 DES MOINES MEMORIAL DRIVE</t>
  </si>
  <si>
    <t>BI-MART</t>
  </si>
  <si>
    <t>11912 NORTHEAST 4TH PLAIN BOULEVARD</t>
  </si>
  <si>
    <t>7411 NE 117TH AVENUE</t>
  </si>
  <si>
    <t>13707 NORTHEAST 28TH STREET</t>
  </si>
  <si>
    <t>CHEVRON/EXTRA MILE</t>
  </si>
  <si>
    <t>15355 MAPLE VALLEY HIGHWAY</t>
  </si>
  <si>
    <t>HANSGRILL HANSVILLE GROCERY AND PROVISIONS CO.</t>
  </si>
  <si>
    <t>7532 NORTHEAST TWIN SPITS ROAD</t>
  </si>
  <si>
    <t>HANSVILLE</t>
  </si>
  <si>
    <t>EASTLAKE SPECIALTY MARKET</t>
  </si>
  <si>
    <t>1540 EASTLAKE AVENUE EAST</t>
  </si>
  <si>
    <t>THE MIND'S EYE</t>
  </si>
  <si>
    <t>11607 EAST TRENT AVENUE</t>
  </si>
  <si>
    <t>3204 RICHARDS RD</t>
  </si>
  <si>
    <t>600 MICHIGAN ST</t>
  </si>
  <si>
    <t>KENMORE SMOKE SHOP</t>
  </si>
  <si>
    <t>7016 NORTHEAST BOTHELL WAY</t>
  </si>
  <si>
    <t>6700 NORTHEAST 162ND AVENUE, SUITE 500</t>
  </si>
  <si>
    <t>14020 MAIN STREET NORTHEAST</t>
  </si>
  <si>
    <t>20 FOUR CORNERS ROAD</t>
  </si>
  <si>
    <t>1630 SOUTH GRAND AVENUE</t>
  </si>
  <si>
    <t>WALGREENS #09373</t>
  </si>
  <si>
    <t>17524 AURORA AVE N</t>
  </si>
  <si>
    <t>WAL-MART #2187</t>
  </si>
  <si>
    <t>2000 N WENATCHEE AVE</t>
  </si>
  <si>
    <t>BEER WINE AND MORE OF WENATCHEE</t>
  </si>
  <si>
    <t>116 N CHELAN ST</t>
  </si>
  <si>
    <t>EL MERCADITO METHOW</t>
  </si>
  <si>
    <t>617 METHOW ST</t>
  </si>
  <si>
    <t>WAL-MART #5628</t>
  </si>
  <si>
    <t>19191 N KELSEY ST</t>
  </si>
  <si>
    <t>AM PM/ARCO</t>
  </si>
  <si>
    <t>11611 NORTHEAST 8TH STREET</t>
  </si>
  <si>
    <t>2623 BRIDGEPORT WAY WEST</t>
  </si>
  <si>
    <t>HOOT OWL CHEVRON</t>
  </si>
  <si>
    <t>601 STEVENS PASS HWY</t>
  </si>
  <si>
    <t>CHEVRON / STORM LAKE GROCERY</t>
  </si>
  <si>
    <t>5124 STORM LAKE ROAD</t>
  </si>
  <si>
    <t>MT. VIEW CHEVRON</t>
  </si>
  <si>
    <t>33902 STATE ROUTE 2</t>
  </si>
  <si>
    <t>SULTONA CHEVRON</t>
  </si>
  <si>
    <t>725 W STEVENS AVE</t>
  </si>
  <si>
    <t>23 HOOKER ROAD</t>
  </si>
  <si>
    <t>LIQUOR &amp; CONVINIENCE</t>
  </si>
  <si>
    <t>303 STEVENS AVE</t>
  </si>
  <si>
    <t>FRED MEYER FUEL</t>
  </si>
  <si>
    <t>18805 STATE ROUTE 2</t>
  </si>
  <si>
    <t>HARBOR SQUARE</t>
  </si>
  <si>
    <t>756 WINSLOW WAY EAST</t>
  </si>
  <si>
    <t>BAINBRIDGE ISLAND</t>
  </si>
  <si>
    <t>STARTUP MARKET</t>
  </si>
  <si>
    <t>36310 HWY 2</t>
  </si>
  <si>
    <t>STARTUP</t>
  </si>
  <si>
    <t>SQUATCH MART</t>
  </si>
  <si>
    <t>3228 E HIGHWAY101</t>
  </si>
  <si>
    <t>SMOKE AND SMOKE</t>
  </si>
  <si>
    <t>333 EAST 1ST STREET</t>
  </si>
  <si>
    <t>TOP SMOKE</t>
  </si>
  <si>
    <t>1365 BAY STREET</t>
  </si>
  <si>
    <t>WALGREENS #03788</t>
  </si>
  <si>
    <t>14510 AURORA AVE N</t>
  </si>
  <si>
    <t>FRED MEYER 122</t>
  </si>
  <si>
    <t>100 NORTHWEST 85TH STREET</t>
  </si>
  <si>
    <t>SAFEWAY STORE #1503</t>
  </si>
  <si>
    <t>520 CLEVELAND AVE SE</t>
  </si>
  <si>
    <t>7-ELEVEN 2307-16485F</t>
  </si>
  <si>
    <t>928 N 160TH ST</t>
  </si>
  <si>
    <t>7-ELEVEN 2361 - 32832C</t>
  </si>
  <si>
    <t>1022 CROSBY BLVD SW</t>
  </si>
  <si>
    <t>WAL-MART #3850</t>
  </si>
  <si>
    <t>5900 LITTLEROCK RD SW</t>
  </si>
  <si>
    <t>SAFEWAY 497 FUEL CENTER</t>
  </si>
  <si>
    <t>17230 15TH AVENUE NORTHEAST</t>
  </si>
  <si>
    <t>617 NORTHWEST RICHMOND BEACH ROAD</t>
  </si>
  <si>
    <t>2802 RAINIER AVENUE SOUTH</t>
  </si>
  <si>
    <t>ARCO / EXPRESS MART</t>
  </si>
  <si>
    <t>1600 SOUTHWEST 312TH STREET</t>
  </si>
  <si>
    <t>LACEY LIQUOR &amp; BEVERAGE</t>
  </si>
  <si>
    <t>4660-A WHITMAN LN SE</t>
  </si>
  <si>
    <t>4546 UNIVERSITY WAY NORTHEAST</t>
  </si>
  <si>
    <t>BOTHELL CHEVRON / FOOD MART</t>
  </si>
  <si>
    <t>18725 BOTHELL WAY NORTHEAST</t>
  </si>
  <si>
    <t>16827 BOTHELL WAY NORTHEAST</t>
  </si>
  <si>
    <t>STAR MINI MART &amp; DELI</t>
  </si>
  <si>
    <t>7533 OLYMPIC VIEW DR STE A</t>
  </si>
  <si>
    <t>12609 AMBAUM BOULEVARD SOUTHWEST</t>
  </si>
  <si>
    <t>2303 PACIFIC AVENUE</t>
  </si>
  <si>
    <t>SHORELINE SHELL/FOOD MART</t>
  </si>
  <si>
    <t>17255 AURORA AVENUE NORTH</t>
  </si>
  <si>
    <t>12206 JUANITA DR NE</t>
  </si>
  <si>
    <t>SID'S HANDY MART</t>
  </si>
  <si>
    <t>22624 MERIDIAN AVENUE SOUTH</t>
  </si>
  <si>
    <t>SMOKIN' J'S</t>
  </si>
  <si>
    <t>3730 PACIFIC AVENUE SOUTHEAST</t>
  </si>
  <si>
    <t>SUPER LUCKY</t>
  </si>
  <si>
    <t>19105 BOTHELL WAY NE</t>
  </si>
  <si>
    <t>WEST VALLEY MARKET AND TERIYAKI</t>
  </si>
  <si>
    <t>3615 WEST VALLEY HIGHWAY NORTH, SUITE 103</t>
  </si>
  <si>
    <t>3444 S BAY ROAD NE</t>
  </si>
  <si>
    <t>701 TROSPER ROAD SOUTHWEST</t>
  </si>
  <si>
    <t>SMOKE TIME</t>
  </si>
  <si>
    <t>19939 BALLINGER WAY NORTHEAST</t>
  </si>
  <si>
    <t>TOP TOBACCO</t>
  </si>
  <si>
    <t>16053 AURORA AVENUE NORTH, SUITE C</t>
  </si>
  <si>
    <t>SAFEWAY STORE #1864</t>
  </si>
  <si>
    <t>7-ELEVEN 2360-23929E</t>
  </si>
  <si>
    <t>17922 HWY 527</t>
  </si>
  <si>
    <t>SMOKIN 4</t>
  </si>
  <si>
    <t>18008 BOTHELL EVERETT HWY #D</t>
  </si>
  <si>
    <t>QUALITY FOOD CENTER / QFC #819</t>
  </si>
  <si>
    <t>18921 BOTHELL WY NE</t>
  </si>
  <si>
    <t>BOTHELL SERVICE CENTER/ARCO</t>
  </si>
  <si>
    <t>19005 BOTHELL WAY NE</t>
  </si>
  <si>
    <t>CARROLLS COUNTRY STORE</t>
  </si>
  <si>
    <t>3803 OLD PACIFIC HIGHWAY SOUTH</t>
  </si>
  <si>
    <t>MINIT MART / CHEVRON</t>
  </si>
  <si>
    <t>110 SPARKS DR</t>
  </si>
  <si>
    <t>23845 PACIFIC HWY S</t>
  </si>
  <si>
    <t>15804 DES MOINES WAY S</t>
  </si>
  <si>
    <t>CIGAR &amp; ETC</t>
  </si>
  <si>
    <t>22922 BOTHELL-EVERETT HIGHWAY</t>
  </si>
  <si>
    <t>STOP &amp; SAVE FOOD MART</t>
  </si>
  <si>
    <t>3446 PACIFIC WAY</t>
  </si>
  <si>
    <t>800 NORTHEAST TENNEY ROAD</t>
  </si>
  <si>
    <t>LAKE SAWYER GROCERY</t>
  </si>
  <si>
    <t>29036 216TH AVENUE SOUTHEAST</t>
  </si>
  <si>
    <t>HILLCREST STORE</t>
  </si>
  <si>
    <t>3003 COLUMBIA HEIGHTS RD</t>
  </si>
  <si>
    <t>JACKSONS/SHELL</t>
  </si>
  <si>
    <t>8515 NORTHEAST ANDRESEN ROAD</t>
  </si>
  <si>
    <t>WALGREENS #09596</t>
  </si>
  <si>
    <t>585 GAGE BLVD</t>
  </si>
  <si>
    <t>WALGREENS # 10478</t>
  </si>
  <si>
    <t>1601 GEORGE WASHINGTON WAY</t>
  </si>
  <si>
    <t>SAFEWAY #1493</t>
  </si>
  <si>
    <t>4011 SOUTH 164TH STREET</t>
  </si>
  <si>
    <t>7-ELEVEN 16686</t>
  </si>
  <si>
    <t>9117 SOUTH TACOMA WAY</t>
  </si>
  <si>
    <t>SAFEWAY STORE #1798</t>
  </si>
  <si>
    <t>11501 CANYON RD E</t>
  </si>
  <si>
    <t>7-ELEVEN 2306-26088C</t>
  </si>
  <si>
    <t>1540 JADWIN AVE</t>
  </si>
  <si>
    <t>7-ELEVEN STORE #2307-26818F</t>
  </si>
  <si>
    <t>19023 PACIFIC HWY S</t>
  </si>
  <si>
    <t>BARTELL DRUG COMPANY #32</t>
  </si>
  <si>
    <t>27055 PACIFIC HWY S</t>
  </si>
  <si>
    <t>RITE AID #5264</t>
  </si>
  <si>
    <t>11220 CANYON RD E</t>
  </si>
  <si>
    <t>MOBIL 62517</t>
  </si>
  <si>
    <t>108 MILITARY ROAD SOUTH</t>
  </si>
  <si>
    <t>MEEKER MARKET 76</t>
  </si>
  <si>
    <t>1513 W MEEKER ST</t>
  </si>
  <si>
    <t>10504 CANYON RD E</t>
  </si>
  <si>
    <t>PITSTOP 76</t>
  </si>
  <si>
    <t>29211 HWY 410 E</t>
  </si>
  <si>
    <t>WALGREENS #9423</t>
  </si>
  <si>
    <t>23003 PACIFIC HIGHWAY SOUTH</t>
  </si>
  <si>
    <t>8247 PACIFIC AVENUE</t>
  </si>
  <si>
    <t>BUCKLEY CIGAR SMOKE</t>
  </si>
  <si>
    <t>135 JEFFERSON ST STE D</t>
  </si>
  <si>
    <t>CIGARS</t>
  </si>
  <si>
    <t>2034 LOGSTROM BLVD</t>
  </si>
  <si>
    <t>MAC'S DELI MART/TEXACO</t>
  </si>
  <si>
    <t>12706-A BRIDGEPORT WAY SW</t>
  </si>
  <si>
    <t>SEATAC DELI MARKET</t>
  </si>
  <si>
    <t>18050 DES MOINES MEMORIAL DRIVE</t>
  </si>
  <si>
    <t>EVERGREEN VAPOR LLC</t>
  </si>
  <si>
    <t>12815 CANYON RD E</t>
  </si>
  <si>
    <t>FARGHER LAKE GROCERY</t>
  </si>
  <si>
    <t>15518 NORTHEAST FARGHER LAKE HIGHWAY</t>
  </si>
  <si>
    <t>VAPE -N- FLAVR</t>
  </si>
  <si>
    <t>7216 NORTHEAST 219TH STREET, SUITE A</t>
  </si>
  <si>
    <t>HI WAY GROCERY &amp; GAS</t>
  </si>
  <si>
    <t>23315 SR 410 E</t>
  </si>
  <si>
    <t>323 EAST COLLEGE WAY SUITE B</t>
  </si>
  <si>
    <t>ISLANDER'S MINI MART</t>
  </si>
  <si>
    <t>13831 PACIFIC AVENUE SOUTH</t>
  </si>
  <si>
    <t>LAKE MCMURRAY STORE</t>
  </si>
  <si>
    <t>22805 STATE RT 9</t>
  </si>
  <si>
    <t>PORTERS / SINCLAIR</t>
  </si>
  <si>
    <t>22 S GUM ST</t>
  </si>
  <si>
    <t>21401 INTERNATIONAL BOULEVARD</t>
  </si>
  <si>
    <t>WALGREENS #02647</t>
  </si>
  <si>
    <t>200 E BROADWAY AVE</t>
  </si>
  <si>
    <t>WALGREENS #03604</t>
  </si>
  <si>
    <t>5409 15TH AVE NW</t>
  </si>
  <si>
    <t>WALGREENS #12053</t>
  </si>
  <si>
    <t>6400 WEST NOB HILL BOULEVARD</t>
  </si>
  <si>
    <t>FRED MEYER 608</t>
  </si>
  <si>
    <t>915 NORTHWEST 45TH STREET</t>
  </si>
  <si>
    <t>ERNIE'S FUEL STOP / 76</t>
  </si>
  <si>
    <t>1810 KITTLESON ROAD</t>
  </si>
  <si>
    <t>PHEASANT RUN DELI-MART / 76</t>
  </si>
  <si>
    <t>17705 STATE HIGHWAY 170 EAST</t>
  </si>
  <si>
    <t>SUNVAL FOOD MART / FLYING B</t>
  </si>
  <si>
    <t>2777 W BROADWAY AVE</t>
  </si>
  <si>
    <t>HOT BOX SMOKE SHOP</t>
  </si>
  <si>
    <t>2100 NORTH NORTHGATE WAY, SUITE C</t>
  </si>
  <si>
    <t>9881 US HIGHWAY 12</t>
  </si>
  <si>
    <t>CHEVRON / RAIN'S FOOD</t>
  </si>
  <si>
    <t>1014 WEST BROADWAY AVENUE</t>
  </si>
  <si>
    <t>10171 US HIGHWAY 12</t>
  </si>
  <si>
    <t>UPLAKE GROCERY &amp; DELI</t>
  </si>
  <si>
    <t>6016 NORTHEAST BOTHELL WAY, SUITE L</t>
  </si>
  <si>
    <t>K'S DELI &amp; GROCERY/SHELL</t>
  </si>
  <si>
    <t>3950 LEARY WAY NORTHWEST</t>
  </si>
  <si>
    <t>DOS TESOROS SMOKE SHOP</t>
  </si>
  <si>
    <t>4793 STRATFORD ROAD NORTHEAST</t>
  </si>
  <si>
    <t>SINCLAIR / LIQUOR STORE</t>
  </si>
  <si>
    <t>10121 HWY 12</t>
  </si>
  <si>
    <t>SLIMS MARKET</t>
  </si>
  <si>
    <t>9951 US HWY 12</t>
  </si>
  <si>
    <t>1005 N STRATFORD RD</t>
  </si>
  <si>
    <t>1860 EAST MAIN STREET</t>
  </si>
  <si>
    <t>BARTELL DRUG</t>
  </si>
  <si>
    <t>8862 161ST AVENUE NORTHEAST, SUITE 102</t>
  </si>
  <si>
    <t>12025 HIGHWAY 99, SUITE F</t>
  </si>
  <si>
    <t>MIDLAND GARDENS GROCERY</t>
  </si>
  <si>
    <t>10628 4TH AVENUE WEST</t>
  </si>
  <si>
    <t>9258 RAINIER AVENUE SOUTH</t>
  </si>
  <si>
    <t>4715 NE SUNSET BLVD</t>
  </si>
  <si>
    <t>2725 NE SUNSET BLVD</t>
  </si>
  <si>
    <t>17220 REDMOND WAY</t>
  </si>
  <si>
    <t>7-ELEVEN 2226</t>
  </si>
  <si>
    <t>201 LINCOLN STREET</t>
  </si>
  <si>
    <t>RITE AID #5199</t>
  </si>
  <si>
    <t>17220 REDMOND WAY NE</t>
  </si>
  <si>
    <t>351 BROAD STREET</t>
  </si>
  <si>
    <t>8500 35TH AVENUE NORTHEAST</t>
  </si>
  <si>
    <t>CHEAP SMOKES &amp; BEER</t>
  </si>
  <si>
    <t>9450 35TH AVENUE SOUTHWEST</t>
  </si>
  <si>
    <t>FLIGHTLINE CONVENIENCE CENTER/TEXACO</t>
  </si>
  <si>
    <t>2805 WEST WASHINGTON AVENUE</t>
  </si>
  <si>
    <t>DELCRIS / CHEVRON</t>
  </si>
  <si>
    <t>609 EAST MAIN STREET</t>
  </si>
  <si>
    <t>518 1/2 BRUMFIELD AVENUE</t>
  </si>
  <si>
    <t>7580 35TH AVENUE SOUTHWEST</t>
  </si>
  <si>
    <t>220 STRANDER BLVD</t>
  </si>
  <si>
    <t>2347 CALIFORNIA AVENUE SOUTHWEST</t>
  </si>
  <si>
    <t>RITE AID #05223</t>
  </si>
  <si>
    <t>5217 CALIFORNIA AVENUE SOUTHWEST</t>
  </si>
  <si>
    <t>FRED MEYER 095</t>
  </si>
  <si>
    <t>8530 EVERGREEN WAY</t>
  </si>
  <si>
    <t>BARTELL DRUG COMPANY #16</t>
  </si>
  <si>
    <t>4706 42ND AVE SW</t>
  </si>
  <si>
    <t>7-ELEVEN FOOD STORE #2307-24404B</t>
  </si>
  <si>
    <t>3801 CALIFORNIA AVE SW</t>
  </si>
  <si>
    <t>SAFEWAY STORE 2932</t>
  </si>
  <si>
    <t>2622 CALIFORNIA AVE SW</t>
  </si>
  <si>
    <t>SKY MARKET #3</t>
  </si>
  <si>
    <t>1935 WEST SYLVESTER STREET</t>
  </si>
  <si>
    <t>RITE AID #5314</t>
  </si>
  <si>
    <t>1308 N 20TH AVE</t>
  </si>
  <si>
    <t>4001 CALIFORNIA AVE SW</t>
  </si>
  <si>
    <t>PIK-A-POP #8</t>
  </si>
  <si>
    <t>526 W COLUMBIA DR</t>
  </si>
  <si>
    <t>QUALITY FOOD CENTER / QFC #841</t>
  </si>
  <si>
    <t>990 E WASHINGTON STE B</t>
  </si>
  <si>
    <t>BROOKSIDE GROCERY AND DELI</t>
  </si>
  <si>
    <t>32201 KENT BLACK DIAMOND ROAD SOUTHEAST</t>
  </si>
  <si>
    <t>ELECTRIC CLOUD</t>
  </si>
  <si>
    <t>3902 W CLEARWATER AVE</t>
  </si>
  <si>
    <t>DR.GOODVAPE</t>
  </si>
  <si>
    <t>4303 W 27TH AVE</t>
  </si>
  <si>
    <t>312 SOUTH LINCOLN</t>
  </si>
  <si>
    <t>2720 S QUILLAN ST</t>
  </si>
  <si>
    <t>MAVERICK</t>
  </si>
  <si>
    <t>4306 W CLEARWATER AVE</t>
  </si>
  <si>
    <t>WILLY'S SMOKE SHOP</t>
  </si>
  <si>
    <t>1409 EAST 1ST STREET</t>
  </si>
  <si>
    <t>CHEVRON #1008</t>
  </si>
  <si>
    <t>1275 CENTER DRIVE</t>
  </si>
  <si>
    <t>DUPONT</t>
  </si>
  <si>
    <t>SAFEWAY FUEL CENTER # 1645</t>
  </si>
  <si>
    <t>10223 GRAVELLY LAKE DR SW</t>
  </si>
  <si>
    <t>SAFEWAY FUEL #1798</t>
  </si>
  <si>
    <t>7-ELEVEN 2307-26939C</t>
  </si>
  <si>
    <t>2429 HARBOR AVE SW</t>
  </si>
  <si>
    <t>7-ELEVEN 35532A</t>
  </si>
  <si>
    <t>819 VIRGINIA STREET, SUITE C1</t>
  </si>
  <si>
    <t>7-ELEVEN #35614H- LAKEWOOD</t>
  </si>
  <si>
    <t>5221 100TH ST SW STE 102</t>
  </si>
  <si>
    <t>SMOKE TIME #5</t>
  </si>
  <si>
    <t>10108 BRIDGEPORT WAY SOUTHWEST</t>
  </si>
  <si>
    <t>RITE AID #5271</t>
  </si>
  <si>
    <t>7041 PACIFIC AVE</t>
  </si>
  <si>
    <t>FRED MEYER #604</t>
  </si>
  <si>
    <t>22303 MOUNTAIN HWY E</t>
  </si>
  <si>
    <t>DELRIDGE FOOD MART/76</t>
  </si>
  <si>
    <t>5235 DELRIDGE WAY SOUTHWEST</t>
  </si>
  <si>
    <t>OLD TOWN GROCERY / 76</t>
  </si>
  <si>
    <t>3124 N 26TH ST</t>
  </si>
  <si>
    <t>7301 DELRIDGE WAY SW</t>
  </si>
  <si>
    <t>ASTORIA GIFTS</t>
  </si>
  <si>
    <t>1101 4TH AVENUE</t>
  </si>
  <si>
    <t>1628 5TH AVENUE</t>
  </si>
  <si>
    <t>BIG WILLY'S MARKET</t>
  </si>
  <si>
    <t>4302 SOUTH M STREET</t>
  </si>
  <si>
    <t>BLUE SKY MARKET</t>
  </si>
  <si>
    <t>330 NORTH STREET</t>
  </si>
  <si>
    <t>MABTON</t>
  </si>
  <si>
    <t>C &amp; D MARKET</t>
  </si>
  <si>
    <t>432 SOUTH STREET</t>
  </si>
  <si>
    <t>CITY CENTRE CARDS GIFTS &amp; SUNDRIES</t>
  </si>
  <si>
    <t>1420 5TH AVENUE, SUITE 212</t>
  </si>
  <si>
    <t>QFC - QUALITY FOOD CENTERS</t>
  </si>
  <si>
    <t>1009 MONROE AVENUE</t>
  </si>
  <si>
    <t>GOTTA STOP MABTON / CHEVRON</t>
  </si>
  <si>
    <t>451 NORTH MAIN STREET</t>
  </si>
  <si>
    <t>16284 WEST HIGHWAY 12</t>
  </si>
  <si>
    <t>TOUCHET</t>
  </si>
  <si>
    <t>CHEVRON / EXTRAMILE</t>
  </si>
  <si>
    <t>1402 OUTLET COLLECTION DRIVE SOUTH WEST</t>
  </si>
  <si>
    <t>13003 SOUTHEAST KENT KANGLEY ROAD, SUITE #106</t>
  </si>
  <si>
    <t>590 GAGE BLVD</t>
  </si>
  <si>
    <t>DOLLAR PLUS</t>
  </si>
  <si>
    <t>3930 A STREET SOUTHEAST, SUITE 304</t>
  </si>
  <si>
    <t>7132 DELRIDGE WAY SOUTHWEST</t>
  </si>
  <si>
    <t>OK GROCERY</t>
  </si>
  <si>
    <t>22208 MOUNTAIN HWY E</t>
  </si>
  <si>
    <t>GROCERY PLUS</t>
  </si>
  <si>
    <t>9660 16TH AVENUE SOUTHWEST</t>
  </si>
  <si>
    <t>1040 STEVENSON AVENUE SUITE G</t>
  </si>
  <si>
    <t>VAPEHEAD ORIGINS</t>
  </si>
  <si>
    <t>110 W GAGE BLVD #206</t>
  </si>
  <si>
    <t>21620 MOUNTAIN HWY E</t>
  </si>
  <si>
    <t>741 STEVENSON AVENUE, SUITE A</t>
  </si>
  <si>
    <t>VAPORFLAVORS</t>
  </si>
  <si>
    <t>2016 S 320TH ST</t>
  </si>
  <si>
    <t>WALGREENS #09590</t>
  </si>
  <si>
    <t>5602 PACIFIC AVE</t>
  </si>
  <si>
    <t>7-ELEVEN STORE 2307-14441G</t>
  </si>
  <si>
    <t>11505 SOUTHEAST 168TH STREET</t>
  </si>
  <si>
    <t>SAFEWAY STORE #1524</t>
  </si>
  <si>
    <t>1401 NE MCWILLIAMS ROAD</t>
  </si>
  <si>
    <t>WALGREENS #16067</t>
  </si>
  <si>
    <t>2100 NE 139TH ST</t>
  </si>
  <si>
    <t>WAL-MART #2037</t>
  </si>
  <si>
    <t>909 E WISHKAH ST</t>
  </si>
  <si>
    <t>20TH MINI MART</t>
  </si>
  <si>
    <t>2900 EAST 20TH STREET</t>
  </si>
  <si>
    <t>7-ELEVEN 2361-34528H</t>
  </si>
  <si>
    <t>1800 SE MILE HILL DR</t>
  </si>
  <si>
    <t>QUICK SHOP MINI MART #27</t>
  </si>
  <si>
    <t>8817 ST JOHNS BLVD</t>
  </si>
  <si>
    <t>7-ELEVEN 35360</t>
  </si>
  <si>
    <t>7231 SOUTH TACOMA WAY</t>
  </si>
  <si>
    <t>FRED MEYER FUEL CENTER #391- KIRKLAND</t>
  </si>
  <si>
    <t>12301 120TH AVE NE</t>
  </si>
  <si>
    <t>BARTELL DRUGS 63</t>
  </si>
  <si>
    <t>2345 RAINIER AVENUE SOUTH</t>
  </si>
  <si>
    <t>GORST FOOD MART/76</t>
  </si>
  <si>
    <t>4121 HIGHWAY 16 WEST</t>
  </si>
  <si>
    <t>4704 SO OAKS STE 100</t>
  </si>
  <si>
    <t>BILAAL MINI MARKET</t>
  </si>
  <si>
    <t>5041 RAINIER AVENUE SOUTH SUITE 104</t>
  </si>
  <si>
    <t>BURLEY STORE</t>
  </si>
  <si>
    <t>14972 BETHEL BURLEY RD</t>
  </si>
  <si>
    <t>LIQUOR &amp; WINE TACOMA CENTRAL</t>
  </si>
  <si>
    <t>3202 SOUTH 23RD STREET</t>
  </si>
  <si>
    <t>3901 MAIN STREET</t>
  </si>
  <si>
    <t>301 SOUTH GRADY WAY</t>
  </si>
  <si>
    <t>CONOCO / SELAH SHOP N GO</t>
  </si>
  <si>
    <t>301 SOUTH 1ST STREET</t>
  </si>
  <si>
    <t>SELAH</t>
  </si>
  <si>
    <t>VATS CORNER MARKET</t>
  </si>
  <si>
    <t>4002 MCKINLEY AVENUE</t>
  </si>
  <si>
    <t>NEW DAY MARKET</t>
  </si>
  <si>
    <t>3602 MCKINLEY AVE E</t>
  </si>
  <si>
    <t>EVERGREEN FOOD MART</t>
  </si>
  <si>
    <t>2835 EAST EVERGREEN BOULEVARD</t>
  </si>
  <si>
    <t>EZ SHOP</t>
  </si>
  <si>
    <t>1765 S JACKSON AVENUE</t>
  </si>
  <si>
    <t>FELIDA STORE/SHELL</t>
  </si>
  <si>
    <t>12604 NORTHWEST 36TH AVENUE</t>
  </si>
  <si>
    <t>2425 LONGFIBRE AVE</t>
  </si>
  <si>
    <t>TEXACO/FOOD MART</t>
  </si>
  <si>
    <t>10545 SOUTHEAST CARR ROAD</t>
  </si>
  <si>
    <t>PEARL FUEL</t>
  </si>
  <si>
    <t>4601 NORTH PEARL STREET</t>
  </si>
  <si>
    <t>VAPE AND GOODS</t>
  </si>
  <si>
    <t>1434 E ISAACS AVE</t>
  </si>
  <si>
    <t>GOODY'S MARKET</t>
  </si>
  <si>
    <t>3814 KAUFFMAN AVENUE</t>
  </si>
  <si>
    <t>HI WAY MARKET</t>
  </si>
  <si>
    <t>6250 BETHEL RD SE</t>
  </si>
  <si>
    <t>HYATT REGENCY LAKE WASHINGTON</t>
  </si>
  <si>
    <t>1053 LAKE WASHINGTON BOULEVARD NORTH</t>
  </si>
  <si>
    <t>LIQUOR, WINE</t>
  </si>
  <si>
    <t>1415 E 72ND ST #C</t>
  </si>
  <si>
    <t>WRAY'S MARKET</t>
  </si>
  <si>
    <t>121 E 3RD AVE</t>
  </si>
  <si>
    <t>SUNNY MARKET</t>
  </si>
  <si>
    <t>3303 A NE MINNEHAHA ST</t>
  </si>
  <si>
    <t>S AND S MART</t>
  </si>
  <si>
    <t>3303 S STREET</t>
  </si>
  <si>
    <t>WALGREENS #10107</t>
  </si>
  <si>
    <t>633 W TIETAN ST</t>
  </si>
  <si>
    <t>WEST END COMMUNITY MARKET</t>
  </si>
  <si>
    <t>703 WALLULA AVE</t>
  </si>
  <si>
    <t>1490 PLAZA WAY</t>
  </si>
  <si>
    <t>TEXACO / GOOD GUYS  PDQ</t>
  </si>
  <si>
    <t>506 S 9TH</t>
  </si>
  <si>
    <t>SAFEWAY STORE #1600</t>
  </si>
  <si>
    <t>300 BELLEVUE WAY NE</t>
  </si>
  <si>
    <t>7-ELEVEN STORE 2303-24379C</t>
  </si>
  <si>
    <t>904 E MARKET ST</t>
  </si>
  <si>
    <t>7-ELEVEN STORE 2360-26056C</t>
  </si>
  <si>
    <t>3302 E LK SAMMAMISH PKWY SE</t>
  </si>
  <si>
    <t>SAMMAMISH</t>
  </si>
  <si>
    <t>BARTELL DRUG COMPANY #29</t>
  </si>
  <si>
    <t>526 228TH AVE NE</t>
  </si>
  <si>
    <t>RITE AID #5188</t>
  </si>
  <si>
    <t>3066 ISSAQUAH-PINE LAKE RD SE</t>
  </si>
  <si>
    <t>SAFEWAY STORE #555</t>
  </si>
  <si>
    <t>630 228TH AVE NE</t>
  </si>
  <si>
    <t>13335 100TH AVENUE NORTHEAST</t>
  </si>
  <si>
    <t>SAMMAMISH HIGHLANDS 76</t>
  </si>
  <si>
    <t>740 228TH AVE NE</t>
  </si>
  <si>
    <t>777 CAFE AND CATERING</t>
  </si>
  <si>
    <t>777 108TH AVENUE NE, SUITE 101</t>
  </si>
  <si>
    <t>EUROPEAN MARKET AND BAKERY</t>
  </si>
  <si>
    <t>9109 NORTHEAST 117TH AVENUE</t>
  </si>
  <si>
    <t>3050 228TH AVE SE</t>
  </si>
  <si>
    <t>15600 NORTHEAST 8TH STREET, SUITE K1</t>
  </si>
  <si>
    <t>2902 228TH AVENUE SOUTHEAST</t>
  </si>
  <si>
    <t>229 BELLEVUE WAY</t>
  </si>
  <si>
    <t>2936 228TH AVE SE</t>
  </si>
  <si>
    <t>12001 NORTHEAST 8TH STREET</t>
  </si>
  <si>
    <t>TIENDA LA MEXICANA</t>
  </si>
  <si>
    <t>108 106TH AVE NE</t>
  </si>
  <si>
    <t>MONTESANO THRIFTWAY</t>
  </si>
  <si>
    <t>211 EAST PIONEER AVENUE</t>
  </si>
  <si>
    <t>125 CENTRAL WAY</t>
  </si>
  <si>
    <t>1608 145TH PLACE SOUTHEAST</t>
  </si>
  <si>
    <t>FOOD MART / 76</t>
  </si>
  <si>
    <t>601 EAST YAKIMA AVENUE</t>
  </si>
  <si>
    <t>BRIZO'S CIGARETTE CITY</t>
  </si>
  <si>
    <t>10214 SOUTHEAST MILL PLAIN BOULEVARD, SUITE E</t>
  </si>
  <si>
    <t>JOHNSON'S ONE STOP / SHELL FOOD MART</t>
  </si>
  <si>
    <t>823 STATE ROUT 4</t>
  </si>
  <si>
    <t>NASELLE</t>
  </si>
  <si>
    <t>PROSSER MINI MART</t>
  </si>
  <si>
    <t>1232 MEADE AVE</t>
  </si>
  <si>
    <t>904 WEST MAIN STREET</t>
  </si>
  <si>
    <t>Hookah tobacco</t>
  </si>
  <si>
    <t>BARTELL DRUGS #07</t>
  </si>
  <si>
    <t>5700 E LAKE SAMMAMISH PKWY SE</t>
  </si>
  <si>
    <t>PILOT TRAVEL CENTER #151</t>
  </si>
  <si>
    <t>2430 93RD AVE SW</t>
  </si>
  <si>
    <t>RITE AID #5187</t>
  </si>
  <si>
    <t>1065 NW GILMAN BOULEVARD</t>
  </si>
  <si>
    <t>MAVERIK 559</t>
  </si>
  <si>
    <t>9009 EAST MONTGOMERY AVENUE</t>
  </si>
  <si>
    <t>1050 PLUM ST SE</t>
  </si>
  <si>
    <t>14331 ISSAQUAH HOBART ROAD SOUTHEAST</t>
  </si>
  <si>
    <t>ADD A BALL AMUSEMENTS</t>
  </si>
  <si>
    <t>315 NORTH 36TH STREET, SUIT 2B</t>
  </si>
  <si>
    <t>CARNICERIA TRES PUEBLOS</t>
  </si>
  <si>
    <t>2446 W KENNEWICK AVE</t>
  </si>
  <si>
    <t>6130 E LAKE SAMMAMISH PKWY SE</t>
  </si>
  <si>
    <t>107 HAMILTON ROAD NORTH</t>
  </si>
  <si>
    <t>1313 COOPER POINT RD SW</t>
  </si>
  <si>
    <t>825 FRONT ST N</t>
  </si>
  <si>
    <t>1175 NW GILMAN BLVD</t>
  </si>
  <si>
    <t>FRED MEYER/FM FUEL STOP #019</t>
  </si>
  <si>
    <t>801 AUBURN WAY N</t>
  </si>
  <si>
    <t>RITE AID #06493</t>
  </si>
  <si>
    <t>9502 176TH STREET EAST</t>
  </si>
  <si>
    <t>7-ELEVEN STORE 2307-14463E</t>
  </si>
  <si>
    <t>9041 DELRIDGE WY SW</t>
  </si>
  <si>
    <t>7-ELEVEN 2361-18563G</t>
  </si>
  <si>
    <t>7727 CUSTER RD</t>
  </si>
  <si>
    <t>SAFEWAY FUEL #3228</t>
  </si>
  <si>
    <t>5618 176TH ST E</t>
  </si>
  <si>
    <t>SAFEWAY STORE #3523</t>
  </si>
  <si>
    <t>14826 HWY 99</t>
  </si>
  <si>
    <t>WINCO FOODS #45</t>
  </si>
  <si>
    <t>101 COLUMBIA POINT</t>
  </si>
  <si>
    <t>RITE AID #6232</t>
  </si>
  <si>
    <t>12811 MERIDIAN ST E</t>
  </si>
  <si>
    <t>USA GAS #62506</t>
  </si>
  <si>
    <t>1811 LESLIE RD</t>
  </si>
  <si>
    <t>7-ELEVEN/SHELL</t>
  </si>
  <si>
    <t>1208 CENTRAL AVENUE NORTH</t>
  </si>
  <si>
    <t>17506 E MERIDIAN ST</t>
  </si>
  <si>
    <t>BARTELL DRUG CO #8</t>
  </si>
  <si>
    <t>9600 15TH AVE SW</t>
  </si>
  <si>
    <t>QUALITY FOOD CENTER 891</t>
  </si>
  <si>
    <t>5700 24TH AVENUE NORTHWEST</t>
  </si>
  <si>
    <t>35505 STATE HWY 99</t>
  </si>
  <si>
    <t>BROADWAY MINI MARKET</t>
  </si>
  <si>
    <t>10304 EAST BROADWAY AVENUE</t>
  </si>
  <si>
    <t>THE FIX VAPOR CAFÉ</t>
  </si>
  <si>
    <t>470 WILLIAMS BLVD</t>
  </si>
  <si>
    <t>17305 MERIDIAN E</t>
  </si>
  <si>
    <t>COMMUNITY FOOD MART</t>
  </si>
  <si>
    <t>16521 PACIFIC AVE S</t>
  </si>
  <si>
    <t>PIK-A-POP/CONOCO</t>
  </si>
  <si>
    <t>505 9TH STREET</t>
  </si>
  <si>
    <t>BENTON CITY</t>
  </si>
  <si>
    <t>7801 DETROIT AVENUE SOUTHWEST</t>
  </si>
  <si>
    <t>OLYMPIC GROCERY</t>
  </si>
  <si>
    <t>12928 BRIDGEPORT WAY SW</t>
  </si>
  <si>
    <t>PONDER'S GROCERY</t>
  </si>
  <si>
    <t>12116 PACIFIC HWY SW</t>
  </si>
  <si>
    <t>KI-BE MARKET</t>
  </si>
  <si>
    <t>1215 HORNE DRIVE</t>
  </si>
  <si>
    <t>MORNING STAR MINI-MART</t>
  </si>
  <si>
    <t>8855 9TH AVE SW</t>
  </si>
  <si>
    <t>SEA MART</t>
  </si>
  <si>
    <t>1513 SW HOLDEN ST SUITE B</t>
  </si>
  <si>
    <t>13802 E INDIANA AVE</t>
  </si>
  <si>
    <t>SMOKE &amp; VIDEO PARADISE</t>
  </si>
  <si>
    <t>17308 PACIFIC AVE S</t>
  </si>
  <si>
    <t>SMOKE TIME PLUS</t>
  </si>
  <si>
    <t>222 WASHINGTON AVENUE SOUTH</t>
  </si>
  <si>
    <t>3820 RAINIER AVENUE SOUTH</t>
  </si>
  <si>
    <t>SMOKESTOP VAPOR</t>
  </si>
  <si>
    <t>113 W. KENNEWICK AVE</t>
  </si>
  <si>
    <t>WINCO FOODS # 105</t>
  </si>
  <si>
    <t>4969 KITSAP WAY</t>
  </si>
  <si>
    <t>SAFEWAY FUEL STATION # 1522</t>
  </si>
  <si>
    <t>20422 OLYMPIC PL</t>
  </si>
  <si>
    <t>VILLAGE VENDOR NO. 2</t>
  </si>
  <si>
    <t>16313 SOUTHEAST 1ST STREET</t>
  </si>
  <si>
    <t>FRED MEYER 208</t>
  </si>
  <si>
    <t>7-ELEVEN #35694H- VANCOUVER</t>
  </si>
  <si>
    <t>900 SE 164TH AVE</t>
  </si>
  <si>
    <t>RITE AID #5235</t>
  </si>
  <si>
    <t>17226 SMOKEY POINT BLVD</t>
  </si>
  <si>
    <t>RITE AID #5291</t>
  </si>
  <si>
    <t>13511 SE 3RD WAY</t>
  </si>
  <si>
    <t>JACKSONS #615 / SHELL</t>
  </si>
  <si>
    <t>22802 BOTHELL HYWY</t>
  </si>
  <si>
    <t>9411 NORTHEAST 76TH STREET</t>
  </si>
  <si>
    <t>17127 SMOKEY POINT BOULEVARD</t>
  </si>
  <si>
    <t>16815 SMOKEY POINT BOULEVARD</t>
  </si>
  <si>
    <t>CROSSROADS MARKET/ 76</t>
  </si>
  <si>
    <t>5200 172ND STREET NORTHEAST</t>
  </si>
  <si>
    <t>3601 CENTER STREET</t>
  </si>
  <si>
    <t>17450 SOUTHEAST 272ND STREET</t>
  </si>
  <si>
    <t>ANDY'S MARKET</t>
  </si>
  <si>
    <t>3004 N MONROE ST</t>
  </si>
  <si>
    <t>AUDIE'S</t>
  </si>
  <si>
    <t>1201 NORTH MONROE STREET</t>
  </si>
  <si>
    <t>22833 BOTHELL EVERETT HWY</t>
  </si>
  <si>
    <t>BIG LAKE GROCERY</t>
  </si>
  <si>
    <t>16818 LAKEVIEW BOULEVARD</t>
  </si>
  <si>
    <t>BONG'S</t>
  </si>
  <si>
    <t>2040 W BOONE AVE</t>
  </si>
  <si>
    <t>FOOD MARKET AT KEY CENTER</t>
  </si>
  <si>
    <t>9021 KEY PENINSULA HIGHWAY NORTH</t>
  </si>
  <si>
    <t>3532 172ND STREET</t>
  </si>
  <si>
    <t>9810 NE 117TH AVE</t>
  </si>
  <si>
    <t>JEMSTONE CHEVRON / EXTRAMILE</t>
  </si>
  <si>
    <t>9414 NORTHEAST VANCOUVER MALL DRIVE</t>
  </si>
  <si>
    <t>SECTION STREET MARKET/CHEVRON</t>
  </si>
  <si>
    <t>2323 EAST SECTION STREET STE 100</t>
  </si>
  <si>
    <t>10220 EVERGREEN WAY</t>
  </si>
  <si>
    <t>FREMONT CIGAR &amp; VAPE</t>
  </si>
  <si>
    <t>3526 FREMONT PLACE NORTH</t>
  </si>
  <si>
    <t>14030 MAIN STREET NORTHEAST, SUITE D</t>
  </si>
  <si>
    <t>TEXACO / COUNTRY CORNER FOOD MART</t>
  </si>
  <si>
    <t>7601 STATE RT 20 STE A</t>
  </si>
  <si>
    <t>HOME COUNTRY STORE</t>
  </si>
  <si>
    <t>1309 KEY PENINSULA HIGHWAY NORTH</t>
  </si>
  <si>
    <t>ZANIES + CROSSSTITCH</t>
  </si>
  <si>
    <t>1214 W KNOX AVE</t>
  </si>
  <si>
    <t>FOSS GROCERY AND DELI</t>
  </si>
  <si>
    <t>16255 SOUTHEAST 256TH STREET</t>
  </si>
  <si>
    <t>SWINOMISH MARKET &amp; DELI / SHELL FOOD MART</t>
  </si>
  <si>
    <t>12515 CHRISTIANSON RD</t>
  </si>
  <si>
    <t>4163 SOUTHEAST MILE HILL DRIVE</t>
  </si>
  <si>
    <t>RIVER RIDGE FOOD MART</t>
  </si>
  <si>
    <t>2508 W NORTHWEST BLVD</t>
  </si>
  <si>
    <t>SURE SAVE GROCERY</t>
  </si>
  <si>
    <t>3039 N MONROE ST</t>
  </si>
  <si>
    <t>GULL</t>
  </si>
  <si>
    <t>1007 SHANNON DRIVE SOUTHWEST</t>
  </si>
  <si>
    <t>KP SMOKE &amp; WINE</t>
  </si>
  <si>
    <t>15605 92ND STREET KEY PENINSULA NORTH</t>
  </si>
  <si>
    <t>LIQUOR MARKET</t>
  </si>
  <si>
    <t>390 N WEST AVE</t>
  </si>
  <si>
    <t>LUCKY ONE TOBACCO</t>
  </si>
  <si>
    <t>2601 SOUTHEAST MILE HILL ROAD</t>
  </si>
  <si>
    <t>4010 172ND STREET NORTHEAST</t>
  </si>
  <si>
    <t>SAVE MART</t>
  </si>
  <si>
    <t>2407 N MONROE ST</t>
  </si>
  <si>
    <t>REARDAN STORE</t>
  </si>
  <si>
    <t>140 SOUTH LAKE STREET</t>
  </si>
  <si>
    <t>REARDAN</t>
  </si>
  <si>
    <t>SEDATED SMOKE SHOP</t>
  </si>
  <si>
    <t>1228 W NORTHWEST BLVD STE A</t>
  </si>
  <si>
    <t>SMOKE TRAIN</t>
  </si>
  <si>
    <t>20373 VIKING AVE NW</t>
  </si>
  <si>
    <t>CENEX ZIP TRIP #34</t>
  </si>
  <si>
    <t>1418 S GARFIELD RD</t>
  </si>
  <si>
    <t>KATHY'S FAMILY FOODS</t>
  </si>
  <si>
    <t>201 1ST STREET</t>
  </si>
  <si>
    <t>KELLY LATTE'S</t>
  </si>
  <si>
    <t>33428 192ND AVE SE</t>
  </si>
  <si>
    <t>10707 W HWY 2</t>
  </si>
  <si>
    <t>WALGREENS #6614</t>
  </si>
  <si>
    <t>20812 BOTHELL EVERETT HIGHWAY</t>
  </si>
  <si>
    <t>20717 BOTHELL-EVERETT HWY</t>
  </si>
  <si>
    <t>FRED MEYER 041</t>
  </si>
  <si>
    <t>WALGREENS #05698</t>
  </si>
  <si>
    <t>3099 BETHEL RD SE</t>
  </si>
  <si>
    <t>WINCO FOODS #106</t>
  </si>
  <si>
    <t>1913 S 72ND ST</t>
  </si>
  <si>
    <t>7-ELEVEN STORE 27298H</t>
  </si>
  <si>
    <t>3701 N PEARL ST</t>
  </si>
  <si>
    <t>SAFEWAY FUEL # 2734</t>
  </si>
  <si>
    <t>13615 JUANITA WOODINVILLE WAY NE</t>
  </si>
  <si>
    <t>FRED MEYER #615 FUEL CENTER &amp; CONVENIENCE</t>
  </si>
  <si>
    <t>4402 BRIDGEPORT WAY W</t>
  </si>
  <si>
    <t>BARTELL DRUGS # 62</t>
  </si>
  <si>
    <t>18420 AURORA AVE N</t>
  </si>
  <si>
    <t>CHEVRON / 7-ELEVEN</t>
  </si>
  <si>
    <t>31980 MILITARY ROAD SOUTH</t>
  </si>
  <si>
    <t>MY GOODS MARKET /76</t>
  </si>
  <si>
    <t>601 AUBURN WAY S</t>
  </si>
  <si>
    <t>551 SOUTH MICHIGAN STREET</t>
  </si>
  <si>
    <t>103 PIONEER WAY</t>
  </si>
  <si>
    <t>FRIENDLY FOOD MART/76</t>
  </si>
  <si>
    <t>4800 JACKSON AVE SE</t>
  </si>
  <si>
    <t>5620 MARTIN LUTHER KING JUNIOR WAY SOUTH</t>
  </si>
  <si>
    <t>AURORA VILLAGE MART</t>
  </si>
  <si>
    <t>20003 AURORA AVENUE NORTH</t>
  </si>
  <si>
    <t>CHEVRON MINI MART</t>
  </si>
  <si>
    <t>5604 SUMMITVIEW AVENUE</t>
  </si>
  <si>
    <t>15510 AURORA AVE N</t>
  </si>
  <si>
    <t>P &amp; H CORNER MARKET</t>
  </si>
  <si>
    <t>7508 40TH ST W</t>
  </si>
  <si>
    <t>LITTLE DELI MART</t>
  </si>
  <si>
    <t>5622 1ST AVENUE SOUTH</t>
  </si>
  <si>
    <t>VALERO/FOOD SHOP</t>
  </si>
  <si>
    <t>17505 AURORA AVENUE NORTH</t>
  </si>
  <si>
    <t>2531 SE MILE HILL DR</t>
  </si>
  <si>
    <t>4602 NORTH PEARL STREET</t>
  </si>
  <si>
    <t>1600 WOODS RD SE</t>
  </si>
  <si>
    <t>LA HERRADURA</t>
  </si>
  <si>
    <t>6605 202ND STREET SOUTHWEST</t>
  </si>
  <si>
    <t>790 AUBURN WAY NORTH, #101</t>
  </si>
  <si>
    <t>PETE'S SUPER MARKET</t>
  </si>
  <si>
    <t>58 EAST LYNN STREET</t>
  </si>
  <si>
    <t>SENAIT STORE MARKET</t>
  </si>
  <si>
    <t>3116 NORTHEAST 125TH STREET</t>
  </si>
  <si>
    <t>32002 MILITARY ROAD SOUTH</t>
  </si>
  <si>
    <t>SMOKE AND MORE</t>
  </si>
  <si>
    <t>808 72ND STREET EAST</t>
  </si>
  <si>
    <t>QUICK PACK</t>
  </si>
  <si>
    <t>2616 SOUTH JACKSON STREET</t>
  </si>
  <si>
    <t>15332 AURORA AVE N</t>
  </si>
  <si>
    <t>201 AUBURN WAY S</t>
  </si>
  <si>
    <t>SMOKE SUPPLY</t>
  </si>
  <si>
    <t>8904 S TACOMA WAY STE 6</t>
  </si>
  <si>
    <t>USK STORE / TEXACO</t>
  </si>
  <si>
    <t>111 5TH STREET</t>
  </si>
  <si>
    <t>USK</t>
  </si>
  <si>
    <t>20725 HIGHWAY 99</t>
  </si>
  <si>
    <t>U-2 DISCOUNT STORE</t>
  </si>
  <si>
    <t>12740 BEL RED RD</t>
  </si>
  <si>
    <t>7-ELEVEN 2306-23559D</t>
  </si>
  <si>
    <t>2353 140TH AVE NE</t>
  </si>
  <si>
    <t>WALGREENS #4156</t>
  </si>
  <si>
    <t>12405 NE 85TH ST</t>
  </si>
  <si>
    <t>RITE AID #5300</t>
  </si>
  <si>
    <t>2010 YAKIMA VALLEY HWY STE C1</t>
  </si>
  <si>
    <t>JACKSONS #621 / SHELL</t>
  </si>
  <si>
    <t>10801 NE 68TH ST</t>
  </si>
  <si>
    <t>234 BRAVO TERRACE</t>
  </si>
  <si>
    <t>LIBERTY 907 / 76</t>
  </si>
  <si>
    <t>920 ADELE AVENUE</t>
  </si>
  <si>
    <t>AL BASHA MARKET AND SMOKE SHOP</t>
  </si>
  <si>
    <t>3509 W CLEARWATER AVE</t>
  </si>
  <si>
    <t>211 PARKPLACE CENTER</t>
  </si>
  <si>
    <t>VAPOR DELIGHTZ</t>
  </si>
  <si>
    <t>214 TORBETT ST STE H</t>
  </si>
  <si>
    <t>METRO FOOD MART</t>
  </si>
  <si>
    <t>528 SOUTH ELY STREET</t>
  </si>
  <si>
    <t>GALAXY MART II</t>
  </si>
  <si>
    <t>1301 JADWIN AVE</t>
  </si>
  <si>
    <t>1900 5TH AVE</t>
  </si>
  <si>
    <t>JUST A MINIT MART</t>
  </si>
  <si>
    <t>712 9TH STREET</t>
  </si>
  <si>
    <t>14310 NE 20TH ST STE D</t>
  </si>
  <si>
    <t>WALGREENS #07594</t>
  </si>
  <si>
    <t>1416 HARVEY RD</t>
  </si>
  <si>
    <t>SAFEWAY STORE #1472</t>
  </si>
  <si>
    <t>315 E COLLEGE WAY</t>
  </si>
  <si>
    <t>SAFEWAY FUEL CENTER # 1978</t>
  </si>
  <si>
    <t>2735 N PEARL ST</t>
  </si>
  <si>
    <t>SMOKE N STUFF #2</t>
  </si>
  <si>
    <t>6720 19TH ST W</t>
  </si>
  <si>
    <t>WAL-MART 2241</t>
  </si>
  <si>
    <t>2675 EAST LINCOLN AVENUE</t>
  </si>
  <si>
    <t>24 EAST HILL MARKET</t>
  </si>
  <si>
    <t>23847 108TH AVE SE</t>
  </si>
  <si>
    <t>7-ELEVEN #35675A- KENT</t>
  </si>
  <si>
    <t>24012 104TH AVE SE</t>
  </si>
  <si>
    <t>BARTELL DRUG COMPANY #57</t>
  </si>
  <si>
    <t>2700 BRIDGEPORT WAY W STE D</t>
  </si>
  <si>
    <t>18010 E VALLEY HWY</t>
  </si>
  <si>
    <t>4813 BRIDGEPORT WAY WEST</t>
  </si>
  <si>
    <t>COUGAR CAFE / CONOCO</t>
  </si>
  <si>
    <t>10806 EAST KENNEDY ROAD NORTHEAST</t>
  </si>
  <si>
    <t>A-CHAU CAFE &amp; DELI</t>
  </si>
  <si>
    <t>6902 RAINIER AVE S</t>
  </si>
  <si>
    <t>CARNICERIA LOS TOREROS</t>
  </si>
  <si>
    <t>2115 E LEWIS ST</t>
  </si>
  <si>
    <t>CIGAR KING</t>
  </si>
  <si>
    <t>25827 104TH AVENUE SOUTHEAST</t>
  </si>
  <si>
    <t>CIGAR LAND OF KENT</t>
  </si>
  <si>
    <t>25451 104TH AVE SE # 106</t>
  </si>
  <si>
    <t>1915 NORTH COLUMBIA CENTER BOULEVARD</t>
  </si>
  <si>
    <t>DAY &amp; NIGHT GROCERY</t>
  </si>
  <si>
    <t>3235 AUBURN WAY SOUTH</t>
  </si>
  <si>
    <t>EL PALACIO LATINO MARKET</t>
  </si>
  <si>
    <t>2109 AUBURN WAY NORTH, SUITE B</t>
  </si>
  <si>
    <t>SAARS SUPER SAVER FOODS</t>
  </si>
  <si>
    <t>1702 AUBURN WAY N</t>
  </si>
  <si>
    <t>6305 BRIDGEPORT WAY WEST</t>
  </si>
  <si>
    <t>REXVILLE GROCERY</t>
  </si>
  <si>
    <t>19271 BEST ROAD</t>
  </si>
  <si>
    <t>SUNSHINE GROCERY SMOKE</t>
  </si>
  <si>
    <t>1402 AUBURN WAY NORTH</t>
  </si>
  <si>
    <t>LIQUOR &amp; LIQUOR/WESTGATE LIQUOR &amp; WINE</t>
  </si>
  <si>
    <t>2627 NORTH PEARL STREET</t>
  </si>
  <si>
    <t>SKY MARKET</t>
  </si>
  <si>
    <t>830 WEST A STREET</t>
  </si>
  <si>
    <t>VASHON THRIFTWAY</t>
  </si>
  <si>
    <t>9740 SW BANK RD</t>
  </si>
  <si>
    <t>VASHON</t>
  </si>
  <si>
    <t>SAFEWAY FUEL STATION #1589</t>
  </si>
  <si>
    <t>116 RIVER BEND DR</t>
  </si>
  <si>
    <t>AMERISTAR SHELL</t>
  </si>
  <si>
    <t>101 MERLOT DR</t>
  </si>
  <si>
    <t>BAKER'S CORNER STORE</t>
  </si>
  <si>
    <t>5601 OCEAN BEACH HIGHWAY</t>
  </si>
  <si>
    <t>BJ'S CASHMERE (SHELL)</t>
  </si>
  <si>
    <t>102 TICHENAL RD</t>
  </si>
  <si>
    <t>CHEVRON / PIK A POP</t>
  </si>
  <si>
    <t>1524 YAKIMA VALLEY HWY</t>
  </si>
  <si>
    <t>MID COLUMBIA WINE &amp; SPIRITS</t>
  </si>
  <si>
    <t>731 N COLUMBIA CTR BLVD #100B</t>
  </si>
  <si>
    <t>IGA/MARTIN'S MARKETPLACE</t>
  </si>
  <si>
    <t>130 TITCHENAL WAY</t>
  </si>
  <si>
    <t>LOVE'S TRAVEL STOP</t>
  </si>
  <si>
    <t>700 WINE COUNTRY RD</t>
  </si>
  <si>
    <t>MINIT SHOP</t>
  </si>
  <si>
    <t>3803 OCEAN BEACH HIGHWAY</t>
  </si>
  <si>
    <t>PARK N PAK</t>
  </si>
  <si>
    <t>905 EAST LINCOLN AVENUE</t>
  </si>
  <si>
    <t>3202 OCEAN BEACH HWY STE 130</t>
  </si>
  <si>
    <t>7-ELEVEN SITE 1032835</t>
  </si>
  <si>
    <t>5700 MARTIN LUTHER KING JR WAY S</t>
  </si>
  <si>
    <t>SAFEWAY FUEL #1508</t>
  </si>
  <si>
    <t>3820 RAINIER AVE S</t>
  </si>
  <si>
    <t>BARTELL DRUG COMPANY #41</t>
  </si>
  <si>
    <t>14901 4TH AVE SW STE 100</t>
  </si>
  <si>
    <t>RITE AID #5227</t>
  </si>
  <si>
    <t>110 SW 148TH ST</t>
  </si>
  <si>
    <t>WALGREENS #5950</t>
  </si>
  <si>
    <t>4412 RAINIER AVENUE SOUTH</t>
  </si>
  <si>
    <t>6230 RAINIER AVE S</t>
  </si>
  <si>
    <t>M L K CHEVRON</t>
  </si>
  <si>
    <t>6600 MARTIN LUTHER KING JR WY S</t>
  </si>
  <si>
    <t>RAINIER CHICAGO MARKET</t>
  </si>
  <si>
    <t>7729 RAINIER AVENUE SOUTH</t>
  </si>
  <si>
    <t>SPEED E MART</t>
  </si>
  <si>
    <t>9625 RENTON AVENUE SOUTH</t>
  </si>
  <si>
    <t>SEATAC MARKET &amp; SMOKE SHOP</t>
  </si>
  <si>
    <t>16256 MILITARY RD S STE 112</t>
  </si>
  <si>
    <t>RAINIER VALERO</t>
  </si>
  <si>
    <t>7301 RAINIER AVE S</t>
  </si>
  <si>
    <t>200 SOUTH 3RD STREET</t>
  </si>
  <si>
    <t>FRED MEYER #053</t>
  </si>
  <si>
    <t>16735 SE 272ND ST</t>
  </si>
  <si>
    <t>7-ELEVEN 2361-20249 D</t>
  </si>
  <si>
    <t>1302 8TH ST NE</t>
  </si>
  <si>
    <t>762 OUTLET COLLECTION DRIVE SOUTHWEST</t>
  </si>
  <si>
    <t>7-ELEVEN #35333A- AUBURN</t>
  </si>
  <si>
    <t>1602 A ST SE</t>
  </si>
  <si>
    <t>WAL-MART STORE #5073</t>
  </si>
  <si>
    <t>17432 SE 270TH PL</t>
  </si>
  <si>
    <t>RITE AID #5275</t>
  </si>
  <si>
    <t>3840 BRIDGEPORT WAY W</t>
  </si>
  <si>
    <t>5520 ORCHARD STREET WEST</t>
  </si>
  <si>
    <t>16405 SE 272ND ST</t>
  </si>
  <si>
    <t>WALGREENS 7677</t>
  </si>
  <si>
    <t>1502 LAKE TAPPS PARKWAY SOUTHEAST</t>
  </si>
  <si>
    <t>EVERETT AVENUE GROCERY</t>
  </si>
  <si>
    <t>3001 EVERETT AVENUE</t>
  </si>
  <si>
    <t>NARROWS MARINA BAIT &amp; TACKLE</t>
  </si>
  <si>
    <t>9007 S 19TH ST, STE 100</t>
  </si>
  <si>
    <t>BOMBAY FIJI BAZAAR</t>
  </si>
  <si>
    <t>24700 36TH AVE S   UNIT 104</t>
  </si>
  <si>
    <t>1207 SOUTH 320TH STREET</t>
  </si>
  <si>
    <t>THE CITY SMOKE SHOP / ISHTAR SMOKE SHOP</t>
  </si>
  <si>
    <t>417 CENTRAL AVENUE SOUTH</t>
  </si>
  <si>
    <t>LAKE CONNOR GROCERY</t>
  </si>
  <si>
    <t>2730 NORTH MACHIA ROAD</t>
  </si>
  <si>
    <t>KENT EAST LIQUOR &amp; WINE</t>
  </si>
  <si>
    <t>25835 104TH AVE SE</t>
  </si>
  <si>
    <t>JAMES GAS / SHELL</t>
  </si>
  <si>
    <t>1133 W JAMES ST</t>
  </si>
  <si>
    <t>MAPLE VALLEY SHELL</t>
  </si>
  <si>
    <t>21641 MAPLE VALLEY HWY SE</t>
  </si>
  <si>
    <t>YOUNG'S MART</t>
  </si>
  <si>
    <t>4002 CENTER STREET</t>
  </si>
  <si>
    <t>UP IN VAPOR</t>
  </si>
  <si>
    <t>5510 ORCHARD STREET WEST, SUITE B1</t>
  </si>
  <si>
    <t>RITE AID #5178</t>
  </si>
  <si>
    <t>3905 FACTORIA SQUARE MALL SE</t>
  </si>
  <si>
    <t>16256 NE 8TH ST</t>
  </si>
  <si>
    <t>2221 EAST LEWIS STREET</t>
  </si>
  <si>
    <t>150 SUNSET BLVD SW</t>
  </si>
  <si>
    <t>WALGREENS 4627</t>
  </si>
  <si>
    <t>275 RAINIER AVENUE SOUTH</t>
  </si>
  <si>
    <t>4621 NORTH EAST SUNSET BOULEVARD</t>
  </si>
  <si>
    <t>BONNEY LAKE GROCERY</t>
  </si>
  <si>
    <t>18705 VETERANS MEMORIAL DRIVE EAST</t>
  </si>
  <si>
    <t>16300 RENTON ISSAQUAH ROAD SE</t>
  </si>
  <si>
    <t>221 WASHINGTON AVENUE NORTH</t>
  </si>
  <si>
    <t>16002 MERIDIAN E</t>
  </si>
  <si>
    <t>SAFEWAY #00091 FUEL</t>
  </si>
  <si>
    <t>1227 15TH AVE STE A</t>
  </si>
  <si>
    <t>FRED MEYER FUEL #171</t>
  </si>
  <si>
    <t>5050 STATE HIGHWAY 303 NE</t>
  </si>
  <si>
    <t>SAFEWAY FUEL #2645</t>
  </si>
  <si>
    <t>5802 134TH PL SE</t>
  </si>
  <si>
    <t>EMERALD QUEEN CASINO I-5</t>
  </si>
  <si>
    <t>2024 E. 29TH ST.</t>
  </si>
  <si>
    <t>CLOUD 509</t>
  </si>
  <si>
    <t>213 W 4TH AVE SUITE 103</t>
  </si>
  <si>
    <t>WALGREENS #5912</t>
  </si>
  <si>
    <t>3333 WHEATON WAY</t>
  </si>
  <si>
    <t>MOBIL #62514</t>
  </si>
  <si>
    <t>2808 WHEATON WAY</t>
  </si>
  <si>
    <t>BARTELL DRUGS #69</t>
  </si>
  <si>
    <t>18001 BOTHELL-EVERETT HWY</t>
  </si>
  <si>
    <t>2101 6TH ST</t>
  </si>
  <si>
    <t>B AND D MARKET</t>
  </si>
  <si>
    <t>601 NORTH TOWER AVENUE</t>
  </si>
  <si>
    <t>223 N 1ST ST</t>
  </si>
  <si>
    <t>ST. HELEN'S SHOPPING CENTER</t>
  </si>
  <si>
    <t>236 30TH AVE</t>
  </si>
  <si>
    <t>344 NE FRONTAGE RD</t>
  </si>
  <si>
    <t>15900 116TH AVE NE</t>
  </si>
  <si>
    <t>1055 TENNANT WAY</t>
  </si>
  <si>
    <t>JACOBSEN CHEVRON / FOOD MART</t>
  </si>
  <si>
    <t>1427 OCEAN BEACH HIGHWAY</t>
  </si>
  <si>
    <t>SMOKERS' CHOICE</t>
  </si>
  <si>
    <t>3720 KITSAP WAY</t>
  </si>
  <si>
    <t>CLAY'S MARKET</t>
  </si>
  <si>
    <t>815 PIKE STREET</t>
  </si>
  <si>
    <t>VAPE D LISH</t>
  </si>
  <si>
    <t>1158 COMMERCE AVE</t>
  </si>
  <si>
    <t>EVERGREEN VAPE AND GLASS</t>
  </si>
  <si>
    <t>1309 NORTH 1ST STREET</t>
  </si>
  <si>
    <t>LA MEXICANA GROCERY STORE</t>
  </si>
  <si>
    <t>17208 BOTHELL WAY NORTHEAST, SUITE B</t>
  </si>
  <si>
    <t>1105 15TH AVE STE F</t>
  </si>
  <si>
    <t>MILLER'S MARKET</t>
  </si>
  <si>
    <t>3152 WASHINGTON WAY</t>
  </si>
  <si>
    <t>RESERVATION OUTPOST</t>
  </si>
  <si>
    <t>321 54TH AVE. E.</t>
  </si>
  <si>
    <t>807 PACIFIC AVENUE SOUTH</t>
  </si>
  <si>
    <t>WALGREENS #01089</t>
  </si>
  <si>
    <t>13503 SE MILL PLAIN BLVD</t>
  </si>
  <si>
    <t>WALGREENS #06103</t>
  </si>
  <si>
    <t>1905 SE 164TH AVE</t>
  </si>
  <si>
    <t>JIFFY MART 117</t>
  </si>
  <si>
    <t>9012 NE 117TH AVE</t>
  </si>
  <si>
    <t>CHEVRON STATIONS #1196</t>
  </si>
  <si>
    <t>16406 SE 26TH ST</t>
  </si>
  <si>
    <t>CENEX ZIP TRIP #12</t>
  </si>
  <si>
    <t>3921 E  MT. SPOKANE PARK RD</t>
  </si>
  <si>
    <t>MEAD</t>
  </si>
  <si>
    <t>FRED MEYER #140 FUEL CENTER</t>
  </si>
  <si>
    <t>7400 NE HIGHWAY 99</t>
  </si>
  <si>
    <t>CENEX ZIP TRIP #15</t>
  </si>
  <si>
    <t>8215 E TRENT AVE</t>
  </si>
  <si>
    <t>SAFEWAY STORE #1519</t>
  </si>
  <si>
    <t>13719 SE MILL PLAIN BLVD</t>
  </si>
  <si>
    <t>SAFEWAY FUEL CENTER #1704</t>
  </si>
  <si>
    <t>QUALITY FOOD CENTER / QFC #212</t>
  </si>
  <si>
    <t>3505 SE 192ND AVE</t>
  </si>
  <si>
    <t>7-ELEVEN FOOD STORE NO. 2352-23661B</t>
  </si>
  <si>
    <t>11703 SE MILL PLAIN BLVD</t>
  </si>
  <si>
    <t>7-ELEVEN #35893H- VANCOUVER</t>
  </si>
  <si>
    <t>8214 NE VANCOUVER MALL LP</t>
  </si>
  <si>
    <t>7-ELEVEN 36171B</t>
  </si>
  <si>
    <t>10117 EVERGREEN WAY</t>
  </si>
  <si>
    <t>MAVERIK #447</t>
  </si>
  <si>
    <t>4206 E DAY MT SPOKANE RD</t>
  </si>
  <si>
    <t>JACKSONS FOOD STORES # 501</t>
  </si>
  <si>
    <t>404 NE 78TH ST</t>
  </si>
  <si>
    <t>76 / MY GOODS</t>
  </si>
  <si>
    <t>7701 NE 117TH AVE</t>
  </si>
  <si>
    <t>AM/PM # 82746</t>
  </si>
  <si>
    <t>609 NE 99TH ST</t>
  </si>
  <si>
    <t>116 NE 164TH AVE</t>
  </si>
  <si>
    <t>700 SE 160TH AVE STE 111</t>
  </si>
  <si>
    <t>CENEX ZIP TRIP</t>
  </si>
  <si>
    <t>1503 EAST ILLINOIS AVENUE</t>
  </si>
  <si>
    <t>14135 SE MILL PLAIN BLVD</t>
  </si>
  <si>
    <t>500 SE CHKALOV DR</t>
  </si>
  <si>
    <t>3812 E HIGHLAND RD</t>
  </si>
  <si>
    <t>3815 FRUIT VALLEY RD</t>
  </si>
  <si>
    <t>CONOCO / FOOD MART</t>
  </si>
  <si>
    <t>14710 N NEWPORT HWY</t>
  </si>
  <si>
    <t>GLENN'S FOODS</t>
  </si>
  <si>
    <t>11810 N MARKET ST</t>
  </si>
  <si>
    <t>HMP FOOD STORE</t>
  </si>
  <si>
    <t>2201 MAIN ST</t>
  </si>
  <si>
    <t>14202 N MARKET</t>
  </si>
  <si>
    <t>HAWAIIAN VAPOR</t>
  </si>
  <si>
    <t>11011 NE BURTON RD</t>
  </si>
  <si>
    <t>S &amp; S QUICK MART</t>
  </si>
  <si>
    <t>13808 28TH ST NE</t>
  </si>
  <si>
    <t>4816 NE THURSTON WAY</t>
  </si>
  <si>
    <t>18012 68TH AVENUE SOUTH</t>
  </si>
  <si>
    <t>8506 5TH AVENUE NORTHEAST</t>
  </si>
  <si>
    <t>MINI MART/SHELL</t>
  </si>
  <si>
    <t>1401 SOUTH SPRAGUE AVENUE</t>
  </si>
  <si>
    <t>THE STAR STORE</t>
  </si>
  <si>
    <t>1ST ST</t>
  </si>
  <si>
    <t>LANGLEY</t>
  </si>
  <si>
    <t>CENEX / BLEHYL COUNTRY STORE</t>
  </si>
  <si>
    <t>940 EAST WINE COUNTRY ROAD</t>
  </si>
  <si>
    <t>2301 FREEWAY DRIVE</t>
  </si>
  <si>
    <t>7-ELEVEN STORE 2307-20481F</t>
  </si>
  <si>
    <t>87 9TH ST NE</t>
  </si>
  <si>
    <t>FRED MEYER FUEL 654</t>
  </si>
  <si>
    <t>11 GRANT ROAD</t>
  </si>
  <si>
    <t>CARNICERIA EL AMIGO / EL AMIGO MEAT SHOP</t>
  </si>
  <si>
    <t>5655-A SUNSET HIGHWAY</t>
  </si>
  <si>
    <t>DISCOUNT TOBACCO &amp; BEVERAGE</t>
  </si>
  <si>
    <t>1051 VALLEY MALL PKWY</t>
  </si>
  <si>
    <t>111 VALLEY MALL PKWY</t>
  </si>
  <si>
    <t>GRANT ROAD EZ MART</t>
  </si>
  <si>
    <t>96 GRANT RD</t>
  </si>
  <si>
    <t>MCGUIRE'S IRISH RESTAURANT &amp; PUB</t>
  </si>
  <si>
    <t>4807 TIETON DRIVE</t>
  </si>
  <si>
    <t>MERCADO LA PLAZITA</t>
  </si>
  <si>
    <t>715 W WINE COUNTRY RD</t>
  </si>
  <si>
    <t>TAYON'S MARKET</t>
  </si>
  <si>
    <t>810 WEST WINE COUNTRY ROAD</t>
  </si>
  <si>
    <t>1688 GRANT ROAD</t>
  </si>
  <si>
    <t>WALGREENS #13971 (EAST WENATCHEE)</t>
  </si>
  <si>
    <t>470 GRANT RD</t>
  </si>
  <si>
    <t>SAFEWAY #3521</t>
  </si>
  <si>
    <t>510 GRANT ROAD</t>
  </si>
  <si>
    <t>SHORT STOP #4</t>
  </si>
  <si>
    <t>223 F ST SE</t>
  </si>
  <si>
    <t>RITE AID #6347</t>
  </si>
  <si>
    <t>250 BASIN ST SW</t>
  </si>
  <si>
    <t>BI-MART #642</t>
  </si>
  <si>
    <t>780 GRANT ROAD</t>
  </si>
  <si>
    <t>FRED MEYER #654</t>
  </si>
  <si>
    <t>11 W GRANT RD</t>
  </si>
  <si>
    <t>HIGHWAY JUNCTION/CHEVRON</t>
  </si>
  <si>
    <t>603 CENTRAL AVE S</t>
  </si>
  <si>
    <t>COST LESS TOBACCO</t>
  </si>
  <si>
    <t>456 BASIN STREET SOUTHWEST</t>
  </si>
  <si>
    <t>QUINCY DELI MART</t>
  </si>
  <si>
    <t>306 F STREET SW</t>
  </si>
  <si>
    <t>QUINCY MARKET</t>
  </si>
  <si>
    <t>807 2ND AVE SW</t>
  </si>
  <si>
    <t>WALGREENS # 07131</t>
  </si>
  <si>
    <t>909 17TH ST</t>
  </si>
  <si>
    <t>7-ELEVEN 2360-18488G</t>
  </si>
  <si>
    <t>1102 12TH ST</t>
  </si>
  <si>
    <t>RITE AID #5234</t>
  </si>
  <si>
    <t>1517 COMMERCIAL AVENUE</t>
  </si>
  <si>
    <t>UNION 76</t>
  </si>
  <si>
    <t>100 BARKSDALE AVE</t>
  </si>
  <si>
    <t>A1 GAS &amp; FOOD</t>
  </si>
  <si>
    <t>2216 STATE ROUTE 530 NORTHEAST</t>
  </si>
  <si>
    <t>2233 STATE ROUTE 530 NORTHEAST</t>
  </si>
  <si>
    <t>THE MARKET AT ANACORTES</t>
  </si>
  <si>
    <t>1519 COMMERCIAL AVE</t>
  </si>
  <si>
    <t>LAKE ERIE GROCERY</t>
  </si>
  <si>
    <t>13260 HEART LAKE ROAD</t>
  </si>
  <si>
    <t>HAROLD'S</t>
  </si>
  <si>
    <t>6186 STATE ROUTE 20</t>
  </si>
  <si>
    <t>OLD SALTS</t>
  </si>
  <si>
    <t>1900 SKYLINE WAY</t>
  </si>
  <si>
    <t>911 11TH ST</t>
  </si>
  <si>
    <t>STEINMAN'S</t>
  </si>
  <si>
    <t>1719 12TH ST</t>
  </si>
  <si>
    <t>WALGREENS #07137</t>
  </si>
  <si>
    <t>2650 BRIDGEPORT WAY W</t>
  </si>
  <si>
    <t>WALGREENS #11527</t>
  </si>
  <si>
    <t>2024 6TH AVENUE</t>
  </si>
  <si>
    <t>7-ELEVEN STORE 2303-24520E</t>
  </si>
  <si>
    <t>4720 BRIDGEPORT WAY W</t>
  </si>
  <si>
    <t>7-ELEVEN STORE #34625H</t>
  </si>
  <si>
    <t>3105 S TYLER ST</t>
  </si>
  <si>
    <t>7-ELEVEN #35872</t>
  </si>
  <si>
    <t>4615 SOUTHWEST 320TH STREET</t>
  </si>
  <si>
    <t>702 W 3RD AVE</t>
  </si>
  <si>
    <t>SAFEWAY STORE #486</t>
  </si>
  <si>
    <t>3842 BRIDGEPORT WAY W</t>
  </si>
  <si>
    <t>FRED MEYER #495 FUEL CENTER</t>
  </si>
  <si>
    <t>431 RAINIER AVE S</t>
  </si>
  <si>
    <t>JACKSONS #616 / SHELL</t>
  </si>
  <si>
    <t>11700 NE 160TH ST</t>
  </si>
  <si>
    <t>15202 MERIDIAN E</t>
  </si>
  <si>
    <t>76 MY GOOD MARKET</t>
  </si>
  <si>
    <t>2022 S PUGET DR</t>
  </si>
  <si>
    <t>17008 FOREST CANYON ROAD EAST</t>
  </si>
  <si>
    <t>LAKE TAPPS</t>
  </si>
  <si>
    <t>CIGAR AND LIQUOR</t>
  </si>
  <si>
    <t>1520 WILMINGTON DR STE 120</t>
  </si>
  <si>
    <t>DJ MARKET</t>
  </si>
  <si>
    <t>3922 148TH ST SE STE 110</t>
  </si>
  <si>
    <t>3530 MARTIN WAY EAST</t>
  </si>
  <si>
    <t>WINE SHOP FAMILY MARKET</t>
  </si>
  <si>
    <t>807 LAUREL DR</t>
  </si>
  <si>
    <t>LUCKY III FOOD STORE</t>
  </si>
  <si>
    <t>3601 S 12TH ST</t>
  </si>
  <si>
    <t>TOBACCO HUT</t>
  </si>
  <si>
    <t>1917 BROADWAY</t>
  </si>
  <si>
    <t>3501 S. AINSWORTH AVENUE</t>
  </si>
  <si>
    <t>ORILLIA SMOKE</t>
  </si>
  <si>
    <t>18111 EAST VALLEY HIGHWAY, SUITE D102</t>
  </si>
  <si>
    <t>2615 BROADWAY</t>
  </si>
  <si>
    <t>YOUNG'S VAPE &amp; SMOKE</t>
  </si>
  <si>
    <t>29500 PACIFIC HIGHWAY SOUTH, SUITE C</t>
  </si>
  <si>
    <t>WALGREENS 03840</t>
  </si>
  <si>
    <t>14656 AMBAUM BLVD SW</t>
  </si>
  <si>
    <t>WALGREENS #05951</t>
  </si>
  <si>
    <t>11509 CANYON RD E</t>
  </si>
  <si>
    <t>WALGREENS #06814</t>
  </si>
  <si>
    <t>10302 SUNRISE BLVD E</t>
  </si>
  <si>
    <t>101 GROCERY</t>
  </si>
  <si>
    <t>536 RAINIER AVE S</t>
  </si>
  <si>
    <t>SAFEWAY STORE #1664</t>
  </si>
  <si>
    <t>138 SW 148TH ST</t>
  </si>
  <si>
    <t>7-ELEVEN 2361-23931E</t>
  </si>
  <si>
    <t>11657 DES MOINES MEMORIAL DR.</t>
  </si>
  <si>
    <t>SAFEWAY STORE #2640</t>
  </si>
  <si>
    <t>13308 MERIDIAN E</t>
  </si>
  <si>
    <t>FRED MEYER #424</t>
  </si>
  <si>
    <t>17404 MERIDIAN E</t>
  </si>
  <si>
    <t>FRED MEYER # 665</t>
  </si>
  <si>
    <t>1201 VALLEY AVE E</t>
  </si>
  <si>
    <t>WINCO FOODS #74</t>
  </si>
  <si>
    <t>6621 166TH AVE E</t>
  </si>
  <si>
    <t>17519 CANYON RD</t>
  </si>
  <si>
    <t>ANDYS HANDY MART</t>
  </si>
  <si>
    <t>150 SW 160TH</t>
  </si>
  <si>
    <t>809 W MAIN ST</t>
  </si>
  <si>
    <t>BURIEN USA/MOBIL</t>
  </si>
  <si>
    <t>303 SW 148TH ST</t>
  </si>
  <si>
    <t>CANYON GROCERY / SHELL</t>
  </si>
  <si>
    <t>8401 CANYON RD E</t>
  </si>
  <si>
    <t>SUNSHINE MART / CHEVRON</t>
  </si>
  <si>
    <t>29297 HWY 410 E STE C</t>
  </si>
  <si>
    <t>CIRCLE FOOD STORE</t>
  </si>
  <si>
    <t>2000 BENSON ROAD SOUTH, SUITE 140</t>
  </si>
  <si>
    <t>CITY FUEL</t>
  </si>
  <si>
    <t>2202 NORTH MONROE STREET</t>
  </si>
  <si>
    <t>CITY LIMIT DELI MART</t>
  </si>
  <si>
    <t>5101 E VALLEY HWY E</t>
  </si>
  <si>
    <t>1313 MAIN ST</t>
  </si>
  <si>
    <t>1439 AUBURN WAY N</t>
  </si>
  <si>
    <t>SHELL / PACIFIC FOODMART</t>
  </si>
  <si>
    <t>3419 WEST CLEARWATER AVENUE</t>
  </si>
  <si>
    <t>908 ALDER AVE</t>
  </si>
  <si>
    <t>VICTORIAN VAPES</t>
  </si>
  <si>
    <t>700 E EDISON AVE</t>
  </si>
  <si>
    <t>WALGREENS # 07908</t>
  </si>
  <si>
    <t>27130 172ND AVE SE</t>
  </si>
  <si>
    <t>WALGREENS #10946</t>
  </si>
  <si>
    <t>2830 S GRAND BLVD</t>
  </si>
  <si>
    <t>7-ELEVEN 2362-18071E</t>
  </si>
  <si>
    <t>722 N PARK RD</t>
  </si>
  <si>
    <t>7-ELEVEN 2303-23228C</t>
  </si>
  <si>
    <t>31006 PACIFIC HWY S</t>
  </si>
  <si>
    <t>EXXON SUPER STORE 24</t>
  </si>
  <si>
    <t>13415 E 32ND AVE</t>
  </si>
  <si>
    <t>7-ELEVEN 27284</t>
  </si>
  <si>
    <t>32935 FIRST AVENUE SOUTH</t>
  </si>
  <si>
    <t>SAFEWAY STORE #3545</t>
  </si>
  <si>
    <t>900 E MERIDIAN STE 12</t>
  </si>
  <si>
    <t>RITE AID #5175</t>
  </si>
  <si>
    <t>32015 PACIFIC HIGHWAY SOUTH</t>
  </si>
  <si>
    <t>RITE AID #5256</t>
  </si>
  <si>
    <t>900 E MERIDIAN STE 23</t>
  </si>
  <si>
    <t>MAVERIK #558</t>
  </si>
  <si>
    <t>4337 S REGAL ST</t>
  </si>
  <si>
    <t>JACKSONS #638</t>
  </si>
  <si>
    <t>902 OUTLET COLLECTION WAY</t>
  </si>
  <si>
    <t>34041 MILITARY ROAD SOUTH</t>
  </si>
  <si>
    <t>4600 FREMONT AVE N</t>
  </si>
  <si>
    <t>5011 SO 288TH ST</t>
  </si>
  <si>
    <t>5100 25TH AVENUE NORTHEAST</t>
  </si>
  <si>
    <t>1190 SUNSET BOULEVARD NORTHEAST, SUITE B</t>
  </si>
  <si>
    <t>2100 SW 356TH STREET</t>
  </si>
  <si>
    <t>BARTELL DRUG CO #9</t>
  </si>
  <si>
    <t>100 N 85TH ST</t>
  </si>
  <si>
    <t>SUNNYSIDE ARCO AM/PM</t>
  </si>
  <si>
    <t>1850 WANETA RD</t>
  </si>
  <si>
    <t>3648 AUBURN WAY NORTH</t>
  </si>
  <si>
    <t>SMOKE CHEAP PRICE</t>
  </si>
  <si>
    <t>2120 AUBURN WAY NORTH</t>
  </si>
  <si>
    <t>1551 MCHUGH AVENUE</t>
  </si>
  <si>
    <t>CITY MARKET</t>
  </si>
  <si>
    <t>415 SOUTH RAINIER STREET, SUITE 110</t>
  </si>
  <si>
    <t>CUMBERLAND GROCERY</t>
  </si>
  <si>
    <t>31302 SOUTHEAST 354TH STREET</t>
  </si>
  <si>
    <t>SALEH'S DELICATESSEN</t>
  </si>
  <si>
    <t>2401 NORTHWEST 80TH STREET</t>
  </si>
  <si>
    <t>EGGERS SOUTH HILL LIQUOR</t>
  </si>
  <si>
    <t>5611 S PERRY</t>
  </si>
  <si>
    <t>ORCHARD SHELL FOOD MART</t>
  </si>
  <si>
    <t>HOBART FOOD MARKET</t>
  </si>
  <si>
    <t>20250 276TH AVENUE SOUTHEAST</t>
  </si>
  <si>
    <t>HOBART</t>
  </si>
  <si>
    <t>524 MERIDIAN E</t>
  </si>
  <si>
    <t>8915 E TRENT AVE</t>
  </si>
  <si>
    <t>MILLWOOD</t>
  </si>
  <si>
    <t>6405 MCKINLEY AVE</t>
  </si>
  <si>
    <t>MILLWOOD GROCERY &amp; SPIRITS</t>
  </si>
  <si>
    <t>3409 N ARGONNE RD</t>
  </si>
  <si>
    <t>NORTH KORNERS / SHELL</t>
  </si>
  <si>
    <t>52 E VINEYARD DR</t>
  </si>
  <si>
    <t>LA NUEVA LUPITAS</t>
  </si>
  <si>
    <t>2124 SW 336TH ST</t>
  </si>
  <si>
    <t>RAJA MARKET</t>
  </si>
  <si>
    <t>18709 E APPLEWAY</t>
  </si>
  <si>
    <t>MCCHORD MART</t>
  </si>
  <si>
    <t>5105 SOLBERG DRIVE SOUTHWEST B</t>
  </si>
  <si>
    <t>STOP N SHOP</t>
  </si>
  <si>
    <t>41604 264TH AVENUE SOUTHEAST</t>
  </si>
  <si>
    <t>QUALITY FOOD CENTER / QFC #101</t>
  </si>
  <si>
    <t>201 NE STATE HWY 300</t>
  </si>
  <si>
    <t>SAFEWAY FUEL STATION #1571</t>
  </si>
  <si>
    <t>23961 NE STATE ROUTE 3 STE A</t>
  </si>
  <si>
    <t>SAFEWAY # 1653</t>
  </si>
  <si>
    <t>2615 NE 112TH AVE</t>
  </si>
  <si>
    <t>7-ELEVEN 2361-20471E</t>
  </si>
  <si>
    <t>13456 1ST AVE S</t>
  </si>
  <si>
    <t>7-ELEVEN 2361-26153E</t>
  </si>
  <si>
    <t>817 MERIDIAN AVE E</t>
  </si>
  <si>
    <t>EDGEWOOD</t>
  </si>
  <si>
    <t>SAHALEE COUNTRY CLUB SO-2576</t>
  </si>
  <si>
    <t>21200 SAHALEE COUNTRY CLUB DR</t>
  </si>
  <si>
    <t>WAL-MART STORE # 2947</t>
  </si>
  <si>
    <t>9000 NE HIGHWAY 99</t>
  </si>
  <si>
    <t>7-ELEVEN STORE 35289A</t>
  </si>
  <si>
    <t>4224 UNIVERSITY WAY NORTHEAST</t>
  </si>
  <si>
    <t>7-ELEVEN 35501</t>
  </si>
  <si>
    <t>6735 NORTHEAST 42ND STREET</t>
  </si>
  <si>
    <t>QUICK SHOP MINIT MART #42</t>
  </si>
  <si>
    <t>1901 KAUFFMAN AVENUE</t>
  </si>
  <si>
    <t>SAFEWAY STORE #4405</t>
  </si>
  <si>
    <t>408 NE 81ST ST</t>
  </si>
  <si>
    <t>56TH STREET MARKET</t>
  </si>
  <si>
    <t>2201 N 56TH ST</t>
  </si>
  <si>
    <t>WALGREENS #5816</t>
  </si>
  <si>
    <t>9812 NORTHEAST HIGHWAY 99</t>
  </si>
  <si>
    <t>WALGREENS #6260</t>
  </si>
  <si>
    <t>729 MERIDIAN AVENUE EAST</t>
  </si>
  <si>
    <t>SHELL / JACKSONS #639</t>
  </si>
  <si>
    <t>2325 MERIDIAN AVE E</t>
  </si>
  <si>
    <t>RITE AID # 6455</t>
  </si>
  <si>
    <t>17615 140TH AVE SE</t>
  </si>
  <si>
    <t>RITE AID #6544</t>
  </si>
  <si>
    <t>23940 NE STATE RT 3</t>
  </si>
  <si>
    <t>102 W FOURTH PLAIN BLVD</t>
  </si>
  <si>
    <t>1901 LARCH WAY</t>
  </si>
  <si>
    <t>7601 LAKE BALLINGER WAY</t>
  </si>
  <si>
    <t>QUALITY FOOD CENTER / QFC #805</t>
  </si>
  <si>
    <t>17847 1ST AVE S</t>
  </si>
  <si>
    <t>QUALITY FOOD CENTER / QFC #869</t>
  </si>
  <si>
    <t>4500 WALLINGFORD AVE N</t>
  </si>
  <si>
    <t>99¢ DISCOUNT MART</t>
  </si>
  <si>
    <t>3021 NE 72ND DR STE 47</t>
  </si>
  <si>
    <t>THE AGATE STORE</t>
  </si>
  <si>
    <t>3841 EAST AGATE ROAD</t>
  </si>
  <si>
    <t>4030 RUCKER AVENUE</t>
  </si>
  <si>
    <t>501 NORTHEAST 3RD AVENUE</t>
  </si>
  <si>
    <t>ARCO QUICK STOP</t>
  </si>
  <si>
    <t>2829 E MILL PLAIN BLVD</t>
  </si>
  <si>
    <t>SHILSHOLE BAY FUEL DOCK</t>
  </si>
  <si>
    <t>7029 SEAVIEW AVENUE NORTHWEST, DOCK H</t>
  </si>
  <si>
    <t>BALKAN MARKET</t>
  </si>
  <si>
    <t>146 SW 153RD ST</t>
  </si>
  <si>
    <t>BEAR CREEK COUNTRY STORE AND FEED</t>
  </si>
  <si>
    <t>3530 NORTHEAST OLD BELFAIR HIGHWAY</t>
  </si>
  <si>
    <t>BEST CIGAR SHOP</t>
  </si>
  <si>
    <t>1713 N 45TH ST</t>
  </si>
  <si>
    <t>2330 S 37TH ST</t>
  </si>
  <si>
    <t>BROADWAY CIGAR VANCOUVER</t>
  </si>
  <si>
    <t>1905 SE 192ND AVE STE 103A</t>
  </si>
  <si>
    <t>BURIEN MARKET</t>
  </si>
  <si>
    <t>233 152ND AVE SW</t>
  </si>
  <si>
    <t>CAMAS HILL TOP MARKET</t>
  </si>
  <si>
    <t>1408 NORTHEAST EVERETT STREET</t>
  </si>
  <si>
    <t>HOOD CANAL OUTFITTERS</t>
  </si>
  <si>
    <t>24171 N US HWY 101</t>
  </si>
  <si>
    <t>4800 NORTHEAST 4TH STREET</t>
  </si>
  <si>
    <t>106 TICHENAL ROAD</t>
  </si>
  <si>
    <t>1005 WALLACE WAY</t>
  </si>
  <si>
    <t>1605 NW 6TH AVE</t>
  </si>
  <si>
    <t>PREMIUM CIGAR AND PIPES</t>
  </si>
  <si>
    <t>17711 HIGHWAY 99, SUITE B</t>
  </si>
  <si>
    <t>TAM O'SHANTER GOLF &amp; COUNTRY CLUB</t>
  </si>
  <si>
    <t>1313 183RD AVE NE</t>
  </si>
  <si>
    <t>COLES CORNER</t>
  </si>
  <si>
    <t>15255 HIGHWAY 2</t>
  </si>
  <si>
    <t>LILLIWAUP COUNTRY STORE &amp; MOTEL</t>
  </si>
  <si>
    <t>28621 HWY 101 N</t>
  </si>
  <si>
    <t>EL JAZMIN</t>
  </si>
  <si>
    <t>531 EAST MAIN STREET</t>
  </si>
  <si>
    <t>KBAMADA ENTERPRISE</t>
  </si>
  <si>
    <t>550 E OLYMPIA ST</t>
  </si>
  <si>
    <t>4905 NE 94TH AVE</t>
  </si>
  <si>
    <t>1115 E MAIN ST</t>
  </si>
  <si>
    <t>PORT OF TACOMA SHELL FOOD MART</t>
  </si>
  <si>
    <t>3251 PACIFIC HWY E</t>
  </si>
  <si>
    <t>LI'L Q FOOD STORE</t>
  </si>
  <si>
    <t>8510 EAST MILL PLAIN BOULEVARD</t>
  </si>
  <si>
    <t>1680 E MAIN ST</t>
  </si>
  <si>
    <t>16809 HIGHWAY 99 SUITE F</t>
  </si>
  <si>
    <t>WATER HOLE TRUCK STOP</t>
  </si>
  <si>
    <t>3003 WEST MAIN ROAD</t>
  </si>
  <si>
    <t>910 NE TENNEY RD STE 113</t>
  </si>
  <si>
    <t>VAPOR IT II</t>
  </si>
  <si>
    <t>151 NE HWY 300 STE B</t>
  </si>
  <si>
    <t>717 MERIDIAN AVENUE EAST</t>
  </si>
  <si>
    <t>MINIT MART/SHELL</t>
  </si>
  <si>
    <t>7107 NORTHEAST VANCOUVER MALL DRIVE</t>
  </si>
  <si>
    <t>MOBIL SNACK SHOP</t>
  </si>
  <si>
    <t>728 E MERIDIAN</t>
  </si>
  <si>
    <t>SHELL / PACIFIC PRIDE</t>
  </si>
  <si>
    <t>7204 NE FOURTH PLAIN</t>
  </si>
  <si>
    <t>3020 NORTHEAST 45TH STREET</t>
  </si>
  <si>
    <t>VAPOR &amp; TOBACCO ZONE</t>
  </si>
  <si>
    <t>211 SOUTHWEST 152ND STREET</t>
  </si>
  <si>
    <t>THE VAPORIUM</t>
  </si>
  <si>
    <t>1406 54TH AVENUE E</t>
  </si>
  <si>
    <t>WINEGIRLS WINES</t>
  </si>
  <si>
    <t>217 8TH ST #11</t>
  </si>
  <si>
    <t>AKINS HARVEST FOODS</t>
  </si>
  <si>
    <t>106 F STREET SOUTHWEST</t>
  </si>
  <si>
    <t>SUPER SMOKE &amp; BEER</t>
  </si>
  <si>
    <t>858 BASIN ST SW # 2</t>
  </si>
  <si>
    <t>JACK'S AT SPRING CANYON/EXXON</t>
  </si>
  <si>
    <t>311 EAST GRAND COULEE AVENUE</t>
  </si>
  <si>
    <t>MI COCINITA &amp; GROCERIES</t>
  </si>
  <si>
    <t>444 EAST DIVISION AVENUE</t>
  </si>
  <si>
    <t>JACKPOT FOOD MART/CONOCO</t>
  </si>
  <si>
    <t>308 F STREET SOUTHEAST</t>
  </si>
  <si>
    <t>LA COSTENITA</t>
  </si>
  <si>
    <t>1013 W WINE COUNTRY RD</t>
  </si>
  <si>
    <t>TIGER PAWS FOOD MART</t>
  </si>
  <si>
    <t>1750 BASIN STREET SOUTHWEST</t>
  </si>
  <si>
    <t>SHORT STOP FOOD MART</t>
  </si>
  <si>
    <t>1154 SOUTHWEST BASIN STREET</t>
  </si>
  <si>
    <t>785 BASIN STREET NW</t>
  </si>
  <si>
    <t>15 DAISY STREET</t>
  </si>
  <si>
    <t>1608 W LINCOLN AVE</t>
  </si>
  <si>
    <t>JAKE'S MEATS</t>
  </si>
  <si>
    <t>6726 STATE ROUTE 281 N</t>
  </si>
  <si>
    <t>SAFEWAY FUEL CENTER 3521</t>
  </si>
  <si>
    <t>JOE'S EAST SPORTS BAR AND GRILL</t>
  </si>
  <si>
    <t>921 VALLEY MALL PKWY</t>
  </si>
  <si>
    <t>BJ'S LINCOLN ROCK / SHELL</t>
  </si>
  <si>
    <t>13228 STATE HIGHWAY 2</t>
  </si>
  <si>
    <t>100 ROCK ISLAND DRIVE</t>
  </si>
  <si>
    <t>KANZAMAN TOBACCO AND GIFTS</t>
  </si>
  <si>
    <t>511 VALLEY MALL PARKWAY, SUITE D10</t>
  </si>
  <si>
    <t>BEAVER INN</t>
  </si>
  <si>
    <t>115 E HOLLY ST</t>
  </si>
  <si>
    <t>CHEVRON SUNSHINE MART</t>
  </si>
  <si>
    <t>6712  TEITON DR</t>
  </si>
  <si>
    <t>THE PLATEAU CLUB</t>
  </si>
  <si>
    <t>25625 EAST PLATEAU DRIVE</t>
  </si>
  <si>
    <t>1202 NORTH FIRST STREET</t>
  </si>
  <si>
    <t>ONE TEN LOUNGE</t>
  </si>
  <si>
    <t>18881 FRONT STREET STE K</t>
  </si>
  <si>
    <t>TW MARKET</t>
  </si>
  <si>
    <t>1143 TACOMA AVE</t>
  </si>
  <si>
    <t>114 W STUART RD</t>
  </si>
  <si>
    <t>1809 W MEEKER ST</t>
  </si>
  <si>
    <t>EASTLAND SUSHI AND ASIAN CUISINE</t>
  </si>
  <si>
    <t>16519 SE MCGILLIVRAY BLVD</t>
  </si>
  <si>
    <t>AUTO'S PUB</t>
  </si>
  <si>
    <t>16209 SE MCGILLIVRAY BLVD, STE T</t>
  </si>
  <si>
    <t>PRAIRIE BAR &amp; GRILL</t>
  </si>
  <si>
    <t>14925 NE CAPLES RD</t>
  </si>
  <si>
    <t>THE LAST FRONTIER CASINO</t>
  </si>
  <si>
    <t>105 EAST 4TH STREET</t>
  </si>
  <si>
    <t>FOOD SHOP/VALERO</t>
  </si>
  <si>
    <t>111 NORTHEAST 164TH AVENUE</t>
  </si>
  <si>
    <t>TENDER GREEN LOUNGE</t>
  </si>
  <si>
    <t>12329 NE 4TH PLAIN RD</t>
  </si>
  <si>
    <t>SHANAHAN'S PUB AND GRILL</t>
  </si>
  <si>
    <t>209 W MCLOUGHLIN BLVD</t>
  </si>
  <si>
    <t>K SMOKE MART</t>
  </si>
  <si>
    <t>11726 AURORA AVENUE NORTHEAST</t>
  </si>
  <si>
    <t>PHNOM PEHN MARKET</t>
  </si>
  <si>
    <t>7123 MARTIN LUTHER KING JR WAY SOUTH</t>
  </si>
  <si>
    <t>VN MARKET</t>
  </si>
  <si>
    <t>2900 EAST MILL PLAIN BOULEVART</t>
  </si>
  <si>
    <t>2201 GRAND BOULEVARD</t>
  </si>
  <si>
    <t>11100 ROOSEVELT WAY NORTHEAST</t>
  </si>
  <si>
    <t>SAFEWAY STORE #1842</t>
  </si>
  <si>
    <t>13023 NE HWY 99 STE 1</t>
  </si>
  <si>
    <t>24 HOUR MARKET &amp; DELI / TEXACO</t>
  </si>
  <si>
    <t>130 128TH ST SE</t>
  </si>
  <si>
    <t>7-ELEVEN FOOD STORE NO. 24279</t>
  </si>
  <si>
    <t>12908 HWY 99 NE</t>
  </si>
  <si>
    <t>FRED MEYER #683</t>
  </si>
  <si>
    <t>2500 COLUMBIA HOUSE BLVD</t>
  </si>
  <si>
    <t>1306 112TH STREET SOUTHWEST</t>
  </si>
  <si>
    <t>ATOMIC FOOD / TESORO</t>
  </si>
  <si>
    <t>1212 N 4TH AVE</t>
  </si>
  <si>
    <t>B AND B FOOD MART</t>
  </si>
  <si>
    <t>8411 EAST MILL PLAIN BOULEVARD</t>
  </si>
  <si>
    <t>BILLS</t>
  </si>
  <si>
    <t>1205 MEADE AVE</t>
  </si>
  <si>
    <t>EDUCATED CIGAR-JOKERS CASINO</t>
  </si>
  <si>
    <t>624 WELLSIAN WAY</t>
  </si>
  <si>
    <t>214 128TH ST SW</t>
  </si>
  <si>
    <t>COSTCO WHOLESALE</t>
  </si>
  <si>
    <t>8505 W GAGE BLVD</t>
  </si>
  <si>
    <t>905 NORTHEAST 136TH AVENUE</t>
  </si>
  <si>
    <t>TYEE GROCERY / TYEE STORE</t>
  </si>
  <si>
    <t>3325 SOUTH EAST CAMANO DRIVE</t>
  </si>
  <si>
    <t>6721 NORTHEAST FOURTH PLAIN BOULEVARD</t>
  </si>
  <si>
    <t>LEE'S TAHITIAN RESTAURANT II</t>
  </si>
  <si>
    <t>2724 W LEWIS ST</t>
  </si>
  <si>
    <t>LEE'S TAHITIAN RESTAURANT</t>
  </si>
  <si>
    <t>1342 JADWIN ST</t>
  </si>
  <si>
    <t>SAFEWAY STORE #1471</t>
  </si>
  <si>
    <t>26916 MAPLE VALLEY BLACK DIAMOND RD</t>
  </si>
  <si>
    <t>SAFEWAY INC # 1495 FUEL</t>
  </si>
  <si>
    <t>1011 BELMONT AVE</t>
  </si>
  <si>
    <t>SAFEWAY #2645</t>
  </si>
  <si>
    <t>7-ELEVEN STORE #35524H (TUMWATER)</t>
  </si>
  <si>
    <t>533 CUSTER WAY SE STE A</t>
  </si>
  <si>
    <t>7-ELEVEN #35603H- FIFE</t>
  </si>
  <si>
    <t>5308 PACIFIC HWY E</t>
  </si>
  <si>
    <t>BARTELL DRUG COMPANY # 47</t>
  </si>
  <si>
    <t>22117 SE 237TH ST</t>
  </si>
  <si>
    <t>BI-MART #636</t>
  </si>
  <si>
    <t>110 WEST SOUTH HILL RD</t>
  </si>
  <si>
    <t>5405 PACIFIC HWY E</t>
  </si>
  <si>
    <t>9944 HIGHWAY 2 EAST</t>
  </si>
  <si>
    <t>26821 MAPLE VALLEY HWY</t>
  </si>
  <si>
    <t>17624 272ND ST SE</t>
  </si>
  <si>
    <t>SAFEWAY STORE #792</t>
  </si>
  <si>
    <t>17023 SE 272ND ST</t>
  </si>
  <si>
    <t>901 WEST CASINO ROAD</t>
  </si>
  <si>
    <t>WILDERNESS AUTOMOTIVE SERVICE / CHEVRON</t>
  </si>
  <si>
    <t>23701 MAPLE VALLEY HWY</t>
  </si>
  <si>
    <t>CARNICERIA LA BARATA</t>
  </si>
  <si>
    <t>111 N 6TH ST SIDE A</t>
  </si>
  <si>
    <t>26522 MAPLE VALLEY-BLACK DIAMOND ROAD SOUTHEAST</t>
  </si>
  <si>
    <t>404 CLEVELAND AVENUE SE STE A</t>
  </si>
  <si>
    <t>CENTURY MARKET</t>
  </si>
  <si>
    <t>523 N TOWER AVE</t>
  </si>
  <si>
    <t>520 SOUTH TOWER AVENUE</t>
  </si>
  <si>
    <t>390 NORTHEAST CAMANO DRIVE</t>
  </si>
  <si>
    <t>5319 20TH ST E</t>
  </si>
  <si>
    <t>MAPLE VALLEY CHEVRON</t>
  </si>
  <si>
    <t>27201 216TH AVE SE</t>
  </si>
  <si>
    <t>CRESCENT GROCERY</t>
  </si>
  <si>
    <t>21818 OLD HIGHWAY 99 SOUTHWEST</t>
  </si>
  <si>
    <t>123 E HIGH ST</t>
  </si>
  <si>
    <t>5501 20TH ST E</t>
  </si>
  <si>
    <t>FULLER'S MARKET PLACE</t>
  </si>
  <si>
    <t>505 SOUTH TOWER AVENUE</t>
  </si>
  <si>
    <t>4310 PACIFIC HWY E</t>
  </si>
  <si>
    <t>VALLEY VIEW MARKET</t>
  </si>
  <si>
    <t>107 LINCOLN AVENUE W</t>
  </si>
  <si>
    <t>THE SHORT STOP</t>
  </si>
  <si>
    <t>905 NORTH ST</t>
  </si>
  <si>
    <t>SAFEWAY 3247</t>
  </si>
  <si>
    <t>320 MIDWAY AVENUE</t>
  </si>
  <si>
    <t>JACK'S 4 CORNER</t>
  </si>
  <si>
    <t>630 GRAND COULEE AVE W</t>
  </si>
  <si>
    <t>310 MORGAN ST</t>
  </si>
  <si>
    <t>CONOCO GROCERY</t>
  </si>
  <si>
    <t>314 NW MAIN STREET</t>
  </si>
  <si>
    <t>WILBUR</t>
  </si>
  <si>
    <t>RICKEY CORNER MART/EXXON</t>
  </si>
  <si>
    <t>1131 MORGAN ST</t>
  </si>
  <si>
    <t>COULEE GAS</t>
  </si>
  <si>
    <t>212 MIDWAY AVE</t>
  </si>
  <si>
    <t>ODESSA FOODS</t>
  </si>
  <si>
    <t>112 W 1ST AVE</t>
  </si>
  <si>
    <t>ODESSA</t>
  </si>
  <si>
    <t>FORT SPOKANE STORE &amp; RESTAURANT</t>
  </si>
  <si>
    <t>45371 STATE ROUTE 25 NORTH</t>
  </si>
  <si>
    <t>1208 MORGAN ST</t>
  </si>
  <si>
    <t>SANDY'S</t>
  </si>
  <si>
    <t>509 NW MAIN ST</t>
  </si>
  <si>
    <t>WANDERMERE GOLF COURSE RESTAURANT</t>
  </si>
  <si>
    <t>13700 N WANDERMERE</t>
  </si>
  <si>
    <t>SLO PITCH SPORTS GRILL</t>
  </si>
  <si>
    <t>3720 MERIDAN STREET</t>
  </si>
  <si>
    <t>RITE AID #05240</t>
  </si>
  <si>
    <t>222 TELEGRAPH RD</t>
  </si>
  <si>
    <t>7-ELEVEN STORE 2307-23020D</t>
  </si>
  <si>
    <t>1522 E MADISON</t>
  </si>
  <si>
    <t>WAL-MART # 2317</t>
  </si>
  <si>
    <t>6797 STATE HIGHWAY 303 NE</t>
  </si>
  <si>
    <t>WAL-MART #2450</t>
  </si>
  <si>
    <t>4420 MERIDIAN ST</t>
  </si>
  <si>
    <t>FRATERNAL ORDER OF EAGLES KIRKLAND 2681 SO036</t>
  </si>
  <si>
    <t>258 CENTRAL WAY</t>
  </si>
  <si>
    <t>RITE AID #5237</t>
  </si>
  <si>
    <t>3227 NORTHWEST AVE</t>
  </si>
  <si>
    <t>RITE AID #6462</t>
  </si>
  <si>
    <t>27000 MILLER BAY RD NE</t>
  </si>
  <si>
    <t>KINGSTON</t>
  </si>
  <si>
    <t>WALGREENS #7390</t>
  </si>
  <si>
    <t>1070 EAST SUNSET DRIVE</t>
  </si>
  <si>
    <t>8196 NORTHEAST HIGHWAY 104</t>
  </si>
  <si>
    <t>1197 SLATER ROAD</t>
  </si>
  <si>
    <t>KINGSTON MINI-MART / ARCO</t>
  </si>
  <si>
    <t>10951 ST HWY 104</t>
  </si>
  <si>
    <t>ARCO / FOOD MART</t>
  </si>
  <si>
    <t>3319 AIRPORT DRIVE</t>
  </si>
  <si>
    <t>AXTON NORTHWEST SHELL / FOOD MART</t>
  </si>
  <si>
    <t>5692 NORTHWEST DRIVE</t>
  </si>
  <si>
    <t>BLAINE SHELL / FOOD MART</t>
  </si>
  <si>
    <t>360 D STREET</t>
  </si>
  <si>
    <t>GKT EXPRESS MART &amp; DELI / CHEVRON</t>
  </si>
  <si>
    <t>4485 BIRCH BAY LYNDEN RD</t>
  </si>
  <si>
    <t>6018 NE STATE HIGHWAY 104</t>
  </si>
  <si>
    <t>STARVIN' SAM'S MINI MART / CHEVRON</t>
  </si>
  <si>
    <t>505 32ND ST #1</t>
  </si>
  <si>
    <t>CIGAR LAND RENTON</t>
  </si>
  <si>
    <t>203 S 2ND ST STE G</t>
  </si>
  <si>
    <t>3208 NORTHWEST AVE</t>
  </si>
  <si>
    <t>MERIDIAN FOOD AND GAS / MOBIL</t>
  </si>
  <si>
    <t>2730 MERIDIAN ST</t>
  </si>
  <si>
    <t>FOOD MARKET AT KINGSTON</t>
  </si>
  <si>
    <t>10978 HWY 104</t>
  </si>
  <si>
    <t>310 LAKEWAY DR</t>
  </si>
  <si>
    <t>H STREET SHELL / FOOD MART</t>
  </si>
  <si>
    <t>1503 H ST</t>
  </si>
  <si>
    <t>LA GLORIA MARKET</t>
  </si>
  <si>
    <t>4140 MERIDIAN ST STE 100B</t>
  </si>
  <si>
    <t>HANK'S GROCERY</t>
  </si>
  <si>
    <t>3629 CHICO WAY NORTHWEST</t>
  </si>
  <si>
    <t>210 36TH ST</t>
  </si>
  <si>
    <t>1340 MARINE DRIVE</t>
  </si>
  <si>
    <t>700 12TH AVE</t>
  </si>
  <si>
    <t>RITE AID #5186</t>
  </si>
  <si>
    <t>2131 SW 336TH</t>
  </si>
  <si>
    <t>RITE AID #5198</t>
  </si>
  <si>
    <t>17125 SE 272ND ST</t>
  </si>
  <si>
    <t>HUDSON BOOKSELLERS #578</t>
  </si>
  <si>
    <t>15 E SUNSET WAY</t>
  </si>
  <si>
    <t>LUCKY 7 BAR AND GRILL</t>
  </si>
  <si>
    <t>12715 NE 124TH ST</t>
  </si>
  <si>
    <t>104 SOUTH WEST 312TH STREET</t>
  </si>
  <si>
    <t>LATITUDE 84</t>
  </si>
  <si>
    <t>8401 S HOSMER ST</t>
  </si>
  <si>
    <t>PUB 85</t>
  </si>
  <si>
    <t>12859 NE 85TH ST</t>
  </si>
  <si>
    <t>TABS BAR AND GRILL</t>
  </si>
  <si>
    <t>7211 NE 181ST ST</t>
  </si>
  <si>
    <t>CASINO CARIBBEAN</t>
  </si>
  <si>
    <t>12526 NE 144TH ST</t>
  </si>
  <si>
    <t>HI CEDARS GOLF CLUB</t>
  </si>
  <si>
    <t>14604 149TH ST CT E</t>
  </si>
  <si>
    <t>CENTRAL CLUB</t>
  </si>
  <si>
    <t>124 KIRKLAND AVE</t>
  </si>
  <si>
    <t>1712 S 356TH ST</t>
  </si>
  <si>
    <t>4612 SOUTHWEST 320TH STREET</t>
  </si>
  <si>
    <t>27237 172ND AVENUE SOUTHEAST, SUITE 117</t>
  </si>
  <si>
    <t>DEJA VU- LAKE CITY</t>
  </si>
  <si>
    <t>14556 BOTHELL WAY NE</t>
  </si>
  <si>
    <t>CLUB SILVERSTONE</t>
  </si>
  <si>
    <t>739 1/2 ST HELENS AVE</t>
  </si>
  <si>
    <t>COZY INN TAVERN</t>
  </si>
  <si>
    <t>6215 NE BOTHELL WAY</t>
  </si>
  <si>
    <t>FIREHOUSE PUB</t>
  </si>
  <si>
    <t>780 MAIN ST</t>
  </si>
  <si>
    <t>4040 ORCHARD ST W STE 118</t>
  </si>
  <si>
    <t>4211 CENTER STREET</t>
  </si>
  <si>
    <t>TWIN LAKES GROCERY</t>
  </si>
  <si>
    <t>3420 SOUTHWEST 320TH STREET</t>
  </si>
  <si>
    <t>HOLY SMOKE</t>
  </si>
  <si>
    <t>1556 EAST OLIVE WAY</t>
  </si>
  <si>
    <t>NIGHT OWL VAPOR LOUNGE</t>
  </si>
  <si>
    <t>5211 S TACOMA WAY</t>
  </si>
  <si>
    <t>QUICK STOP MART</t>
  </si>
  <si>
    <t>8216 27TH STREET WEST, SUITE A</t>
  </si>
  <si>
    <t>MIX</t>
  </si>
  <si>
    <t>635 ST HELENS AVE</t>
  </si>
  <si>
    <t>MT SI PUB</t>
  </si>
  <si>
    <t>45530 SE NORTH BEND WAY</t>
  </si>
  <si>
    <t>SURE SHOT PUB</t>
  </si>
  <si>
    <t>101 E NORTHBEND WAY</t>
  </si>
  <si>
    <t>7451 CIRQUE DRIVE WEST</t>
  </si>
  <si>
    <t>CHEVRON / 101 OUTPOST STATION</t>
  </si>
  <si>
    <t>822 EAST WASHINGTON STREET</t>
  </si>
  <si>
    <t>FRED MEYER #603</t>
  </si>
  <si>
    <t>301 E WALLACE-KNEELAND BLVD</t>
  </si>
  <si>
    <t>BRAD'S QUICK STOP / 76</t>
  </si>
  <si>
    <t>1612 OLYMPIC HWY S</t>
  </si>
  <si>
    <t>AM/PM ARCO</t>
  </si>
  <si>
    <t>106 E WALLACE KNEELAND BLVD</t>
  </si>
  <si>
    <t>14040 INTERURBAN AVE S</t>
  </si>
  <si>
    <t>BAYSHORE STORE / TEXACO</t>
  </si>
  <si>
    <t>3841 E STATE RTE 3</t>
  </si>
  <si>
    <t>HUNGRY BEAR MARKET/CHEVRON</t>
  </si>
  <si>
    <t>800 SOUTH GRADY WAY</t>
  </si>
  <si>
    <t>DEER CREEK STORE/CHEVRON FOOD MART</t>
  </si>
  <si>
    <t>5881 EAST STATE ROUTE 3</t>
  </si>
  <si>
    <t>601 SOUTH GRADY WAY, SUITE B</t>
  </si>
  <si>
    <t>DAYTON STORE</t>
  </si>
  <si>
    <t>7480 WEST SHELTON MATLOCK ROAD</t>
  </si>
  <si>
    <t>MICKEY'S DELI MARKET</t>
  </si>
  <si>
    <t>110 W ALDER ST</t>
  </si>
  <si>
    <t>504 SOUTH LINCOLN STREET</t>
  </si>
  <si>
    <t>2235 OLYMPIC HIGHWAY NORTH</t>
  </si>
  <si>
    <t>OLYMPIC FOOD MART</t>
  </si>
  <si>
    <t>2210 OLYMPIC HWY N</t>
  </si>
  <si>
    <t>WHY TOO GROCERY</t>
  </si>
  <si>
    <t>505 SOUTH 3RD STREET</t>
  </si>
  <si>
    <t>100 E WALLACE KNEELAND BLVD</t>
  </si>
  <si>
    <t>600 FRANKLIN ST</t>
  </si>
  <si>
    <t>SAVE SMOKE</t>
  </si>
  <si>
    <t>17170 116TH AVENUE SOUTHEAST</t>
  </si>
  <si>
    <t>5700 SOUTHCENTER BLVD</t>
  </si>
  <si>
    <t>RIVERSIDE CASINO</t>
  </si>
  <si>
    <t>14060 INTERURBAN AVE S</t>
  </si>
  <si>
    <t>14025 INTERURBAN AVE S</t>
  </si>
  <si>
    <t>LOCATI CELLARS</t>
  </si>
  <si>
    <t>6 W ROSE ST STE 101</t>
  </si>
  <si>
    <t>857 SOUTH 2ND AVENUE</t>
  </si>
  <si>
    <t>EZ TOBACCO &amp; SHOE REPAIR</t>
  </si>
  <si>
    <t>312 SOUTHEAST PIONEER WAY</t>
  </si>
  <si>
    <t>31525 SR 20</t>
  </si>
  <si>
    <t>MOBILE/LIBERTY</t>
  </si>
  <si>
    <t>1 SOUTH MAIN STREET</t>
  </si>
  <si>
    <t>7-ELEVEN STORE 2306-18255B</t>
  </si>
  <si>
    <t>32740 STATE RT 20</t>
  </si>
  <si>
    <t>7-ELEVEN STORE 2306-25888B</t>
  </si>
  <si>
    <t>31300 STATE RT 20</t>
  </si>
  <si>
    <t>WAL-MART STORE #2319</t>
  </si>
  <si>
    <t>1250 SW ERIE ST</t>
  </si>
  <si>
    <t>FRATERNAL ORDER OF EAGLES PROSSER AERIE 2647</t>
  </si>
  <si>
    <t>1205 BENNETT AVE</t>
  </si>
  <si>
    <t>RITE AID #5247</t>
  </si>
  <si>
    <t>31645 STATE ROUTE 20</t>
  </si>
  <si>
    <t>31207 124TH AVENUE</t>
  </si>
  <si>
    <t>ARCO AM-PM</t>
  </si>
  <si>
    <t>31990 STATE ROUTE 20</t>
  </si>
  <si>
    <t>1901 E NOB HILL BLVD</t>
  </si>
  <si>
    <t>285 W 5TH</t>
  </si>
  <si>
    <t>WEST RICHLAND GOLF COURSE</t>
  </si>
  <si>
    <t>4000 FALLON DR</t>
  </si>
  <si>
    <t>VAPE ESCAPE</t>
  </si>
  <si>
    <t>1503 E NOB HILL BLVD</t>
  </si>
  <si>
    <t>971 W AULT FIELD RD</t>
  </si>
  <si>
    <t>31565 SR 20 #1</t>
  </si>
  <si>
    <t>721 NORTHEAST MIDWAY BOULEVARD</t>
  </si>
  <si>
    <t>8815 SOUTH 180TH STREET</t>
  </si>
  <si>
    <t>SMOKE AND VAPE</t>
  </si>
  <si>
    <t>8467 SOUTH 212TH STREET</t>
  </si>
  <si>
    <t>SAFEWAY FUEL CENTER  #0385</t>
  </si>
  <si>
    <t>463 N MAIN ST</t>
  </si>
  <si>
    <t>OSTP DIVINE 1</t>
  </si>
  <si>
    <t>1374 NORTH STREET</t>
  </si>
  <si>
    <t>ADDY</t>
  </si>
  <si>
    <t>SAFEWAY STORE #1235</t>
  </si>
  <si>
    <t>2204A W NOB HILL BLVD</t>
  </si>
  <si>
    <t>SAFEWAY STORE #385</t>
  </si>
  <si>
    <t>391 MAIN ST N</t>
  </si>
  <si>
    <t>RITE AID #5296</t>
  </si>
  <si>
    <t>2204-B W NOB HILL BLVD</t>
  </si>
  <si>
    <t>MOBIL / BARKER EXPRESS</t>
  </si>
  <si>
    <t>18616 E APPLEWAY AVE</t>
  </si>
  <si>
    <t>15504 EAST 4TH AVENUE</t>
  </si>
  <si>
    <t>CHEVRON/WHITTY'S MINI-MART</t>
  </si>
  <si>
    <t>370 WEST 5TH AVENUE</t>
  </si>
  <si>
    <t>SMOKE CITY GLASS AND VAPE</t>
  </si>
  <si>
    <t>507 W NOB HILL BLVD</t>
  </si>
  <si>
    <t>TIETON FOOD MART/ CONOCO</t>
  </si>
  <si>
    <t>4708 TIETON DRIVE</t>
  </si>
  <si>
    <t>LOON LAKE CONOCO</t>
  </si>
  <si>
    <t>3937 GARDENSPOT ROAD</t>
  </si>
  <si>
    <t>EXPRESS MART</t>
  </si>
  <si>
    <t>1409 N PARK ST</t>
  </si>
  <si>
    <t>1008 E NOB HILL BLVD</t>
  </si>
  <si>
    <t>MOBIL / FOOD STORE</t>
  </si>
  <si>
    <t>14704 E SPRAGUE</t>
  </si>
  <si>
    <t>HICO FOOD MART</t>
  </si>
  <si>
    <t>411 SOUTH PARK</t>
  </si>
  <si>
    <t>WRAY'S MARKETFRESH IGA</t>
  </si>
  <si>
    <t>401 WEST NOB HILL BOULEVARD</t>
  </si>
  <si>
    <t>140 PONDEROSA ROAD</t>
  </si>
  <si>
    <t>STATE STREET BAR</t>
  </si>
  <si>
    <t>1315 N STATE ST</t>
  </si>
  <si>
    <t>WATERFRONT SEAFOOD AND BAR</t>
  </si>
  <si>
    <t>521 W HOLLY ST</t>
  </si>
  <si>
    <t>RUMORS CABARET</t>
  </si>
  <si>
    <t>1119 RAILROAD AVE</t>
  </si>
  <si>
    <t>CAP HANSEN'S</t>
  </si>
  <si>
    <t>209 EAST CHESTNUT STREET</t>
  </si>
  <si>
    <t>SEMIAHMOO GOLF AND COUNTRY CLUB</t>
  </si>
  <si>
    <t>8720 SEMIAHMOO PKWY</t>
  </si>
  <si>
    <t>14300 NE 20TH AVE</t>
  </si>
  <si>
    <t>M AND N MARKET AND DELI / 76</t>
  </si>
  <si>
    <t>451 SOUTH KITSAP BOULEVARD</t>
  </si>
  <si>
    <t>11249 1ST AVENUE SOUTH</t>
  </si>
  <si>
    <t>3201 20TH AVENUE WEST</t>
  </si>
  <si>
    <t>COPALIS BEACH GROCERY</t>
  </si>
  <si>
    <t>3090 SR 109</t>
  </si>
  <si>
    <t>COPALIS BEACH</t>
  </si>
  <si>
    <t>CHAMBER'S PRAIRIE SHELL / FOOD MART</t>
  </si>
  <si>
    <t>2914 YELM HIGHWAY SOUTHEAST</t>
  </si>
  <si>
    <t>745 SOUTHWEST MOUNT SI BOULEVARD</t>
  </si>
  <si>
    <t>COLUMBIA MARKET</t>
  </si>
  <si>
    <t>1831 W CARTMELL</t>
  </si>
  <si>
    <t>103 N FIRST ST</t>
  </si>
  <si>
    <t>TOBACCO DEPOT/VAPOR DEPOT</t>
  </si>
  <si>
    <t>1300 SUMNER AVENUE</t>
  </si>
  <si>
    <t>VAPOR GEAR</t>
  </si>
  <si>
    <t>7521 BRIDGEPORT WAY WEST, SUITE B</t>
  </si>
  <si>
    <t>PARKS MINI MART</t>
  </si>
  <si>
    <t>2112 SUMNER AVENUE</t>
  </si>
  <si>
    <t>821 EAST WISHKAH STREET</t>
  </si>
  <si>
    <t>WALGREENS # 07782</t>
  </si>
  <si>
    <t>1901 MAIN ST</t>
  </si>
  <si>
    <t>7-ELEVEN 2362-27612C</t>
  </si>
  <si>
    <t>1603 E ALDER ST</t>
  </si>
  <si>
    <t>RITE AID #5239</t>
  </si>
  <si>
    <t>1225 E SUNSET DR STE 110</t>
  </si>
  <si>
    <t>BI-MART NO. 619</t>
  </si>
  <si>
    <t>1649 PLAZA WAY</t>
  </si>
  <si>
    <t>THE KEG ALEHOUSE AND SPIRITS</t>
  </si>
  <si>
    <t>718 W CANAL DR</t>
  </si>
  <si>
    <t>LONGBRANCH BAR N GRILL</t>
  </si>
  <si>
    <t>230006 E SR 397</t>
  </si>
  <si>
    <t>BELLIS FAIR SHELL</t>
  </si>
  <si>
    <t>3970 GUIDE MERIDIAN STREET</t>
  </si>
  <si>
    <t>BENSON'S COUNTRY MARKET &amp; DELI</t>
  </si>
  <si>
    <t>2254 DOUGLAS ROAD</t>
  </si>
  <si>
    <t>COYOTE BOB'S ROADHOUSE CASINO</t>
  </si>
  <si>
    <t>3014 W KENNEWICK AVE</t>
  </si>
  <si>
    <t>CENEX CONVENIENCE STORE</t>
  </si>
  <si>
    <t>706 W ROSE ST</t>
  </si>
  <si>
    <t>1208 E SUNSET DR</t>
  </si>
  <si>
    <t>7 EAST ROSE STREET</t>
  </si>
  <si>
    <t>315 N 2ND AVE</t>
  </si>
  <si>
    <t>FERNDALE MINI MARKET / SHELL / FOOD MART</t>
  </si>
  <si>
    <t>2085 MAIN STREET</t>
  </si>
  <si>
    <t>HOQUIAM MARKET</t>
  </si>
  <si>
    <t>223 K STREET</t>
  </si>
  <si>
    <t>PORTAL WAY STATION/SHELL</t>
  </si>
  <si>
    <t>6000 PORTAL WAY</t>
  </si>
  <si>
    <t>1275 EAST SUNSET DRIVE</t>
  </si>
  <si>
    <t>SWANSON'S SUPERVALU</t>
  </si>
  <si>
    <t>915 SIMPSON AVE</t>
  </si>
  <si>
    <t>WALGREENS #06304</t>
  </si>
  <si>
    <t>27112 132ND AVE SE</t>
  </si>
  <si>
    <t>7-ELEVEN STORE 2303-22991D</t>
  </si>
  <si>
    <t>10610 KENT-KANGLEY RD</t>
  </si>
  <si>
    <t>7-ELEVEN 2361-25303C</t>
  </si>
  <si>
    <t>511 CENTRAL AVE S</t>
  </si>
  <si>
    <t>63RD MARKET AND GRILL / 76</t>
  </si>
  <si>
    <t>6300 NORTHEAST SAINT JAMES ROAD, SUITE 101</t>
  </si>
  <si>
    <t>99 RANCH MARKET</t>
  </si>
  <si>
    <t>18230 E VALLEY HWY</t>
  </si>
  <si>
    <t>27202 PACIFIC HIGHWAY SOUTH</t>
  </si>
  <si>
    <t>GOLD BAR FAMILY GROCER</t>
  </si>
  <si>
    <t>1111 CROFT AVENUE</t>
  </si>
  <si>
    <t>GOLD BAR</t>
  </si>
  <si>
    <t>BEVERAGE TOBACCO ZONE</t>
  </si>
  <si>
    <t>11320 NORTHEAST 49TH STREET, SUITE 201</t>
  </si>
  <si>
    <t>10411 NORTHEAST 4TH PLAIN ROAD, SUITE 113</t>
  </si>
  <si>
    <t>510 S 20TH AVE</t>
  </si>
  <si>
    <t>CHEVRON/FOOD MART/VILLAGE MART</t>
  </si>
  <si>
    <t>16 NORTHWEST 13TH AVENUE</t>
  </si>
  <si>
    <t>8050 NORTH EAST VANCOUVER MALL DRIVE</t>
  </si>
  <si>
    <t>4804 NORTHEAST ST JOHNS ROAD</t>
  </si>
  <si>
    <t>27313 PACIFIC HWY S</t>
  </si>
  <si>
    <t>CREEKSIDE COUNTRY MARKET</t>
  </si>
  <si>
    <t>18014 NORTH EAST 4TH PLAIN ROAD</t>
  </si>
  <si>
    <t>EASY MART / SHELL</t>
  </si>
  <si>
    <t>11200 NORTHEAST 28TH STREET</t>
  </si>
  <si>
    <t>KENT MINI MART</t>
  </si>
  <si>
    <t>402 WEST MEEKER STREET</t>
  </si>
  <si>
    <t>LUCKY LIQUOR &amp; WINE</t>
  </si>
  <si>
    <t>23219 PACIFIC HWY S</t>
  </si>
  <si>
    <t>MANN</t>
  </si>
  <si>
    <t>601 CROFT AVENUE</t>
  </si>
  <si>
    <t>NW SMOKES</t>
  </si>
  <si>
    <t>10214 SE 240TH ST STE C</t>
  </si>
  <si>
    <t>28810 MILITARY RD S</t>
  </si>
  <si>
    <t>38710 STATE ROUTE 530 NORTHEAST</t>
  </si>
  <si>
    <t>20702 BOTHELL EVERETT HWY</t>
  </si>
  <si>
    <t>FRED MEYER/ FM FUEL STOP #486</t>
  </si>
  <si>
    <t>1206 N 40TH AVE</t>
  </si>
  <si>
    <t>4TH AVENUE FOOD MART</t>
  </si>
  <si>
    <t>927 4TH AVENUE EAST</t>
  </si>
  <si>
    <t>3001 MERIDIAN STREET SOUTH</t>
  </si>
  <si>
    <t>305 COOPER POINT RD NW STE 103</t>
  </si>
  <si>
    <t>20122 MOUNTAIN HIGHWAY EAST</t>
  </si>
  <si>
    <t>BOLO'S BAR &amp; GRILL</t>
  </si>
  <si>
    <t>116 S BEST RD</t>
  </si>
  <si>
    <t>CHEVRON/HUNGRY BEAR MARKET</t>
  </si>
  <si>
    <t>22121 SOUTHEAST 56TH STREET</t>
  </si>
  <si>
    <t>BUFFALO CHEVRON EXTRA MILE</t>
  </si>
  <si>
    <t>13116 39TH AVE SE</t>
  </si>
  <si>
    <t>CARNATION MARKET IGA</t>
  </si>
  <si>
    <t>31722 EUGENE STREET #1</t>
  </si>
  <si>
    <t>COOPER PT. CHEVRON</t>
  </si>
  <si>
    <t>2205 COOPER PT RD</t>
  </si>
  <si>
    <t>15729 NORTHEAST MAIN STREET, SUITE A</t>
  </si>
  <si>
    <t>216 NORTH 5TH AVENUE</t>
  </si>
  <si>
    <t>TURNER'S NEIGHBORHOOD GROCERY</t>
  </si>
  <si>
    <t>3201 S LAKE STEVENS RD</t>
  </si>
  <si>
    <t>JACKSONS SHELL</t>
  </si>
  <si>
    <t>13885 FRYELANDS BLVD</t>
  </si>
  <si>
    <t>304 E MAIN ST</t>
  </si>
  <si>
    <t>RALPH'S THRIFTWAY</t>
  </si>
  <si>
    <t>1908 4TH AVENUE EAST</t>
  </si>
  <si>
    <t>735 NORTHWEST GILMAN BOULEVARD</t>
  </si>
  <si>
    <t>SUPER VAPE'Z</t>
  </si>
  <si>
    <t>17520 MERIDIAN EAST, SUITE D</t>
  </si>
  <si>
    <t>VILLAGE TAVERN</t>
  </si>
  <si>
    <t>13119 W SUNSET HIGHWAY</t>
  </si>
  <si>
    <t>7-ELEVEN 2301-20804D</t>
  </si>
  <si>
    <t>S 925 MISSION</t>
  </si>
  <si>
    <t>WALGREENS #2670</t>
  </si>
  <si>
    <t>1050 N MILLER ST</t>
  </si>
  <si>
    <t>GATEWAY '76</t>
  </si>
  <si>
    <t>1802 EAST NOB HILL BOULEVARD</t>
  </si>
  <si>
    <t>316 S COLFAX ST</t>
  </si>
  <si>
    <t>NORTH MILLER E-Z MART</t>
  </si>
  <si>
    <t>1041 N MILLER ST</t>
  </si>
  <si>
    <t>ERNIES GROCERY</t>
  </si>
  <si>
    <t>525 SOUTH MILLER STREET</t>
  </si>
  <si>
    <t>HOMETOWN MARKET</t>
  </si>
  <si>
    <t>300 APLETS WAY</t>
  </si>
  <si>
    <t>SQUILCHUCK MARKET</t>
  </si>
  <si>
    <t>1780 SOUTH MISSION STREET</t>
  </si>
  <si>
    <t>THE VAPE SPOT</t>
  </si>
  <si>
    <t>1300 N 40TH AVE</t>
  </si>
  <si>
    <t>SAFEWAY 1589</t>
  </si>
  <si>
    <t>116 RIVER BEND DRIVE</t>
  </si>
  <si>
    <t>7-ELEVEN 2360-23271C</t>
  </si>
  <si>
    <t>200 E MAIN ST</t>
  </si>
  <si>
    <t>7 STAR SMOKE SHOP</t>
  </si>
  <si>
    <t>381 E MAIN ST  STE A</t>
  </si>
  <si>
    <t>76 / EASY AUTO WASH</t>
  </si>
  <si>
    <t>139 EASY STREET</t>
  </si>
  <si>
    <t>76/ICICLE QUICK STOP</t>
  </si>
  <si>
    <t>585 WEST HIGHWAY 2</t>
  </si>
  <si>
    <t>DAN'S FOOD MARKET</t>
  </si>
  <si>
    <t>1329 US HIGHWAY 2</t>
  </si>
  <si>
    <t>702 PIONEER AVENUE</t>
  </si>
  <si>
    <t>FRED MEYER #171</t>
  </si>
  <si>
    <t>5050 STATE HWY 303</t>
  </si>
  <si>
    <t>19TH HOLE POUR HOUSE</t>
  </si>
  <si>
    <t>2171 ERLANDS PT RD NW</t>
  </si>
  <si>
    <t>11900 NORTH US HIGHWAY 101</t>
  </si>
  <si>
    <t>4117 KITSAP WAY</t>
  </si>
  <si>
    <t>U BETCHA PUB</t>
  </si>
  <si>
    <t>4302 PACIFIC AVE</t>
  </si>
  <si>
    <t>EL CAMPESINO MEXICAN STORE</t>
  </si>
  <si>
    <t>3627 WHEATON WAY SUITE D</t>
  </si>
  <si>
    <t>OLALLA FOOD CENTER</t>
  </si>
  <si>
    <t>12668 OLALLA VALLEY RD SE</t>
  </si>
  <si>
    <t>7607 204TH STREET NORTHEAST</t>
  </si>
  <si>
    <t>MARITIME MART / CHEVRON</t>
  </si>
  <si>
    <t>7102 STINSON AVENUE</t>
  </si>
  <si>
    <t>MR. QWIK'S COUNTRY</t>
  </si>
  <si>
    <t>13101 GLADE NORTH ROAD</t>
  </si>
  <si>
    <t>ELTOPIA</t>
  </si>
  <si>
    <t>YAK'S DELI &amp; MARKET</t>
  </si>
  <si>
    <t>4930 KITSAP WAY</t>
  </si>
  <si>
    <t>EL JAZMIN MARKET</t>
  </si>
  <si>
    <t>704 SOUTH COLUMBIA AVENUE</t>
  </si>
  <si>
    <t>3929 KITSAP WAY</t>
  </si>
  <si>
    <t>RITE AID #05231</t>
  </si>
  <si>
    <t>10103 EVERGREEN WAY</t>
  </si>
  <si>
    <t>7-ELEVEN 2362-27556G</t>
  </si>
  <si>
    <t>1601 FRUITVALE BLVD</t>
  </si>
  <si>
    <t>SAFEWAY 503</t>
  </si>
  <si>
    <t>11031 19TH AVENUE SOUTHEAST</t>
  </si>
  <si>
    <t>33800 1ST AVENUE SOUTH</t>
  </si>
  <si>
    <t>AMERISTAR 76</t>
  </si>
  <si>
    <t>1716 S CANYON RD</t>
  </si>
  <si>
    <t>401 ELLINGSON ROAD</t>
  </si>
  <si>
    <t>AMPM / HASSAN MINI MARKET</t>
  </si>
  <si>
    <t>11908 PACIFIC AVENUE SOUTH</t>
  </si>
  <si>
    <t>ASTRO EXPRESS MART</t>
  </si>
  <si>
    <t>1703 CANYON ROAD</t>
  </si>
  <si>
    <t>10333 STATE HIGHWAY 12</t>
  </si>
  <si>
    <t>4302 S M ST</t>
  </si>
  <si>
    <t>4105 NW CAMAS MEADOWS DR</t>
  </si>
  <si>
    <t>27020 MAPLE VALLEY BLACK DIAMOND ROAD SOUTHEAST</t>
  </si>
  <si>
    <t>FRED MEYERS FUEL CENTER</t>
  </si>
  <si>
    <t>503 WATER ST</t>
  </si>
  <si>
    <t>1501 AUBURN WAY NORTH</t>
  </si>
  <si>
    <t>1600 S CANYON RD</t>
  </si>
  <si>
    <t>COST LESS PHARMACY</t>
  </si>
  <si>
    <t>14218 92ND AVE NW</t>
  </si>
  <si>
    <t>DEJA VU</t>
  </si>
  <si>
    <t>8920 S TACOMA WAY</t>
  </si>
  <si>
    <t>SHELL / SPEEDY MART</t>
  </si>
  <si>
    <t>2210 176TH STREET EAST</t>
  </si>
  <si>
    <t>3420 MERIDIAN AVENUE EAST</t>
  </si>
  <si>
    <t>THE MULE TAVERN</t>
  </si>
  <si>
    <t>5227 S TACOMA WAY</t>
  </si>
  <si>
    <t>THE OFFICE</t>
  </si>
  <si>
    <t>813 PACIFIC AVE</t>
  </si>
  <si>
    <t>1515 112TH STREET SOUTHEAST</t>
  </si>
  <si>
    <t>WALGREENS #11856</t>
  </si>
  <si>
    <t>566 DENNY WAY</t>
  </si>
  <si>
    <t>7-ELEVEN 2307-17080B</t>
  </si>
  <si>
    <t>1512 SUMMITVIEW</t>
  </si>
  <si>
    <t>WAL-MART STORE #2571</t>
  </si>
  <si>
    <t>1900 S 314TH ST</t>
  </si>
  <si>
    <t>7-ELEVEN 35541A</t>
  </si>
  <si>
    <t>627 1ST AVENUE</t>
  </si>
  <si>
    <t>RITE AID #4063</t>
  </si>
  <si>
    <t>12 N 9TH AVE</t>
  </si>
  <si>
    <t>WINCO FOODS #43</t>
  </si>
  <si>
    <t>160 SW CAMPUS DR</t>
  </si>
  <si>
    <t>5TH AVE ONE STOP CONOCO</t>
  </si>
  <si>
    <t>701 N 5TH AVE</t>
  </si>
  <si>
    <t>TOBACCO DEPOT 7</t>
  </si>
  <si>
    <t>6702 TYEE DRIVE NORTHWEST #102</t>
  </si>
  <si>
    <t>76 / WEST MAIN SHORT STOP</t>
  </si>
  <si>
    <t>210 WEST MAIN STREET</t>
  </si>
  <si>
    <t>EAST MAIN SHORT STOP / 76</t>
  </si>
  <si>
    <t>520 EAST MAIN STREET</t>
  </si>
  <si>
    <t>WALGREENS 7700</t>
  </si>
  <si>
    <t>34008 HOYT ROAD SOUTHWEST</t>
  </si>
  <si>
    <t>8TH STREET MARKET &amp; DELI</t>
  </si>
  <si>
    <t>315 NORTH 8TH STREET</t>
  </si>
  <si>
    <t>MADRONA LINKS GOLF COURSE/ HACKERS BAR &amp; GRILL</t>
  </si>
  <si>
    <t>3604 22ND AVENUE NORTHWEST</t>
  </si>
  <si>
    <t>34007 HOYT RD SW</t>
  </si>
  <si>
    <t>WILD FIRE PIZZA AND BREWS</t>
  </si>
  <si>
    <t>8501 AHTANUM RD</t>
  </si>
  <si>
    <t>1722 BELLEVUE AVE</t>
  </si>
  <si>
    <t>MERCADO DE YAKIMA</t>
  </si>
  <si>
    <t>511 NORTH 1ST STREET</t>
  </si>
  <si>
    <t>SAIGON DELI</t>
  </si>
  <si>
    <t>1237 SOUTH JACKSON STREET, SUITE E</t>
  </si>
  <si>
    <t>THE MAIN EVENT GIFTS &amp; SUNDRIES</t>
  </si>
  <si>
    <t>700 5TH AVENUE, SUITE 302</t>
  </si>
  <si>
    <t>SUNBOW FOOD MART</t>
  </si>
  <si>
    <t>3301 49TH AVE NE</t>
  </si>
  <si>
    <t>25014 74TH AVENUE SOUTH</t>
  </si>
  <si>
    <t>PLAZA SELECT FOODS GROCERY</t>
  </si>
  <si>
    <t>1024 MADISON STREET</t>
  </si>
  <si>
    <t>QFC FUEL STATION</t>
  </si>
  <si>
    <t>4107 49TH AVENUE NORTHEAST</t>
  </si>
  <si>
    <t>FUTURE VAPOR</t>
  </si>
  <si>
    <t>1828-B 12TH AVENUE</t>
  </si>
  <si>
    <t>TREASURES GIFTS &amp; SNACKS</t>
  </si>
  <si>
    <t>800 5TH AVE STE L600</t>
  </si>
  <si>
    <t>JAY'S STOP &amp; GO</t>
  </si>
  <si>
    <t>5620 NE GHER RD STE 1</t>
  </si>
  <si>
    <t>GREEN VALLEY MEATS AND MINI MARKET</t>
  </si>
  <si>
    <t>12565 GREEN VALLEY ROAD SOUTHEAST</t>
  </si>
  <si>
    <t>LIGHTHOUSE MARKET</t>
  </si>
  <si>
    <t>1000 TOWN CENTER BOULEVARD SUITE 195</t>
  </si>
  <si>
    <t>UNION STATION MARKET</t>
  </si>
  <si>
    <t>501 S JACKSON STREET</t>
  </si>
  <si>
    <t>QUEENS SMOKE SHOP</t>
  </si>
  <si>
    <t>534 QUEEN ANNE AVENUE NORTH</t>
  </si>
  <si>
    <t>205 5TH AVE N</t>
  </si>
  <si>
    <t>2109 SW 336TH STREET</t>
  </si>
  <si>
    <t>15209 SOUTHEAST 272ND STREET</t>
  </si>
  <si>
    <t>YOUNG'S SMOKE SHOP</t>
  </si>
  <si>
    <t>16322 PACIFIC AVENUE SOUTH</t>
  </si>
  <si>
    <t>SMOKE &amp; VAPE</t>
  </si>
  <si>
    <t>2331 SOUTHWEST 336TH STREET</t>
  </si>
  <si>
    <t>WALGREENS # 06102</t>
  </si>
  <si>
    <t>4404 S MERIDIAN</t>
  </si>
  <si>
    <t>RITE AID #06498</t>
  </si>
  <si>
    <t>2800 NORTHEAST 162ND AVENUE</t>
  </si>
  <si>
    <t>WALGREENS #06901</t>
  </si>
  <si>
    <t>28817 MILITARY RD S</t>
  </si>
  <si>
    <t>WALGREENS #10304</t>
  </si>
  <si>
    <t>14308 MERIDIAN EAST</t>
  </si>
  <si>
    <t>WALGREENS #1093</t>
  </si>
  <si>
    <t>2521 MAIN ST</t>
  </si>
  <si>
    <t>CHEVRON STATION #1156</t>
  </si>
  <si>
    <t>1900 NE 162ND AVE BLDG E</t>
  </si>
  <si>
    <t>SAFEWAY #1287</t>
  </si>
  <si>
    <t>800 NE 3RD</t>
  </si>
  <si>
    <t>SAFEWAY GASOLINE #1842</t>
  </si>
  <si>
    <t>13023 NE HWY 99 B</t>
  </si>
  <si>
    <t>WINCO FOODS #22</t>
  </si>
  <si>
    <t>9700 NE HWY 99</t>
  </si>
  <si>
    <t>SAFEWAY #3228</t>
  </si>
  <si>
    <t>5616 176TH ST E</t>
  </si>
  <si>
    <t>ARCO AM/PM CMSI #3561</t>
  </si>
  <si>
    <t>17601 CANYON RD E</t>
  </si>
  <si>
    <t>RITE AID #5262</t>
  </si>
  <si>
    <t>1323 E MAIN AVE</t>
  </si>
  <si>
    <t>JACKSONS #636</t>
  </si>
  <si>
    <t>1520 348TH ST S</t>
  </si>
  <si>
    <t>BI-MART - #650</t>
  </si>
  <si>
    <t>2601 FALK RD</t>
  </si>
  <si>
    <t>FRED MEYER/FM FUEL #665</t>
  </si>
  <si>
    <t>28719 MILITARY ROAD SOUTH</t>
  </si>
  <si>
    <t>19614 MOUNTAIN HIGHWAY EAST</t>
  </si>
  <si>
    <t>DISCOUNT TOBACCO AND BEVERAGES</t>
  </si>
  <si>
    <t>6301 NE HIGHWAY 99</t>
  </si>
  <si>
    <t>BUS STOP MARKET</t>
  </si>
  <si>
    <t>617 MAIN ST</t>
  </si>
  <si>
    <t>CANYON ROAD SHELL AND CAR WASH</t>
  </si>
  <si>
    <t>11304 CANYON RD</t>
  </si>
  <si>
    <t>CANYON ROAD GAS &amp; DELI MART</t>
  </si>
  <si>
    <t>16105 CANYON RD</t>
  </si>
  <si>
    <t>PUYALLUP FOOD CENTER</t>
  </si>
  <si>
    <t>1713 WEST PIONEER</t>
  </si>
  <si>
    <t>1650 SOUTHWEST DASH POINT ROAD</t>
  </si>
  <si>
    <t>CHEVRON  FOOD MART</t>
  </si>
  <si>
    <t>415 CLEVELAND AVENUE SOUTHEAST</t>
  </si>
  <si>
    <t>2517 NORTHEAST ANDRESEN ROAD</t>
  </si>
  <si>
    <t>FIVE CORNERS GAS &amp; GROCERY</t>
  </si>
  <si>
    <t>9404 NE 76TH ST</t>
  </si>
  <si>
    <t>FERN PRAIRIE MARKET</t>
  </si>
  <si>
    <t>1817 NORTHEAST 267TH AVENUE</t>
  </si>
  <si>
    <t>1220 NORTHWEST 28TH AVENUE</t>
  </si>
  <si>
    <t>4409 NORTHEAST 78TH STREET</t>
  </si>
  <si>
    <t>9518 176TH STREET EAST</t>
  </si>
  <si>
    <t>29625 PACIFIC HWY S</t>
  </si>
  <si>
    <t>1720 RIVER ROAD</t>
  </si>
  <si>
    <t>GASTOWNE MINI MART</t>
  </si>
  <si>
    <t>10809 NE FOURTH PLAIN RD</t>
  </si>
  <si>
    <t>PRIEST POINT GROCERY</t>
  </si>
  <si>
    <t>129 MARINE DRIVE NORTHEAST</t>
  </si>
  <si>
    <t>6307 NORTHEAST 117TH AVENUE, B</t>
  </si>
  <si>
    <t>THE LIQUOR STORE</t>
  </si>
  <si>
    <t>3021 NORTHEAST 72ND DRIVE, SUITE 41</t>
  </si>
  <si>
    <t>MARKET SMOKE PLUS</t>
  </si>
  <si>
    <t>28841 MILITARY ROAD SOUTH</t>
  </si>
  <si>
    <t>SAM'S MARKET</t>
  </si>
  <si>
    <t>803 SW 312TH ST STE 101</t>
  </si>
  <si>
    <t>14300 NE 20TH AVE BLDG E</t>
  </si>
  <si>
    <t>PJ'S PUB</t>
  </si>
  <si>
    <t>1717 N MONROE ST</t>
  </si>
  <si>
    <t>TOWNE PUMP</t>
  </si>
  <si>
    <t>3515 FOURTH PLAIN BLVD E</t>
  </si>
  <si>
    <t>2320 136TH AVENUE EAST</t>
  </si>
  <si>
    <t>SHOPPERS XPRESS</t>
  </si>
  <si>
    <t>8700 NORTHEAST VANCOUVER MALL DRIVE, SUITE 242</t>
  </si>
  <si>
    <t>SAFEWAY STORE #1544</t>
  </si>
  <si>
    <t>1150 BASIN ST SW</t>
  </si>
  <si>
    <t>WAL-MART SUPERCENTER #3260</t>
  </si>
  <si>
    <t>1399 SOUTHEAST BLVD</t>
  </si>
  <si>
    <t>RITE AID #5292</t>
  </si>
  <si>
    <t>1380 N. MILLER ST</t>
  </si>
  <si>
    <t>595 GRANT ROAD, SUITE 2</t>
  </si>
  <si>
    <t>WESTERN MARKET</t>
  </si>
  <si>
    <t>1732 5TH ST</t>
  </si>
  <si>
    <t>TIENDA MEXICANA SAYSA</t>
  </si>
  <si>
    <t>8284 US HIGHWAY 2</t>
  </si>
  <si>
    <t>PACIFIC NORTHWEST TOBACCO SHOP</t>
  </si>
  <si>
    <t>307 FERRY ST</t>
  </si>
  <si>
    <t>153 EASY STREET</t>
  </si>
  <si>
    <t>FRED MEYER #019</t>
  </si>
  <si>
    <t>SAFEWAY STORE #1966</t>
  </si>
  <si>
    <t>13101 SE KENT-KANGLEY RD</t>
  </si>
  <si>
    <t>7-ELEVEN STORE 2306-32834A</t>
  </si>
  <si>
    <t>3609 88TH ST NE</t>
  </si>
  <si>
    <t>ARCO 24/7 EXPRESS</t>
  </si>
  <si>
    <t>27 15TH STREET NORTHEAST</t>
  </si>
  <si>
    <t>WAL-MART #3801</t>
  </si>
  <si>
    <t>8713 64TH ST NE</t>
  </si>
  <si>
    <t>AUBURN'S MAIN STREET MARKET</t>
  </si>
  <si>
    <t>1119 E MAIN ST</t>
  </si>
  <si>
    <t>15410 MAIN ST NE</t>
  </si>
  <si>
    <t>23969 NORTHEAST STATE ROUTE 3, SUITE H</t>
  </si>
  <si>
    <t>EAST COUNTRY GUNS</t>
  </si>
  <si>
    <t>309 W MAIN ST</t>
  </si>
  <si>
    <t>DOLLAR LATINO</t>
  </si>
  <si>
    <t>202 EAST MAIN STREET</t>
  </si>
  <si>
    <t>MENLO STORE</t>
  </si>
  <si>
    <t>1000 STATE ROUTE 6</t>
  </si>
  <si>
    <t>MENLO</t>
  </si>
  <si>
    <t>101 AUBURN WAY SOUTH</t>
  </si>
  <si>
    <t>SMOKE +</t>
  </si>
  <si>
    <t>23635 104TH AVENUE SOUTHEAST</t>
  </si>
  <si>
    <t>WALGREENS #10141</t>
  </si>
  <si>
    <t>2903 NE ANDRESEN RD</t>
  </si>
  <si>
    <t>SAFEWAY STORE #1464</t>
  </si>
  <si>
    <t>3215 HARRISON AVENUE NORTHWEST</t>
  </si>
  <si>
    <t>7-ELEVEN #23525F</t>
  </si>
  <si>
    <t>12908 NE HIGHWAY 99</t>
  </si>
  <si>
    <t>WAL-MART MARKET #3052</t>
  </si>
  <si>
    <t>7809 NE VANCOUVER PLAZA</t>
  </si>
  <si>
    <t>7-ELEVEN STORE #35274H</t>
  </si>
  <si>
    <t>3922 E PORTLAND AVE</t>
  </si>
  <si>
    <t>FRED MEYER #460 FUEL CENTER</t>
  </si>
  <si>
    <t>406 NE 139TH ST</t>
  </si>
  <si>
    <t>9450 PACIFIC AVENUE</t>
  </si>
  <si>
    <t>14980 N KELSEY ST SE</t>
  </si>
  <si>
    <t>1302 PUYALLUP AVE</t>
  </si>
  <si>
    <t>ARCO / GOURMET ESPRESSO MART</t>
  </si>
  <si>
    <t>7801 NORTHEAST SAINT JOHNS ROAD</t>
  </si>
  <si>
    <t>13218 NE HIGHWAY 99</t>
  </si>
  <si>
    <t>ASTRO EXPRESS MART / CHEVRON</t>
  </si>
  <si>
    <t>306 SOUTH 3RD STREET</t>
  </si>
  <si>
    <t>HOT RODS BAR &amp; GRILL</t>
  </si>
  <si>
    <t>108 WEST MAIN STREET</t>
  </si>
  <si>
    <t>GOLDENDALE</t>
  </si>
  <si>
    <t>17254 140TH AVENUE SOUTHEAST</t>
  </si>
  <si>
    <t>BLACK LAKE GROCERY &amp; DELI</t>
  </si>
  <si>
    <t>1515 BLACK LAKE BLVD</t>
  </si>
  <si>
    <t>BRADY FOOD MART</t>
  </si>
  <si>
    <t>595 MONTE ELMA ROAD</t>
  </si>
  <si>
    <t>BURTON MARKET</t>
  </si>
  <si>
    <t>8601 NE BURTON RD</t>
  </si>
  <si>
    <t>12100 NORTHEAST FOURTH PLAIN BOULEVARD</t>
  </si>
  <si>
    <t>FOOD MART/CORNER CHEVRON</t>
  </si>
  <si>
    <t>821 EAST SIMCOE DRIVE</t>
  </si>
  <si>
    <t>SMITTY'S / CONOCO</t>
  </si>
  <si>
    <t>304 MEAD AVE W</t>
  </si>
  <si>
    <t>1106 W NOB HILL BLVD</t>
  </si>
  <si>
    <t>7637 MARTIN WAY E</t>
  </si>
  <si>
    <t>MAIN STREET GROCERY MART AND DELI</t>
  </si>
  <si>
    <t>901 MARTIN LUTHER KING JR WAY</t>
  </si>
  <si>
    <t>2700 NE ANDRESEN RD</t>
  </si>
  <si>
    <t>EVERGREEN MINI MART</t>
  </si>
  <si>
    <t>2615 EAST EVERGREEN BOULEVARD</t>
  </si>
  <si>
    <t>VAPOR FLAVORS</t>
  </si>
  <si>
    <t>11816 PACIFIC AVE S STE 1</t>
  </si>
  <si>
    <t>11817 NE 117TH AVE</t>
  </si>
  <si>
    <t>TIME FOOD MART</t>
  </si>
  <si>
    <t>1710 EAST NOB HILL BOULEVARD</t>
  </si>
  <si>
    <t>FORTUNE POKER RESTAURANT</t>
  </si>
  <si>
    <t>3650 E VALLEY ROAD</t>
  </si>
  <si>
    <t>17801 108TH AVENUE SOUTHEAST</t>
  </si>
  <si>
    <t>GOLDENDALE MARKET FRESH</t>
  </si>
  <si>
    <t>622 EAST BROADWAY STREET</t>
  </si>
  <si>
    <t>FUSE</t>
  </si>
  <si>
    <t>303 NE 76TH ST</t>
  </si>
  <si>
    <t>GOLDENDALE HOLCOMB'S MARKET</t>
  </si>
  <si>
    <t>320 SOUTH COLUMBUS AVENUE</t>
  </si>
  <si>
    <t>HOME VALLEY GROCERY</t>
  </si>
  <si>
    <t>50151 STATE HIGHWAY 14</t>
  </si>
  <si>
    <t>STEVENSON</t>
  </si>
  <si>
    <t>HOKUS POKUS MINI MART</t>
  </si>
  <si>
    <t>2401 WEST NOB HILL BOULEVARD</t>
  </si>
  <si>
    <t>7200 WEST NOB HILL BOULEVARD, SUITE 1</t>
  </si>
  <si>
    <t>LA MILPA MARKET</t>
  </si>
  <si>
    <t>602 1/2 W NOB HILL BLVD</t>
  </si>
  <si>
    <t>LIQUOR AND THE LIKE</t>
  </si>
  <si>
    <t>402 W MAIN ST</t>
  </si>
  <si>
    <t>WAYSIDE MARKET</t>
  </si>
  <si>
    <t>1309 A NE 134TH ST</t>
  </si>
  <si>
    <t>TOBACCO MART</t>
  </si>
  <si>
    <t>14400 AMBAUM BOULEVARD SOUTHWEST SUITE M</t>
  </si>
  <si>
    <t>ROCKY MART</t>
  </si>
  <si>
    <t>1003 WEST NOB HILL BOULEVARD</t>
  </si>
  <si>
    <t>905 E MEAD</t>
  </si>
  <si>
    <t>SINCLAIR</t>
  </si>
  <si>
    <t>204 W STEUBEN</t>
  </si>
  <si>
    <t>SAFEWAY STORE #1252</t>
  </si>
  <si>
    <t>253 HIGH SCHOOL RD NE</t>
  </si>
  <si>
    <t>WALGREENS #15673</t>
  </si>
  <si>
    <t>1315 WINTERGREEN LANE NE</t>
  </si>
  <si>
    <t>RITE AID #5215</t>
  </si>
  <si>
    <t>301 HIGH SCHOOL RD</t>
  </si>
  <si>
    <t>BRIDGE MART/76</t>
  </si>
  <si>
    <t>65205 HIGHWAY 14</t>
  </si>
  <si>
    <t>WHITE SALMON</t>
  </si>
  <si>
    <t>FLETCHER BAY MART</t>
  </si>
  <si>
    <t>8800 FLETCHERS BAY RD</t>
  </si>
  <si>
    <t>HUNGRY BEAR MARKET / JAKE'S PICKUP</t>
  </si>
  <si>
    <t>406 HIGH SCHOOL RD NE</t>
  </si>
  <si>
    <t>BZ CORNER GROCERY &amp; GAS</t>
  </si>
  <si>
    <t>1255 HWY 141</t>
  </si>
  <si>
    <t>FOOD MARKET / CHEVRON</t>
  </si>
  <si>
    <t>51 W CASCADE DRIVE</t>
  </si>
  <si>
    <t>NORTH BONNEVILLE</t>
  </si>
  <si>
    <t>CJ'S EVERGREEN GENERAL STORE</t>
  </si>
  <si>
    <t>1417 PARK AVENUE</t>
  </si>
  <si>
    <t>MAIN STREET CONVENIENCE</t>
  </si>
  <si>
    <t>333 ROCK CREEK DRIVE</t>
  </si>
  <si>
    <t>MANETTE MART &amp; DELI</t>
  </si>
  <si>
    <t>2044 WHEATON WAY</t>
  </si>
  <si>
    <t>DISCOUNT TOBACCO OUTLET</t>
  </si>
  <si>
    <t>493 EAST STREET</t>
  </si>
  <si>
    <t>MARKET ELEVATED</t>
  </si>
  <si>
    <t>8040 NE DAY RD W STE 3</t>
  </si>
  <si>
    <t>LYLE MERC FOOD MARKET</t>
  </si>
  <si>
    <t>615 STATE STREET</t>
  </si>
  <si>
    <t>LYLE</t>
  </si>
  <si>
    <t>SKAMANIA GENERAL STORE</t>
  </si>
  <si>
    <t>33001 STATE HIGHWAY 14</t>
  </si>
  <si>
    <t>HARBORSIDE MARKET</t>
  </si>
  <si>
    <t>40 WASHINGTON AVENUE</t>
  </si>
  <si>
    <t>HARVEST MARKET</t>
  </si>
  <si>
    <t>77 NORTHEAST WAUNA AVENUE</t>
  </si>
  <si>
    <t>A &amp; J SELECT MARKET</t>
  </si>
  <si>
    <t>265 SW 2ND ST</t>
  </si>
  <si>
    <t>WIND RIVER MARKET</t>
  </si>
  <si>
    <t>11 CARSON FRONTAGE ROAD</t>
  </si>
  <si>
    <t>MURDOCK MINI MART</t>
  </si>
  <si>
    <t>8196 HWY 14</t>
  </si>
  <si>
    <t>TOBACCO ZONE</t>
  </si>
  <si>
    <t>4201 STATE HIGHWAY 3 WEST</t>
  </si>
  <si>
    <t>76 / DIVINE'S FASMART</t>
  </si>
  <si>
    <t>21804 EAST MISSION AVENUE</t>
  </si>
  <si>
    <t>BARSTOW GENERAL STORE</t>
  </si>
  <si>
    <t>25290 HIGHWAY 395</t>
  </si>
  <si>
    <t>KETTLE FALLS</t>
  </si>
  <si>
    <t>IRON HORSE</t>
  </si>
  <si>
    <t>11105 E SPRAGUE AVE</t>
  </si>
  <si>
    <t>SNOOPS SALOON</t>
  </si>
  <si>
    <t>805 E ROSEWOOD AVE</t>
  </si>
  <si>
    <t>WALGREENS #01993</t>
  </si>
  <si>
    <t>12312 E SPRAGUE AVE</t>
  </si>
  <si>
    <t>WALGREENS #10788</t>
  </si>
  <si>
    <t>1502 NORTH LIBERTY LAKE ROAD</t>
  </si>
  <si>
    <t>CENEX ZIP TRIP #11</t>
  </si>
  <si>
    <t>22304 E APPLEWAY AVE</t>
  </si>
  <si>
    <t>ROSAUER'S SUPER MARKET NO. 2</t>
  </si>
  <si>
    <t>1808 W 3RD AVE</t>
  </si>
  <si>
    <t>MAVERIK INC 454</t>
  </si>
  <si>
    <t>2827 1ST ST</t>
  </si>
  <si>
    <t>HUBBLY BUBBLY</t>
  </si>
  <si>
    <t>4442 N DIVISION ST</t>
  </si>
  <si>
    <t>906 W FRANCIS AVE</t>
  </si>
  <si>
    <t>SAFEWAY FUELING CENTER</t>
  </si>
  <si>
    <t>2501 WEST WELLESLEY AVENUE</t>
  </si>
  <si>
    <t>LIBERTY LAKE CHEVRON / FOOD MART</t>
  </si>
  <si>
    <t>1109 N LIBERTY LAKE RD</t>
  </si>
  <si>
    <t>710 EAST HIGHWAY 902</t>
  </si>
  <si>
    <t>MEDICAL LAKE</t>
  </si>
  <si>
    <t>DENNY'S HARVEST FOODS</t>
  </si>
  <si>
    <t>215 E SR 902</t>
  </si>
  <si>
    <t>630 W 1ST STREET</t>
  </si>
  <si>
    <t>NEWMAN LAKE FOOD STORE / EXXON</t>
  </si>
  <si>
    <t>25105 EAST TRENT AVENUE</t>
  </si>
  <si>
    <t>NEWMAN LAKE</t>
  </si>
  <si>
    <t>217 SOUTH DIVISION STREET</t>
  </si>
  <si>
    <t>TAJ GROCERY</t>
  </si>
  <si>
    <t>1122 1ST ST</t>
  </si>
  <si>
    <t>HOLIDAY</t>
  </si>
  <si>
    <t>411 N PINES RD</t>
  </si>
  <si>
    <t>1304 N LIBERTY LAKE RD</t>
  </si>
  <si>
    <t>ARDEN 1 STOP</t>
  </si>
  <si>
    <t>545 B HIGHWAY 395 SOUTH</t>
  </si>
  <si>
    <t>SAFEWAY STORE #337</t>
  </si>
  <si>
    <t>10 COLVILLE AVE W</t>
  </si>
  <si>
    <t>BI-MART #678</t>
  </si>
  <si>
    <t>412 SOUTH MAIN STREET</t>
  </si>
  <si>
    <t>CEDAR CREEK FOODMART / 76</t>
  </si>
  <si>
    <t>8624 NORTH NEVADA STREET</t>
  </si>
  <si>
    <t>WHITTY'S MINI MART/76</t>
  </si>
  <si>
    <t>855 SOUTH MAIN STREET</t>
  </si>
  <si>
    <t>ALL SEASONS GROCERIES &amp; HARDWARE</t>
  </si>
  <si>
    <t>3942 HIGHWAY 292</t>
  </si>
  <si>
    <t>1100 SOUTH MAIN STREET</t>
  </si>
  <si>
    <t>ONION CREEK GENERAL STORE</t>
  </si>
  <si>
    <t>2191 ONION CREEK RD</t>
  </si>
  <si>
    <t>260 WEST 3RD AVENUE</t>
  </si>
  <si>
    <t>1401 12TH STREET</t>
  </si>
  <si>
    <t>TIENDA LATINA</t>
  </si>
  <si>
    <t>9629 EVERGREEN WAY SUITE #203</t>
  </si>
  <si>
    <t>9980 N NEWPORT HWY</t>
  </si>
  <si>
    <t>6516 N NEVADA ST</t>
  </si>
  <si>
    <t>SAFEWAY 1477</t>
  </si>
  <si>
    <t>1423 NORTHWEST MARKET STREET</t>
  </si>
  <si>
    <t>300 NORTH 125TH STREET</t>
  </si>
  <si>
    <t>GLENDALE COUNTRY CLUB</t>
  </si>
  <si>
    <t>13440 MAIN STREET</t>
  </si>
  <si>
    <t>ROSS PARK CONVENIENCE STORE</t>
  </si>
  <si>
    <t>4404 3RD AVENUE NORTH WEST</t>
  </si>
  <si>
    <t>DAWG POUND</t>
  </si>
  <si>
    <t>5201 UNIVERSITY WAY NORTHEAST, SUITE C</t>
  </si>
  <si>
    <t>18001 NORTHEAST 76TH STREET</t>
  </si>
  <si>
    <t>TRICHOME</t>
  </si>
  <si>
    <t>618 SOUTH JACKSON STREET</t>
  </si>
  <si>
    <t>SAFEWAY 1844</t>
  </si>
  <si>
    <t>215 WHITESELL STREET NORTHWEST</t>
  </si>
  <si>
    <t>19TH ST. GROCERY &amp; DELI</t>
  </si>
  <si>
    <t>1750 SOUTH PROSPECT STREET</t>
  </si>
  <si>
    <t>BARNEY'S CORNER MINI-MART / 76</t>
  </si>
  <si>
    <t>40512 MERIDIAN EAST</t>
  </si>
  <si>
    <t>FOOD MART / SHELL</t>
  </si>
  <si>
    <t>101 MULFORD ROAD</t>
  </si>
  <si>
    <t>2204 W NOB HILL BLVD</t>
  </si>
  <si>
    <t>HILLCREST SHELL</t>
  </si>
  <si>
    <t>1528 OLYMPIC HIGHWAY SOUTH</t>
  </si>
  <si>
    <t>AHTANUM GENERAL STORE/CHEVRON</t>
  </si>
  <si>
    <t>8301 AHTANUM ROAD</t>
  </si>
  <si>
    <t>SMITTY'S/CONOCO</t>
  </si>
  <si>
    <t>3508 FRUITVALE BOULEVARD</t>
  </si>
  <si>
    <t>DOLLAR STRETCHER</t>
  </si>
  <si>
    <t>501 WEST LINCOLN AVENUE</t>
  </si>
  <si>
    <t>GROMORE MARKET</t>
  </si>
  <si>
    <t>14411 WIDE HOLLOW ROAD</t>
  </si>
  <si>
    <t>5605 SUMMITVIEW AVENUE</t>
  </si>
  <si>
    <t>NICK'S MERCADO LATINO II</t>
  </si>
  <si>
    <t>718 SOUTH 6TH STREET</t>
  </si>
  <si>
    <t>JOE'S PLACE</t>
  </si>
  <si>
    <t>118 MAIN STREET</t>
  </si>
  <si>
    <t>BUCODA</t>
  </si>
  <si>
    <t>MAIN STREET SHELL</t>
  </si>
  <si>
    <t>1204 E MAIN ST</t>
  </si>
  <si>
    <t>5702 SUMMITVIEW</t>
  </si>
  <si>
    <t>WALGREENS 06258</t>
  </si>
  <si>
    <t>11607 98TH AVENUE NORTHEAST</t>
  </si>
  <si>
    <t>BARTELL DRUG COMPANY #19</t>
  </si>
  <si>
    <t>3902 A ST SE</t>
  </si>
  <si>
    <t>7-ELEVEN 2303-23938D</t>
  </si>
  <si>
    <t>4026 A ST SE</t>
  </si>
  <si>
    <t>WAL-MART SUPERCENTER # 3794</t>
  </si>
  <si>
    <t>34520 16TH AVE S</t>
  </si>
  <si>
    <t>ALBERTSONS #483</t>
  </si>
  <si>
    <t>4010 A ST</t>
  </si>
  <si>
    <t>411 SOUTH BOONE STREET</t>
  </si>
  <si>
    <t>1111 17TH STREET SOUTHEAST</t>
  </si>
  <si>
    <t>ARCO AM PM / ATHALIA</t>
  </si>
  <si>
    <t>2790 AUBURN WAY SOUTH</t>
  </si>
  <si>
    <t>NOB HILL BOWLING CENTER</t>
  </si>
  <si>
    <t>3807 WEST NOB HILL BOULEVARD</t>
  </si>
  <si>
    <t>5006 POINT FOSDICK DR NW</t>
  </si>
  <si>
    <t>VAPOR CLOUD</t>
  </si>
  <si>
    <t>32040 23RD AVENUE SOUTH</t>
  </si>
  <si>
    <t>YAKIMA COUNTRY CLUB</t>
  </si>
  <si>
    <t>500 COUNTRY CLUB DR</t>
  </si>
  <si>
    <t>LA ESPERANZA DE SEATTLE</t>
  </si>
  <si>
    <t>2500 BEACON AVE S</t>
  </si>
  <si>
    <t>HONG KONG MARKET</t>
  </si>
  <si>
    <t>35415 21ST AVE SW</t>
  </si>
  <si>
    <t>LIBRARY TAVERN</t>
  </si>
  <si>
    <t>414 W LEWIS ST</t>
  </si>
  <si>
    <t>LITTLEROCK SALOON</t>
  </si>
  <si>
    <t>6520 128TH AVE SW</t>
  </si>
  <si>
    <t>LITTLEROCK</t>
  </si>
  <si>
    <t>MAC'S MART</t>
  </si>
  <si>
    <t>4220 A STREET SE</t>
  </si>
  <si>
    <t>217 NORTH BOONE STREET</t>
  </si>
  <si>
    <t>FRED MEYER #691</t>
  </si>
  <si>
    <t>5502 POINT FOSDICK DR NW STE A</t>
  </si>
  <si>
    <t>HANDY ANDY'S #7</t>
  </si>
  <si>
    <t>10 SILVERPINE DR</t>
  </si>
  <si>
    <t>3908 TERRACE HEIGHTS BLVD</t>
  </si>
  <si>
    <t>QUALITY FOOD CENTER / QFC #870</t>
  </si>
  <si>
    <t>1890 IRONDALE RD</t>
  </si>
  <si>
    <t>5515 38TH AVE NW</t>
  </si>
  <si>
    <t>HANDY ANDY'S</t>
  </si>
  <si>
    <t>4814 HIGHWAY 303 NORTHEAST</t>
  </si>
  <si>
    <t>BOULEVARD GROCERY</t>
  </si>
  <si>
    <t>5304 61ST STREET NORTHEAST</t>
  </si>
  <si>
    <t>SEATTLE CIGAR &amp; TOBACCO</t>
  </si>
  <si>
    <t>414 BROADWAY EAST</t>
  </si>
  <si>
    <t>EMERALD CITY VAPORS</t>
  </si>
  <si>
    <t>9915 224TH ST E UNIT 208</t>
  </si>
  <si>
    <t>OLYMPIC GROCERY &amp; DELI</t>
  </si>
  <si>
    <t>6601 SOUTH TACOMA WAY</t>
  </si>
  <si>
    <t>SEATTLE DELI</t>
  </si>
  <si>
    <t>225 12TH AVE S #101</t>
  </si>
  <si>
    <t>4200 WHEATON WAY</t>
  </si>
  <si>
    <t>MOBIL/FOOD MART</t>
  </si>
  <si>
    <t>8184 NORTHEAST STATE HIGHWAY 104</t>
  </si>
  <si>
    <t>ORTING FOOD MART / SHELL</t>
  </si>
  <si>
    <t>204 NORTH WASHINGTON AVENUE</t>
  </si>
  <si>
    <t>WAR PONY / INDIAN SMOKE SHOP</t>
  </si>
  <si>
    <t>2615 E PORTLAND AVE</t>
  </si>
  <si>
    <t>R K MART</t>
  </si>
  <si>
    <t>2014 HARKINS STREET</t>
  </si>
  <si>
    <t>UNION MARKET</t>
  </si>
  <si>
    <t>996 21ST AVE</t>
  </si>
  <si>
    <t>21200 OLHAVA WAY NORTHWEST</t>
  </si>
  <si>
    <t>SHREE'S TRUCK STOP</t>
  </si>
  <si>
    <t>400 FRONTAGE ROAD</t>
  </si>
  <si>
    <t>EVERGREEN 76 / SUBWAY #17796</t>
  </si>
  <si>
    <t>490 FORKS AVE N</t>
  </si>
  <si>
    <t>MOBIL-408</t>
  </si>
  <si>
    <t>171 NORTH FORKS AVENUE</t>
  </si>
  <si>
    <t>BEER WINE AND MORE / CFN</t>
  </si>
  <si>
    <t>226 ROYAL ANNE DRIVE</t>
  </si>
  <si>
    <t>BIG SMOKE</t>
  </si>
  <si>
    <t>705 S PIONEER WAY</t>
  </si>
  <si>
    <t>RAIN'S FOOD / CHEVRON</t>
  </si>
  <si>
    <t>1802 KITTLESON RD</t>
  </si>
  <si>
    <t>COLONIAL MARKET</t>
  </si>
  <si>
    <t>207 WEST MONTMORENCY BOULEVARD</t>
  </si>
  <si>
    <t>1137 WEST HIGHWAY 101</t>
  </si>
  <si>
    <t>170 NORTH FORKS AVENUE</t>
  </si>
  <si>
    <t>114 E LAURIDSEN BLVD</t>
  </si>
  <si>
    <t>SP GAS &amp; GROCERY</t>
  </si>
  <si>
    <t>3000 W BROADWAY AVENUE</t>
  </si>
  <si>
    <t>MOSES LAKE MARKET / TEXACO</t>
  </si>
  <si>
    <t>2481 S MAIERS RD</t>
  </si>
  <si>
    <t>ONE STOP MART</t>
  </si>
  <si>
    <t>5219 PATTON BLVD.</t>
  </si>
  <si>
    <t>DA VINCI'S MARKET</t>
  </si>
  <si>
    <t>1480 ELECTRIC AVENUE</t>
  </si>
  <si>
    <t>WASSEF FAMILY DELI MART / FRONT STREET MARKET</t>
  </si>
  <si>
    <t>112 FRONT STREET</t>
  </si>
  <si>
    <t>DEMING QUICK STOP/FOOD MART</t>
  </si>
  <si>
    <t>4985 MOUNT BAKER HIGHWAY</t>
  </si>
  <si>
    <t>2631 WALNUT STREET</t>
  </si>
  <si>
    <t>3301 WEST MCGRAW STREET</t>
  </si>
  <si>
    <t>PIKE GROCERY</t>
  </si>
  <si>
    <t>1011 PIKE STREET</t>
  </si>
  <si>
    <t>2201 EAST MADISON STREET</t>
  </si>
  <si>
    <t>WALGREENS #12453</t>
  </si>
  <si>
    <t>702 TROSPER RD SW</t>
  </si>
  <si>
    <t>2301 W WELLESLEY AVE</t>
  </si>
  <si>
    <t>ALBERTSONS #407</t>
  </si>
  <si>
    <t>705 TROSPER RD SW</t>
  </si>
  <si>
    <t>RITE AID #5244</t>
  </si>
  <si>
    <t>18906 STATE ROUTE 2</t>
  </si>
  <si>
    <t>SAFEWAY STORE #537</t>
  </si>
  <si>
    <t>19651 STATE RT 2</t>
  </si>
  <si>
    <t>10222 MARTIN WAY E</t>
  </si>
  <si>
    <t>RED BARN SHELL</t>
  </si>
  <si>
    <t>19721 STATE RD 2 #A</t>
  </si>
  <si>
    <t>EXTRA MILE CHEVRON</t>
  </si>
  <si>
    <t>670 TROSPER RD SW</t>
  </si>
  <si>
    <t>19912 STATE ROUTE 2</t>
  </si>
  <si>
    <t>6131 CAPITOL BLVD</t>
  </si>
  <si>
    <t>MONROE SHELL FOOD MART</t>
  </si>
  <si>
    <t>19376 STATE ROUTE 2</t>
  </si>
  <si>
    <t>MONROE SMOKE SHOP</t>
  </si>
  <si>
    <t>118 SOUTH LEWIS STREET</t>
  </si>
  <si>
    <t>FRED MEYER #00486</t>
  </si>
  <si>
    <t>1206 NORTH 40TH AVENUE</t>
  </si>
  <si>
    <t>BI-MART 605</t>
  </si>
  <si>
    <t>309 5TH AVENUE SOUTH</t>
  </si>
  <si>
    <t>710 15TH AVE</t>
  </si>
  <si>
    <t>MEADOWBROOK CONVENIENCE CENTER / SHELL</t>
  </si>
  <si>
    <t>7200 W NOB HILL BLVD</t>
  </si>
  <si>
    <t>JIM'S DELI MARKET</t>
  </si>
  <si>
    <t>9318 SOUTH STEELE STREET SUITE 1</t>
  </si>
  <si>
    <t>HOT ROD VAPORS</t>
  </si>
  <si>
    <t>1222 N PINES RD</t>
  </si>
  <si>
    <t>SMOKIN LEGAL</t>
  </si>
  <si>
    <t>12924 W SUNSET HWY STE 1</t>
  </si>
  <si>
    <t>620 TRIANGLE SHOPPING CENTER ROAD, #650</t>
  </si>
  <si>
    <t>A &amp; A MINI MART AND SMOKE SHOP</t>
  </si>
  <si>
    <t>708 N 5TH AVE</t>
  </si>
  <si>
    <t>1747 SOUTH FIRST STREET</t>
  </si>
  <si>
    <t>972 15TH AVE</t>
  </si>
  <si>
    <t>RITE AID #05308</t>
  </si>
  <si>
    <t>9120 NORTH DIVISION STREET</t>
  </si>
  <si>
    <t>WALGREENS #05818</t>
  </si>
  <si>
    <t>2105 E WELLESLEY AVE</t>
  </si>
  <si>
    <t>YOUNG'S QUICK STOP #2</t>
  </si>
  <si>
    <t>605 WEST MARKET STREET</t>
  </si>
  <si>
    <t>CENEX ZIP TRIP #4</t>
  </si>
  <si>
    <t>1023 W WELLESLEY AVE</t>
  </si>
  <si>
    <t>SHELL-401</t>
  </si>
  <si>
    <t>220 LINCOLN ST</t>
  </si>
  <si>
    <t>RITE AID #5282</t>
  </si>
  <si>
    <t>301 E WISHKAH ST</t>
  </si>
  <si>
    <t>76 FOOD MART / SUNSHINE DELI</t>
  </si>
  <si>
    <t>221 S BOONE ST</t>
  </si>
  <si>
    <t>THE MEMBERS' CLUB AT ALDARRA</t>
  </si>
  <si>
    <t>29125 SE DUTHIE HILL</t>
  </si>
  <si>
    <t>G &amp; B GROCERY</t>
  </si>
  <si>
    <t>2104 E FRANCIS AVE</t>
  </si>
  <si>
    <t>SANDPIPER BEACH RESORT</t>
  </si>
  <si>
    <t>4159 STATE RT 109   #B</t>
  </si>
  <si>
    <t>EL GAUCHO BELLEVUE</t>
  </si>
  <si>
    <t>450 108TH AVE NE</t>
  </si>
  <si>
    <t>EL CAMPESINO</t>
  </si>
  <si>
    <t>120 HIGHWAY 3, SUITE 122</t>
  </si>
  <si>
    <t>PADDY COYNE'S IRISH PUB</t>
  </si>
  <si>
    <t>700 BELLEVUE WAY NE, SUITE 100</t>
  </si>
  <si>
    <t>THE GOOSE PUB-N-EATERY</t>
  </si>
  <si>
    <t>12001 NE 12TH #90</t>
  </si>
  <si>
    <t>221 WEST HERON STREET</t>
  </si>
  <si>
    <t>H &amp; H SALOON</t>
  </si>
  <si>
    <t>91 FRONT ST N</t>
  </si>
  <si>
    <t>SMOKER'S HAVEN</t>
  </si>
  <si>
    <t>2224 SIMPSON AVENUE</t>
  </si>
  <si>
    <t>HOQUIAM LIQUOR STORE</t>
  </si>
  <si>
    <t>2614 SIMPSON AVE</t>
  </si>
  <si>
    <t>2903 78TH AVENUE SOUTHEAST</t>
  </si>
  <si>
    <t>THE LIBERTY STORE</t>
  </si>
  <si>
    <t>120 NORTH ALDER STREET</t>
  </si>
  <si>
    <t>3022 SIMPSON AVENUE</t>
  </si>
  <si>
    <t>SAFEWAY STORE #1078</t>
  </si>
  <si>
    <t>2930 OCEAN BEACH HWY</t>
  </si>
  <si>
    <t>SAFEWAY FUEL CENTER #1159</t>
  </si>
  <si>
    <t>123 W WALNUT ST</t>
  </si>
  <si>
    <t>SAFEWAY STORE NO. 1159</t>
  </si>
  <si>
    <t>121 W WALNUT</t>
  </si>
  <si>
    <t>CENEX ZIP TRIP #14</t>
  </si>
  <si>
    <t>1403 N MULLEN RD</t>
  </si>
  <si>
    <t>7-ELEVEN 14459E</t>
  </si>
  <si>
    <t>10812 BRIDGEPORT WY SW</t>
  </si>
  <si>
    <t>SAFEWAY #1645</t>
  </si>
  <si>
    <t>YOKE'S FRESH MARKET #18</t>
  </si>
  <si>
    <t>13014 E SPRAGUE</t>
  </si>
  <si>
    <t>UP IN SMOKE # 2</t>
  </si>
  <si>
    <t>8415 STEILACOOM BLVD SW</t>
  </si>
  <si>
    <t>CENEX ZIP TRIP #25</t>
  </si>
  <si>
    <t>15019 E TRENT AVE</t>
  </si>
  <si>
    <t>CENEX ZIP TRIP #36</t>
  </si>
  <si>
    <t>2005 N HAMILTON ST</t>
  </si>
  <si>
    <t>CIGAR 4 U</t>
  </si>
  <si>
    <t>100 TRIANGLE CENTER #160</t>
  </si>
  <si>
    <t>WALGREENS #4064</t>
  </si>
  <si>
    <t>8224 STEILACOOM BLVD SW</t>
  </si>
  <si>
    <t>CENEX ZIP TRIP #5</t>
  </si>
  <si>
    <t>7902 N DIVISION ST</t>
  </si>
  <si>
    <t>RITE AID #5288</t>
  </si>
  <si>
    <t>364 TRIANGLE SHOPPING CENTER</t>
  </si>
  <si>
    <t>RITE AID #5312</t>
  </si>
  <si>
    <t>2929 E 29TH AVE</t>
  </si>
  <si>
    <t>RITE AID #6553</t>
  </si>
  <si>
    <t>9007 N INDIAN TRAIL RD</t>
  </si>
  <si>
    <t>76 CIRCLE K</t>
  </si>
  <si>
    <t>13101 GRAVELLY LAKE DR SW</t>
  </si>
  <si>
    <t>76 FOOD MARTHILLTOP GROCERY</t>
  </si>
  <si>
    <t>26484 STATE HIGHWAY 3 NORTHWEST</t>
  </si>
  <si>
    <t>ON THE RUN / 76</t>
  </si>
  <si>
    <t>3021 EAST WELLESLEY AVENUE</t>
  </si>
  <si>
    <t>YOKE'S FRESH MARKET #9</t>
  </si>
  <si>
    <t>3321 W INDIAN TRAIL RD</t>
  </si>
  <si>
    <t>WALGREENS #9812</t>
  </si>
  <si>
    <t>2939 OCEAN BEACH HWY</t>
  </si>
  <si>
    <t>RALPH'S RED APPLE MARKET</t>
  </si>
  <si>
    <t>6724 KITSAP WAY</t>
  </si>
  <si>
    <t>13005 GRAVELLY LAKE DRIVE SOUTHWEST</t>
  </si>
  <si>
    <t>BANZAI VAPORS / NORTH TAC VAPOR</t>
  </si>
  <si>
    <t>5738 N 26TH ST STE 4</t>
  </si>
  <si>
    <t>BARNEY'S HARVEST FOOD</t>
  </si>
  <si>
    <t>11205 EAST DISHMAN MICA ROAD</t>
  </si>
  <si>
    <t>BEACH WAY GAS AND GROCERY</t>
  </si>
  <si>
    <t>3115 OCEAN BEACH HIGHWAY</t>
  </si>
  <si>
    <t>BOONDOX MARKET</t>
  </si>
  <si>
    <t>4604 OCEAN BEACH HIGHWAY</t>
  </si>
  <si>
    <t>BRIDGEPORT GROCERY AND SMOKE</t>
  </si>
  <si>
    <t>10819 BRIDGEPORT WY SW</t>
  </si>
  <si>
    <t>10200 N NEWPORT HWY</t>
  </si>
  <si>
    <t>15408 UNION AVE SW</t>
  </si>
  <si>
    <t>1703 EAST FRANCIS AVENUE</t>
  </si>
  <si>
    <t>3305 S 56TH ST</t>
  </si>
  <si>
    <t>SPOKANE CIGAR</t>
  </si>
  <si>
    <t>3609 NORTH DIVISION STREET</t>
  </si>
  <si>
    <t>518 EAST 29TH AVENUE</t>
  </si>
  <si>
    <t>DIVINE'S/CONOCO</t>
  </si>
  <si>
    <t>10222 NORTH DIVISION STREET</t>
  </si>
  <si>
    <t>TERRY'S CORNER STORE</t>
  </si>
  <si>
    <t>8502 GOLDEN GIVEN RD E</t>
  </si>
  <si>
    <t>SPANAWAY DELI MART</t>
  </si>
  <si>
    <t>16305 22ND AVENUE EAST</t>
  </si>
  <si>
    <t>EXXON / LIQUOR</t>
  </si>
  <si>
    <t>924 E FRANCIS AVE</t>
  </si>
  <si>
    <t>10712 BRIDGEPORT WAY SW</t>
  </si>
  <si>
    <t>INDY FOOD MART</t>
  </si>
  <si>
    <t>115 S PINES RD</t>
  </si>
  <si>
    <t>13221 PACIFIC AVE S</t>
  </si>
  <si>
    <t>14452 124TH AVE NE</t>
  </si>
  <si>
    <t>PICK &amp; GO GROCERY</t>
  </si>
  <si>
    <t>102 MILITARY RD S, SUITE A</t>
  </si>
  <si>
    <t>HAI'S MINI MARKET</t>
  </si>
  <si>
    <t>5112 N CRESTLINE ST</t>
  </si>
  <si>
    <t>HICO MARKET</t>
  </si>
  <si>
    <t>817 SOUTH PERRY STREET</t>
  </si>
  <si>
    <t>2303 N ARGONNE RD</t>
  </si>
  <si>
    <t>HOLTS MARKET</t>
  </si>
  <si>
    <t>464 OREGON WAY</t>
  </si>
  <si>
    <t>1054 15TH AVENUE</t>
  </si>
  <si>
    <t>1221 SOUTH HAYFORD ROAD</t>
  </si>
  <si>
    <t>SPEEDY MART/SHELL</t>
  </si>
  <si>
    <t>704 TENNANT WAY</t>
  </si>
  <si>
    <t>717 NORTH EVERGREEN ROAD</t>
  </si>
  <si>
    <t>MOBIL / SHORT STOP</t>
  </si>
  <si>
    <t>4540 OCEAN BEACH HIGHWAY</t>
  </si>
  <si>
    <t>STORE-N-MORE</t>
  </si>
  <si>
    <t>5682 HIGHWAY 211</t>
  </si>
  <si>
    <t>1227 15TH AVENUE</t>
  </si>
  <si>
    <t>3919 N MARKET ST</t>
  </si>
  <si>
    <t>6101 STEILACOOM BLVD</t>
  </si>
  <si>
    <t>1155 WASHINGTON WAY</t>
  </si>
  <si>
    <t>STADIUM THRIFTWAY</t>
  </si>
  <si>
    <t>618 N 1ST</t>
  </si>
  <si>
    <t>CAFE AND MARKET ON CENTRAL</t>
  </si>
  <si>
    <t>255 CENTRAL WAY</t>
  </si>
  <si>
    <t>102 VALLEY AVENUE NORTHEAST</t>
  </si>
  <si>
    <t>13317 NORTHEAST 175TH STREET, SUITE T</t>
  </si>
  <si>
    <t>7-ELEVEN 2361-22984E</t>
  </si>
  <si>
    <t>3702 AUBURN WY N</t>
  </si>
  <si>
    <t>7-ELEVEN 27219B</t>
  </si>
  <si>
    <t>2202 AUBURN WAY N</t>
  </si>
  <si>
    <t>WAL-MART STORE #5041</t>
  </si>
  <si>
    <t>19205 STATE ROUTE 410 E</t>
  </si>
  <si>
    <t>RITE AID #5171</t>
  </si>
  <si>
    <t>1231 AUBURN WAY N</t>
  </si>
  <si>
    <t>RITE AID #5172</t>
  </si>
  <si>
    <t>1509 AUBURN WAY S</t>
  </si>
  <si>
    <t>RITE AID #5277</t>
  </si>
  <si>
    <t>5700 100TH ST SW STE 100</t>
  </si>
  <si>
    <t>SAFEWAY FUEL STATION 531</t>
  </si>
  <si>
    <t>3233 156TH AVENUE SOUTHEAST</t>
  </si>
  <si>
    <t>3711 FACTORIA BOULEVARD SOUTHEAST</t>
  </si>
  <si>
    <t>WALGREENS #7480</t>
  </si>
  <si>
    <t>1701 AUBURN WAY SOUTH</t>
  </si>
  <si>
    <t>76 JB MART</t>
  </si>
  <si>
    <t>18311 VETERANS MEMORIAL DRIVE EAST</t>
  </si>
  <si>
    <t>ASHWOOD URBAN MARKET</t>
  </si>
  <si>
    <t>989 112TH AVE NE</t>
  </si>
  <si>
    <t>THE LOOSE WHEEL BAR &amp; GRILL</t>
  </si>
  <si>
    <t>6108 6TH AVE</t>
  </si>
  <si>
    <t>1156 AUBURN WAY S</t>
  </si>
  <si>
    <t>524 A ST SE</t>
  </si>
  <si>
    <t>7410 LAKEWOOD DRIVE WEST</t>
  </si>
  <si>
    <t>CHEVRON QWIK MART</t>
  </si>
  <si>
    <t>21406 SR 410 E</t>
  </si>
  <si>
    <t>621 STATE ROUTE 9 NORTHEAST, SUITE B4</t>
  </si>
  <si>
    <t>CIGAR WORLD</t>
  </si>
  <si>
    <t>9925 214TH AVE E STE B</t>
  </si>
  <si>
    <t>SAVE WAY DISCOUNT/ GROCERY SAVE WAY</t>
  </si>
  <si>
    <t>404 AUBURN WAY SOUTH</t>
  </si>
  <si>
    <t>1382 SOUTHEAST LUND AVENUE SUITE 150</t>
  </si>
  <si>
    <t>303 91ST AVENUE NORTHEAST #F</t>
  </si>
  <si>
    <t>THE GARAGE</t>
  </si>
  <si>
    <t>6812 KITSAP WAY</t>
  </si>
  <si>
    <t>LAKE MARKET</t>
  </si>
  <si>
    <t>12405 20TH STREET NORTHEAST, SUITE A</t>
  </si>
  <si>
    <t>LARSON'S RESTAURANT &amp; LOUNGE</t>
  </si>
  <si>
    <t>2901 PERRY AVE SUITE #10</t>
  </si>
  <si>
    <t>3119 OLD FAIRHAVEN PKWY</t>
  </si>
  <si>
    <t>NORMANDY PARK MARKET</t>
  </si>
  <si>
    <t>19805 1ST AVENUE SOUTH, SUITE 100</t>
  </si>
  <si>
    <t>NORMANDY PARK</t>
  </si>
  <si>
    <t>STELLAR MART</t>
  </si>
  <si>
    <t>7019 STEILACOOM BLVD SW</t>
  </si>
  <si>
    <t>11 148TH AVENUE SOUTHEAST</t>
  </si>
  <si>
    <t>A ST VALERO</t>
  </si>
  <si>
    <t>305 A ST SE</t>
  </si>
  <si>
    <t>LOG CABIN BAR &amp; GRILL</t>
  </si>
  <si>
    <t>7035 PACIFIC AVE SE</t>
  </si>
  <si>
    <t>EAGLES</t>
  </si>
  <si>
    <t>11609 KOEPPEN RD SE</t>
  </si>
  <si>
    <t>WESTEND PUB &amp; GRILL</t>
  </si>
  <si>
    <t>3840 6TH AVE</t>
  </si>
  <si>
    <t>PIONEER MARKET AND DELI / CHEVRON</t>
  </si>
  <si>
    <t>2006 PACIFIC AVENUE</t>
  </si>
  <si>
    <t>1456 CALIFORNIA WAY</t>
  </si>
  <si>
    <t>SID'S MARKET</t>
  </si>
  <si>
    <t>4410 PACIFIC WAY</t>
  </si>
  <si>
    <t>SUNNYSLOPE MART TERIYAKI</t>
  </si>
  <si>
    <t>6000 SW OLD CLIFTON ROAD</t>
  </si>
  <si>
    <t>AMERICAN VETERANS POST 1</t>
  </si>
  <si>
    <t>5717 S TYLER</t>
  </si>
  <si>
    <t>SAFEWAY STORE #1485</t>
  </si>
  <si>
    <t>1258 STATE AVE</t>
  </si>
  <si>
    <t>SAFEWAY STORE #1680</t>
  </si>
  <si>
    <t>2890 NW BUCKLIN HILL RD</t>
  </si>
  <si>
    <t>SAFEWAY FUEL #1803</t>
  </si>
  <si>
    <t>9409 NORTH DAVIES ROAD</t>
  </si>
  <si>
    <t>7-ELEVEN FOOD STORE NO. 29536</t>
  </si>
  <si>
    <t>10013A SHOULTES RD</t>
  </si>
  <si>
    <t>4TH STREET MARKET &amp; DELI</t>
  </si>
  <si>
    <t>1212 4TH ST</t>
  </si>
  <si>
    <t>LOYAL ORDER OF MOOSE GRAND COULEE LODGE 504</t>
  </si>
  <si>
    <t>216 CONTINENTAL HEIGHTS</t>
  </si>
  <si>
    <t>RITE AID #5243</t>
  </si>
  <si>
    <t>251 MARYSVILLE MALL</t>
  </si>
  <si>
    <t>1195 NORTHWEST TAHOE LANE</t>
  </si>
  <si>
    <t>PIONEER STATION 76</t>
  </si>
  <si>
    <t>719 91ST AVE NE</t>
  </si>
  <si>
    <t>CIRCLE K NO. 8878</t>
  </si>
  <si>
    <t>8007 STATE AVE</t>
  </si>
  <si>
    <t>11600 124TH AVENUE NORTHEAST</t>
  </si>
  <si>
    <t>YELLA BEAK SALOON</t>
  </si>
  <si>
    <t>23525 SE 436TH ST</t>
  </si>
  <si>
    <t>BLUE GOOSE TAVERN</t>
  </si>
  <si>
    <t>1604 BAY ST</t>
  </si>
  <si>
    <t>9800 NE 116TH ST</t>
  </si>
  <si>
    <t>1321 NORTHWEST AMANDA LOOP</t>
  </si>
  <si>
    <t>CIGAR WINE</t>
  </si>
  <si>
    <t>11430 51ST AVENUE NORTHWEST, SUITE 103</t>
  </si>
  <si>
    <t>CIGAR @</t>
  </si>
  <si>
    <t>303 91ST AVENUE NORTHEAST, SUITE A111</t>
  </si>
  <si>
    <t>MARYSVILLE SHELL AND FOOD COURT</t>
  </si>
  <si>
    <t>11601 STATE AVE NE</t>
  </si>
  <si>
    <t>THE END ZONE</t>
  </si>
  <si>
    <t>1023 BETHEL RD</t>
  </si>
  <si>
    <t>14008 NE 8TH ST</t>
  </si>
  <si>
    <t>SUPER FOOD STORE</t>
  </si>
  <si>
    <t>11852 98TH AVE NE</t>
  </si>
  <si>
    <t>1900 SOUTHEAST SEDGWICK ROAD</t>
  </si>
  <si>
    <t>LAKE STEVENS MINI-MART GULL</t>
  </si>
  <si>
    <t>1910 MAIN ST</t>
  </si>
  <si>
    <t>HANS'S PLACE</t>
  </si>
  <si>
    <t>6405 S TACOMA WAY</t>
  </si>
  <si>
    <t>MANCHESTER PUB</t>
  </si>
  <si>
    <t>2350 COLCHESTER DR E</t>
  </si>
  <si>
    <t>MANCHESTER</t>
  </si>
  <si>
    <t>NORM'S MARKET / SHELL</t>
  </si>
  <si>
    <t>10027 LUNDEEN PKWY</t>
  </si>
  <si>
    <t>SMOKE</t>
  </si>
  <si>
    <t>11605 STATE AVENUE, SUITE 104</t>
  </si>
  <si>
    <t>CHEVRON/ 101 QUICKSTOP</t>
  </si>
  <si>
    <t>622 HEATH STREET</t>
  </si>
  <si>
    <t>RAYMOND</t>
  </si>
  <si>
    <t>RITE AID #5295</t>
  </si>
  <si>
    <t>609 OMACHE DR</t>
  </si>
  <si>
    <t>LOS AGAVES LLC</t>
  </si>
  <si>
    <t>201 1ST AVE S</t>
  </si>
  <si>
    <t>OKANOGAN</t>
  </si>
  <si>
    <t>FLYING B</t>
  </si>
  <si>
    <t>2050 ELMWAY</t>
  </si>
  <si>
    <t>SOUTH BEND FOOD MART</t>
  </si>
  <si>
    <t>104 E ROBERT BUSH DR</t>
  </si>
  <si>
    <t>SOUTH BEND</t>
  </si>
  <si>
    <t>BEYERS MARKET</t>
  </si>
  <si>
    <t>212 N HIGHWAY 97</t>
  </si>
  <si>
    <t>803 RIVERSIDE DR</t>
  </si>
  <si>
    <t>CONOCO FOOD MART</t>
  </si>
  <si>
    <t>702 OMAK AVENUE</t>
  </si>
  <si>
    <t>RIVERDALE GROCERY &amp; DELI</t>
  </si>
  <si>
    <t>1901 PARK AVENUE</t>
  </si>
  <si>
    <t>RAYMOND GROCERY &amp; DELI</t>
  </si>
  <si>
    <t>529 DURYEA STREET</t>
  </si>
  <si>
    <t>TONASKET FOOD MART</t>
  </si>
  <si>
    <t>606 WHITCOMB S</t>
  </si>
  <si>
    <t>MOBIL FOOD / MART</t>
  </si>
  <si>
    <t>3909 PACIFIC HWY</t>
  </si>
  <si>
    <t>GALEY'S GROCERY</t>
  </si>
  <si>
    <t>345 STATE RT 6</t>
  </si>
  <si>
    <t>THE INN GROCERY</t>
  </si>
  <si>
    <t>102 WATER STREET</t>
  </si>
  <si>
    <t>1014 W 1ST ST</t>
  </si>
  <si>
    <t>ILWACO MARKET</t>
  </si>
  <si>
    <t>108 SPRUCE STREET WEST</t>
  </si>
  <si>
    <t>ILWACO</t>
  </si>
  <si>
    <t>OKIE'S SELECT MARKET</t>
  </si>
  <si>
    <t>1796 HIGHWAY 401</t>
  </si>
  <si>
    <t>WILLAPA MARKET PLACE</t>
  </si>
  <si>
    <t>700 WILLAPA PLACE</t>
  </si>
  <si>
    <t>300 WILLAPA PLACE</t>
  </si>
  <si>
    <t>WALGREENS #12933</t>
  </si>
  <si>
    <t>718 91ST AVE NE</t>
  </si>
  <si>
    <t>SAFEWAY FUEL CENTER 1544</t>
  </si>
  <si>
    <t>1150 BASIN STREET SOUTHWEST</t>
  </si>
  <si>
    <t>302 BASIN STREET SOUTHWEST</t>
  </si>
  <si>
    <t>GAS &amp; GO</t>
  </si>
  <si>
    <t>1020 S DIVISION ST</t>
  </si>
  <si>
    <t>8915 MARKET PLACE NE, SUITE 100</t>
  </si>
  <si>
    <t>MIDWAY MART/SHELL</t>
  </si>
  <si>
    <t>16010 RD 1 NW</t>
  </si>
  <si>
    <t>LEGION MEMORIAL GOLF COURSE</t>
  </si>
  <si>
    <t>144 W MARINE VIEW DR</t>
  </si>
  <si>
    <t>645 WEST WASHINGTON STREET, SUITE 8</t>
  </si>
  <si>
    <t>RITE AID #6325</t>
  </si>
  <si>
    <t>18022 68TH AVE NE</t>
  </si>
  <si>
    <t>16629 HIGHWAY 99</t>
  </si>
  <si>
    <t>AVALON GOLF LINKS</t>
  </si>
  <si>
    <t>19345 KELLEHER RD</t>
  </si>
  <si>
    <t>CHENEY INTERNATIONAL FOODS AND MORE</t>
  </si>
  <si>
    <t>1319 1ST ST</t>
  </si>
  <si>
    <t>Cigarette tobacco</t>
  </si>
  <si>
    <t>TAGGERS MINI MART</t>
  </si>
  <si>
    <t>SMOKE MART</t>
  </si>
  <si>
    <t>4002 E PORTLAND AVE</t>
  </si>
  <si>
    <t>SKY MAX</t>
  </si>
  <si>
    <t>13819 PACIFIC AVENUE SOUTH, UNIT B</t>
  </si>
  <si>
    <t>WALGREENS #03662</t>
  </si>
  <si>
    <t>647 140TH AVE NE</t>
  </si>
  <si>
    <t>7-ELEVEN #27470</t>
  </si>
  <si>
    <t>810 EAST YAKIMA AVENUE</t>
  </si>
  <si>
    <t>RITE AID #5279</t>
  </si>
  <si>
    <t>691 SLEATER KINNEY RD SE</t>
  </si>
  <si>
    <t>120 N 1ST ST</t>
  </si>
  <si>
    <t>ADAM MARKET</t>
  </si>
  <si>
    <t>324 4TH AVENUE EAST</t>
  </si>
  <si>
    <t>SELAH EXPRESS / ARCO</t>
  </si>
  <si>
    <t>777 NORTH PARK CENTRE</t>
  </si>
  <si>
    <t>BAYVIEW THRIFTWAY</t>
  </si>
  <si>
    <t>516 4TH AVE W</t>
  </si>
  <si>
    <t>OLYMPIA CAMPGROUND / TEXACO FOOD MART</t>
  </si>
  <si>
    <t>1441 83RD AVENUE SOUTHWEST</t>
  </si>
  <si>
    <t>CARROL'S CORNER</t>
  </si>
  <si>
    <t>10118 224TH STREET EAST</t>
  </si>
  <si>
    <t>SHORT STOP CHEVRON</t>
  </si>
  <si>
    <t>18205 SR 525 STE 1</t>
  </si>
  <si>
    <t>313 SOUTH 1ST STREET</t>
  </si>
  <si>
    <t>826 UNION AVE SOUTHEAST #101</t>
  </si>
  <si>
    <t>TRI LAKE MARKET / CHEVRON</t>
  </si>
  <si>
    <t>8031 YELM HIGHWAY SOUTHEAST</t>
  </si>
  <si>
    <t>EXTRA MILE/STANDARD</t>
  </si>
  <si>
    <t>3725 150TH AVENUE SOUTHEAST</t>
  </si>
  <si>
    <t>FIRST STREET GROCERY</t>
  </si>
  <si>
    <t>812 WEST 1ST STREET</t>
  </si>
  <si>
    <t>LUCKY SEVEN FOOD MART</t>
  </si>
  <si>
    <t>4061 PACIFIC AVENUE SOUTHEAST</t>
  </si>
  <si>
    <t>LI'L GENERAL FOOD STORE</t>
  </si>
  <si>
    <t>127 EAST 4TH STREET</t>
  </si>
  <si>
    <t>700 SLEATER-KINNEY ROAD SOUTHEAST</t>
  </si>
  <si>
    <t>M &amp; K GROCERY</t>
  </si>
  <si>
    <t>4619 NORTH MARKET STREET</t>
  </si>
  <si>
    <t>LIBERTY MOBIL</t>
  </si>
  <si>
    <t>34933 STATE RT 20</t>
  </si>
  <si>
    <t>LIQUOR &amp; MORE STORE</t>
  </si>
  <si>
    <t>117 E 3RD AVE</t>
  </si>
  <si>
    <t>SELAH MINI MART &amp; SMOKE SHOP</t>
  </si>
  <si>
    <t>103 SOUTH FIRST STREET</t>
  </si>
  <si>
    <t>PUGET PANTRY</t>
  </si>
  <si>
    <t>1100 PUGET STREET NORTHEAST</t>
  </si>
  <si>
    <t>5618 FISH ROAD</t>
  </si>
  <si>
    <t>WALGREENS #10395</t>
  </si>
  <si>
    <t>1610 NW LOUISIANA AVE</t>
  </si>
  <si>
    <t>SOUTH SOUND VAPOR LOUNGE 2</t>
  </si>
  <si>
    <t>1401 MARVIN RD NE SUITE 107</t>
  </si>
  <si>
    <t>MAVERIK #428</t>
  </si>
  <si>
    <t>1601 E LINCOLN AVE</t>
  </si>
  <si>
    <t>108 HIGHWAY 603</t>
  </si>
  <si>
    <t>614 WEST MAIN STREET</t>
  </si>
  <si>
    <t>1325 SOUTH GOLD STREET</t>
  </si>
  <si>
    <t>APEX FOOD STORE</t>
  </si>
  <si>
    <t>402 WEST MAIN STREET</t>
  </si>
  <si>
    <t>NORTH AVE MARKET</t>
  </si>
  <si>
    <t>701 NORTH AVE</t>
  </si>
  <si>
    <t>SOUTH BAY MARKET</t>
  </si>
  <si>
    <t>3425 SHINKE ROAD NE</t>
  </si>
  <si>
    <t>CENTRALIA FOOD MART</t>
  </si>
  <si>
    <t>102 HARRISON AVE</t>
  </si>
  <si>
    <t>NEWAUKUM VALLEY COUNTRY STORE</t>
  </si>
  <si>
    <t>2988 JACKSON HWY</t>
  </si>
  <si>
    <t>601 SOUTH TOWER AVENUE</t>
  </si>
  <si>
    <t>808 WEST WASHINGTON STREET</t>
  </si>
  <si>
    <t>PIK A POP FOOD MART</t>
  </si>
  <si>
    <t>533 WEST MAIN STREET</t>
  </si>
  <si>
    <t>HAWKS PRAIRIE GOLF</t>
  </si>
  <si>
    <t>8383 VICWOOD LN NE</t>
  </si>
  <si>
    <t>INTERLAKE GROCERY</t>
  </si>
  <si>
    <t>7446 MULLEN ROAD SOUTHEAST</t>
  </si>
  <si>
    <t>610 W MAIN ST</t>
  </si>
  <si>
    <t>TM MARKET</t>
  </si>
  <si>
    <t>417 CEMETARY RD</t>
  </si>
  <si>
    <t>1601 NORTHWEST LOUISIANA AVENUE</t>
  </si>
  <si>
    <t>MIDWAY RV PARK</t>
  </si>
  <si>
    <t>3200 GALVIN RD</t>
  </si>
  <si>
    <t>613 6TH ST</t>
  </si>
  <si>
    <t>1004 ELLSBURY ST</t>
  </si>
  <si>
    <t>SOUNDVIEW SHOPPER</t>
  </si>
  <si>
    <t>39757 STATE ROUTE 20</t>
  </si>
  <si>
    <t>SAFEWAY STORE #1448</t>
  </si>
  <si>
    <t>680 W WASHINGTON</t>
  </si>
  <si>
    <t>SAFEWAY STORE #3424</t>
  </si>
  <si>
    <t>2411 N PROCTOR ST</t>
  </si>
  <si>
    <t>7-ELEVEN #35512A</t>
  </si>
  <si>
    <t>5602 MCKINLEY AVE</t>
  </si>
  <si>
    <t>WAL-MART 4137</t>
  </si>
  <si>
    <t>1965 SOUTH UNION AVENUE</t>
  </si>
  <si>
    <t>RITE AID #5265</t>
  </si>
  <si>
    <t>520 W WASHINGTON ST</t>
  </si>
  <si>
    <t>WAL-MART STORE # 5273</t>
  </si>
  <si>
    <t>1284 W WASHINGTON ST</t>
  </si>
  <si>
    <t>1002 38TH ST S</t>
  </si>
  <si>
    <t>76 SNACK SHOP / KETTLE'S CARWASH</t>
  </si>
  <si>
    <t>194 WEST WASHINGTON STREET</t>
  </si>
  <si>
    <t>CLE ELUM SHORT STOP / 76</t>
  </si>
  <si>
    <t>1000 EAST 1ST STREET</t>
  </si>
  <si>
    <t>SMOKE &amp; BEER MINI MART</t>
  </si>
  <si>
    <t>2015 S 96TH ST STE 1</t>
  </si>
  <si>
    <t>SMOKE AND BEYOND</t>
  </si>
  <si>
    <t>5015 RAINIER AVENUE SOUTH</t>
  </si>
  <si>
    <t>BRONSON MINI MART</t>
  </si>
  <si>
    <t>1408 BRONSON WAY NORTH</t>
  </si>
  <si>
    <t>804 W DAVIS STE A</t>
  </si>
  <si>
    <t>PDQ FOODS / CHEVRON</t>
  </si>
  <si>
    <t>403 E MAIN ST</t>
  </si>
  <si>
    <t>THE GENERAL STORE / CONOCO</t>
  </si>
  <si>
    <t>426 W MAIN ST</t>
  </si>
  <si>
    <t>PK DELI &amp; MARKET</t>
  </si>
  <si>
    <t>716 EAST 64TH STREET</t>
  </si>
  <si>
    <t>FRED MEYER/FM FUEL</t>
  </si>
  <si>
    <t>7250 PACIFIC AVENUE</t>
  </si>
  <si>
    <t>33 TAYLOR CUTOFF RD</t>
  </si>
  <si>
    <t>10616 16TH AVENUE SOUTHWEST</t>
  </si>
  <si>
    <t>365 RENTON CENTER WAY SOUTHWEST</t>
  </si>
  <si>
    <t>7201 PORTLAND AVE</t>
  </si>
  <si>
    <t>3908 6TH AVE</t>
  </si>
  <si>
    <t>HARDY'S MARKET</t>
  </si>
  <si>
    <t>10200 OLD OLYMPIC HIGHWAY</t>
  </si>
  <si>
    <t>SMOKABLE PLUS</t>
  </si>
  <si>
    <t>409 SOUTH MAIN STREET, SUITE #5</t>
  </si>
  <si>
    <t>YOUNG'S QUICK STOP</t>
  </si>
  <si>
    <t>6440 SOUTH TYLER STREET</t>
  </si>
  <si>
    <t>1112 SOUTH M STREET</t>
  </si>
  <si>
    <t>401 PARK AVENUE NORTH</t>
  </si>
  <si>
    <t>CIRCLE K #1136</t>
  </si>
  <si>
    <t>204 SOUTH MAIN ST</t>
  </si>
  <si>
    <t>AMERISTAR #22</t>
  </si>
  <si>
    <t>1710 CANYON RD</t>
  </si>
  <si>
    <t>CHEW-N-BUTTS</t>
  </si>
  <si>
    <t>615 EAST 1ST STREET</t>
  </si>
  <si>
    <t>CENTRAL MARKET AND SMOKE SHOP</t>
  </si>
  <si>
    <t>201 EAST UNIVERSITY WAY</t>
  </si>
  <si>
    <t>800 SOUTH PEARL STREET</t>
  </si>
  <si>
    <t>WARRIOR'S QUICK STOP</t>
  </si>
  <si>
    <t>901 WEST 1ST STREET</t>
  </si>
  <si>
    <t>400 N RUBY</t>
  </si>
  <si>
    <t>76 MART</t>
  </si>
  <si>
    <t>210 FERRY STREET</t>
  </si>
  <si>
    <t>860 SOUTH MISSION STREET</t>
  </si>
  <si>
    <t>RICH IN SMOKE</t>
  </si>
  <si>
    <t>8425 S HOSMER ST STE C</t>
  </si>
  <si>
    <t>300 E BELLIS FAIR PKWY</t>
  </si>
  <si>
    <t>WALGREENS 13087</t>
  </si>
  <si>
    <t>4468 STONE WAY NORTH</t>
  </si>
  <si>
    <t>AIRPORT DELI MART</t>
  </si>
  <si>
    <t>6249 AIRPORT WAY SOUTH</t>
  </si>
  <si>
    <t>6835 ST HWY 303 NE</t>
  </si>
  <si>
    <t>SEDGWICK ONE STOP CHEVRON</t>
  </si>
  <si>
    <t>1701 SOUTHEAST SEDGWICK ROAD</t>
  </si>
  <si>
    <t>5130 E STATE RT 106</t>
  </si>
  <si>
    <t>DAYTON MERCANTILE</t>
  </si>
  <si>
    <t>516 W MAIN ST</t>
  </si>
  <si>
    <t>DIMPLE'S GIFT &amp; SUNDRIES</t>
  </si>
  <si>
    <t>600 UNIVERSITY ST STE 3</t>
  </si>
  <si>
    <t>404 S MAPLE ST</t>
  </si>
  <si>
    <t>416 STATE HIGHWAY 506</t>
  </si>
  <si>
    <t>TRI-MOUNTAIN GOLF COURSE</t>
  </si>
  <si>
    <t>1701 NW 299TH ST</t>
  </si>
  <si>
    <t>LEWISVILLE MARKET &amp; DELI</t>
  </si>
  <si>
    <t>27000 NORTHEAST LEWISVILLE HIGHWAY</t>
  </si>
  <si>
    <t>14905 NORTHEAST CAPLES ROAD</t>
  </si>
  <si>
    <t>DIVINE'S FASMART</t>
  </si>
  <si>
    <t>822 WEST 2ND AVENUE</t>
  </si>
  <si>
    <t>JOLLY MART</t>
  </si>
  <si>
    <t>2501 WEST BOONE AVENUE</t>
  </si>
  <si>
    <t>SMOKERS OUTLET / VAPE &amp; PIPE</t>
  </si>
  <si>
    <t>926 WEST INDIANA AVENUE</t>
  </si>
  <si>
    <t>THE PALACE</t>
  </si>
  <si>
    <t>318 NORTHWEST PACIFIC HIGHWAY</t>
  </si>
  <si>
    <t>2814 319TH STREET NORTHWEST</t>
  </si>
  <si>
    <t>WALGREENS #05817</t>
  </si>
  <si>
    <t>1708 W NORTHWEST BLVD</t>
  </si>
  <si>
    <t>7-ELEVEN STORE 2306-18146E</t>
  </si>
  <si>
    <t>944 6TH ST S</t>
  </si>
  <si>
    <t>CENEX ZIP TRIP #24</t>
  </si>
  <si>
    <t>4807 NINE MILE RD</t>
  </si>
  <si>
    <t>CENEX ZIP TRIP #27</t>
  </si>
  <si>
    <t>2103 W NORTHWEST BLVD</t>
  </si>
  <si>
    <t>RITE AID #5192</t>
  </si>
  <si>
    <t>12421 TOTEM LAKE BLVD</t>
  </si>
  <si>
    <t>RITE AID #5193</t>
  </si>
  <si>
    <t>9820 NE 132ND ST</t>
  </si>
  <si>
    <t>14106 JUANITA DRIVE NORTHEAST</t>
  </si>
  <si>
    <t>76/DIVINE'S</t>
  </si>
  <si>
    <t>1428 WEST 2ND AVENUE</t>
  </si>
  <si>
    <t>ARCO AM PM STORE # 9027</t>
  </si>
  <si>
    <t>13055 NE 70TH PL</t>
  </si>
  <si>
    <t>CONOCO/SPUD'S CONVENIENCE CENTER</t>
  </si>
  <si>
    <t>102 ROYAL ROAD</t>
  </si>
  <si>
    <t>9917 STATE AVE</t>
  </si>
  <si>
    <t>KIRKLAND CHEVRON EXTRA MILE</t>
  </si>
  <si>
    <t>12607 NE 85TH ST</t>
  </si>
  <si>
    <t>SMOKE N' CIGAR</t>
  </si>
  <si>
    <t>12443 116TH AVENUE NORTHEAST</t>
  </si>
  <si>
    <t>1602 WEST 3RD AVENUE</t>
  </si>
  <si>
    <t>YOKE'S FOODS, INC.</t>
  </si>
  <si>
    <t>4235 S CHENEY SPOKANE RD</t>
  </si>
  <si>
    <t>LOS VECINOS</t>
  </si>
  <si>
    <t>15423 SE 272ND ST</t>
  </si>
  <si>
    <t>TIETON MARKET / SPIRIT</t>
  </si>
  <si>
    <t>6003 TIETON DR</t>
  </si>
  <si>
    <t>SANDOVAL MARKETS</t>
  </si>
  <si>
    <t>104 CAMELIA STREET</t>
  </si>
  <si>
    <t>699 120TH AVE NE UNIT B</t>
  </si>
  <si>
    <t>1616 W NORTHWEST BLVD</t>
  </si>
  <si>
    <t>2319 EAST 4TH AVENUE</t>
  </si>
  <si>
    <t>12633 NORTHEAST 85TH STREET</t>
  </si>
  <si>
    <t>SAFEWAY FUEL #0547</t>
  </si>
  <si>
    <t>10105 224TH STREET EAST</t>
  </si>
  <si>
    <t>WALGREENS #07173</t>
  </si>
  <si>
    <t>22320 MERIDIAN AVE E</t>
  </si>
  <si>
    <t>WALGREENS #12275</t>
  </si>
  <si>
    <t>610 WEST YAKIMA AVENUE</t>
  </si>
  <si>
    <t>SAFEWAY STORE #547</t>
  </si>
  <si>
    <t>10105 224TH ST E</t>
  </si>
  <si>
    <t>BI-MART #626</t>
  </si>
  <si>
    <t>1207 N 40TH AVE</t>
  </si>
  <si>
    <t>RITE AID # 6521</t>
  </si>
  <si>
    <t>22201 MERIDIAN E</t>
  </si>
  <si>
    <t>APPLE BARREL</t>
  </si>
  <si>
    <t>2021 FRUITVALE BOULEVARD</t>
  </si>
  <si>
    <t>JOHNSON'S CORNER GROCERY AND DELI</t>
  </si>
  <si>
    <t>30401 MOUNTAIN HIGHWAY EAST</t>
  </si>
  <si>
    <t>ROAD RUNNER DELI MART</t>
  </si>
  <si>
    <t>1419 3RD AVE S</t>
  </si>
  <si>
    <t>ZAK'S DELI MART</t>
  </si>
  <si>
    <t>23518 70TH AVE E</t>
  </si>
  <si>
    <t>3227 NORTHEAST 145TH STREET</t>
  </si>
  <si>
    <t>1801 E NOB HILL BLVD</t>
  </si>
  <si>
    <t>13515 AMBAUM BOULEVARD SOUTHWEST</t>
  </si>
  <si>
    <t>APPLE TREE</t>
  </si>
  <si>
    <t>8804 OCCIDENTAL AVE</t>
  </si>
  <si>
    <t>BEVERAGE &amp; SMOKE</t>
  </si>
  <si>
    <t>2140 SW 336TH STREET</t>
  </si>
  <si>
    <t>BOTHELL DELI &amp; GROCERY</t>
  </si>
  <si>
    <t>10303 MAIN STREET</t>
  </si>
  <si>
    <t>C &amp; C SMOKE 'N' THINGS</t>
  </si>
  <si>
    <t>32901 1ST AVENUE SOUTH</t>
  </si>
  <si>
    <t>TULALIP RESORT CASINO</t>
  </si>
  <si>
    <t>10200 QUIL CEDA BOULEVARD</t>
  </si>
  <si>
    <t>QUIL CEDA VILLAGE</t>
  </si>
  <si>
    <t>PARADISE LAKE CHEVRON</t>
  </si>
  <si>
    <t>21525 BOSTIAN ROAD</t>
  </si>
  <si>
    <t>DES MOINES SMOKE SHOP</t>
  </si>
  <si>
    <t>21636 MARINE VIEW DRIVE SOUTH</t>
  </si>
  <si>
    <t>EAST VALLEY MARKET / TEXACO</t>
  </si>
  <si>
    <t>7208 POSTMA ROAD</t>
  </si>
  <si>
    <t>NORTHGATE SHELL FOOD MART</t>
  </si>
  <si>
    <t>1935 NORTH NORTHGATE WAY</t>
  </si>
  <si>
    <t>GLESENER'S MARKET</t>
  </si>
  <si>
    <t>1326 FAIR AVE</t>
  </si>
  <si>
    <t>MOBIL / NAOMI’S SELF SERVICE / LIBERTY</t>
  </si>
  <si>
    <t>11196 STATE ROUTE 525</t>
  </si>
  <si>
    <t>IN 'N OUT MARKET AND SMOKE SHOP</t>
  </si>
  <si>
    <t>1513 TIETON DRIVE</t>
  </si>
  <si>
    <t>WALGREENS #11214</t>
  </si>
  <si>
    <t>31490 SR 20</t>
  </si>
  <si>
    <t>ARCO AM/PM CMSI #3563</t>
  </si>
  <si>
    <t>4240 MERIDIAN ST</t>
  </si>
  <si>
    <t>BARTELL DRUGS #63</t>
  </si>
  <si>
    <t>2345 RAINIER AVE S</t>
  </si>
  <si>
    <t>3922 FRUITVALE BOULEVARD</t>
  </si>
  <si>
    <t>AZTECA MARKET PLACE</t>
  </si>
  <si>
    <t>1103 YAKIMA VALLEY HIGHWAY, SUITE E</t>
  </si>
  <si>
    <t>NETO'S MARKET &amp; BAKERY</t>
  </si>
  <si>
    <t>2612 W MAPLEWOOD AVE</t>
  </si>
  <si>
    <t>3602 E SPRAGUE AVE</t>
  </si>
  <si>
    <t>22141 SE 237TH ST STE 204</t>
  </si>
  <si>
    <t>LEWIS RIVER COUNTRY STORE</t>
  </si>
  <si>
    <t>3125 LEWIS RIVER ROAD</t>
  </si>
  <si>
    <t>DISCOUNT MINI MART &amp; SMOKE SHOP</t>
  </si>
  <si>
    <t>921 SUMMITVIEW AVENUE</t>
  </si>
  <si>
    <t>ELM ST MARKET</t>
  </si>
  <si>
    <t>2404 ELM ST</t>
  </si>
  <si>
    <t>6911 HANNEGAN RD</t>
  </si>
  <si>
    <t>LA GLORIA</t>
  </si>
  <si>
    <t>4739 GUIDE MERIDIAN</t>
  </si>
  <si>
    <t>KING SMOKE SHOP</t>
  </si>
  <si>
    <t>7758 15TH AVE NW</t>
  </si>
  <si>
    <t>525 NE NORTHGATE WAY</t>
  </si>
  <si>
    <t>TOTAL VAPE</t>
  </si>
  <si>
    <t>1317 W BAKERVIEW RD #105</t>
  </si>
  <si>
    <t>ALI BABA SMOKE SHOP</t>
  </si>
  <si>
    <t>5808 SUMMITVIEW AVE</t>
  </si>
  <si>
    <t>APPLE BIN SHELL</t>
  </si>
  <si>
    <t>3707 WEST NOB HILL BOULEVARD</t>
  </si>
  <si>
    <t>CLINTON LIQUOR STORE</t>
  </si>
  <si>
    <t>11247 STATE ROUTE 525, SUITE 4</t>
  </si>
  <si>
    <t>CLINTON FOODMART</t>
  </si>
  <si>
    <t>4777 COMMERCIAL ST</t>
  </si>
  <si>
    <t>THE GOOSE COMMUNITY GROCER</t>
  </si>
  <si>
    <t>14485 STATE ROUTE 525 STE 7</t>
  </si>
  <si>
    <t>PAYLESS FOODS</t>
  </si>
  <si>
    <t>1609 E MAIN ST</t>
  </si>
  <si>
    <t>TIETON SHOP / SAVE ON GAS</t>
  </si>
  <si>
    <t>3602 TIETON DRIVE</t>
  </si>
  <si>
    <t>HONG KONG GARDENS RESTAURANT</t>
  </si>
  <si>
    <t>9324 STATE ROUTE 525</t>
  </si>
  <si>
    <t>MOBIL LIBERTY</t>
  </si>
  <si>
    <t>14481 STATE ROUTE 525</t>
  </si>
  <si>
    <t>BARTELL DRUG COMPANY #34</t>
  </si>
  <si>
    <t>12946 SE KENT KANGLEY RD</t>
  </si>
  <si>
    <t>KENT HILL FOOD MART / 76</t>
  </si>
  <si>
    <t>10225 SOUTHEAST 256TH STREET</t>
  </si>
  <si>
    <t>10402 SE 256TH ST</t>
  </si>
  <si>
    <t>AMPM LAKE MERIDIAN</t>
  </si>
  <si>
    <t>13130 SE KENT KANGLEY RD</t>
  </si>
  <si>
    <t>1403 NORTHWEST SAMMAMISH ROAD</t>
  </si>
  <si>
    <t>ASHLEY'S PIPE SHOP</t>
  </si>
  <si>
    <t>3421 PACIFIC AVE</t>
  </si>
  <si>
    <t>MY SMOKE BANK</t>
  </si>
  <si>
    <t>10408 PACIFIC AVE S</t>
  </si>
  <si>
    <t>HUNGRY BEAR MARKET</t>
  </si>
  <si>
    <t>3724 128TH AVE SE</t>
  </si>
  <si>
    <t>HOT BOX SMOKE</t>
  </si>
  <si>
    <t>3800 FACTORIA BOULEVARD SOUTHEAST</t>
  </si>
  <si>
    <t>EXPRESS MARKET</t>
  </si>
  <si>
    <t>420 EAST 25TH STREET, SUITE 98</t>
  </si>
  <si>
    <t>SUN STAR FOOD MART</t>
  </si>
  <si>
    <t>405 S CENTRAL AVE S</t>
  </si>
  <si>
    <t>ROAD RUNNER GAS</t>
  </si>
  <si>
    <t>1820 SOUTH 3RD AVENUE</t>
  </si>
  <si>
    <t>K GROCERY</t>
  </si>
  <si>
    <t>3807 SOUTH CENTER STREET</t>
  </si>
  <si>
    <t>HUDSON</t>
  </si>
  <si>
    <t>SEATAC AIRPORT, GATE C10-C12 17801 PACIFIC HIGHWAY SOUTH</t>
  </si>
  <si>
    <t>HUDSON NEWS</t>
  </si>
  <si>
    <t>SEA-TAC AIRPORT (GATE B7) 17801 PACIFIC HIGHWAY SOUTH</t>
  </si>
  <si>
    <t>20526 108TH AVE SE</t>
  </si>
  <si>
    <t>SHOP ‘ N KART</t>
  </si>
  <si>
    <t>108 SOUTH MONTESANO STREET</t>
  </si>
  <si>
    <t>WESTPORT</t>
  </si>
  <si>
    <t>OCEAN SHORES SHELL</t>
  </si>
  <si>
    <t>700 PT BROWN AVE NE</t>
  </si>
  <si>
    <t>15100 SE 38TH ST STE 200</t>
  </si>
  <si>
    <t>307 FERRY STREET</t>
  </si>
  <si>
    <t>7-ELEVEN 2303-16318F</t>
  </si>
  <si>
    <t>13723 PACIFIC AVE S</t>
  </si>
  <si>
    <t>FRED MEYER/FM FUEL CENTER #390</t>
  </si>
  <si>
    <t>4505 S 19TH ST</t>
  </si>
  <si>
    <t>1207 N WENATCHEE AVE #B</t>
  </si>
  <si>
    <t>WALGREENS #7356</t>
  </si>
  <si>
    <t>3540 NORTH PEARL STREET</t>
  </si>
  <si>
    <t>10915 PORTLAND AVENUE E</t>
  </si>
  <si>
    <t>CHECKERS  FOOD  MART</t>
  </si>
  <si>
    <t>1822 SOUTH JACKSON AVENUE</t>
  </si>
  <si>
    <t>6701 6TH AVENUE</t>
  </si>
  <si>
    <t>KING'S DELI AND GROCERY</t>
  </si>
  <si>
    <t>326 TACOMA AVENUE SOUTH</t>
  </si>
  <si>
    <t>DELIGHTFUL NEIGHBORHOOD MARKET</t>
  </si>
  <si>
    <t>4818 NORTH 45TH STREET</t>
  </si>
  <si>
    <t>EVERGREEN SMOKE</t>
  </si>
  <si>
    <t>225 N MISSION ST STE 1</t>
  </si>
  <si>
    <t>907 N WENATCHEE AVE</t>
  </si>
  <si>
    <t>7-ELEVEN 2360-20477E</t>
  </si>
  <si>
    <t>11613 124TH AVE NE</t>
  </si>
  <si>
    <t>HUDSON NEWS #573</t>
  </si>
  <si>
    <t>SEATAC AIRPORT/(GATE A-9)</t>
  </si>
  <si>
    <t>ZIP MARKET</t>
  </si>
  <si>
    <t>1431 MARKET ST</t>
  </si>
  <si>
    <t>BARTELL DRUG CO #18</t>
  </si>
  <si>
    <t>14442 124TH AVE NE</t>
  </si>
  <si>
    <t>FRED MEYER 180</t>
  </si>
  <si>
    <t>4615 196TH STREET SOUTHWEST, SUITE 175</t>
  </si>
  <si>
    <t>QUALITY FOOD CENTER / QFC #840</t>
  </si>
  <si>
    <t>4570 KLAHANIE DR  NE</t>
  </si>
  <si>
    <t>3333 184TH STREET SOUTHWEST, SUITE A-1</t>
  </si>
  <si>
    <t>SANDHU SHELL MINI MART</t>
  </si>
  <si>
    <t>2659 148TH AVE SE</t>
  </si>
  <si>
    <t>MC SMOKE</t>
  </si>
  <si>
    <t>14310 124TH AVENUE NORTHEAST</t>
  </si>
  <si>
    <t>QUIK PANTRY</t>
  </si>
  <si>
    <t>18205 HIGHWAY 99 SUITE 101</t>
  </si>
  <si>
    <t>3650 PACIFIC AVE SE</t>
  </si>
  <si>
    <t>WALGREENS #05571</t>
  </si>
  <si>
    <t>1510 COOPER POINT ROAD SOUTHWEST</t>
  </si>
  <si>
    <t>WINCO FOODS 102</t>
  </si>
  <si>
    <t>7540 MARTIN WAY EAST</t>
  </si>
  <si>
    <t>ARCO AM/PM CMSI #3562</t>
  </si>
  <si>
    <t>1725 EVERGREEN PARK DR SW</t>
  </si>
  <si>
    <t>LUCKY 7 FOOD STORE</t>
  </si>
  <si>
    <t>1026 E 4TH AVE</t>
  </si>
  <si>
    <t>CONWAY FOODS / 76</t>
  </si>
  <si>
    <t>18707 MAIN STREET SUITE B</t>
  </si>
  <si>
    <t>CONWAY</t>
  </si>
  <si>
    <t>15520 NORTHEAST WOODINVILLE-DUVALL ROAD</t>
  </si>
  <si>
    <t>720 SLEATER KINNEY RD SE</t>
  </si>
  <si>
    <t>2518 196TH ST SW</t>
  </si>
  <si>
    <t>PALM BEACH VAPOR</t>
  </si>
  <si>
    <t>8205 MARTIN WAY</t>
  </si>
  <si>
    <t>SMOKE &amp; BEER</t>
  </si>
  <si>
    <t>7243 MARTIN WAY E</t>
  </si>
  <si>
    <t>5041 RAINIER AVE S STE 104</t>
  </si>
  <si>
    <t>CAMANO PLAZA MARKET IGA</t>
  </si>
  <si>
    <t>370 NORTHEAST CAMANO DRIVE</t>
  </si>
  <si>
    <t>10246 MARTIN WAY E</t>
  </si>
  <si>
    <t>20818 44TH AVE W STE 180</t>
  </si>
  <si>
    <t>VALLEY MARKET &amp; DELI</t>
  </si>
  <si>
    <t>4123 E SPRAGUE AVE</t>
  </si>
  <si>
    <t>EXTRA MILE/MILE</t>
  </si>
  <si>
    <t>1601 MARVIN ROAD NORTHEAST</t>
  </si>
  <si>
    <t>2007 HARRISON AVENUE NORTHWEST</t>
  </si>
  <si>
    <t>JACKSONS FOOD STORE/SHELL</t>
  </si>
  <si>
    <t>3670 150TH AVENUE SOUTHEAST</t>
  </si>
  <si>
    <t>1215 N LAKE SAMISH DR</t>
  </si>
  <si>
    <t>FROG POND GROCERY</t>
  </si>
  <si>
    <t>2102 S CAPITOL WAY</t>
  </si>
  <si>
    <t>1053 LAKE WASHINGTON BLVD N</t>
  </si>
  <si>
    <t>SOUTH SOUND VAPOR LOUNGE</t>
  </si>
  <si>
    <t>200 DIVISION ST NW</t>
  </si>
  <si>
    <t>625 BLACK LAKE BLVD SW STE 405</t>
  </si>
  <si>
    <t>6200 PACIFIC AVENUE SOUTHEAST</t>
  </si>
  <si>
    <t>14620 TUKWILA INTERNATIONAL BLVD</t>
  </si>
  <si>
    <t>SAFEWAY FUEL STATION #1524</t>
  </si>
  <si>
    <t>6323 STATE ROAD 303 NE</t>
  </si>
  <si>
    <t>SAFEWAY STORE #3148</t>
  </si>
  <si>
    <t>19245 10THE AVE NE</t>
  </si>
  <si>
    <t>ALBERTSONS #592</t>
  </si>
  <si>
    <t>2108 W MAIN ST</t>
  </si>
  <si>
    <t>10504 AURORA AVENUE NORTH</t>
  </si>
  <si>
    <t>FIRST CHOICE MARKET HOCKINSON CHEVRON</t>
  </si>
  <si>
    <t>16105 NORTHEAST 182ND AVENUE</t>
  </si>
  <si>
    <t>409 E MAIN</t>
  </si>
  <si>
    <t>SMOKER'S CHOICE</t>
  </si>
  <si>
    <t>10315 SILVERDALE WAY NW STE D03</t>
  </si>
  <si>
    <t>CRISP VAPES</t>
  </si>
  <si>
    <t>10030 SILVERDALE WAY NW</t>
  </si>
  <si>
    <t>10320 NORTHEAST VALLEY ROAD</t>
  </si>
  <si>
    <t>RIDING LEATHER</t>
  </si>
  <si>
    <t>21108 NE 72ND AVE</t>
  </si>
  <si>
    <t>MUCKLESHOOT SMOKE SHOP</t>
  </si>
  <si>
    <t>2115 AUBURN WAY SOUTH</t>
  </si>
  <si>
    <t>ONE VAPOR</t>
  </si>
  <si>
    <t>2600 NW RANDALL WAY STE 111</t>
  </si>
  <si>
    <t>910 NE LINCOLN ROAD</t>
  </si>
  <si>
    <t>2906 NW BUCKLIN HILL ROAD</t>
  </si>
  <si>
    <t>WALT'S</t>
  </si>
  <si>
    <t>4759 LYNWOOD CENTER ROAD NORTHEAST</t>
  </si>
  <si>
    <t>WAL-MART #3053</t>
  </si>
  <si>
    <t>1605 SE EVERETT MALL WAY</t>
  </si>
  <si>
    <t>5801 OLYMPIC HIGHWAY</t>
  </si>
  <si>
    <t>WALGREENS #7034</t>
  </si>
  <si>
    <t>12 EAST EMPIRE AVENUE</t>
  </si>
  <si>
    <t>A'S WINE, SPIRITS, &amp; BEER</t>
  </si>
  <si>
    <t>5700 100TH STREET SOUTHWEST, SUITE 470</t>
  </si>
  <si>
    <t>3520 PACIFIC AVE SE</t>
  </si>
  <si>
    <t>BEACH TREASURES COFFEE AND GIFTS</t>
  </si>
  <si>
    <t>699 POINT BROWN AVE NW #2</t>
  </si>
  <si>
    <t>BEACHCOMBER GROCERY &amp; DELI</t>
  </si>
  <si>
    <t>1603 STATE ROUTE 105</t>
  </si>
  <si>
    <t>GRAYLAND</t>
  </si>
  <si>
    <t>MARTIN BRUNI LIQUOR</t>
  </si>
  <si>
    <t>172 WEST CHANCE A LA MER NORTHWEST</t>
  </si>
  <si>
    <t>CASINO CHEVRON</t>
  </si>
  <si>
    <t>8402 EVERGREEN WAY</t>
  </si>
  <si>
    <t>3909 N MARKET ST STE A</t>
  </si>
  <si>
    <t>7160 CAPITOL BOULEVARD SOUTHEAST</t>
  </si>
  <si>
    <t>HUNGRY WHALE / CHEVRON</t>
  </si>
  <si>
    <t>1680 N MONTESANO ST</t>
  </si>
  <si>
    <t>MIDTOWN DELI &amp; GROCERY</t>
  </si>
  <si>
    <t>505 NORTH MONTESANO STREET</t>
  </si>
  <si>
    <t>SHELL / WESTPORT "Y" GROCERY AND DELI</t>
  </si>
  <si>
    <t>794 STATE ROUTE 105</t>
  </si>
  <si>
    <t>4009 NORTH MARKET STREET</t>
  </si>
  <si>
    <t>EMPIRE FOOD</t>
  </si>
  <si>
    <t>5434 N NEVADA ST</t>
  </si>
  <si>
    <t>333 SOUTHWEST EVERETT MALL WAY</t>
  </si>
  <si>
    <t>JUANITO'S FOODS</t>
  </si>
  <si>
    <t>1620 WEST CLARK STREET</t>
  </si>
  <si>
    <t>HAI MINI MART</t>
  </si>
  <si>
    <t>3014 NORTH MARKET</t>
  </si>
  <si>
    <t>SMOKIN' LEGAL VAPERZ</t>
  </si>
  <si>
    <t>9301 NORTH DIVISION ST #A</t>
  </si>
  <si>
    <t>THE LOCAL STORE</t>
  </si>
  <si>
    <t>2815 STATE ROUTE 105</t>
  </si>
  <si>
    <t>P&amp;T MINI MART</t>
  </si>
  <si>
    <t>4602 N NEVADA ST</t>
  </si>
  <si>
    <t>FAST SHOP # 4608</t>
  </si>
  <si>
    <t>2611 E SIMS WAY</t>
  </si>
  <si>
    <t>SAFEWAY STORE #538</t>
  </si>
  <si>
    <t>442 W SIMS WAY</t>
  </si>
  <si>
    <t>ANDERSON ISLAND GENERAL STORE</t>
  </si>
  <si>
    <t>10202 ECKENSTAM JOHNSON ROAD</t>
  </si>
  <si>
    <t>ANDERSON ISLAND</t>
  </si>
  <si>
    <t>515 SHERIDAN AVE</t>
  </si>
  <si>
    <t>ST JOHN EMPIRE FOODS</t>
  </si>
  <si>
    <t>1 W FRONT ST</t>
  </si>
  <si>
    <t>PENNY SAVER QUICK STOP</t>
  </si>
  <si>
    <t>2140 EAST SIMS WAY</t>
  </si>
  <si>
    <t>WALGREENS #05913</t>
  </si>
  <si>
    <t>7905 N DIVISION ST</t>
  </si>
  <si>
    <t>ALBERTSONS #265</t>
  </si>
  <si>
    <t>6520 N NEVADA ST</t>
  </si>
  <si>
    <t>ROSAUER'S SUPER MARKET NO. 29</t>
  </si>
  <si>
    <t>9414 N DIVISION ST</t>
  </si>
  <si>
    <t>RITE AID #5303</t>
  </si>
  <si>
    <t>810 E 29TH AVE</t>
  </si>
  <si>
    <t>CENEX ZIP TRIP #6</t>
  </si>
  <si>
    <t>1712 N DIVISION ST</t>
  </si>
  <si>
    <t>CHESAW MERCANTILE</t>
  </si>
  <si>
    <t>2035 CHESAW RD</t>
  </si>
  <si>
    <t>CHEVRON / QUIK MART</t>
  </si>
  <si>
    <t>1501 MAIN STREET</t>
  </si>
  <si>
    <t>ROSALIA EMPIRE FOODS</t>
  </si>
  <si>
    <t>610 S WHITMAN AVE</t>
  </si>
  <si>
    <t>ROSALIA</t>
  </si>
  <si>
    <t>OMAK FOOD MART</t>
  </si>
  <si>
    <t>800 EAST RIVERSIDE DRIVE</t>
  </si>
  <si>
    <t>SPANGLE FOODS</t>
  </si>
  <si>
    <t>315 WEST JENNINGS ROAD</t>
  </si>
  <si>
    <t>SPANGLE</t>
  </si>
  <si>
    <t>LOS REYES</t>
  </si>
  <si>
    <t>32118 HIGHWAY 97</t>
  </si>
  <si>
    <t>TWO BEARS TRADING POST</t>
  </si>
  <si>
    <t>4715 GAY RD E</t>
  </si>
  <si>
    <t>TAHOMA EXPRESS / 76</t>
  </si>
  <si>
    <t>2802 E PORTLAND AVE</t>
  </si>
  <si>
    <t>541 MAPLE ST</t>
  </si>
  <si>
    <t>9522 STATE ROUTE 302 NORTHWEST</t>
  </si>
  <si>
    <t>225 COLUMBIA POINT DR</t>
  </si>
  <si>
    <t>602 N K ST</t>
  </si>
  <si>
    <t>22511 MARINE VIEW DR S</t>
  </si>
  <si>
    <t>1032 W MARINE VIEW DR BLDG C</t>
  </si>
  <si>
    <t>RJM POSITIONS INSTRUMENTS LLC</t>
  </si>
  <si>
    <t>5007 PACIFIC HWY E STE 19</t>
  </si>
  <si>
    <t>11726 AURORA AVE NE</t>
  </si>
  <si>
    <t>K &amp; P MARKET</t>
  </si>
  <si>
    <t>12720 4TH AVE W STE G</t>
  </si>
  <si>
    <t>1931 W COURT ST</t>
  </si>
  <si>
    <t>1406 54TH AVE E</t>
  </si>
  <si>
    <t>24/7 - 76</t>
  </si>
  <si>
    <t>11900 RENTON AVENUE SOUTH</t>
  </si>
  <si>
    <t>ROSAUERS FOOD &amp; DRUG CENTER # 39</t>
  </si>
  <si>
    <t>410 S 72ND AVE</t>
  </si>
  <si>
    <t>AIRLINE MARKET</t>
  </si>
  <si>
    <t>1002 WEST WASHINGTON AVENUE</t>
  </si>
  <si>
    <t>1601 W WASHINGTON AVE</t>
  </si>
  <si>
    <t>ARS GAS AND GROCERY PAYLESS GAS</t>
  </si>
  <si>
    <t>1023 SOUTH 3RD AVENUE</t>
  </si>
  <si>
    <t>ARCO / ROADRUNNER</t>
  </si>
  <si>
    <t>1408 NORTH 1ST STREET</t>
  </si>
  <si>
    <t>2707 RAINER AVENUE SOUTH</t>
  </si>
  <si>
    <t>8101 WIDE HOLLOW RD</t>
  </si>
  <si>
    <t>EASY SMOKE &amp; MARKET</t>
  </si>
  <si>
    <t>10333 AURORA AVENUE NORTH</t>
  </si>
  <si>
    <t>EL QUETZAL</t>
  </si>
  <si>
    <t>9240 2ND AVENUE SOUTHWEST, SUITE #100</t>
  </si>
  <si>
    <t>401 NW 12TH AVE</t>
  </si>
  <si>
    <t>13000 LAKE CITY WAY NORTHEAST</t>
  </si>
  <si>
    <t>HOCKINSON MARKET</t>
  </si>
  <si>
    <t>15814 NORTHEAST 182ND AVENUE</t>
  </si>
  <si>
    <t>LA PLAZA WENATCHEE</t>
  </si>
  <si>
    <t>908 SOUTH WENATCHEE AVENUE</t>
  </si>
  <si>
    <t>508 WEST NOB HILL BOULEVARD</t>
  </si>
  <si>
    <t>RAINBOW MINI MART</t>
  </si>
  <si>
    <t>11454 16TH AVENUE SOUTHWEST</t>
  </si>
  <si>
    <t>1201 SOUTHWEST 13TH AVENUE</t>
  </si>
  <si>
    <t>PANADERIA Y PASTELERIA</t>
  </si>
  <si>
    <t>813 S WENATCHEE AVE</t>
  </si>
  <si>
    <t>222 PIKE STREET</t>
  </si>
  <si>
    <t>ALBERTSON'S #3412</t>
  </si>
  <si>
    <t>1128 NO MILLER</t>
  </si>
  <si>
    <t>13131 19TH AVE SE</t>
  </si>
  <si>
    <t>ANNIE'S MARKET GROCERIES</t>
  </si>
  <si>
    <t>114 ALDER AVE NW STE G</t>
  </si>
  <si>
    <t>NAPAVINE</t>
  </si>
  <si>
    <t>4533 LACEY BOULEVARD SOUTHEAST</t>
  </si>
  <si>
    <t>BEST PEACE OF GLASS</t>
  </si>
  <si>
    <t>1415 S WENATCHEE AVE</t>
  </si>
  <si>
    <t>MORTON COUNTRY MARKET / THRIFTWAY</t>
  </si>
  <si>
    <t>461 2ND ST</t>
  </si>
  <si>
    <t>ETHEL MARKET</t>
  </si>
  <si>
    <t>1421 US HIGHWAY 12</t>
  </si>
  <si>
    <t>ETHEL</t>
  </si>
  <si>
    <t>651 AIRPORT WAY</t>
  </si>
  <si>
    <t>19704 OLD HWY 99 SW</t>
  </si>
  <si>
    <t>LITTLEROCK GROCERY &amp; GAS</t>
  </si>
  <si>
    <t>6410 128TH AVE SW</t>
  </si>
  <si>
    <t>MAYFIELD LAKE STORE</t>
  </si>
  <si>
    <t>3429 US HIGHWAY 12</t>
  </si>
  <si>
    <t>MORTON LIQUOR STORE</t>
  </si>
  <si>
    <t>419 2ND ST</t>
  </si>
  <si>
    <t>SALKUM SUPER MARKET</t>
  </si>
  <si>
    <t>150 SALKUM RD</t>
  </si>
  <si>
    <t>MINERAL MARKET</t>
  </si>
  <si>
    <t>104 FRONT ST E</t>
  </si>
  <si>
    <t>RUN-A-MUCK MERCANTILE</t>
  </si>
  <si>
    <t>137 E STATE ST</t>
  </si>
  <si>
    <t>TOTAL/STOP MOBIL</t>
  </si>
  <si>
    <t>813 WEST COLUMBIA DRIVE</t>
  </si>
  <si>
    <t>TIENDA RUBY</t>
  </si>
  <si>
    <t>229 OKANOGAN AVE</t>
  </si>
  <si>
    <t>TENINO SHORT STOP</t>
  </si>
  <si>
    <t>319 WICHMAN ST S</t>
  </si>
  <si>
    <t>TENINO</t>
  </si>
  <si>
    <t>SAFEWAY STORE #1611</t>
  </si>
  <si>
    <t>6711 NE 63RD ST</t>
  </si>
  <si>
    <t>SAFEWAY STORE #1687</t>
  </si>
  <si>
    <t>3307 EVERGREEN BLVD BLDG 5</t>
  </si>
  <si>
    <t>RITE AID #4067</t>
  </si>
  <si>
    <t>3307 EVERGREEN BLVD BLDG 4</t>
  </si>
  <si>
    <t>RITE AID #5261</t>
  </si>
  <si>
    <t>19475 7TH AVE NE</t>
  </si>
  <si>
    <t>WAL-MART SUPERCENTER #5462</t>
  </si>
  <si>
    <t>430 SE 192ND AVE</t>
  </si>
  <si>
    <t>10744 SILVERDALE WAY</t>
  </si>
  <si>
    <t>AM PM ARCO</t>
  </si>
  <si>
    <t>17906 ASH WAY</t>
  </si>
  <si>
    <t>2714 NE 112TH AVE</t>
  </si>
  <si>
    <t>212 WASHOUGAL RIVER ROAD</t>
  </si>
  <si>
    <t>3126 NW RANDALL WAY</t>
  </si>
  <si>
    <t>WASHOUGAL FOOD CENTER</t>
  </si>
  <si>
    <t>1736 E ST</t>
  </si>
  <si>
    <t>1050 W 3RD AVE</t>
  </si>
  <si>
    <t>KING CITY TRUCK STOP</t>
  </si>
  <si>
    <t>2100 EAST HILLSBORO STREET</t>
  </si>
  <si>
    <t>COUNTRY CONVENIENCE PLUS</t>
  </si>
  <si>
    <t>35216 40TH AVENUE SOUTH</t>
  </si>
  <si>
    <t>JUICE DRIVE THRU &amp; JAVA</t>
  </si>
  <si>
    <t>1502 6TH ST</t>
  </si>
  <si>
    <t>SMOKIN' WILLY'S DRIVE-THRU SMOKE SHOP</t>
  </si>
  <si>
    <t>3008 72ND ST. E.</t>
  </si>
  <si>
    <t>MCKENNA FOOD MART / SHELL</t>
  </si>
  <si>
    <t>35201 STATE ROUTE 507</t>
  </si>
  <si>
    <t>SUNRISE FOOD STORE</t>
  </si>
  <si>
    <t>5400 NORTHEAST FOURTH PLAIN BOULEVARD</t>
  </si>
  <si>
    <t>POMEROY FOODS</t>
  </si>
  <si>
    <t>509 COLUMBIA</t>
  </si>
  <si>
    <t>30402 STATE ROUTE 706 EAST</t>
  </si>
  <si>
    <t>WAITSBURG GROCERY</t>
  </si>
  <si>
    <t>200 MAIN ST</t>
  </si>
  <si>
    <t>ST. JOHNS MINI MART</t>
  </si>
  <si>
    <t>2901 ST. JOHNS BOULEVARD</t>
  </si>
  <si>
    <t>SMOKE KING</t>
  </si>
  <si>
    <t>11632 HIGHWAY 99 STE A</t>
  </si>
  <si>
    <t>2005 TUCANNON RD</t>
  </si>
  <si>
    <t>PACIFIC LIQUOR</t>
  </si>
  <si>
    <t>4080 WHEATON WAY</t>
  </si>
  <si>
    <t>11066 PACIFIC CREST PL NW STE A110</t>
  </si>
  <si>
    <t>PDQ POMEROY</t>
  </si>
  <si>
    <t>1390 MAIN ST</t>
  </si>
  <si>
    <t>PUFFIN SMOKE</t>
  </si>
  <si>
    <t>420 ELLINGSON ROAD SUITE 105</t>
  </si>
  <si>
    <t>K &amp; C FOOD MART</t>
  </si>
  <si>
    <t>100 NW BLVD</t>
  </si>
  <si>
    <t>PE ELL COUNTRY MARKET</t>
  </si>
  <si>
    <t>103 MAIN STREET</t>
  </si>
  <si>
    <t>PE ELL</t>
  </si>
  <si>
    <t>JO’S DELI MART</t>
  </si>
  <si>
    <t>500 EAST 1ST STREET</t>
  </si>
  <si>
    <t>WAL-MART SUPERCENTER #2016</t>
  </si>
  <si>
    <t>810 N HIGHWAY</t>
  </si>
  <si>
    <t>105 1/2 N MAIN ST</t>
  </si>
  <si>
    <t>BEAVER LODGE RESORT AND CAMPGROUND</t>
  </si>
  <si>
    <t>2430 HIGHWAY 20 EAST</t>
  </si>
  <si>
    <t>810 SOUTH MAIN STREET</t>
  </si>
  <si>
    <t>WHITTY'S MINI MART</t>
  </si>
  <si>
    <t>103 EAST 3RD AVENUE</t>
  </si>
  <si>
    <t>ALBERTSON'S 3418</t>
  </si>
  <si>
    <t>3925 236TH AVENUE NORTH EAST</t>
  </si>
  <si>
    <t>22511 HIGHWAY 99</t>
  </si>
  <si>
    <t>KEN'S MARKET QUEEN ANNE</t>
  </si>
  <si>
    <t>2400 6TH AVENUE WEST</t>
  </si>
  <si>
    <t>CHEVRON AUTO SERVICE</t>
  </si>
  <si>
    <t>4598 KLAHANIE DR SE</t>
  </si>
  <si>
    <t>ELGER BAY GROCERY / GULL</t>
  </si>
  <si>
    <t>1992 ELGER BAY RD</t>
  </si>
  <si>
    <t>E CIG N' VAPE</t>
  </si>
  <si>
    <t>8007 STATE AVE SUITE C</t>
  </si>
  <si>
    <t>GULL / HUNTINGTON CORNER GROCERY</t>
  </si>
  <si>
    <t>671 BROKAW RD W</t>
  </si>
  <si>
    <t>A-N-D FOODS</t>
  </si>
  <si>
    <t>5310 88TH ST NE</t>
  </si>
  <si>
    <t>SOUTH SEA GROCERY</t>
  </si>
  <si>
    <t>917 EAST JEFFERSON STREET</t>
  </si>
  <si>
    <t>GROVE STREET MARKET</t>
  </si>
  <si>
    <t>5931 GROVE ST #B</t>
  </si>
  <si>
    <t>406 ELLINGSON RD</t>
  </si>
  <si>
    <t>4000 W 27TH AVE</t>
  </si>
  <si>
    <t>TA SEATTLE EAST / TRAVEL CENTERS OF AMERICA</t>
  </si>
  <si>
    <t>46600 SOUTHEAST NORTH BEND WAY</t>
  </si>
  <si>
    <t>METROPOLITAN CAFÉ AND DELI</t>
  </si>
  <si>
    <t>EL PASO SUPERMARKET</t>
  </si>
  <si>
    <t>11417 DES MOINES MEMORIAL DRIVE</t>
  </si>
  <si>
    <t>13001 LAKE CITY WAY NE</t>
  </si>
  <si>
    <t>12325 ROOSEVELT WAY NE</t>
  </si>
  <si>
    <t>SAFEWAY STORE #3006</t>
  </si>
  <si>
    <t>1451 HIGHLANDS DR NE</t>
  </si>
  <si>
    <t>4 GUYS MINI MART</t>
  </si>
  <si>
    <t>827 164TH AVE NE</t>
  </si>
  <si>
    <t>JACKSONS #625</t>
  </si>
  <si>
    <t>1605 GILMAN BLVD NW</t>
  </si>
  <si>
    <t>FRED MEYER 658</t>
  </si>
  <si>
    <t>6100 EAST LAKE SAMMAMISH PARKWAY SOUTHEAST</t>
  </si>
  <si>
    <t>6420 EAST LAKE SAMMAMISH PARKWAY SOUTHEAST</t>
  </si>
  <si>
    <t>TAYLOR TOWNE STORE / 76</t>
  </si>
  <si>
    <t>70 SOUTHEAST LYNCH ROAD</t>
  </si>
  <si>
    <t>8611 STEILACOOM BLVD SW</t>
  </si>
  <si>
    <t>800 FRONT ST. N</t>
  </si>
  <si>
    <t>11919 NORTHEAST 8TH STREET</t>
  </si>
  <si>
    <t>BROWN BEAR CAR WASH / CHEVRON</t>
  </si>
  <si>
    <t>14801 NE 8TH ST</t>
  </si>
  <si>
    <t>318 1/2 S MAIN ST</t>
  </si>
  <si>
    <t>MUCKLESHOOT CASINO</t>
  </si>
  <si>
    <t>2402 AUBURN WAY SOUTH</t>
  </si>
  <si>
    <t>1730 OLYMPIC HIGHWAY SOUTH</t>
  </si>
  <si>
    <t>POTHOLES GENERAL STORE</t>
  </si>
  <si>
    <t>6897 WA-262</t>
  </si>
  <si>
    <t>GOLDEN SMOKE GIFT SHOP</t>
  </si>
  <si>
    <t>2505 OLYMPIC HIGHWAY NORTH, SUITE 120</t>
  </si>
  <si>
    <t>KMART</t>
  </si>
  <si>
    <t>1001 EAST SUNSET DRIVE</t>
  </si>
  <si>
    <t>2121 OLYMPIC HIGHWAY NORTH #115</t>
  </si>
  <si>
    <t>7-ELEVEN 2306-23930B</t>
  </si>
  <si>
    <t>14501 JUANITA-WOODINVILLE</t>
  </si>
  <si>
    <t>RITE AID # 5283</t>
  </si>
  <si>
    <t>3130 SIMPSON AVE</t>
  </si>
  <si>
    <t>BI-MART 684</t>
  </si>
  <si>
    <t>310 MYRTLE ST</t>
  </si>
  <si>
    <t>13310 INTERURBAN AVENUE SOUTH</t>
  </si>
  <si>
    <t>705 WEST HERON STREET</t>
  </si>
  <si>
    <t>BELMONT LOOP CHEVRON AND WAYBACK BURGERS</t>
  </si>
  <si>
    <t>1955 BELMONT LOOP</t>
  </si>
  <si>
    <t>GRAND MOUND LIQUOR &amp; BEVERAGE</t>
  </si>
  <si>
    <t>19947 OLD HIGHWAY 99 SOUTHWEST</t>
  </si>
  <si>
    <t>BUCK'S PRAIRIE KUM AND GO</t>
  </si>
  <si>
    <t>13423 W CLOQUALLUM RD</t>
  </si>
  <si>
    <t>C &amp; S GROCERY</t>
  </si>
  <si>
    <t>112 WEST MAIN STREET</t>
  </si>
  <si>
    <t>C&amp;C SPEEDY MART</t>
  </si>
  <si>
    <t>135 HUNTINGTON AVE N</t>
  </si>
  <si>
    <t>CALLOW VAPOR</t>
  </si>
  <si>
    <t>324 N CALLOW AVE</t>
  </si>
  <si>
    <t>CASCADE SELECT MARKET</t>
  </si>
  <si>
    <t>204 C &amp; D COWLITZ ST W</t>
  </si>
  <si>
    <t>ROCKET CHEVRON</t>
  </si>
  <si>
    <t>1040 DOUGHERTY DR NE</t>
  </si>
  <si>
    <t>604 NORTHEAST 179TH STREET</t>
  </si>
  <si>
    <t>7300 35TH AVE NE</t>
  </si>
  <si>
    <t>5801 PIONEER STREET</t>
  </si>
  <si>
    <t>CLEARWOOD MARKET &amp; DELI</t>
  </si>
  <si>
    <t>21600 NORTH CLEAR LAKE BOULEVARD SOUTHEAST</t>
  </si>
  <si>
    <t>EMERSON GROCERY</t>
  </si>
  <si>
    <t>356 EMERSON AVENUE</t>
  </si>
  <si>
    <t>326 SOUTH MAIN STREET</t>
  </si>
  <si>
    <t>GATEWAY FOOD AND FUEL/SHELL</t>
  </si>
  <si>
    <t>1178 MT SAINT HELEN'S WAY NE</t>
  </si>
  <si>
    <t>802 WEST SR 20</t>
  </si>
  <si>
    <t>305 SOUTH 3RD STREET</t>
  </si>
  <si>
    <t>O'SULLIVAN GROCERY</t>
  </si>
  <si>
    <t>8198 SR 262 E</t>
  </si>
  <si>
    <t>LINCOLN STREET GROCERY</t>
  </si>
  <si>
    <t>814 LINCOLN STREET</t>
  </si>
  <si>
    <t>WOODLAWN GROCERY</t>
  </si>
  <si>
    <t>1815 BROADWAY AVENUE</t>
  </si>
  <si>
    <t>JOY'S MINI MART</t>
  </si>
  <si>
    <t>4747 UNIVERSITY WAY NE</t>
  </si>
  <si>
    <t>SILVER LAKE RESORT</t>
  </si>
  <si>
    <t>3201 SPIRIT LAKE HIGHWAY</t>
  </si>
  <si>
    <t>SILVERLAKE</t>
  </si>
  <si>
    <t>SHERIDAN MINI MART</t>
  </si>
  <si>
    <t>518 SHERIDAN ROAD</t>
  </si>
  <si>
    <t>1109 YELM AVENUE EAST</t>
  </si>
  <si>
    <t>SMOKE AND VAPOR</t>
  </si>
  <si>
    <t>434 WEST MAIN STREET</t>
  </si>
  <si>
    <t>THRIFTWAY</t>
  </si>
  <si>
    <t>325 SOUTH 5TH STREET</t>
  </si>
  <si>
    <t>WALGREENS # 02205</t>
  </si>
  <si>
    <t>12315 N DIVISION ST</t>
  </si>
  <si>
    <t>SAFEWAY #1494</t>
  </si>
  <si>
    <t>2507 W WELLESLEY AVE</t>
  </si>
  <si>
    <t>ALBERTSONS #206</t>
  </si>
  <si>
    <t>9001 N INDIAN TRAIL RD</t>
  </si>
  <si>
    <t>7-ELEVEN 2361-25983D</t>
  </si>
  <si>
    <t>3541 MARTIN WAY E</t>
  </si>
  <si>
    <t>RITE AID #5180</t>
  </si>
  <si>
    <t>19107 BOTHELL WAY NE</t>
  </si>
  <si>
    <t>SAFEWAY STORE #535</t>
  </si>
  <si>
    <t>20711 BOTHELL-EVERETT HWY</t>
  </si>
  <si>
    <t>WINCO FOODS #68</t>
  </si>
  <si>
    <t>9257 N NEVADA STREET</t>
  </si>
  <si>
    <t>19215 FILBERT ROAD</t>
  </si>
  <si>
    <t>ROSAUER'S SUPER MARKET NO. 7</t>
  </si>
  <si>
    <t>1724 W FRANCIS AVE</t>
  </si>
  <si>
    <t>2224 WEST BROADWAY AVENUE</t>
  </si>
  <si>
    <t>76/THE MARKET AT BOTHELL LANDING</t>
  </si>
  <si>
    <t>18015 BOTHELL WAY NE</t>
  </si>
  <si>
    <t>FOUR CORNERS GROCERY/76</t>
  </si>
  <si>
    <t>11500 BALD HILL ROAD SOUTHEAST</t>
  </si>
  <si>
    <t>618 W FRANCIS AVE</t>
  </si>
  <si>
    <t>QUALITY FOOD CENTER / QFC # 808</t>
  </si>
  <si>
    <t>10116 NE 8TH ST</t>
  </si>
  <si>
    <t>APEX III DELI &amp; GROCERY</t>
  </si>
  <si>
    <t>107 1ST STREET SOUTH</t>
  </si>
  <si>
    <t>3940 KITSAP WAY</t>
  </si>
  <si>
    <t>2746 NORTHEAST 45TH STREET</t>
  </si>
  <si>
    <t>DYLAN'S CORNER</t>
  </si>
  <si>
    <t>15201 VAIL ROAD SOUTHEAST</t>
  </si>
  <si>
    <t>SIGUE CORP</t>
  </si>
  <si>
    <t>1922 N MAIN ST</t>
  </si>
  <si>
    <t>SANDY'S DELI MART / SHELL</t>
  </si>
  <si>
    <t>NE 120 HWY 300</t>
  </si>
  <si>
    <t>FRED MEYER / FM FUEL STOP</t>
  </si>
  <si>
    <t>12120 N DIVISION ST</t>
  </si>
  <si>
    <t>608 WEST YELM AVENUE</t>
  </si>
  <si>
    <t>706 EAST YELM AVENUE</t>
  </si>
  <si>
    <t>5006 POINT FOSDICK DRIVE NORTHWEST</t>
  </si>
  <si>
    <t>UNION MILLS GROCERY</t>
  </si>
  <si>
    <t>7431 PACIFIC AVE SE</t>
  </si>
  <si>
    <t>J &amp; M TOBACCO</t>
  </si>
  <si>
    <t>806 E YELM AVE STE 5</t>
  </si>
  <si>
    <t>12221 NE 124TH ST</t>
  </si>
  <si>
    <t>9212 N COLTON ST</t>
  </si>
  <si>
    <t>MT. SI SHELL</t>
  </si>
  <si>
    <t>742 SW MT SI BLVD</t>
  </si>
  <si>
    <t>3100 KITSAP WAY STE A</t>
  </si>
  <si>
    <t>TOBACCO TOWN</t>
  </si>
  <si>
    <t>16306 BOTHELL EVERETT HIGHWAY</t>
  </si>
  <si>
    <t>WALGREENS #01084</t>
  </si>
  <si>
    <t>808 W MAIN ST</t>
  </si>
  <si>
    <t>1ST CHOICE MARKET</t>
  </si>
  <si>
    <t>13 EAST MAIN STREET</t>
  </si>
  <si>
    <t>LEP-RE-KON HARVEST FOODS #5</t>
  </si>
  <si>
    <t>2709 W BROADWAY</t>
  </si>
  <si>
    <t>BI-MART #661</t>
  </si>
  <si>
    <t>3003 ADDY ST</t>
  </si>
  <si>
    <t>AIRPORT GROCERY MART</t>
  </si>
  <si>
    <t>6389 PATTON BOULEVARD, NORTHEAST</t>
  </si>
  <si>
    <t>AMBOY MARKET</t>
  </si>
  <si>
    <t>39812 NE 216TH AVE</t>
  </si>
  <si>
    <t>THE BROWN JUG</t>
  </si>
  <si>
    <t>911 19TH AVE # A</t>
  </si>
  <si>
    <t>CHESAW STORE</t>
  </si>
  <si>
    <t>2047 CHESAW ROAD</t>
  </si>
  <si>
    <t>1641 E ST</t>
  </si>
  <si>
    <t>713 WEST MAIN STREET, SUITE 109</t>
  </si>
  <si>
    <t>1725 KITTLESON ROAD</t>
  </si>
  <si>
    <t>SUPER DUPER FUEL OUTLET</t>
  </si>
  <si>
    <t>17768 STATE ROUTE 536</t>
  </si>
  <si>
    <t>SUPER DUPER FOODS</t>
  </si>
  <si>
    <t>33607 US HIGHWAY 97</t>
  </si>
  <si>
    <t>SUNVAL/FOOD MART</t>
  </si>
  <si>
    <t>1819 KITTLESON ROAD</t>
  </si>
  <si>
    <t>HEISSON STORE</t>
  </si>
  <si>
    <t>17510 NORTHEAST 279TH STREET</t>
  </si>
  <si>
    <t>HEISSON</t>
  </si>
  <si>
    <t>11852 WHEELER ROAD NORTHEAST</t>
  </si>
  <si>
    <t>8034 VALLEY RD NE</t>
  </si>
  <si>
    <t>WASHOUGAL RIVER MERCANTILE</t>
  </si>
  <si>
    <t>4232 CANYON CREEK RD</t>
  </si>
  <si>
    <t>CASO'S COUNTRY FOODS/FAMILY FOODS</t>
  </si>
  <si>
    <t>2406 ELMWAY ROUTE 2</t>
  </si>
  <si>
    <t>PARDNER'S MINI MARKET</t>
  </si>
  <si>
    <t>900 STATE HIHGWAY 20</t>
  </si>
  <si>
    <t>76 #2705494</t>
  </si>
  <si>
    <t>11848 NE 85TH ST</t>
  </si>
  <si>
    <t>12235 NORTHEAST 116TH STREET</t>
  </si>
  <si>
    <t>23803 WEST VALLEY HIGHWAY</t>
  </si>
  <si>
    <t>468 EAST NORTH BEND WAY</t>
  </si>
  <si>
    <t>CIGAR USA</t>
  </si>
  <si>
    <t>12075 124TH AVENUE NORTHEAST</t>
  </si>
  <si>
    <t>PE ELL MINI MART</t>
  </si>
  <si>
    <t>504 N MAIN ST</t>
  </si>
  <si>
    <t>1120 HARRISON AVE</t>
  </si>
  <si>
    <t>14319 436TH AVENUE SOUTHEAST</t>
  </si>
  <si>
    <t>10020 NORTHEAST 137TH STREET</t>
  </si>
  <si>
    <t>SAFEWAY STORE #1528</t>
  </si>
  <si>
    <t>460 SW MOUNT SI BLVD</t>
  </si>
  <si>
    <t>WALGREENS 4759</t>
  </si>
  <si>
    <t>17518 15TH AVENUE NORTHEAST</t>
  </si>
  <si>
    <t>WALGREENS #6389</t>
  </si>
  <si>
    <t>8500 15TH AVE NW</t>
  </si>
  <si>
    <t>914 JAMES ST</t>
  </si>
  <si>
    <t>AAA CIGARETTE &amp; CIGAR SHOP</t>
  </si>
  <si>
    <t>14610 15TH AVENUE NORTHEAST</t>
  </si>
  <si>
    <t>19705 OLD HIGHWAY 99 SOUTHWEST</t>
  </si>
  <si>
    <t>16402 MILITARY ROAD SOUTH</t>
  </si>
  <si>
    <t>12745 OLD HIGHWAY 99 SOUTHEAST</t>
  </si>
  <si>
    <t>9525 HIGHWAY 12 SOUTHWEST</t>
  </si>
  <si>
    <t>DOTY GENERAL STORE</t>
  </si>
  <si>
    <t>212 STEVENS ROAD</t>
  </si>
  <si>
    <t>DOTY</t>
  </si>
  <si>
    <t>120 COWLITZ LOOP</t>
  </si>
  <si>
    <t>SPEEDWAY GROCERY</t>
  </si>
  <si>
    <t>19202 OLD HIGHWAY 99 SOUTHWEST</t>
  </si>
  <si>
    <t>GULL PACIFIC PRIDE</t>
  </si>
  <si>
    <t>14420 468TH AVE SE</t>
  </si>
  <si>
    <t>INDIAN SWEETS &amp; SPICES</t>
  </si>
  <si>
    <t>18002 15TH AVENUE NORTHEAST SUITE C</t>
  </si>
  <si>
    <t>PACIFIC LIQUOR STORE</t>
  </si>
  <si>
    <t>14227 TUKWILA INTERNATIONAL BOULEVARD SUITE 111</t>
  </si>
  <si>
    <t>ROCHESTER MARKET</t>
  </si>
  <si>
    <t>10145 HWY 12 SW</t>
  </si>
  <si>
    <t>TEXACO / SHORT SHOP</t>
  </si>
  <si>
    <t>560 5TH STREET NORTH</t>
  </si>
  <si>
    <t>WAL-MART #3705</t>
  </si>
  <si>
    <t>17100 STATE ROUTE 507 SE</t>
  </si>
  <si>
    <t>SAFEWAY FUEL 494</t>
  </si>
  <si>
    <t>152 ROOSEVELT AVENUE EAST</t>
  </si>
  <si>
    <t>RITE AID #5210</t>
  </si>
  <si>
    <t>802 3RD AVE</t>
  </si>
  <si>
    <t>WALGREENS #6357</t>
  </si>
  <si>
    <t>6300 EAST LAKE SAMMAMISH PARKWAY SE</t>
  </si>
  <si>
    <t>2535 S 320TH ST</t>
  </si>
  <si>
    <t>102 COLLEGE STREET SOUTHEAST</t>
  </si>
  <si>
    <t>QUALITY FOOD CENTER / QFC #821</t>
  </si>
  <si>
    <t>1540 GILMAN BLVD</t>
  </si>
  <si>
    <t>ALI'S ONE STOP MINI MART &amp; SMOKE SHOP</t>
  </si>
  <si>
    <t>801 SOUTH FAIR AVENUE</t>
  </si>
  <si>
    <t>2601 YELM HIGHWAY SOUTHEAST</t>
  </si>
  <si>
    <t>NORTH BEND SHELL</t>
  </si>
  <si>
    <t>225 NORTH BEND WAY</t>
  </si>
  <si>
    <t>1009 MONROE STREET</t>
  </si>
  <si>
    <t>EZ MART</t>
  </si>
  <si>
    <t>302 W NORTH BEND WAY</t>
  </si>
  <si>
    <t>PARNELL'S MINI MART</t>
  </si>
  <si>
    <t>722 23RD AVENUE SOUTH</t>
  </si>
  <si>
    <t>1610 WEST LINCOLN AVENUE</t>
  </si>
  <si>
    <t>12400 SOUTHEAST 312TH STREET</t>
  </si>
  <si>
    <t>WALGREENS #11215</t>
  </si>
  <si>
    <t>932 EAST FRONT STREET</t>
  </si>
  <si>
    <t>SAFEWAY 1492</t>
  </si>
  <si>
    <t>110 EAST 3RD STREET</t>
  </si>
  <si>
    <t>WAL-MART SUPERCENTER #2196</t>
  </si>
  <si>
    <t>3411 EAST KOLONELS WAY</t>
  </si>
  <si>
    <t>RITE AID #5257</t>
  </si>
  <si>
    <t>621 S LINCOLN ST</t>
  </si>
  <si>
    <t>MT. PLEASANT VILLAGE IGS/76</t>
  </si>
  <si>
    <t>3010 EAST HIGHWAY 101</t>
  </si>
  <si>
    <t>6329 PACIFIC AVENUE</t>
  </si>
  <si>
    <t>QFC FUEL STOP #870</t>
  </si>
  <si>
    <t>DISCOVERY BAY VILLAGE STORE</t>
  </si>
  <si>
    <t>282332 HIGHWAY 101</t>
  </si>
  <si>
    <t>BILL &amp; JOHN'S FOOD MART</t>
  </si>
  <si>
    <t>2439 MAPLE VALLEY HIGHWAY</t>
  </si>
  <si>
    <t>601 E 1ST ST</t>
  </si>
  <si>
    <t>REINO FUELS / USA FOOD MART &amp; DELI</t>
  </si>
  <si>
    <t>1233 EAST 1ST STREET</t>
  </si>
  <si>
    <t>TREASURES GIFTS AND SNACKS</t>
  </si>
  <si>
    <t>1501 4TH AVENUE, SUITE 306</t>
  </si>
  <si>
    <t>GRANDVIEW GROCERY</t>
  </si>
  <si>
    <t>802 C ST SOUTH</t>
  </si>
  <si>
    <t>UNION PARK GROCERY</t>
  </si>
  <si>
    <t>1312 MINOR AVENUE</t>
  </si>
  <si>
    <t>MCPHEE'S PARKWAY GROCERY</t>
  </si>
  <si>
    <t xml:space="preserve">717 SOUTH RACE STREET	</t>
  </si>
  <si>
    <t>WELCOME INN MOBILE HOME &amp; R.V. PARK</t>
  </si>
  <si>
    <t>1215 W HIGHWAY 101</t>
  </si>
  <si>
    <t>IGA KRESS SUPERMARKET</t>
  </si>
  <si>
    <t>1427 THIRD AVENUE</t>
  </si>
  <si>
    <t>JUNEAU STREET MARKET</t>
  </si>
  <si>
    <t>5901 CALIFORNIA AVE SW</t>
  </si>
  <si>
    <t>MOBIL/LIBERTY</t>
  </si>
  <si>
    <t>2453 HWY 101 E</t>
  </si>
  <si>
    <t>PORT LUDLOW VILLAGE STORE / SHELL</t>
  </si>
  <si>
    <t>40 VILLAGE WAY</t>
  </si>
  <si>
    <t>PORT LUDLOW</t>
  </si>
  <si>
    <t>RONNIE'S MARKET</t>
  </si>
  <si>
    <t>15321 8TH AVE SW</t>
  </si>
  <si>
    <t>RYO TOBACCO</t>
  </si>
  <si>
    <t>4500 NE SUNSET BLVD STE A</t>
  </si>
  <si>
    <t>2709 EAST HIGHWAY 101</t>
  </si>
  <si>
    <t>WEST SEATTLE THRIFTWAY</t>
  </si>
  <si>
    <t>4201 SW MORGAN ST</t>
  </si>
  <si>
    <t>RITE AID #05260</t>
  </si>
  <si>
    <t>3282 BETHEL ROAD SE</t>
  </si>
  <si>
    <t>RITE AID #05286</t>
  </si>
  <si>
    <t>909 EAST YELM AVENUE</t>
  </si>
  <si>
    <t>#1 TOBACCO</t>
  </si>
  <si>
    <t>1888 SOUTHEAST SEDGWICK ROAD, SUITE 104</t>
  </si>
  <si>
    <t>7-ELEVEN #27901G- SEATTLE</t>
  </si>
  <si>
    <t>2100 N NORTHGATE WAY</t>
  </si>
  <si>
    <t>720 CENTRAL AVE N</t>
  </si>
  <si>
    <t>76/ MY GOODS MARKET</t>
  </si>
  <si>
    <t>1350 BAY STREET</t>
  </si>
  <si>
    <t>A1 MART</t>
  </si>
  <si>
    <t>10406 GREENWOOD AVENUE NORTH</t>
  </si>
  <si>
    <t>370 SOUTHWEST SEDGWICK ROAD</t>
  </si>
  <si>
    <t>16507 STATE ROUTE 507 SOUTHEAST</t>
  </si>
  <si>
    <t>BLAINE MINI MART / SHELL</t>
  </si>
  <si>
    <t>2530 PEACE PORTAL DRIVE</t>
  </si>
  <si>
    <t>CASCADE HERBAN CONVINIENCE</t>
  </si>
  <si>
    <t>1240 E MAPLE ST STE 101</t>
  </si>
  <si>
    <t>1101 YELM AVENUE EAST</t>
  </si>
  <si>
    <t>CRAZY DAZY FOOD MART / CHEVRON</t>
  </si>
  <si>
    <t>347 D STREET</t>
  </si>
  <si>
    <t>CHEVRON/SUNSET MART</t>
  </si>
  <si>
    <t>1455 SE BISHOP BLVD</t>
  </si>
  <si>
    <t>2150 NORTH NORTHGATE WAY</t>
  </si>
  <si>
    <t>HILL'S CHEVRON / FOOD MART</t>
  </si>
  <si>
    <t>568 PEACE PORTAL DR</t>
  </si>
  <si>
    <t>5455 SIDNEY ROAD SOUTHWEST</t>
  </si>
  <si>
    <t>ELECTRONIC CIGARETTES</t>
  </si>
  <si>
    <t>532 RAINIER AVE S</t>
  </si>
  <si>
    <t>CLANDESTINE VAPES</t>
  </si>
  <si>
    <t>1475 S GRAND AVE</t>
  </si>
  <si>
    <t>COUGS CORNER MART</t>
  </si>
  <si>
    <t>1960 NORTHEAST TERRE VIEW DRIVE</t>
  </si>
  <si>
    <t>PADDY COYNE'S</t>
  </si>
  <si>
    <t>2801 ALASKAN WAY #103</t>
  </si>
  <si>
    <t>DISSMORE'S IGA</t>
  </si>
  <si>
    <t>1205 GRAND AVE N</t>
  </si>
  <si>
    <t>371 3RD STREET</t>
  </si>
  <si>
    <t>16518 YELM AVENUE SOUTH</t>
  </si>
  <si>
    <t>FOUR STAR SUPPLY</t>
  </si>
  <si>
    <t>355 NW STATE ST</t>
  </si>
  <si>
    <t>FRED MEYER FUEL STATION</t>
  </si>
  <si>
    <t>1900 SOUTH EAST SEDGWICK ROAD</t>
  </si>
  <si>
    <t>YORKY'S MARKET / MARKET FUEL</t>
  </si>
  <si>
    <t>8839 BLAINE RD</t>
  </si>
  <si>
    <t>1531 NE 145TH ST</t>
  </si>
  <si>
    <t>GLASSPHEMY</t>
  </si>
  <si>
    <t>135 SE KAMIAKEN ST</t>
  </si>
  <si>
    <t>R&amp;H MARKET</t>
  </si>
  <si>
    <t>3710 KITSAP WAY</t>
  </si>
  <si>
    <t>THE ISLANDER</t>
  </si>
  <si>
    <t>2106 SOUTH NUGENT ROAD</t>
  </si>
  <si>
    <t>LUMMI ISLAND</t>
  </si>
  <si>
    <t>JIN'S MART/TEXACO</t>
  </si>
  <si>
    <t>500 SOUTH GRAND AVENUE</t>
  </si>
  <si>
    <t>MONTLAKE MARKET</t>
  </si>
  <si>
    <t>2605 22ND AVE E</t>
  </si>
  <si>
    <t>YORKY'S MARKET</t>
  </si>
  <si>
    <t>1307 BOBLETT DR</t>
  </si>
  <si>
    <t>228 SOUTH THOR STREET</t>
  </si>
  <si>
    <t>NEW WAY VAPORS</t>
  </si>
  <si>
    <t>1551 PIPERBERRY WAY SE</t>
  </si>
  <si>
    <t>POWER SMOKE SHOP</t>
  </si>
  <si>
    <t>408 E MAIN ST</t>
  </si>
  <si>
    <t>3800 KITSAP WAY</t>
  </si>
  <si>
    <t>2828 EAST 30TH AVENUE</t>
  </si>
  <si>
    <t>3928 EAST 29TH AVENUE</t>
  </si>
  <si>
    <t>BROADWAY FOODS</t>
  </si>
  <si>
    <t>2229 WEST BROADWAY AVENUE</t>
  </si>
  <si>
    <t>1942 SOUTHEAST LUND AVENUE</t>
  </si>
  <si>
    <t>2910 N DIVISION ST</t>
  </si>
  <si>
    <t>YAKIMA CHEVRON DELI EXPRESS</t>
  </si>
  <si>
    <t>1001 N 16TH AVE</t>
  </si>
  <si>
    <t>CONOCO/DIVINE'S FASMART</t>
  </si>
  <si>
    <t>925 EAST WELLESLEY AVENUE</t>
  </si>
  <si>
    <t>FLYING J TRAVEL PLAZA</t>
  </si>
  <si>
    <t>3709 S GEIGER BLVD</t>
  </si>
  <si>
    <t>LIBERTY</t>
  </si>
  <si>
    <t>1803 FRUITVALE BOULEVARD</t>
  </si>
  <si>
    <t>SHELL/SUNTIDES MARKET</t>
  </si>
  <si>
    <t>11 PENCE RD</t>
  </si>
  <si>
    <t>PIECE OF MIND NORTH</t>
  </si>
  <si>
    <t>4103 N DIVISION ST</t>
  </si>
  <si>
    <t>2509 E 29TH AVE</t>
  </si>
  <si>
    <t>4001 SUMMITVIEW AVE STE 1</t>
  </si>
  <si>
    <t>BLAINE COST CUTTER # 489</t>
  </si>
  <si>
    <t>1733 H ST #100</t>
  </si>
  <si>
    <t>3158 EAST 17TH AVENUE</t>
  </si>
  <si>
    <t>6616 NORTH NEVADA STREET</t>
  </si>
  <si>
    <t>RITE AID #05184</t>
  </si>
  <si>
    <t>22631 BOTHELL EVERETT HIGHWAY</t>
  </si>
  <si>
    <t>SAFEWAY FUEL # 1143</t>
  </si>
  <si>
    <t>8318 15TH AVE NW</t>
  </si>
  <si>
    <t>7-ELEVEN 2360-16991F</t>
  </si>
  <si>
    <t>18733 HWY 99</t>
  </si>
  <si>
    <t>BARTELL DRUG COMPANY # 24</t>
  </si>
  <si>
    <t>6401 12TH AVE NE</t>
  </si>
  <si>
    <t>2625 EAST MONTLAKE PLACE</t>
  </si>
  <si>
    <t>11611 NORTHEAST 195TH STREET</t>
  </si>
  <si>
    <t>G &amp; F GROCERY</t>
  </si>
  <si>
    <t>300 NE 65TH ST</t>
  </si>
  <si>
    <t>F.K. KIRSTEN</t>
  </si>
  <si>
    <t>910 LENORA STREET, SUITE #156</t>
  </si>
  <si>
    <t>VICTORY GROCERY</t>
  </si>
  <si>
    <t>7900 RENTON AVENUE SOUTH</t>
  </si>
  <si>
    <t>2636 BELLEVUE WAY NORTHEAST</t>
  </si>
  <si>
    <t>WALGREENS #03581</t>
  </si>
  <si>
    <t>8405 PACIFIC AVE</t>
  </si>
  <si>
    <t>RITE AID #5269</t>
  </si>
  <si>
    <t>1912 N PEARL ST</t>
  </si>
  <si>
    <t>13106 NE 175TH ST</t>
  </si>
  <si>
    <t>9517 SOUTH STEELE STREET</t>
  </si>
  <si>
    <t>9815 GOLDEN GIVENS RD E</t>
  </si>
  <si>
    <t>1101 NORTH PEARL STREET</t>
  </si>
  <si>
    <t>ELLIOT BAY MARINA</t>
  </si>
  <si>
    <t>2601 WEST MARINA PLACE, G DOCK</t>
  </si>
  <si>
    <t>BALLARD LIQUOR AND CONVENIENCE</t>
  </si>
  <si>
    <t>2840 NORTHWEST MARKET STREET</t>
  </si>
  <si>
    <t>8424 PACIFIC AVE</t>
  </si>
  <si>
    <t>ROCKY'S CORNER GROCERY</t>
  </si>
  <si>
    <t>15012 JUANITA DR NE</t>
  </si>
  <si>
    <t>HANDY CORNER GROCERY</t>
  </si>
  <si>
    <t>1118 112TH ST S</t>
  </si>
  <si>
    <t>1217 NE RAVENNA BLVD</t>
  </si>
  <si>
    <t>DIMPLES GIFTS &amp; SUNDRIES</t>
  </si>
  <si>
    <t>701 5TH AVENUE, SUITE 209</t>
  </si>
  <si>
    <t>QUICK-E-MART</t>
  </si>
  <si>
    <t>6105 PORTAL WAY</t>
  </si>
  <si>
    <t>ECONO MART</t>
  </si>
  <si>
    <t>1211 EAST LEWIS STREET</t>
  </si>
  <si>
    <t>EL MERCADO LATINO</t>
  </si>
  <si>
    <t>10816 PACIFIC HIGHWAY SOUTHWEST</t>
  </si>
  <si>
    <t>EVERGREEN VAPOR</t>
  </si>
  <si>
    <t>3820 S. PINE STREET SUITE 150</t>
  </si>
  <si>
    <t>8433 S HOSMER ST</t>
  </si>
  <si>
    <t>MAPLE FUELS/SHELL</t>
  </si>
  <si>
    <t>7797 SILVER LAKE ROAD</t>
  </si>
  <si>
    <t>516 7TH AVE S</t>
  </si>
  <si>
    <t>PETER'S GROCERY</t>
  </si>
  <si>
    <t>1307 SOUTH 38TH STREET</t>
  </si>
  <si>
    <t>STAR MART HAPPY PRICE VAPOR</t>
  </si>
  <si>
    <t>17426 HIGHWAY 99</t>
  </si>
  <si>
    <t>4305 ROOSEVELT WAY NE</t>
  </si>
  <si>
    <t>2210 176TH ST E</t>
  </si>
  <si>
    <t>11104 PACIFIC AVENUE SOUTH</t>
  </si>
  <si>
    <t>18065 REDMOND WAY</t>
  </si>
  <si>
    <t>SUPER SMOKE</t>
  </si>
  <si>
    <t>15621 PACIFIC AVENUE SOUTH SPACE C</t>
  </si>
  <si>
    <t>17520 AVONDALE ROAD NORTHEAST</t>
  </si>
  <si>
    <t>SAFEWAY STORE #3500</t>
  </si>
  <si>
    <t>6850 NE BOTHELL WAY</t>
  </si>
  <si>
    <t>1215 2ND STREET</t>
  </si>
  <si>
    <t>6115 BOTHELL WAY NE</t>
  </si>
  <si>
    <t>2130 164TH SW</t>
  </si>
  <si>
    <t>8002 BOTHELL WAY NORTHEAST</t>
  </si>
  <si>
    <t>STARVIN' SAM'S XVII / CHEVRON</t>
  </si>
  <si>
    <t>8495 HARBORVIEW ROAD</t>
  </si>
  <si>
    <t>MANHATTAN EXPRESS GROCERY</t>
  </si>
  <si>
    <t>16928 JUANITA DRIVE NE</t>
  </si>
  <si>
    <t>FACTORY OUTLET SHELL / FOOD MART</t>
  </si>
  <si>
    <t>3425 BIRCH BAY LYNDEN ROAD</t>
  </si>
  <si>
    <t>GASCO / SPEEDY MART</t>
  </si>
  <si>
    <t>7630 NE BOTHELL WAY</t>
  </si>
  <si>
    <t>TOWN MARKET</t>
  </si>
  <si>
    <t>7000 NE 181ST ST</t>
  </si>
  <si>
    <t>12926 MUKILTEO SPEEDWAY STE F7</t>
  </si>
  <si>
    <t>SAFEWAY FUEL #1528</t>
  </si>
  <si>
    <t>721 SOUTHWEST MOUNT SI BOULEVARD</t>
  </si>
  <si>
    <t>WARRIOR'S QUICK STOP #2</t>
  </si>
  <si>
    <t>14500 468TH AVE SE</t>
  </si>
  <si>
    <t>7-ELEVEN #23107E</t>
  </si>
  <si>
    <t>16810 HWY 99</t>
  </si>
  <si>
    <t>WAL-MART STORE #2594</t>
  </si>
  <si>
    <t>1400 164TH ST SW</t>
  </si>
  <si>
    <t>SAFEWAY FUEL #3523</t>
  </si>
  <si>
    <t>7-ELEVEN #37558H - BELLEVUE</t>
  </si>
  <si>
    <t>100 BELLEVUE WAY SE</t>
  </si>
  <si>
    <t>ALBERTSONS #469</t>
  </si>
  <si>
    <t>12811 BEVERLY PARK RD</t>
  </si>
  <si>
    <t>RITE AID #5241</t>
  </si>
  <si>
    <t>1195 BOBLETT STREET</t>
  </si>
  <si>
    <t>BARTELL DRUG COMPANY #53</t>
  </si>
  <si>
    <t>17633 HIGHWAY 99</t>
  </si>
  <si>
    <t>WAL-MART NEIGHBORHOOD MARKET #5678</t>
  </si>
  <si>
    <t>17222 HIGHWAY 99</t>
  </si>
  <si>
    <t>3625 148TH STREET SOUTHWEST SUITE 102A</t>
  </si>
  <si>
    <t>AFRICAN SUPER MART</t>
  </si>
  <si>
    <t>14920 HIGHWAY 99</t>
  </si>
  <si>
    <t>1515 164TH STREET SOUTHWEST</t>
  </si>
  <si>
    <t>1800 NORTHEAST ANDRESEN ROAD</t>
  </si>
  <si>
    <t>E-Z MART/ASTRO</t>
  </si>
  <si>
    <t>9511 NORTHEAST 76TH STREET</t>
  </si>
  <si>
    <t>BAY CENTER MARKET</t>
  </si>
  <si>
    <t>8050 HARBORVIEW ROAD</t>
  </si>
  <si>
    <t>248 BENDIGO BOULEVARD SOUTH</t>
  </si>
  <si>
    <t>3625 148TH STREET SOUTHWEST, SUITE B</t>
  </si>
  <si>
    <t>2902 164TH STREET SOUTHWEST, SUITE G4</t>
  </si>
  <si>
    <t>BJ'S DRYDEN / SHELL</t>
  </si>
  <si>
    <t>13220 WA-99 BLDG B</t>
  </si>
  <si>
    <t>5127 168TH STREET SOUTHWEST</t>
  </si>
  <si>
    <t>610 NORTHEAST 99TH STREET</t>
  </si>
  <si>
    <t>EXTRA MILE/CHEVRON</t>
  </si>
  <si>
    <t>3910 SOUTHEAST 192ND AVENUE</t>
  </si>
  <si>
    <t>13520 100TH AVENUE NORTHEAST #40</t>
  </si>
  <si>
    <t>DAY &amp; NITE FOODS</t>
  </si>
  <si>
    <t>16715 52ND AVE W</t>
  </si>
  <si>
    <t>VAPOR EXPRESS</t>
  </si>
  <si>
    <t>1120 164TH ST SW SUITE A1</t>
  </si>
  <si>
    <t>UP IN SMOKE LEAVENWORTH GIFT SHOP</t>
  </si>
  <si>
    <t>283 US HIGHWAY 2</t>
  </si>
  <si>
    <t>MANOR MARKET</t>
  </si>
  <si>
    <t>3609 164TH ST SW STE A</t>
  </si>
  <si>
    <t>VILLAGE MARKET</t>
  </si>
  <si>
    <t>6121 176TH SW</t>
  </si>
  <si>
    <t>NEWBERRY MARKET</t>
  </si>
  <si>
    <t>16108 ASH WAY #106</t>
  </si>
  <si>
    <t>12520 NE 85TH</t>
  </si>
  <si>
    <t>ONE SHOT</t>
  </si>
  <si>
    <t>12925 BEVERLY PARK ROAD</t>
  </si>
  <si>
    <t>PUGET SOUND SMOKE AND VAPE</t>
  </si>
  <si>
    <t>14608 HWY 99 STE 303</t>
  </si>
  <si>
    <t>6701 EAST MILL PLAIN BOULEVARD</t>
  </si>
  <si>
    <t>SMOKIN SAM</t>
  </si>
  <si>
    <t>1233 164TH ST SW STE D</t>
  </si>
  <si>
    <t>WALGREENS #10926</t>
  </si>
  <si>
    <t>490 W WASHINGTON ST</t>
  </si>
  <si>
    <t>SAFEWAY STORE #1246</t>
  </si>
  <si>
    <t>6201 6TH AVE</t>
  </si>
  <si>
    <t>SAFEWAY FUEL #1922</t>
  </si>
  <si>
    <t>2703 E HIGHWAY 101</t>
  </si>
  <si>
    <t>7-ELEVEN 2361-32308C</t>
  </si>
  <si>
    <t>1901 S TRAFTON ST</t>
  </si>
  <si>
    <t>1901 S 72ND ST STE 30B #C</t>
  </si>
  <si>
    <t>RITE AID #5258</t>
  </si>
  <si>
    <t>1940 EAST 1ST ST SUITE 110</t>
  </si>
  <si>
    <t>JACKSONS #642</t>
  </si>
  <si>
    <t>801 DIVISION AVE</t>
  </si>
  <si>
    <t>331 W 1ST ST</t>
  </si>
  <si>
    <t>3907 S 12TH ST</t>
  </si>
  <si>
    <t>912 1ST ST N</t>
  </si>
  <si>
    <t>CIGAR BOX/VAPE SMOKE</t>
  </si>
  <si>
    <t>1315 AUBURN WAY NORTH</t>
  </si>
  <si>
    <t>C STREET DISCOUNT TOBACCO AND MINI MART</t>
  </si>
  <si>
    <t>901 SOUTH C STREET</t>
  </si>
  <si>
    <t>CEDAR VILLAGE</t>
  </si>
  <si>
    <t>206 EAST WALNUT STREET</t>
  </si>
  <si>
    <t>QFC - QUALITY FUEL CENTERS</t>
  </si>
  <si>
    <t>990 EAST WASHINGTON STREET</t>
  </si>
  <si>
    <t>402 MARINE DRIVE</t>
  </si>
  <si>
    <t>CIRCLE K- WENATCHEE</t>
  </si>
  <si>
    <t>1405 N WENATCHEE AVE</t>
  </si>
  <si>
    <t>R CORNER</t>
  </si>
  <si>
    <t>256421 HIGHWAY 101</t>
  </si>
  <si>
    <t>J &amp; P DELI MART</t>
  </si>
  <si>
    <t>5601 E PORTLAND AVE STE 1</t>
  </si>
  <si>
    <t>E-Z FOOD STORE</t>
  </si>
  <si>
    <t>2728 SOUTH 12TH STREET</t>
  </si>
  <si>
    <t>210 EAST 1ST STREET</t>
  </si>
  <si>
    <t>1023 FRONT ST E</t>
  </si>
  <si>
    <t>17404 MERIDIAN EAST</t>
  </si>
  <si>
    <t>TOLEDO MARKET FRESH</t>
  </si>
  <si>
    <t>400 COWLITZ</t>
  </si>
  <si>
    <t>LOVES</t>
  </si>
  <si>
    <t>1276-A RUSH RD</t>
  </si>
  <si>
    <t>SUPER MINI MART</t>
  </si>
  <si>
    <t>112 2ND AVENUE NORTHEAST</t>
  </si>
  <si>
    <t>1600 EAST CHESTNUT AVENUE</t>
  </si>
  <si>
    <t>WINLOCK SHELL SUBS AND MORE</t>
  </si>
  <si>
    <t>223 STATE RT 505</t>
  </si>
  <si>
    <t>SEQUIM SMOKE SHOP</t>
  </si>
  <si>
    <t>548 W WASHINGTON STREET SUITE 104</t>
  </si>
  <si>
    <t>WINLOCK SHELL</t>
  </si>
  <si>
    <t>642 SR 505</t>
  </si>
  <si>
    <t>SPACE VAPOR</t>
  </si>
  <si>
    <t>7030 PACIFIC AVE</t>
  </si>
  <si>
    <t>2090 MAIN STREET</t>
  </si>
  <si>
    <t>6890 PORTAL WAY</t>
  </si>
  <si>
    <t>THE CEDARS R.V. RESORT</t>
  </si>
  <si>
    <t>6335 PORTAL WAY</t>
  </si>
  <si>
    <t>CHEVRON/STARVIN' SAM'S MINI-MART</t>
  </si>
  <si>
    <t>5639 BARRETT AVENUE</t>
  </si>
  <si>
    <t>EXPRESS LANE / GULL</t>
  </si>
  <si>
    <t>1846 MAIN STREET</t>
  </si>
  <si>
    <t>TOBACCO JOE'S FERNDALE</t>
  </si>
  <si>
    <t>2074 VISTA DR</t>
  </si>
  <si>
    <t>1815 MAIN ST</t>
  </si>
  <si>
    <t>STARVIN' SAM'S MINI MART</t>
  </si>
  <si>
    <t>3310 SLATER ROAD</t>
  </si>
  <si>
    <t>TENINO FOOD MART / 76</t>
  </si>
  <si>
    <t>397 SUSSEX AVENUE WEST</t>
  </si>
  <si>
    <t>TEXACO / ALDERBROOK COUNTRY STORE</t>
  </si>
  <si>
    <t>1031 EAST MCREAVY ROAD</t>
  </si>
  <si>
    <t>MARKETIME FOODS</t>
  </si>
  <si>
    <t>4416 FREMONT AVENUE NORTH</t>
  </si>
  <si>
    <t>3702 BROADWAY</t>
  </si>
  <si>
    <t>TENINO MARKET FRESH</t>
  </si>
  <si>
    <t>669 E LINCOLN AVE</t>
  </si>
  <si>
    <t>OFFUT LAKE RESORT GENERAL STORE</t>
  </si>
  <si>
    <t>4005 120TH AVENUE SOUTHEAST</t>
  </si>
  <si>
    <t>GIU'S MARKET</t>
  </si>
  <si>
    <t>300 MILWAUKEE BOULEVARD SOUTH</t>
  </si>
  <si>
    <t>LIBERTY MARKET</t>
  </si>
  <si>
    <t>110 MAIN ST</t>
  </si>
  <si>
    <t>SMOKE TIME AND OLYMPUS VAPOR</t>
  </si>
  <si>
    <t>15131 NORTHEAST 24TH STREET</t>
  </si>
  <si>
    <t>10442 WILLOWS ROAD NORTHEAST</t>
  </si>
  <si>
    <t>4128 RUCKER AVENUE</t>
  </si>
  <si>
    <t>SAM'S SMOKES</t>
  </si>
  <si>
    <t>4239 UNIVERSITY WAY NORTHEAST</t>
  </si>
  <si>
    <t>7-ELEVEN STORE 2307-14396C</t>
  </si>
  <si>
    <t>7215 SANDPOINT WAY NE</t>
  </si>
  <si>
    <t>PLAID PANTRY NO. 309</t>
  </si>
  <si>
    <t>720 TAYLOR AVE N</t>
  </si>
  <si>
    <t>RITE AID #5287</t>
  </si>
  <si>
    <t>230 KELSO DR</t>
  </si>
  <si>
    <t>14462 34TH AVE S</t>
  </si>
  <si>
    <t>BARNEY &amp; AL'S CHEVRON</t>
  </si>
  <si>
    <t>1649 BELLEVUE WAY SE</t>
  </si>
  <si>
    <t>BORDER STOP MOBIL</t>
  </si>
  <si>
    <t>424 LONG AVE</t>
  </si>
  <si>
    <t>CLIFF'S HILLTOP MARKET</t>
  </si>
  <si>
    <t>604 BURCHAM STREET</t>
  </si>
  <si>
    <t>8012 AURORA AVE N</t>
  </si>
  <si>
    <t>FOOD MART/TEXACO</t>
  </si>
  <si>
    <t>1221 ROSE VALLEY ROAD</t>
  </si>
  <si>
    <t>GREENLAKE VAPOR</t>
  </si>
  <si>
    <t>7216 AURORA AVE NORTH</t>
  </si>
  <si>
    <t>OSTRANDER GROCERY</t>
  </si>
  <si>
    <t>2705 N OLD PACIFIC AVE</t>
  </si>
  <si>
    <t>SUNRISE MARKET</t>
  </si>
  <si>
    <t>1215 SOUTH 6TH AVENUE</t>
  </si>
  <si>
    <t>ROCKY POINT MARKET</t>
  </si>
  <si>
    <t>2000 NORTH PACIFIC AVENUE</t>
  </si>
  <si>
    <t>WEDGEWOOD MART</t>
  </si>
  <si>
    <t>6256 35TH AVENUE NORTHEAST</t>
  </si>
  <si>
    <t>411 THREE RIVERS DRIVE</t>
  </si>
  <si>
    <t>7300 ROOSEVELT WAY NORTHEAST</t>
  </si>
  <si>
    <t>404 OAK ST</t>
  </si>
  <si>
    <t>1 STOP SMOKE</t>
  </si>
  <si>
    <t>5050 WA-303</t>
  </si>
  <si>
    <t>SAFEWAY STORE #1186</t>
  </si>
  <si>
    <t>27035 PACIFIC HWY S</t>
  </si>
  <si>
    <t>SAFEWAY STORE #1571</t>
  </si>
  <si>
    <t>23961 NE STATE RT 3</t>
  </si>
  <si>
    <t>SAFEWAY #3317- PORT ORCHARD</t>
  </si>
  <si>
    <t>3355 BETHEL RD SE</t>
  </si>
  <si>
    <t>FRED MEYER #603 FUEL CENTER</t>
  </si>
  <si>
    <t>180 E WALLACE KNEELAND BLVD</t>
  </si>
  <si>
    <t>301 EAST WALLACE KNEELAND BOULEVARD, SUITE 135</t>
  </si>
  <si>
    <t>DJ'S LAKE LIMERICK MINI MARKET</t>
  </si>
  <si>
    <t>2100 EAST MASON LAKE ROAD</t>
  </si>
  <si>
    <t>ROOSTERS SHELL FOOD MART</t>
  </si>
  <si>
    <t>3001 OLYMPIC HIGHWAY NORTH</t>
  </si>
  <si>
    <t>THE GARAGE VAPOR LOUNGE</t>
  </si>
  <si>
    <t>1650 E SHELTON SPRINGS RD STE G</t>
  </si>
  <si>
    <t>HAPPY MART</t>
  </si>
  <si>
    <t>1931 OLYMPIC HIGHWAY NORTH</t>
  </si>
  <si>
    <t>HAPPY'S MARKET</t>
  </si>
  <si>
    <t>207 WEST UNIVERSITY WAY</t>
  </si>
  <si>
    <t>330 W RAILROAD AVENUE</t>
  </si>
  <si>
    <t>405 NAVAL AVENUE</t>
  </si>
  <si>
    <t>MARKET PLACE</t>
  </si>
  <si>
    <t>18321 EAST STATE ROUTE 3</t>
  </si>
  <si>
    <t>ALLYN</t>
  </si>
  <si>
    <t>ORIENTAL</t>
  </si>
  <si>
    <t>845 6TH ST</t>
  </si>
  <si>
    <t>PUFFIN VAPE</t>
  </si>
  <si>
    <t>18351 WASHINGTON 3</t>
  </si>
  <si>
    <t>18439 E HWY 3</t>
  </si>
  <si>
    <t>7-ELEVEN 2303-17053G</t>
  </si>
  <si>
    <t>1001 E UNIVERSITY WAY</t>
  </si>
  <si>
    <t>18TH STREET DELI</t>
  </si>
  <si>
    <t>1801 NORTH WALNUT STREET SUITE 1</t>
  </si>
  <si>
    <t>7-ELEVEN STORE 2307-23579C</t>
  </si>
  <si>
    <t>112 W UNIVERSITY WAY</t>
  </si>
  <si>
    <t>WALGREENS #6423</t>
  </si>
  <si>
    <t>6432 STATE HIGHWAY 303 NORTHEAST</t>
  </si>
  <si>
    <t>1107 N CALLOW AVE</t>
  </si>
  <si>
    <t>2550 BURWELL ST</t>
  </si>
  <si>
    <t>76 FLYING B</t>
  </si>
  <si>
    <t>1307 NORTH DOLARWAY ROAD</t>
  </si>
  <si>
    <t>1434 OLNEY STREET SOUTHEAST</t>
  </si>
  <si>
    <t>TEXACO SERVICE CENTER</t>
  </si>
  <si>
    <t>3333 WEST INDIAN TRAIL ROAD</t>
  </si>
  <si>
    <t>200 WEST UNIVERSITY WAY</t>
  </si>
  <si>
    <t>3231 PERRY AVE</t>
  </si>
  <si>
    <t>1404 NORTH DOLARWAY ROAD</t>
  </si>
  <si>
    <t>MOBIL / FAIRGROUNDS MARKET &amp; DELI</t>
  </si>
  <si>
    <t>1554 NORTHEAST FAIRGROUNDS ROAD SUITE 4</t>
  </si>
  <si>
    <t>390 SOUTHWEST SEDGWICK ROAD</t>
  </si>
  <si>
    <t>201 SOUTH WATER STREET</t>
  </si>
  <si>
    <t>GU'D JUICE VAPE SHOP, LLC</t>
  </si>
  <si>
    <t>5072 STATE HIGHWAY 303 NE</t>
  </si>
  <si>
    <t>MIDTOWN MARKET</t>
  </si>
  <si>
    <t>1534 6TH STREET</t>
  </si>
  <si>
    <t>ROB'S QUICK STOP</t>
  </si>
  <si>
    <t>2708 15TH STREET</t>
  </si>
  <si>
    <t>SMITTYS</t>
  </si>
  <si>
    <t>1503 HWY 97</t>
  </si>
  <si>
    <t>3280 SE LUND AVE STE 4</t>
  </si>
  <si>
    <t>1948 SOUTHEAST LUND AVENUE, SUITE 110</t>
  </si>
  <si>
    <t>101 W GALBREATH WAY</t>
  </si>
  <si>
    <t>102 W GALBREATH WAY</t>
  </si>
  <si>
    <t>N.P.O.V. FOOD COURT</t>
  </si>
  <si>
    <t>201 BLACKWELL STREET</t>
  </si>
  <si>
    <t>GLASS GODS</t>
  </si>
  <si>
    <t>2302 NORTH ARGONNE ROAD, STE F</t>
  </si>
  <si>
    <t>RITZVILLE PRETTY GOOD GROCERY</t>
  </si>
  <si>
    <t>115 W MAIN AVE</t>
  </si>
  <si>
    <t>JAKES MINI MART TEXACO</t>
  </si>
  <si>
    <t>1500 W 1ST AVE</t>
  </si>
  <si>
    <t>SMOKIN' LEGAL</t>
  </si>
  <si>
    <t>3527 EAST SPRAGUE AVENUE, SUITE 2</t>
  </si>
  <si>
    <t>11115 WEST STATE ROUTE 902</t>
  </si>
  <si>
    <t>ROSAUERS SUPERMARKETS #3</t>
  </si>
  <si>
    <t>1032 S JACKSON ST</t>
  </si>
  <si>
    <t>WAL-MART SUPERCENTER #3754</t>
  </si>
  <si>
    <t>108 APPLE BLOSSOM DR</t>
  </si>
  <si>
    <t>302 E WOODIN AVE</t>
  </si>
  <si>
    <t>MANSON RED APPLE MARKET</t>
  </si>
  <si>
    <t>610 WAPATO WAY</t>
  </si>
  <si>
    <t>MANSON</t>
  </si>
  <si>
    <t>BILL'S GAS</t>
  </si>
  <si>
    <t>817 E WOODIN AVE</t>
  </si>
  <si>
    <t>BJ'S ENTIAT</t>
  </si>
  <si>
    <t>14579 HWY 97 ALT</t>
  </si>
  <si>
    <t>CHELAN VAPE, SMOKE &amp; CIGAR</t>
  </si>
  <si>
    <t>320 E WOODIN AVE</t>
  </si>
  <si>
    <t>232 EAST WOODIN AVENUE</t>
  </si>
  <si>
    <t>222 E WAPATO WAY</t>
  </si>
  <si>
    <t>BARTELL DRUG CO. #23</t>
  </si>
  <si>
    <t>1407 BROADWAY AVE E</t>
  </si>
  <si>
    <t>WALGREENS 6590</t>
  </si>
  <si>
    <t>1531 BROADWAY</t>
  </si>
  <si>
    <t>2415 BEACON AVE S</t>
  </si>
  <si>
    <t>QUALITY FOOD CENTER #820</t>
  </si>
  <si>
    <t>23475 NE NOVELTY HILL RD</t>
  </si>
  <si>
    <t>99 CENTS PLUS</t>
  </si>
  <si>
    <t>1102 23RD AVENUE</t>
  </si>
  <si>
    <t>ARADA CENTER</t>
  </si>
  <si>
    <t>452 12TH AVE</t>
  </si>
  <si>
    <t>600 5TH AVE S</t>
  </si>
  <si>
    <t>20330 15TH AVE NE</t>
  </si>
  <si>
    <t>CHUCK'S HOP SHOP</t>
  </si>
  <si>
    <t>2001 EAST UNION STREET</t>
  </si>
  <si>
    <t>11825 TRILOGY PKWY NE</t>
  </si>
  <si>
    <t>36005 SE RIDGE ST</t>
  </si>
  <si>
    <t>P&amp;J DELI MART</t>
  </si>
  <si>
    <t>3535 E PORTLAND AVE</t>
  </si>
  <si>
    <t>905 PACIFIC AVE</t>
  </si>
  <si>
    <t>8711 S HOSMER ST</t>
  </si>
  <si>
    <t>523 3RD AVE</t>
  </si>
  <si>
    <t>EAST YESLER GROCERY</t>
  </si>
  <si>
    <t>1902 EAST YESLER WAY 7</t>
  </si>
  <si>
    <t>1403 AUBURN WAY S</t>
  </si>
  <si>
    <t>PIKE TOBACCO</t>
  </si>
  <si>
    <t>611 EAST PIKE STREET</t>
  </si>
  <si>
    <t>7-ELEVEN #24497</t>
  </si>
  <si>
    <t>2009 RAINIER AVENUE SOUTH</t>
  </si>
  <si>
    <t>MAVERIK #448</t>
  </si>
  <si>
    <t>3520 KEENE ROAD</t>
  </si>
  <si>
    <t>RITE AID #5224</t>
  </si>
  <si>
    <t>2707 RAINIER AVE S</t>
  </si>
  <si>
    <t>RITE AID #6452</t>
  </si>
  <si>
    <t>5655 3RD AVE</t>
  </si>
  <si>
    <t>HILLTOP RED APPLE MARKET</t>
  </si>
  <si>
    <t>2701 BEACON AVENUE SOUTH</t>
  </si>
  <si>
    <t>ASIAN EXPRESS</t>
  </si>
  <si>
    <t>2122 14TH AVE S</t>
  </si>
  <si>
    <t>BEACON AVENUE SHELL FOODMART</t>
  </si>
  <si>
    <t>2424 BEACON AVE S</t>
  </si>
  <si>
    <t>CRAVE BEER &amp; SMOKE</t>
  </si>
  <si>
    <t>3216 RAINIER AVE S</t>
  </si>
  <si>
    <t>WEDGWOOD BROILER</t>
  </si>
  <si>
    <t>8230 35TH AVE NE</t>
  </si>
  <si>
    <t>LAKE WILDERNESS GOLF COURSE</t>
  </si>
  <si>
    <t>25400 WITTE RD SE</t>
  </si>
  <si>
    <t>TOBACCO DEPOT</t>
  </si>
  <si>
    <t>26925 MAPLE VALLEY BLACK DIAMOND ROAD SOUTHEAST</t>
  </si>
  <si>
    <t>NISQUALLY EXPRESS ESPRESSO &amp; TOBACCO</t>
  </si>
  <si>
    <t>10324 MARTIN WAY E.</t>
  </si>
  <si>
    <t>7219 RAINIER AVE S</t>
  </si>
  <si>
    <t>2501 NORTHEAST 75TH STREET</t>
  </si>
  <si>
    <t>LUCKY ONE FOOD STORE</t>
  </si>
  <si>
    <t>6815 RAINER AVENUE SOUTH</t>
  </si>
  <si>
    <t>SEMIRA'S GROCERY</t>
  </si>
  <si>
    <t>2601 EAST YESLER WAY</t>
  </si>
  <si>
    <t>KAPOWSIN GROCERY</t>
  </si>
  <si>
    <t>29822 ORTING KAPOWSIN HIGHWAY EAST</t>
  </si>
  <si>
    <t>MEKONG RAINIER SUPERMARKET</t>
  </si>
  <si>
    <t>3400 RAINIER AVENUE SOUTH</t>
  </si>
  <si>
    <t>7-ELEVEN 2303-18043G</t>
  </si>
  <si>
    <t>1317 S GRAND</t>
  </si>
  <si>
    <t>SAFEWAY #1965</t>
  </si>
  <si>
    <t>9262 RAINIER AVENUE SOUTH</t>
  </si>
  <si>
    <t>ALBERTSONS #485</t>
  </si>
  <si>
    <t>19500-F HWY 99</t>
  </si>
  <si>
    <t>RITE AID #5217</t>
  </si>
  <si>
    <t>9000-C RAINIER AVE S STE C</t>
  </si>
  <si>
    <t>MOBIL # 62148</t>
  </si>
  <si>
    <t>104 W 2ND</t>
  </si>
  <si>
    <t>17410 PACIFIC AVENUE SOUTH</t>
  </si>
  <si>
    <t>ALL STAR MARKET</t>
  </si>
  <si>
    <t>2121 196TH ST SW</t>
  </si>
  <si>
    <t>ASIAN STAR</t>
  </si>
  <si>
    <t>6951 MARTIN LUTHER KING JR WAY SOUTH #107</t>
  </si>
  <si>
    <t>BA MIEN SEAFOOD MARKET</t>
  </si>
  <si>
    <t>6951 MLK JR. WAY, SUITE #121</t>
  </si>
  <si>
    <t>VEGETABLE BIN</t>
  </si>
  <si>
    <t>8825 MARTIN LUTHER KING JR WAY SOUTH</t>
  </si>
  <si>
    <t>MIDWAY CAR WASH CHEVRON</t>
  </si>
  <si>
    <t>511 164TH STREET SW</t>
  </si>
  <si>
    <t>HARBOUR POINTE CHEVRON</t>
  </si>
  <si>
    <t>12701 MUKILTEO SPEEDWAY</t>
  </si>
  <si>
    <t>805 EAST 72ND STREET</t>
  </si>
  <si>
    <t>DIVINE'S FASMART/CONOCO</t>
  </si>
  <si>
    <t>701 EAST 2ND AVENUE</t>
  </si>
  <si>
    <t>SONNENBERG'S MARKET &amp; DELI</t>
  </si>
  <si>
    <t>1528 E SPRAGUE AVE</t>
  </si>
  <si>
    <t>MALEDA GROCERY &amp; DELI</t>
  </si>
  <si>
    <t>3810 S EDMUNDS ST</t>
  </si>
  <si>
    <t>SAAR'S MARKET PLACE FOOD &amp; DRUG</t>
  </si>
  <si>
    <t>1321 CORNWALL AVE</t>
  </si>
  <si>
    <t>STOP &amp; SHOP/EXXON</t>
  </si>
  <si>
    <t>502 NORTH FREYA ST</t>
  </si>
  <si>
    <t>LEGACY LOUNGE VAPE &amp; GLASS</t>
  </si>
  <si>
    <t>505 32ND ST STE 108</t>
  </si>
  <si>
    <t>2201 E SPRAGUE STE A</t>
  </si>
  <si>
    <t>MARTHA LAKE STOGIES AND HOPS</t>
  </si>
  <si>
    <t>526 164TH ST SW</t>
  </si>
  <si>
    <t>107 E HOLLY</t>
  </si>
  <si>
    <t>2019 HARRIS AVE</t>
  </si>
  <si>
    <t>LYNNWOOD VAPORLAND</t>
  </si>
  <si>
    <t>4001 198TH ST SW SUITE 1C</t>
  </si>
  <si>
    <t>NEW STAR MINIMART</t>
  </si>
  <si>
    <t>8600 RAINIER AVE S</t>
  </si>
  <si>
    <t>2701 184TH ST SW STE 108</t>
  </si>
  <si>
    <t>THE THIRD PLANET</t>
  </si>
  <si>
    <t>200 W HOLLY ST</t>
  </si>
  <si>
    <t>TOBACCO PLUS</t>
  </si>
  <si>
    <t>16716 HIGHWAY 99, SUITE K</t>
  </si>
  <si>
    <t>3600 CHICO WAY NORTHWEST</t>
  </si>
  <si>
    <t>WALGREENS #06890</t>
  </si>
  <si>
    <t>500 15TH AVENUE EAST</t>
  </si>
  <si>
    <t>7-ELEVEN #22893E- LYNNWOOD</t>
  </si>
  <si>
    <t>4520 200TH SW</t>
  </si>
  <si>
    <t>WALGREENS #3632</t>
  </si>
  <si>
    <t>2400 SOUTH JACKSON STREET</t>
  </si>
  <si>
    <t>RITE AID #5194</t>
  </si>
  <si>
    <t>7500A 196TH ST SW</t>
  </si>
  <si>
    <t>RITE AID #5196</t>
  </si>
  <si>
    <t>18600 B 33RD AVE W</t>
  </si>
  <si>
    <t>JACKSONS #607</t>
  </si>
  <si>
    <t>1331 164TH SW</t>
  </si>
  <si>
    <t>6815 196TH STREET SOUTHWEST</t>
  </si>
  <si>
    <t>2412 196TH STREET SOUTHWEST</t>
  </si>
  <si>
    <t>MR. KLEEN CAR WASH/76</t>
  </si>
  <si>
    <t>19907 44TH AVENUE WEST</t>
  </si>
  <si>
    <t>SPRUCE MARKET/76</t>
  </si>
  <si>
    <t>16404 36TH AVE W</t>
  </si>
  <si>
    <t>76TH SMOKE SHOP</t>
  </si>
  <si>
    <t>7528 196TH STREET SOUTHWEST, SUITE D</t>
  </si>
  <si>
    <t>QUALITY FOOD CENTER / QFC #804</t>
  </si>
  <si>
    <t>416 15TH AVE E</t>
  </si>
  <si>
    <t>QUALITY FOOD CENTER / QFC #835</t>
  </si>
  <si>
    <t>7500 196TH ST SW</t>
  </si>
  <si>
    <t>QUALITY FOOD CENTER / QFC #855</t>
  </si>
  <si>
    <t>17525-F HWY 99</t>
  </si>
  <si>
    <t>18904 HWY 99 STE M</t>
  </si>
  <si>
    <t>BOATHOUSE DELI</t>
  </si>
  <si>
    <t>1818 WESTLAKE AVE N STE 215</t>
  </si>
  <si>
    <t>427 12TH AVE</t>
  </si>
  <si>
    <t>SUPREME CORNERSHOP</t>
  </si>
  <si>
    <t>1265 SOUTH MAIN STREET, SUITE 102</t>
  </si>
  <si>
    <t>SAIGON VIETNAM DELI</t>
  </si>
  <si>
    <t>1200 S JACKSON ST STE 7</t>
  </si>
  <si>
    <t>210 NE 45TH ST</t>
  </si>
  <si>
    <t>LYNNWOOD'S FOOD MART</t>
  </si>
  <si>
    <t>14005 HIGHWAY 99</t>
  </si>
  <si>
    <t>4615 196TH STREET SOUTHWEST</t>
  </si>
  <si>
    <t>JACKSON STREET GENERAL STORE</t>
  </si>
  <si>
    <t>2723 S JACKSON ST</t>
  </si>
  <si>
    <t>GODFATHER VAPE</t>
  </si>
  <si>
    <t>18415 33RD AVE W SUITE P</t>
  </si>
  <si>
    <t>H MART LYNNWOOD</t>
  </si>
  <si>
    <t>3301 184TH ST SW</t>
  </si>
  <si>
    <t>LAM'S SEAFOOD MARKET</t>
  </si>
  <si>
    <t>1221 SOUTH KING STREET</t>
  </si>
  <si>
    <t>4601 200TH STREET SW STE F</t>
  </si>
  <si>
    <t>MOE'S MARKET</t>
  </si>
  <si>
    <t>15620 HWY 99 SDTE 7</t>
  </si>
  <si>
    <t>RAVENSDALE MARKET</t>
  </si>
  <si>
    <t>27534 KENT KANGLEY RD</t>
  </si>
  <si>
    <t>RAVENSDALE</t>
  </si>
  <si>
    <t>ONE STOP MARKET</t>
  </si>
  <si>
    <t>7600 196TH STREET SOUTHWEST, SUITE 400</t>
  </si>
  <si>
    <t>Q.T. MARKET</t>
  </si>
  <si>
    <t>3621 33RD AVE S STE C-8</t>
  </si>
  <si>
    <t>SEVEN STAR MINI MART</t>
  </si>
  <si>
    <t>1917 S JACKSON ST</t>
  </si>
  <si>
    <t>MINUTE MART</t>
  </si>
  <si>
    <t>3111 RAINIER AVE S</t>
  </si>
  <si>
    <t>32095 PACIFIC HWY S</t>
  </si>
  <si>
    <t>19930 44TH AVENUE WEST</t>
  </si>
  <si>
    <t>SHOPRITE</t>
  </si>
  <si>
    <t>432 15TH AVENUE EAST</t>
  </si>
  <si>
    <t>23868 SE KENT KANGLEY RD STE 315</t>
  </si>
  <si>
    <t>3701 STEILACOOM BOULEVARD SOUTHWEST</t>
  </si>
  <si>
    <t>MAGNOLIA FOOD MART / 76</t>
  </si>
  <si>
    <t>2120 WEST EMERSON PLACE</t>
  </si>
  <si>
    <t>MAHARAJA CUISINE OF INDIA</t>
  </si>
  <si>
    <t>4542 CALIFORNIA AVE SW</t>
  </si>
  <si>
    <t>SAFEWAY FUEL STATION #0544</t>
  </si>
  <si>
    <t>21301 STATE ROUTE 410 E</t>
  </si>
  <si>
    <t>BARTELL DRUG COMPANY #38</t>
  </si>
  <si>
    <t>2222 32ND AVE W</t>
  </si>
  <si>
    <t>RITE AID #5228</t>
  </si>
  <si>
    <t>655 NW RICHMOND BEACH RD</t>
  </si>
  <si>
    <t>56TH AVENUE MARKET GROCERY AND GRILL</t>
  </si>
  <si>
    <t>23602 56TH AVE W</t>
  </si>
  <si>
    <t>7-TEN STORE</t>
  </si>
  <si>
    <t>4635 YAKIMA AVE S</t>
  </si>
  <si>
    <t>JIM'S MART 76</t>
  </si>
  <si>
    <t>600 NW RICHMOND BCH RD</t>
  </si>
  <si>
    <t>BP ARCO AM/PM</t>
  </si>
  <si>
    <t>665 23RD AVE</t>
  </si>
  <si>
    <t>THE CITY HOOKAH WHOLESALE</t>
  </si>
  <si>
    <t>6301 RAINIER AVENUE SOUTH, SUITE 1</t>
  </si>
  <si>
    <t>18711 N YALE RD</t>
  </si>
  <si>
    <t>LUCAS DELI &amp; MARKET</t>
  </si>
  <si>
    <t>10513 GREENWOOD AVE N</t>
  </si>
  <si>
    <t>NOAH'S GROCERY</t>
  </si>
  <si>
    <t>4700 50TH AVENUE SOUTH</t>
  </si>
  <si>
    <t>RAY'S GROCERY</t>
  </si>
  <si>
    <t>7621 HIGHWAY 112</t>
  </si>
  <si>
    <t>SEKIU</t>
  </si>
  <si>
    <t>U.S.EH INC</t>
  </si>
  <si>
    <t>27007 N HIGHWAY 395</t>
  </si>
  <si>
    <t>JULISSA'S MEAT MARKET</t>
  </si>
  <si>
    <t>2307 E UNION ST</t>
  </si>
  <si>
    <t>10500 NORTHEAST 1ST STREET, SUITE 218</t>
  </si>
  <si>
    <t>4903 FOURTH PLAIN BLVD</t>
  </si>
  <si>
    <t>1600 PLAZA WAY</t>
  </si>
  <si>
    <t>SHELL / SNACK SHOP</t>
  </si>
  <si>
    <t>6420 LAKE WASHINGTON BOULEVARD SOUTHEAST</t>
  </si>
  <si>
    <t>NEW CASTLE</t>
  </si>
  <si>
    <t>VAPE STATION</t>
  </si>
  <si>
    <t>6044 MLK JR WAY S STE 103</t>
  </si>
  <si>
    <t>WALGREENS #6720</t>
  </si>
  <si>
    <t>16824 HIGHWAY 99</t>
  </si>
  <si>
    <t>67TH MARKET</t>
  </si>
  <si>
    <t>20815 67TH AVENUE WEST SUITE 204</t>
  </si>
  <si>
    <t>1816 112TH ST SE</t>
  </si>
  <si>
    <t>76  / FOOD MART</t>
  </si>
  <si>
    <t>12248 AURORA AVE N STE A</t>
  </si>
  <si>
    <t>76 FOOD MART / PACIFIC PRIDE</t>
  </si>
  <si>
    <t>QUALITY FOOD CENTER / QFC #858</t>
  </si>
  <si>
    <t>SUNSET DRIVE BIGFOOT JAVA</t>
  </si>
  <si>
    <t>1100 SUNSET DRIVE</t>
  </si>
  <si>
    <t>10921 19TH AVE SE</t>
  </si>
  <si>
    <t>14056 GREENWOOD AVE N</t>
  </si>
  <si>
    <t>9501 19TH AVE SE</t>
  </si>
  <si>
    <t>8401 EVERGREEN WAY</t>
  </si>
  <si>
    <t>1255 BARKELY BLVD E  #109</t>
  </si>
  <si>
    <t>LYNDEN LIQUOR</t>
  </si>
  <si>
    <t>610 FRONT ST</t>
  </si>
  <si>
    <t>Q MART</t>
  </si>
  <si>
    <t>12354 15TH AVE NE A-2</t>
  </si>
  <si>
    <t>ROME STORE</t>
  </si>
  <si>
    <t>2908 MT BAKER HWY</t>
  </si>
  <si>
    <t>112TH STREET MINI MART</t>
  </si>
  <si>
    <t>615 112TH STREET SOUTHEAST SUITE #A</t>
  </si>
  <si>
    <t>SAFEWAY FUEL NO 1966</t>
  </si>
  <si>
    <t>13101 SOUTHEAST KENT KANGLEY STE A</t>
  </si>
  <si>
    <t>BARTELL DRUG CO. #25</t>
  </si>
  <si>
    <t>11020 19TH AVE SE</t>
  </si>
  <si>
    <t>FRED MEYER/FM FUEL #458</t>
  </si>
  <si>
    <t>12906 BOTHELL EVERETT HWY</t>
  </si>
  <si>
    <t>FRED MEYER #458</t>
  </si>
  <si>
    <t>RITE AID #5222</t>
  </si>
  <si>
    <t>13201 AURORA AVE N STE 2</t>
  </si>
  <si>
    <t>76 GAS STATION</t>
  </si>
  <si>
    <t>116 128TH ST SE</t>
  </si>
  <si>
    <t>NORTHGATE 76 / STADIUM MARKET</t>
  </si>
  <si>
    <t>2143 NORTH NORTHGATE WAY</t>
  </si>
  <si>
    <t>NEXT TOBACCO &amp; ACCESSORIES</t>
  </si>
  <si>
    <t>12740 4TH AVENUE WEST, SUITE E</t>
  </si>
  <si>
    <t>14424 NORTH GREENWOOD AVENUE</t>
  </si>
  <si>
    <t>13131 BOTHELL EVERETT HIGHWAY</t>
  </si>
  <si>
    <t>5006 132ND STREET SOUTHEAST</t>
  </si>
  <si>
    <t>BREWSTER MARKETPLACE HARVEST FOODS</t>
  </si>
  <si>
    <t>907 HWY 97</t>
  </si>
  <si>
    <t>4300 NORTHEAST 4TH STREET</t>
  </si>
  <si>
    <t>8710 EVERGREEN WAY</t>
  </si>
  <si>
    <t>112 SOUTH 3RD STREET, SUITE A</t>
  </si>
  <si>
    <t>715 HWY 97</t>
  </si>
  <si>
    <t>12902 BOTHELL EVERETT HIGHWAY</t>
  </si>
  <si>
    <t>4805 N ROAD 68</t>
  </si>
  <si>
    <t>CLOUDS THE LIMIT</t>
  </si>
  <si>
    <t>11120 EVERGREEN WAY STE H</t>
  </si>
  <si>
    <t>EVERETT TOBACCO COMPANY</t>
  </si>
  <si>
    <t>607 SE EVERETT MALL WAY STE E</t>
  </si>
  <si>
    <t>WALTER E HALL GOLF COURSE</t>
  </si>
  <si>
    <t>1226 W CASINO RD</t>
  </si>
  <si>
    <t>LA MIXTECA DEL NORTE</t>
  </si>
  <si>
    <t>205 EAST CASINO ROAD, SUITE B9</t>
  </si>
  <si>
    <t>METSE'S GROCERY &amp; DELI</t>
  </si>
  <si>
    <t>13027 BOTHELL EVERETT HWY # A</t>
  </si>
  <si>
    <t>EL NEVADO</t>
  </si>
  <si>
    <t>11419 19TH AVE SE STE A107</t>
  </si>
  <si>
    <t>9900 19TH AVENUE SOUTHEAST</t>
  </si>
  <si>
    <t>10 SE EVERETT MALL WAY STE C</t>
  </si>
  <si>
    <t>MANDARIN GATE RESTAURANT</t>
  </si>
  <si>
    <t>10000 AURORA AVE N #14</t>
  </si>
  <si>
    <t>RANCHO GRANDE MARKET INC</t>
  </si>
  <si>
    <t>11216 HWY 99 STE 1</t>
  </si>
  <si>
    <t>HT OAKTREE MARKET</t>
  </si>
  <si>
    <t>10008 AURORA AVE NORTH</t>
  </si>
  <si>
    <t>SILVER LAKE SMOKE SHOP</t>
  </si>
  <si>
    <t>11419 19TH AVE SE STE A100</t>
  </si>
  <si>
    <t>STAMPEDE MINI MARKET</t>
  </si>
  <si>
    <t>111 RIVERSIDE DRIVE</t>
  </si>
  <si>
    <t>902 ENGH ROAD</t>
  </si>
  <si>
    <t>MI PLACITA MEXICANA</t>
  </si>
  <si>
    <t>17 S MAIN ST</t>
  </si>
  <si>
    <t>620 SOUTHEAST EVERETT MALL WAY # 500</t>
  </si>
  <si>
    <t>THREE RIVERS RESORT</t>
  </si>
  <si>
    <t>7764 LA PUSH ROAD</t>
  </si>
  <si>
    <t>607 OMACHE DRIVE</t>
  </si>
  <si>
    <t>111 128TH STREET SOUTHEAST</t>
  </si>
  <si>
    <t>WHISTLE STOP</t>
  </si>
  <si>
    <t>5626 134TH PLACE SE STE A</t>
  </si>
  <si>
    <t>TOBACCO STREET</t>
  </si>
  <si>
    <t>14032 AURORA AVE N STE C</t>
  </si>
  <si>
    <t>ALBERTSONS #228</t>
  </si>
  <si>
    <t>1330 N 20TH AVE</t>
  </si>
  <si>
    <t>SAFEWAY FUEL #3540</t>
  </si>
  <si>
    <t>21401 INTERNATIONAL BLVD</t>
  </si>
  <si>
    <t>MAVERIK   INC #468</t>
  </si>
  <si>
    <t>3505 RD 68</t>
  </si>
  <si>
    <t>3500 WHEATON WAY</t>
  </si>
  <si>
    <t>ABC GROCERY</t>
  </si>
  <si>
    <t>22309 7TH AVE S</t>
  </si>
  <si>
    <t>251 RAINIER AVENUE NORTH</t>
  </si>
  <si>
    <t>1537 DUVALL AVE NE</t>
  </si>
  <si>
    <t>710 SOUTH GRADY WAY</t>
  </si>
  <si>
    <t>ONE STOP MART / CHEVERON</t>
  </si>
  <si>
    <t>1903 JADWIN AVE</t>
  </si>
  <si>
    <t>25915 PACIFIC HWY SO</t>
  </si>
  <si>
    <t>CHEVRON METRO MART</t>
  </si>
  <si>
    <t>1015 WEST LEWIS STREET</t>
  </si>
  <si>
    <t>ROCKET MART / CONOCO</t>
  </si>
  <si>
    <t>2201 STEVENS DR</t>
  </si>
  <si>
    <t>KIM'S CONOCO</t>
  </si>
  <si>
    <t>1909 WEST COURT STREET</t>
  </si>
  <si>
    <t>21620 MARINE VIEW DR</t>
  </si>
  <si>
    <t>115 S 10TH AVE</t>
  </si>
  <si>
    <t>SUNRISE FOOD MART</t>
  </si>
  <si>
    <t>620 NORTH 28TH AVENUE</t>
  </si>
  <si>
    <t>22 GOETHALS DR</t>
  </si>
  <si>
    <t>FOSS HARBOR MARINA STORE AND OFFICE</t>
  </si>
  <si>
    <t>821 DOCK STREET</t>
  </si>
  <si>
    <t>KWICK STOP</t>
  </si>
  <si>
    <t>2110 SWIFT BLVD</t>
  </si>
  <si>
    <t>MIRANDA'S MEAT MARKET</t>
  </si>
  <si>
    <t>804 6TH ST</t>
  </si>
  <si>
    <t>23031 PACIFIC HIGHWAY SOUTH</t>
  </si>
  <si>
    <t>SHOPPING SPOT</t>
  </si>
  <si>
    <t>148 S 28TH AVE</t>
  </si>
  <si>
    <t>AMERISTAR / SHELL</t>
  </si>
  <si>
    <t>1825 WANETA ROAD</t>
  </si>
  <si>
    <t>GRAND CENTRAL COFFEE STATION/SHELL</t>
  </si>
  <si>
    <t>2205 WEST COURT STREET</t>
  </si>
  <si>
    <t>1805 SOUTH 1ST STREET</t>
  </si>
  <si>
    <t>TOWNER'S CONOCO</t>
  </si>
  <si>
    <t>1906 N ASH</t>
  </si>
  <si>
    <t>12519 NE 85TH ST</t>
  </si>
  <si>
    <t>SAFEWAY #1594 FUEL</t>
  </si>
  <si>
    <t>755 S 56TH ST</t>
  </si>
  <si>
    <t>7-ELEVEN 2363-18385E</t>
  </si>
  <si>
    <t>323 W INDIANA AVE</t>
  </si>
  <si>
    <t>2801 DUPORTAIL ST</t>
  </si>
  <si>
    <t>SAFEWAY STORE # 342 FUEL CENTER</t>
  </si>
  <si>
    <t>1616 W NORTHWEST BLVD STE A</t>
  </si>
  <si>
    <t>6330 35TH AVE SW</t>
  </si>
  <si>
    <t>4017 A ST SE</t>
  </si>
  <si>
    <t>2220 NW MARKET STREET</t>
  </si>
  <si>
    <t>BUENA VISTA MINI MARKET</t>
  </si>
  <si>
    <t>701 S 6TH ST</t>
  </si>
  <si>
    <t>2515 W WELLESLEY AVE</t>
  </si>
  <si>
    <t>CHOM'S GROCERIES / CHEVRON</t>
  </si>
  <si>
    <t>60103 STATE ROUTE 20</t>
  </si>
  <si>
    <t>MARBLEMOUNT</t>
  </si>
  <si>
    <t>1010 N SULLIVAN RD</t>
  </si>
  <si>
    <t>2105 WEST 4TH AVENUE</t>
  </si>
  <si>
    <t>643 WEST GARLAND AVENUE</t>
  </si>
  <si>
    <t>EDISON MARKET</t>
  </si>
  <si>
    <t>1520 EAST EDISON AVENUE</t>
  </si>
  <si>
    <t>2601 SHELLER ROAD</t>
  </si>
  <si>
    <t>5520 112TH STREET EAST, SUITE B-1</t>
  </si>
  <si>
    <t>MISSION FOOD MART</t>
  </si>
  <si>
    <t>1905 EAST MISSION AVENUE</t>
  </si>
  <si>
    <t>60070 HIGHWAY 20</t>
  </si>
  <si>
    <t>JAX FOODS</t>
  </si>
  <si>
    <t>3019 E MISSION AVE</t>
  </si>
  <si>
    <t>1928 EAST MISSION AVENUE</t>
  </si>
  <si>
    <t>TOBACCO JOES</t>
  </si>
  <si>
    <t>108 MASHELL AVENUE NORTH</t>
  </si>
  <si>
    <t>2103 N DIVISION ST #D</t>
  </si>
  <si>
    <t>45895 MAIN ST</t>
  </si>
  <si>
    <t>5401 104 STREET EAST SUITE C</t>
  </si>
  <si>
    <t>17901 BOTHELL EVERETT HWY STE F106</t>
  </si>
  <si>
    <t>2825 W KENNEWICK AVE</t>
  </si>
  <si>
    <t>102 COLUMBIA ST W</t>
  </si>
  <si>
    <t>1809 N ASH ST</t>
  </si>
  <si>
    <t>FRED MEYER #163</t>
  </si>
  <si>
    <t>2811 W 10TH AVE</t>
  </si>
  <si>
    <t>CENEX ZIP TRIP #28</t>
  </si>
  <si>
    <t>711 W HASTINGS RD</t>
  </si>
  <si>
    <t>CENEX ZIP TRIP #37</t>
  </si>
  <si>
    <t>2020 W FRANCIS AVE</t>
  </si>
  <si>
    <t>RITE AID #5316</t>
  </si>
  <si>
    <t>1901 N STEPTOE ST</t>
  </si>
  <si>
    <t>RITE AID #5317</t>
  </si>
  <si>
    <t>101 N ELY ST</t>
  </si>
  <si>
    <t>AMERISTAR / CHEVERON</t>
  </si>
  <si>
    <t>999 QUEENSGATE DR</t>
  </si>
  <si>
    <t>JB'S FOOD &amp; BOTTLEWORKS</t>
  </si>
  <si>
    <t>5503 N ALBERTA</t>
  </si>
  <si>
    <t>2610 WEST KENNEWICK AVENUE</t>
  </si>
  <si>
    <t>4410 W 10TH AVE</t>
  </si>
  <si>
    <t>LAKE CITY SHELL / FOOD MART</t>
  </si>
  <si>
    <t>3600 W CLEARWATER AVE STE C</t>
  </si>
  <si>
    <t>CLEARLAKE MARKET</t>
  </si>
  <si>
    <t>12689 STATE ROUTE 9</t>
  </si>
  <si>
    <t>CLEARLAKE</t>
  </si>
  <si>
    <t>GOLDEN DRAGON</t>
  </si>
  <si>
    <t>4727 WEST CLEARWATER AVENUE</t>
  </si>
  <si>
    <t>DRISCOLL ONE STOP</t>
  </si>
  <si>
    <t>4203 NORTH DRISCOLL BOULEVARD</t>
  </si>
  <si>
    <t>12911 MARTIN LUTHER KING JR WAY S</t>
  </si>
  <si>
    <t>LOGGER'S LANDING FOODMART / SHELL</t>
  </si>
  <si>
    <t>45284 STATE ROUTE 20</t>
  </si>
  <si>
    <t>NORTHWEST FOODMART</t>
  </si>
  <si>
    <t>5611 N DRISCOLL BLVD</t>
  </si>
  <si>
    <t>WHY ? GROCERY</t>
  </si>
  <si>
    <t>11449 RAINIER AVE S</t>
  </si>
  <si>
    <t>2225 W. WELLESLEY AVE</t>
  </si>
  <si>
    <t>10100 N NEWPORT HWY</t>
  </si>
  <si>
    <t>12TH TOWER CAFÉ &amp; DELI</t>
  </si>
  <si>
    <t>2001 2ND AVE</t>
  </si>
  <si>
    <t>7-ELEVEN STORE 2307-17486F</t>
  </si>
  <si>
    <t>12702 RENTON AVE S</t>
  </si>
  <si>
    <t>24/7 GROCERY</t>
  </si>
  <si>
    <t>11046 1ST AVE S</t>
  </si>
  <si>
    <t>11065 8TH AVENUE SOUTH</t>
  </si>
  <si>
    <t>BLUE STARS FOODMART</t>
  </si>
  <si>
    <t>11463 RAINIER AVE S STE A</t>
  </si>
  <si>
    <t>CHELAN IGA MARKET</t>
  </si>
  <si>
    <t>310 MANSON RD</t>
  </si>
  <si>
    <t>MISTIFY E-CIG</t>
  </si>
  <si>
    <t>615 S FIR AVE</t>
  </si>
  <si>
    <t>NYC DELI</t>
  </si>
  <si>
    <t>818 STEWART ST STE 1</t>
  </si>
  <si>
    <t>RIVERTON HEIGHTS GROCERY AND DELI</t>
  </si>
  <si>
    <t>10515 TUKWILA INTERNATIONAL BOULEVARD</t>
  </si>
  <si>
    <t>DOWNTOWN SPIRITS</t>
  </si>
  <si>
    <t>2300 7TH AVENUE</t>
  </si>
  <si>
    <t>QUICK STOP GAS &amp; FOOD MART</t>
  </si>
  <si>
    <t>10723 1ST AVENUE SOUTH</t>
  </si>
  <si>
    <t>SKYWAY GASOLINE</t>
  </si>
  <si>
    <t>11655 RENTON AVE S</t>
  </si>
  <si>
    <t>SHOREWOOD GROCERY</t>
  </si>
  <si>
    <t>10455 26TH AVE SW</t>
  </si>
  <si>
    <t>SKYWAY SHELL</t>
  </si>
  <si>
    <t>11809 RENTON AVE S</t>
  </si>
  <si>
    <t>SAFEWAY STORE #3265</t>
  </si>
  <si>
    <t>106 W MANSON RD</t>
  </si>
  <si>
    <t>CITY COURSE GRILL</t>
  </si>
  <si>
    <t>1501 GOLF COURSE DRIVE</t>
  </si>
  <si>
    <t>LAKESIDE CONVENIENCE</t>
  </si>
  <si>
    <t>2208 WEST WOODIN AVENUE</t>
  </si>
  <si>
    <t>PAT &amp; MIKE'S TEXACO</t>
  </si>
  <si>
    <t>53 S LAKESHORE DRIVE</t>
  </si>
  <si>
    <t>301 EAST WOODIN AVENUE</t>
  </si>
  <si>
    <t>ABYSSINIA MARKET</t>
  </si>
  <si>
    <t>2225 4TH AVENUE, SUITE C</t>
  </si>
  <si>
    <t>METROPOLITAN CAFÉ DELI</t>
  </si>
  <si>
    <t>ROCKT MART / SMOKE AND CIGAR</t>
  </si>
  <si>
    <t>409 2ND AVENUE EXTENSION SOUTH</t>
  </si>
  <si>
    <t>PIONEER SMOKE SHOP</t>
  </si>
  <si>
    <t>313A 1ST AVENUE SOUTH</t>
  </si>
  <si>
    <t>1911 1ST AVE</t>
  </si>
  <si>
    <t>GORGE CAMPGROUND</t>
  </si>
  <si>
    <t>4351 WHEATON WAY</t>
  </si>
  <si>
    <t>20010 BALLINGER WAY NE</t>
  </si>
  <si>
    <t>900 VINTAGE VALLEY PKWY</t>
  </si>
  <si>
    <t>210 NW 145TH ST</t>
  </si>
  <si>
    <t>13440 MAIN ST</t>
  </si>
  <si>
    <t>MOCLIPS COUNTRY STORE</t>
  </si>
  <si>
    <t>4785 STATE ROUTE 109</t>
  </si>
  <si>
    <t>MOCLIPS</t>
  </si>
  <si>
    <t>FAIRWAY GROCERY</t>
  </si>
  <si>
    <t>2501 SUMNER AVENUE</t>
  </si>
  <si>
    <t>630 ELLIOTT AVE W</t>
  </si>
  <si>
    <t>RAIN FOREST RESORT VILLAGE</t>
  </si>
  <si>
    <t>516 SOUTH SHORE ROAD</t>
  </si>
  <si>
    <t>HUMPTULIPS GROCERY STORE</t>
  </si>
  <si>
    <t>1935 KIRKPATRICK ROAD</t>
  </si>
  <si>
    <t>HUMPTULIPS</t>
  </si>
  <si>
    <t>100 108TH AVENUE NORTH EAST</t>
  </si>
  <si>
    <t>225 W WINE COUNTRY RD</t>
  </si>
  <si>
    <t>7-ELEVEN 2303-18194C</t>
  </si>
  <si>
    <t>5605 SOUTH BIRMINGHAM STREET</t>
  </si>
  <si>
    <t>320 GRIFFIN AVE</t>
  </si>
  <si>
    <t>312 ROOSEVELT AVE</t>
  </si>
  <si>
    <t>BEYOND THE CLOUD ECIG &amp; VAPOR</t>
  </si>
  <si>
    <t>8251 LAKE CITY WAY NE</t>
  </si>
  <si>
    <t>CHEVERON/COCO'S</t>
  </si>
  <si>
    <t>LAKE TAPPS MINI MART / CHEVRON</t>
  </si>
  <si>
    <t>18215 9TH STREET EAST</t>
  </si>
  <si>
    <t>OKANOGAN CHEVRON</t>
  </si>
  <si>
    <t>407 S 2ND</t>
  </si>
  <si>
    <t>MONSE GENERAL STORE</t>
  </si>
  <si>
    <t>279 MONSE BRIDGE RD BLDG 1</t>
  </si>
  <si>
    <t>LOVE'S</t>
  </si>
  <si>
    <t>1501 33RD AVENUE EAST</t>
  </si>
  <si>
    <t>WALGREENS #07136</t>
  </si>
  <si>
    <t>1350 GARRETT ST</t>
  </si>
  <si>
    <t>CIRCLE K NO. 1452</t>
  </si>
  <si>
    <t>2415 GRIFFIN AVE</t>
  </si>
  <si>
    <t>SAFEWAY FUEL CENTER # 1930</t>
  </si>
  <si>
    <t>HAGGEN #3438</t>
  </si>
  <si>
    <t>1406 LAKE TAPPS PKWY E</t>
  </si>
  <si>
    <t>SAFEWAY STORE #494</t>
  </si>
  <si>
    <t>152 ROOSEVELT AVE E</t>
  </si>
  <si>
    <t>RITE AID #5185</t>
  </si>
  <si>
    <t>232 ROOSEVELT AVE</t>
  </si>
  <si>
    <t>CENEX ZIP TRIP #7</t>
  </si>
  <si>
    <t>10708 E. SPRAGUE AVE.</t>
  </si>
  <si>
    <t>QUALITY FOOD CENTER / QFC #811</t>
  </si>
  <si>
    <t>1600 W DRAVUS ST</t>
  </si>
  <si>
    <t>419 NE 71ST STE A</t>
  </si>
  <si>
    <t>CAMPEON MARKET</t>
  </si>
  <si>
    <t>31009 PACIFIC HWY S</t>
  </si>
  <si>
    <t>CONOCO / CHESTER STORE</t>
  </si>
  <si>
    <t>11504 DISHMAN MICA ROAD</t>
  </si>
  <si>
    <t>CITY FOODS</t>
  </si>
  <si>
    <t>2522 5TH AVENUE</t>
  </si>
  <si>
    <t>VALLEY VIEW CONOCO</t>
  </si>
  <si>
    <t>12221 E 32ND AVE</t>
  </si>
  <si>
    <t>RICH'S GAS &amp; DELI</t>
  </si>
  <si>
    <t>10620 E 16TH AVE</t>
  </si>
  <si>
    <t>3458 DISHMAN MICA ROAD SOUTH</t>
  </si>
  <si>
    <t>3 W NICKERSON ST</t>
  </si>
  <si>
    <t>7018 E SPRAGUE</t>
  </si>
  <si>
    <t>6540 CALIFORNIA AVE SW</t>
  </si>
  <si>
    <t>9329 EAST MONTGOMERY AVENUE</t>
  </si>
  <si>
    <t>2418 ALABAMA STREET</t>
  </si>
  <si>
    <t>58120 SR 410 E</t>
  </si>
  <si>
    <t>12023 E SPRAGUE AVE</t>
  </si>
  <si>
    <t>RUNLAND'S GROCERY</t>
  </si>
  <si>
    <t>2206 ROOSEVELT AVENUE</t>
  </si>
  <si>
    <t>LIQUOR &amp; MORE</t>
  </si>
  <si>
    <t>5217 NORTH MARKET STREET</t>
  </si>
  <si>
    <t>127 W MAIN ST</t>
  </si>
  <si>
    <t>43529 228TH AVENUE SOUTH EAST</t>
  </si>
  <si>
    <t>7-ELEVEN 2307-14436E</t>
  </si>
  <si>
    <t>4312 SW ADMIRAL WAY</t>
  </si>
  <si>
    <t>7-ELEVEN 2361-34475H</t>
  </si>
  <si>
    <t>9200 35TH AVE SW</t>
  </si>
  <si>
    <t>LUCKY 5</t>
  </si>
  <si>
    <t>8856 35TH AVE SW</t>
  </si>
  <si>
    <t>RITE AID #5220</t>
  </si>
  <si>
    <t>2600 SW BARTON ST STE H-1</t>
  </si>
  <si>
    <t>QUALITY FOOD CENTER / QFC #825</t>
  </si>
  <si>
    <t>2500 SW BARTON ST</t>
  </si>
  <si>
    <t>QUALITY FOOD CENTERS/QFC #883</t>
  </si>
  <si>
    <t>4550 42ND AVE SW</t>
  </si>
  <si>
    <t>BE'S RESTAURANT</t>
  </si>
  <si>
    <t>4509 CALIFORNIA AVE SW</t>
  </si>
  <si>
    <t>BROADWAY BEVERAGE &amp; SMOKE GROCERY</t>
  </si>
  <si>
    <t>1815 BROADWAY</t>
  </si>
  <si>
    <t>850 NW 45TH ST</t>
  </si>
  <si>
    <t>1325 WEST BAKERVIEW ROAD</t>
  </si>
  <si>
    <t>17803 VASHON HIGHWAY SW</t>
  </si>
  <si>
    <t>656 NORTHWEST 85TH STREET</t>
  </si>
  <si>
    <t>CIGAR LAND WEST SEATTLE</t>
  </si>
  <si>
    <t>4738 42ND AVENUE SOUTHWEST</t>
  </si>
  <si>
    <t>WEST SEATTLE SMOKE COMPANY</t>
  </si>
  <si>
    <t>4748 CALIFORNIA AVENUE SOUTHWEST</t>
  </si>
  <si>
    <t>WEST SEATTLE GOLF COURSE</t>
  </si>
  <si>
    <t>4470 35TH AVE SW</t>
  </si>
  <si>
    <t>MORNINGSIDE DELI</t>
  </si>
  <si>
    <t>9118 35TH AVENUE NORTHEAST</t>
  </si>
  <si>
    <t>EXXON FOOD MART</t>
  </si>
  <si>
    <t>2208 JUNIPER STREET</t>
  </si>
  <si>
    <t>FAUNTLEROY SHELL</t>
  </si>
  <si>
    <t>4580 FAUNTLEROY WAY SW</t>
  </si>
  <si>
    <t>SOUTH SEATTLE MARKET/M &amp; J MART</t>
  </si>
  <si>
    <t>6352 35TH AVENUE SOUTHWEST</t>
  </si>
  <si>
    <t>UNIVERSITY LIQUOR &amp; WINE</t>
  </si>
  <si>
    <t>7500 25TH AVE NE STE A</t>
  </si>
  <si>
    <t>URBAN MARKET</t>
  </si>
  <si>
    <t>2604 MERIDIAN STREET</t>
  </si>
  <si>
    <t>ALBERTSON'S #1239</t>
  </si>
  <si>
    <t>401 S 40TH AVE</t>
  </si>
  <si>
    <t>AENEAS VALLEY GROCERY AND OUTDOOR</t>
  </si>
  <si>
    <t>1165 AENEAS VALLEY ROAD</t>
  </si>
  <si>
    <t>1000 23RD AVE</t>
  </si>
  <si>
    <t>FRONTIER FOODS</t>
  </si>
  <si>
    <t>1204 MAIN ST</t>
  </si>
  <si>
    <t>LOOMIS KWIK STOP</t>
  </si>
  <si>
    <t>18 PALMER AVENUE</t>
  </si>
  <si>
    <t>LOOMIS</t>
  </si>
  <si>
    <t>SPECTACLE LAKE RESORT</t>
  </si>
  <si>
    <t>10 MCCAMMON ROAD</t>
  </si>
  <si>
    <t>QS MINIMART</t>
  </si>
  <si>
    <t>5521 NANCHES HEIGHTS RD</t>
  </si>
  <si>
    <t>711 SUMMITVIEW AVE</t>
  </si>
  <si>
    <t>7-ELEVEN 2306-19648D</t>
  </si>
  <si>
    <t>3209 NORTHWEST AVENUE</t>
  </si>
  <si>
    <t>SILVER BEACH GROCERY</t>
  </si>
  <si>
    <t>609B N SHORE DR</t>
  </si>
  <si>
    <t>THE CIGARETTE MART</t>
  </si>
  <si>
    <t>1422 NORTH FOREST STREET</t>
  </si>
  <si>
    <t>7-ELEVEN #14373C</t>
  </si>
  <si>
    <t>BOB'S LAKE CITY LIQUORS</t>
  </si>
  <si>
    <t>9824 LAKE CITY WAY NE</t>
  </si>
  <si>
    <t>LAKECITY SMOKE SHOP</t>
  </si>
  <si>
    <t>8014 LAKE CITY WAY NE STE B</t>
  </si>
  <si>
    <t>8400 35TH AVE NE</t>
  </si>
  <si>
    <t>LOS REYES INC 2</t>
  </si>
  <si>
    <t>722 WEST MAIN AVE</t>
  </si>
  <si>
    <t>1105 NE 47TH ST</t>
  </si>
  <si>
    <t>4020 NORTHEAST 4TH AVENUE</t>
  </si>
  <si>
    <t>THE MARKET PLACE / 76</t>
  </si>
  <si>
    <t>1100 EAST BROADWAY STREET, SUITE A</t>
  </si>
  <si>
    <t>5800 SOUTHCENTER BOULEVARD</t>
  </si>
  <si>
    <t>THE TWISTED VUBAN CAFÉ &amp; BAR</t>
  </si>
  <si>
    <t>5601 22ND AVE NW</t>
  </si>
  <si>
    <t>DAN'S BELLTOWN GROCERY</t>
  </si>
  <si>
    <t>2221 3RD AVENUE</t>
  </si>
  <si>
    <t>BELLTOWN MARKET</t>
  </si>
  <si>
    <t>2424 1ST AVE</t>
  </si>
  <si>
    <t>SPOTTED OWL BERGER VARIETY SHOP</t>
  </si>
  <si>
    <t>5502 UNIVERSITY WAY NORTHEAST</t>
  </si>
  <si>
    <t>MUCKLESHOOT BINGO / SMOKE SHOP</t>
  </si>
  <si>
    <t>2117 AUBURN WAY SOUTH</t>
  </si>
  <si>
    <t>CATHCART STATION</t>
  </si>
  <si>
    <t>9000 HOLMAN ROAD NW</t>
  </si>
  <si>
    <t>PATEROS TRADING/CHEVRON</t>
  </si>
  <si>
    <t>245 LAKESHORE DR</t>
  </si>
  <si>
    <t>PATEROS</t>
  </si>
  <si>
    <t>LA FRUTERIA TROPICAL</t>
  </si>
  <si>
    <t>513 WEST MAIN AVENUE</t>
  </si>
  <si>
    <t>509 S JACKSON ST</t>
  </si>
  <si>
    <t>500 ANDOVER PARK W</t>
  </si>
  <si>
    <t>TOPPERS</t>
  </si>
  <si>
    <t>411 UNIVERSITY ST</t>
  </si>
  <si>
    <t>DIVINE FASMART 03</t>
  </si>
  <si>
    <t>8213 N MARKET</t>
  </si>
  <si>
    <t>FRED MEYER / FM FUEL STOP #031</t>
  </si>
  <si>
    <t>17733 108TH AVE SE</t>
  </si>
  <si>
    <t>CITY FUEL/QWIK STOP 2</t>
  </si>
  <si>
    <t>3219 NORTH NEVADA STREET</t>
  </si>
  <si>
    <t>CENEX ZIP TRIP #26</t>
  </si>
  <si>
    <t>3030 EAST EUCLID AVENUE</t>
  </si>
  <si>
    <t>405 EXPRESS MART</t>
  </si>
  <si>
    <t>1800 NE 44TH ST STE 100</t>
  </si>
  <si>
    <t>21454 PACIFIC HIGHWAY SOUTH</t>
  </si>
  <si>
    <t>924 EAST EMPIRE AVENUE</t>
  </si>
  <si>
    <t>19044 108TH AVE SE</t>
  </si>
  <si>
    <t>ALL STAR GROCERY</t>
  </si>
  <si>
    <t>2825 SOUTH 200TH STREET</t>
  </si>
  <si>
    <t>KAYLA AVA MINI MART</t>
  </si>
  <si>
    <t>5023 N ADDISON ST</t>
  </si>
  <si>
    <t>4434 WEST CLEARWATER AVENUE, SUITE A</t>
  </si>
  <si>
    <t>GROCERY BOYS</t>
  </si>
  <si>
    <t>3430 N CRESTLINE ST</t>
  </si>
  <si>
    <t>4359 ROOSEVELT WAY NE</t>
  </si>
  <si>
    <t>4201 W 27TH AVE</t>
  </si>
  <si>
    <t>FOSTER GOLF LINKS, CITY OF TUKWILA</t>
  </si>
  <si>
    <t>13500 INTERURBAN AVE S</t>
  </si>
  <si>
    <t>STRANGE CLOUDS</t>
  </si>
  <si>
    <t>406 BAKER BLVD STE 150</t>
  </si>
  <si>
    <t>1918 N HAMILTON</t>
  </si>
  <si>
    <t>EASTSIDE SUPER STATION</t>
  </si>
  <si>
    <t>1303 EAST LEWIS STREET</t>
  </si>
  <si>
    <t>210 E NORTH FOOTHILLS DR</t>
  </si>
  <si>
    <t>JK GAS &amp; GROCERY</t>
  </si>
  <si>
    <t>4617 N NEVADA ST</t>
  </si>
  <si>
    <t>NEIGHBORHOOD GROCERY</t>
  </si>
  <si>
    <t>3404 E EUCLID AVE</t>
  </si>
  <si>
    <t>PALETERIA LA PALMA &amp; GROCERY</t>
  </si>
  <si>
    <t>2020 E LEWIS ST</t>
  </si>
  <si>
    <t>MIKE'S GROCERY ON HAMILTON</t>
  </si>
  <si>
    <t>2025 N HAMILTON ST</t>
  </si>
  <si>
    <t>HILLYARD GROCERY</t>
  </si>
  <si>
    <t>5803 N MARKET ST</t>
  </si>
  <si>
    <t>5112 NORTH CRESTLINE STREET</t>
  </si>
  <si>
    <t>MAX MART</t>
  </si>
  <si>
    <t>1400 W 4TH</t>
  </si>
  <si>
    <t>16110 WOODINVILLE-REDMOND RD NE STE 5</t>
  </si>
  <si>
    <t>901 EAST SHARP AVENUE</t>
  </si>
  <si>
    <t>933 E MISSION AVE</t>
  </si>
  <si>
    <t>WALGREENS # 07352</t>
  </si>
  <si>
    <t>1205 NE 50TH ST</t>
  </si>
  <si>
    <t>BARTELL DRUG COMPANY #10</t>
  </si>
  <si>
    <t>1101 MADISON ST</t>
  </si>
  <si>
    <t>7-ELEVEN #16365</t>
  </si>
  <si>
    <t>6111 24TH AVENUE NORTHWEST</t>
  </si>
  <si>
    <t>7-ELEVEN 2360-29078B</t>
  </si>
  <si>
    <t>101 NE 50TH ST</t>
  </si>
  <si>
    <t>JEFF'S AUTO REPAIR / 76</t>
  </si>
  <si>
    <t>5450 SAND POINT WAY NE</t>
  </si>
  <si>
    <t>GOODIE BOX</t>
  </si>
  <si>
    <t>821 2ND AVENUE, SUITE 401</t>
  </si>
  <si>
    <t>METROPOLITAN CAFÉ &amp; DELI</t>
  </si>
  <si>
    <t>805 MADISON ST</t>
  </si>
  <si>
    <t>CHOICE DELI &amp; GROCERY</t>
  </si>
  <si>
    <t>6415 8TH AVENUE NORTHWEST</t>
  </si>
  <si>
    <t>KING DELI &amp; GROCERY</t>
  </si>
  <si>
    <t>83 S KING ST # 102</t>
  </si>
  <si>
    <t>H MART UW</t>
  </si>
  <si>
    <t>4216 UNIVERSITY WAY NE</t>
  </si>
  <si>
    <t>5917 15TH AVENUE NW</t>
  </si>
  <si>
    <t>RITE AID #05315</t>
  </si>
  <si>
    <t>215 NORTH 4TH AVENUE</t>
  </si>
  <si>
    <t>SUPER 1 FOODS #34</t>
  </si>
  <si>
    <t>830 E 29TH</t>
  </si>
  <si>
    <t>ROSAUER'S SUPER MARKET NO. 10</t>
  </si>
  <si>
    <t>907 W 14TH</t>
  </si>
  <si>
    <t>CENEX ZIP TRIP #13</t>
  </si>
  <si>
    <t>2818 E 57TH AVE</t>
  </si>
  <si>
    <t>CENEX ZIP TRIP #2</t>
  </si>
  <si>
    <t>1523 W 10TH AVE</t>
  </si>
  <si>
    <t>7-ELEVEN 2303-23636 E</t>
  </si>
  <si>
    <t>1425 N MAPLE ST</t>
  </si>
  <si>
    <t>7-ELEVEN STORE 2303 32703A</t>
  </si>
  <si>
    <t>177 S DIVISON</t>
  </si>
  <si>
    <t>ROSAUER'S SUPER MARKET NO. 26</t>
  </si>
  <si>
    <t>2610 E 29TH AVE</t>
  </si>
  <si>
    <t>ALBERTSONS #268</t>
  </si>
  <si>
    <t>3010 E 57TH AVE</t>
  </si>
  <si>
    <t>CENEX ZIP TRIP #35</t>
  </si>
  <si>
    <t>909 N DIVISION</t>
  </si>
  <si>
    <t>SHELL-405</t>
  </si>
  <si>
    <t>2631 S 38TH ST</t>
  </si>
  <si>
    <t>RITE AID #5302</t>
  </si>
  <si>
    <t>112 N HOWARD</t>
  </si>
  <si>
    <t>RITE AID #5313</t>
  </si>
  <si>
    <t>4514 SOUTH REGAL STREET</t>
  </si>
  <si>
    <t>JACKSONS #646</t>
  </si>
  <si>
    <t>10716 PACIFIC AVE</t>
  </si>
  <si>
    <t>10505 STEELE STREET SOUTH</t>
  </si>
  <si>
    <t>QUALITY FOOD CENTER / QFC #831</t>
  </si>
  <si>
    <t>4101 49TH AVE NE</t>
  </si>
  <si>
    <t>PIECE OF MIND SOUTH TOBACCO ACCESSORIES</t>
  </si>
  <si>
    <t>2808 E 30TH AVE</t>
  </si>
  <si>
    <t>AMERICAN LAKE MARKET</t>
  </si>
  <si>
    <t>9132 VETERANS DR SW</t>
  </si>
  <si>
    <t>CHEAP SMOKE &amp; MART</t>
  </si>
  <si>
    <t>604 112TH ST E</t>
  </si>
  <si>
    <t>3109 WEST COURT STREET</t>
  </si>
  <si>
    <t>CITY FOOD MART</t>
  </si>
  <si>
    <t>1527 W 3RD AVE</t>
  </si>
  <si>
    <t>4501 S REGAL</t>
  </si>
  <si>
    <t>P.D.Q. DELI &amp; MART</t>
  </si>
  <si>
    <t>5318 128TH ST</t>
  </si>
  <si>
    <t>GRAHAM LIQUOR &amp; WINE</t>
  </si>
  <si>
    <t>21916 MERIDIAN AVE E</t>
  </si>
  <si>
    <t>NORTH SHORE ON THE GREENS RESTAURANT</t>
  </si>
  <si>
    <t>4101 NORTH SHORE BLVD</t>
  </si>
  <si>
    <t>A GROCERY</t>
  </si>
  <si>
    <t>505 MERIDIAN AVE E STE A-1</t>
  </si>
  <si>
    <t>SUNSET GROCERY</t>
  </si>
  <si>
    <t>1908 WEST SUNSET BOULEVARD</t>
  </si>
  <si>
    <t>NOB HILL MARKET</t>
  </si>
  <si>
    <t>424 SOUTH GUM STREET</t>
  </si>
  <si>
    <t>SUKI YAKI INN</t>
  </si>
  <si>
    <t>119 N BERNARD ST</t>
  </si>
  <si>
    <t>J'S MARKET</t>
  </si>
  <si>
    <t>14822 WOODLAWN ST SW</t>
  </si>
  <si>
    <t>P M JACOY'S</t>
  </si>
  <si>
    <t>402 WEST SPRAGUE AVENUE</t>
  </si>
  <si>
    <t>JOE'S MINI MARKET</t>
  </si>
  <si>
    <t>701 WEST RIVERSIDE AVENUE</t>
  </si>
  <si>
    <t>ZAGZ LIQUOR STORE</t>
  </si>
  <si>
    <t>1101 N DIVISION ST STE A</t>
  </si>
  <si>
    <t>10414 W. SUNSET HWY</t>
  </si>
  <si>
    <t>2400 W KENNEWICK AVE</t>
  </si>
  <si>
    <t>3251 PACIFIC HWY. E.</t>
  </si>
  <si>
    <t>10518 SOUTH TACOMA WAY #C</t>
  </si>
  <si>
    <t>SVOBODA/ TEXACO</t>
  </si>
  <si>
    <t>2706 E 29TH</t>
  </si>
  <si>
    <t>TOBACCO WORLD</t>
  </si>
  <si>
    <t>621 W MALLON AVE</t>
  </si>
  <si>
    <t>GRANT'S MARKET</t>
  </si>
  <si>
    <t>18 W 4TH</t>
  </si>
  <si>
    <t>RIVERSIDE GROCERY</t>
  </si>
  <si>
    <t>102 NORTH MAIN STREET</t>
  </si>
  <si>
    <t>RIVERSIDE</t>
  </si>
  <si>
    <t>THE JUNCTION</t>
  </si>
  <si>
    <t>509 S WHITCOMB AVE</t>
  </si>
  <si>
    <t>SAFEWAY STORE #1522</t>
  </si>
  <si>
    <t>20500 OLYMPIC PL</t>
  </si>
  <si>
    <t>SAFEWAY (STORE #534)</t>
  </si>
  <si>
    <t>3532 172ND ST NE</t>
  </si>
  <si>
    <t>PIONEER 76</t>
  </si>
  <si>
    <t>21010 67TH AVENUE NORTHEAST</t>
  </si>
  <si>
    <t>2313 SR 530</t>
  </si>
  <si>
    <t>ALDARRA GOLD CLUB</t>
  </si>
  <si>
    <t>29125 SE DUTHIE HILL RD</t>
  </si>
  <si>
    <t>CHEEPERS</t>
  </si>
  <si>
    <t>520 NORTH WEST AVENUE</t>
  </si>
  <si>
    <t>ECO GAS</t>
  </si>
  <si>
    <t>337 NORTH WEST AVENUE, SUITE A</t>
  </si>
  <si>
    <t>3316 172ND ST NE</t>
  </si>
  <si>
    <t>TRAFTON GENERAL STORE</t>
  </si>
  <si>
    <t>12021 STATE ROUTE 530 NORTHEAST</t>
  </si>
  <si>
    <t>SMOKIN Q</t>
  </si>
  <si>
    <t>3405 172ND ST NE # 4</t>
  </si>
  <si>
    <t>WALGREENS #12497</t>
  </si>
  <si>
    <t>4105 NE 4TH ST</t>
  </si>
  <si>
    <t>7-ELEVEN #39616</t>
  </si>
  <si>
    <t>3330 AIRPORT DRIVE</t>
  </si>
  <si>
    <t>47TH STREET MARKET &amp; SMOKE</t>
  </si>
  <si>
    <t>4702 EVERGREEN WAY</t>
  </si>
  <si>
    <t>FRED MEYER #667</t>
  </si>
  <si>
    <t>1225 W BAKERVIEW RD</t>
  </si>
  <si>
    <t>CONWAY 76 / FOOD MART</t>
  </si>
  <si>
    <t>21049 CEDARDALE RD</t>
  </si>
  <si>
    <t>2829 CEDARDALE RD</t>
  </si>
  <si>
    <t>301 MUKILTEO BLVD</t>
  </si>
  <si>
    <t>9469 SILVERDALE WAY NW</t>
  </si>
  <si>
    <t>BROADWAY SHELL / FOOD MART</t>
  </si>
  <si>
    <t>8402 BROADWAY</t>
  </si>
  <si>
    <t>20 MERLOT DR</t>
  </si>
  <si>
    <t>100 NORTH SAMISH WAY</t>
  </si>
  <si>
    <t>MOUNT VERNON CHEVRON</t>
  </si>
  <si>
    <t>SEATTLE WINE COMPANY</t>
  </si>
  <si>
    <t>1950 130TH AVE NE STE 1</t>
  </si>
  <si>
    <t>CONWAY DELI</t>
  </si>
  <si>
    <t>CORNWALL CORNER STORE</t>
  </si>
  <si>
    <t>2230 CORNWALL AVE</t>
  </si>
  <si>
    <t>242811 W HIGHWAY 101</t>
  </si>
  <si>
    <t>LA FAVORITA</t>
  </si>
  <si>
    <t>102 LYONS FERRY RD</t>
  </si>
  <si>
    <t>116 WEST 1ST STREET</t>
  </si>
  <si>
    <t>SAMMY'S PLACE / MARKET FUEL</t>
  </si>
  <si>
    <t>1715 N STATE ST</t>
  </si>
  <si>
    <t>GULL / QUICK STOP MARKET</t>
  </si>
  <si>
    <t>HERB N LEGEND SMOKE SHOP</t>
  </si>
  <si>
    <t>511 PACIFIC AVENUE SOUTH</t>
  </si>
  <si>
    <t>ISHTAR SMOKE SHOP</t>
  </si>
  <si>
    <t>KING STREET SHELL</t>
  </si>
  <si>
    <t>1901 KING STREET</t>
  </si>
  <si>
    <t>14254 SALMON LA SAC RD</t>
  </si>
  <si>
    <t>LAUREL MOBIL</t>
  </si>
  <si>
    <t>5927 GUIDE MERIDIAN</t>
  </si>
  <si>
    <t>N STATE ST MARKET</t>
  </si>
  <si>
    <t>902 NORTH STATE STREET</t>
  </si>
  <si>
    <t>34828 SE DOUGLAS ST</t>
  </si>
  <si>
    <t>10707 PACIFIC AVENUE SOUTH</t>
  </si>
  <si>
    <t>VOODOO VAPORS</t>
  </si>
  <si>
    <t>3226 HARBORVIEW DRIVE</t>
  </si>
  <si>
    <t>BARTELL DRUGS #02</t>
  </si>
  <si>
    <t>1500 NW MARKET ST STE 101</t>
  </si>
  <si>
    <t>WALGREENS # 04730</t>
  </si>
  <si>
    <t>13110 BOTHELL EVERETT HWY</t>
  </si>
  <si>
    <t>WALGREENS #07570</t>
  </si>
  <si>
    <t>2205 BROADWAY</t>
  </si>
  <si>
    <t>SAFEWAY STORE #1477</t>
  </si>
  <si>
    <t>1423 NW MARKET ST</t>
  </si>
  <si>
    <t>7-ELEVEN 2307-25525D</t>
  </si>
  <si>
    <t>1550 NW MARKET ST</t>
  </si>
  <si>
    <t>7-ELEVEN 2307-32945B</t>
  </si>
  <si>
    <t>999 NW LEARY WAY</t>
  </si>
  <si>
    <t>7-ELEVEN 2360-25054F</t>
  </si>
  <si>
    <t>1611 PACIFIC AVENUE</t>
  </si>
  <si>
    <t>7-ELEVEN #34585A- EVERETT</t>
  </si>
  <si>
    <t>851 N BROADWAY STE 103</t>
  </si>
  <si>
    <t>1302 N BROADWAY</t>
  </si>
  <si>
    <t>IN N OUT MINI MART/76</t>
  </si>
  <si>
    <t>3102 RUCKER AVE</t>
  </si>
  <si>
    <t>235 PINE AVE</t>
  </si>
  <si>
    <t>BROADWAY AND PACIFIC 76</t>
  </si>
  <si>
    <t>3105 BROADWAY</t>
  </si>
  <si>
    <t>3532 BROADWAY</t>
  </si>
  <si>
    <t>AVS GAS &amp; GROCERIES / 76 / FOOD MART</t>
  </si>
  <si>
    <t>202 AVENUE D</t>
  </si>
  <si>
    <t>PIT STOP EXPRESS (76)</t>
  </si>
  <si>
    <t>5715 15TH AVE NW</t>
  </si>
  <si>
    <t>17520 STATE ROUTE 9 SE</t>
  </si>
  <si>
    <t>ARCO/ AM PM</t>
  </si>
  <si>
    <t>1420 BICKFORD AVENUE</t>
  </si>
  <si>
    <t>701 128TH ST SW</t>
  </si>
  <si>
    <t>MOUNT VERNON RED APPLE MARKET</t>
  </si>
  <si>
    <t>820 CLEVELAND AVENUE</t>
  </si>
  <si>
    <t>BEST TOBACCO</t>
  </si>
  <si>
    <t>1506 PACIFIC AVE</t>
  </si>
  <si>
    <t>IL BISTRO</t>
  </si>
  <si>
    <t>93 PIKE ST STE A</t>
  </si>
  <si>
    <t>SUNSET BLVD SHELL</t>
  </si>
  <si>
    <t>2800 NE SUNSET BLVD</t>
  </si>
  <si>
    <t>BROADWAY CHEVRON</t>
  </si>
  <si>
    <t>3027 BROADWAY</t>
  </si>
  <si>
    <t>RIVERVIEW MARKET &amp; CAFE</t>
  </si>
  <si>
    <t>5203 SOUTH 2ND AVENUE</t>
  </si>
  <si>
    <t>LOCKSPOT CAFE</t>
  </si>
  <si>
    <t>3005 NW 54TH ST</t>
  </si>
  <si>
    <t>11704 HIGHWAY 99 SOUTH</t>
  </si>
  <si>
    <t>SUNSET CHEVRON</t>
  </si>
  <si>
    <t>4044 NE SUNSET BLVD</t>
  </si>
  <si>
    <t>1020 SOUTHEAST EVERETT MALL WAY</t>
  </si>
  <si>
    <t>SMOKE &amp; VAPE CIGAR HOUSE</t>
  </si>
  <si>
    <t>819 AVENUE D</t>
  </si>
  <si>
    <t>EVERETT CIGAR AND TOBACCO</t>
  </si>
  <si>
    <t>11108 EVERGREEN WAY, SUITE C</t>
  </si>
  <si>
    <t>COLBY EZ MART</t>
  </si>
  <si>
    <t>2608 COLBY AVENUE</t>
  </si>
  <si>
    <t>SOUTH PRAIRIE CREEK RV PARK / OFFICE AND STORE</t>
  </si>
  <si>
    <t>606 HIGHWAY 162 E</t>
  </si>
  <si>
    <t>SOUTH PRAIRIE</t>
  </si>
  <si>
    <t>ONE STOP DELI &amp; GROCERY</t>
  </si>
  <si>
    <t>3723 RUCKER AVE</t>
  </si>
  <si>
    <t>DISCOUNT SMOKE &amp; GIFT SHOP</t>
  </si>
  <si>
    <t>717 128TH ST SW STE A104</t>
  </si>
  <si>
    <t>532 RAINIER AVE S STE A</t>
  </si>
  <si>
    <t>EVERGREEN SHELL FOOD MART</t>
  </si>
  <si>
    <t>5001 EVERGREEN WAY</t>
  </si>
  <si>
    <t>RUCKER FOOD MART</t>
  </si>
  <si>
    <t>4231 RUCKER AVE</t>
  </si>
  <si>
    <t>6901 BROADWAY</t>
  </si>
  <si>
    <t>WELCH'S FOODS</t>
  </si>
  <si>
    <t>2230 COLBY AVENUE</t>
  </si>
  <si>
    <t>1710 FREEWAY DR</t>
  </si>
  <si>
    <t>ROSE'S GAS AND GROCERY / SHELL</t>
  </si>
  <si>
    <t>13528 HIGHWAY 99</t>
  </si>
  <si>
    <t>LOS GAVILANES</t>
  </si>
  <si>
    <t>209 E CASINO RD   STE H</t>
  </si>
  <si>
    <t>GND MARKET</t>
  </si>
  <si>
    <t>1907 HEWITT AVE</t>
  </si>
  <si>
    <t>S &amp; S GROCERIES</t>
  </si>
  <si>
    <t>4030 HOYT AVENUE</t>
  </si>
  <si>
    <t>LITTLE MOUNTAIN GROCERY</t>
  </si>
  <si>
    <t>1725 EAST BLACKBURN ROAD</t>
  </si>
  <si>
    <t>LINCOLN GROCERY</t>
  </si>
  <si>
    <t>925 SOUTH 11TH STREET</t>
  </si>
  <si>
    <t>22588 84TH AVENUE SOUTH</t>
  </si>
  <si>
    <t>TESRORO / JUST A MINIT MART</t>
  </si>
  <si>
    <t>LEON'S MARKET / MOBIL</t>
  </si>
  <si>
    <t>14410 SE PETROVITSKY RD #112</t>
  </si>
  <si>
    <t>2027 BROADWAY</t>
  </si>
  <si>
    <t>LUCKY MART</t>
  </si>
  <si>
    <t>5129 EVERGREEN WAY SOUTH #G</t>
  </si>
  <si>
    <t>LUCKY MARKET</t>
  </si>
  <si>
    <t>1501 WALNUT ST</t>
  </si>
  <si>
    <t>PEARL STREET MARKET</t>
  </si>
  <si>
    <t>2312 NORTH PEARL STREET</t>
  </si>
  <si>
    <t>WILSON'S MARKET</t>
  </si>
  <si>
    <t>2601 RUCKER AVE</t>
  </si>
  <si>
    <t>VIRGINIA MARKET</t>
  </si>
  <si>
    <t>2231 VIRGINIA AVENUE</t>
  </si>
  <si>
    <t>OK SMOKE MART</t>
  </si>
  <si>
    <t>MY VAPE SHOP</t>
  </si>
  <si>
    <t>3188 NE SUNSET BLVD</t>
  </si>
  <si>
    <t>5612 EVERGREEN WAY</t>
  </si>
  <si>
    <t>1205 AVENUE D STE B</t>
  </si>
  <si>
    <t>VAPE SPOT</t>
  </si>
  <si>
    <t>7406 27TH STREET WEST SUITE 200</t>
  </si>
  <si>
    <t>7-ELEVEN 2360-14402D</t>
  </si>
  <si>
    <t>8316 164TH AVE NE</t>
  </si>
  <si>
    <t>7-ELEVEN 2360-14408F</t>
  </si>
  <si>
    <t>1308 N 30TH ST</t>
  </si>
  <si>
    <t>ALBERTSONS #1461</t>
  </si>
  <si>
    <t>520 128TH ST SW</t>
  </si>
  <si>
    <t>7-ELEVEN 2306-33166B</t>
  </si>
  <si>
    <t>711 112TH STREET SE</t>
  </si>
  <si>
    <t>7-ELEVEN 2360-24074E</t>
  </si>
  <si>
    <t>507 W CASINO RD STE C</t>
  </si>
  <si>
    <t>WAL-MART STORE #5195</t>
  </si>
  <si>
    <t>11400 HIGHWAY 99</t>
  </si>
  <si>
    <t>RITE AID #5201</t>
  </si>
  <si>
    <t>601 S GRADY WAY</t>
  </si>
  <si>
    <t>WALGREENS #5598</t>
  </si>
  <si>
    <t>6807 EVERGREEN WAY</t>
  </si>
  <si>
    <t>WALGREENS #7132</t>
  </si>
  <si>
    <t>11216 4TH AVENUE WEST</t>
  </si>
  <si>
    <t>EVERGREEN WAY ARCO AM/PM</t>
  </si>
  <si>
    <t>7915 EVERGREEN WAY</t>
  </si>
  <si>
    <t>220 SOUTHEAST EVERETT MALL WAY</t>
  </si>
  <si>
    <t>4350 NE 4TH ST STE B</t>
  </si>
  <si>
    <t>CIGAR PLUS</t>
  </si>
  <si>
    <t>20 SOUTHWEST 7TH STREET, SUITE C</t>
  </si>
  <si>
    <t>CONOCO / THOR</t>
  </si>
  <si>
    <t>305 SOUTH THOR STREET</t>
  </si>
  <si>
    <t>CORNER GROCERY</t>
  </si>
  <si>
    <t>6732 BEVERLY BOULEVARD</t>
  </si>
  <si>
    <t>A &amp; D MARKET</t>
  </si>
  <si>
    <t>8405 7TH AVE SE</t>
  </si>
  <si>
    <t>H &amp; H MARKET &amp; DELI</t>
  </si>
  <si>
    <t>16 MADISON ST</t>
  </si>
  <si>
    <t>19243 84TH AVE S</t>
  </si>
  <si>
    <t>PICKLE TIME DELI &amp; MARKET</t>
  </si>
  <si>
    <t>7405 HARDESON RD #A</t>
  </si>
  <si>
    <t>GRADY WAY SHELL &amp; DELI</t>
  </si>
  <si>
    <t>1120 SW GRADY WAY</t>
  </si>
  <si>
    <t>SOUNDVIEW DELI &amp; GROCERY</t>
  </si>
  <si>
    <t>3711 MUKILTEO BLVD</t>
  </si>
  <si>
    <t>PECKS DRIVE MARKET</t>
  </si>
  <si>
    <t>801 PECKS DR</t>
  </si>
  <si>
    <t>FAST EDDIES VALERO</t>
  </si>
  <si>
    <t>11801 HWY 99</t>
  </si>
  <si>
    <t>EVERGREEN FOOD STORE</t>
  </si>
  <si>
    <t>7306 EVERGREEN WAY</t>
  </si>
  <si>
    <t>6309 EVERGREEN WAY STE E</t>
  </si>
  <si>
    <t>3208 NORTH EAST SUNSET BOULEVARD</t>
  </si>
  <si>
    <t>LUCKY GROCERY</t>
  </si>
  <si>
    <t>230 MUKILTEO BLVD</t>
  </si>
  <si>
    <t>SMOKE POINT INC</t>
  </si>
  <si>
    <t>1312 NE 45TH ST</t>
  </si>
  <si>
    <t>SAM'S LIQUOR &amp; WINE</t>
  </si>
  <si>
    <t>12309 EAST MANSFIELD AVENUE</t>
  </si>
  <si>
    <t>2918 SOUTH REGAL STREET</t>
  </si>
  <si>
    <t>SMOKIN MASS</t>
  </si>
  <si>
    <t>10121 EVERGREEN WAY, SUITE 6</t>
  </si>
  <si>
    <t>UNIVERSITY SMOKE SHOP</t>
  </si>
  <si>
    <t>4519 UNIVERSITY WAY NORTHEAST</t>
  </si>
  <si>
    <t>SUNSET SMOKE</t>
  </si>
  <si>
    <t>2822 NE SUNSET BLVD</t>
  </si>
  <si>
    <t>SAFEWAY STORE #1076</t>
  </si>
  <si>
    <t>1119 13TH ST</t>
  </si>
  <si>
    <t>7-ELEVEN #20937D- SNOHOMISH</t>
  </si>
  <si>
    <t>925 AVENUE D</t>
  </si>
  <si>
    <t>BARTELL DRUG #33</t>
  </si>
  <si>
    <t>1115 13TH ST</t>
  </si>
  <si>
    <t>ALBERTSON'S NO. 458</t>
  </si>
  <si>
    <t>16304 BOTHELL-EVERETT HWY</t>
  </si>
  <si>
    <t>RITE AID #5181</t>
  </si>
  <si>
    <t>16222 BOTHELL-EVERETT HWY</t>
  </si>
  <si>
    <t>RITE AID #5249</t>
  </si>
  <si>
    <t>205 PINE ST</t>
  </si>
  <si>
    <t>JACKSONS #611</t>
  </si>
  <si>
    <t>1221 AVE  D</t>
  </si>
  <si>
    <t>JACKSONS #612</t>
  </si>
  <si>
    <t>17914 STATE RT 9</t>
  </si>
  <si>
    <t>FRED MEYER #681</t>
  </si>
  <si>
    <t>2801 BICKFORD AVE</t>
  </si>
  <si>
    <t>MACHIAS GROCERY/76</t>
  </si>
  <si>
    <t>1217 S MACHIAS RD</t>
  </si>
  <si>
    <t>CLEARVIEW FOOD MART/76</t>
  </si>
  <si>
    <t>17927 STATE ROUTE 9 SOUTHEAST</t>
  </si>
  <si>
    <t>HWY 9 SMOKES</t>
  </si>
  <si>
    <t>17424 SR9 STE F</t>
  </si>
  <si>
    <t>HONG LAN FASHION/JOLINA'S BOUTIQUE</t>
  </si>
  <si>
    <t>3819 YAKIMA AVENUE</t>
  </si>
  <si>
    <t>KENWANDA CAFÉ</t>
  </si>
  <si>
    <t>14030 KENWANDA DR</t>
  </si>
  <si>
    <t>SNOHOMISH CHEVRON AND CAR WASH</t>
  </si>
  <si>
    <t>1120 AVENUE D</t>
  </si>
  <si>
    <t>GOETTEL'S CATHCART GENERAL STORE</t>
  </si>
  <si>
    <t>16412 BROADWAY AVENUE SOUTHEAST</t>
  </si>
  <si>
    <t>ENTIAT FOOD CENTER</t>
  </si>
  <si>
    <t>2038 ENTIAT WAY</t>
  </si>
  <si>
    <t>1401 30TH STREET SOUTHEAST</t>
  </si>
  <si>
    <t>3957 W VAN GIESEN ST</t>
  </si>
  <si>
    <t>COOPERS GENERAL STORE</t>
  </si>
  <si>
    <t>8855 ENTIAT RIVER ROAD</t>
  </si>
  <si>
    <t>EZ TOBACCO PLUS</t>
  </si>
  <si>
    <t>1428 W MEEKER ST</t>
  </si>
  <si>
    <t>701 2ND ST</t>
  </si>
  <si>
    <t>1105 2ND STREET</t>
  </si>
  <si>
    <t>FRED MEYERS FUEL STATION</t>
  </si>
  <si>
    <t>2815 BICKFORD AVE</t>
  </si>
  <si>
    <t>WILKESON GROCERY</t>
  </si>
  <si>
    <t>523 CHURCH STREET</t>
  </si>
  <si>
    <t>1301 AVENUE D</t>
  </si>
  <si>
    <t>LEE'S MARKET</t>
  </si>
  <si>
    <t>5730 W VAN GIESEN ST</t>
  </si>
  <si>
    <t>LUCKY SUPERMARKET</t>
  </si>
  <si>
    <t>3820 YAKIMA AVENUE</t>
  </si>
  <si>
    <t>VIC'S MARKET</t>
  </si>
  <si>
    <t>615 BOWEN ST</t>
  </si>
  <si>
    <t>RAINBOW MARKET</t>
  </si>
  <si>
    <t>21825 ECHO LAKE RD</t>
  </si>
  <si>
    <t>PIT STOP</t>
  </si>
  <si>
    <t>6193 W VAN GIESEN</t>
  </si>
  <si>
    <t>ROOSEVELT STORE</t>
  </si>
  <si>
    <t>16412 TROMBLEY RD</t>
  </si>
  <si>
    <t>WENATCHEE VALLEY TRUCK STOP</t>
  </si>
  <si>
    <t>3607 STATE HIGHWAY 97A</t>
  </si>
  <si>
    <t>DRYDEN GROCERY &amp; HARDWARE</t>
  </si>
  <si>
    <t>6836 DRYDEN AVE</t>
  </si>
  <si>
    <t>MONITOR HANDI MART</t>
  </si>
  <si>
    <t>3157 MAIN ST</t>
  </si>
  <si>
    <t>MONITOR</t>
  </si>
  <si>
    <t>1112 N WENATCHEE AVE</t>
  </si>
  <si>
    <t>INDIAN CANYON GOLF COURSE</t>
  </si>
  <si>
    <t>1000 S ASSEMBLY RD</t>
  </si>
  <si>
    <t>MALAGA MARKET</t>
  </si>
  <si>
    <t>3821 MALAGA ALCOA HWY</t>
  </si>
  <si>
    <t>MALAGA</t>
  </si>
  <si>
    <t>KENNYDALE FOOD MART / ARCO</t>
  </si>
  <si>
    <t>1616 NORTHEAST 30TH STREET</t>
  </si>
  <si>
    <t>NORTH AVENUE MARKET</t>
  </si>
  <si>
    <t>1816 NORTH WENATCHEE AVENUE</t>
  </si>
  <si>
    <t>3002 NE SUNSET BLVD</t>
  </si>
  <si>
    <t>239 SUNSET BLVD N</t>
  </si>
  <si>
    <t>CHEVRON STATION #1005</t>
  </si>
  <si>
    <t>1419 N 30TH ST</t>
  </si>
  <si>
    <t>TIENDA LATINA #2</t>
  </si>
  <si>
    <t>927 HARRINGTON AVE NE</t>
  </si>
  <si>
    <t>FRED MEYER #459 FUEL CENTER</t>
  </si>
  <si>
    <t>505 UNION GIFTS &amp; SUNDRIES</t>
  </si>
  <si>
    <t>505 5TH AVENUE SOUTH, SUITE 190</t>
  </si>
  <si>
    <t>JACKSONS #632</t>
  </si>
  <si>
    <t>17941 108TH AVE SE</t>
  </si>
  <si>
    <t>16402 SE 128TH</t>
  </si>
  <si>
    <t>5550 AUBURN WAY SOUTH</t>
  </si>
  <si>
    <t>824 S LINDBERG RD</t>
  </si>
  <si>
    <t>109 BUNKER CREEK RD</t>
  </si>
  <si>
    <t>17200 140TH AVE SE</t>
  </si>
  <si>
    <t>BARO WHOLESALE AND GROCERY RETAIL</t>
  </si>
  <si>
    <t>1100 BELLEVUE WAY NE STE 5</t>
  </si>
  <si>
    <t>BROWN'S COASTAL CORNER MARKET AND DELI</t>
  </si>
  <si>
    <t>1304 PACIFIC AVENUE SOUTH</t>
  </si>
  <si>
    <t>CASA MIXTECA</t>
  </si>
  <si>
    <t>3803 NORTHEAST 4TH STREET</t>
  </si>
  <si>
    <t>3209 NE 4TH ST</t>
  </si>
  <si>
    <t>22410 NE MARKET PLACE DR</t>
  </si>
  <si>
    <t>SPEED CIGAR &amp; GROCERY</t>
  </si>
  <si>
    <t>4033 NE SUNSET BLVD # 2</t>
  </si>
  <si>
    <t>1314 UNION AVENUE NORTHEAST, SUITE 1</t>
  </si>
  <si>
    <t>KENNYDALE SHELL FOOD MART</t>
  </si>
  <si>
    <t>SMOKE &amp; VAPOR</t>
  </si>
  <si>
    <t>757 RAINIER AVE S STE 1</t>
  </si>
  <si>
    <t>10626 BRIDGEPORT WAY SW</t>
  </si>
  <si>
    <t>7-ELEVEN 2306-23258D</t>
  </si>
  <si>
    <t>8410 MUKILTEO SPEEDWAY</t>
  </si>
  <si>
    <t>MUKILTEO 76</t>
  </si>
  <si>
    <t>13122 SE 240TH ST</t>
  </si>
  <si>
    <t>C &amp; C DELI</t>
  </si>
  <si>
    <t>1332 COLBY AVENUE</t>
  </si>
  <si>
    <t>335 WINE COUNTRY RD</t>
  </si>
  <si>
    <t>10900 MUKILTEO SPEEDWAY</t>
  </si>
  <si>
    <t>4203 RAINIER AVENUE SOUTH, SUITE B</t>
  </si>
  <si>
    <t>JOHNS HANDY MART</t>
  </si>
  <si>
    <t>8309 MUKILTEO SPEEDWAY</t>
  </si>
  <si>
    <t>10613 SE 240TH ST</t>
  </si>
  <si>
    <t>XHALE TOBACCO</t>
  </si>
  <si>
    <t>127 NORTH 85TH STREET</t>
  </si>
  <si>
    <t>RITE AID #05190</t>
  </si>
  <si>
    <t>10407 SOUTHEAST 256TH STREET</t>
  </si>
  <si>
    <t>SAFEWAY FUEL STATION 1294- KENT</t>
  </si>
  <si>
    <t>1110 W MEEKER ST</t>
  </si>
  <si>
    <t>CIRCLE K NO. 1602</t>
  </si>
  <si>
    <t>20727 108TH AVE SE</t>
  </si>
  <si>
    <t>7-ELEVEN 2303-18758D</t>
  </si>
  <si>
    <t>26007 PACIFIC HWY S</t>
  </si>
  <si>
    <t>7-ELEVEN #20188</t>
  </si>
  <si>
    <t>13131 SOUTHEAST 240TH STREET</t>
  </si>
  <si>
    <t>FRED MEYER #215</t>
  </si>
  <si>
    <t>25250 PACIFIC HWY S</t>
  </si>
  <si>
    <t>7-ELEVEN 2303-27311C</t>
  </si>
  <si>
    <t>1481 W MEEKER ST</t>
  </si>
  <si>
    <t>JACKSONS #634</t>
  </si>
  <si>
    <t>FREEMONT 76</t>
  </si>
  <si>
    <t>ANDERSON'S GROCERY</t>
  </si>
  <si>
    <t>711 S CLARK AVE</t>
  </si>
  <si>
    <t>C&amp;T ASIAN MARKET</t>
  </si>
  <si>
    <t>9841 16TH AVE SW</t>
  </si>
  <si>
    <t>BEAVER TRAP JUNCTION</t>
  </si>
  <si>
    <t>1201 S CLARK ST</t>
  </si>
  <si>
    <t>BENSON SMOKE</t>
  </si>
  <si>
    <t>21006 108TH AVE SE</t>
  </si>
  <si>
    <t>BUILDABONG STUDIOS</t>
  </si>
  <si>
    <t>9319 E TRENT AVE</t>
  </si>
  <si>
    <t>CHATTAROY QUICK STOP</t>
  </si>
  <si>
    <t>28312 N NEWPORT HWY</t>
  </si>
  <si>
    <t>CHATTAROY</t>
  </si>
  <si>
    <t>CHEAPSKATES TOBACCO/CIGARETTES</t>
  </si>
  <si>
    <t>9891 AURORA AVE N</t>
  </si>
  <si>
    <t>274 E STATE RT 4</t>
  </si>
  <si>
    <t>CATHLAMET</t>
  </si>
  <si>
    <t>CIRCLE K</t>
  </si>
  <si>
    <t>1002 S WASHINGTON ST</t>
  </si>
  <si>
    <t>104 S WASHINGTON ST</t>
  </si>
  <si>
    <t>TOBACCO CLICK</t>
  </si>
  <si>
    <t>E-Z STORE &amp; MORE</t>
  </si>
  <si>
    <t>26022 PACIFIC HWY S</t>
  </si>
  <si>
    <t>FREMART</t>
  </si>
  <si>
    <t>418 N 36TH ST.</t>
  </si>
  <si>
    <t>GO MART</t>
  </si>
  <si>
    <t>503 W STANLEY ST</t>
  </si>
  <si>
    <t>SOUTH PARK GROCERY</t>
  </si>
  <si>
    <t>8909 14TH AVENUE SOUTH</t>
  </si>
  <si>
    <t>24526 MILITARY RD S</t>
  </si>
  <si>
    <t>320 EAST MEEKER STREET, SUITE 102</t>
  </si>
  <si>
    <t>LA MALINCHE</t>
  </si>
  <si>
    <t>26028 PACIFIC HWY S</t>
  </si>
  <si>
    <t>LA MICHOACANA MEXICAN RESTAURANT</t>
  </si>
  <si>
    <t>9907 E SPRAGUE AVE</t>
  </si>
  <si>
    <t>LACENTRAL</t>
  </si>
  <si>
    <t>25626 PACIFIC HWY S</t>
  </si>
  <si>
    <t>RIVERSIDE MARKET</t>
  </si>
  <si>
    <t>34710 NORTH NEWPORT HIGHWAY</t>
  </si>
  <si>
    <t>REPUBLIC MARKET</t>
  </si>
  <si>
    <t>970 S CLARK AVE</t>
  </si>
  <si>
    <t>7-ELEVEN #16022F</t>
  </si>
  <si>
    <t>5900 PHINNEY AVE N</t>
  </si>
  <si>
    <t>7-ELEVEN #20522H</t>
  </si>
  <si>
    <t>2122 N PINES</t>
  </si>
  <si>
    <t>7-ELEVEN #26544</t>
  </si>
  <si>
    <t>304 NORTH 36TH STREET</t>
  </si>
  <si>
    <t>SAMS' STOP &amp; SHOP #4</t>
  </si>
  <si>
    <t>11505 E SPRAGUE AVE</t>
  </si>
  <si>
    <t>HARVEST FOOD STORE #4</t>
  </si>
  <si>
    <t>14515 E TRENT AVE</t>
  </si>
  <si>
    <t>RITE AID #5305</t>
  </si>
  <si>
    <t>12222 E SPRAGUE AVE</t>
  </si>
  <si>
    <t>WINCO FOODS 70</t>
  </si>
  <si>
    <t>9718 EAST SPRAGUE AVENUE</t>
  </si>
  <si>
    <t>NORTH CASCADE FOOD MART / 76</t>
  </si>
  <si>
    <t>1121 MOORE STREET EAST</t>
  </si>
  <si>
    <t>CENEX ZIP TRIP #8</t>
  </si>
  <si>
    <t>1421 N PINES RD</t>
  </si>
  <si>
    <t>RED APPLE MARKETS</t>
  </si>
  <si>
    <t>902 SOUTH WASHINGTON STREET</t>
  </si>
  <si>
    <t>CASH CONNECTION JEWELRY AND LOAN</t>
  </si>
  <si>
    <t>8112 E SPRAGUE AVE</t>
  </si>
  <si>
    <t>CATHLAMET MARKET &amp; LIQUOR</t>
  </si>
  <si>
    <t>95 MAIN STREET</t>
  </si>
  <si>
    <t>SKAMOKAWA CENTER</t>
  </si>
  <si>
    <t>1391 W STATE RT 4</t>
  </si>
  <si>
    <t>SKAMOKAWA</t>
  </si>
  <si>
    <t>SHEBREWS COFFEE</t>
  </si>
  <si>
    <t>1125 MOORE ST</t>
  </si>
  <si>
    <t>JACK'S COUNTRY STORE</t>
  </si>
  <si>
    <t>26006 PACIFIC HWY 103</t>
  </si>
  <si>
    <t>OCEAN PARK</t>
  </si>
  <si>
    <t>DIVINE PINES</t>
  </si>
  <si>
    <t>1520 N PINES RD</t>
  </si>
  <si>
    <t>EXXON HAYFORD FOOD MART</t>
  </si>
  <si>
    <t>1305 S HAYFORD RD</t>
  </si>
  <si>
    <t>13819 EAST TRENT</t>
  </si>
  <si>
    <t>Z FOOD MART</t>
  </si>
  <si>
    <t>9530 AURORA AVENUE NORTH</t>
  </si>
  <si>
    <t>4 CHENEY SPOKANE ROAD</t>
  </si>
  <si>
    <t>GRAGG'S GENERAL STORE</t>
  </si>
  <si>
    <t>301 E STATE ROUTE 4</t>
  </si>
  <si>
    <t>HICO MART</t>
  </si>
  <si>
    <t>9219 E SPRAGUE AVE</t>
  </si>
  <si>
    <t>HOT ROD VAPORZ</t>
  </si>
  <si>
    <t>J&amp;S MAX MART</t>
  </si>
  <si>
    <t>1538 BIRCHWOOD AVENUE, SUITE A</t>
  </si>
  <si>
    <t>12924 W SUNSET HWY STE 101</t>
  </si>
  <si>
    <t>STONE WAY MARKET</t>
  </si>
  <si>
    <t>4105 STONE WAY NORTH</t>
  </si>
  <si>
    <t>SURFSIDE MINI MART/VIDEO</t>
  </si>
  <si>
    <t>31605 I ST # G</t>
  </si>
  <si>
    <t>ROCKY'S MINI MART</t>
  </si>
  <si>
    <t>7320 40TH STREET WEST</t>
  </si>
  <si>
    <t>OKIE'S THRIFTWAY</t>
  </si>
  <si>
    <t>1820 BAY AVE</t>
  </si>
  <si>
    <t>SEAVIEW ONE STOP</t>
  </si>
  <si>
    <t>4105 PACIFIC WAY</t>
  </si>
  <si>
    <t>PRONTO PLUS</t>
  </si>
  <si>
    <t>520 S PINES RD</t>
  </si>
  <si>
    <t>SCOOPERS</t>
  </si>
  <si>
    <t>101 PACIFIC AVENUE NORTH</t>
  </si>
  <si>
    <t>VALLEY SSS</t>
  </si>
  <si>
    <t>11914 E SPRAGUE AVE BLDG A</t>
  </si>
  <si>
    <t>3970 MERIDIAN STREET</t>
  </si>
  <si>
    <t>CENEX ZIP TRIP #20</t>
  </si>
  <si>
    <t>4017 S CHENEY-SPOKANE RD</t>
  </si>
  <si>
    <t>BI-MART #674</t>
  </si>
  <si>
    <t>2221 1ST ST</t>
  </si>
  <si>
    <t>FOUR LAKES GROCERY/76</t>
  </si>
  <si>
    <t>10021 HWY 904</t>
  </si>
  <si>
    <t>FOUR LAKES</t>
  </si>
  <si>
    <t>BUNKERS RESORT</t>
  </si>
  <si>
    <t>36402 SOUTH BUNKERS LANDING ROAD</t>
  </si>
  <si>
    <t>PETRO STOPPING CENTERS</t>
  </si>
  <si>
    <t>10506 WEST AERO ROAD</t>
  </si>
  <si>
    <t>CITY FUEL/FOOD MART</t>
  </si>
  <si>
    <t>2302 1ST STREET</t>
  </si>
  <si>
    <t>WEST PLAINS CONOCO</t>
  </si>
  <si>
    <t>11980 W SUNSET HWY</t>
  </si>
  <si>
    <t>HARPER'S (CONOCO)</t>
  </si>
  <si>
    <t>4110 S FOSSEEN RD</t>
  </si>
  <si>
    <t>GLENHAVEN COUNTRY STORE</t>
  </si>
  <si>
    <t>3094 GLENHAVEN DR</t>
  </si>
  <si>
    <t>MARINE DR MARKET</t>
  </si>
  <si>
    <t>1400 W HOLLY ST STE 101</t>
  </si>
  <si>
    <t>THE FAIRWAYS AT WEST TERRACE</t>
  </si>
  <si>
    <t>9810 WEST MELVILLE ROAD</t>
  </si>
  <si>
    <t>SUNSET FOOD MART</t>
  </si>
  <si>
    <t>2627 W SUNSET BLVD</t>
  </si>
  <si>
    <t>KLINK'S RESORT</t>
  </si>
  <si>
    <t>18617 WEST WILLIAMS LAKE ROAD</t>
  </si>
  <si>
    <t>SKAGIT MART</t>
  </si>
  <si>
    <t>625 METCALF ST</t>
  </si>
  <si>
    <t>2710 1ST STREET</t>
  </si>
  <si>
    <t>TWISP CHEVRON</t>
  </si>
  <si>
    <t>126 N METHOW VALLEY HWY</t>
  </si>
  <si>
    <t>COULEE VIEW FOOD &amp; FUEL/EXXON</t>
  </si>
  <si>
    <t>2 OKANOGAN AVENUE</t>
  </si>
  <si>
    <t>COULEE DAM</t>
  </si>
  <si>
    <t>MOBIL DELI MART</t>
  </si>
  <si>
    <t>5320 66TH STREET WEST</t>
  </si>
  <si>
    <t>HANK'S HARVEST FOODS</t>
  </si>
  <si>
    <t>412 E METHOW VALLEY HWY</t>
  </si>
  <si>
    <t>304 MEAD WAY</t>
  </si>
  <si>
    <t>VAPE FUSION</t>
  </si>
  <si>
    <t>116 S 9TH ST</t>
  </si>
  <si>
    <t>HANK'S MINI MARKET</t>
  </si>
  <si>
    <t>410 METHOW VALLEY HWY</t>
  </si>
  <si>
    <t>METHOW VALLEY THRIFTWAT</t>
  </si>
  <si>
    <t>920 HWY 20</t>
  </si>
  <si>
    <t>WINTHROP MOTORS</t>
  </si>
  <si>
    <t>228 RIVERSIDE DRIVE</t>
  </si>
  <si>
    <t>2425 MARVIN RD NE</t>
  </si>
  <si>
    <t>7-ELEVEN #35356A/76</t>
  </si>
  <si>
    <t>10302 S TACOMA WAY</t>
  </si>
  <si>
    <t>AM / PM</t>
  </si>
  <si>
    <t>5433 S ORCHARD ST</t>
  </si>
  <si>
    <t>1404 THIRD AVENUE</t>
  </si>
  <si>
    <t>BOB'S GROCERY</t>
  </si>
  <si>
    <t>5403 SOUTH M ST</t>
  </si>
  <si>
    <t>T C  DELI &amp; GROCERY</t>
  </si>
  <si>
    <t>6701 S 12TH ST</t>
  </si>
  <si>
    <t>800 W DIVISION ST</t>
  </si>
  <si>
    <t>MT VERNON</t>
  </si>
  <si>
    <t>12609 AMBAUM BLVD SW</t>
  </si>
  <si>
    <t>GEORGETOWN SHELL</t>
  </si>
  <si>
    <t>6200 CORSON AVENUE SOUTH</t>
  </si>
  <si>
    <t>I STREET MARKET</t>
  </si>
  <si>
    <t>721 S I ST</t>
  </si>
  <si>
    <t>5407 TACOMA MALL BLVD</t>
  </si>
  <si>
    <t>7305 NORTH EAST HIGHWAY 99</t>
  </si>
  <si>
    <t>TWO KNIGHT VAPORS</t>
  </si>
  <si>
    <t>3622 GRANDVIEW STREET</t>
  </si>
  <si>
    <t>20631 HIGHWAY 410 EAST, SUITE 305</t>
  </si>
  <si>
    <t>1515 RIVERSIDE DR STE B</t>
  </si>
  <si>
    <t>SAFEWAY STORE #464</t>
  </si>
  <si>
    <t>ENDS</t>
  </si>
  <si>
    <t>ELECTRIC AVENUE VAPE SHOP</t>
  </si>
  <si>
    <t>414 E MAIN ST</t>
  </si>
  <si>
    <t>1772 S 72ND ST</t>
  </si>
  <si>
    <t>5148 AUBURN WAY N</t>
  </si>
  <si>
    <t>202 E MAIN ST</t>
  </si>
  <si>
    <t>15905 PACIFIC AVE S</t>
  </si>
  <si>
    <t>24821 REDMOND-FALL CITY RD</t>
  </si>
  <si>
    <t>14906 PACIFIC AVE S</t>
  </si>
  <si>
    <t>SPIRITMART</t>
  </si>
  <si>
    <t>2301 SOUTH 12TH STREET</t>
  </si>
  <si>
    <t>TOP VAPE</t>
  </si>
  <si>
    <t>16720 REDMOND WAY STE D</t>
  </si>
  <si>
    <t>31830 PACIFIC HWY S STE H</t>
  </si>
  <si>
    <t>7-ELEVEN STORE 2303-14442E</t>
  </si>
  <si>
    <t>202 NORTH I ST</t>
  </si>
  <si>
    <t>OAK TREE RESTAURANT &amp; LUCKY 21 CASINO</t>
  </si>
  <si>
    <t>1020 ATLANTIC AVE</t>
  </si>
  <si>
    <t>FRED MEYER #385</t>
  </si>
  <si>
    <t>7250 PACIFIC AVE</t>
  </si>
  <si>
    <t>WALGREENS #4760</t>
  </si>
  <si>
    <t>12105 PACIFIC AVENUE SOUTH</t>
  </si>
  <si>
    <t>ALBERTSONS #493</t>
  </si>
  <si>
    <t>104 MILITARY ROAD</t>
  </si>
  <si>
    <t>WALGREENS 5150</t>
  </si>
  <si>
    <t>3737 PACIFIC AVENUE</t>
  </si>
  <si>
    <t>WALGREENS #5697</t>
  </si>
  <si>
    <t>15225 PACIFIC AVENUE SOUTH</t>
  </si>
  <si>
    <t>JACKSONS #641</t>
  </si>
  <si>
    <t>3740 PACIFIC AVE</t>
  </si>
  <si>
    <t>6TH AVE GROCERY SMOKE &amp; BEER</t>
  </si>
  <si>
    <t>7008 6TH AVE</t>
  </si>
  <si>
    <t>2021 SIMPSON AVENUE</t>
  </si>
  <si>
    <t>72ND DELI &amp; MARKET</t>
  </si>
  <si>
    <t>716 SOUTH 72ND STREET</t>
  </si>
  <si>
    <t>1901 MARTIN LUTHER KING JUNIOR WAY</t>
  </si>
  <si>
    <t>4401 6TH AVENUE</t>
  </si>
  <si>
    <t>1101 SOUTH SPRAGUE AVENUE</t>
  </si>
  <si>
    <t>VALERO/APEX FOOD STORE</t>
  </si>
  <si>
    <t>1730 S 72ND STREET</t>
  </si>
  <si>
    <t>12316 PACIFIC AVE S</t>
  </si>
  <si>
    <t>3601 6TH AVENUE</t>
  </si>
  <si>
    <t>4814 SOUTH CENTER STREET</t>
  </si>
  <si>
    <t>CORNERSTONE CHEVRON/FOOD MART</t>
  </si>
  <si>
    <t>10421 PACIFIC AVENUE SOUTH</t>
  </si>
  <si>
    <t>MOUNT SI GOLF COURSE PRO SHOP</t>
  </si>
  <si>
    <t>9010 BOALCH AVE SE</t>
  </si>
  <si>
    <t>LADY LUCK'S COWGIRL UP STEAKHOUSE &amp; SALOON</t>
  </si>
  <si>
    <t>14114 PACIFIC AVE</t>
  </si>
  <si>
    <t>HAPPY DAYS MARKET</t>
  </si>
  <si>
    <t>4601 PACIFIC AVENUE</t>
  </si>
  <si>
    <t>J.J'S DELI AND MARKET</t>
  </si>
  <si>
    <t>3419 MCKINLEY AVE</t>
  </si>
  <si>
    <t>HANDY MART GROCERY &amp; DELI</t>
  </si>
  <si>
    <t>402 TACOMA AVENUE SOUTH</t>
  </si>
  <si>
    <t>SMOKE &amp; ESPRESSO</t>
  </si>
  <si>
    <t>9703 PACIFIC AVENUE, SUITE 6</t>
  </si>
  <si>
    <t>1821 SOUTH 13TH AVENUE</t>
  </si>
  <si>
    <t>SALENA ONE MARKET</t>
  </si>
  <si>
    <t>1108 YAKIMA AVENUE</t>
  </si>
  <si>
    <t>ASTRO EXPRESS MART &amp; DELI/76</t>
  </si>
  <si>
    <t>740 E MAIN ST</t>
  </si>
  <si>
    <t>AM-PM MINI MARKET</t>
  </si>
  <si>
    <t>1039 LEWIS RIVER RD</t>
  </si>
  <si>
    <t>SLATE'S CORNER ELMA GROCERY AND CAR WASH</t>
  </si>
  <si>
    <t>1152 MONTE ELMA ROAD</t>
  </si>
  <si>
    <t>CHEEMA MARKET/CHEVRON</t>
  </si>
  <si>
    <t>205 WEST SIMPSON AVENUE</t>
  </si>
  <si>
    <t>MCCLEARY</t>
  </si>
  <si>
    <t>COLLEGE FOOD MART / TEXACO</t>
  </si>
  <si>
    <t>DAILY STORE</t>
  </si>
  <si>
    <t>34812 SE DOUGLAS ST</t>
  </si>
  <si>
    <t>SOUTH PACIFIC ISLAND WORLD MARKET</t>
  </si>
  <si>
    <t>23700 MILITARY ROAD SOUTH</t>
  </si>
  <si>
    <t>QUICKWAY MARKET</t>
  </si>
  <si>
    <t>WASHINGTON WAY MARKET</t>
  </si>
  <si>
    <t>STEELE STREET CHEVRON / EXTRA MILE</t>
  </si>
  <si>
    <t>JAYS STATION / GULL</t>
  </si>
  <si>
    <t>2058 STATE HIGHWAY 508</t>
  </si>
  <si>
    <t>LACONNER ROAD SHELL</t>
  </si>
  <si>
    <t>TAQUERIA MINI MART</t>
  </si>
  <si>
    <t>BARTELL DRUG COMPANY 6</t>
  </si>
  <si>
    <t>ERNIE'S / 76</t>
  </si>
  <si>
    <t>GENE &amp; BARB'S</t>
  </si>
  <si>
    <t>BLANTON'S MARKET</t>
  </si>
  <si>
    <t>13040 HWY 12</t>
  </si>
  <si>
    <t>8819 14TH AVENUE SOUTH</t>
  </si>
  <si>
    <t>7404 S TACOMA WAY</t>
  </si>
  <si>
    <t>600 COLORADO STREET NORTHEAST, SUITE 102</t>
  </si>
  <si>
    <t>COUNTRY DELI GROCERY</t>
  </si>
  <si>
    <t>7789 HIGHLAND PKWY SW</t>
  </si>
  <si>
    <t>SS QUICK STOP GROCERY &amp; DELI</t>
  </si>
  <si>
    <t>603 SOUTH 112TH STREET</t>
  </si>
  <si>
    <t>DRASTIC PLASTIC</t>
  </si>
  <si>
    <t>3005 6TH AVENUE</t>
  </si>
  <si>
    <t>TATOOSH FOOD MART / MOBILE</t>
  </si>
  <si>
    <t>13053 HWY 12</t>
  </si>
  <si>
    <t>J&amp;G'S GROCERY</t>
  </si>
  <si>
    <t>110 1/2 7TH STREET</t>
  </si>
  <si>
    <t>VADER</t>
  </si>
  <si>
    <t>JUSTICE GENERAL STORE</t>
  </si>
  <si>
    <t>116 MAIN STREET</t>
  </si>
  <si>
    <t>STANLEY STORE / MOBIL</t>
  </si>
  <si>
    <t>728 LEONARD ROAD</t>
  </si>
  <si>
    <t>10114 HWY 12</t>
  </si>
  <si>
    <t>426 SOUTH 7TH STREET</t>
  </si>
  <si>
    <t>FASTSHOP # 4616</t>
  </si>
  <si>
    <t>BETTER VAPE</t>
  </si>
  <si>
    <t>841 NESS CORNER RD STE A</t>
  </si>
  <si>
    <t>MOBIL / SILVER CREEK BUCK STOP</t>
  </si>
  <si>
    <t>2912 US HIGHWAY 12</t>
  </si>
  <si>
    <t>SILVER CREEK</t>
  </si>
  <si>
    <t>504 NORTH MAIN STREET</t>
  </si>
  <si>
    <t>4932 BOSTON HARBOR ROAD NORTH EAST</t>
  </si>
  <si>
    <t>SALMON SHORES RV PARK</t>
  </si>
  <si>
    <t>5446 BLACK LAKE BLVD SW</t>
  </si>
  <si>
    <t>WINE SELLER</t>
  </si>
  <si>
    <t>1010 WATER ST</t>
  </si>
  <si>
    <t>HOLIDAY STATIONSTORE #288</t>
  </si>
  <si>
    <t>9620 N DIVISION</t>
  </si>
  <si>
    <t>RITE AID #5307</t>
  </si>
  <si>
    <t>5840 N DIVISION ST</t>
  </si>
  <si>
    <t>BEACHWOOD PARK GENERAL STORE</t>
  </si>
  <si>
    <t>CHEVRON HUNGRY BEAR MARKET</t>
  </si>
  <si>
    <t>3002 S 38TH ST</t>
  </si>
  <si>
    <t>BOISTFORT STORE</t>
  </si>
  <si>
    <t>1300 BOISTFORT ROAD</t>
  </si>
  <si>
    <t>CURTIS</t>
  </si>
  <si>
    <t>BOONDOCKS</t>
  </si>
  <si>
    <t>39411 NORTH ELK CHATTAROY ROAD</t>
  </si>
  <si>
    <t>ELK</t>
  </si>
  <si>
    <t>4615 N DIVISION ST</t>
  </si>
  <si>
    <t>COLLEGE WAY CHEVRON</t>
  </si>
  <si>
    <t>RIVERSIDE SERVICE / CONOCO</t>
  </si>
  <si>
    <t>34610 N NEWPORT HWY</t>
  </si>
  <si>
    <t>MARY'S CORNER MARKET</t>
  </si>
  <si>
    <t>7011 NORTH DIVISION STREET</t>
  </si>
  <si>
    <t>23312 N HWY 395</t>
  </si>
  <si>
    <t>13925 PACIFIC AVENUE SOUTH</t>
  </si>
  <si>
    <t>MILLER'S ONE STOP</t>
  </si>
  <si>
    <t>39824 SR 2 N</t>
  </si>
  <si>
    <t>FRED MEYER #013</t>
  </si>
  <si>
    <t>SAFEWAY STORE #1436</t>
  </si>
  <si>
    <t>1624 72ND ST E</t>
  </si>
  <si>
    <t>RITE AID #5274</t>
  </si>
  <si>
    <t>15801 PACIFIC AVE</t>
  </si>
  <si>
    <t>FIELDS ARCO AM PM 5490</t>
  </si>
  <si>
    <t>2901 SOUTH 38TH STREET, SUITE A</t>
  </si>
  <si>
    <t>8235 SOUTH HOSMER STREET</t>
  </si>
  <si>
    <t>1520 NORTH ARGONNE ROAD</t>
  </si>
  <si>
    <t>CAFE LAVIE</t>
  </si>
  <si>
    <t>3724 YAKIMA AVENUE</t>
  </si>
  <si>
    <t>5821 E BROADWAY AVE</t>
  </si>
  <si>
    <t>PINE GROVE JUNCTION</t>
  </si>
  <si>
    <t>16267 HWY 21 N</t>
  </si>
  <si>
    <t>MALO STORE</t>
  </si>
  <si>
    <t>17510 HWY 21 N</t>
  </si>
  <si>
    <t>MALO</t>
  </si>
  <si>
    <t>ALBERTSONS #246</t>
  </si>
  <si>
    <t>8851 E TRENT AVE</t>
  </si>
  <si>
    <t>ALBERTSONS #258</t>
  </si>
  <si>
    <t>13606 E 32ND AVE</t>
  </si>
  <si>
    <t>WAL-MART #5883</t>
  </si>
  <si>
    <t>5025 E SPRAGUE AVE</t>
  </si>
  <si>
    <t>WALGREENS #7846</t>
  </si>
  <si>
    <t>2702 N ARGONNE RD</t>
  </si>
  <si>
    <t>HICO MART/CONOCO</t>
  </si>
  <si>
    <t>1201 NORTH BARKER ROAD</t>
  </si>
  <si>
    <t>GREENACRES</t>
  </si>
  <si>
    <t>17128 EAST SPRAGUE AVENUE</t>
  </si>
  <si>
    <t>FREEMAN STORE/EXXON</t>
  </si>
  <si>
    <t>14510 STATE ROUTE 27</t>
  </si>
  <si>
    <t>VALLEYFORD</t>
  </si>
  <si>
    <t>MOBILE FOOD MART</t>
  </si>
  <si>
    <t>6021 EAST TRENT AVENUE</t>
  </si>
  <si>
    <t>KH GROCERY MARKET</t>
  </si>
  <si>
    <t>21121 E WELLESLEY AVE</t>
  </si>
  <si>
    <t>OTIS ORCHARDS</t>
  </si>
  <si>
    <t>303 SOUTH 1ST STREET</t>
  </si>
  <si>
    <t>FAIRFIELD</t>
  </si>
  <si>
    <t>14020 EAST SPRAGUE</t>
  </si>
  <si>
    <t>COLE'S MARKET</t>
  </si>
  <si>
    <t>10713 NORTHEAST 379TH STREET</t>
  </si>
  <si>
    <t>TWIN'S SMOKE</t>
  </si>
  <si>
    <t>24817 PACIFIC HIGHWAY S, SUITE 203</t>
  </si>
  <si>
    <t>13818 PURDY DR</t>
  </si>
  <si>
    <t>PURDY</t>
  </si>
  <si>
    <t>16915 SR 302 KPN</t>
  </si>
  <si>
    <t>7599 STATE HWY 303 NE</t>
  </si>
  <si>
    <t>15252 PACIFIC HWY S</t>
  </si>
  <si>
    <t>14317 PURDY DR NW</t>
  </si>
  <si>
    <t>5010 MAY ST</t>
  </si>
  <si>
    <t>WALGREENS #12910</t>
  </si>
  <si>
    <t>4840 BORGEN BLVD NW</t>
  </si>
  <si>
    <t>6323 STATE RD 303 NE</t>
  </si>
  <si>
    <t>12807 DES MOINES MEMORIAL DR S</t>
  </si>
  <si>
    <t>EAGLE PLAZA SELF SERVE/MART 76</t>
  </si>
  <si>
    <t>WEST HILLS FOOD MART 76</t>
  </si>
  <si>
    <t>4650 WERNER ROAD</t>
  </si>
  <si>
    <t>11330 NORTHWEST 51ST AVENUE</t>
  </si>
  <si>
    <t>ARCO  AM/PM</t>
  </si>
  <si>
    <t>9630 RIDGETOP BLVD NW</t>
  </si>
  <si>
    <t>3231 LUND AVE SE</t>
  </si>
  <si>
    <t>ANDERSON'S GENERAL STORE/CHEVRON</t>
  </si>
  <si>
    <t>1902 POINT FOSDICK DR NW</t>
  </si>
  <si>
    <t>BLUECREEK MERCANTILE</t>
  </si>
  <si>
    <t>ECIG N' VAPE BOTHELL</t>
  </si>
  <si>
    <t>17208 BOTHELL WAY NE SUITE C</t>
  </si>
  <si>
    <t>BRIDGEWAY MARKET</t>
  </si>
  <si>
    <t>6707 TYEE DRIVE NORTHWEST</t>
  </si>
  <si>
    <t>13621 AMBAUM BLVD SW</t>
  </si>
  <si>
    <t>9508 CANYON RD E</t>
  </si>
  <si>
    <t>15060 PACIFIC HIGHWAY SOUTH, TUKWILA WA 98188</t>
  </si>
  <si>
    <t>DAILY STOP GROCERY</t>
  </si>
  <si>
    <t>9730 BROWNSVILLE HIGHWAY NORTHEAST</t>
  </si>
  <si>
    <t>RIVERTON HEIGHTS GROCERY &amp; DELI</t>
  </si>
  <si>
    <t>15015 PACIFIC HWY S</t>
  </si>
  <si>
    <t>FINHOLM'S</t>
  </si>
  <si>
    <t>8812 NORTH HARBORVIEW DRIVE</t>
  </si>
  <si>
    <t>WILDCAT LAKE GROCERY</t>
  </si>
  <si>
    <t>9060 NW HOLLY RD</t>
  </si>
  <si>
    <t>CARNICERIA LOS AMIGOS</t>
  </si>
  <si>
    <t>211 NORTH ELDER STREET, SUITE B</t>
  </si>
  <si>
    <t>BOB'S SUMMIT DELI &amp; CHEVRON</t>
  </si>
  <si>
    <t>EXIT 52 I-90</t>
  </si>
  <si>
    <t>BOULEVARD PARK THRIFTWAY</t>
  </si>
  <si>
    <t>12000 DES MOINES MEMORIAL DR S</t>
  </si>
  <si>
    <t>C &amp; C SUPER SAVER</t>
  </si>
  <si>
    <t>3746 G STREET</t>
  </si>
  <si>
    <t>CAMP UNION GROCERY/TEXACO</t>
  </si>
  <si>
    <t>LEE'S SUMMIT DELI &amp; GROCERY</t>
  </si>
  <si>
    <t>741 STATE RT 906</t>
  </si>
  <si>
    <t>SNOQUALMIE PASS</t>
  </si>
  <si>
    <t>FOREST PARK DELI AND GROCERY</t>
  </si>
  <si>
    <t>500 SOUTH STREET</t>
  </si>
  <si>
    <t>SEABECK LANDING GENERAL STORE</t>
  </si>
  <si>
    <t>15384 SEABECK HWY NW</t>
  </si>
  <si>
    <t>GOLDEN STAR</t>
  </si>
  <si>
    <t>3950 WHEATON WAY</t>
  </si>
  <si>
    <t>THE SMOKE HOUSE</t>
  </si>
  <si>
    <t>14017 1ST AVE SOUTH #102</t>
  </si>
  <si>
    <t>DESERT AIRE MOTEL &amp; MINI MART</t>
  </si>
  <si>
    <t>103 THUNDERBIRD WAY SW</t>
  </si>
  <si>
    <t>DAY BREAK CAFE</t>
  </si>
  <si>
    <t>10900 NE 8TH ST STE 120</t>
  </si>
  <si>
    <t>HOLT'S QUICK CHECK</t>
  </si>
  <si>
    <t>400 N PACIFIC AVE</t>
  </si>
  <si>
    <t>4421 PRICHARD RD</t>
  </si>
  <si>
    <t>601 UNION STREET, SUITE 304B</t>
  </si>
  <si>
    <t>ESSENTIAL MARKET</t>
  </si>
  <si>
    <t>1301 4TH AVENUE</t>
  </si>
  <si>
    <t>HAWK FUEL / QUICK STOP</t>
  </si>
  <si>
    <t>HOT SPOT / STORE</t>
  </si>
  <si>
    <t>122 FRONTIER WAY W</t>
  </si>
  <si>
    <t>76/PIK A POP #1</t>
  </si>
  <si>
    <t>1949 NORTH 4TH AVENUE</t>
  </si>
  <si>
    <t>ALBERTSON'S NO. 414</t>
  </si>
  <si>
    <t>PIK A POP #7</t>
  </si>
  <si>
    <t>1502 N 4TH AVE</t>
  </si>
  <si>
    <t>2601 STEVENS ST N</t>
  </si>
  <si>
    <t>ORCHARDS 76/FOOD MART</t>
  </si>
  <si>
    <t>10411 NORTHEAST FOURTH PLAIN BOULEVARD, SUITE 101</t>
  </si>
  <si>
    <t>PARK AVENUE FOODS</t>
  </si>
  <si>
    <t>7214 SOUTH PARK AVENUE</t>
  </si>
  <si>
    <t>CARNICIERIA LA BARATA</t>
  </si>
  <si>
    <t>214 N 4TH ST</t>
  </si>
  <si>
    <t>SMOKE &amp; BEER PLUS</t>
  </si>
  <si>
    <t>7044 PACIFIC AVE STE B</t>
  </si>
  <si>
    <t>MOUNTLAKE TERRACE CHEVRON</t>
  </si>
  <si>
    <t>EZ DELI MART</t>
  </si>
  <si>
    <t>3205 6TH AVENUE</t>
  </si>
  <si>
    <t>SUNRISE FOOD MART/MOBILE</t>
  </si>
  <si>
    <t>508 NORTH 4TH AVENUE</t>
  </si>
  <si>
    <t>GOODIES FOODS</t>
  </si>
  <si>
    <t>GAS AND GO</t>
  </si>
  <si>
    <t>JOHN'S MARKET &amp; SMOKE</t>
  </si>
  <si>
    <t>1214 SOUTH 56TH STREET</t>
  </si>
  <si>
    <t>LIVELY MARKET</t>
  </si>
  <si>
    <t>4502 PACIFIC AVE</t>
  </si>
  <si>
    <t>STAR MARKET</t>
  </si>
  <si>
    <t>1433 SOUTH 56TH STREET</t>
  </si>
  <si>
    <t>A&amp;A MINI-MART</t>
  </si>
  <si>
    <t>919 W COURT ST</t>
  </si>
  <si>
    <t>22003 66TH AVE W STE 2D</t>
  </si>
  <si>
    <t>22803 44TH AVENUE WEST</t>
  </si>
  <si>
    <t>1501 WEST COURT STREET, SUITE 107</t>
  </si>
  <si>
    <t>ALGER FOOD MART</t>
  </si>
  <si>
    <t>2180 OLD HWY 99 N</t>
  </si>
  <si>
    <t>JUST PLAIN GROCERY &amp; GAS</t>
  </si>
  <si>
    <t>18632 BEAVER VALLEY RD</t>
  </si>
  <si>
    <t>TOP MARKET</t>
  </si>
  <si>
    <t>838 W STATE ROUTE 20</t>
  </si>
  <si>
    <t>SAFEWAY INC # 1437 FUEL CENTER</t>
  </si>
  <si>
    <t>1402 S 38TH ST</t>
  </si>
  <si>
    <t>SAFEWAY STORE #1437</t>
  </si>
  <si>
    <t>1302 38TH ST S</t>
  </si>
  <si>
    <t>7-ELEVEN STORE 2303-14457D</t>
  </si>
  <si>
    <t>3848 MCKINLEY AVE</t>
  </si>
  <si>
    <t>7-ELEVEN 2661-34587A</t>
  </si>
  <si>
    <t>5006 CENTER ST STE F</t>
  </si>
  <si>
    <t>RITE AID #5276</t>
  </si>
  <si>
    <t>1850 S MILDRED ST</t>
  </si>
  <si>
    <t>FRED MEYER #605</t>
  </si>
  <si>
    <t>PEARL STREET SHELL FOOD MART</t>
  </si>
  <si>
    <t>5744 N 26TH ST</t>
  </si>
  <si>
    <t>15585 NE 24TH ST</t>
  </si>
  <si>
    <t>14130 JUANITA DR NE</t>
  </si>
  <si>
    <t>6940 COAL CREEK PKWY SE</t>
  </si>
  <si>
    <t>1204 SPIRIT LAKE HWY</t>
  </si>
  <si>
    <t>DELCRIS/CHEVRON</t>
  </si>
  <si>
    <t>609 E MAIN ST</t>
  </si>
  <si>
    <t>CONOCO / RITZ FOOD MART</t>
  </si>
  <si>
    <t>HESS MART</t>
  </si>
  <si>
    <t>17203 HIGHWAY 112</t>
  </si>
  <si>
    <t>2311 SW 336TH ST</t>
  </si>
  <si>
    <t>SUNSET MOBIL</t>
  </si>
  <si>
    <t>OLSON'S RESORT</t>
  </si>
  <si>
    <t>444 FRONT STREET</t>
  </si>
  <si>
    <t>WALGREENS #01085</t>
  </si>
  <si>
    <t>3328 NE 3RD AVE</t>
  </si>
  <si>
    <t>7 MARKET</t>
  </si>
  <si>
    <t>3514 NORTHEAST 3RD AVENUE</t>
  </si>
  <si>
    <t>12310 N STATE RT 395</t>
  </si>
  <si>
    <t>FACTORIA 76</t>
  </si>
  <si>
    <t>PRESTON GENERAL STORE / SHELL</t>
  </si>
  <si>
    <t>30365 SE HIGH PT WY SP 101</t>
  </si>
  <si>
    <t>PRESTON</t>
  </si>
  <si>
    <t>LINDA'S SPECIALTIES</t>
  </si>
  <si>
    <t>SUPER 1 FOODS #35</t>
  </si>
  <si>
    <t>1250 N HWY 395</t>
  </si>
  <si>
    <t>SUNSET MART #21</t>
  </si>
  <si>
    <t>WAL-MART SUPERCENTER #3380</t>
  </si>
  <si>
    <t>4820 N ROAD 68</t>
  </si>
  <si>
    <t>STEELE MART 76</t>
  </si>
  <si>
    <t>SMITTY'S 76</t>
  </si>
  <si>
    <t>1400 BOMBING RANGE ROAD</t>
  </si>
  <si>
    <t>910 NE PARK DR</t>
  </si>
  <si>
    <t>EMERALD QUEEN CASINO &amp; HOTEL</t>
  </si>
  <si>
    <t>YELLOW PINE MINI MART/CHEVRON</t>
  </si>
  <si>
    <t>4823 BROADMOOR DRIVE</t>
  </si>
  <si>
    <t>EXXON / CIRCLE K</t>
  </si>
  <si>
    <t>12231 WEST CLEARWATER AVENUE</t>
  </si>
  <si>
    <t>TRI CITY VAPERZ</t>
  </si>
  <si>
    <t>321 N COLUMBIA CENTER BLVD</t>
  </si>
  <si>
    <t>ISLAND VIEW MARKET &amp; DELI</t>
  </si>
  <si>
    <t>1607 COLUMBIA PARK TRAIL</t>
  </si>
  <si>
    <t>101 MULFORD RD</t>
  </si>
  <si>
    <t>454 KEENE RD</t>
  </si>
  <si>
    <t>1401 BOMBING RANGE ROAD</t>
  </si>
  <si>
    <t>4212 W 27TH AVE</t>
  </si>
  <si>
    <t>SUPER 1 FOODS #30</t>
  </si>
  <si>
    <t>200 MOUNTIAN VIEW DR E</t>
  </si>
  <si>
    <t>CHEVRON STATION #1153</t>
  </si>
  <si>
    <t>212TH CHEVRON</t>
  </si>
  <si>
    <t>7-ELEVEN #26198</t>
  </si>
  <si>
    <t>7-ELEVEN #35013A  TACOM</t>
  </si>
  <si>
    <t>801 S 56TH ST</t>
  </si>
  <si>
    <t>FRED MEYER/FM FUEL CENTER #351</t>
  </si>
  <si>
    <t>15609 E SPRAGUE RD</t>
  </si>
  <si>
    <t>SHELL-406</t>
  </si>
  <si>
    <t>8306 TACOMA MALL BLVD S</t>
  </si>
  <si>
    <t>RITE AID #5299</t>
  </si>
  <si>
    <t>700 S MAIN ST</t>
  </si>
  <si>
    <t>608 E MOUNTIAN VIEW AVE</t>
  </si>
  <si>
    <t>CHEAP SMOKE &amp; GROCERY</t>
  </si>
  <si>
    <t>VAPEN CHERRY'S E-CIGARETTES</t>
  </si>
  <si>
    <t>17415 PACIFIC AVE #J</t>
  </si>
  <si>
    <t>MIN GROCERY</t>
  </si>
  <si>
    <t>3124 E PORTLAND AVE</t>
  </si>
  <si>
    <t>415 N SULLIVAN RD STE D</t>
  </si>
  <si>
    <t>RECOIL</t>
  </si>
  <si>
    <t>20401 MOUNTAIN HWY E BLDG B</t>
  </si>
  <si>
    <t>310 WASHINGTON AVE N SUITE 103</t>
  </si>
  <si>
    <t>CASCADE PEAKS</t>
  </si>
  <si>
    <t>11519 HWY 12</t>
  </si>
  <si>
    <t>656 NW RICHMOND BEACH RD</t>
  </si>
  <si>
    <t>201 NORTHEAST STATE ROUTE 300</t>
  </si>
  <si>
    <t>76 CLEAR CREEK GROCERY</t>
  </si>
  <si>
    <t>14367 CLEAR CREEK RD NW</t>
  </si>
  <si>
    <t>10023 OLD FRONTIER ROAD NORTHWEST</t>
  </si>
  <si>
    <t>18002 15TH AVE NE STE C</t>
  </si>
  <si>
    <t>SHELL ROSEDALE MARKET</t>
  </si>
  <si>
    <t>19890 VIKING AVENUE NORTHWEST</t>
  </si>
  <si>
    <t>SMOKECO PLUS</t>
  </si>
  <si>
    <t>33427 REDMOND-FALL CITY ROAD</t>
  </si>
  <si>
    <t>YOKE'S FRESH MARKET # 12</t>
  </si>
  <si>
    <t>4905 RD 68</t>
  </si>
  <si>
    <t>SNOQUALMIE FALLS GOLF COURSE GRILL</t>
  </si>
  <si>
    <t>35109 FISH HATCHERY RD SE</t>
  </si>
  <si>
    <t>206 EUCLID ST</t>
  </si>
  <si>
    <t>FOOD MARKET AT LAKE KATHRYN</t>
  </si>
  <si>
    <t>AMERISTAR #15 ZILLAH/TEXACO</t>
  </si>
  <si>
    <t>WAL-MART MARKET # 3098-BELLEVUE</t>
  </si>
  <si>
    <t>GLENOMA GROCERY / GLENOMA COUNTRY MARKET</t>
  </si>
  <si>
    <t>8136 US HIGHWAY 12</t>
  </si>
  <si>
    <t>GLENOMA</t>
  </si>
  <si>
    <t>GOLD NUGGET MARKET</t>
  </si>
  <si>
    <t>2810 W LAKE SAMMAMISH ROAD SOUTHEAST</t>
  </si>
  <si>
    <t>NISQUALLY REZ MART</t>
  </si>
  <si>
    <t>12827 YELM HWY. S.E.</t>
  </si>
  <si>
    <t>3903 FACTORIA SQUARE MALL SOUTHEAST</t>
  </si>
  <si>
    <t>SUNLAND STORE</t>
  </si>
  <si>
    <t>771 CHUCKER PL</t>
  </si>
  <si>
    <t>1062 WIND RIVER RD</t>
  </si>
  <si>
    <t>GLENWOOD GENERAL STORE</t>
  </si>
  <si>
    <t>208 E MAIN ST.</t>
  </si>
  <si>
    <t>GLENWOOD</t>
  </si>
  <si>
    <t>726 CENTRAL AVENUE SOUTH</t>
  </si>
  <si>
    <t>ROCK TOWN MARKET</t>
  </si>
  <si>
    <t>WHOLLY SMOKES</t>
  </si>
  <si>
    <t>11904 MERIDIAN E #B</t>
  </si>
  <si>
    <t>SUNSERRA STORE</t>
  </si>
  <si>
    <t>23572 SUNSERRA LOOP NW STE 105</t>
  </si>
  <si>
    <t>ALI'S PANADERIA</t>
  </si>
  <si>
    <t>2522 FOSTER CREEK AVE</t>
  </si>
  <si>
    <t>MINK'S COUNTRY MARKET</t>
  </si>
  <si>
    <t>XHALE VAPOR AND SMOKE</t>
  </si>
  <si>
    <t>15 LAKE STREET, SUITE 202</t>
  </si>
  <si>
    <t>KWICK N' KLEEN BRUSHLESS CAR WASH</t>
  </si>
  <si>
    <t>JOHN'S FOODS</t>
  </si>
  <si>
    <t>115 DAISY ST</t>
  </si>
  <si>
    <t>ROAD RUNNER GAS AND GROCERY</t>
  </si>
  <si>
    <t>1101 COLLEGE ST</t>
  </si>
  <si>
    <t>1545 MARVIN RD NE</t>
  </si>
  <si>
    <t>CIRCLE K/76 #2705927</t>
  </si>
  <si>
    <t>SMOKE &amp; BEER VAPE SHOP</t>
  </si>
  <si>
    <t>17530 MERIDIAN E, STE 102</t>
  </si>
  <si>
    <t>VAPOR CITY</t>
  </si>
  <si>
    <t>13105 MERIDIAN AVE E SUITE 103</t>
  </si>
  <si>
    <t>FIVE CORNER DELI MARKET</t>
  </si>
  <si>
    <t>OLYMPIC VIEW DELI</t>
  </si>
  <si>
    <t>GLENWOOD GROCERY</t>
  </si>
  <si>
    <t>WAL-MART #2325</t>
  </si>
  <si>
    <t>TIME SAVER GROCERY</t>
  </si>
  <si>
    <t>4232 SE MILE HILL DR</t>
  </si>
  <si>
    <t>4217 GILMAN AVENUE</t>
  </si>
  <si>
    <t>STEAMBOAT TRADING POST</t>
  </si>
  <si>
    <t>6610 SEXTON RD NW</t>
  </si>
  <si>
    <t>TOBACCO AND TOBACCO</t>
  </si>
  <si>
    <t>3995 BETHEL ROAD SOUTHEAST, SUITE 6</t>
  </si>
  <si>
    <t>4207 WHEATON WAY STE B</t>
  </si>
  <si>
    <t>BARTELL DRUG COMPANY #44</t>
  </si>
  <si>
    <t>10625 NE 68TH ST</t>
  </si>
  <si>
    <t>ANGEL OF THE WINDS CASINO</t>
  </si>
  <si>
    <t>3438 STOLUCKQUAMISH LN.</t>
  </si>
  <si>
    <t>BROWN AND SONS PREMIUM CIGARS</t>
  </si>
  <si>
    <t>6502 MARTIN WAY E</t>
  </si>
  <si>
    <t>5250 RAINIER AVENUE SOUTH</t>
  </si>
  <si>
    <t>HANDI STORE</t>
  </si>
  <si>
    <t>5050 STATE HIGHWAY 303 NORTHEAST, SUITE B-117</t>
  </si>
  <si>
    <t>VENDETTA SMOKE</t>
  </si>
  <si>
    <t>7837 MARTIN WAY E STE 104</t>
  </si>
  <si>
    <t>RITE AID #5266</t>
  </si>
  <si>
    <t>2860 NW BUCKLIN HILL RD</t>
  </si>
  <si>
    <t>9215 SILVERDALE WAY NW</t>
  </si>
  <si>
    <t>9989 SILVERDALE WAY NORTHWEST, SUITE 115</t>
  </si>
  <si>
    <t>GRANDPA'S TOBACCO</t>
  </si>
  <si>
    <t>3579 WHEATON WAY</t>
  </si>
  <si>
    <t>VAPOR IT</t>
  </si>
  <si>
    <t>10408 SILVERDALE WAY SUITE A103</t>
  </si>
  <si>
    <t>SAFEWAY #1978</t>
  </si>
  <si>
    <t>7-ELEVEN 2303 32307C</t>
  </si>
  <si>
    <t>4701 S OAKES ST</t>
  </si>
  <si>
    <t>ALDER STREET 76 / FOOD MART</t>
  </si>
  <si>
    <t>C AND M SHORT STOP DELI AND GROCERY / SHELL</t>
  </si>
  <si>
    <t>14421 WOODBROOK DR SW</t>
  </si>
  <si>
    <t>SHELL FOOD MARKET</t>
  </si>
  <si>
    <t>1315 KEY PENINSULA HWY N</t>
  </si>
  <si>
    <t>15423 SOUTHEAST 272ND STREET</t>
  </si>
  <si>
    <t>XHALE VAPOR N SMOKE</t>
  </si>
  <si>
    <t>5610 E LAKE SAMMAMISH PKWY SE STE A</t>
  </si>
  <si>
    <t>SKYWAY SMOKE</t>
  </si>
  <si>
    <t>4704 SOUTH OAKES STREET SUITE 109</t>
  </si>
  <si>
    <t>SINCLAIR DINO MART</t>
  </si>
  <si>
    <t>1104 S COLUMBUS</t>
  </si>
  <si>
    <t>MINI MART</t>
  </si>
  <si>
    <t>110 FRONTAGE ROAD</t>
  </si>
  <si>
    <t>ROOSEVELT</t>
  </si>
  <si>
    <t>2202 SOUTH 320TH STREET</t>
  </si>
  <si>
    <t>120HWY 3 STE 122</t>
  </si>
  <si>
    <t>WILLIE'S CUSTOM PIPES SHOPS</t>
  </si>
  <si>
    <t>19810 OLD HWY 99 UNIT 7</t>
  </si>
  <si>
    <t>823 N MILLER ST</t>
  </si>
  <si>
    <t>KUNG FU VAPES</t>
  </si>
  <si>
    <t>4811 N MARKET ST</t>
  </si>
  <si>
    <t>101 E CHANCE ALA MER NE</t>
  </si>
  <si>
    <t>PAT'S RANCH MART  INC.</t>
  </si>
  <si>
    <t>279 HWY 97</t>
  </si>
  <si>
    <t>303 91ST AVENUE NORTHEAST SUITE D401</t>
  </si>
  <si>
    <t>15244 SILVERDALE WAY NW</t>
  </si>
  <si>
    <t>HANDY ANDY / VALERO</t>
  </si>
  <si>
    <t>221 NE 104TH AVE STE 202</t>
  </si>
  <si>
    <t>BRINNON GENERAL STORE</t>
  </si>
  <si>
    <t>306413 HIGHWAY 101, DRAWER S</t>
  </si>
  <si>
    <t>BRINNON</t>
  </si>
  <si>
    <t>2730 NORTH MACHIAS ROAD</t>
  </si>
  <si>
    <t>DYNASTY ROOM</t>
  </si>
  <si>
    <t>714 S KING ST</t>
  </si>
  <si>
    <t>105 STATE STREET</t>
  </si>
  <si>
    <t>SHADOW MOUNTAIN GENERAL STORE / TEXACO</t>
  </si>
  <si>
    <t>232951 HIGHWAY 101</t>
  </si>
  <si>
    <t>YOUNGS GROCERY &amp; DELI</t>
  </si>
  <si>
    <t>419 NW 6TH AVE</t>
  </si>
  <si>
    <t>HOP-N-SHOP FOOD STORE</t>
  </si>
  <si>
    <t>1800 78TH STREET</t>
  </si>
  <si>
    <t>TROUT LAKE GROCERY</t>
  </si>
  <si>
    <t>2383 HIGHWAY 141</t>
  </si>
  <si>
    <t>TROUT LAKE</t>
  </si>
  <si>
    <t>RHYTHM &amp; RYE</t>
  </si>
  <si>
    <t>311 CAPITOL WAY N</t>
  </si>
  <si>
    <t>COVE RV PARK COUNTRY STORE</t>
  </si>
  <si>
    <t>303075 HIGHWAY 101</t>
  </si>
  <si>
    <t>PENINSULA FOODS &amp; GROCERY</t>
  </si>
  <si>
    <t>294682 HIGHWAY 101</t>
  </si>
  <si>
    <t>QUILCENE</t>
  </si>
  <si>
    <t>THE WICKED WITCH</t>
  </si>
  <si>
    <t>ARIRANG SUN'S SMOKE</t>
  </si>
  <si>
    <t>4226 KITSAP WAY</t>
  </si>
  <si>
    <t>SOUTHWORTH GROCERY</t>
  </si>
  <si>
    <t>3985 CHERRY STREET SOUTHEAST</t>
  </si>
  <si>
    <t>SOUTHWORTH</t>
  </si>
  <si>
    <t>996 EAST 21ST STREET</t>
  </si>
  <si>
    <t>2616 STATE ROUTE 109</t>
  </si>
  <si>
    <t>OCEAN CITY</t>
  </si>
  <si>
    <t>7-ELEVEN STORE 2307-27742A</t>
  </si>
  <si>
    <t>BOISE CREEK GROCERY</t>
  </si>
  <si>
    <t>46918 244TH AVENUE SOUTHEAST</t>
  </si>
  <si>
    <t>CONNELL GAS &amp; FOOD MART</t>
  </si>
  <si>
    <t>13101 GLADE NORTH RD</t>
  </si>
  <si>
    <t>102 1ST AVE</t>
  </si>
  <si>
    <t>14444 124TH AVENUE NORTHEAST</t>
  </si>
  <si>
    <t>NORTHSHORE GENERAL STORE</t>
  </si>
  <si>
    <t>6384 US HIGHWAY 101</t>
  </si>
  <si>
    <t>AMANDA PARK</t>
  </si>
  <si>
    <t>HILTON GIFT SHOP</t>
  </si>
  <si>
    <t>17620 INTERNATIONAL BLVD</t>
  </si>
  <si>
    <t>OCEAN MARKET/REINO</t>
  </si>
  <si>
    <t>19921 MERIDIAN EAST</t>
  </si>
  <si>
    <t>AMANDA PARK MERCANTILE</t>
  </si>
  <si>
    <t>6088 US HWY 101</t>
  </si>
  <si>
    <t>RAINBOW CAFE AND LOUNGE</t>
  </si>
  <si>
    <t>112 MAIN ST E</t>
  </si>
  <si>
    <t>CARTER FOODS</t>
  </si>
  <si>
    <t>LACROSSE</t>
  </si>
  <si>
    <t>ALMOTA INN</t>
  </si>
  <si>
    <t>1753 GRANITE ROAD</t>
  </si>
  <si>
    <t>THE SPUNKY MONKEY BAR &amp; GRILL</t>
  </si>
  <si>
    <t>124 2ND ST SE</t>
  </si>
  <si>
    <t>138 CROSBY STREET</t>
  </si>
  <si>
    <t>FIREWEED TERRACE RESTAURANT &amp; LOUNGE</t>
  </si>
  <si>
    <t>4800 EAGLEMONT DR</t>
  </si>
  <si>
    <t>COULEE LODGE RESORT</t>
  </si>
  <si>
    <t>33017 PARK LAKE RD NE</t>
  </si>
  <si>
    <t>FRED MEYER/FM FUEL STOP #163</t>
  </si>
  <si>
    <t>AMPM</t>
  </si>
  <si>
    <t>BILLENE'S WAGON WHEEL DAIRY MART</t>
  </si>
  <si>
    <t>22321 MOUNTAIN HIGHWAY E</t>
  </si>
  <si>
    <t>2505 BEACON AVENUE SOUTH</t>
  </si>
  <si>
    <t>RAINIER GAS &amp; DELI</t>
  </si>
  <si>
    <t>101 BING-HAMPTON ST</t>
  </si>
  <si>
    <t>RAINIER GROCERY</t>
  </si>
  <si>
    <t>207 BINGHAMPTON ST SE</t>
  </si>
  <si>
    <t>SPIRIT</t>
  </si>
  <si>
    <t>WALGREENS #06258</t>
  </si>
  <si>
    <t>11607 98TH AVE NE</t>
  </si>
  <si>
    <t>WALGREENS #09380</t>
  </si>
  <si>
    <t>6105 NORTHEEAST 114TH AVENUE</t>
  </si>
  <si>
    <t>FRED MEYER #236</t>
  </si>
  <si>
    <t>BORDER STOP MARKET</t>
  </si>
  <si>
    <t>BROOKSIDE GROCERY &amp; DELI</t>
  </si>
  <si>
    <t>JIMMY'S DELI MARKET &amp; TERIYAKI</t>
  </si>
  <si>
    <t>NEWPORT FOOD MART</t>
  </si>
  <si>
    <t>3650 E VALLEY RD</t>
  </si>
  <si>
    <t>3105 NORTHEAST ANDRESON ROAD</t>
  </si>
  <si>
    <t>SMOKE FOR HALF PRICE</t>
  </si>
  <si>
    <t>QUALITY FOOD CENTER / QFC #850</t>
  </si>
  <si>
    <t>22833 BOTHELL HWY SE</t>
  </si>
  <si>
    <t>STADIUM CHEVRON</t>
  </si>
  <si>
    <t>YE OLDE VAPE SHOP</t>
  </si>
  <si>
    <t>462 N MARKET BLVD</t>
  </si>
  <si>
    <t>SEVEN FIFTY SEVEN</t>
  </si>
  <si>
    <t>14257 DES MOINES MEMORIAL DRIVE</t>
  </si>
  <si>
    <t>CIRCLE K/76 #2705929</t>
  </si>
  <si>
    <t>SAFEWAY STORE #366</t>
  </si>
  <si>
    <t>LOCHSLOY GROCERY</t>
  </si>
  <si>
    <t>BEER BONGS &amp; BULLSHIT</t>
  </si>
  <si>
    <t>BOSTON HARBOR MARINA</t>
  </si>
  <si>
    <t>312 73RD AVENUE NORTHEAST</t>
  </si>
  <si>
    <t>3228 E HIGHWAY 101</t>
  </si>
  <si>
    <t>THE PANTHER PIT  STOP</t>
  </si>
  <si>
    <t>7-ELEVEN #14470</t>
  </si>
  <si>
    <t>MAVERIK #570</t>
  </si>
  <si>
    <t>1019 E FRANCIS AVE</t>
  </si>
  <si>
    <t>801 SOUTH FARE AVENUE</t>
  </si>
  <si>
    <t>LA BARATA</t>
  </si>
  <si>
    <t>317 B STREET</t>
  </si>
  <si>
    <t>KALAMA SHOPPING CENTER</t>
  </si>
  <si>
    <t>THE CHERRY PATCH MINI MART</t>
  </si>
  <si>
    <t>101 WEST 1ST AVENUE</t>
  </si>
  <si>
    <t>1829 S 1ST ST</t>
  </si>
  <si>
    <t>LOVE'S #514</t>
  </si>
  <si>
    <t>1370 NORTH HIGHWAY 216</t>
  </si>
  <si>
    <t>HUDSON NEWS #577</t>
  </si>
  <si>
    <t>CHEVRON / CL MART</t>
  </si>
  <si>
    <t>ELMA MINI MALL/TEXACO</t>
  </si>
  <si>
    <t>1509 W MAIN ST</t>
  </si>
  <si>
    <t>645 WEST WASHINGTON STREET, SUITE 6</t>
  </si>
  <si>
    <t>SAM'S FOOD MART</t>
  </si>
  <si>
    <t>140 S 3RD ST</t>
  </si>
  <si>
    <t>GORDON'S SELECT MARKET</t>
  </si>
  <si>
    <t>220 SIMPSON AVE</t>
  </si>
  <si>
    <t>HARRY'S GROCERY</t>
  </si>
  <si>
    <t>312 WEST PINE STREET</t>
  </si>
  <si>
    <t>OAKVILLE</t>
  </si>
  <si>
    <t>RED'S HOP N' MARKET</t>
  </si>
  <si>
    <t>5397 ST RT 12 S</t>
  </si>
  <si>
    <t>MALONE</t>
  </si>
  <si>
    <t>DAISY STATION</t>
  </si>
  <si>
    <t>2990 SR 25 SOUTH</t>
  </si>
  <si>
    <t>RICE</t>
  </si>
  <si>
    <t>102 WEST SHAFFER</t>
  </si>
  <si>
    <t>THE VALLEY STORE</t>
  </si>
  <si>
    <t>HUDSON NEWS #538</t>
  </si>
  <si>
    <t>SEATAC AIRPORT/GATE D-2</t>
  </si>
  <si>
    <t>B &amp; D MARKET</t>
  </si>
  <si>
    <t>601 N TOWER AVE</t>
  </si>
  <si>
    <t>RIFFE LAKE CAMPGROUND</t>
  </si>
  <si>
    <t>241 OSBORN RD</t>
  </si>
  <si>
    <t>MERIDIAN CORNER GAS &amp; DELI / MOBIL</t>
  </si>
  <si>
    <t>22406 PACIFIC HWY S STE B</t>
  </si>
  <si>
    <t>DUPONT GROCERY</t>
  </si>
  <si>
    <t>FOOD MARKET AT LEA HILL</t>
  </si>
  <si>
    <t>12722 SE 312TH STREET, UNIT K</t>
  </si>
  <si>
    <t>COLOCKUM RESTAURANT AT COLOCKUM RIGDE GOLF COURSE</t>
  </si>
  <si>
    <t>17056 RD 5 NW</t>
  </si>
  <si>
    <t>14218 92ND AVENUE NORTHWEST</t>
  </si>
  <si>
    <t>GRAB N GO MART</t>
  </si>
  <si>
    <t>VICTORIAN VAPE</t>
  </si>
  <si>
    <t>2019 EAST SIMS WAY</t>
  </si>
  <si>
    <t>J'S VAPE AND SMOKE</t>
  </si>
  <si>
    <t>9472 SILVERDALE WAY NW STE B</t>
  </si>
  <si>
    <t>SAFEWAY STORE 1844</t>
  </si>
  <si>
    <t>E-liquid</t>
  </si>
  <si>
    <t>MILTON SPIRIT GAS STATION</t>
  </si>
  <si>
    <t>CAPITAL CITY SHELL</t>
  </si>
  <si>
    <t>CHEVRON/VILLA GROVE</t>
  </si>
  <si>
    <t>9200 LITTLEROCK ROAD SOUTHWEST</t>
  </si>
  <si>
    <t>MARINA SHELL FOOD MART</t>
  </si>
  <si>
    <t>724 EAST STATE AVENUE NE</t>
  </si>
  <si>
    <t>LAST STAND DINER AND SALOON</t>
  </si>
  <si>
    <t>502 WEST MAIN</t>
  </si>
  <si>
    <t>TOBACCO EXPRESS</t>
  </si>
  <si>
    <t>1619 HARRISON AVENUE NORTHWEST</t>
  </si>
  <si>
    <t>131 OYHUT BAY BLVD</t>
  </si>
  <si>
    <t>401 COULEE BLVD. E</t>
  </si>
  <si>
    <t>BIG CLOUD VAPE JUICE</t>
  </si>
  <si>
    <t>720 SIMPSON AVE</t>
  </si>
  <si>
    <t>LAKE SPANAWAY GOLF COURSE</t>
  </si>
  <si>
    <t>15602 PACIFIC AVE</t>
  </si>
  <si>
    <t>D &amp; K GROCERY</t>
  </si>
  <si>
    <t>58 MAIN STREET</t>
  </si>
  <si>
    <t>2113 5TH AVE</t>
  </si>
  <si>
    <t>9925 STATE AVE</t>
  </si>
  <si>
    <t>COPALIS CROSSING TEXACO</t>
  </si>
  <si>
    <t>1686 OCEAN BEACH RD</t>
  </si>
  <si>
    <t>COPALIS CROSSING</t>
  </si>
  <si>
    <t>QUIK-STOP</t>
  </si>
  <si>
    <t>1901 MILDRED ST W</t>
  </si>
  <si>
    <t>JACKSON'S SHELL</t>
  </si>
  <si>
    <t>7-ELEVEN STORE 2307-15525D</t>
  </si>
  <si>
    <t>THE Y SPORTS BAR AND GRILL</t>
  </si>
  <si>
    <t>19306 MOUNTAIN HWY E</t>
  </si>
  <si>
    <t>GEE CEE'S TRUCK STOP</t>
  </si>
  <si>
    <t>123 FOSTER CREEK RD</t>
  </si>
  <si>
    <t>ROY PUB &amp; EATERY</t>
  </si>
  <si>
    <t>106 MCNAUGHT ST</t>
  </si>
  <si>
    <t>PUTTERS RESTAURANT &amp; LOUNGE</t>
  </si>
  <si>
    <t>2485 NORTHEAST MCWILLIAMS ROAD</t>
  </si>
  <si>
    <t>BOLD LIQUOR WINE &amp; BEER</t>
  </si>
  <si>
    <t>19880 7TH AVE NE STE 101</t>
  </si>
  <si>
    <t>587 6TH AVE</t>
  </si>
  <si>
    <t>FOX ISLAND</t>
  </si>
  <si>
    <t>4081 W SR 3</t>
  </si>
  <si>
    <t>MANCHESTER MARKET</t>
  </si>
  <si>
    <t>8079 E  MAIN STREET STE 121</t>
  </si>
  <si>
    <t>CHEVRON  / FOOD MART</t>
  </si>
  <si>
    <t>13631 BENNINGTON DR NW</t>
  </si>
  <si>
    <t>3004 112TH ST EAST</t>
  </si>
  <si>
    <t>COUPEVILLE COUNTRY STORE</t>
  </si>
  <si>
    <t>1503 WESTSIDE HWY</t>
  </si>
  <si>
    <t>CARNICERIA JULISSA</t>
  </si>
  <si>
    <t>1305 WEST 4TH AVENUE, SUITE B</t>
  </si>
  <si>
    <t>1025 1ST STREET</t>
  </si>
  <si>
    <t>COSMOPOLIS</t>
  </si>
  <si>
    <t>5501 38TH AVENUE NORTHWEST</t>
  </si>
  <si>
    <t>M&amp;H MARKET</t>
  </si>
  <si>
    <t>767 MARKET ST</t>
  </si>
  <si>
    <t>SONNY'S</t>
  </si>
  <si>
    <t>250 SW MAIN ST</t>
  </si>
  <si>
    <t>WASHTUCNA</t>
  </si>
  <si>
    <t>516 MORGAN ST</t>
  </si>
  <si>
    <t>TAJ FOOD MART</t>
  </si>
  <si>
    <t>MAX'S VAPE</t>
  </si>
  <si>
    <t>6218 6TH AVE</t>
  </si>
  <si>
    <t>TIENDA LA SURITIDORA</t>
  </si>
  <si>
    <t>COLLEGE INN EASY SHOPPE</t>
  </si>
  <si>
    <t>1406 NORTHEAST 40TH STREET</t>
  </si>
  <si>
    <t>RX-MART PHARMACY</t>
  </si>
  <si>
    <t>300 SUNSET DRIVE EAST</t>
  </si>
  <si>
    <t>PARADISE MARKET 1 / TEXACO</t>
  </si>
  <si>
    <t>AXTON NORTHWEST MARKET / SHELL</t>
  </si>
  <si>
    <t>123 GLOVER ST</t>
  </si>
  <si>
    <t>BLAINE SHELL</t>
  </si>
  <si>
    <t>TRUCK BORDER CHEVRON</t>
  </si>
  <si>
    <t>LYMAN</t>
  </si>
  <si>
    <t>GKT EXPRESS MART / CHEVRON</t>
  </si>
  <si>
    <t>SKAGIT GOLF AND COUNTRY CLUB</t>
  </si>
  <si>
    <t>16701 COUNTRY CLUB DR</t>
  </si>
  <si>
    <t>H STREET SHELL</t>
  </si>
  <si>
    <t>4110 EAST SPRAGUE AVENUE</t>
  </si>
  <si>
    <t>509 S JACKSON STREET</t>
  </si>
  <si>
    <t>200 1ST STREET</t>
  </si>
  <si>
    <t>WALGREENS #09113</t>
  </si>
  <si>
    <t>1411 CORNWALL AVENUE</t>
  </si>
  <si>
    <t>YORKY'S GROCERY #6</t>
  </si>
  <si>
    <t>3618 WEST VALLEY HIGHWAY NORTH</t>
  </si>
  <si>
    <t>EVERYBODY'S STORE</t>
  </si>
  <si>
    <t>5465 POTTER ROAD</t>
  </si>
  <si>
    <t>EXXON/FOOD MART</t>
  </si>
  <si>
    <t>SUNSET GIFT</t>
  </si>
  <si>
    <t>ALDERTON GENERAL STORE</t>
  </si>
  <si>
    <t>9602 STATE HWY 162 E</t>
  </si>
  <si>
    <t>AUBURN WAY CHEVRON EXTRAMILE</t>
  </si>
  <si>
    <t>TYEE FARMS GROCERY STORE</t>
  </si>
  <si>
    <t>3828 LAKE WASHINGTON BLVD NE</t>
  </si>
  <si>
    <t>7-ELEVEN 2360-23378C</t>
  </si>
  <si>
    <t>RIVERROCK GRILL &amp; ALE HOUSE</t>
  </si>
  <si>
    <t>4050 MAPLE VALLEY HIGHWAY</t>
  </si>
  <si>
    <t>BECERRA'S INTERNATIONAL GROCERIES</t>
  </si>
  <si>
    <t>3503 E FOURTH PLAIN BLVD</t>
  </si>
  <si>
    <t>SUPER LUCKY C-STORE</t>
  </si>
  <si>
    <t>GREEN DAZE GLASS</t>
  </si>
  <si>
    <t>8505 NE HIGHWAY 99 STE A</t>
  </si>
  <si>
    <t>FORKS THRIFTWAY/OUTFITTERS</t>
  </si>
  <si>
    <t>5910 E FOURTH PLAIN BLVD</t>
  </si>
  <si>
    <t>601 E YAKIMA AVE</t>
  </si>
  <si>
    <t>CARLTON GENERAL STORE</t>
  </si>
  <si>
    <t>2256 STATE RT 153</t>
  </si>
  <si>
    <t>CARLTON</t>
  </si>
  <si>
    <t>ELITE SHELL</t>
  </si>
  <si>
    <t>HEMP-NOTIC</t>
  </si>
  <si>
    <t>16 RANCH RITE RD</t>
  </si>
  <si>
    <t>CIRCLE K/76 #2705534</t>
  </si>
  <si>
    <t>MALOTT COUNTRY STORE</t>
  </si>
  <si>
    <t>41 B &amp; O RD</t>
  </si>
  <si>
    <t>MALOTT</t>
  </si>
  <si>
    <t>I-VAPE AND GLASS</t>
  </si>
  <si>
    <t>2522 S 38TH ST STE C</t>
  </si>
  <si>
    <t>KRONIK</t>
  </si>
  <si>
    <t>3807 CENTER ST STE C</t>
  </si>
  <si>
    <t>13103 SOUTHEAST KENT KANGLEY STE A</t>
  </si>
  <si>
    <t>USK GENERAL STORE / TEXACO</t>
  </si>
  <si>
    <t>5101 RAINIER AVE S</t>
  </si>
  <si>
    <t>REINO FUELS</t>
  </si>
  <si>
    <t>BIBIRCH BAY CORNER</t>
  </si>
  <si>
    <t>8101 BLAINE ROAD</t>
  </si>
  <si>
    <t>330 N GRAND AVE STE D</t>
  </si>
  <si>
    <t>SHELL MART</t>
  </si>
  <si>
    <t>3930 A STREET SE, SUITE 302</t>
  </si>
  <si>
    <t>1202 OUTLET COLLECTION DRIVE SOUTHWEST, SUITE 102</t>
  </si>
  <si>
    <t>103 1ST AVE E</t>
  </si>
  <si>
    <t>DRAVUS 76</t>
  </si>
  <si>
    <t>108 TOWER AVE</t>
  </si>
  <si>
    <t>CASCADE CHEVRON</t>
  </si>
  <si>
    <t>FRUIT VALLEY CHEVRON</t>
  </si>
  <si>
    <t>MAPLE VALLEY MARKET</t>
  </si>
  <si>
    <t>21655 MAPLE VALLEY HIGHWAY</t>
  </si>
  <si>
    <t>MORGAN'S ESPRESS0</t>
  </si>
  <si>
    <t>MAYFLOWER OF CHINA RESTAURANT</t>
  </si>
  <si>
    <t>17005 SOUTHCENTER PKWY</t>
  </si>
  <si>
    <t>ORIENTAL FOOD &amp; GIFT</t>
  </si>
  <si>
    <t>THE SLICE OF LIFE</t>
  </si>
  <si>
    <t>8045 PACIFIC AVE</t>
  </si>
  <si>
    <t>NYC MINI MART</t>
  </si>
  <si>
    <t>808 SOUTHEAST CHKALOV DRIVE</t>
  </si>
  <si>
    <t>NORTH TAC VAPOR</t>
  </si>
  <si>
    <t>1700 132ND STREET SOUTHEAST SUITE 1</t>
  </si>
  <si>
    <t>QUICK STOP #4/SHELL</t>
  </si>
  <si>
    <t>STARVIN' SAM'S / 76</t>
  </si>
  <si>
    <t>HAGGEN FOOD &amp; PHARMACY #17</t>
  </si>
  <si>
    <t>1406 LAKE TAPPS PKY E</t>
  </si>
  <si>
    <t>KC'S AMPM</t>
  </si>
  <si>
    <t>989 112TH AVENUE NORTHEAST, SUITE 107</t>
  </si>
  <si>
    <t>HEMLOCK STORE</t>
  </si>
  <si>
    <t>2952 HEMLOCK ST</t>
  </si>
  <si>
    <t>UNIVERSITY FOOD &amp; BEVERAGES MARKET</t>
  </si>
  <si>
    <t>GILLON CHEVRON</t>
  </si>
  <si>
    <t>201 W 1ST ST</t>
  </si>
  <si>
    <t>SAFEWAY STORE #1135  FUEL CENTER</t>
  </si>
  <si>
    <t>CLE ELUM SHORT STOP</t>
  </si>
  <si>
    <t>BUZZ INN STEAKHOUSE &amp; CASINO</t>
  </si>
  <si>
    <t>DREWS GROCERY / SHELL</t>
  </si>
  <si>
    <t>804 S HILL PARK DR</t>
  </si>
  <si>
    <t>7-ELEVEN #2303-29989D</t>
  </si>
  <si>
    <t>SAFEWAY STORES NO. 1173</t>
  </si>
  <si>
    <t>1243 MARVIN RD NE</t>
  </si>
  <si>
    <t>711 N MAIN ST</t>
  </si>
  <si>
    <t>EXTRA MILE</t>
  </si>
  <si>
    <t>PDQ FOODS</t>
  </si>
  <si>
    <t>ALGUNA</t>
  </si>
  <si>
    <t>RAZZAL S II SPORTS BAR &amp; GRILL</t>
  </si>
  <si>
    <t>BIG LAKE GROCERY AND STORAGE</t>
  </si>
  <si>
    <t>YOUNG MARKET</t>
  </si>
  <si>
    <t>44584 STATE ROUTE 20, SUITE 1</t>
  </si>
  <si>
    <t>909 MADISON ST</t>
  </si>
  <si>
    <t>JP'S WILLIAMS AVE SPORTS BAR</t>
  </si>
  <si>
    <t>INGLEWOOD GOLF CLUB</t>
  </si>
  <si>
    <t>6505 INGLEWOOD RD NE</t>
  </si>
  <si>
    <t>FREDDIE'S</t>
  </si>
  <si>
    <t>CRYPTATROPA CAFÉ AND BAR</t>
  </si>
  <si>
    <t>421 4TH AVE E</t>
  </si>
  <si>
    <t>1500 52ND ST</t>
  </si>
  <si>
    <t>WOODLAND LODGE NO. 2394 LOYAL ORDER OF MOOSE</t>
  </si>
  <si>
    <t>SAHALEE COUNTRY CLUB  SO-2576</t>
  </si>
  <si>
    <t>CARBONADO SALOON</t>
  </si>
  <si>
    <t>101 PERSHING AVE</t>
  </si>
  <si>
    <t>CARBONADO</t>
  </si>
  <si>
    <t>OAKTREE RESTAURANT AND CARD ROOM</t>
  </si>
  <si>
    <t>O FINNIGANS PUB</t>
  </si>
  <si>
    <t>13601 HWY 99</t>
  </si>
  <si>
    <t>SUNNYSLOPE GROCERY</t>
  </si>
  <si>
    <t>HOUSE OF VAPOR</t>
  </si>
  <si>
    <t>THE OULD TRIANGLE</t>
  </si>
  <si>
    <t>9736 GREENWOOD AVE N</t>
  </si>
  <si>
    <t>174 ROY ST  STE A</t>
  </si>
  <si>
    <t>SMOKING EXODUS</t>
  </si>
  <si>
    <t>1382 SE LUND AVE STE 150</t>
  </si>
  <si>
    <t>LIGHTHOUSE SALOON</t>
  </si>
  <si>
    <t>3414 EVERETT AVE</t>
  </si>
  <si>
    <t>7-ELEVEN 2360-16022E</t>
  </si>
  <si>
    <t>CONOCO / DIVINE'S FASMART</t>
  </si>
  <si>
    <t>SAFEWAY STORE #1952</t>
  </si>
  <si>
    <t>4280 MARTIN WAY E</t>
  </si>
  <si>
    <t>27400 PACIFIC HIGHWAY S STE C</t>
  </si>
  <si>
    <t>CHEVERON</t>
  </si>
  <si>
    <t>932 W 3RD AVE</t>
  </si>
  <si>
    <t>33320 PACIFIC HIGHWAY SOUTHSUITE 102</t>
  </si>
  <si>
    <t>1610 W LINCOLN AVE</t>
  </si>
  <si>
    <t>CRAZY MOOSE CASINO II</t>
  </si>
  <si>
    <t>OHOULIES PUB</t>
  </si>
  <si>
    <t>FRED MEYER #041</t>
  </si>
  <si>
    <t>NORTH CASCADE FOOD MART</t>
  </si>
  <si>
    <t>JB MART</t>
  </si>
  <si>
    <t>ARCO / AM/PM</t>
  </si>
  <si>
    <t>MALARKEY'S POOL &amp; BREW</t>
  </si>
  <si>
    <t>445 TACOMA AVE S</t>
  </si>
  <si>
    <t>KING'S MARKET THRIFTWAY</t>
  </si>
  <si>
    <t>O'BLARNEY'S PUB</t>
  </si>
  <si>
    <t>7-ELEVEN #36683H</t>
  </si>
  <si>
    <t>1524 3RD AVE</t>
  </si>
  <si>
    <t>6421 15TH AVENUE NORTWESTUNIT B</t>
  </si>
  <si>
    <t>EASTSIDE SMOKE CO.</t>
  </si>
  <si>
    <t>2008 STATE AVE NE</t>
  </si>
  <si>
    <t>PARK'S MINI MART</t>
  </si>
  <si>
    <t>THE HIDEAWAY RESTAURANT AND CASINO</t>
  </si>
  <si>
    <t>14525 AURORA AVENUE NORTH</t>
  </si>
  <si>
    <t>1057A GEORGE WASHINGTON WAY #A</t>
  </si>
  <si>
    <t>TOWN PUMP &amp; PANTRY/CONOCO</t>
  </si>
  <si>
    <t>THE LOOKING GLASS</t>
  </si>
  <si>
    <t>931 E JOHNS PARAIRIE RD</t>
  </si>
  <si>
    <t>LASALVADORENA GROCERY</t>
  </si>
  <si>
    <t>409 E MARKET ST</t>
  </si>
  <si>
    <t>PERCY'S</t>
  </si>
  <si>
    <t>5233 BALLARD AVE NW</t>
  </si>
  <si>
    <t>2222A 2ND AVENUE</t>
  </si>
  <si>
    <t>26705 MAPLE VALLEY</t>
  </si>
  <si>
    <t>7-ELEVEN #19305B- SELAH</t>
  </si>
  <si>
    <t>MAPLE VALLEY UNION 76</t>
  </si>
  <si>
    <t>SELAH SAVE-ON-FOODS # 845</t>
  </si>
  <si>
    <t>800 PARK CENTER N</t>
  </si>
  <si>
    <t>BENSON'S MARKET</t>
  </si>
  <si>
    <t>CHEVRON EXTRA MILE / MCDONALDS</t>
  </si>
  <si>
    <t>10715 SE 240TH ST</t>
  </si>
  <si>
    <t>LOOMIS TRAIL GOLF CLUB</t>
  </si>
  <si>
    <t>4342 LOOMIS TRAIL RD</t>
  </si>
  <si>
    <t>GLYNN'S SHAMROCK PUB</t>
  </si>
  <si>
    <t>5309 GUIDE MERIDIAN #A</t>
  </si>
  <si>
    <t>1528 OLYMPIC HWY S</t>
  </si>
  <si>
    <t>ODYSSEY SMOKE SHOP</t>
  </si>
  <si>
    <t>23254 MILITARY ROAD SOUTH</t>
  </si>
  <si>
    <t>ROOSTERS/SHELL</t>
  </si>
  <si>
    <t>PANDORA'S BOX 3</t>
  </si>
  <si>
    <t>5300 W CLEARWATER AVE STE B</t>
  </si>
  <si>
    <t>1220 SOUTH 1ST STREET</t>
  </si>
  <si>
    <t>TOP OF TACOMA BAR &amp; CAFÉ</t>
  </si>
  <si>
    <t>LAKE ROESIGER STORE</t>
  </si>
  <si>
    <t>TERRY'S OFFICE TAVERN</t>
  </si>
  <si>
    <t>3410 N PROCTOR ST</t>
  </si>
  <si>
    <t>511 DEARBORN AVE S</t>
  </si>
  <si>
    <t>5025 N ROAD 68 STE J</t>
  </si>
  <si>
    <t>BARTELL DRUG COMPANY #12</t>
  </si>
  <si>
    <t>SAFEWAY 1864</t>
  </si>
  <si>
    <t>24040 BOTHELL EVERETT HIGHWAY</t>
  </si>
  <si>
    <t>SAFEWAY INC. #1923</t>
  </si>
  <si>
    <t>9620 28TH AVE SW</t>
  </si>
  <si>
    <t>CYPRESS MINI MART</t>
  </si>
  <si>
    <t>MERCED MARKET/AMPM</t>
  </si>
  <si>
    <t>31855 PACIFIC HWY S</t>
  </si>
  <si>
    <t>BLACK STONE MINI MARKET / ARCO</t>
  </si>
  <si>
    <t>CHEVRON #1112</t>
  </si>
  <si>
    <t>SAFEWAY STORE #474</t>
  </si>
  <si>
    <t>1715 BROADWAY AVE</t>
  </si>
  <si>
    <t>AM PM 5714</t>
  </si>
  <si>
    <t>MARINER FOOD MART</t>
  </si>
  <si>
    <t>325 112 ST SW</t>
  </si>
  <si>
    <t>541 NORTH WEST AVENUE</t>
  </si>
  <si>
    <t>FRYELAND 76</t>
  </si>
  <si>
    <t>9823 16TH AVENUE SOUTHWEST</t>
  </si>
  <si>
    <t>NACHES TAVERN</t>
  </si>
  <si>
    <t>58411 SR 410 E</t>
  </si>
  <si>
    <t>BROADWAY MARKET</t>
  </si>
  <si>
    <t>508 BROADWAY</t>
  </si>
  <si>
    <t>LAKE FOREST PARK MARKET</t>
  </si>
  <si>
    <t>18498 BALLINGER WAY NORTHEAST</t>
  </si>
  <si>
    <t>J'S QUICK STOP MART</t>
  </si>
  <si>
    <t>USA MINI MART</t>
  </si>
  <si>
    <t>HAGGEN FOODS #43</t>
  </si>
  <si>
    <t>401 NORTH B ST</t>
  </si>
  <si>
    <t>3280 SOUTHEAST LUND AVENUE, SUITE 4</t>
  </si>
  <si>
    <t>7219 OLD HIGHWAY 99 SOUTHWEST</t>
  </si>
  <si>
    <t>GATEWAY GAS AND DELI / SHELL</t>
  </si>
  <si>
    <t>GARFIELD MARKET</t>
  </si>
  <si>
    <t>406 GARFIELD STREET SOUTH</t>
  </si>
  <si>
    <t>MAIN ST</t>
  </si>
  <si>
    <t>CLOUD 9 HOOKAH LOUNG</t>
  </si>
  <si>
    <t>2522 E CHERRY ST</t>
  </si>
  <si>
    <t>CASABLANCA</t>
  </si>
  <si>
    <t>1221 S MAIN ST STE 201-202</t>
  </si>
  <si>
    <t>323 E COLLEGE WAY STE B</t>
  </si>
  <si>
    <t>SMITTY'S CONOCO #190</t>
  </si>
  <si>
    <t>301 NORTH 1ST STREET</t>
  </si>
  <si>
    <t>GROCERY &amp; DELI</t>
  </si>
  <si>
    <t>751 COMMERCE STREET</t>
  </si>
  <si>
    <t>16002 MERIDIAN EAST</t>
  </si>
  <si>
    <t>PYALLUP</t>
  </si>
  <si>
    <t>SAFEWAY INC #1449 (FUEL STATION)</t>
  </si>
  <si>
    <t>501 N MILLER STE A</t>
  </si>
  <si>
    <t>21412 HIGHWAY 99</t>
  </si>
  <si>
    <t>CIRCLE K/76 #2705480</t>
  </si>
  <si>
    <t>17700 AMBAUM BLVD S</t>
  </si>
  <si>
    <t>BOW LAKE MINI MART</t>
  </si>
  <si>
    <t>3615 S 182ND ST STE A</t>
  </si>
  <si>
    <t>CEDAR RAPIDS GROCERY</t>
  </si>
  <si>
    <t>18015 SOUTHEAST MAPLE VALLEY HIGHWAY</t>
  </si>
  <si>
    <t>430 EAST 25TH STREET, SUITE 98</t>
  </si>
  <si>
    <t>GROCERY STORE</t>
  </si>
  <si>
    <t>9001 16TH AVE SW</t>
  </si>
  <si>
    <t>MATCH MART/SHELL</t>
  </si>
  <si>
    <t>4211 S CENTER ST</t>
  </si>
  <si>
    <t>JACKSONS #615</t>
  </si>
  <si>
    <t>ARCO AM/PM MINI MART LYNNWOOD</t>
  </si>
  <si>
    <t>APATZINGAN MARKET</t>
  </si>
  <si>
    <t>2015 SOUTH 96TH STREET SUITE 7</t>
  </si>
  <si>
    <t>ASHLEY'S SMOKIN ART</t>
  </si>
  <si>
    <t>3828 S YAKIMA AVE</t>
  </si>
  <si>
    <t>WESTSIDE LANES</t>
  </si>
  <si>
    <t>2200 GARFIELD AVE NW</t>
  </si>
  <si>
    <t>1678 MAIN STREET</t>
  </si>
  <si>
    <t>SEATTLE VAPOR CO</t>
  </si>
  <si>
    <t>20101 44TH AVE W SUITE B</t>
  </si>
  <si>
    <t>UPPER SKAGIT INDIAN TRIBE DRIVE-THRU TOBACCO SHOP</t>
  </si>
  <si>
    <t>5984 NORTH DARRK LANE</t>
  </si>
  <si>
    <t>THE SKAGIT</t>
  </si>
  <si>
    <t>THE CRESENT</t>
  </si>
  <si>
    <t>VASHON MARKET FRESH IGA</t>
  </si>
  <si>
    <t>17639 100TH AVENUE SOUTHWEST</t>
  </si>
  <si>
    <t>SHELL/SNACK SHOP</t>
  </si>
  <si>
    <t>6420 LAKE WASHINGTON BOULEVARD</t>
  </si>
  <si>
    <t>LIQUOR AGENCY #594/SULTAN LIQUOR STORE</t>
  </si>
  <si>
    <t>CARNICERIA Y PANADERIA VALLARTA</t>
  </si>
  <si>
    <t>115 E MAIN ST</t>
  </si>
  <si>
    <t>PARK PLACE GROCERY &amp; GAS</t>
  </si>
  <si>
    <t>SULTAN MARKET</t>
  </si>
  <si>
    <t>13507 MERIDIAN AVENUE E SUITE A</t>
  </si>
  <si>
    <t>9206 STATE AVENUE #C</t>
  </si>
  <si>
    <t>SULTAN TEXACO</t>
  </si>
  <si>
    <t>5455 DELRIDGE WAY SW</t>
  </si>
  <si>
    <t>CARNICERIA LA CABANA #3</t>
  </si>
  <si>
    <t>4311 W CLEARWATER AVESTE 110</t>
  </si>
  <si>
    <t>RICK'S SIMPSON AVE SALOON</t>
  </si>
  <si>
    <t>2402 SIMPSON AVE</t>
  </si>
  <si>
    <t>8425 S HOSMER ST</t>
  </si>
  <si>
    <t>BABA LOUIE'S</t>
  </si>
  <si>
    <t>20833 SR 410 E</t>
  </si>
  <si>
    <t>LIGHTHOUSE BAR</t>
  </si>
  <si>
    <t>22239 MARINE VIEW DR</t>
  </si>
  <si>
    <t>8012 S TACOMA WAY</t>
  </si>
  <si>
    <t>BIG KMART # 7034</t>
  </si>
  <si>
    <t>2200 E ISAACS AVE</t>
  </si>
  <si>
    <t>32201 AUBURN-BLACK DIAMOND RD</t>
  </si>
  <si>
    <t>LOG CABIN PUB</t>
  </si>
  <si>
    <t>2719 E VALLEY HWY E</t>
  </si>
  <si>
    <t>NEWPORT HILLS CHEVRON</t>
  </si>
  <si>
    <t>5804 119TH SE</t>
  </si>
  <si>
    <t>CORNER MARKET/ SHELL</t>
  </si>
  <si>
    <t>10501 NORTHEAST HIGHWAY 99, SUITE 5</t>
  </si>
  <si>
    <t>STEINMAN'S GROCERY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</si>
</sst>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774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98116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29</v>
      </c>
      <c r="D9" t="s">
        <v>21</v>
      </c>
      <c r="E9">
        <v>98801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30</v>
      </c>
      <c r="B10" t="s">
        <v>31</v>
      </c>
      <c r="C10" t="s">
        <v>20</v>
      </c>
      <c r="D10" t="s">
        <v>21</v>
      </c>
      <c r="E10">
        <v>98121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32</v>
      </c>
      <c r="B11" t="s">
        <v>33</v>
      </c>
      <c r="C11" t="s">
        <v>34</v>
      </c>
      <c r="D11" t="s">
        <v>21</v>
      </c>
      <c r="E11">
        <v>98686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35</v>
      </c>
      <c r="B12" t="s">
        <v>36</v>
      </c>
      <c r="C12" t="s">
        <v>37</v>
      </c>
      <c r="D12" t="s">
        <v>21</v>
      </c>
      <c r="E12">
        <v>99336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38</v>
      </c>
      <c r="B13" t="s">
        <v>39</v>
      </c>
      <c r="C13" t="s">
        <v>20</v>
      </c>
      <c r="D13" t="s">
        <v>21</v>
      </c>
      <c r="E13">
        <v>98106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>
        <v>76</v>
      </c>
      <c r="B14" t="s">
        <v>40</v>
      </c>
      <c r="C14" t="s">
        <v>41</v>
      </c>
      <c r="D14" t="s">
        <v>21</v>
      </c>
      <c r="E14">
        <v>98188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42</v>
      </c>
      <c r="B15" t="s">
        <v>43</v>
      </c>
      <c r="C15" t="s">
        <v>34</v>
      </c>
      <c r="D15" t="s">
        <v>21</v>
      </c>
      <c r="E15">
        <v>98662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44</v>
      </c>
      <c r="B16" t="s">
        <v>45</v>
      </c>
      <c r="C16" t="s">
        <v>20</v>
      </c>
      <c r="D16" t="s">
        <v>21</v>
      </c>
      <c r="E16">
        <v>98118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46</v>
      </c>
      <c r="B17" t="s">
        <v>47</v>
      </c>
      <c r="C17" t="s">
        <v>48</v>
      </c>
      <c r="D17" t="s">
        <v>21</v>
      </c>
      <c r="E17">
        <v>98821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49</v>
      </c>
      <c r="B18" t="s">
        <v>50</v>
      </c>
      <c r="C18" t="s">
        <v>37</v>
      </c>
      <c r="D18" t="s">
        <v>21</v>
      </c>
      <c r="E18">
        <v>99336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51</v>
      </c>
      <c r="B19" t="s">
        <v>52</v>
      </c>
      <c r="C19" t="s">
        <v>53</v>
      </c>
      <c r="D19" t="s">
        <v>21</v>
      </c>
      <c r="E19">
        <v>98815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54</v>
      </c>
      <c r="B20" t="s">
        <v>55</v>
      </c>
      <c r="C20" t="s">
        <v>56</v>
      </c>
      <c r="D20" t="s">
        <v>21</v>
      </c>
      <c r="E20">
        <v>99352</v>
      </c>
      <c r="F20" t="s">
        <v>22</v>
      </c>
      <c r="G20" t="s">
        <v>22</v>
      </c>
      <c r="H20" t="s">
        <v>57</v>
      </c>
      <c r="I20" t="s">
        <v>58</v>
      </c>
      <c r="J20" t="s">
        <v>59</v>
      </c>
      <c r="K20" s="1">
        <v>43738</v>
      </c>
      <c r="L20" t="s">
        <v>60</v>
      </c>
      <c r="M20" t="str">
        <f>HYPERLINK("https://www.regulations.gov/docket?D=FDA-2019-H-4517")</f>
        <v>https://www.regulations.gov/docket?D=FDA-2019-H-4517</v>
      </c>
      <c r="N20" t="s">
        <v>59</v>
      </c>
    </row>
    <row r="21" spans="1:14" x14ac:dyDescent="0.25">
      <c r="A21" t="s">
        <v>61</v>
      </c>
      <c r="B21" t="s">
        <v>62</v>
      </c>
      <c r="C21" t="s">
        <v>37</v>
      </c>
      <c r="D21" t="s">
        <v>21</v>
      </c>
      <c r="E21">
        <v>99336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63</v>
      </c>
      <c r="B22" t="s">
        <v>64</v>
      </c>
      <c r="C22" t="s">
        <v>34</v>
      </c>
      <c r="D22" t="s">
        <v>21</v>
      </c>
      <c r="E22">
        <v>98661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65</v>
      </c>
      <c r="B23" t="s">
        <v>66</v>
      </c>
      <c r="C23" t="s">
        <v>20</v>
      </c>
      <c r="D23" t="s">
        <v>21</v>
      </c>
      <c r="E23">
        <v>98126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67</v>
      </c>
      <c r="B24" t="s">
        <v>68</v>
      </c>
      <c r="C24" t="s">
        <v>20</v>
      </c>
      <c r="D24" t="s">
        <v>21</v>
      </c>
      <c r="E24">
        <v>98118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69</v>
      </c>
      <c r="B25" t="s">
        <v>70</v>
      </c>
      <c r="C25" t="s">
        <v>20</v>
      </c>
      <c r="D25" t="s">
        <v>21</v>
      </c>
      <c r="E25">
        <v>98178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71</v>
      </c>
      <c r="B26" t="s">
        <v>72</v>
      </c>
      <c r="C26" t="s">
        <v>20</v>
      </c>
      <c r="D26" t="s">
        <v>21</v>
      </c>
      <c r="E26">
        <v>98106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73</v>
      </c>
      <c r="B27" t="s">
        <v>74</v>
      </c>
      <c r="C27" t="s">
        <v>34</v>
      </c>
      <c r="D27" t="s">
        <v>21</v>
      </c>
      <c r="E27">
        <v>98684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75</v>
      </c>
      <c r="B28" t="s">
        <v>76</v>
      </c>
      <c r="C28" t="s">
        <v>20</v>
      </c>
      <c r="D28" t="s">
        <v>21</v>
      </c>
      <c r="E28">
        <v>98126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77</v>
      </c>
      <c r="B29" t="s">
        <v>78</v>
      </c>
      <c r="C29" t="s">
        <v>20</v>
      </c>
      <c r="D29" t="s">
        <v>21</v>
      </c>
      <c r="E29">
        <v>98118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79</v>
      </c>
      <c r="B30" t="s">
        <v>80</v>
      </c>
      <c r="C30" t="s">
        <v>81</v>
      </c>
      <c r="D30" t="s">
        <v>21</v>
      </c>
      <c r="E30">
        <v>99216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43737</v>
      </c>
      <c r="L30" t="s">
        <v>26</v>
      </c>
      <c r="N30" t="s">
        <v>24</v>
      </c>
    </row>
    <row r="31" spans="1:14" x14ac:dyDescent="0.25">
      <c r="A31" t="s">
        <v>82</v>
      </c>
      <c r="B31" t="s">
        <v>83</v>
      </c>
      <c r="C31" t="s">
        <v>84</v>
      </c>
      <c r="D31" t="s">
        <v>21</v>
      </c>
      <c r="E31">
        <v>98926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43737</v>
      </c>
      <c r="L31" t="s">
        <v>26</v>
      </c>
      <c r="N31" t="s">
        <v>24</v>
      </c>
    </row>
    <row r="32" spans="1:14" x14ac:dyDescent="0.25">
      <c r="A32" t="s">
        <v>85</v>
      </c>
      <c r="B32" t="s">
        <v>86</v>
      </c>
      <c r="C32" t="s">
        <v>87</v>
      </c>
      <c r="D32" t="s">
        <v>21</v>
      </c>
      <c r="E32">
        <v>99001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43737</v>
      </c>
      <c r="L32" t="s">
        <v>26</v>
      </c>
      <c r="N32" t="s">
        <v>24</v>
      </c>
    </row>
    <row r="33" spans="1:14" x14ac:dyDescent="0.25">
      <c r="A33" t="s">
        <v>88</v>
      </c>
      <c r="B33" t="s">
        <v>89</v>
      </c>
      <c r="C33" t="s">
        <v>87</v>
      </c>
      <c r="D33" t="s">
        <v>21</v>
      </c>
      <c r="E33">
        <v>99001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43737</v>
      </c>
      <c r="L33" t="s">
        <v>26</v>
      </c>
      <c r="N33" t="s">
        <v>24</v>
      </c>
    </row>
    <row r="34" spans="1:14" x14ac:dyDescent="0.25">
      <c r="A34" t="s">
        <v>90</v>
      </c>
      <c r="B34" t="s">
        <v>91</v>
      </c>
      <c r="C34" t="s">
        <v>92</v>
      </c>
      <c r="D34" t="s">
        <v>21</v>
      </c>
      <c r="E34">
        <v>98273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43736</v>
      </c>
      <c r="L34" t="s">
        <v>26</v>
      </c>
      <c r="N34" t="s">
        <v>24</v>
      </c>
    </row>
    <row r="35" spans="1:14" x14ac:dyDescent="0.25">
      <c r="A35" t="s">
        <v>93</v>
      </c>
      <c r="B35" t="s">
        <v>94</v>
      </c>
      <c r="C35" t="s">
        <v>92</v>
      </c>
      <c r="D35" t="s">
        <v>21</v>
      </c>
      <c r="E35">
        <v>98273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43736</v>
      </c>
      <c r="L35" t="s">
        <v>26</v>
      </c>
      <c r="N35" t="s">
        <v>24</v>
      </c>
    </row>
    <row r="36" spans="1:14" x14ac:dyDescent="0.25">
      <c r="A36" t="s">
        <v>95</v>
      </c>
      <c r="B36" t="s">
        <v>96</v>
      </c>
      <c r="C36" t="s">
        <v>97</v>
      </c>
      <c r="D36" t="s">
        <v>21</v>
      </c>
      <c r="E36">
        <v>98233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43736</v>
      </c>
      <c r="L36" t="s">
        <v>26</v>
      </c>
      <c r="N36" t="s">
        <v>24</v>
      </c>
    </row>
    <row r="37" spans="1:14" x14ac:dyDescent="0.25">
      <c r="A37" t="s">
        <v>98</v>
      </c>
      <c r="B37" t="s">
        <v>99</v>
      </c>
      <c r="C37" t="s">
        <v>92</v>
      </c>
      <c r="D37" t="s">
        <v>21</v>
      </c>
      <c r="E37">
        <v>98274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43736</v>
      </c>
      <c r="L37" t="s">
        <v>26</v>
      </c>
      <c r="N37" t="s">
        <v>24</v>
      </c>
    </row>
    <row r="38" spans="1:14" x14ac:dyDescent="0.25">
      <c r="A38" t="s">
        <v>71</v>
      </c>
      <c r="B38" t="s">
        <v>100</v>
      </c>
      <c r="C38" t="s">
        <v>101</v>
      </c>
      <c r="D38" t="s">
        <v>21</v>
      </c>
      <c r="E38">
        <v>98284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43736</v>
      </c>
      <c r="L38" t="s">
        <v>26</v>
      </c>
      <c r="N38" t="s">
        <v>24</v>
      </c>
    </row>
    <row r="39" spans="1:14" x14ac:dyDescent="0.25">
      <c r="A39" t="s">
        <v>102</v>
      </c>
      <c r="B39" t="s">
        <v>103</v>
      </c>
      <c r="C39" t="s">
        <v>37</v>
      </c>
      <c r="D39" t="s">
        <v>21</v>
      </c>
      <c r="E39">
        <v>99337</v>
      </c>
      <c r="F39" t="s">
        <v>22</v>
      </c>
      <c r="G39" t="s">
        <v>22</v>
      </c>
      <c r="H39" t="s">
        <v>104</v>
      </c>
      <c r="I39" t="s">
        <v>105</v>
      </c>
      <c r="J39" t="s">
        <v>59</v>
      </c>
      <c r="K39" s="1">
        <v>43735</v>
      </c>
      <c r="L39" t="s">
        <v>60</v>
      </c>
      <c r="M39" t="str">
        <f>HYPERLINK("https://www.regulations.gov/docket?D=FDA-2019-H-4503")</f>
        <v>https://www.regulations.gov/docket?D=FDA-2019-H-4503</v>
      </c>
      <c r="N39" t="s">
        <v>59</v>
      </c>
    </row>
    <row r="40" spans="1:14" x14ac:dyDescent="0.25">
      <c r="A40" t="s">
        <v>106</v>
      </c>
      <c r="B40" t="s">
        <v>107</v>
      </c>
      <c r="C40" t="s">
        <v>108</v>
      </c>
      <c r="D40" t="s">
        <v>21</v>
      </c>
      <c r="E40">
        <v>98208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43735</v>
      </c>
      <c r="L40" t="s">
        <v>26</v>
      </c>
      <c r="N40" t="s">
        <v>24</v>
      </c>
    </row>
    <row r="41" spans="1:14" x14ac:dyDescent="0.25">
      <c r="A41" t="s">
        <v>109</v>
      </c>
      <c r="B41" t="s">
        <v>110</v>
      </c>
      <c r="C41" t="s">
        <v>20</v>
      </c>
      <c r="D41" t="s">
        <v>21</v>
      </c>
      <c r="E41">
        <v>98115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43734</v>
      </c>
      <c r="L41" t="s">
        <v>26</v>
      </c>
      <c r="N41" t="s">
        <v>24</v>
      </c>
    </row>
    <row r="42" spans="1:14" x14ac:dyDescent="0.25">
      <c r="A42" t="s">
        <v>111</v>
      </c>
      <c r="B42" t="s">
        <v>112</v>
      </c>
      <c r="C42" t="s">
        <v>20</v>
      </c>
      <c r="D42" t="s">
        <v>21</v>
      </c>
      <c r="E42">
        <v>98115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43734</v>
      </c>
      <c r="L42" t="s">
        <v>26</v>
      </c>
      <c r="N42" t="s">
        <v>24</v>
      </c>
    </row>
    <row r="43" spans="1:14" x14ac:dyDescent="0.25">
      <c r="A43" t="s">
        <v>113</v>
      </c>
      <c r="B43" t="s">
        <v>114</v>
      </c>
      <c r="C43" t="s">
        <v>115</v>
      </c>
      <c r="D43" t="s">
        <v>21</v>
      </c>
      <c r="E43">
        <v>98532</v>
      </c>
      <c r="F43" t="s">
        <v>22</v>
      </c>
      <c r="G43" t="s">
        <v>22</v>
      </c>
      <c r="H43" t="s">
        <v>116</v>
      </c>
      <c r="I43" t="s">
        <v>117</v>
      </c>
      <c r="J43" s="1">
        <v>43713</v>
      </c>
      <c r="K43" s="1">
        <v>43734</v>
      </c>
      <c r="L43" t="s">
        <v>118</v>
      </c>
      <c r="N43" t="s">
        <v>119</v>
      </c>
    </row>
    <row r="44" spans="1:14" x14ac:dyDescent="0.25">
      <c r="A44" t="s">
        <v>120</v>
      </c>
      <c r="B44" t="s">
        <v>121</v>
      </c>
      <c r="C44" t="s">
        <v>56</v>
      </c>
      <c r="D44" t="s">
        <v>21</v>
      </c>
      <c r="E44">
        <v>99354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43734</v>
      </c>
      <c r="L44" t="s">
        <v>26</v>
      </c>
      <c r="N44" t="s">
        <v>24</v>
      </c>
    </row>
    <row r="45" spans="1:14" x14ac:dyDescent="0.25">
      <c r="A45" t="s">
        <v>122</v>
      </c>
      <c r="B45" t="s">
        <v>123</v>
      </c>
      <c r="C45" t="s">
        <v>20</v>
      </c>
      <c r="D45" t="s">
        <v>21</v>
      </c>
      <c r="E45">
        <v>98102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43734</v>
      </c>
      <c r="L45" t="s">
        <v>26</v>
      </c>
      <c r="N45" t="s">
        <v>24</v>
      </c>
    </row>
    <row r="46" spans="1:14" x14ac:dyDescent="0.25">
      <c r="A46" t="s">
        <v>124</v>
      </c>
      <c r="B46" t="s">
        <v>125</v>
      </c>
      <c r="C46" t="s">
        <v>20</v>
      </c>
      <c r="D46" t="s">
        <v>21</v>
      </c>
      <c r="E46">
        <v>98105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43734</v>
      </c>
      <c r="L46" t="s">
        <v>26</v>
      </c>
      <c r="N46" t="s">
        <v>24</v>
      </c>
    </row>
    <row r="47" spans="1:14" x14ac:dyDescent="0.25">
      <c r="A47" t="s">
        <v>126</v>
      </c>
      <c r="B47" t="s">
        <v>127</v>
      </c>
      <c r="C47" t="s">
        <v>37</v>
      </c>
      <c r="D47" t="s">
        <v>21</v>
      </c>
      <c r="E47">
        <v>99336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43733</v>
      </c>
      <c r="L47" t="s">
        <v>26</v>
      </c>
      <c r="N47" t="s">
        <v>24</v>
      </c>
    </row>
    <row r="48" spans="1:14" x14ac:dyDescent="0.25">
      <c r="A48" t="s">
        <v>128</v>
      </c>
      <c r="B48" t="s">
        <v>129</v>
      </c>
      <c r="C48" t="s">
        <v>37</v>
      </c>
      <c r="D48" t="s">
        <v>21</v>
      </c>
      <c r="E48">
        <v>99336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43733</v>
      </c>
      <c r="L48" t="s">
        <v>26</v>
      </c>
      <c r="N48" t="s">
        <v>24</v>
      </c>
    </row>
    <row r="49" spans="1:14" x14ac:dyDescent="0.25">
      <c r="A49" t="s">
        <v>130</v>
      </c>
      <c r="B49" t="s">
        <v>131</v>
      </c>
      <c r="C49" t="s">
        <v>132</v>
      </c>
      <c r="D49" t="s">
        <v>21</v>
      </c>
      <c r="E49">
        <v>99301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43733</v>
      </c>
      <c r="L49" t="s">
        <v>26</v>
      </c>
      <c r="N49" t="s">
        <v>24</v>
      </c>
    </row>
    <row r="50" spans="1:14" x14ac:dyDescent="0.25">
      <c r="A50" t="s">
        <v>133</v>
      </c>
      <c r="B50" t="s">
        <v>134</v>
      </c>
      <c r="C50" t="s">
        <v>135</v>
      </c>
      <c r="D50" t="s">
        <v>21</v>
      </c>
      <c r="E50">
        <v>99323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43733</v>
      </c>
      <c r="L50" t="s">
        <v>26</v>
      </c>
      <c r="N50" t="s">
        <v>24</v>
      </c>
    </row>
    <row r="51" spans="1:14" x14ac:dyDescent="0.25">
      <c r="A51" t="s">
        <v>136</v>
      </c>
      <c r="B51" t="s">
        <v>137</v>
      </c>
      <c r="C51" t="s">
        <v>115</v>
      </c>
      <c r="D51" t="s">
        <v>21</v>
      </c>
      <c r="E51">
        <v>98532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43733</v>
      </c>
      <c r="L51" t="s">
        <v>26</v>
      </c>
      <c r="N51" t="s">
        <v>24</v>
      </c>
    </row>
    <row r="52" spans="1:14" x14ac:dyDescent="0.25">
      <c r="A52" t="s">
        <v>138</v>
      </c>
      <c r="B52" t="s">
        <v>139</v>
      </c>
      <c r="C52" t="s">
        <v>132</v>
      </c>
      <c r="D52" t="s">
        <v>21</v>
      </c>
      <c r="E52">
        <v>99301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43733</v>
      </c>
      <c r="L52" t="s">
        <v>26</v>
      </c>
      <c r="N52" t="s">
        <v>24</v>
      </c>
    </row>
    <row r="53" spans="1:14" x14ac:dyDescent="0.25">
      <c r="A53" t="s">
        <v>140</v>
      </c>
      <c r="B53" t="s">
        <v>141</v>
      </c>
      <c r="C53" t="s">
        <v>142</v>
      </c>
      <c r="D53" t="s">
        <v>21</v>
      </c>
      <c r="E53">
        <v>98902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43733</v>
      </c>
      <c r="L53" t="s">
        <v>26</v>
      </c>
      <c r="N53" t="s">
        <v>24</v>
      </c>
    </row>
    <row r="54" spans="1:14" x14ac:dyDescent="0.25">
      <c r="A54" t="s">
        <v>143</v>
      </c>
      <c r="B54" t="s">
        <v>144</v>
      </c>
      <c r="C54" t="s">
        <v>145</v>
      </c>
      <c r="D54" t="s">
        <v>21</v>
      </c>
      <c r="E54">
        <v>98387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43732</v>
      </c>
      <c r="L54" t="s">
        <v>26</v>
      </c>
      <c r="N54" t="s">
        <v>24</v>
      </c>
    </row>
    <row r="55" spans="1:14" x14ac:dyDescent="0.25">
      <c r="A55" t="s">
        <v>146</v>
      </c>
      <c r="B55" t="s">
        <v>147</v>
      </c>
      <c r="C55" t="s">
        <v>34</v>
      </c>
      <c r="D55" t="s">
        <v>21</v>
      </c>
      <c r="E55">
        <v>98684</v>
      </c>
      <c r="F55" t="s">
        <v>22</v>
      </c>
      <c r="G55" t="s">
        <v>22</v>
      </c>
      <c r="H55" t="s">
        <v>104</v>
      </c>
      <c r="I55" t="s">
        <v>148</v>
      </c>
      <c r="J55" t="s">
        <v>59</v>
      </c>
      <c r="K55" s="1">
        <v>43732</v>
      </c>
      <c r="L55" t="s">
        <v>60</v>
      </c>
      <c r="M55" t="str">
        <f>HYPERLINK("https://www.regulations.gov/docket?D=FDA-2019-H-4208")</f>
        <v>https://www.regulations.gov/docket?D=FDA-2019-H-4208</v>
      </c>
      <c r="N55" t="s">
        <v>59</v>
      </c>
    </row>
    <row r="56" spans="1:14" x14ac:dyDescent="0.25">
      <c r="A56" t="s">
        <v>149</v>
      </c>
      <c r="B56" t="s">
        <v>150</v>
      </c>
      <c r="C56" t="s">
        <v>151</v>
      </c>
      <c r="D56" t="s">
        <v>21</v>
      </c>
      <c r="E56">
        <v>98498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43732</v>
      </c>
      <c r="L56" t="s">
        <v>26</v>
      </c>
      <c r="N56" t="s">
        <v>24</v>
      </c>
    </row>
    <row r="57" spans="1:14" x14ac:dyDescent="0.25">
      <c r="A57" t="s">
        <v>152</v>
      </c>
      <c r="B57" t="s">
        <v>153</v>
      </c>
      <c r="C57" t="s">
        <v>145</v>
      </c>
      <c r="D57" t="s">
        <v>21</v>
      </c>
      <c r="E57">
        <v>98387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43732</v>
      </c>
      <c r="L57" t="s">
        <v>26</v>
      </c>
      <c r="N57" t="s">
        <v>24</v>
      </c>
    </row>
    <row r="58" spans="1:14" x14ac:dyDescent="0.25">
      <c r="A58" t="s">
        <v>154</v>
      </c>
      <c r="B58" t="s">
        <v>155</v>
      </c>
      <c r="C58" t="s">
        <v>156</v>
      </c>
      <c r="D58" t="s">
        <v>21</v>
      </c>
      <c r="E58">
        <v>98390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43732</v>
      </c>
      <c r="L58" t="s">
        <v>26</v>
      </c>
      <c r="N58" t="s">
        <v>24</v>
      </c>
    </row>
    <row r="59" spans="1:14" x14ac:dyDescent="0.25">
      <c r="A59" t="s">
        <v>157</v>
      </c>
      <c r="B59" t="s">
        <v>158</v>
      </c>
      <c r="C59" t="s">
        <v>159</v>
      </c>
      <c r="D59" t="s">
        <v>21</v>
      </c>
      <c r="E59">
        <v>99121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43732</v>
      </c>
      <c r="L59" t="s">
        <v>26</v>
      </c>
      <c r="N59" t="s">
        <v>24</v>
      </c>
    </row>
    <row r="60" spans="1:14" x14ac:dyDescent="0.25">
      <c r="A60" t="s">
        <v>160</v>
      </c>
      <c r="B60" t="s">
        <v>161</v>
      </c>
      <c r="C60" t="s">
        <v>162</v>
      </c>
      <c r="D60" t="s">
        <v>21</v>
      </c>
      <c r="E60">
        <v>98558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43732</v>
      </c>
      <c r="L60" t="s">
        <v>26</v>
      </c>
      <c r="N60" t="s">
        <v>24</v>
      </c>
    </row>
    <row r="61" spans="1:14" x14ac:dyDescent="0.25">
      <c r="A61" t="s">
        <v>163</v>
      </c>
      <c r="B61" t="s">
        <v>164</v>
      </c>
      <c r="C61" t="s">
        <v>165</v>
      </c>
      <c r="D61" t="s">
        <v>21</v>
      </c>
      <c r="E61">
        <v>98373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43732</v>
      </c>
      <c r="L61" t="s">
        <v>26</v>
      </c>
      <c r="N61" t="s">
        <v>24</v>
      </c>
    </row>
    <row r="62" spans="1:14" x14ac:dyDescent="0.25">
      <c r="A62" t="s">
        <v>166</v>
      </c>
      <c r="B62" t="s">
        <v>167</v>
      </c>
      <c r="C62" t="s">
        <v>145</v>
      </c>
      <c r="D62" t="s">
        <v>21</v>
      </c>
      <c r="E62">
        <v>98387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43732</v>
      </c>
      <c r="L62" t="s">
        <v>26</v>
      </c>
      <c r="N62" t="s">
        <v>24</v>
      </c>
    </row>
    <row r="63" spans="1:14" x14ac:dyDescent="0.25">
      <c r="A63" t="s">
        <v>168</v>
      </c>
      <c r="B63" t="s">
        <v>169</v>
      </c>
      <c r="C63" t="s">
        <v>142</v>
      </c>
      <c r="D63" t="s">
        <v>21</v>
      </c>
      <c r="E63">
        <v>98908</v>
      </c>
      <c r="F63" t="s">
        <v>22</v>
      </c>
      <c r="G63" t="s">
        <v>22</v>
      </c>
      <c r="H63" t="s">
        <v>116</v>
      </c>
      <c r="I63" t="s">
        <v>117</v>
      </c>
      <c r="J63" t="s">
        <v>59</v>
      </c>
      <c r="K63" s="1">
        <v>43732</v>
      </c>
      <c r="L63" t="s">
        <v>60</v>
      </c>
      <c r="M63" t="str">
        <f>HYPERLINK("https://www.regulations.gov/docket?D=FDA-2019-H-4414")</f>
        <v>https://www.regulations.gov/docket?D=FDA-2019-H-4414</v>
      </c>
      <c r="N63" t="s">
        <v>59</v>
      </c>
    </row>
    <row r="64" spans="1:14" x14ac:dyDescent="0.25">
      <c r="A64" t="s">
        <v>170</v>
      </c>
      <c r="B64" t="s">
        <v>171</v>
      </c>
      <c r="C64" t="s">
        <v>172</v>
      </c>
      <c r="D64" t="s">
        <v>21</v>
      </c>
      <c r="E64">
        <v>98953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43732</v>
      </c>
      <c r="L64" t="s">
        <v>26</v>
      </c>
      <c r="N64" t="s">
        <v>24</v>
      </c>
    </row>
    <row r="65" spans="1:14" x14ac:dyDescent="0.25">
      <c r="A65" t="s">
        <v>173</v>
      </c>
      <c r="B65" t="s">
        <v>174</v>
      </c>
      <c r="C65" t="s">
        <v>175</v>
      </c>
      <c r="D65" t="s">
        <v>21</v>
      </c>
      <c r="E65">
        <v>98921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43732</v>
      </c>
      <c r="L65" t="s">
        <v>26</v>
      </c>
      <c r="N65" t="s">
        <v>24</v>
      </c>
    </row>
    <row r="66" spans="1:14" x14ac:dyDescent="0.25">
      <c r="A66" t="s">
        <v>176</v>
      </c>
      <c r="B66" t="s">
        <v>177</v>
      </c>
      <c r="C66" t="s">
        <v>178</v>
      </c>
      <c r="D66" t="s">
        <v>21</v>
      </c>
      <c r="E66">
        <v>98944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43732</v>
      </c>
      <c r="L66" t="s">
        <v>26</v>
      </c>
      <c r="N66" t="s">
        <v>24</v>
      </c>
    </row>
    <row r="67" spans="1:14" x14ac:dyDescent="0.25">
      <c r="A67" t="s">
        <v>179</v>
      </c>
      <c r="B67" t="s">
        <v>180</v>
      </c>
      <c r="C67" t="s">
        <v>151</v>
      </c>
      <c r="D67" t="s">
        <v>21</v>
      </c>
      <c r="E67">
        <v>98498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43732</v>
      </c>
      <c r="L67" t="s">
        <v>26</v>
      </c>
      <c r="N67" t="s">
        <v>24</v>
      </c>
    </row>
    <row r="68" spans="1:14" x14ac:dyDescent="0.25">
      <c r="A68" t="s">
        <v>181</v>
      </c>
      <c r="B68" t="s">
        <v>182</v>
      </c>
      <c r="C68" t="s">
        <v>183</v>
      </c>
      <c r="D68" t="s">
        <v>21</v>
      </c>
      <c r="E68">
        <v>98851</v>
      </c>
      <c r="F68" t="s">
        <v>22</v>
      </c>
      <c r="G68" t="s">
        <v>22</v>
      </c>
      <c r="H68" t="s">
        <v>116</v>
      </c>
      <c r="I68" t="s">
        <v>117</v>
      </c>
      <c r="J68" t="s">
        <v>59</v>
      </c>
      <c r="K68" s="1">
        <v>43731</v>
      </c>
      <c r="L68" t="s">
        <v>60</v>
      </c>
      <c r="M68" t="str">
        <f>HYPERLINK("https://www.regulations.gov/docket?D=FDA-2019-H-4393")</f>
        <v>https://www.regulations.gov/docket?D=FDA-2019-H-4393</v>
      </c>
      <c r="N68" t="s">
        <v>59</v>
      </c>
    </row>
    <row r="69" spans="1:14" x14ac:dyDescent="0.25">
      <c r="A69" t="s">
        <v>184</v>
      </c>
      <c r="B69" t="s">
        <v>185</v>
      </c>
      <c r="C69" t="s">
        <v>186</v>
      </c>
      <c r="D69" t="s">
        <v>21</v>
      </c>
      <c r="E69">
        <v>98823</v>
      </c>
      <c r="F69" t="s">
        <v>22</v>
      </c>
      <c r="G69" t="s">
        <v>22</v>
      </c>
      <c r="H69" t="s">
        <v>104</v>
      </c>
      <c r="I69" t="s">
        <v>105</v>
      </c>
      <c r="J69" t="s">
        <v>59</v>
      </c>
      <c r="K69" s="1">
        <v>43731</v>
      </c>
      <c r="L69" t="s">
        <v>60</v>
      </c>
      <c r="M69" t="str">
        <f>HYPERLINK("https://www.regulations.gov/docket?D=FDA-2019-H-4391")</f>
        <v>https://www.regulations.gov/docket?D=FDA-2019-H-4391</v>
      </c>
      <c r="N69" t="s">
        <v>59</v>
      </c>
    </row>
    <row r="70" spans="1:14" x14ac:dyDescent="0.25">
      <c r="A70" t="s">
        <v>187</v>
      </c>
      <c r="B70" t="s">
        <v>188</v>
      </c>
      <c r="C70" t="s">
        <v>34</v>
      </c>
      <c r="D70" t="s">
        <v>21</v>
      </c>
      <c r="E70">
        <v>98683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43731</v>
      </c>
      <c r="L70" t="s">
        <v>26</v>
      </c>
      <c r="N70" t="s">
        <v>24</v>
      </c>
    </row>
    <row r="71" spans="1:14" x14ac:dyDescent="0.25">
      <c r="A71" t="s">
        <v>189</v>
      </c>
      <c r="B71" t="s">
        <v>190</v>
      </c>
      <c r="C71" t="s">
        <v>34</v>
      </c>
      <c r="D71" t="s">
        <v>21</v>
      </c>
      <c r="E71">
        <v>98682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43731</v>
      </c>
      <c r="L71" t="s">
        <v>26</v>
      </c>
      <c r="N71" t="s">
        <v>24</v>
      </c>
    </row>
    <row r="72" spans="1:14" x14ac:dyDescent="0.25">
      <c r="A72" t="s">
        <v>191</v>
      </c>
      <c r="B72" t="s">
        <v>192</v>
      </c>
      <c r="C72" t="s">
        <v>193</v>
      </c>
      <c r="D72" t="s">
        <v>21</v>
      </c>
      <c r="E72">
        <v>99119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43731</v>
      </c>
      <c r="L72" t="s">
        <v>26</v>
      </c>
      <c r="N72" t="s">
        <v>24</v>
      </c>
    </row>
    <row r="73" spans="1:14" x14ac:dyDescent="0.25">
      <c r="A73" t="s">
        <v>194</v>
      </c>
      <c r="B73" t="s">
        <v>195</v>
      </c>
      <c r="C73" t="s">
        <v>196</v>
      </c>
      <c r="D73" t="s">
        <v>21</v>
      </c>
      <c r="E73">
        <v>98564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43730</v>
      </c>
      <c r="L73" t="s">
        <v>26</v>
      </c>
      <c r="N73" t="s">
        <v>24</v>
      </c>
    </row>
    <row r="74" spans="1:14" x14ac:dyDescent="0.25">
      <c r="A74" t="s">
        <v>197</v>
      </c>
      <c r="B74" t="s">
        <v>198</v>
      </c>
      <c r="C74" t="s">
        <v>199</v>
      </c>
      <c r="D74" t="s">
        <v>21</v>
      </c>
      <c r="E74">
        <v>98326</v>
      </c>
      <c r="F74" t="s">
        <v>22</v>
      </c>
      <c r="G74" t="s">
        <v>22</v>
      </c>
      <c r="H74" t="s">
        <v>104</v>
      </c>
      <c r="I74" t="s">
        <v>148</v>
      </c>
      <c r="J74" t="s">
        <v>59</v>
      </c>
      <c r="K74" s="1">
        <v>43728</v>
      </c>
      <c r="L74" t="s">
        <v>60</v>
      </c>
      <c r="M74" t="str">
        <f>HYPERLINK("https://www.regulations.gov/docket?D=FDA-2019-H-4357")</f>
        <v>https://www.regulations.gov/docket?D=FDA-2019-H-4357</v>
      </c>
      <c r="N74" t="s">
        <v>59</v>
      </c>
    </row>
    <row r="75" spans="1:14" x14ac:dyDescent="0.25">
      <c r="A75" t="s">
        <v>200</v>
      </c>
      <c r="B75" t="s">
        <v>201</v>
      </c>
      <c r="C75" t="s">
        <v>202</v>
      </c>
      <c r="D75" t="s">
        <v>21</v>
      </c>
      <c r="E75">
        <v>98038</v>
      </c>
      <c r="F75" t="s">
        <v>22</v>
      </c>
      <c r="G75" t="s">
        <v>22</v>
      </c>
      <c r="H75" t="s">
        <v>57</v>
      </c>
      <c r="I75" t="s">
        <v>203</v>
      </c>
      <c r="J75" s="1">
        <v>43686</v>
      </c>
      <c r="K75" s="1">
        <v>43727</v>
      </c>
      <c r="L75" t="s">
        <v>118</v>
      </c>
      <c r="N75" t="s">
        <v>119</v>
      </c>
    </row>
    <row r="76" spans="1:14" x14ac:dyDescent="0.25">
      <c r="A76" t="s">
        <v>204</v>
      </c>
      <c r="B76" t="s">
        <v>205</v>
      </c>
      <c r="C76" t="s">
        <v>206</v>
      </c>
      <c r="D76" t="s">
        <v>21</v>
      </c>
      <c r="E76">
        <v>98272</v>
      </c>
      <c r="F76" t="s">
        <v>22</v>
      </c>
      <c r="G76" t="s">
        <v>22</v>
      </c>
      <c r="H76" t="s">
        <v>57</v>
      </c>
      <c r="I76" t="s">
        <v>203</v>
      </c>
      <c r="J76" t="s">
        <v>59</v>
      </c>
      <c r="K76" s="1">
        <v>43727</v>
      </c>
      <c r="L76" t="s">
        <v>60</v>
      </c>
      <c r="M76" t="str">
        <f>HYPERLINK("https://www.regulations.gov/docket?D=FDA-2019-H-4347")</f>
        <v>https://www.regulations.gov/docket?D=FDA-2019-H-4347</v>
      </c>
      <c r="N76" t="s">
        <v>59</v>
      </c>
    </row>
    <row r="77" spans="1:14" x14ac:dyDescent="0.25">
      <c r="A77" t="s">
        <v>207</v>
      </c>
      <c r="B77" t="s">
        <v>208</v>
      </c>
      <c r="C77" t="s">
        <v>209</v>
      </c>
      <c r="D77" t="s">
        <v>21</v>
      </c>
      <c r="E77">
        <v>98031</v>
      </c>
      <c r="F77" t="s">
        <v>22</v>
      </c>
      <c r="G77" t="s">
        <v>22</v>
      </c>
      <c r="H77" t="s">
        <v>104</v>
      </c>
      <c r="I77" t="s">
        <v>148</v>
      </c>
      <c r="J77" s="1">
        <v>43705</v>
      </c>
      <c r="K77" s="1">
        <v>43727</v>
      </c>
      <c r="L77" t="s">
        <v>118</v>
      </c>
      <c r="N77" t="s">
        <v>119</v>
      </c>
    </row>
    <row r="78" spans="1:14" x14ac:dyDescent="0.25">
      <c r="A78" t="s">
        <v>210</v>
      </c>
      <c r="B78" t="s">
        <v>211</v>
      </c>
      <c r="C78" t="s">
        <v>20</v>
      </c>
      <c r="D78" t="s">
        <v>21</v>
      </c>
      <c r="E78">
        <v>98106</v>
      </c>
      <c r="F78" t="s">
        <v>22</v>
      </c>
      <c r="G78" t="s">
        <v>22</v>
      </c>
      <c r="H78" t="s">
        <v>57</v>
      </c>
      <c r="I78" t="s">
        <v>212</v>
      </c>
      <c r="J78" s="1">
        <v>43706</v>
      </c>
      <c r="K78" s="1">
        <v>43727</v>
      </c>
      <c r="L78" t="s">
        <v>118</v>
      </c>
      <c r="N78" t="s">
        <v>119</v>
      </c>
    </row>
    <row r="79" spans="1:14" x14ac:dyDescent="0.25">
      <c r="A79" t="s">
        <v>213</v>
      </c>
      <c r="B79" t="s">
        <v>214</v>
      </c>
      <c r="C79" t="s">
        <v>215</v>
      </c>
      <c r="D79" t="s">
        <v>21</v>
      </c>
      <c r="E79">
        <v>98023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43726</v>
      </c>
      <c r="L79" t="s">
        <v>26</v>
      </c>
      <c r="N79" t="s">
        <v>24</v>
      </c>
    </row>
    <row r="80" spans="1:14" x14ac:dyDescent="0.25">
      <c r="A80" t="s">
        <v>216</v>
      </c>
      <c r="B80" t="s">
        <v>217</v>
      </c>
      <c r="C80" t="s">
        <v>218</v>
      </c>
      <c r="D80" t="s">
        <v>21</v>
      </c>
      <c r="E80">
        <v>98391</v>
      </c>
      <c r="F80" t="s">
        <v>22</v>
      </c>
      <c r="G80" t="s">
        <v>22</v>
      </c>
      <c r="H80" t="s">
        <v>116</v>
      </c>
      <c r="I80" t="s">
        <v>117</v>
      </c>
      <c r="J80" t="s">
        <v>59</v>
      </c>
      <c r="K80" s="1">
        <v>43724</v>
      </c>
      <c r="L80" t="s">
        <v>60</v>
      </c>
      <c r="M80" t="str">
        <f>HYPERLINK("https://www.regulations.gov/docket?D=FDA-2019-H-4275")</f>
        <v>https://www.regulations.gov/docket?D=FDA-2019-H-4275</v>
      </c>
      <c r="N80" t="s">
        <v>59</v>
      </c>
    </row>
    <row r="81" spans="1:14" x14ac:dyDescent="0.25">
      <c r="A81" t="s">
        <v>219</v>
      </c>
      <c r="B81" t="s">
        <v>220</v>
      </c>
      <c r="C81" t="s">
        <v>221</v>
      </c>
      <c r="D81" t="s">
        <v>21</v>
      </c>
      <c r="E81">
        <v>98607</v>
      </c>
      <c r="F81" t="s">
        <v>22</v>
      </c>
      <c r="G81" t="s">
        <v>22</v>
      </c>
      <c r="H81" t="s">
        <v>116</v>
      </c>
      <c r="I81" t="s">
        <v>212</v>
      </c>
      <c r="J81" t="s">
        <v>59</v>
      </c>
      <c r="K81" s="1">
        <v>43724</v>
      </c>
      <c r="L81" t="s">
        <v>60</v>
      </c>
      <c r="M81" t="str">
        <f>HYPERLINK("https://www.regulations.gov/docket?D=FDA-2019-H-4282")</f>
        <v>https://www.regulations.gov/docket?D=FDA-2019-H-4282</v>
      </c>
      <c r="N81" t="s">
        <v>59</v>
      </c>
    </row>
    <row r="82" spans="1:14" x14ac:dyDescent="0.25">
      <c r="A82" t="s">
        <v>222</v>
      </c>
      <c r="B82" t="s">
        <v>223</v>
      </c>
      <c r="C82" t="s">
        <v>224</v>
      </c>
      <c r="D82" t="s">
        <v>21</v>
      </c>
      <c r="E82">
        <v>98133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43724</v>
      </c>
      <c r="L82" t="s">
        <v>26</v>
      </c>
      <c r="N82" t="s">
        <v>24</v>
      </c>
    </row>
    <row r="83" spans="1:14" x14ac:dyDescent="0.25">
      <c r="A83" t="s">
        <v>225</v>
      </c>
      <c r="B83" t="s">
        <v>226</v>
      </c>
      <c r="C83" t="s">
        <v>227</v>
      </c>
      <c r="D83" t="s">
        <v>21</v>
      </c>
      <c r="E83">
        <v>98226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43722</v>
      </c>
      <c r="L83" t="s">
        <v>26</v>
      </c>
      <c r="N83" t="s">
        <v>24</v>
      </c>
    </row>
    <row r="84" spans="1:14" x14ac:dyDescent="0.25">
      <c r="A84" t="s">
        <v>228</v>
      </c>
      <c r="B84" t="s">
        <v>229</v>
      </c>
      <c r="C84" t="s">
        <v>230</v>
      </c>
      <c r="D84" t="s">
        <v>21</v>
      </c>
      <c r="E84">
        <v>98264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43722</v>
      </c>
      <c r="L84" t="s">
        <v>26</v>
      </c>
      <c r="N84" t="s">
        <v>24</v>
      </c>
    </row>
    <row r="85" spans="1:14" x14ac:dyDescent="0.25">
      <c r="A85" t="s">
        <v>231</v>
      </c>
      <c r="B85" t="s">
        <v>232</v>
      </c>
      <c r="C85" t="s">
        <v>20</v>
      </c>
      <c r="D85" t="s">
        <v>21</v>
      </c>
      <c r="E85">
        <v>98178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43721</v>
      </c>
      <c r="L85" t="s">
        <v>26</v>
      </c>
      <c r="N85" t="s">
        <v>24</v>
      </c>
    </row>
    <row r="86" spans="1:14" x14ac:dyDescent="0.25">
      <c r="A86" t="s">
        <v>233</v>
      </c>
      <c r="B86" t="s">
        <v>234</v>
      </c>
      <c r="C86" t="s">
        <v>20</v>
      </c>
      <c r="D86" t="s">
        <v>21</v>
      </c>
      <c r="E86">
        <v>98105</v>
      </c>
      <c r="F86" t="s">
        <v>22</v>
      </c>
      <c r="G86" t="s">
        <v>22</v>
      </c>
      <c r="H86" t="s">
        <v>104</v>
      </c>
      <c r="I86" t="s">
        <v>105</v>
      </c>
      <c r="J86" t="s">
        <v>59</v>
      </c>
      <c r="K86" s="1">
        <v>43721</v>
      </c>
      <c r="L86" t="s">
        <v>60</v>
      </c>
      <c r="M86" t="str">
        <f>HYPERLINK("https://www.regulations.gov/docket?D=FDA-2019-H-4254")</f>
        <v>https://www.regulations.gov/docket?D=FDA-2019-H-4254</v>
      </c>
      <c r="N86" t="s">
        <v>59</v>
      </c>
    </row>
    <row r="87" spans="1:14" x14ac:dyDescent="0.25">
      <c r="A87" t="s">
        <v>111</v>
      </c>
      <c r="B87" t="s">
        <v>235</v>
      </c>
      <c r="C87" t="s">
        <v>236</v>
      </c>
      <c r="D87" t="s">
        <v>21</v>
      </c>
      <c r="E87">
        <v>98409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43721</v>
      </c>
      <c r="L87" t="s">
        <v>26</v>
      </c>
      <c r="N87" t="s">
        <v>24</v>
      </c>
    </row>
    <row r="88" spans="1:14" x14ac:dyDescent="0.25">
      <c r="A88" t="s">
        <v>111</v>
      </c>
      <c r="B88" t="s">
        <v>237</v>
      </c>
      <c r="C88" t="s">
        <v>236</v>
      </c>
      <c r="D88" t="s">
        <v>21</v>
      </c>
      <c r="E88">
        <v>98406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43721</v>
      </c>
      <c r="L88" t="s">
        <v>26</v>
      </c>
      <c r="N88" t="s">
        <v>24</v>
      </c>
    </row>
    <row r="89" spans="1:14" x14ac:dyDescent="0.25">
      <c r="A89" t="s">
        <v>238</v>
      </c>
      <c r="B89" t="s">
        <v>239</v>
      </c>
      <c r="C89" t="s">
        <v>20</v>
      </c>
      <c r="D89" t="s">
        <v>21</v>
      </c>
      <c r="E89">
        <v>98121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43721</v>
      </c>
      <c r="L89" t="s">
        <v>26</v>
      </c>
      <c r="N89" t="s">
        <v>24</v>
      </c>
    </row>
    <row r="90" spans="1:14" x14ac:dyDescent="0.25">
      <c r="A90" t="s">
        <v>240</v>
      </c>
      <c r="B90" t="s">
        <v>241</v>
      </c>
      <c r="C90" t="s">
        <v>236</v>
      </c>
      <c r="D90" t="s">
        <v>21</v>
      </c>
      <c r="E90">
        <v>98409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43721</v>
      </c>
      <c r="L90" t="s">
        <v>26</v>
      </c>
      <c r="N90" t="s">
        <v>24</v>
      </c>
    </row>
    <row r="91" spans="1:14" x14ac:dyDescent="0.25">
      <c r="A91" t="s">
        <v>242</v>
      </c>
      <c r="B91" t="s">
        <v>243</v>
      </c>
      <c r="C91" t="s">
        <v>236</v>
      </c>
      <c r="D91" t="s">
        <v>21</v>
      </c>
      <c r="E91">
        <v>98405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43721</v>
      </c>
      <c r="L91" t="s">
        <v>26</v>
      </c>
      <c r="N91" t="s">
        <v>24</v>
      </c>
    </row>
    <row r="92" spans="1:14" x14ac:dyDescent="0.25">
      <c r="A92" t="s">
        <v>244</v>
      </c>
      <c r="B92" t="s">
        <v>245</v>
      </c>
      <c r="C92" t="s">
        <v>246</v>
      </c>
      <c r="D92" t="s">
        <v>21</v>
      </c>
      <c r="E92">
        <v>98312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43721</v>
      </c>
      <c r="L92" t="s">
        <v>26</v>
      </c>
      <c r="N92" t="s">
        <v>24</v>
      </c>
    </row>
    <row r="93" spans="1:14" x14ac:dyDescent="0.25">
      <c r="A93" t="s">
        <v>247</v>
      </c>
      <c r="B93" t="s">
        <v>248</v>
      </c>
      <c r="C93" t="s">
        <v>236</v>
      </c>
      <c r="D93" t="s">
        <v>21</v>
      </c>
      <c r="E93">
        <v>98406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43721</v>
      </c>
      <c r="L93" t="s">
        <v>26</v>
      </c>
      <c r="N93" t="s">
        <v>24</v>
      </c>
    </row>
    <row r="94" spans="1:14" x14ac:dyDescent="0.25">
      <c r="A94" t="s">
        <v>249</v>
      </c>
      <c r="B94" t="s">
        <v>250</v>
      </c>
      <c r="C94" t="s">
        <v>236</v>
      </c>
      <c r="D94" t="s">
        <v>21</v>
      </c>
      <c r="E94">
        <v>98465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43721</v>
      </c>
      <c r="L94" t="s">
        <v>26</v>
      </c>
      <c r="N94" t="s">
        <v>24</v>
      </c>
    </row>
    <row r="95" spans="1:14" x14ac:dyDescent="0.25">
      <c r="A95" t="s">
        <v>251</v>
      </c>
      <c r="B95" t="s">
        <v>252</v>
      </c>
      <c r="C95" t="s">
        <v>20</v>
      </c>
      <c r="D95" t="s">
        <v>21</v>
      </c>
      <c r="E95">
        <v>98118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43721</v>
      </c>
      <c r="L95" t="s">
        <v>26</v>
      </c>
      <c r="N95" t="s">
        <v>24</v>
      </c>
    </row>
    <row r="96" spans="1:14" x14ac:dyDescent="0.25">
      <c r="A96" t="s">
        <v>253</v>
      </c>
      <c r="B96" t="s">
        <v>254</v>
      </c>
      <c r="C96" t="s">
        <v>255</v>
      </c>
      <c r="D96" t="s">
        <v>21</v>
      </c>
      <c r="E96">
        <v>98626</v>
      </c>
      <c r="F96" t="s">
        <v>22</v>
      </c>
      <c r="G96" t="s">
        <v>22</v>
      </c>
      <c r="H96" t="s">
        <v>116</v>
      </c>
      <c r="I96" t="s">
        <v>117</v>
      </c>
      <c r="J96" s="1">
        <v>43699</v>
      </c>
      <c r="K96" s="1">
        <v>43720</v>
      </c>
      <c r="L96" t="s">
        <v>118</v>
      </c>
      <c r="N96" t="s">
        <v>119</v>
      </c>
    </row>
    <row r="97" spans="1:14" x14ac:dyDescent="0.25">
      <c r="A97" t="s">
        <v>256</v>
      </c>
      <c r="B97" t="s">
        <v>257</v>
      </c>
      <c r="C97" t="s">
        <v>258</v>
      </c>
      <c r="D97" t="s">
        <v>21</v>
      </c>
      <c r="E97">
        <v>98292</v>
      </c>
      <c r="F97" t="s">
        <v>22</v>
      </c>
      <c r="G97" t="s">
        <v>22</v>
      </c>
      <c r="H97" t="s">
        <v>57</v>
      </c>
      <c r="I97" t="s">
        <v>203</v>
      </c>
      <c r="J97" s="1">
        <v>43692</v>
      </c>
      <c r="K97" s="1">
        <v>43720</v>
      </c>
      <c r="L97" t="s">
        <v>118</v>
      </c>
      <c r="N97" t="s">
        <v>119</v>
      </c>
    </row>
    <row r="98" spans="1:14" x14ac:dyDescent="0.25">
      <c r="A98" t="s">
        <v>259</v>
      </c>
      <c r="B98" t="s">
        <v>260</v>
      </c>
      <c r="C98" t="s">
        <v>261</v>
      </c>
      <c r="D98" t="s">
        <v>21</v>
      </c>
      <c r="E98">
        <v>99218</v>
      </c>
      <c r="F98" t="s">
        <v>22</v>
      </c>
      <c r="G98" t="s">
        <v>22</v>
      </c>
      <c r="H98" t="s">
        <v>57</v>
      </c>
      <c r="I98" t="s">
        <v>58</v>
      </c>
      <c r="J98" s="1">
        <v>43696</v>
      </c>
      <c r="K98" s="1">
        <v>43720</v>
      </c>
      <c r="L98" t="s">
        <v>118</v>
      </c>
      <c r="N98" t="s">
        <v>119</v>
      </c>
    </row>
    <row r="99" spans="1:14" x14ac:dyDescent="0.25">
      <c r="A99" t="s">
        <v>262</v>
      </c>
      <c r="B99" t="s">
        <v>263</v>
      </c>
      <c r="C99" t="s">
        <v>202</v>
      </c>
      <c r="D99" t="s">
        <v>21</v>
      </c>
      <c r="E99">
        <v>98038</v>
      </c>
      <c r="F99" t="s">
        <v>22</v>
      </c>
      <c r="G99" t="s">
        <v>22</v>
      </c>
      <c r="H99" t="s">
        <v>116</v>
      </c>
      <c r="I99" t="s">
        <v>117</v>
      </c>
      <c r="J99" s="1">
        <v>43690</v>
      </c>
      <c r="K99" s="1">
        <v>43720</v>
      </c>
      <c r="L99" t="s">
        <v>118</v>
      </c>
      <c r="N99" t="s">
        <v>119</v>
      </c>
    </row>
    <row r="100" spans="1:14" x14ac:dyDescent="0.25">
      <c r="A100" t="s">
        <v>264</v>
      </c>
      <c r="B100" t="s">
        <v>265</v>
      </c>
      <c r="C100" t="s">
        <v>266</v>
      </c>
      <c r="D100" t="s">
        <v>21</v>
      </c>
      <c r="E100">
        <v>98001</v>
      </c>
      <c r="F100" t="s">
        <v>22</v>
      </c>
      <c r="G100" t="s">
        <v>22</v>
      </c>
      <c r="H100" t="s">
        <v>57</v>
      </c>
      <c r="I100" t="s">
        <v>58</v>
      </c>
      <c r="J100" s="1">
        <v>43705</v>
      </c>
      <c r="K100" s="1">
        <v>43720</v>
      </c>
      <c r="L100" t="s">
        <v>118</v>
      </c>
      <c r="N100" t="s">
        <v>119</v>
      </c>
    </row>
    <row r="101" spans="1:14" x14ac:dyDescent="0.25">
      <c r="A101" t="s">
        <v>264</v>
      </c>
      <c r="B101" t="s">
        <v>267</v>
      </c>
      <c r="C101" t="s">
        <v>268</v>
      </c>
      <c r="D101" t="s">
        <v>21</v>
      </c>
      <c r="E101">
        <v>98188</v>
      </c>
      <c r="F101" t="s">
        <v>22</v>
      </c>
      <c r="G101" t="s">
        <v>22</v>
      </c>
      <c r="H101" t="s">
        <v>57</v>
      </c>
      <c r="I101" t="s">
        <v>58</v>
      </c>
      <c r="J101" s="1">
        <v>43700</v>
      </c>
      <c r="K101" s="1">
        <v>43720</v>
      </c>
      <c r="L101" t="s">
        <v>118</v>
      </c>
      <c r="N101" t="s">
        <v>119</v>
      </c>
    </row>
    <row r="102" spans="1:14" x14ac:dyDescent="0.25">
      <c r="A102" t="s">
        <v>269</v>
      </c>
      <c r="B102" t="s">
        <v>270</v>
      </c>
      <c r="C102" t="s">
        <v>20</v>
      </c>
      <c r="D102" t="s">
        <v>21</v>
      </c>
      <c r="E102">
        <v>98106</v>
      </c>
      <c r="F102" t="s">
        <v>22</v>
      </c>
      <c r="G102" t="s">
        <v>22</v>
      </c>
      <c r="H102" t="s">
        <v>104</v>
      </c>
      <c r="I102" t="s">
        <v>105</v>
      </c>
      <c r="J102" s="1">
        <v>43699</v>
      </c>
      <c r="K102" s="1">
        <v>43720</v>
      </c>
      <c r="L102" t="s">
        <v>118</v>
      </c>
      <c r="N102" t="s">
        <v>119</v>
      </c>
    </row>
    <row r="103" spans="1:14" x14ac:dyDescent="0.25">
      <c r="A103" t="s">
        <v>271</v>
      </c>
      <c r="B103" t="s">
        <v>272</v>
      </c>
      <c r="C103" t="s">
        <v>258</v>
      </c>
      <c r="D103" t="s">
        <v>21</v>
      </c>
      <c r="E103">
        <v>98292</v>
      </c>
      <c r="F103" t="s">
        <v>22</v>
      </c>
      <c r="G103" t="s">
        <v>22</v>
      </c>
      <c r="H103" t="s">
        <v>57</v>
      </c>
      <c r="I103" t="s">
        <v>203</v>
      </c>
      <c r="J103" s="1">
        <v>43692</v>
      </c>
      <c r="K103" s="1">
        <v>43720</v>
      </c>
      <c r="L103" t="s">
        <v>118</v>
      </c>
      <c r="N103" t="s">
        <v>119</v>
      </c>
    </row>
    <row r="104" spans="1:14" x14ac:dyDescent="0.25">
      <c r="A104" t="s">
        <v>273</v>
      </c>
      <c r="B104" t="s">
        <v>274</v>
      </c>
      <c r="C104" t="s">
        <v>20</v>
      </c>
      <c r="D104" t="s">
        <v>21</v>
      </c>
      <c r="E104">
        <v>98122</v>
      </c>
      <c r="F104" t="s">
        <v>22</v>
      </c>
      <c r="G104" t="s">
        <v>22</v>
      </c>
      <c r="H104" t="s">
        <v>57</v>
      </c>
      <c r="I104" t="s">
        <v>212</v>
      </c>
      <c r="J104" s="1">
        <v>43705</v>
      </c>
      <c r="K104" s="1">
        <v>43720</v>
      </c>
      <c r="L104" t="s">
        <v>118</v>
      </c>
      <c r="N104" t="s">
        <v>119</v>
      </c>
    </row>
    <row r="105" spans="1:14" x14ac:dyDescent="0.25">
      <c r="A105" t="s">
        <v>275</v>
      </c>
      <c r="B105" t="s">
        <v>276</v>
      </c>
      <c r="C105" t="s">
        <v>258</v>
      </c>
      <c r="D105" t="s">
        <v>21</v>
      </c>
      <c r="E105">
        <v>98292</v>
      </c>
      <c r="F105" t="s">
        <v>22</v>
      </c>
      <c r="G105" t="s">
        <v>22</v>
      </c>
      <c r="H105" t="s">
        <v>104</v>
      </c>
      <c r="I105" t="s">
        <v>148</v>
      </c>
      <c r="J105" s="1">
        <v>43692</v>
      </c>
      <c r="K105" s="1">
        <v>43720</v>
      </c>
      <c r="L105" t="s">
        <v>118</v>
      </c>
      <c r="N105" t="s">
        <v>119</v>
      </c>
    </row>
    <row r="106" spans="1:14" x14ac:dyDescent="0.25">
      <c r="A106" t="s">
        <v>277</v>
      </c>
      <c r="B106" t="s">
        <v>278</v>
      </c>
      <c r="C106" t="s">
        <v>236</v>
      </c>
      <c r="D106" t="s">
        <v>21</v>
      </c>
      <c r="E106">
        <v>98405</v>
      </c>
      <c r="F106" t="s">
        <v>22</v>
      </c>
      <c r="G106" t="s">
        <v>22</v>
      </c>
      <c r="H106" t="s">
        <v>104</v>
      </c>
      <c r="I106" t="s">
        <v>148</v>
      </c>
      <c r="J106" s="1">
        <v>43690</v>
      </c>
      <c r="K106" s="1">
        <v>43720</v>
      </c>
      <c r="L106" t="s">
        <v>118</v>
      </c>
      <c r="N106" t="s">
        <v>119</v>
      </c>
    </row>
    <row r="107" spans="1:14" x14ac:dyDescent="0.25">
      <c r="A107" t="s">
        <v>279</v>
      </c>
      <c r="B107" t="s">
        <v>280</v>
      </c>
      <c r="C107" t="s">
        <v>227</v>
      </c>
      <c r="D107" t="s">
        <v>21</v>
      </c>
      <c r="E107">
        <v>98225</v>
      </c>
      <c r="F107" t="s">
        <v>22</v>
      </c>
      <c r="G107" t="s">
        <v>22</v>
      </c>
      <c r="H107" t="s">
        <v>104</v>
      </c>
      <c r="I107" t="s">
        <v>148</v>
      </c>
      <c r="J107" s="1">
        <v>43705</v>
      </c>
      <c r="K107" s="1">
        <v>43720</v>
      </c>
      <c r="L107" t="s">
        <v>118</v>
      </c>
      <c r="N107" t="s">
        <v>119</v>
      </c>
    </row>
    <row r="108" spans="1:14" x14ac:dyDescent="0.25">
      <c r="A108" t="s">
        <v>281</v>
      </c>
      <c r="B108" t="s">
        <v>282</v>
      </c>
      <c r="C108" t="s">
        <v>283</v>
      </c>
      <c r="D108" t="s">
        <v>21</v>
      </c>
      <c r="E108">
        <v>98467</v>
      </c>
      <c r="F108" t="s">
        <v>22</v>
      </c>
      <c r="G108" t="s">
        <v>22</v>
      </c>
      <c r="H108" t="s">
        <v>116</v>
      </c>
      <c r="I108" t="s">
        <v>117</v>
      </c>
      <c r="J108" s="1">
        <v>43690</v>
      </c>
      <c r="K108" s="1">
        <v>43720</v>
      </c>
      <c r="L108" t="s">
        <v>118</v>
      </c>
      <c r="N108" t="s">
        <v>119</v>
      </c>
    </row>
    <row r="109" spans="1:14" x14ac:dyDescent="0.25">
      <c r="A109" t="s">
        <v>284</v>
      </c>
      <c r="B109" t="s">
        <v>285</v>
      </c>
      <c r="C109" t="s">
        <v>286</v>
      </c>
      <c r="D109" t="s">
        <v>21</v>
      </c>
      <c r="E109">
        <v>98506</v>
      </c>
      <c r="F109" t="s">
        <v>22</v>
      </c>
      <c r="G109" t="s">
        <v>22</v>
      </c>
      <c r="H109" t="s">
        <v>104</v>
      </c>
      <c r="I109" t="s">
        <v>148</v>
      </c>
      <c r="J109" s="1">
        <v>43698</v>
      </c>
      <c r="K109" s="1">
        <v>43720</v>
      </c>
      <c r="L109" t="s">
        <v>118</v>
      </c>
      <c r="N109" t="s">
        <v>119</v>
      </c>
    </row>
    <row r="110" spans="1:14" x14ac:dyDescent="0.25">
      <c r="A110" t="s">
        <v>287</v>
      </c>
      <c r="B110" t="s">
        <v>288</v>
      </c>
      <c r="C110" t="s">
        <v>209</v>
      </c>
      <c r="D110" t="s">
        <v>21</v>
      </c>
      <c r="E110">
        <v>98032</v>
      </c>
      <c r="F110" t="s">
        <v>22</v>
      </c>
      <c r="G110" t="s">
        <v>22</v>
      </c>
      <c r="H110" t="s">
        <v>57</v>
      </c>
      <c r="I110" t="s">
        <v>58</v>
      </c>
      <c r="J110" s="1">
        <v>43705</v>
      </c>
      <c r="K110" s="1">
        <v>43720</v>
      </c>
      <c r="L110" t="s">
        <v>118</v>
      </c>
      <c r="N110" t="s">
        <v>119</v>
      </c>
    </row>
    <row r="111" spans="1:14" x14ac:dyDescent="0.25">
      <c r="A111" t="s">
        <v>289</v>
      </c>
      <c r="B111" t="s">
        <v>290</v>
      </c>
      <c r="C111" t="s">
        <v>266</v>
      </c>
      <c r="D111" t="s">
        <v>21</v>
      </c>
      <c r="E111">
        <v>98001</v>
      </c>
      <c r="F111" t="s">
        <v>23</v>
      </c>
      <c r="G111" t="s">
        <v>23</v>
      </c>
      <c r="H111" t="s">
        <v>24</v>
      </c>
      <c r="I111" t="s">
        <v>24</v>
      </c>
      <c r="J111" t="s">
        <v>25</v>
      </c>
      <c r="K111" s="1">
        <v>43720</v>
      </c>
      <c r="L111" t="s">
        <v>26</v>
      </c>
      <c r="N111" t="s">
        <v>24</v>
      </c>
    </row>
    <row r="112" spans="1:14" x14ac:dyDescent="0.25">
      <c r="A112" t="s">
        <v>291</v>
      </c>
      <c r="B112" t="s">
        <v>292</v>
      </c>
      <c r="C112" t="s">
        <v>293</v>
      </c>
      <c r="D112" t="s">
        <v>21</v>
      </c>
      <c r="E112">
        <v>98270</v>
      </c>
      <c r="F112" t="s">
        <v>22</v>
      </c>
      <c r="G112" t="s">
        <v>22</v>
      </c>
      <c r="H112" t="s">
        <v>57</v>
      </c>
      <c r="I112" t="s">
        <v>212</v>
      </c>
      <c r="J112" s="1">
        <v>43694</v>
      </c>
      <c r="K112" s="1">
        <v>43720</v>
      </c>
      <c r="L112" t="s">
        <v>118</v>
      </c>
      <c r="N112" t="s">
        <v>119</v>
      </c>
    </row>
    <row r="113" spans="1:14" x14ac:dyDescent="0.25">
      <c r="A113" t="s">
        <v>294</v>
      </c>
      <c r="B113" t="s">
        <v>295</v>
      </c>
      <c r="C113" t="s">
        <v>296</v>
      </c>
      <c r="D113" t="s">
        <v>21</v>
      </c>
      <c r="E113">
        <v>98366</v>
      </c>
      <c r="F113" t="s">
        <v>22</v>
      </c>
      <c r="G113" t="s">
        <v>22</v>
      </c>
      <c r="H113" t="s">
        <v>116</v>
      </c>
      <c r="I113" t="s">
        <v>117</v>
      </c>
      <c r="J113" t="s">
        <v>59</v>
      </c>
      <c r="K113" s="1">
        <v>43719</v>
      </c>
      <c r="L113" t="s">
        <v>60</v>
      </c>
      <c r="M113" t="str">
        <f>HYPERLINK("https://www.regulations.gov/docket?D=FDA-2019-H-4194")</f>
        <v>https://www.regulations.gov/docket?D=FDA-2019-H-4194</v>
      </c>
      <c r="N113" t="s">
        <v>59</v>
      </c>
    </row>
    <row r="114" spans="1:14" x14ac:dyDescent="0.25">
      <c r="A114" t="s">
        <v>297</v>
      </c>
      <c r="B114" t="s">
        <v>298</v>
      </c>
      <c r="C114" t="s">
        <v>299</v>
      </c>
      <c r="D114" t="s">
        <v>21</v>
      </c>
      <c r="E114">
        <v>98850</v>
      </c>
      <c r="F114" t="s">
        <v>22</v>
      </c>
      <c r="G114" t="s">
        <v>22</v>
      </c>
      <c r="H114" t="s">
        <v>104</v>
      </c>
      <c r="I114" t="s">
        <v>105</v>
      </c>
      <c r="J114" t="s">
        <v>59</v>
      </c>
      <c r="K114" s="1">
        <v>43719</v>
      </c>
      <c r="L114" t="s">
        <v>60</v>
      </c>
      <c r="M114" t="str">
        <f>HYPERLINK("https://www.regulations.gov/docket?D=FDA-2019-H-4202")</f>
        <v>https://www.regulations.gov/docket?D=FDA-2019-H-4202</v>
      </c>
      <c r="N114" t="s">
        <v>59</v>
      </c>
    </row>
    <row r="115" spans="1:14" x14ac:dyDescent="0.25">
      <c r="A115" t="s">
        <v>300</v>
      </c>
      <c r="B115" t="s">
        <v>301</v>
      </c>
      <c r="C115" t="s">
        <v>206</v>
      </c>
      <c r="D115" t="s">
        <v>21</v>
      </c>
      <c r="E115">
        <v>98272</v>
      </c>
      <c r="F115" t="s">
        <v>22</v>
      </c>
      <c r="G115" t="s">
        <v>22</v>
      </c>
      <c r="H115" t="s">
        <v>116</v>
      </c>
      <c r="I115" t="s">
        <v>117</v>
      </c>
      <c r="J115" t="s">
        <v>59</v>
      </c>
      <c r="K115" s="1">
        <v>43718</v>
      </c>
      <c r="L115" t="s">
        <v>60</v>
      </c>
      <c r="M115" t="str">
        <f>HYPERLINK("https://www.regulations.gov/docket?D=FDA-2019-H-4185")</f>
        <v>https://www.regulations.gov/docket?D=FDA-2019-H-4185</v>
      </c>
      <c r="N115" t="s">
        <v>59</v>
      </c>
    </row>
    <row r="116" spans="1:14" x14ac:dyDescent="0.25">
      <c r="A116" t="s">
        <v>302</v>
      </c>
      <c r="B116" t="s">
        <v>303</v>
      </c>
      <c r="C116" t="s">
        <v>304</v>
      </c>
      <c r="D116" t="s">
        <v>21</v>
      </c>
      <c r="E116">
        <v>98328</v>
      </c>
      <c r="F116" t="s">
        <v>22</v>
      </c>
      <c r="G116" t="s">
        <v>22</v>
      </c>
      <c r="H116" t="s">
        <v>116</v>
      </c>
      <c r="I116" t="s">
        <v>117</v>
      </c>
      <c r="J116" t="s">
        <v>59</v>
      </c>
      <c r="K116" s="1">
        <v>43718</v>
      </c>
      <c r="L116" t="s">
        <v>60</v>
      </c>
      <c r="M116" t="str">
        <f>HYPERLINK("https://www.regulations.gov/docket?D=FDA-2019-H-4176")</f>
        <v>https://www.regulations.gov/docket?D=FDA-2019-H-4176</v>
      </c>
      <c r="N116" t="s">
        <v>59</v>
      </c>
    </row>
    <row r="117" spans="1:14" x14ac:dyDescent="0.25">
      <c r="A117" t="s">
        <v>305</v>
      </c>
      <c r="B117" t="s">
        <v>306</v>
      </c>
      <c r="C117" t="s">
        <v>224</v>
      </c>
      <c r="D117" t="s">
        <v>21</v>
      </c>
      <c r="E117">
        <v>98133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43717</v>
      </c>
      <c r="L117" t="s">
        <v>26</v>
      </c>
      <c r="N117" t="s">
        <v>24</v>
      </c>
    </row>
    <row r="118" spans="1:14" x14ac:dyDescent="0.25">
      <c r="A118" t="s">
        <v>307</v>
      </c>
      <c r="B118" t="s">
        <v>308</v>
      </c>
      <c r="C118" t="s">
        <v>309</v>
      </c>
      <c r="D118" t="s">
        <v>21</v>
      </c>
      <c r="E118">
        <v>98026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43717</v>
      </c>
      <c r="L118" t="s">
        <v>26</v>
      </c>
      <c r="N118" t="s">
        <v>24</v>
      </c>
    </row>
    <row r="119" spans="1:14" x14ac:dyDescent="0.25">
      <c r="A119" t="s">
        <v>310</v>
      </c>
      <c r="B119" t="s">
        <v>311</v>
      </c>
      <c r="C119" t="s">
        <v>108</v>
      </c>
      <c r="D119" t="s">
        <v>21</v>
      </c>
      <c r="E119">
        <v>98201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43717</v>
      </c>
      <c r="L119" t="s">
        <v>26</v>
      </c>
      <c r="N119" t="s">
        <v>24</v>
      </c>
    </row>
    <row r="120" spans="1:14" x14ac:dyDescent="0.25">
      <c r="A120" t="s">
        <v>312</v>
      </c>
      <c r="B120" t="s">
        <v>313</v>
      </c>
      <c r="C120" t="s">
        <v>20</v>
      </c>
      <c r="D120" t="s">
        <v>21</v>
      </c>
      <c r="E120">
        <v>98125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43717</v>
      </c>
      <c r="L120" t="s">
        <v>26</v>
      </c>
      <c r="N120" t="s">
        <v>24</v>
      </c>
    </row>
    <row r="121" spans="1:14" x14ac:dyDescent="0.25">
      <c r="A121" t="s">
        <v>314</v>
      </c>
      <c r="B121" t="s">
        <v>315</v>
      </c>
      <c r="C121" t="s">
        <v>115</v>
      </c>
      <c r="D121" t="s">
        <v>21</v>
      </c>
      <c r="E121">
        <v>98532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43717</v>
      </c>
      <c r="L121" t="s">
        <v>26</v>
      </c>
      <c r="N121" t="s">
        <v>24</v>
      </c>
    </row>
    <row r="122" spans="1:14" x14ac:dyDescent="0.25">
      <c r="A122" t="s">
        <v>316</v>
      </c>
      <c r="B122" t="s">
        <v>317</v>
      </c>
      <c r="C122" t="s">
        <v>318</v>
      </c>
      <c r="D122" t="s">
        <v>21</v>
      </c>
      <c r="E122">
        <v>98625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43717</v>
      </c>
      <c r="L122" t="s">
        <v>26</v>
      </c>
      <c r="N122" t="s">
        <v>24</v>
      </c>
    </row>
    <row r="123" spans="1:14" x14ac:dyDescent="0.25">
      <c r="A123" t="s">
        <v>316</v>
      </c>
      <c r="B123" t="s">
        <v>319</v>
      </c>
      <c r="C123" t="s">
        <v>20</v>
      </c>
      <c r="D123" t="s">
        <v>21</v>
      </c>
      <c r="E123">
        <v>98115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43717</v>
      </c>
      <c r="L123" t="s">
        <v>26</v>
      </c>
      <c r="N123" t="s">
        <v>24</v>
      </c>
    </row>
    <row r="124" spans="1:14" x14ac:dyDescent="0.25">
      <c r="A124" t="s">
        <v>244</v>
      </c>
      <c r="B124" t="s">
        <v>320</v>
      </c>
      <c r="C124" t="s">
        <v>224</v>
      </c>
      <c r="D124" t="s">
        <v>21</v>
      </c>
      <c r="E124">
        <v>98155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43717</v>
      </c>
      <c r="L124" t="s">
        <v>26</v>
      </c>
      <c r="N124" t="s">
        <v>24</v>
      </c>
    </row>
    <row r="125" spans="1:14" x14ac:dyDescent="0.25">
      <c r="A125" t="s">
        <v>321</v>
      </c>
      <c r="B125" t="s">
        <v>322</v>
      </c>
      <c r="C125" t="s">
        <v>323</v>
      </c>
      <c r="D125" t="s">
        <v>21</v>
      </c>
      <c r="E125">
        <v>98616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43717</v>
      </c>
      <c r="L125" t="s">
        <v>26</v>
      </c>
      <c r="N125" t="s">
        <v>24</v>
      </c>
    </row>
    <row r="126" spans="1:14" x14ac:dyDescent="0.25">
      <c r="A126" t="s">
        <v>324</v>
      </c>
      <c r="B126" t="s">
        <v>325</v>
      </c>
      <c r="C126" t="s">
        <v>20</v>
      </c>
      <c r="D126" t="s">
        <v>21</v>
      </c>
      <c r="E126">
        <v>98122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43717</v>
      </c>
      <c r="L126" t="s">
        <v>26</v>
      </c>
      <c r="N126" t="s">
        <v>24</v>
      </c>
    </row>
    <row r="127" spans="1:14" x14ac:dyDescent="0.25">
      <c r="A127" t="s">
        <v>194</v>
      </c>
      <c r="B127" t="s">
        <v>326</v>
      </c>
      <c r="C127" t="s">
        <v>224</v>
      </c>
      <c r="D127" t="s">
        <v>21</v>
      </c>
      <c r="E127">
        <v>98177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43717</v>
      </c>
      <c r="L127" t="s">
        <v>26</v>
      </c>
      <c r="N127" t="s">
        <v>24</v>
      </c>
    </row>
    <row r="128" spans="1:14" x14ac:dyDescent="0.25">
      <c r="A128" t="s">
        <v>327</v>
      </c>
      <c r="B128" t="s">
        <v>328</v>
      </c>
      <c r="C128" t="s">
        <v>20</v>
      </c>
      <c r="D128" t="s">
        <v>21</v>
      </c>
      <c r="E128">
        <v>98122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43717</v>
      </c>
      <c r="L128" t="s">
        <v>26</v>
      </c>
      <c r="N128" t="s">
        <v>24</v>
      </c>
    </row>
    <row r="129" spans="1:14" x14ac:dyDescent="0.25">
      <c r="A129" t="s">
        <v>329</v>
      </c>
      <c r="B129" t="s">
        <v>330</v>
      </c>
      <c r="C129" t="s">
        <v>331</v>
      </c>
      <c r="D129" t="s">
        <v>21</v>
      </c>
      <c r="E129">
        <v>98596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43717</v>
      </c>
      <c r="L129" t="s">
        <v>26</v>
      </c>
      <c r="N129" t="s">
        <v>24</v>
      </c>
    </row>
    <row r="130" spans="1:14" x14ac:dyDescent="0.25">
      <c r="A130" t="s">
        <v>332</v>
      </c>
      <c r="B130" t="s">
        <v>333</v>
      </c>
      <c r="C130" t="s">
        <v>108</v>
      </c>
      <c r="D130" t="s">
        <v>21</v>
      </c>
      <c r="E130">
        <v>98208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43717</v>
      </c>
      <c r="L130" t="s">
        <v>26</v>
      </c>
      <c r="N130" t="s">
        <v>24</v>
      </c>
    </row>
    <row r="131" spans="1:14" x14ac:dyDescent="0.25">
      <c r="A131" t="s">
        <v>334</v>
      </c>
      <c r="B131" t="s">
        <v>335</v>
      </c>
      <c r="C131" t="s">
        <v>224</v>
      </c>
      <c r="D131" t="s">
        <v>21</v>
      </c>
      <c r="E131">
        <v>98177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43717</v>
      </c>
      <c r="L131" t="s">
        <v>26</v>
      </c>
      <c r="N131" t="s">
        <v>24</v>
      </c>
    </row>
    <row r="132" spans="1:14" x14ac:dyDescent="0.25">
      <c r="A132" t="s">
        <v>124</v>
      </c>
      <c r="B132" t="s">
        <v>336</v>
      </c>
      <c r="C132" t="s">
        <v>20</v>
      </c>
      <c r="D132" t="s">
        <v>21</v>
      </c>
      <c r="E132">
        <v>98144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43717</v>
      </c>
      <c r="L132" t="s">
        <v>26</v>
      </c>
      <c r="N132" t="s">
        <v>24</v>
      </c>
    </row>
    <row r="133" spans="1:14" x14ac:dyDescent="0.25">
      <c r="A133" t="s">
        <v>337</v>
      </c>
      <c r="B133" t="s">
        <v>338</v>
      </c>
      <c r="C133" t="s">
        <v>339</v>
      </c>
      <c r="D133" t="s">
        <v>21</v>
      </c>
      <c r="E133">
        <v>98848</v>
      </c>
      <c r="F133" t="s">
        <v>22</v>
      </c>
      <c r="G133" t="s">
        <v>22</v>
      </c>
      <c r="H133" t="s">
        <v>104</v>
      </c>
      <c r="I133" t="s">
        <v>105</v>
      </c>
      <c r="J133" t="s">
        <v>59</v>
      </c>
      <c r="K133" s="1">
        <v>43714</v>
      </c>
      <c r="L133" t="s">
        <v>60</v>
      </c>
      <c r="M133" t="str">
        <f>HYPERLINK("https://www.regulations.gov/docket?D=FDA-2019-H-4124")</f>
        <v>https://www.regulations.gov/docket?D=FDA-2019-H-4124</v>
      </c>
      <c r="N133" t="s">
        <v>59</v>
      </c>
    </row>
    <row r="134" spans="1:14" x14ac:dyDescent="0.25">
      <c r="A134" t="s">
        <v>340</v>
      </c>
      <c r="B134" t="s">
        <v>341</v>
      </c>
      <c r="C134" t="s">
        <v>115</v>
      </c>
      <c r="D134" t="s">
        <v>21</v>
      </c>
      <c r="E134">
        <v>98532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43714</v>
      </c>
      <c r="L134" t="s">
        <v>26</v>
      </c>
      <c r="N134" t="s">
        <v>24</v>
      </c>
    </row>
    <row r="135" spans="1:14" x14ac:dyDescent="0.25">
      <c r="A135" t="s">
        <v>342</v>
      </c>
      <c r="B135" t="s">
        <v>343</v>
      </c>
      <c r="C135" t="s">
        <v>344</v>
      </c>
      <c r="D135" t="s">
        <v>21</v>
      </c>
      <c r="E135">
        <v>98570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43714</v>
      </c>
      <c r="L135" t="s">
        <v>26</v>
      </c>
      <c r="N135" t="s">
        <v>24</v>
      </c>
    </row>
    <row r="136" spans="1:14" x14ac:dyDescent="0.25">
      <c r="A136" t="s">
        <v>345</v>
      </c>
      <c r="B136" t="s">
        <v>346</v>
      </c>
      <c r="C136" t="s">
        <v>20</v>
      </c>
      <c r="D136" t="s">
        <v>21</v>
      </c>
      <c r="E136">
        <v>98188</v>
      </c>
      <c r="F136" t="s">
        <v>22</v>
      </c>
      <c r="G136" t="s">
        <v>22</v>
      </c>
      <c r="H136" t="s">
        <v>57</v>
      </c>
      <c r="I136" t="s">
        <v>203</v>
      </c>
      <c r="J136" s="1">
        <v>43686</v>
      </c>
      <c r="K136" s="1">
        <v>43713</v>
      </c>
      <c r="L136" t="s">
        <v>118</v>
      </c>
      <c r="N136" t="s">
        <v>119</v>
      </c>
    </row>
    <row r="137" spans="1:14" x14ac:dyDescent="0.25">
      <c r="A137" t="s">
        <v>347</v>
      </c>
      <c r="B137" t="s">
        <v>348</v>
      </c>
      <c r="C137" t="s">
        <v>349</v>
      </c>
      <c r="D137" t="s">
        <v>21</v>
      </c>
      <c r="E137">
        <v>99349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43713</v>
      </c>
      <c r="L137" t="s">
        <v>26</v>
      </c>
      <c r="N137" t="s">
        <v>24</v>
      </c>
    </row>
    <row r="138" spans="1:14" x14ac:dyDescent="0.25">
      <c r="A138" t="s">
        <v>350</v>
      </c>
      <c r="B138" t="s">
        <v>351</v>
      </c>
      <c r="C138" t="s">
        <v>115</v>
      </c>
      <c r="D138" t="s">
        <v>21</v>
      </c>
      <c r="E138">
        <v>98532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43713</v>
      </c>
      <c r="L138" t="s">
        <v>26</v>
      </c>
      <c r="N138" t="s">
        <v>24</v>
      </c>
    </row>
    <row r="139" spans="1:14" x14ac:dyDescent="0.25">
      <c r="A139" t="s">
        <v>352</v>
      </c>
      <c r="B139" t="s">
        <v>353</v>
      </c>
      <c r="C139" t="s">
        <v>151</v>
      </c>
      <c r="D139" t="s">
        <v>21</v>
      </c>
      <c r="E139">
        <v>98499</v>
      </c>
      <c r="F139" t="s">
        <v>22</v>
      </c>
      <c r="G139" t="s">
        <v>22</v>
      </c>
      <c r="H139" t="s">
        <v>116</v>
      </c>
      <c r="I139" t="s">
        <v>117</v>
      </c>
      <c r="J139" s="1">
        <v>43685</v>
      </c>
      <c r="K139" s="1">
        <v>43713</v>
      </c>
      <c r="L139" t="s">
        <v>118</v>
      </c>
      <c r="N139" t="s">
        <v>119</v>
      </c>
    </row>
    <row r="140" spans="1:14" x14ac:dyDescent="0.25">
      <c r="A140" t="s">
        <v>354</v>
      </c>
      <c r="B140" t="s">
        <v>355</v>
      </c>
      <c r="C140" t="s">
        <v>132</v>
      </c>
      <c r="D140" t="s">
        <v>21</v>
      </c>
      <c r="E140">
        <v>99301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43713</v>
      </c>
      <c r="L140" t="s">
        <v>26</v>
      </c>
      <c r="N140" t="s">
        <v>24</v>
      </c>
    </row>
    <row r="141" spans="1:14" x14ac:dyDescent="0.25">
      <c r="A141" t="s">
        <v>356</v>
      </c>
      <c r="B141" t="s">
        <v>357</v>
      </c>
      <c r="C141" t="s">
        <v>358</v>
      </c>
      <c r="D141" t="s">
        <v>21</v>
      </c>
      <c r="E141">
        <v>99350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43713</v>
      </c>
      <c r="L141" t="s">
        <v>26</v>
      </c>
      <c r="N141" t="s">
        <v>24</v>
      </c>
    </row>
    <row r="142" spans="1:14" x14ac:dyDescent="0.25">
      <c r="A142" t="s">
        <v>359</v>
      </c>
      <c r="B142" t="s">
        <v>360</v>
      </c>
      <c r="C142" t="s">
        <v>361</v>
      </c>
      <c r="D142" t="s">
        <v>21</v>
      </c>
      <c r="E142">
        <v>98250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43713</v>
      </c>
      <c r="L142" t="s">
        <v>26</v>
      </c>
      <c r="N142" t="s">
        <v>24</v>
      </c>
    </row>
    <row r="143" spans="1:14" x14ac:dyDescent="0.25">
      <c r="A143" t="s">
        <v>362</v>
      </c>
      <c r="B143" t="s">
        <v>363</v>
      </c>
      <c r="C143" t="s">
        <v>20</v>
      </c>
      <c r="D143" t="s">
        <v>21</v>
      </c>
      <c r="E143">
        <v>98102</v>
      </c>
      <c r="F143" t="s">
        <v>22</v>
      </c>
      <c r="G143" t="s">
        <v>22</v>
      </c>
      <c r="H143" t="s">
        <v>57</v>
      </c>
      <c r="I143" t="s">
        <v>212</v>
      </c>
      <c r="J143" s="1">
        <v>43686</v>
      </c>
      <c r="K143" s="1">
        <v>43713</v>
      </c>
      <c r="L143" t="s">
        <v>118</v>
      </c>
      <c r="N143" t="s">
        <v>119</v>
      </c>
    </row>
    <row r="144" spans="1:14" x14ac:dyDescent="0.25">
      <c r="A144" t="s">
        <v>364</v>
      </c>
      <c r="B144" t="s">
        <v>365</v>
      </c>
      <c r="C144" t="s">
        <v>361</v>
      </c>
      <c r="D144" t="s">
        <v>21</v>
      </c>
      <c r="E144">
        <v>98250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43713</v>
      </c>
      <c r="L144" t="s">
        <v>26</v>
      </c>
      <c r="N144" t="s">
        <v>24</v>
      </c>
    </row>
    <row r="145" spans="1:14" x14ac:dyDescent="0.25">
      <c r="A145" t="s">
        <v>366</v>
      </c>
      <c r="B145" t="s">
        <v>367</v>
      </c>
      <c r="C145" t="s">
        <v>56</v>
      </c>
      <c r="D145" t="s">
        <v>21</v>
      </c>
      <c r="E145">
        <v>99352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43713</v>
      </c>
      <c r="L145" t="s">
        <v>26</v>
      </c>
      <c r="N145" t="s">
        <v>24</v>
      </c>
    </row>
    <row r="146" spans="1:14" x14ac:dyDescent="0.25">
      <c r="A146" t="s">
        <v>368</v>
      </c>
      <c r="B146" t="s">
        <v>369</v>
      </c>
      <c r="C146" t="s">
        <v>361</v>
      </c>
      <c r="D146" t="s">
        <v>21</v>
      </c>
      <c r="E146">
        <v>98250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43713</v>
      </c>
      <c r="L146" t="s">
        <v>26</v>
      </c>
      <c r="N146" t="s">
        <v>24</v>
      </c>
    </row>
    <row r="147" spans="1:14" x14ac:dyDescent="0.25">
      <c r="A147" t="s">
        <v>370</v>
      </c>
      <c r="B147" t="s">
        <v>371</v>
      </c>
      <c r="C147" t="s">
        <v>372</v>
      </c>
      <c r="D147" t="s">
        <v>21</v>
      </c>
      <c r="E147">
        <v>99129</v>
      </c>
      <c r="F147" t="s">
        <v>22</v>
      </c>
      <c r="G147" t="s">
        <v>22</v>
      </c>
      <c r="H147" t="s">
        <v>373</v>
      </c>
      <c r="I147" t="s">
        <v>374</v>
      </c>
      <c r="J147" s="1">
        <v>43686</v>
      </c>
      <c r="K147" s="1">
        <v>43713</v>
      </c>
      <c r="L147" t="s">
        <v>118</v>
      </c>
      <c r="N147" t="s">
        <v>119</v>
      </c>
    </row>
    <row r="148" spans="1:14" x14ac:dyDescent="0.25">
      <c r="A148" t="s">
        <v>375</v>
      </c>
      <c r="B148" t="s">
        <v>376</v>
      </c>
      <c r="C148" t="s">
        <v>377</v>
      </c>
      <c r="D148" t="s">
        <v>21</v>
      </c>
      <c r="E148">
        <v>98029</v>
      </c>
      <c r="F148" t="s">
        <v>22</v>
      </c>
      <c r="G148" t="s">
        <v>22</v>
      </c>
      <c r="H148" t="s">
        <v>116</v>
      </c>
      <c r="I148" t="s">
        <v>117</v>
      </c>
      <c r="J148" s="1">
        <v>43685</v>
      </c>
      <c r="K148" s="1">
        <v>43713</v>
      </c>
      <c r="L148" t="s">
        <v>118</v>
      </c>
      <c r="N148" t="s">
        <v>119</v>
      </c>
    </row>
    <row r="149" spans="1:14" x14ac:dyDescent="0.25">
      <c r="A149" t="s">
        <v>378</v>
      </c>
      <c r="B149" t="s">
        <v>379</v>
      </c>
      <c r="C149" t="s">
        <v>115</v>
      </c>
      <c r="D149" t="s">
        <v>21</v>
      </c>
      <c r="E149">
        <v>98532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43713</v>
      </c>
      <c r="L149" t="s">
        <v>26</v>
      </c>
      <c r="N149" t="s">
        <v>24</v>
      </c>
    </row>
    <row r="150" spans="1:14" x14ac:dyDescent="0.25">
      <c r="A150" t="s">
        <v>380</v>
      </c>
      <c r="B150" t="s">
        <v>381</v>
      </c>
      <c r="C150" t="s">
        <v>382</v>
      </c>
      <c r="D150" t="s">
        <v>21</v>
      </c>
      <c r="E150">
        <v>99173</v>
      </c>
      <c r="F150" t="s">
        <v>22</v>
      </c>
      <c r="G150" t="s">
        <v>22</v>
      </c>
      <c r="H150" t="s">
        <v>104</v>
      </c>
      <c r="I150" t="s">
        <v>105</v>
      </c>
      <c r="J150" s="1">
        <v>43686</v>
      </c>
      <c r="K150" s="1">
        <v>43713</v>
      </c>
      <c r="L150" t="s">
        <v>118</v>
      </c>
      <c r="N150" t="s">
        <v>119</v>
      </c>
    </row>
    <row r="151" spans="1:14" x14ac:dyDescent="0.25">
      <c r="A151" t="s">
        <v>383</v>
      </c>
      <c r="B151" t="s">
        <v>384</v>
      </c>
      <c r="C151" t="s">
        <v>115</v>
      </c>
      <c r="D151" t="s">
        <v>21</v>
      </c>
      <c r="E151">
        <v>98532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43713</v>
      </c>
      <c r="L151" t="s">
        <v>26</v>
      </c>
      <c r="N151" t="s">
        <v>24</v>
      </c>
    </row>
    <row r="152" spans="1:14" x14ac:dyDescent="0.25">
      <c r="A152" t="s">
        <v>69</v>
      </c>
      <c r="B152" t="s">
        <v>385</v>
      </c>
      <c r="C152" t="s">
        <v>361</v>
      </c>
      <c r="D152" t="s">
        <v>21</v>
      </c>
      <c r="E152">
        <v>98250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43713</v>
      </c>
      <c r="L152" t="s">
        <v>26</v>
      </c>
      <c r="N152" t="s">
        <v>24</v>
      </c>
    </row>
    <row r="153" spans="1:14" x14ac:dyDescent="0.25">
      <c r="A153" t="s">
        <v>386</v>
      </c>
      <c r="B153" t="s">
        <v>387</v>
      </c>
      <c r="C153" t="s">
        <v>388</v>
      </c>
      <c r="D153" t="s">
        <v>21</v>
      </c>
      <c r="E153">
        <v>98930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43713</v>
      </c>
      <c r="L153" t="s">
        <v>26</v>
      </c>
      <c r="N153" t="s">
        <v>24</v>
      </c>
    </row>
    <row r="154" spans="1:14" x14ac:dyDescent="0.25">
      <c r="A154" t="s">
        <v>389</v>
      </c>
      <c r="B154" t="s">
        <v>390</v>
      </c>
      <c r="C154" t="s">
        <v>349</v>
      </c>
      <c r="D154" t="s">
        <v>21</v>
      </c>
      <c r="E154">
        <v>99349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43713</v>
      </c>
      <c r="L154" t="s">
        <v>26</v>
      </c>
      <c r="N154" t="s">
        <v>24</v>
      </c>
    </row>
    <row r="155" spans="1:14" x14ac:dyDescent="0.25">
      <c r="A155" t="s">
        <v>391</v>
      </c>
      <c r="B155" t="s">
        <v>392</v>
      </c>
      <c r="C155" t="s">
        <v>393</v>
      </c>
      <c r="D155" t="s">
        <v>21</v>
      </c>
      <c r="E155">
        <v>98812</v>
      </c>
      <c r="F155" t="s">
        <v>22</v>
      </c>
      <c r="G155" t="s">
        <v>22</v>
      </c>
      <c r="H155" t="s">
        <v>104</v>
      </c>
      <c r="I155" t="s">
        <v>105</v>
      </c>
      <c r="J155" s="1">
        <v>43687</v>
      </c>
      <c r="K155" s="1">
        <v>43713</v>
      </c>
      <c r="L155" t="s">
        <v>118</v>
      </c>
      <c r="N155" t="s">
        <v>119</v>
      </c>
    </row>
    <row r="156" spans="1:14" x14ac:dyDescent="0.25">
      <c r="A156" t="s">
        <v>394</v>
      </c>
      <c r="B156" t="s">
        <v>395</v>
      </c>
      <c r="C156" t="s">
        <v>20</v>
      </c>
      <c r="D156" t="s">
        <v>21</v>
      </c>
      <c r="E156">
        <v>98116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43713</v>
      </c>
      <c r="L156" t="s">
        <v>26</v>
      </c>
      <c r="N156" t="s">
        <v>24</v>
      </c>
    </row>
    <row r="157" spans="1:14" x14ac:dyDescent="0.25">
      <c r="A157" t="s">
        <v>396</v>
      </c>
      <c r="B157" t="s">
        <v>397</v>
      </c>
      <c r="C157" t="s">
        <v>398</v>
      </c>
      <c r="D157" t="s">
        <v>21</v>
      </c>
      <c r="E157">
        <v>98606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43712</v>
      </c>
      <c r="L157" t="s">
        <v>26</v>
      </c>
      <c r="N157" t="s">
        <v>24</v>
      </c>
    </row>
    <row r="158" spans="1:14" x14ac:dyDescent="0.25">
      <c r="A158" t="s">
        <v>242</v>
      </c>
      <c r="B158" t="s">
        <v>399</v>
      </c>
      <c r="C158" t="s">
        <v>400</v>
      </c>
      <c r="D158" t="s">
        <v>21</v>
      </c>
      <c r="E158">
        <v>98950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43712</v>
      </c>
      <c r="L158" t="s">
        <v>26</v>
      </c>
      <c r="N158" t="s">
        <v>24</v>
      </c>
    </row>
    <row r="159" spans="1:14" x14ac:dyDescent="0.25">
      <c r="A159" t="s">
        <v>401</v>
      </c>
      <c r="B159" t="s">
        <v>402</v>
      </c>
      <c r="C159" t="s">
        <v>403</v>
      </c>
      <c r="D159" t="s">
        <v>21</v>
      </c>
      <c r="E159">
        <v>98611</v>
      </c>
      <c r="F159" t="s">
        <v>22</v>
      </c>
      <c r="G159" t="s">
        <v>22</v>
      </c>
      <c r="H159" t="s">
        <v>57</v>
      </c>
      <c r="I159" t="s">
        <v>58</v>
      </c>
      <c r="J159" t="s">
        <v>59</v>
      </c>
      <c r="K159" s="1">
        <v>43712</v>
      </c>
      <c r="L159" t="s">
        <v>60</v>
      </c>
      <c r="M159" t="str">
        <f>HYPERLINK("https://www.regulations.gov/docket?D=FDA-2019-H-4100")</f>
        <v>https://www.regulations.gov/docket?D=FDA-2019-H-4100</v>
      </c>
      <c r="N159" t="s">
        <v>59</v>
      </c>
    </row>
    <row r="160" spans="1:14" x14ac:dyDescent="0.25">
      <c r="A160" t="s">
        <v>194</v>
      </c>
      <c r="B160" t="s">
        <v>404</v>
      </c>
      <c r="C160" t="s">
        <v>349</v>
      </c>
      <c r="D160" t="s">
        <v>21</v>
      </c>
      <c r="E160">
        <v>99349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43712</v>
      </c>
      <c r="L160" t="s">
        <v>26</v>
      </c>
      <c r="N160" t="s">
        <v>24</v>
      </c>
    </row>
    <row r="161" spans="1:14" x14ac:dyDescent="0.25">
      <c r="A161" t="s">
        <v>405</v>
      </c>
      <c r="B161" t="s">
        <v>406</v>
      </c>
      <c r="C161" t="s">
        <v>407</v>
      </c>
      <c r="D161" t="s">
        <v>21</v>
      </c>
      <c r="E161">
        <v>98604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43712</v>
      </c>
      <c r="L161" t="s">
        <v>26</v>
      </c>
      <c r="N161" t="s">
        <v>24</v>
      </c>
    </row>
    <row r="162" spans="1:14" x14ac:dyDescent="0.25">
      <c r="A162" t="s">
        <v>408</v>
      </c>
      <c r="B162" t="s">
        <v>409</v>
      </c>
      <c r="C162" t="s">
        <v>410</v>
      </c>
      <c r="D162" t="s">
        <v>21</v>
      </c>
      <c r="E162">
        <v>98286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43712</v>
      </c>
      <c r="L162" t="s">
        <v>26</v>
      </c>
      <c r="N162" t="s">
        <v>24</v>
      </c>
    </row>
    <row r="163" spans="1:14" x14ac:dyDescent="0.25">
      <c r="A163" t="s">
        <v>411</v>
      </c>
      <c r="B163" t="s">
        <v>412</v>
      </c>
      <c r="C163" t="s">
        <v>309</v>
      </c>
      <c r="D163" t="s">
        <v>21</v>
      </c>
      <c r="E163">
        <v>98026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43711</v>
      </c>
      <c r="L163" t="s">
        <v>26</v>
      </c>
      <c r="N163" t="s">
        <v>24</v>
      </c>
    </row>
    <row r="164" spans="1:14" x14ac:dyDescent="0.25">
      <c r="A164" t="s">
        <v>413</v>
      </c>
      <c r="B164" t="s">
        <v>414</v>
      </c>
      <c r="C164" t="s">
        <v>108</v>
      </c>
      <c r="D164" t="s">
        <v>21</v>
      </c>
      <c r="E164">
        <v>98201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43711</v>
      </c>
      <c r="L164" t="s">
        <v>26</v>
      </c>
      <c r="N164" t="s">
        <v>24</v>
      </c>
    </row>
    <row r="165" spans="1:14" x14ac:dyDescent="0.25">
      <c r="A165" t="s">
        <v>415</v>
      </c>
      <c r="B165" t="s">
        <v>416</v>
      </c>
      <c r="C165" t="s">
        <v>20</v>
      </c>
      <c r="D165" t="s">
        <v>21</v>
      </c>
      <c r="E165">
        <v>98106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43711</v>
      </c>
      <c r="L165" t="s">
        <v>26</v>
      </c>
      <c r="N165" t="s">
        <v>24</v>
      </c>
    </row>
    <row r="166" spans="1:14" x14ac:dyDescent="0.25">
      <c r="A166" t="s">
        <v>417</v>
      </c>
      <c r="B166" t="s">
        <v>418</v>
      </c>
      <c r="C166" t="s">
        <v>34</v>
      </c>
      <c r="D166" t="s">
        <v>21</v>
      </c>
      <c r="E166">
        <v>98660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43711</v>
      </c>
      <c r="L166" t="s">
        <v>26</v>
      </c>
      <c r="N166" t="s">
        <v>24</v>
      </c>
    </row>
    <row r="167" spans="1:14" x14ac:dyDescent="0.25">
      <c r="A167" t="s">
        <v>242</v>
      </c>
      <c r="B167" t="s">
        <v>419</v>
      </c>
      <c r="C167" t="s">
        <v>34</v>
      </c>
      <c r="D167" t="s">
        <v>21</v>
      </c>
      <c r="E167">
        <v>98661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43711</v>
      </c>
      <c r="L167" t="s">
        <v>26</v>
      </c>
      <c r="N167" t="s">
        <v>24</v>
      </c>
    </row>
    <row r="168" spans="1:14" x14ac:dyDescent="0.25">
      <c r="A168" t="s">
        <v>420</v>
      </c>
      <c r="B168" t="s">
        <v>421</v>
      </c>
      <c r="C168" t="s">
        <v>422</v>
      </c>
      <c r="D168" t="s">
        <v>21</v>
      </c>
      <c r="E168">
        <v>98275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43711</v>
      </c>
      <c r="L168" t="s">
        <v>26</v>
      </c>
      <c r="N168" t="s">
        <v>24</v>
      </c>
    </row>
    <row r="169" spans="1:14" x14ac:dyDescent="0.25">
      <c r="A169" t="s">
        <v>423</v>
      </c>
      <c r="B169" t="s">
        <v>424</v>
      </c>
      <c r="C169" t="s">
        <v>422</v>
      </c>
      <c r="D169" t="s">
        <v>21</v>
      </c>
      <c r="E169">
        <v>98275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43711</v>
      </c>
      <c r="L169" t="s">
        <v>26</v>
      </c>
      <c r="N169" t="s">
        <v>24</v>
      </c>
    </row>
    <row r="170" spans="1:14" x14ac:dyDescent="0.25">
      <c r="A170" t="s">
        <v>425</v>
      </c>
      <c r="B170" t="s">
        <v>426</v>
      </c>
      <c r="C170" t="s">
        <v>20</v>
      </c>
      <c r="D170" t="s">
        <v>21</v>
      </c>
      <c r="E170">
        <v>98121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43711</v>
      </c>
      <c r="L170" t="s">
        <v>26</v>
      </c>
      <c r="N170" t="s">
        <v>24</v>
      </c>
    </row>
    <row r="171" spans="1:14" x14ac:dyDescent="0.25">
      <c r="A171" t="s">
        <v>427</v>
      </c>
      <c r="B171" t="s">
        <v>428</v>
      </c>
      <c r="C171" t="s">
        <v>20</v>
      </c>
      <c r="D171" t="s">
        <v>21</v>
      </c>
      <c r="E171">
        <v>98144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43711</v>
      </c>
      <c r="L171" t="s">
        <v>26</v>
      </c>
      <c r="N171" t="s">
        <v>24</v>
      </c>
    </row>
    <row r="172" spans="1:14" x14ac:dyDescent="0.25">
      <c r="A172" t="s">
        <v>429</v>
      </c>
      <c r="B172" t="s">
        <v>430</v>
      </c>
      <c r="C172" t="s">
        <v>34</v>
      </c>
      <c r="D172" t="s">
        <v>21</v>
      </c>
      <c r="E172">
        <v>98665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43711</v>
      </c>
      <c r="L172" t="s">
        <v>26</v>
      </c>
      <c r="N172" t="s">
        <v>24</v>
      </c>
    </row>
    <row r="173" spans="1:14" x14ac:dyDescent="0.25">
      <c r="A173" t="s">
        <v>431</v>
      </c>
      <c r="B173" t="s">
        <v>432</v>
      </c>
      <c r="C173" t="s">
        <v>20</v>
      </c>
      <c r="D173" t="s">
        <v>21</v>
      </c>
      <c r="E173">
        <v>98104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43711</v>
      </c>
      <c r="L173" t="s">
        <v>26</v>
      </c>
      <c r="N173" t="s">
        <v>24</v>
      </c>
    </row>
    <row r="174" spans="1:14" x14ac:dyDescent="0.25">
      <c r="A174" t="s">
        <v>433</v>
      </c>
      <c r="B174" t="s">
        <v>434</v>
      </c>
      <c r="C174" t="s">
        <v>20</v>
      </c>
      <c r="D174" t="s">
        <v>21</v>
      </c>
      <c r="E174">
        <v>98125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43711</v>
      </c>
      <c r="L174" t="s">
        <v>26</v>
      </c>
      <c r="N174" t="s">
        <v>24</v>
      </c>
    </row>
    <row r="175" spans="1:14" x14ac:dyDescent="0.25">
      <c r="A175" t="s">
        <v>435</v>
      </c>
      <c r="B175" t="s">
        <v>436</v>
      </c>
      <c r="C175" t="s">
        <v>261</v>
      </c>
      <c r="D175" t="s">
        <v>21</v>
      </c>
      <c r="E175">
        <v>99208</v>
      </c>
      <c r="F175" t="s">
        <v>22</v>
      </c>
      <c r="G175" t="s">
        <v>22</v>
      </c>
      <c r="H175" t="s">
        <v>57</v>
      </c>
      <c r="I175" t="s">
        <v>203</v>
      </c>
      <c r="J175" t="s">
        <v>59</v>
      </c>
      <c r="K175" s="1">
        <v>43707</v>
      </c>
      <c r="L175" t="s">
        <v>60</v>
      </c>
      <c r="M175" t="str">
        <f>HYPERLINK("https://www.regulations.gov/docket?D=FDA-2019-H-4052")</f>
        <v>https://www.regulations.gov/docket?D=FDA-2019-H-4052</v>
      </c>
      <c r="N175" t="s">
        <v>59</v>
      </c>
    </row>
    <row r="176" spans="1:14" x14ac:dyDescent="0.25">
      <c r="A176" t="s">
        <v>437</v>
      </c>
      <c r="B176" t="s">
        <v>438</v>
      </c>
      <c r="C176" t="s">
        <v>97</v>
      </c>
      <c r="D176" t="s">
        <v>21</v>
      </c>
      <c r="E176">
        <v>98233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43707</v>
      </c>
      <c r="L176" t="s">
        <v>26</v>
      </c>
      <c r="N176" t="s">
        <v>24</v>
      </c>
    </row>
    <row r="177" spans="1:14" x14ac:dyDescent="0.25">
      <c r="A177" t="s">
        <v>439</v>
      </c>
      <c r="B177" t="s">
        <v>440</v>
      </c>
      <c r="C177" t="s">
        <v>108</v>
      </c>
      <c r="D177" t="s">
        <v>21</v>
      </c>
      <c r="E177">
        <v>98201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43707</v>
      </c>
      <c r="L177" t="s">
        <v>26</v>
      </c>
      <c r="N177" t="s">
        <v>24</v>
      </c>
    </row>
    <row r="178" spans="1:14" x14ac:dyDescent="0.25">
      <c r="A178" t="s">
        <v>441</v>
      </c>
      <c r="B178" t="s">
        <v>442</v>
      </c>
      <c r="C178" t="s">
        <v>443</v>
      </c>
      <c r="D178" t="s">
        <v>21</v>
      </c>
      <c r="E178">
        <v>98059</v>
      </c>
      <c r="F178" t="s">
        <v>22</v>
      </c>
      <c r="G178" t="s">
        <v>22</v>
      </c>
      <c r="H178" t="s">
        <v>104</v>
      </c>
      <c r="I178" t="s">
        <v>105</v>
      </c>
      <c r="J178" t="s">
        <v>59</v>
      </c>
      <c r="K178" s="1">
        <v>43706</v>
      </c>
      <c r="L178" t="s">
        <v>60</v>
      </c>
      <c r="M178" t="str">
        <f>HYPERLINK("https://www.regulations.gov/docket?D=FDA-2019-H-4026")</f>
        <v>https://www.regulations.gov/docket?D=FDA-2019-H-4026</v>
      </c>
      <c r="N178" t="s">
        <v>59</v>
      </c>
    </row>
    <row r="179" spans="1:14" x14ac:dyDescent="0.25">
      <c r="A179" t="s">
        <v>444</v>
      </c>
      <c r="B179" t="s">
        <v>445</v>
      </c>
      <c r="C179" t="s">
        <v>20</v>
      </c>
      <c r="D179" t="s">
        <v>21</v>
      </c>
      <c r="E179">
        <v>98102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43706</v>
      </c>
      <c r="L179" t="s">
        <v>26</v>
      </c>
      <c r="N179" t="s">
        <v>24</v>
      </c>
    </row>
    <row r="180" spans="1:14" x14ac:dyDescent="0.25">
      <c r="A180">
        <v>76</v>
      </c>
      <c r="B180" t="s">
        <v>446</v>
      </c>
      <c r="C180" t="s">
        <v>215</v>
      </c>
      <c r="D180" t="s">
        <v>21</v>
      </c>
      <c r="E180">
        <v>98003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43706</v>
      </c>
      <c r="L180" t="s">
        <v>26</v>
      </c>
      <c r="N180" t="s">
        <v>24</v>
      </c>
    </row>
    <row r="181" spans="1:14" x14ac:dyDescent="0.25">
      <c r="A181" t="s">
        <v>447</v>
      </c>
      <c r="B181" t="s">
        <v>448</v>
      </c>
      <c r="C181" t="s">
        <v>145</v>
      </c>
      <c r="D181" t="s">
        <v>21</v>
      </c>
      <c r="E181">
        <v>98387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43706</v>
      </c>
      <c r="L181" t="s">
        <v>26</v>
      </c>
      <c r="N181" t="s">
        <v>24</v>
      </c>
    </row>
    <row r="182" spans="1:14" x14ac:dyDescent="0.25">
      <c r="A182">
        <v>76</v>
      </c>
      <c r="B182" t="s">
        <v>449</v>
      </c>
      <c r="C182" t="s">
        <v>261</v>
      </c>
      <c r="D182" t="s">
        <v>21</v>
      </c>
      <c r="E182">
        <v>99207</v>
      </c>
      <c r="F182" t="s">
        <v>22</v>
      </c>
      <c r="G182" t="s">
        <v>22</v>
      </c>
      <c r="H182" t="s">
        <v>116</v>
      </c>
      <c r="I182" t="s">
        <v>117</v>
      </c>
      <c r="J182" t="s">
        <v>59</v>
      </c>
      <c r="K182" s="1">
        <v>43706</v>
      </c>
      <c r="L182" t="s">
        <v>60</v>
      </c>
      <c r="M182" t="str">
        <f>HYPERLINK("https://www.regulations.gov/docket?D=FDA-2019-H-4040")</f>
        <v>https://www.regulations.gov/docket?D=FDA-2019-H-4040</v>
      </c>
      <c r="N182" t="s">
        <v>59</v>
      </c>
    </row>
    <row r="183" spans="1:14" x14ac:dyDescent="0.25">
      <c r="A183" t="s">
        <v>450</v>
      </c>
      <c r="B183" t="s">
        <v>451</v>
      </c>
      <c r="C183" t="s">
        <v>293</v>
      </c>
      <c r="D183" t="s">
        <v>21</v>
      </c>
      <c r="E183">
        <v>98270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43706</v>
      </c>
      <c r="L183" t="s">
        <v>26</v>
      </c>
      <c r="N183" t="s">
        <v>24</v>
      </c>
    </row>
    <row r="184" spans="1:14" x14ac:dyDescent="0.25">
      <c r="A184" t="s">
        <v>452</v>
      </c>
      <c r="B184" t="s">
        <v>453</v>
      </c>
      <c r="C184" t="s">
        <v>454</v>
      </c>
      <c r="D184" t="s">
        <v>21</v>
      </c>
      <c r="E184">
        <v>98004</v>
      </c>
      <c r="F184" t="s">
        <v>22</v>
      </c>
      <c r="G184" t="s">
        <v>22</v>
      </c>
      <c r="H184" t="s">
        <v>104</v>
      </c>
      <c r="I184" t="s">
        <v>105</v>
      </c>
      <c r="J184" s="1">
        <v>43678</v>
      </c>
      <c r="K184" s="1">
        <v>43706</v>
      </c>
      <c r="L184" t="s">
        <v>118</v>
      </c>
      <c r="N184" t="s">
        <v>119</v>
      </c>
    </row>
    <row r="185" spans="1:14" x14ac:dyDescent="0.25">
      <c r="A185" t="s">
        <v>455</v>
      </c>
      <c r="B185" t="s">
        <v>456</v>
      </c>
      <c r="C185" t="s">
        <v>457</v>
      </c>
      <c r="D185" t="s">
        <v>21</v>
      </c>
      <c r="E185">
        <v>98377</v>
      </c>
      <c r="F185" t="s">
        <v>22</v>
      </c>
      <c r="G185" t="s">
        <v>22</v>
      </c>
      <c r="H185" t="s">
        <v>116</v>
      </c>
      <c r="I185" t="s">
        <v>117</v>
      </c>
      <c r="J185" s="1">
        <v>43678</v>
      </c>
      <c r="K185" s="1">
        <v>43706</v>
      </c>
      <c r="L185" t="s">
        <v>118</v>
      </c>
      <c r="N185" t="s">
        <v>119</v>
      </c>
    </row>
    <row r="186" spans="1:14" x14ac:dyDescent="0.25">
      <c r="A186" t="s">
        <v>458</v>
      </c>
      <c r="B186" t="s">
        <v>459</v>
      </c>
      <c r="C186" t="s">
        <v>460</v>
      </c>
      <c r="D186" t="s">
        <v>21</v>
      </c>
      <c r="E186">
        <v>98296</v>
      </c>
      <c r="F186" t="s">
        <v>22</v>
      </c>
      <c r="G186" t="s">
        <v>22</v>
      </c>
      <c r="H186" t="s">
        <v>57</v>
      </c>
      <c r="I186" t="s">
        <v>212</v>
      </c>
      <c r="J186" t="s">
        <v>59</v>
      </c>
      <c r="K186" s="1">
        <v>43706</v>
      </c>
      <c r="L186" t="s">
        <v>60</v>
      </c>
      <c r="M186" t="str">
        <f>HYPERLINK("https://www.regulations.gov/docket?D=FDA-2019-H-4035")</f>
        <v>https://www.regulations.gov/docket?D=FDA-2019-H-4035</v>
      </c>
      <c r="N186" t="s">
        <v>59</v>
      </c>
    </row>
    <row r="187" spans="1:14" x14ac:dyDescent="0.25">
      <c r="A187" t="s">
        <v>461</v>
      </c>
      <c r="B187" t="s">
        <v>462</v>
      </c>
      <c r="C187" t="s">
        <v>463</v>
      </c>
      <c r="D187" t="s">
        <v>21</v>
      </c>
      <c r="E187">
        <v>98632</v>
      </c>
      <c r="F187" t="s">
        <v>22</v>
      </c>
      <c r="G187" t="s">
        <v>22</v>
      </c>
      <c r="H187" t="s">
        <v>116</v>
      </c>
      <c r="I187" t="s">
        <v>117</v>
      </c>
      <c r="J187" s="1">
        <v>43684</v>
      </c>
      <c r="K187" s="1">
        <v>43706</v>
      </c>
      <c r="L187" t="s">
        <v>118</v>
      </c>
      <c r="N187" t="s">
        <v>119</v>
      </c>
    </row>
    <row r="188" spans="1:14" x14ac:dyDescent="0.25">
      <c r="A188" t="s">
        <v>464</v>
      </c>
      <c r="B188" t="s">
        <v>465</v>
      </c>
      <c r="C188" t="s">
        <v>97</v>
      </c>
      <c r="D188" t="s">
        <v>21</v>
      </c>
      <c r="E188">
        <v>98233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43706</v>
      </c>
      <c r="L188" t="s">
        <v>26</v>
      </c>
      <c r="N188" t="s">
        <v>24</v>
      </c>
    </row>
    <row r="189" spans="1:14" x14ac:dyDescent="0.25">
      <c r="A189" t="s">
        <v>466</v>
      </c>
      <c r="B189" t="s">
        <v>467</v>
      </c>
      <c r="C189" t="s">
        <v>20</v>
      </c>
      <c r="D189" t="s">
        <v>21</v>
      </c>
      <c r="E189">
        <v>98101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43706</v>
      </c>
      <c r="L189" t="s">
        <v>26</v>
      </c>
      <c r="N189" t="s">
        <v>24</v>
      </c>
    </row>
    <row r="190" spans="1:14" x14ac:dyDescent="0.25">
      <c r="A190" t="s">
        <v>468</v>
      </c>
      <c r="B190" t="s">
        <v>469</v>
      </c>
      <c r="C190" t="s">
        <v>470</v>
      </c>
      <c r="D190" t="s">
        <v>21</v>
      </c>
      <c r="E190">
        <v>98166</v>
      </c>
      <c r="F190" t="s">
        <v>22</v>
      </c>
      <c r="G190" t="s">
        <v>22</v>
      </c>
      <c r="H190" t="s">
        <v>104</v>
      </c>
      <c r="I190" t="s">
        <v>105</v>
      </c>
      <c r="J190" s="1">
        <v>43600</v>
      </c>
      <c r="K190" s="1">
        <v>43706</v>
      </c>
      <c r="L190" t="s">
        <v>118</v>
      </c>
      <c r="N190" t="s">
        <v>119</v>
      </c>
    </row>
    <row r="191" spans="1:14" x14ac:dyDescent="0.25">
      <c r="A191" t="s">
        <v>471</v>
      </c>
      <c r="B191" t="s">
        <v>472</v>
      </c>
      <c r="C191" t="s">
        <v>473</v>
      </c>
      <c r="D191" t="s">
        <v>21</v>
      </c>
      <c r="E191">
        <v>98937</v>
      </c>
      <c r="F191" t="s">
        <v>22</v>
      </c>
      <c r="G191" t="s">
        <v>22</v>
      </c>
      <c r="H191" t="s">
        <v>104</v>
      </c>
      <c r="I191" t="s">
        <v>105</v>
      </c>
      <c r="J191" s="1">
        <v>43682</v>
      </c>
      <c r="K191" s="1">
        <v>43706</v>
      </c>
      <c r="L191" t="s">
        <v>118</v>
      </c>
      <c r="N191" t="s">
        <v>119</v>
      </c>
    </row>
    <row r="192" spans="1:14" x14ac:dyDescent="0.25">
      <c r="A192" t="s">
        <v>474</v>
      </c>
      <c r="B192" t="s">
        <v>475</v>
      </c>
      <c r="C192" t="s">
        <v>20</v>
      </c>
      <c r="D192" t="s">
        <v>21</v>
      </c>
      <c r="E192">
        <v>98101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43706</v>
      </c>
      <c r="L192" t="s">
        <v>26</v>
      </c>
      <c r="N192" t="s">
        <v>24</v>
      </c>
    </row>
    <row r="193" spans="1:14" x14ac:dyDescent="0.25">
      <c r="A193" t="s">
        <v>342</v>
      </c>
      <c r="B193" t="s">
        <v>476</v>
      </c>
      <c r="C193" t="s">
        <v>20</v>
      </c>
      <c r="D193" t="s">
        <v>21</v>
      </c>
      <c r="E193">
        <v>98106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43706</v>
      </c>
      <c r="L193" t="s">
        <v>26</v>
      </c>
      <c r="N193" t="s">
        <v>24</v>
      </c>
    </row>
    <row r="194" spans="1:14" x14ac:dyDescent="0.25">
      <c r="A194" t="s">
        <v>477</v>
      </c>
      <c r="B194" t="s">
        <v>478</v>
      </c>
      <c r="C194" t="s">
        <v>473</v>
      </c>
      <c r="D194" t="s">
        <v>21</v>
      </c>
      <c r="E194">
        <v>98937</v>
      </c>
      <c r="F194" t="s">
        <v>22</v>
      </c>
      <c r="G194" t="s">
        <v>22</v>
      </c>
      <c r="H194" t="s">
        <v>104</v>
      </c>
      <c r="I194" t="s">
        <v>105</v>
      </c>
      <c r="J194" s="1">
        <v>43682</v>
      </c>
      <c r="K194" s="1">
        <v>43706</v>
      </c>
      <c r="L194" t="s">
        <v>118</v>
      </c>
      <c r="N194" t="s">
        <v>119</v>
      </c>
    </row>
    <row r="195" spans="1:14" x14ac:dyDescent="0.25">
      <c r="A195" t="s">
        <v>479</v>
      </c>
      <c r="B195" t="s">
        <v>480</v>
      </c>
      <c r="C195" t="s">
        <v>209</v>
      </c>
      <c r="D195" t="s">
        <v>21</v>
      </c>
      <c r="E195">
        <v>98031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43706</v>
      </c>
      <c r="L195" t="s">
        <v>26</v>
      </c>
      <c r="N195" t="s">
        <v>24</v>
      </c>
    </row>
    <row r="196" spans="1:14" x14ac:dyDescent="0.25">
      <c r="A196" t="s">
        <v>479</v>
      </c>
      <c r="B196" t="s">
        <v>481</v>
      </c>
      <c r="C196" t="s">
        <v>293</v>
      </c>
      <c r="D196" t="s">
        <v>21</v>
      </c>
      <c r="E196">
        <v>98270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43706</v>
      </c>
      <c r="L196" t="s">
        <v>26</v>
      </c>
      <c r="N196" t="s">
        <v>24</v>
      </c>
    </row>
    <row r="197" spans="1:14" x14ac:dyDescent="0.25">
      <c r="A197" t="s">
        <v>482</v>
      </c>
      <c r="B197" t="s">
        <v>483</v>
      </c>
      <c r="C197" t="s">
        <v>457</v>
      </c>
      <c r="D197" t="s">
        <v>21</v>
      </c>
      <c r="E197">
        <v>98377</v>
      </c>
      <c r="F197" t="s">
        <v>22</v>
      </c>
      <c r="G197" t="s">
        <v>22</v>
      </c>
      <c r="H197" t="s">
        <v>116</v>
      </c>
      <c r="I197" t="s">
        <v>117</v>
      </c>
      <c r="J197" s="1">
        <v>43678</v>
      </c>
      <c r="K197" s="1">
        <v>43706</v>
      </c>
      <c r="L197" t="s">
        <v>118</v>
      </c>
      <c r="N197" t="s">
        <v>119</v>
      </c>
    </row>
    <row r="198" spans="1:14" x14ac:dyDescent="0.25">
      <c r="A198" t="s">
        <v>484</v>
      </c>
      <c r="B198" t="s">
        <v>485</v>
      </c>
      <c r="C198" t="s">
        <v>20</v>
      </c>
      <c r="D198" t="s">
        <v>21</v>
      </c>
      <c r="E198">
        <v>98101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43706</v>
      </c>
      <c r="L198" t="s">
        <v>26</v>
      </c>
      <c r="N198" t="s">
        <v>24</v>
      </c>
    </row>
    <row r="199" spans="1:14" x14ac:dyDescent="0.25">
      <c r="A199" t="s">
        <v>486</v>
      </c>
      <c r="B199" t="s">
        <v>487</v>
      </c>
      <c r="C199" t="s">
        <v>41</v>
      </c>
      <c r="D199" t="s">
        <v>21</v>
      </c>
      <c r="E199">
        <v>98188</v>
      </c>
      <c r="F199" t="s">
        <v>22</v>
      </c>
      <c r="G199" t="s">
        <v>22</v>
      </c>
      <c r="H199" t="s">
        <v>57</v>
      </c>
      <c r="I199" t="s">
        <v>58</v>
      </c>
      <c r="J199" s="1">
        <v>43677</v>
      </c>
      <c r="K199" s="1">
        <v>43706</v>
      </c>
      <c r="L199" t="s">
        <v>118</v>
      </c>
      <c r="N199" t="s">
        <v>119</v>
      </c>
    </row>
    <row r="200" spans="1:14" x14ac:dyDescent="0.25">
      <c r="A200" t="s">
        <v>488</v>
      </c>
      <c r="B200" t="s">
        <v>489</v>
      </c>
      <c r="C200" t="s">
        <v>20</v>
      </c>
      <c r="D200" t="s">
        <v>21</v>
      </c>
      <c r="E200">
        <v>98102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43706</v>
      </c>
      <c r="L200" t="s">
        <v>26</v>
      </c>
      <c r="N200" t="s">
        <v>24</v>
      </c>
    </row>
    <row r="201" spans="1:14" x14ac:dyDescent="0.25">
      <c r="A201" t="s">
        <v>490</v>
      </c>
      <c r="B201" t="s">
        <v>491</v>
      </c>
      <c r="C201" t="s">
        <v>492</v>
      </c>
      <c r="D201" t="s">
        <v>21</v>
      </c>
      <c r="E201">
        <v>98503</v>
      </c>
      <c r="F201" t="s">
        <v>22</v>
      </c>
      <c r="G201" t="s">
        <v>22</v>
      </c>
      <c r="H201" t="s">
        <v>116</v>
      </c>
      <c r="I201" t="s">
        <v>117</v>
      </c>
      <c r="J201" s="1">
        <v>43677</v>
      </c>
      <c r="K201" s="1">
        <v>43706</v>
      </c>
      <c r="L201" t="s">
        <v>118</v>
      </c>
      <c r="N201" t="s">
        <v>119</v>
      </c>
    </row>
    <row r="202" spans="1:14" x14ac:dyDescent="0.25">
      <c r="A202" t="s">
        <v>493</v>
      </c>
      <c r="B202" t="s">
        <v>494</v>
      </c>
      <c r="C202" t="s">
        <v>209</v>
      </c>
      <c r="D202" t="s">
        <v>21</v>
      </c>
      <c r="E202">
        <v>98032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43705</v>
      </c>
      <c r="L202" t="s">
        <v>26</v>
      </c>
      <c r="N202" t="s">
        <v>24</v>
      </c>
    </row>
    <row r="203" spans="1:14" x14ac:dyDescent="0.25">
      <c r="A203" t="s">
        <v>495</v>
      </c>
      <c r="B203" t="s">
        <v>496</v>
      </c>
      <c r="C203" t="s">
        <v>209</v>
      </c>
      <c r="D203" t="s">
        <v>21</v>
      </c>
      <c r="E203">
        <v>98031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43705</v>
      </c>
      <c r="L203" t="s">
        <v>26</v>
      </c>
      <c r="N203" t="s">
        <v>24</v>
      </c>
    </row>
    <row r="204" spans="1:14" x14ac:dyDescent="0.25">
      <c r="A204" t="s">
        <v>497</v>
      </c>
      <c r="B204" t="s">
        <v>498</v>
      </c>
      <c r="C204" t="s">
        <v>209</v>
      </c>
      <c r="D204" t="s">
        <v>21</v>
      </c>
      <c r="E204">
        <v>98032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43705</v>
      </c>
      <c r="L204" t="s">
        <v>26</v>
      </c>
      <c r="N204" t="s">
        <v>24</v>
      </c>
    </row>
    <row r="205" spans="1:14" x14ac:dyDescent="0.25">
      <c r="A205" t="s">
        <v>499</v>
      </c>
      <c r="B205" t="s">
        <v>500</v>
      </c>
      <c r="C205" t="s">
        <v>209</v>
      </c>
      <c r="D205" t="s">
        <v>21</v>
      </c>
      <c r="E205">
        <v>98032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43705</v>
      </c>
      <c r="L205" t="s">
        <v>26</v>
      </c>
      <c r="N205" t="s">
        <v>24</v>
      </c>
    </row>
    <row r="206" spans="1:14" x14ac:dyDescent="0.25">
      <c r="A206" t="s">
        <v>501</v>
      </c>
      <c r="B206" t="s">
        <v>502</v>
      </c>
      <c r="C206" t="s">
        <v>209</v>
      </c>
      <c r="D206" t="s">
        <v>21</v>
      </c>
      <c r="E206">
        <v>98031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43705</v>
      </c>
      <c r="L206" t="s">
        <v>26</v>
      </c>
      <c r="N206" t="s">
        <v>24</v>
      </c>
    </row>
    <row r="207" spans="1:14" x14ac:dyDescent="0.25">
      <c r="A207" t="s">
        <v>503</v>
      </c>
      <c r="B207" t="s">
        <v>504</v>
      </c>
      <c r="C207" t="s">
        <v>266</v>
      </c>
      <c r="D207" t="s">
        <v>21</v>
      </c>
      <c r="E207">
        <v>98002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43705</v>
      </c>
      <c r="L207" t="s">
        <v>26</v>
      </c>
      <c r="N207" t="s">
        <v>24</v>
      </c>
    </row>
    <row r="208" spans="1:14" x14ac:dyDescent="0.25">
      <c r="A208" t="s">
        <v>505</v>
      </c>
      <c r="B208" t="s">
        <v>506</v>
      </c>
      <c r="C208" t="s">
        <v>209</v>
      </c>
      <c r="D208" t="s">
        <v>21</v>
      </c>
      <c r="E208">
        <v>98031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43705</v>
      </c>
      <c r="L208" t="s">
        <v>26</v>
      </c>
      <c r="N208" t="s">
        <v>24</v>
      </c>
    </row>
    <row r="209" spans="1:14" x14ac:dyDescent="0.25">
      <c r="A209" t="s">
        <v>507</v>
      </c>
      <c r="B209" t="s">
        <v>508</v>
      </c>
      <c r="C209" t="s">
        <v>20</v>
      </c>
      <c r="D209" t="s">
        <v>21</v>
      </c>
      <c r="E209">
        <v>98102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43705</v>
      </c>
      <c r="L209" t="s">
        <v>26</v>
      </c>
      <c r="N209" t="s">
        <v>24</v>
      </c>
    </row>
    <row r="210" spans="1:14" x14ac:dyDescent="0.25">
      <c r="A210" t="s">
        <v>509</v>
      </c>
      <c r="B210" t="s">
        <v>510</v>
      </c>
      <c r="C210" t="s">
        <v>209</v>
      </c>
      <c r="D210" t="s">
        <v>21</v>
      </c>
      <c r="E210">
        <v>98031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43705</v>
      </c>
      <c r="L210" t="s">
        <v>26</v>
      </c>
      <c r="N210" t="s">
        <v>24</v>
      </c>
    </row>
    <row r="211" spans="1:14" x14ac:dyDescent="0.25">
      <c r="A211" t="s">
        <v>511</v>
      </c>
      <c r="B211" t="s">
        <v>512</v>
      </c>
      <c r="C211" t="s">
        <v>101</v>
      </c>
      <c r="D211" t="s">
        <v>21</v>
      </c>
      <c r="E211">
        <v>98284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43705</v>
      </c>
      <c r="L211" t="s">
        <v>26</v>
      </c>
      <c r="N211" t="s">
        <v>24</v>
      </c>
    </row>
    <row r="212" spans="1:14" x14ac:dyDescent="0.25">
      <c r="A212" t="s">
        <v>356</v>
      </c>
      <c r="B212" t="s">
        <v>513</v>
      </c>
      <c r="C212" t="s">
        <v>209</v>
      </c>
      <c r="D212" t="s">
        <v>21</v>
      </c>
      <c r="E212">
        <v>98032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43705</v>
      </c>
      <c r="L212" t="s">
        <v>26</v>
      </c>
      <c r="N212" t="s">
        <v>24</v>
      </c>
    </row>
    <row r="213" spans="1:14" x14ac:dyDescent="0.25">
      <c r="A213" t="s">
        <v>514</v>
      </c>
      <c r="B213" t="s">
        <v>515</v>
      </c>
      <c r="C213" t="s">
        <v>209</v>
      </c>
      <c r="D213" t="s">
        <v>21</v>
      </c>
      <c r="E213">
        <v>98031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43705</v>
      </c>
      <c r="L213" t="s">
        <v>26</v>
      </c>
      <c r="N213" t="s">
        <v>24</v>
      </c>
    </row>
    <row r="214" spans="1:14" x14ac:dyDescent="0.25">
      <c r="A214" t="s">
        <v>405</v>
      </c>
      <c r="B214" t="s">
        <v>516</v>
      </c>
      <c r="C214" t="s">
        <v>209</v>
      </c>
      <c r="D214" t="s">
        <v>21</v>
      </c>
      <c r="E214">
        <v>98031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43705</v>
      </c>
      <c r="L214" t="s">
        <v>26</v>
      </c>
      <c r="N214" t="s">
        <v>24</v>
      </c>
    </row>
    <row r="215" spans="1:14" x14ac:dyDescent="0.25">
      <c r="A215" t="s">
        <v>517</v>
      </c>
      <c r="B215" t="s">
        <v>518</v>
      </c>
      <c r="C215" t="s">
        <v>519</v>
      </c>
      <c r="D215" t="s">
        <v>21</v>
      </c>
      <c r="E215">
        <v>98671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43705</v>
      </c>
      <c r="L215" t="s">
        <v>26</v>
      </c>
      <c r="N215" t="s">
        <v>24</v>
      </c>
    </row>
    <row r="216" spans="1:14" x14ac:dyDescent="0.25">
      <c r="A216" t="s">
        <v>375</v>
      </c>
      <c r="B216" t="s">
        <v>520</v>
      </c>
      <c r="C216" t="s">
        <v>221</v>
      </c>
      <c r="D216" t="s">
        <v>21</v>
      </c>
      <c r="E216">
        <v>98607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43705</v>
      </c>
      <c r="L216" t="s">
        <v>26</v>
      </c>
      <c r="N216" t="s">
        <v>24</v>
      </c>
    </row>
    <row r="217" spans="1:14" x14ac:dyDescent="0.25">
      <c r="A217" t="s">
        <v>521</v>
      </c>
      <c r="B217" t="s">
        <v>522</v>
      </c>
      <c r="C217" t="s">
        <v>215</v>
      </c>
      <c r="D217" t="s">
        <v>21</v>
      </c>
      <c r="E217">
        <v>98003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43705</v>
      </c>
      <c r="L217" t="s">
        <v>26</v>
      </c>
      <c r="N217" t="s">
        <v>24</v>
      </c>
    </row>
    <row r="218" spans="1:14" x14ac:dyDescent="0.25">
      <c r="A218" t="s">
        <v>523</v>
      </c>
      <c r="B218" t="s">
        <v>524</v>
      </c>
      <c r="C218" t="s">
        <v>525</v>
      </c>
      <c r="D218" t="s">
        <v>21</v>
      </c>
      <c r="E218">
        <v>98258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43704</v>
      </c>
      <c r="L218" t="s">
        <v>26</v>
      </c>
      <c r="N218" t="s">
        <v>24</v>
      </c>
    </row>
    <row r="219" spans="1:14" x14ac:dyDescent="0.25">
      <c r="A219" t="s">
        <v>526</v>
      </c>
      <c r="B219" t="s">
        <v>527</v>
      </c>
      <c r="C219" t="s">
        <v>296</v>
      </c>
      <c r="D219" t="s">
        <v>21</v>
      </c>
      <c r="E219">
        <v>98366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43704</v>
      </c>
      <c r="L219" t="s">
        <v>26</v>
      </c>
      <c r="N219" t="s">
        <v>24</v>
      </c>
    </row>
    <row r="220" spans="1:14" x14ac:dyDescent="0.25">
      <c r="A220" t="s">
        <v>352</v>
      </c>
      <c r="B220" t="s">
        <v>528</v>
      </c>
      <c r="C220" t="s">
        <v>529</v>
      </c>
      <c r="D220" t="s">
        <v>21</v>
      </c>
      <c r="E220">
        <v>98033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43704</v>
      </c>
      <c r="L220" t="s">
        <v>26</v>
      </c>
      <c r="N220" t="s">
        <v>24</v>
      </c>
    </row>
    <row r="221" spans="1:14" x14ac:dyDescent="0.25">
      <c r="A221" t="s">
        <v>530</v>
      </c>
      <c r="B221" t="s">
        <v>531</v>
      </c>
      <c r="C221" t="s">
        <v>532</v>
      </c>
      <c r="D221" t="s">
        <v>21</v>
      </c>
      <c r="E221">
        <v>98528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43704</v>
      </c>
      <c r="L221" t="s">
        <v>26</v>
      </c>
      <c r="N221" t="s">
        <v>24</v>
      </c>
    </row>
    <row r="222" spans="1:14" x14ac:dyDescent="0.25">
      <c r="A222" t="s">
        <v>533</v>
      </c>
      <c r="B222" t="s">
        <v>534</v>
      </c>
      <c r="C222" t="s">
        <v>535</v>
      </c>
      <c r="D222" t="s">
        <v>21</v>
      </c>
      <c r="E222">
        <v>98548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43704</v>
      </c>
      <c r="L222" t="s">
        <v>26</v>
      </c>
      <c r="N222" t="s">
        <v>24</v>
      </c>
    </row>
    <row r="223" spans="1:14" x14ac:dyDescent="0.25">
      <c r="A223" t="s">
        <v>242</v>
      </c>
      <c r="B223" t="s">
        <v>536</v>
      </c>
      <c r="C223" t="s">
        <v>532</v>
      </c>
      <c r="D223" t="s">
        <v>21</v>
      </c>
      <c r="E223">
        <v>98528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43704</v>
      </c>
      <c r="L223" t="s">
        <v>26</v>
      </c>
      <c r="N223" t="s">
        <v>24</v>
      </c>
    </row>
    <row r="224" spans="1:14" x14ac:dyDescent="0.25">
      <c r="A224" t="s">
        <v>537</v>
      </c>
      <c r="B224" t="s">
        <v>538</v>
      </c>
      <c r="C224" t="s">
        <v>539</v>
      </c>
      <c r="D224" t="s">
        <v>21</v>
      </c>
      <c r="E224">
        <v>98592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43704</v>
      </c>
      <c r="L224" t="s">
        <v>26</v>
      </c>
      <c r="N224" t="s">
        <v>24</v>
      </c>
    </row>
    <row r="225" spans="1:14" x14ac:dyDescent="0.25">
      <c r="A225" t="s">
        <v>540</v>
      </c>
      <c r="B225" t="s">
        <v>541</v>
      </c>
      <c r="C225" t="s">
        <v>323</v>
      </c>
      <c r="D225" t="s">
        <v>21</v>
      </c>
      <c r="E225">
        <v>98616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43704</v>
      </c>
      <c r="L225" t="s">
        <v>26</v>
      </c>
      <c r="N225" t="s">
        <v>24</v>
      </c>
    </row>
    <row r="226" spans="1:14" x14ac:dyDescent="0.25">
      <c r="A226" t="s">
        <v>542</v>
      </c>
      <c r="B226" t="s">
        <v>543</v>
      </c>
      <c r="C226" t="s">
        <v>535</v>
      </c>
      <c r="D226" t="s">
        <v>21</v>
      </c>
      <c r="E226">
        <v>98548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43704</v>
      </c>
      <c r="L226" t="s">
        <v>26</v>
      </c>
      <c r="N226" t="s">
        <v>24</v>
      </c>
    </row>
    <row r="227" spans="1:14" x14ac:dyDescent="0.25">
      <c r="A227" t="s">
        <v>544</v>
      </c>
      <c r="B227" t="s">
        <v>545</v>
      </c>
      <c r="C227" t="s">
        <v>532</v>
      </c>
      <c r="D227" t="s">
        <v>21</v>
      </c>
      <c r="E227">
        <v>98528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43704</v>
      </c>
      <c r="L227" t="s">
        <v>26</v>
      </c>
      <c r="N227" t="s">
        <v>24</v>
      </c>
    </row>
    <row r="228" spans="1:14" x14ac:dyDescent="0.25">
      <c r="A228" t="s">
        <v>546</v>
      </c>
      <c r="B228" t="s">
        <v>547</v>
      </c>
      <c r="C228" t="s">
        <v>548</v>
      </c>
      <c r="D228" t="s">
        <v>21</v>
      </c>
      <c r="E228">
        <v>98584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43704</v>
      </c>
      <c r="L228" t="s">
        <v>26</v>
      </c>
      <c r="N228" t="s">
        <v>24</v>
      </c>
    </row>
    <row r="229" spans="1:14" x14ac:dyDescent="0.25">
      <c r="A229" t="s">
        <v>549</v>
      </c>
      <c r="B229" t="s">
        <v>550</v>
      </c>
      <c r="C229" t="s">
        <v>525</v>
      </c>
      <c r="D229" t="s">
        <v>21</v>
      </c>
      <c r="E229">
        <v>98258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43704</v>
      </c>
      <c r="L229" t="s">
        <v>26</v>
      </c>
      <c r="N229" t="s">
        <v>24</v>
      </c>
    </row>
    <row r="230" spans="1:14" x14ac:dyDescent="0.25">
      <c r="A230" t="s">
        <v>551</v>
      </c>
      <c r="B230" t="s">
        <v>552</v>
      </c>
      <c r="C230" t="s">
        <v>532</v>
      </c>
      <c r="D230" t="s">
        <v>21</v>
      </c>
      <c r="E230">
        <v>98528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43704</v>
      </c>
      <c r="L230" t="s">
        <v>26</v>
      </c>
      <c r="N230" t="s">
        <v>24</v>
      </c>
    </row>
    <row r="231" spans="1:14" x14ac:dyDescent="0.25">
      <c r="A231" t="s">
        <v>553</v>
      </c>
      <c r="B231" t="s">
        <v>554</v>
      </c>
      <c r="C231" t="s">
        <v>555</v>
      </c>
      <c r="D231" t="s">
        <v>21</v>
      </c>
      <c r="E231">
        <v>98052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43704</v>
      </c>
      <c r="L231" t="s">
        <v>26</v>
      </c>
      <c r="N231" t="s">
        <v>24</v>
      </c>
    </row>
    <row r="232" spans="1:14" x14ac:dyDescent="0.25">
      <c r="A232" t="s">
        <v>556</v>
      </c>
      <c r="B232" t="s">
        <v>557</v>
      </c>
      <c r="C232" t="s">
        <v>529</v>
      </c>
      <c r="D232" t="s">
        <v>21</v>
      </c>
      <c r="E232">
        <v>98034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43704</v>
      </c>
      <c r="L232" t="s">
        <v>26</v>
      </c>
      <c r="N232" t="s">
        <v>24</v>
      </c>
    </row>
    <row r="233" spans="1:14" x14ac:dyDescent="0.25">
      <c r="A233" t="s">
        <v>558</v>
      </c>
      <c r="B233" t="s">
        <v>559</v>
      </c>
      <c r="C233" t="s">
        <v>492</v>
      </c>
      <c r="D233" t="s">
        <v>21</v>
      </c>
      <c r="E233">
        <v>98506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43703</v>
      </c>
      <c r="L233" t="s">
        <v>26</v>
      </c>
      <c r="N233" t="s">
        <v>24</v>
      </c>
    </row>
    <row r="234" spans="1:14" x14ac:dyDescent="0.25">
      <c r="A234" t="s">
        <v>560</v>
      </c>
      <c r="B234" t="s">
        <v>561</v>
      </c>
      <c r="C234" t="s">
        <v>108</v>
      </c>
      <c r="D234" t="s">
        <v>21</v>
      </c>
      <c r="E234">
        <v>98203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43703</v>
      </c>
      <c r="L234" t="s">
        <v>26</v>
      </c>
      <c r="N234" t="s">
        <v>24</v>
      </c>
    </row>
    <row r="235" spans="1:14" x14ac:dyDescent="0.25">
      <c r="A235" t="s">
        <v>562</v>
      </c>
      <c r="B235" t="s">
        <v>563</v>
      </c>
      <c r="C235" t="s">
        <v>151</v>
      </c>
      <c r="D235" t="s">
        <v>21</v>
      </c>
      <c r="E235">
        <v>98499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43703</v>
      </c>
      <c r="L235" t="s">
        <v>26</v>
      </c>
      <c r="N235" t="s">
        <v>24</v>
      </c>
    </row>
    <row r="236" spans="1:14" x14ac:dyDescent="0.25">
      <c r="A236" t="s">
        <v>564</v>
      </c>
      <c r="B236" t="s">
        <v>565</v>
      </c>
      <c r="C236" t="s">
        <v>115</v>
      </c>
      <c r="D236" t="s">
        <v>21</v>
      </c>
      <c r="E236">
        <v>98532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43703</v>
      </c>
      <c r="L236" t="s">
        <v>26</v>
      </c>
      <c r="N236" t="s">
        <v>24</v>
      </c>
    </row>
    <row r="237" spans="1:14" x14ac:dyDescent="0.25">
      <c r="A237" t="s">
        <v>566</v>
      </c>
      <c r="B237" t="s">
        <v>567</v>
      </c>
      <c r="C237" t="s">
        <v>422</v>
      </c>
      <c r="D237" t="s">
        <v>21</v>
      </c>
      <c r="E237">
        <v>98275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43703</v>
      </c>
      <c r="L237" t="s">
        <v>26</v>
      </c>
      <c r="N237" t="s">
        <v>24</v>
      </c>
    </row>
    <row r="238" spans="1:14" x14ac:dyDescent="0.25">
      <c r="A238" t="s">
        <v>450</v>
      </c>
      <c r="B238" t="s">
        <v>568</v>
      </c>
      <c r="C238" t="s">
        <v>422</v>
      </c>
      <c r="D238" t="s">
        <v>21</v>
      </c>
      <c r="E238">
        <v>98275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43703</v>
      </c>
      <c r="L238" t="s">
        <v>26</v>
      </c>
      <c r="N238" t="s">
        <v>24</v>
      </c>
    </row>
    <row r="239" spans="1:14" x14ac:dyDescent="0.25">
      <c r="A239" t="s">
        <v>569</v>
      </c>
      <c r="B239" t="s">
        <v>570</v>
      </c>
      <c r="C239" t="s">
        <v>293</v>
      </c>
      <c r="D239" t="s">
        <v>21</v>
      </c>
      <c r="E239">
        <v>98270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43703</v>
      </c>
      <c r="L239" t="s">
        <v>26</v>
      </c>
      <c r="N239" t="s">
        <v>24</v>
      </c>
    </row>
    <row r="240" spans="1:14" x14ac:dyDescent="0.25">
      <c r="A240" t="s">
        <v>571</v>
      </c>
      <c r="B240" t="s">
        <v>572</v>
      </c>
      <c r="C240" t="s">
        <v>573</v>
      </c>
      <c r="D240" t="s">
        <v>21</v>
      </c>
      <c r="E240">
        <v>98579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43703</v>
      </c>
      <c r="L240" t="s">
        <v>26</v>
      </c>
      <c r="N240" t="s">
        <v>24</v>
      </c>
    </row>
    <row r="241" spans="1:14" x14ac:dyDescent="0.25">
      <c r="A241" t="s">
        <v>574</v>
      </c>
      <c r="B241" t="s">
        <v>575</v>
      </c>
      <c r="C241" t="s">
        <v>108</v>
      </c>
      <c r="D241" t="s">
        <v>21</v>
      </c>
      <c r="E241">
        <v>98201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43703</v>
      </c>
      <c r="L241" t="s">
        <v>26</v>
      </c>
      <c r="N241" t="s">
        <v>24</v>
      </c>
    </row>
    <row r="242" spans="1:14" x14ac:dyDescent="0.25">
      <c r="A242" t="s">
        <v>576</v>
      </c>
      <c r="B242" t="s">
        <v>577</v>
      </c>
      <c r="C242" t="s">
        <v>578</v>
      </c>
      <c r="D242" t="s">
        <v>21</v>
      </c>
      <c r="E242">
        <v>98321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43703</v>
      </c>
      <c r="L242" t="s">
        <v>26</v>
      </c>
      <c r="N242" t="s">
        <v>24</v>
      </c>
    </row>
    <row r="243" spans="1:14" x14ac:dyDescent="0.25">
      <c r="A243" t="s">
        <v>579</v>
      </c>
      <c r="B243" t="s">
        <v>580</v>
      </c>
      <c r="C243" t="s">
        <v>286</v>
      </c>
      <c r="D243" t="s">
        <v>21</v>
      </c>
      <c r="E243">
        <v>98502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43703</v>
      </c>
      <c r="L243" t="s">
        <v>26</v>
      </c>
      <c r="N243" t="s">
        <v>24</v>
      </c>
    </row>
    <row r="244" spans="1:14" x14ac:dyDescent="0.25">
      <c r="A244" t="s">
        <v>581</v>
      </c>
      <c r="B244" t="s">
        <v>582</v>
      </c>
      <c r="C244" t="s">
        <v>230</v>
      </c>
      <c r="D244" t="s">
        <v>21</v>
      </c>
      <c r="E244">
        <v>98264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43703</v>
      </c>
      <c r="L244" t="s">
        <v>26</v>
      </c>
      <c r="N244" t="s">
        <v>24</v>
      </c>
    </row>
    <row r="245" spans="1:14" x14ac:dyDescent="0.25">
      <c r="A245" t="s">
        <v>583</v>
      </c>
      <c r="B245" t="s">
        <v>584</v>
      </c>
      <c r="C245" t="s">
        <v>293</v>
      </c>
      <c r="D245" t="s">
        <v>21</v>
      </c>
      <c r="E245">
        <v>98270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43703</v>
      </c>
      <c r="L245" t="s">
        <v>26</v>
      </c>
      <c r="N245" t="s">
        <v>24</v>
      </c>
    </row>
    <row r="246" spans="1:14" x14ac:dyDescent="0.25">
      <c r="A246" t="s">
        <v>194</v>
      </c>
      <c r="B246" t="s">
        <v>585</v>
      </c>
      <c r="C246" t="s">
        <v>286</v>
      </c>
      <c r="D246" t="s">
        <v>21</v>
      </c>
      <c r="E246">
        <v>98506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43703</v>
      </c>
      <c r="L246" t="s">
        <v>26</v>
      </c>
      <c r="N246" t="s">
        <v>24</v>
      </c>
    </row>
    <row r="247" spans="1:14" x14ac:dyDescent="0.25">
      <c r="A247" t="s">
        <v>586</v>
      </c>
      <c r="B247" t="s">
        <v>587</v>
      </c>
      <c r="C247" t="s">
        <v>422</v>
      </c>
      <c r="D247" t="s">
        <v>21</v>
      </c>
      <c r="E247">
        <v>98275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43703</v>
      </c>
      <c r="L247" t="s">
        <v>26</v>
      </c>
      <c r="N247" t="s">
        <v>24</v>
      </c>
    </row>
    <row r="248" spans="1:14" x14ac:dyDescent="0.25">
      <c r="A248" t="s">
        <v>588</v>
      </c>
      <c r="B248" t="s">
        <v>589</v>
      </c>
      <c r="C248" t="s">
        <v>590</v>
      </c>
      <c r="D248" t="s">
        <v>21</v>
      </c>
      <c r="E248">
        <v>98065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43703</v>
      </c>
      <c r="L248" t="s">
        <v>26</v>
      </c>
      <c r="N248" t="s">
        <v>24</v>
      </c>
    </row>
    <row r="249" spans="1:14" x14ac:dyDescent="0.25">
      <c r="A249" t="s">
        <v>591</v>
      </c>
      <c r="B249" t="s">
        <v>592</v>
      </c>
      <c r="C249" t="s">
        <v>309</v>
      </c>
      <c r="D249" t="s">
        <v>21</v>
      </c>
      <c r="E249">
        <v>98026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43703</v>
      </c>
      <c r="L249" t="s">
        <v>26</v>
      </c>
      <c r="N249" t="s">
        <v>24</v>
      </c>
    </row>
    <row r="250" spans="1:14" x14ac:dyDescent="0.25">
      <c r="A250" t="s">
        <v>124</v>
      </c>
      <c r="B250" t="s">
        <v>593</v>
      </c>
      <c r="C250" t="s">
        <v>492</v>
      </c>
      <c r="D250" t="s">
        <v>21</v>
      </c>
      <c r="E250">
        <v>98516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43703</v>
      </c>
      <c r="L250" t="s">
        <v>26</v>
      </c>
      <c r="N250" t="s">
        <v>24</v>
      </c>
    </row>
    <row r="251" spans="1:14" x14ac:dyDescent="0.25">
      <c r="A251" t="s">
        <v>594</v>
      </c>
      <c r="B251" t="s">
        <v>595</v>
      </c>
      <c r="C251" t="s">
        <v>422</v>
      </c>
      <c r="D251" t="s">
        <v>21</v>
      </c>
      <c r="E251">
        <v>98275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43700</v>
      </c>
      <c r="L251" t="s">
        <v>26</v>
      </c>
      <c r="N251" t="s">
        <v>24</v>
      </c>
    </row>
    <row r="252" spans="1:14" x14ac:dyDescent="0.25">
      <c r="A252" t="s">
        <v>596</v>
      </c>
      <c r="B252" t="s">
        <v>597</v>
      </c>
      <c r="C252" t="s">
        <v>108</v>
      </c>
      <c r="D252" t="s">
        <v>21</v>
      </c>
      <c r="E252">
        <v>98201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43700</v>
      </c>
      <c r="L252" t="s">
        <v>26</v>
      </c>
      <c r="N252" t="s">
        <v>24</v>
      </c>
    </row>
    <row r="253" spans="1:14" x14ac:dyDescent="0.25">
      <c r="A253" t="s">
        <v>598</v>
      </c>
      <c r="B253" t="s">
        <v>599</v>
      </c>
      <c r="C253" t="s">
        <v>422</v>
      </c>
      <c r="D253" t="s">
        <v>21</v>
      </c>
      <c r="E253">
        <v>98275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43700</v>
      </c>
      <c r="L253" t="s">
        <v>26</v>
      </c>
      <c r="N253" t="s">
        <v>24</v>
      </c>
    </row>
    <row r="254" spans="1:14" x14ac:dyDescent="0.25">
      <c r="A254" t="s">
        <v>111</v>
      </c>
      <c r="B254" t="s">
        <v>600</v>
      </c>
      <c r="C254" t="s">
        <v>268</v>
      </c>
      <c r="D254" t="s">
        <v>21</v>
      </c>
      <c r="E254">
        <v>98168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43700</v>
      </c>
      <c r="L254" t="s">
        <v>26</v>
      </c>
      <c r="N254" t="s">
        <v>24</v>
      </c>
    </row>
    <row r="255" spans="1:14" x14ac:dyDescent="0.25">
      <c r="A255" t="s">
        <v>601</v>
      </c>
      <c r="B255" t="s">
        <v>602</v>
      </c>
      <c r="C255" t="s">
        <v>268</v>
      </c>
      <c r="D255" t="s">
        <v>21</v>
      </c>
      <c r="E255">
        <v>98168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43700</v>
      </c>
      <c r="L255" t="s">
        <v>26</v>
      </c>
      <c r="N255" t="s">
        <v>24</v>
      </c>
    </row>
    <row r="256" spans="1:14" x14ac:dyDescent="0.25">
      <c r="A256" t="s">
        <v>603</v>
      </c>
      <c r="B256" t="s">
        <v>604</v>
      </c>
      <c r="C256" t="s">
        <v>309</v>
      </c>
      <c r="D256" t="s">
        <v>21</v>
      </c>
      <c r="E256">
        <v>98020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43700</v>
      </c>
      <c r="L256" t="s">
        <v>26</v>
      </c>
      <c r="N256" t="s">
        <v>24</v>
      </c>
    </row>
    <row r="257" spans="1:14" x14ac:dyDescent="0.25">
      <c r="A257" t="s">
        <v>605</v>
      </c>
      <c r="B257" t="s">
        <v>606</v>
      </c>
      <c r="C257" t="s">
        <v>218</v>
      </c>
      <c r="D257" t="s">
        <v>21</v>
      </c>
      <c r="E257">
        <v>98391</v>
      </c>
      <c r="F257" t="s">
        <v>22</v>
      </c>
      <c r="G257" t="s">
        <v>22</v>
      </c>
      <c r="H257" t="s">
        <v>57</v>
      </c>
      <c r="I257" t="s">
        <v>58</v>
      </c>
      <c r="J257" t="s">
        <v>59</v>
      </c>
      <c r="K257" s="1">
        <v>43700</v>
      </c>
      <c r="L257" t="s">
        <v>60</v>
      </c>
      <c r="M257" t="str">
        <f>HYPERLINK("https://www.regulations.gov/docket?D=FDA-2019-H-3961")</f>
        <v>https://www.regulations.gov/docket?D=FDA-2019-H-3961</v>
      </c>
      <c r="N257" t="s">
        <v>59</v>
      </c>
    </row>
    <row r="258" spans="1:14" x14ac:dyDescent="0.25">
      <c r="A258" t="s">
        <v>607</v>
      </c>
      <c r="B258" t="s">
        <v>567</v>
      </c>
      <c r="C258" t="s">
        <v>422</v>
      </c>
      <c r="D258" t="s">
        <v>21</v>
      </c>
      <c r="E258">
        <v>98275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43700</v>
      </c>
      <c r="L258" t="s">
        <v>26</v>
      </c>
      <c r="N258" t="s">
        <v>24</v>
      </c>
    </row>
    <row r="259" spans="1:14" x14ac:dyDescent="0.25">
      <c r="A259" t="s">
        <v>608</v>
      </c>
      <c r="B259" t="s">
        <v>609</v>
      </c>
      <c r="C259" t="s">
        <v>268</v>
      </c>
      <c r="D259" t="s">
        <v>21</v>
      </c>
      <c r="E259">
        <v>98168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43700</v>
      </c>
      <c r="L259" t="s">
        <v>26</v>
      </c>
      <c r="N259" t="s">
        <v>24</v>
      </c>
    </row>
    <row r="260" spans="1:14" x14ac:dyDescent="0.25">
      <c r="A260" t="s">
        <v>610</v>
      </c>
      <c r="B260" t="s">
        <v>611</v>
      </c>
      <c r="C260" t="s">
        <v>41</v>
      </c>
      <c r="D260" t="s">
        <v>21</v>
      </c>
      <c r="E260">
        <v>98158</v>
      </c>
      <c r="F260" t="s">
        <v>22</v>
      </c>
      <c r="G260" t="s">
        <v>22</v>
      </c>
      <c r="H260" t="s">
        <v>104</v>
      </c>
      <c r="I260" t="s">
        <v>105</v>
      </c>
      <c r="J260" t="s">
        <v>59</v>
      </c>
      <c r="K260" s="1">
        <v>43699</v>
      </c>
      <c r="L260" t="s">
        <v>60</v>
      </c>
      <c r="M260" t="str">
        <f>HYPERLINK("https://www.regulations.gov/docket?D=FDA-2019-H-3883")</f>
        <v>https://www.regulations.gov/docket?D=FDA-2019-H-3883</v>
      </c>
      <c r="N260" t="s">
        <v>59</v>
      </c>
    </row>
    <row r="261" spans="1:14" x14ac:dyDescent="0.25">
      <c r="A261" t="s">
        <v>612</v>
      </c>
      <c r="B261" t="s">
        <v>613</v>
      </c>
      <c r="C261" t="s">
        <v>614</v>
      </c>
      <c r="D261" t="s">
        <v>21</v>
      </c>
      <c r="E261">
        <v>98674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43699</v>
      </c>
      <c r="L261" t="s">
        <v>26</v>
      </c>
      <c r="N261" t="s">
        <v>24</v>
      </c>
    </row>
    <row r="262" spans="1:14" x14ac:dyDescent="0.25">
      <c r="A262" t="s">
        <v>615</v>
      </c>
      <c r="B262" t="s">
        <v>616</v>
      </c>
      <c r="C262" t="s">
        <v>463</v>
      </c>
      <c r="D262" t="s">
        <v>21</v>
      </c>
      <c r="E262">
        <v>98632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43699</v>
      </c>
      <c r="L262" t="s">
        <v>26</v>
      </c>
      <c r="N262" t="s">
        <v>24</v>
      </c>
    </row>
    <row r="263" spans="1:14" x14ac:dyDescent="0.25">
      <c r="A263" t="s">
        <v>617</v>
      </c>
      <c r="B263" t="s">
        <v>618</v>
      </c>
      <c r="C263" t="s">
        <v>619</v>
      </c>
      <c r="D263" t="s">
        <v>21</v>
      </c>
      <c r="E263">
        <v>98072</v>
      </c>
      <c r="F263" t="s">
        <v>22</v>
      </c>
      <c r="G263" t="s">
        <v>22</v>
      </c>
      <c r="H263" t="s">
        <v>57</v>
      </c>
      <c r="I263" t="s">
        <v>620</v>
      </c>
      <c r="J263" t="s">
        <v>59</v>
      </c>
      <c r="K263" s="1">
        <v>43699</v>
      </c>
      <c r="L263" t="s">
        <v>60</v>
      </c>
      <c r="M263" t="str">
        <f>HYPERLINK("https://www.regulations.gov/docket?D=FDA-2019-H-3942")</f>
        <v>https://www.regulations.gov/docket?D=FDA-2019-H-3942</v>
      </c>
      <c r="N263" t="s">
        <v>59</v>
      </c>
    </row>
    <row r="264" spans="1:14" x14ac:dyDescent="0.25">
      <c r="A264" t="s">
        <v>352</v>
      </c>
      <c r="B264" t="s">
        <v>621</v>
      </c>
      <c r="C264" t="s">
        <v>258</v>
      </c>
      <c r="D264" t="s">
        <v>21</v>
      </c>
      <c r="E264">
        <v>98292</v>
      </c>
      <c r="F264" t="s">
        <v>22</v>
      </c>
      <c r="G264" t="s">
        <v>22</v>
      </c>
      <c r="H264" t="s">
        <v>104</v>
      </c>
      <c r="I264" t="s">
        <v>148</v>
      </c>
      <c r="J264" s="1">
        <v>43671</v>
      </c>
      <c r="K264" s="1">
        <v>43699</v>
      </c>
      <c r="L264" t="s">
        <v>118</v>
      </c>
      <c r="N264" t="s">
        <v>119</v>
      </c>
    </row>
    <row r="265" spans="1:14" x14ac:dyDescent="0.25">
      <c r="A265" t="s">
        <v>622</v>
      </c>
      <c r="B265" t="s">
        <v>623</v>
      </c>
      <c r="C265" t="s">
        <v>29</v>
      </c>
      <c r="D265" t="s">
        <v>21</v>
      </c>
      <c r="E265">
        <v>98801</v>
      </c>
      <c r="F265" t="s">
        <v>22</v>
      </c>
      <c r="G265" t="s">
        <v>22</v>
      </c>
      <c r="H265" t="s">
        <v>104</v>
      </c>
      <c r="I265" t="s">
        <v>105</v>
      </c>
      <c r="J265" s="1">
        <v>43604</v>
      </c>
      <c r="K265" s="1">
        <v>43699</v>
      </c>
      <c r="L265" t="s">
        <v>118</v>
      </c>
      <c r="N265" t="s">
        <v>119</v>
      </c>
    </row>
    <row r="266" spans="1:14" x14ac:dyDescent="0.25">
      <c r="A266" t="s">
        <v>624</v>
      </c>
      <c r="B266" t="s">
        <v>625</v>
      </c>
      <c r="C266" t="s">
        <v>115</v>
      </c>
      <c r="D266" t="s">
        <v>21</v>
      </c>
      <c r="E266">
        <v>98532</v>
      </c>
      <c r="F266" t="s">
        <v>22</v>
      </c>
      <c r="G266" t="s">
        <v>22</v>
      </c>
      <c r="H266" t="s">
        <v>57</v>
      </c>
      <c r="I266" t="s">
        <v>58</v>
      </c>
      <c r="J266" s="1">
        <v>43675</v>
      </c>
      <c r="K266" s="1">
        <v>43699</v>
      </c>
      <c r="L266" t="s">
        <v>118</v>
      </c>
      <c r="N266" t="s">
        <v>119</v>
      </c>
    </row>
    <row r="267" spans="1:14" x14ac:dyDescent="0.25">
      <c r="A267" t="s">
        <v>93</v>
      </c>
      <c r="B267" t="s">
        <v>626</v>
      </c>
      <c r="C267" t="s">
        <v>115</v>
      </c>
      <c r="D267" t="s">
        <v>21</v>
      </c>
      <c r="E267">
        <v>98532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43699</v>
      </c>
      <c r="L267" t="s">
        <v>26</v>
      </c>
      <c r="N267" t="s">
        <v>24</v>
      </c>
    </row>
    <row r="268" spans="1:14" x14ac:dyDescent="0.25">
      <c r="A268" t="s">
        <v>312</v>
      </c>
      <c r="B268" t="s">
        <v>627</v>
      </c>
      <c r="C268" t="s">
        <v>115</v>
      </c>
      <c r="D268" t="s">
        <v>21</v>
      </c>
      <c r="E268">
        <v>98532</v>
      </c>
      <c r="F268" t="s">
        <v>22</v>
      </c>
      <c r="G268" t="s">
        <v>22</v>
      </c>
      <c r="H268" t="s">
        <v>57</v>
      </c>
      <c r="I268" t="s">
        <v>58</v>
      </c>
      <c r="J268" s="1">
        <v>43675</v>
      </c>
      <c r="K268" s="1">
        <v>43699</v>
      </c>
      <c r="L268" t="s">
        <v>118</v>
      </c>
      <c r="N268" t="s">
        <v>119</v>
      </c>
    </row>
    <row r="269" spans="1:14" x14ac:dyDescent="0.25">
      <c r="A269" t="s">
        <v>628</v>
      </c>
      <c r="B269" t="s">
        <v>629</v>
      </c>
      <c r="C269" t="s">
        <v>630</v>
      </c>
      <c r="D269" t="s">
        <v>21</v>
      </c>
      <c r="E269">
        <v>98237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43699</v>
      </c>
      <c r="L269" t="s">
        <v>26</v>
      </c>
      <c r="N269" t="s">
        <v>24</v>
      </c>
    </row>
    <row r="270" spans="1:14" x14ac:dyDescent="0.25">
      <c r="A270" t="s">
        <v>413</v>
      </c>
      <c r="B270" t="s">
        <v>631</v>
      </c>
      <c r="C270" t="s">
        <v>632</v>
      </c>
      <c r="D270" t="s">
        <v>21</v>
      </c>
      <c r="E270">
        <v>98036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43699</v>
      </c>
      <c r="L270" t="s">
        <v>26</v>
      </c>
      <c r="N270" t="s">
        <v>24</v>
      </c>
    </row>
    <row r="271" spans="1:14" x14ac:dyDescent="0.25">
      <c r="A271" t="s">
        <v>633</v>
      </c>
      <c r="B271" t="s">
        <v>634</v>
      </c>
      <c r="C271" t="s">
        <v>590</v>
      </c>
      <c r="D271" t="s">
        <v>21</v>
      </c>
      <c r="E271">
        <v>98065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43699</v>
      </c>
      <c r="L271" t="s">
        <v>26</v>
      </c>
      <c r="N271" t="s">
        <v>24</v>
      </c>
    </row>
    <row r="272" spans="1:14" x14ac:dyDescent="0.25">
      <c r="A272" t="s">
        <v>244</v>
      </c>
      <c r="B272" t="s">
        <v>635</v>
      </c>
      <c r="C272" t="s">
        <v>165</v>
      </c>
      <c r="D272" t="s">
        <v>21</v>
      </c>
      <c r="E272">
        <v>98371</v>
      </c>
      <c r="F272" t="s">
        <v>22</v>
      </c>
      <c r="G272" t="s">
        <v>22</v>
      </c>
      <c r="H272" t="s">
        <v>104</v>
      </c>
      <c r="I272" t="s">
        <v>148</v>
      </c>
      <c r="J272" s="1">
        <v>43676</v>
      </c>
      <c r="K272" s="1">
        <v>43699</v>
      </c>
      <c r="L272" t="s">
        <v>118</v>
      </c>
      <c r="N272" t="s">
        <v>119</v>
      </c>
    </row>
    <row r="273" spans="1:14" x14ac:dyDescent="0.25">
      <c r="A273" t="s">
        <v>242</v>
      </c>
      <c r="B273" t="s">
        <v>636</v>
      </c>
      <c r="C273" t="s">
        <v>227</v>
      </c>
      <c r="D273" t="s">
        <v>21</v>
      </c>
      <c r="E273">
        <v>98227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43699</v>
      </c>
      <c r="L273" t="s">
        <v>26</v>
      </c>
      <c r="N273" t="s">
        <v>24</v>
      </c>
    </row>
    <row r="274" spans="1:14" x14ac:dyDescent="0.25">
      <c r="A274" t="s">
        <v>637</v>
      </c>
      <c r="B274" t="s">
        <v>638</v>
      </c>
      <c r="C274" t="s">
        <v>115</v>
      </c>
      <c r="D274" t="s">
        <v>21</v>
      </c>
      <c r="E274">
        <v>98532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43699</v>
      </c>
      <c r="L274" t="s">
        <v>26</v>
      </c>
      <c r="N274" t="s">
        <v>24</v>
      </c>
    </row>
    <row r="275" spans="1:14" x14ac:dyDescent="0.25">
      <c r="A275" t="s">
        <v>639</v>
      </c>
      <c r="B275" t="s">
        <v>640</v>
      </c>
      <c r="C275" t="s">
        <v>115</v>
      </c>
      <c r="D275" t="s">
        <v>21</v>
      </c>
      <c r="E275">
        <v>98532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43699</v>
      </c>
      <c r="L275" t="s">
        <v>26</v>
      </c>
      <c r="N275" t="s">
        <v>24</v>
      </c>
    </row>
    <row r="276" spans="1:14" x14ac:dyDescent="0.25">
      <c r="A276" t="s">
        <v>641</v>
      </c>
      <c r="B276" t="s">
        <v>642</v>
      </c>
      <c r="C276" t="s">
        <v>261</v>
      </c>
      <c r="D276" t="s">
        <v>21</v>
      </c>
      <c r="E276">
        <v>99202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43699</v>
      </c>
      <c r="L276" t="s">
        <v>26</v>
      </c>
      <c r="N276" t="s">
        <v>24</v>
      </c>
    </row>
    <row r="277" spans="1:14" x14ac:dyDescent="0.25">
      <c r="A277" t="s">
        <v>643</v>
      </c>
      <c r="B277" t="s">
        <v>644</v>
      </c>
      <c r="C277" t="s">
        <v>20</v>
      </c>
      <c r="D277" t="s">
        <v>21</v>
      </c>
      <c r="E277">
        <v>98106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43699</v>
      </c>
      <c r="L277" t="s">
        <v>26</v>
      </c>
      <c r="N277" t="s">
        <v>24</v>
      </c>
    </row>
    <row r="278" spans="1:14" x14ac:dyDescent="0.25">
      <c r="A278" t="s">
        <v>645</v>
      </c>
      <c r="B278" t="s">
        <v>646</v>
      </c>
      <c r="C278" t="s">
        <v>630</v>
      </c>
      <c r="D278" t="s">
        <v>21</v>
      </c>
      <c r="E278">
        <v>98237</v>
      </c>
      <c r="F278" t="s">
        <v>22</v>
      </c>
      <c r="G278" t="s">
        <v>22</v>
      </c>
      <c r="H278" t="s">
        <v>57</v>
      </c>
      <c r="I278" t="s">
        <v>212</v>
      </c>
      <c r="J278" s="1">
        <v>43671</v>
      </c>
      <c r="K278" s="1">
        <v>43699</v>
      </c>
      <c r="L278" t="s">
        <v>118</v>
      </c>
      <c r="N278" t="s">
        <v>119</v>
      </c>
    </row>
    <row r="279" spans="1:14" x14ac:dyDescent="0.25">
      <c r="A279" t="s">
        <v>647</v>
      </c>
      <c r="B279" t="s">
        <v>648</v>
      </c>
      <c r="C279" t="s">
        <v>20</v>
      </c>
      <c r="D279" t="s">
        <v>21</v>
      </c>
      <c r="E279">
        <v>98106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43699</v>
      </c>
      <c r="L279" t="s">
        <v>26</v>
      </c>
      <c r="N279" t="s">
        <v>24</v>
      </c>
    </row>
    <row r="280" spans="1:14" x14ac:dyDescent="0.25">
      <c r="A280" t="s">
        <v>649</v>
      </c>
      <c r="B280" t="s">
        <v>650</v>
      </c>
      <c r="C280" t="s">
        <v>29</v>
      </c>
      <c r="D280" t="s">
        <v>21</v>
      </c>
      <c r="E280">
        <v>98801</v>
      </c>
      <c r="F280" t="s">
        <v>22</v>
      </c>
      <c r="G280" t="s">
        <v>22</v>
      </c>
      <c r="H280" t="s">
        <v>57</v>
      </c>
      <c r="I280" t="s">
        <v>620</v>
      </c>
      <c r="J280" t="s">
        <v>59</v>
      </c>
      <c r="K280" s="1">
        <v>43699</v>
      </c>
      <c r="L280" t="s">
        <v>60</v>
      </c>
      <c r="M280" t="str">
        <f>HYPERLINK("https://www.regulations.gov/docket?D=FDA-2019-H-3938")</f>
        <v>https://www.regulations.gov/docket?D=FDA-2019-H-3938</v>
      </c>
      <c r="N280" t="s">
        <v>59</v>
      </c>
    </row>
    <row r="281" spans="1:14" x14ac:dyDescent="0.25">
      <c r="A281" t="s">
        <v>651</v>
      </c>
      <c r="B281" t="s">
        <v>652</v>
      </c>
      <c r="C281" t="s">
        <v>92</v>
      </c>
      <c r="D281" t="s">
        <v>21</v>
      </c>
      <c r="E281">
        <v>98273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43699</v>
      </c>
      <c r="L281" t="s">
        <v>26</v>
      </c>
      <c r="N281" t="s">
        <v>24</v>
      </c>
    </row>
    <row r="282" spans="1:14" x14ac:dyDescent="0.25">
      <c r="A282" t="s">
        <v>653</v>
      </c>
      <c r="B282" t="s">
        <v>654</v>
      </c>
      <c r="C282" t="s">
        <v>454</v>
      </c>
      <c r="D282" t="s">
        <v>21</v>
      </c>
      <c r="E282">
        <v>98005</v>
      </c>
      <c r="F282" t="s">
        <v>22</v>
      </c>
      <c r="G282" t="s">
        <v>22</v>
      </c>
      <c r="H282" t="s">
        <v>104</v>
      </c>
      <c r="I282" t="s">
        <v>105</v>
      </c>
      <c r="J282" s="1">
        <v>43671</v>
      </c>
      <c r="K282" s="1">
        <v>43699</v>
      </c>
      <c r="L282" t="s">
        <v>118</v>
      </c>
      <c r="N282" t="s">
        <v>119</v>
      </c>
    </row>
    <row r="283" spans="1:14" x14ac:dyDescent="0.25">
      <c r="A283" t="s">
        <v>655</v>
      </c>
      <c r="B283" t="s">
        <v>656</v>
      </c>
      <c r="C283" t="s">
        <v>657</v>
      </c>
      <c r="D283" t="s">
        <v>21</v>
      </c>
      <c r="E283">
        <v>98277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43698</v>
      </c>
      <c r="L283" t="s">
        <v>26</v>
      </c>
      <c r="N283" t="s">
        <v>24</v>
      </c>
    </row>
    <row r="284" spans="1:14" x14ac:dyDescent="0.25">
      <c r="A284" t="s">
        <v>658</v>
      </c>
      <c r="B284" t="s">
        <v>659</v>
      </c>
      <c r="C284" t="s">
        <v>660</v>
      </c>
      <c r="D284" t="s">
        <v>21</v>
      </c>
      <c r="E284">
        <v>98383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43698</v>
      </c>
      <c r="L284" t="s">
        <v>26</v>
      </c>
      <c r="N284" t="s">
        <v>24</v>
      </c>
    </row>
    <row r="285" spans="1:14" x14ac:dyDescent="0.25">
      <c r="A285" t="s">
        <v>352</v>
      </c>
      <c r="B285" t="s">
        <v>661</v>
      </c>
      <c r="C285" t="s">
        <v>151</v>
      </c>
      <c r="D285" t="s">
        <v>21</v>
      </c>
      <c r="E285">
        <v>98499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43698</v>
      </c>
      <c r="L285" t="s">
        <v>26</v>
      </c>
      <c r="N285" t="s">
        <v>24</v>
      </c>
    </row>
    <row r="286" spans="1:14" x14ac:dyDescent="0.25">
      <c r="A286" t="s">
        <v>662</v>
      </c>
      <c r="B286" t="s">
        <v>663</v>
      </c>
      <c r="C286" t="s">
        <v>293</v>
      </c>
      <c r="D286" t="s">
        <v>21</v>
      </c>
      <c r="E286">
        <v>98270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43698</v>
      </c>
      <c r="L286" t="s">
        <v>26</v>
      </c>
      <c r="N286" t="s">
        <v>24</v>
      </c>
    </row>
    <row r="287" spans="1:14" x14ac:dyDescent="0.25">
      <c r="A287" t="s">
        <v>664</v>
      </c>
      <c r="B287" t="s">
        <v>665</v>
      </c>
      <c r="C287" t="s">
        <v>666</v>
      </c>
      <c r="D287" t="s">
        <v>21</v>
      </c>
      <c r="E287">
        <v>98304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43698</v>
      </c>
      <c r="L287" t="s">
        <v>26</v>
      </c>
      <c r="N287" t="s">
        <v>24</v>
      </c>
    </row>
    <row r="288" spans="1:14" x14ac:dyDescent="0.25">
      <c r="A288" t="s">
        <v>413</v>
      </c>
      <c r="B288" t="s">
        <v>667</v>
      </c>
      <c r="C288" t="s">
        <v>20</v>
      </c>
      <c r="D288" t="s">
        <v>21</v>
      </c>
      <c r="E288">
        <v>98116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43698</v>
      </c>
      <c r="L288" t="s">
        <v>26</v>
      </c>
      <c r="N288" t="s">
        <v>24</v>
      </c>
    </row>
    <row r="289" spans="1:14" x14ac:dyDescent="0.25">
      <c r="A289" t="s">
        <v>668</v>
      </c>
      <c r="B289" t="s">
        <v>669</v>
      </c>
      <c r="C289" t="s">
        <v>670</v>
      </c>
      <c r="D289" t="s">
        <v>21</v>
      </c>
      <c r="E289">
        <v>99006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43698</v>
      </c>
      <c r="L289" t="s">
        <v>26</v>
      </c>
      <c r="N289" t="s">
        <v>24</v>
      </c>
    </row>
    <row r="290" spans="1:14" x14ac:dyDescent="0.25">
      <c r="A290" t="s">
        <v>242</v>
      </c>
      <c r="B290" t="s">
        <v>671</v>
      </c>
      <c r="C290" t="s">
        <v>246</v>
      </c>
      <c r="D290" t="s">
        <v>21</v>
      </c>
      <c r="E290">
        <v>98311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43698</v>
      </c>
      <c r="L290" t="s">
        <v>26</v>
      </c>
      <c r="N290" t="s">
        <v>24</v>
      </c>
    </row>
    <row r="291" spans="1:14" x14ac:dyDescent="0.25">
      <c r="A291" t="s">
        <v>244</v>
      </c>
      <c r="B291" t="s">
        <v>672</v>
      </c>
      <c r="C291" t="s">
        <v>97</v>
      </c>
      <c r="D291" t="s">
        <v>21</v>
      </c>
      <c r="E291">
        <v>98233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43698</v>
      </c>
      <c r="L291" t="s">
        <v>26</v>
      </c>
      <c r="N291" t="s">
        <v>24</v>
      </c>
    </row>
    <row r="292" spans="1:14" x14ac:dyDescent="0.25">
      <c r="A292" t="s">
        <v>673</v>
      </c>
      <c r="B292" t="s">
        <v>674</v>
      </c>
      <c r="C292" t="s">
        <v>92</v>
      </c>
      <c r="D292" t="s">
        <v>21</v>
      </c>
      <c r="E292">
        <v>98273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43698</v>
      </c>
      <c r="L292" t="s">
        <v>26</v>
      </c>
      <c r="N292" t="s">
        <v>24</v>
      </c>
    </row>
    <row r="293" spans="1:14" x14ac:dyDescent="0.25">
      <c r="A293" t="s">
        <v>675</v>
      </c>
      <c r="B293" t="s">
        <v>676</v>
      </c>
      <c r="C293" t="s">
        <v>20</v>
      </c>
      <c r="D293" t="s">
        <v>21</v>
      </c>
      <c r="E293">
        <v>98106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43698</v>
      </c>
      <c r="L293" t="s">
        <v>26</v>
      </c>
      <c r="N293" t="s">
        <v>24</v>
      </c>
    </row>
    <row r="294" spans="1:14" x14ac:dyDescent="0.25">
      <c r="A294" t="s">
        <v>677</v>
      </c>
      <c r="B294" t="s">
        <v>678</v>
      </c>
      <c r="C294" t="s">
        <v>679</v>
      </c>
      <c r="D294" t="s">
        <v>21</v>
      </c>
      <c r="E294">
        <v>98580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43698</v>
      </c>
      <c r="L294" t="s">
        <v>26</v>
      </c>
      <c r="N294" t="s">
        <v>24</v>
      </c>
    </row>
    <row r="295" spans="1:14" x14ac:dyDescent="0.25">
      <c r="A295" t="s">
        <v>680</v>
      </c>
      <c r="B295" t="s">
        <v>681</v>
      </c>
      <c r="C295" t="s">
        <v>20</v>
      </c>
      <c r="D295" t="s">
        <v>21</v>
      </c>
      <c r="E295">
        <v>98106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43698</v>
      </c>
      <c r="L295" t="s">
        <v>26</v>
      </c>
      <c r="N295" t="s">
        <v>24</v>
      </c>
    </row>
    <row r="296" spans="1:14" x14ac:dyDescent="0.25">
      <c r="A296" t="s">
        <v>194</v>
      </c>
      <c r="B296" t="s">
        <v>682</v>
      </c>
      <c r="C296" t="s">
        <v>304</v>
      </c>
      <c r="D296" t="s">
        <v>21</v>
      </c>
      <c r="E296">
        <v>98328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43698</v>
      </c>
      <c r="L296" t="s">
        <v>26</v>
      </c>
      <c r="N296" t="s">
        <v>24</v>
      </c>
    </row>
    <row r="297" spans="1:14" x14ac:dyDescent="0.25">
      <c r="A297" t="s">
        <v>683</v>
      </c>
      <c r="B297" t="s">
        <v>684</v>
      </c>
      <c r="C297" t="s">
        <v>218</v>
      </c>
      <c r="D297" t="s">
        <v>21</v>
      </c>
      <c r="E297">
        <v>98391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43698</v>
      </c>
      <c r="L297" t="s">
        <v>26</v>
      </c>
      <c r="N297" t="s">
        <v>24</v>
      </c>
    </row>
    <row r="298" spans="1:14" x14ac:dyDescent="0.25">
      <c r="A298" t="s">
        <v>685</v>
      </c>
      <c r="B298" t="s">
        <v>686</v>
      </c>
      <c r="C298" t="s">
        <v>687</v>
      </c>
      <c r="D298" t="s">
        <v>21</v>
      </c>
      <c r="E298">
        <v>98382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43698</v>
      </c>
      <c r="L298" t="s">
        <v>26</v>
      </c>
      <c r="N298" t="s">
        <v>24</v>
      </c>
    </row>
    <row r="299" spans="1:14" x14ac:dyDescent="0.25">
      <c r="A299" t="s">
        <v>688</v>
      </c>
      <c r="B299" t="s">
        <v>689</v>
      </c>
      <c r="C299" t="s">
        <v>165</v>
      </c>
      <c r="D299" t="s">
        <v>21</v>
      </c>
      <c r="E299">
        <v>98374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43698</v>
      </c>
      <c r="L299" t="s">
        <v>26</v>
      </c>
      <c r="N299" t="s">
        <v>24</v>
      </c>
    </row>
    <row r="300" spans="1:14" x14ac:dyDescent="0.25">
      <c r="A300" t="s">
        <v>690</v>
      </c>
      <c r="B300" t="s">
        <v>691</v>
      </c>
      <c r="C300" t="s">
        <v>145</v>
      </c>
      <c r="D300" t="s">
        <v>21</v>
      </c>
      <c r="E300">
        <v>98387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43698</v>
      </c>
      <c r="L300" t="s">
        <v>26</v>
      </c>
      <c r="N300" t="s">
        <v>24</v>
      </c>
    </row>
    <row r="301" spans="1:14" x14ac:dyDescent="0.25">
      <c r="A301" t="s">
        <v>692</v>
      </c>
      <c r="B301" t="s">
        <v>693</v>
      </c>
      <c r="C301" t="s">
        <v>165</v>
      </c>
      <c r="D301" t="s">
        <v>21</v>
      </c>
      <c r="E301">
        <v>98373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43698</v>
      </c>
      <c r="L301" t="s">
        <v>26</v>
      </c>
      <c r="N301" t="s">
        <v>24</v>
      </c>
    </row>
    <row r="302" spans="1:14" x14ac:dyDescent="0.25">
      <c r="A302" t="s">
        <v>694</v>
      </c>
      <c r="B302" t="s">
        <v>695</v>
      </c>
      <c r="C302" t="s">
        <v>209</v>
      </c>
      <c r="D302" t="s">
        <v>21</v>
      </c>
      <c r="E302">
        <v>98031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43697</v>
      </c>
      <c r="L302" t="s">
        <v>26</v>
      </c>
      <c r="N302" t="s">
        <v>24</v>
      </c>
    </row>
    <row r="303" spans="1:14" x14ac:dyDescent="0.25">
      <c r="A303" t="s">
        <v>696</v>
      </c>
      <c r="B303" t="s">
        <v>697</v>
      </c>
      <c r="C303" t="s">
        <v>236</v>
      </c>
      <c r="D303" t="s">
        <v>21</v>
      </c>
      <c r="E303">
        <v>98445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43697</v>
      </c>
      <c r="L303" t="s">
        <v>26</v>
      </c>
      <c r="N303" t="s">
        <v>24</v>
      </c>
    </row>
    <row r="304" spans="1:14" x14ac:dyDescent="0.25">
      <c r="A304" t="s">
        <v>698</v>
      </c>
      <c r="B304" t="s">
        <v>699</v>
      </c>
      <c r="C304" t="s">
        <v>236</v>
      </c>
      <c r="D304" t="s">
        <v>21</v>
      </c>
      <c r="E304">
        <v>98405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43697</v>
      </c>
      <c r="L304" t="s">
        <v>26</v>
      </c>
      <c r="N304" t="s">
        <v>24</v>
      </c>
    </row>
    <row r="305" spans="1:14" x14ac:dyDescent="0.25">
      <c r="A305" t="s">
        <v>700</v>
      </c>
      <c r="B305" t="s">
        <v>701</v>
      </c>
      <c r="C305" t="s">
        <v>261</v>
      </c>
      <c r="D305" t="s">
        <v>21</v>
      </c>
      <c r="E305">
        <v>99201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43697</v>
      </c>
      <c r="L305" t="s">
        <v>26</v>
      </c>
      <c r="N305" t="s">
        <v>24</v>
      </c>
    </row>
    <row r="306" spans="1:14" x14ac:dyDescent="0.25">
      <c r="A306" t="s">
        <v>702</v>
      </c>
      <c r="B306" t="s">
        <v>703</v>
      </c>
      <c r="C306" t="s">
        <v>101</v>
      </c>
      <c r="D306" t="s">
        <v>21</v>
      </c>
      <c r="E306">
        <v>98284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43697</v>
      </c>
      <c r="L306" t="s">
        <v>26</v>
      </c>
      <c r="N306" t="s">
        <v>24</v>
      </c>
    </row>
    <row r="307" spans="1:14" x14ac:dyDescent="0.25">
      <c r="A307" t="s">
        <v>704</v>
      </c>
      <c r="B307" t="s">
        <v>705</v>
      </c>
      <c r="C307" t="s">
        <v>92</v>
      </c>
      <c r="D307" t="s">
        <v>21</v>
      </c>
      <c r="E307">
        <v>98273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43697</v>
      </c>
      <c r="L307" t="s">
        <v>26</v>
      </c>
      <c r="N307" t="s">
        <v>24</v>
      </c>
    </row>
    <row r="308" spans="1:14" x14ac:dyDescent="0.25">
      <c r="A308" t="s">
        <v>244</v>
      </c>
      <c r="B308" t="s">
        <v>706</v>
      </c>
      <c r="C308" t="s">
        <v>215</v>
      </c>
      <c r="D308" t="s">
        <v>21</v>
      </c>
      <c r="E308">
        <v>98003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43697</v>
      </c>
      <c r="L308" t="s">
        <v>26</v>
      </c>
      <c r="N308" t="s">
        <v>24</v>
      </c>
    </row>
    <row r="309" spans="1:14" x14ac:dyDescent="0.25">
      <c r="A309" t="s">
        <v>707</v>
      </c>
      <c r="B309" t="s">
        <v>708</v>
      </c>
      <c r="C309" t="s">
        <v>236</v>
      </c>
      <c r="D309" t="s">
        <v>21</v>
      </c>
      <c r="E309">
        <v>98446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43697</v>
      </c>
      <c r="L309" t="s">
        <v>26</v>
      </c>
      <c r="N309" t="s">
        <v>24</v>
      </c>
    </row>
    <row r="310" spans="1:14" x14ac:dyDescent="0.25">
      <c r="A310" t="s">
        <v>583</v>
      </c>
      <c r="B310" t="s">
        <v>709</v>
      </c>
      <c r="C310" t="s">
        <v>266</v>
      </c>
      <c r="D310" t="s">
        <v>21</v>
      </c>
      <c r="E310">
        <v>98002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43697</v>
      </c>
      <c r="L310" t="s">
        <v>26</v>
      </c>
      <c r="N310" t="s">
        <v>24</v>
      </c>
    </row>
    <row r="311" spans="1:14" x14ac:dyDescent="0.25">
      <c r="A311" t="s">
        <v>710</v>
      </c>
      <c r="B311" t="s">
        <v>711</v>
      </c>
      <c r="C311" t="s">
        <v>97</v>
      </c>
      <c r="D311" t="s">
        <v>21</v>
      </c>
      <c r="E311">
        <v>98233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43697</v>
      </c>
      <c r="L311" t="s">
        <v>26</v>
      </c>
      <c r="N311" t="s">
        <v>24</v>
      </c>
    </row>
    <row r="312" spans="1:14" x14ac:dyDescent="0.25">
      <c r="A312" t="s">
        <v>712</v>
      </c>
      <c r="B312" t="s">
        <v>713</v>
      </c>
      <c r="C312" t="s">
        <v>236</v>
      </c>
      <c r="D312" t="s">
        <v>21</v>
      </c>
      <c r="E312">
        <v>98403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43697</v>
      </c>
      <c r="L312" t="s">
        <v>26</v>
      </c>
      <c r="N312" t="s">
        <v>24</v>
      </c>
    </row>
    <row r="313" spans="1:14" x14ac:dyDescent="0.25">
      <c r="A313" t="s">
        <v>714</v>
      </c>
      <c r="B313" t="s">
        <v>715</v>
      </c>
      <c r="C313" t="s">
        <v>209</v>
      </c>
      <c r="D313" t="s">
        <v>21</v>
      </c>
      <c r="E313">
        <v>98032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43697</v>
      </c>
      <c r="L313" t="s">
        <v>26</v>
      </c>
      <c r="N313" t="s">
        <v>24</v>
      </c>
    </row>
    <row r="314" spans="1:14" x14ac:dyDescent="0.25">
      <c r="A314" t="s">
        <v>716</v>
      </c>
      <c r="B314" t="s">
        <v>717</v>
      </c>
      <c r="C314" t="s">
        <v>209</v>
      </c>
      <c r="D314" t="s">
        <v>21</v>
      </c>
      <c r="E314">
        <v>98030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43697</v>
      </c>
      <c r="L314" t="s">
        <v>26</v>
      </c>
      <c r="N314" t="s">
        <v>24</v>
      </c>
    </row>
    <row r="315" spans="1:14" x14ac:dyDescent="0.25">
      <c r="A315" t="s">
        <v>718</v>
      </c>
      <c r="B315" t="s">
        <v>719</v>
      </c>
      <c r="C315" t="s">
        <v>720</v>
      </c>
      <c r="D315" t="s">
        <v>21</v>
      </c>
      <c r="E315">
        <v>99026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43697</v>
      </c>
      <c r="L315" t="s">
        <v>26</v>
      </c>
      <c r="N315" t="s">
        <v>24</v>
      </c>
    </row>
    <row r="316" spans="1:14" x14ac:dyDescent="0.25">
      <c r="A316" t="s">
        <v>194</v>
      </c>
      <c r="B316" t="s">
        <v>721</v>
      </c>
      <c r="C316" t="s">
        <v>722</v>
      </c>
      <c r="D316" t="s">
        <v>21</v>
      </c>
      <c r="E316">
        <v>98047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43697</v>
      </c>
      <c r="L316" t="s">
        <v>26</v>
      </c>
      <c r="N316" t="s">
        <v>24</v>
      </c>
    </row>
    <row r="317" spans="1:14" x14ac:dyDescent="0.25">
      <c r="A317" t="s">
        <v>723</v>
      </c>
      <c r="B317" t="s">
        <v>724</v>
      </c>
      <c r="C317" t="s">
        <v>101</v>
      </c>
      <c r="D317" t="s">
        <v>21</v>
      </c>
      <c r="E317">
        <v>98284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43697</v>
      </c>
      <c r="L317" t="s">
        <v>26</v>
      </c>
      <c r="N317" t="s">
        <v>24</v>
      </c>
    </row>
    <row r="318" spans="1:14" x14ac:dyDescent="0.25">
      <c r="A318" t="s">
        <v>405</v>
      </c>
      <c r="B318" t="s">
        <v>725</v>
      </c>
      <c r="C318" t="s">
        <v>293</v>
      </c>
      <c r="D318" t="s">
        <v>21</v>
      </c>
      <c r="E318">
        <v>98270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43697</v>
      </c>
      <c r="L318" t="s">
        <v>26</v>
      </c>
      <c r="N318" t="s">
        <v>24</v>
      </c>
    </row>
    <row r="319" spans="1:14" x14ac:dyDescent="0.25">
      <c r="A319" t="s">
        <v>98</v>
      </c>
      <c r="B319" t="s">
        <v>726</v>
      </c>
      <c r="C319" t="s">
        <v>227</v>
      </c>
      <c r="D319" t="s">
        <v>21</v>
      </c>
      <c r="E319">
        <v>98225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43697</v>
      </c>
      <c r="L319" t="s">
        <v>26</v>
      </c>
      <c r="N319" t="s">
        <v>24</v>
      </c>
    </row>
    <row r="320" spans="1:14" x14ac:dyDescent="0.25">
      <c r="A320" t="s">
        <v>727</v>
      </c>
      <c r="B320" t="s">
        <v>728</v>
      </c>
      <c r="C320" t="s">
        <v>236</v>
      </c>
      <c r="D320" t="s">
        <v>21</v>
      </c>
      <c r="E320">
        <v>98409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43697</v>
      </c>
      <c r="L320" t="s">
        <v>26</v>
      </c>
      <c r="N320" t="s">
        <v>24</v>
      </c>
    </row>
    <row r="321" spans="1:14" x14ac:dyDescent="0.25">
      <c r="A321" t="s">
        <v>729</v>
      </c>
      <c r="B321" t="s">
        <v>730</v>
      </c>
      <c r="C321" t="s">
        <v>20</v>
      </c>
      <c r="D321" t="s">
        <v>21</v>
      </c>
      <c r="E321">
        <v>98109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43696</v>
      </c>
      <c r="L321" t="s">
        <v>26</v>
      </c>
      <c r="N321" t="s">
        <v>24</v>
      </c>
    </row>
    <row r="322" spans="1:14" x14ac:dyDescent="0.25">
      <c r="A322" t="s">
        <v>731</v>
      </c>
      <c r="B322" t="s">
        <v>732</v>
      </c>
      <c r="C322" t="s">
        <v>261</v>
      </c>
      <c r="D322" t="s">
        <v>21</v>
      </c>
      <c r="E322">
        <v>99218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43696</v>
      </c>
      <c r="L322" t="s">
        <v>26</v>
      </c>
      <c r="N322" t="s">
        <v>24</v>
      </c>
    </row>
    <row r="323" spans="1:14" x14ac:dyDescent="0.25">
      <c r="A323" t="s">
        <v>733</v>
      </c>
      <c r="B323" t="s">
        <v>734</v>
      </c>
      <c r="C323" t="s">
        <v>255</v>
      </c>
      <c r="D323" t="s">
        <v>21</v>
      </c>
      <c r="E323">
        <v>98626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43696</v>
      </c>
      <c r="L323" t="s">
        <v>26</v>
      </c>
      <c r="N323" t="s">
        <v>24</v>
      </c>
    </row>
    <row r="324" spans="1:14" x14ac:dyDescent="0.25">
      <c r="A324" t="s">
        <v>735</v>
      </c>
      <c r="B324" t="s">
        <v>736</v>
      </c>
      <c r="C324" t="s">
        <v>670</v>
      </c>
      <c r="D324" t="s">
        <v>21</v>
      </c>
      <c r="E324">
        <v>99006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43696</v>
      </c>
      <c r="L324" t="s">
        <v>26</v>
      </c>
      <c r="N324" t="s">
        <v>24</v>
      </c>
    </row>
    <row r="325" spans="1:14" x14ac:dyDescent="0.25">
      <c r="A325" t="s">
        <v>737</v>
      </c>
      <c r="B325" t="s">
        <v>738</v>
      </c>
      <c r="C325" t="s">
        <v>255</v>
      </c>
      <c r="D325" t="s">
        <v>21</v>
      </c>
      <c r="E325">
        <v>98626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43696</v>
      </c>
      <c r="L325" t="s">
        <v>26</v>
      </c>
      <c r="N325" t="s">
        <v>24</v>
      </c>
    </row>
    <row r="326" spans="1:14" x14ac:dyDescent="0.25">
      <c r="A326" t="s">
        <v>739</v>
      </c>
      <c r="B326" t="s">
        <v>740</v>
      </c>
      <c r="C326" t="s">
        <v>670</v>
      </c>
      <c r="D326" t="s">
        <v>21</v>
      </c>
      <c r="E326">
        <v>99006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43696</v>
      </c>
      <c r="L326" t="s">
        <v>26</v>
      </c>
      <c r="N326" t="s">
        <v>24</v>
      </c>
    </row>
    <row r="327" spans="1:14" x14ac:dyDescent="0.25">
      <c r="A327" t="s">
        <v>741</v>
      </c>
      <c r="B327" t="s">
        <v>742</v>
      </c>
      <c r="C327" t="s">
        <v>743</v>
      </c>
      <c r="D327" t="s">
        <v>21</v>
      </c>
      <c r="E327">
        <v>98597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43696</v>
      </c>
      <c r="L327" t="s">
        <v>26</v>
      </c>
      <c r="N327" t="s">
        <v>24</v>
      </c>
    </row>
    <row r="328" spans="1:14" x14ac:dyDescent="0.25">
      <c r="A328" t="s">
        <v>744</v>
      </c>
      <c r="B328" t="s">
        <v>745</v>
      </c>
      <c r="C328" t="s">
        <v>670</v>
      </c>
      <c r="D328" t="s">
        <v>21</v>
      </c>
      <c r="E328">
        <v>99006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43696</v>
      </c>
      <c r="L328" t="s">
        <v>26</v>
      </c>
      <c r="N328" t="s">
        <v>24</v>
      </c>
    </row>
    <row r="329" spans="1:14" x14ac:dyDescent="0.25">
      <c r="A329" t="s">
        <v>746</v>
      </c>
      <c r="B329" t="s">
        <v>747</v>
      </c>
      <c r="C329" t="s">
        <v>151</v>
      </c>
      <c r="D329" t="s">
        <v>21</v>
      </c>
      <c r="E329">
        <v>98498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43696</v>
      </c>
      <c r="L329" t="s">
        <v>26</v>
      </c>
      <c r="N329" t="s">
        <v>24</v>
      </c>
    </row>
    <row r="330" spans="1:14" x14ac:dyDescent="0.25">
      <c r="A330" t="s">
        <v>748</v>
      </c>
      <c r="B330" t="s">
        <v>749</v>
      </c>
      <c r="C330" t="s">
        <v>750</v>
      </c>
      <c r="D330" t="s">
        <v>21</v>
      </c>
      <c r="E330">
        <v>99166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43696</v>
      </c>
      <c r="L330" t="s">
        <v>26</v>
      </c>
      <c r="N330" t="s">
        <v>24</v>
      </c>
    </row>
    <row r="331" spans="1:14" x14ac:dyDescent="0.25">
      <c r="A331" t="s">
        <v>751</v>
      </c>
      <c r="B331" t="s">
        <v>752</v>
      </c>
      <c r="C331" t="s">
        <v>293</v>
      </c>
      <c r="D331" t="s">
        <v>21</v>
      </c>
      <c r="E331">
        <v>98271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43696</v>
      </c>
      <c r="L331" t="s">
        <v>26</v>
      </c>
      <c r="N331" t="s">
        <v>24</v>
      </c>
    </row>
    <row r="332" spans="1:14" x14ac:dyDescent="0.25">
      <c r="A332" t="s">
        <v>179</v>
      </c>
      <c r="B332" t="s">
        <v>753</v>
      </c>
      <c r="C332" t="s">
        <v>151</v>
      </c>
      <c r="D332" t="s">
        <v>21</v>
      </c>
      <c r="E332">
        <v>98499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43696</v>
      </c>
      <c r="L332" t="s">
        <v>26</v>
      </c>
      <c r="N332" t="s">
        <v>24</v>
      </c>
    </row>
    <row r="333" spans="1:14" x14ac:dyDescent="0.25">
      <c r="A333" t="s">
        <v>754</v>
      </c>
      <c r="B333" t="s">
        <v>755</v>
      </c>
      <c r="C333" t="s">
        <v>165</v>
      </c>
      <c r="D333" t="s">
        <v>21</v>
      </c>
      <c r="E333">
        <v>98373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43696</v>
      </c>
      <c r="L333" t="s">
        <v>26</v>
      </c>
      <c r="N333" t="s">
        <v>24</v>
      </c>
    </row>
    <row r="334" spans="1:14" x14ac:dyDescent="0.25">
      <c r="A334" t="s">
        <v>756</v>
      </c>
      <c r="B334" t="s">
        <v>757</v>
      </c>
      <c r="C334" t="s">
        <v>293</v>
      </c>
      <c r="D334" t="s">
        <v>21</v>
      </c>
      <c r="E334">
        <v>98271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43694</v>
      </c>
      <c r="L334" t="s">
        <v>26</v>
      </c>
      <c r="N334" t="s">
        <v>24</v>
      </c>
    </row>
    <row r="335" spans="1:14" x14ac:dyDescent="0.25">
      <c r="A335">
        <v>76</v>
      </c>
      <c r="B335" t="s">
        <v>758</v>
      </c>
      <c r="C335" t="s">
        <v>258</v>
      </c>
      <c r="D335" t="s">
        <v>21</v>
      </c>
      <c r="E335">
        <v>98292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43694</v>
      </c>
      <c r="L335" t="s">
        <v>26</v>
      </c>
      <c r="N335" t="s">
        <v>24</v>
      </c>
    </row>
    <row r="336" spans="1:14" x14ac:dyDescent="0.25">
      <c r="A336" t="s">
        <v>759</v>
      </c>
      <c r="B336" t="s">
        <v>760</v>
      </c>
      <c r="C336" t="s">
        <v>293</v>
      </c>
      <c r="D336" t="s">
        <v>21</v>
      </c>
      <c r="E336">
        <v>98271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43694</v>
      </c>
      <c r="L336" t="s">
        <v>26</v>
      </c>
      <c r="N336" t="s">
        <v>24</v>
      </c>
    </row>
    <row r="337" spans="1:14" x14ac:dyDescent="0.25">
      <c r="A337" t="s">
        <v>761</v>
      </c>
      <c r="B337" t="s">
        <v>762</v>
      </c>
      <c r="C337" t="s">
        <v>258</v>
      </c>
      <c r="D337" t="s">
        <v>21</v>
      </c>
      <c r="E337">
        <v>98292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43694</v>
      </c>
      <c r="L337" t="s">
        <v>26</v>
      </c>
      <c r="N337" t="s">
        <v>24</v>
      </c>
    </row>
    <row r="338" spans="1:14" x14ac:dyDescent="0.25">
      <c r="A338" t="s">
        <v>763</v>
      </c>
      <c r="B338" t="s">
        <v>764</v>
      </c>
      <c r="C338" t="s">
        <v>765</v>
      </c>
      <c r="D338" t="s">
        <v>21</v>
      </c>
      <c r="E338">
        <v>99163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43693</v>
      </c>
      <c r="L338" t="s">
        <v>26</v>
      </c>
      <c r="N338" t="s">
        <v>24</v>
      </c>
    </row>
    <row r="339" spans="1:14" x14ac:dyDescent="0.25">
      <c r="A339" t="s">
        <v>766</v>
      </c>
      <c r="B339" t="s">
        <v>767</v>
      </c>
      <c r="C339" t="s">
        <v>454</v>
      </c>
      <c r="D339" t="s">
        <v>21</v>
      </c>
      <c r="E339">
        <v>98007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43693</v>
      </c>
      <c r="L339" t="s">
        <v>26</v>
      </c>
      <c r="N339" t="s">
        <v>24</v>
      </c>
    </row>
    <row r="340" spans="1:14" x14ac:dyDescent="0.25">
      <c r="A340" t="s">
        <v>768</v>
      </c>
      <c r="B340" t="s">
        <v>769</v>
      </c>
      <c r="C340" t="s">
        <v>770</v>
      </c>
      <c r="D340" t="s">
        <v>21</v>
      </c>
      <c r="E340">
        <v>99111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43693</v>
      </c>
      <c r="L340" t="s">
        <v>26</v>
      </c>
      <c r="N340" t="s">
        <v>24</v>
      </c>
    </row>
    <row r="341" spans="1:14" x14ac:dyDescent="0.25">
      <c r="A341" t="s">
        <v>771</v>
      </c>
      <c r="B341" t="s">
        <v>772</v>
      </c>
      <c r="C341" t="s">
        <v>770</v>
      </c>
      <c r="D341" t="s">
        <v>21</v>
      </c>
      <c r="E341">
        <v>99111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43693</v>
      </c>
      <c r="L341" t="s">
        <v>26</v>
      </c>
      <c r="N341" t="s">
        <v>24</v>
      </c>
    </row>
    <row r="342" spans="1:14" x14ac:dyDescent="0.25">
      <c r="A342" t="s">
        <v>773</v>
      </c>
      <c r="B342" t="s">
        <v>774</v>
      </c>
      <c r="C342" t="s">
        <v>632</v>
      </c>
      <c r="D342" t="s">
        <v>21</v>
      </c>
      <c r="E342">
        <v>98087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43693</v>
      </c>
      <c r="L342" t="s">
        <v>26</v>
      </c>
      <c r="N342" t="s">
        <v>24</v>
      </c>
    </row>
    <row r="343" spans="1:14" x14ac:dyDescent="0.25">
      <c r="A343" t="s">
        <v>775</v>
      </c>
      <c r="B343" t="s">
        <v>776</v>
      </c>
      <c r="C343" t="s">
        <v>765</v>
      </c>
      <c r="D343" t="s">
        <v>21</v>
      </c>
      <c r="E343">
        <v>99163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43693</v>
      </c>
      <c r="L343" t="s">
        <v>26</v>
      </c>
      <c r="N343" t="s">
        <v>24</v>
      </c>
    </row>
    <row r="344" spans="1:14" x14ac:dyDescent="0.25">
      <c r="A344" t="s">
        <v>777</v>
      </c>
      <c r="B344" t="s">
        <v>778</v>
      </c>
      <c r="C344" t="s">
        <v>268</v>
      </c>
      <c r="D344" t="s">
        <v>21</v>
      </c>
      <c r="E344">
        <v>98178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43693</v>
      </c>
      <c r="L344" t="s">
        <v>26</v>
      </c>
      <c r="N344" t="s">
        <v>24</v>
      </c>
    </row>
    <row r="345" spans="1:14" x14ac:dyDescent="0.25">
      <c r="A345" t="s">
        <v>242</v>
      </c>
      <c r="B345" t="s">
        <v>779</v>
      </c>
      <c r="C345" t="s">
        <v>268</v>
      </c>
      <c r="D345" t="s">
        <v>21</v>
      </c>
      <c r="E345">
        <v>98168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43693</v>
      </c>
      <c r="L345" t="s">
        <v>26</v>
      </c>
      <c r="N345" t="s">
        <v>24</v>
      </c>
    </row>
    <row r="346" spans="1:14" x14ac:dyDescent="0.25">
      <c r="A346" t="s">
        <v>780</v>
      </c>
      <c r="B346" t="s">
        <v>781</v>
      </c>
      <c r="C346" t="s">
        <v>782</v>
      </c>
      <c r="D346" t="s">
        <v>21</v>
      </c>
      <c r="E346">
        <v>98043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43693</v>
      </c>
      <c r="L346" t="s">
        <v>26</v>
      </c>
      <c r="N346" t="s">
        <v>24</v>
      </c>
    </row>
    <row r="347" spans="1:14" x14ac:dyDescent="0.25">
      <c r="A347" t="s">
        <v>783</v>
      </c>
      <c r="B347" t="s">
        <v>784</v>
      </c>
      <c r="C347" t="s">
        <v>765</v>
      </c>
      <c r="D347" t="s">
        <v>21</v>
      </c>
      <c r="E347">
        <v>99163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43693</v>
      </c>
      <c r="L347" t="s">
        <v>26</v>
      </c>
      <c r="N347" t="s">
        <v>24</v>
      </c>
    </row>
    <row r="348" spans="1:14" x14ac:dyDescent="0.25">
      <c r="A348" t="s">
        <v>785</v>
      </c>
      <c r="B348" t="s">
        <v>786</v>
      </c>
      <c r="C348" t="s">
        <v>787</v>
      </c>
      <c r="D348" t="s">
        <v>21</v>
      </c>
      <c r="E348">
        <v>99158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43693</v>
      </c>
      <c r="L348" t="s">
        <v>26</v>
      </c>
      <c r="N348" t="s">
        <v>24</v>
      </c>
    </row>
    <row r="349" spans="1:14" x14ac:dyDescent="0.25">
      <c r="A349" t="s">
        <v>788</v>
      </c>
      <c r="B349" t="s">
        <v>789</v>
      </c>
      <c r="C349" t="s">
        <v>790</v>
      </c>
      <c r="D349" t="s">
        <v>21</v>
      </c>
      <c r="E349">
        <v>99033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43693</v>
      </c>
      <c r="L349" t="s">
        <v>26</v>
      </c>
      <c r="N349" t="s">
        <v>24</v>
      </c>
    </row>
    <row r="350" spans="1:14" x14ac:dyDescent="0.25">
      <c r="A350" t="s">
        <v>791</v>
      </c>
      <c r="B350" t="s">
        <v>792</v>
      </c>
      <c r="C350" t="s">
        <v>793</v>
      </c>
      <c r="D350" t="s">
        <v>21</v>
      </c>
      <c r="E350">
        <v>99403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43693</v>
      </c>
      <c r="L350" t="s">
        <v>26</v>
      </c>
      <c r="N350" t="s">
        <v>24</v>
      </c>
    </row>
    <row r="351" spans="1:14" x14ac:dyDescent="0.25">
      <c r="A351" t="s">
        <v>794</v>
      </c>
      <c r="B351" t="s">
        <v>795</v>
      </c>
      <c r="C351" t="s">
        <v>268</v>
      </c>
      <c r="D351" t="s">
        <v>21</v>
      </c>
      <c r="E351">
        <v>98168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43693</v>
      </c>
      <c r="L351" t="s">
        <v>26</v>
      </c>
      <c r="N351" t="s">
        <v>24</v>
      </c>
    </row>
    <row r="352" spans="1:14" x14ac:dyDescent="0.25">
      <c r="A352" t="s">
        <v>796</v>
      </c>
      <c r="B352" t="s">
        <v>797</v>
      </c>
      <c r="C352" t="s">
        <v>782</v>
      </c>
      <c r="D352" t="s">
        <v>21</v>
      </c>
      <c r="E352">
        <v>98043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43693</v>
      </c>
      <c r="L352" t="s">
        <v>26</v>
      </c>
      <c r="N352" t="s">
        <v>24</v>
      </c>
    </row>
    <row r="353" spans="1:14" x14ac:dyDescent="0.25">
      <c r="A353" t="s">
        <v>798</v>
      </c>
      <c r="B353" t="s">
        <v>799</v>
      </c>
      <c r="C353" t="s">
        <v>800</v>
      </c>
      <c r="D353" t="s">
        <v>21</v>
      </c>
      <c r="E353">
        <v>98012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43693</v>
      </c>
      <c r="L353" t="s">
        <v>26</v>
      </c>
      <c r="N353" t="s">
        <v>24</v>
      </c>
    </row>
    <row r="354" spans="1:14" x14ac:dyDescent="0.25">
      <c r="A354" t="s">
        <v>801</v>
      </c>
      <c r="B354" t="s">
        <v>802</v>
      </c>
      <c r="C354" t="s">
        <v>92</v>
      </c>
      <c r="D354" t="s">
        <v>21</v>
      </c>
      <c r="E354">
        <v>98273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43692</v>
      </c>
      <c r="L354" t="s">
        <v>26</v>
      </c>
      <c r="N354" t="s">
        <v>24</v>
      </c>
    </row>
    <row r="355" spans="1:14" x14ac:dyDescent="0.25">
      <c r="A355" t="s">
        <v>803</v>
      </c>
      <c r="B355" t="s">
        <v>804</v>
      </c>
      <c r="C355" t="s">
        <v>81</v>
      </c>
      <c r="D355" t="s">
        <v>21</v>
      </c>
      <c r="E355">
        <v>99216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43692</v>
      </c>
      <c r="L355" t="s">
        <v>26</v>
      </c>
      <c r="N355" t="s">
        <v>24</v>
      </c>
    </row>
    <row r="356" spans="1:14" x14ac:dyDescent="0.25">
      <c r="A356" t="s">
        <v>805</v>
      </c>
      <c r="B356" t="s">
        <v>806</v>
      </c>
      <c r="C356" t="s">
        <v>454</v>
      </c>
      <c r="D356" t="s">
        <v>21</v>
      </c>
      <c r="E356">
        <v>98006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43692</v>
      </c>
      <c r="L356" t="s">
        <v>26</v>
      </c>
      <c r="N356" t="s">
        <v>24</v>
      </c>
    </row>
    <row r="357" spans="1:14" x14ac:dyDescent="0.25">
      <c r="A357" t="s">
        <v>807</v>
      </c>
      <c r="B357" t="s">
        <v>808</v>
      </c>
      <c r="C357" t="s">
        <v>20</v>
      </c>
      <c r="D357" t="s">
        <v>21</v>
      </c>
      <c r="E357">
        <v>98109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43692</v>
      </c>
      <c r="L357" t="s">
        <v>26</v>
      </c>
      <c r="N357" t="s">
        <v>24</v>
      </c>
    </row>
    <row r="358" spans="1:14" x14ac:dyDescent="0.25">
      <c r="A358" t="s">
        <v>809</v>
      </c>
      <c r="B358" t="s">
        <v>810</v>
      </c>
      <c r="C358" t="s">
        <v>454</v>
      </c>
      <c r="D358" t="s">
        <v>21</v>
      </c>
      <c r="E358">
        <v>98006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43692</v>
      </c>
      <c r="L358" t="s">
        <v>26</v>
      </c>
      <c r="N358" t="s">
        <v>24</v>
      </c>
    </row>
    <row r="359" spans="1:14" x14ac:dyDescent="0.25">
      <c r="A359" t="s">
        <v>413</v>
      </c>
      <c r="B359" t="s">
        <v>811</v>
      </c>
      <c r="C359" t="s">
        <v>258</v>
      </c>
      <c r="D359" t="s">
        <v>21</v>
      </c>
      <c r="E359">
        <v>98292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43692</v>
      </c>
      <c r="L359" t="s">
        <v>26</v>
      </c>
      <c r="N359" t="s">
        <v>24</v>
      </c>
    </row>
    <row r="360" spans="1:14" x14ac:dyDescent="0.25">
      <c r="A360" t="s">
        <v>812</v>
      </c>
      <c r="B360" t="s">
        <v>813</v>
      </c>
      <c r="C360" t="s">
        <v>56</v>
      </c>
      <c r="D360" t="s">
        <v>21</v>
      </c>
      <c r="E360">
        <v>99352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43692</v>
      </c>
      <c r="L360" t="s">
        <v>26</v>
      </c>
      <c r="N360" t="s">
        <v>24</v>
      </c>
    </row>
    <row r="361" spans="1:14" x14ac:dyDescent="0.25">
      <c r="A361" t="s">
        <v>814</v>
      </c>
      <c r="B361" t="s">
        <v>815</v>
      </c>
      <c r="C361" t="s">
        <v>37</v>
      </c>
      <c r="D361" t="s">
        <v>21</v>
      </c>
      <c r="E361">
        <v>99336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43692</v>
      </c>
      <c r="L361" t="s">
        <v>26</v>
      </c>
      <c r="N361" t="s">
        <v>24</v>
      </c>
    </row>
    <row r="362" spans="1:14" x14ac:dyDescent="0.25">
      <c r="A362" t="s">
        <v>816</v>
      </c>
      <c r="B362" t="s">
        <v>817</v>
      </c>
      <c r="C362" t="s">
        <v>20</v>
      </c>
      <c r="D362" t="s">
        <v>21</v>
      </c>
      <c r="E362">
        <v>98121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43692</v>
      </c>
      <c r="L362" t="s">
        <v>26</v>
      </c>
      <c r="N362" t="s">
        <v>24</v>
      </c>
    </row>
    <row r="363" spans="1:14" x14ac:dyDescent="0.25">
      <c r="A363" t="s">
        <v>818</v>
      </c>
      <c r="B363" t="s">
        <v>819</v>
      </c>
      <c r="C363" t="s">
        <v>92</v>
      </c>
      <c r="D363" t="s">
        <v>21</v>
      </c>
      <c r="E363">
        <v>98273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43692</v>
      </c>
      <c r="L363" t="s">
        <v>26</v>
      </c>
      <c r="N363" t="s">
        <v>24</v>
      </c>
    </row>
    <row r="364" spans="1:14" x14ac:dyDescent="0.25">
      <c r="A364" t="s">
        <v>356</v>
      </c>
      <c r="B364" t="s">
        <v>820</v>
      </c>
      <c r="C364" t="s">
        <v>108</v>
      </c>
      <c r="D364" t="s">
        <v>21</v>
      </c>
      <c r="E364">
        <v>98201</v>
      </c>
      <c r="F364" t="s">
        <v>22</v>
      </c>
      <c r="G364" t="s">
        <v>22</v>
      </c>
      <c r="H364" t="s">
        <v>104</v>
      </c>
      <c r="I364" t="s">
        <v>148</v>
      </c>
      <c r="J364" t="s">
        <v>59</v>
      </c>
      <c r="K364" s="1">
        <v>43692</v>
      </c>
      <c r="L364" t="s">
        <v>821</v>
      </c>
      <c r="M364" t="str">
        <f>HYPERLINK("https://www.regulations.gov/docket?D=FDA-2019-R-3843")</f>
        <v>https://www.regulations.gov/docket?D=FDA-2019-R-3843</v>
      </c>
      <c r="N364" t="s">
        <v>59</v>
      </c>
    </row>
    <row r="365" spans="1:14" x14ac:dyDescent="0.25">
      <c r="A365" t="s">
        <v>356</v>
      </c>
      <c r="B365" t="s">
        <v>822</v>
      </c>
      <c r="C365" t="s">
        <v>258</v>
      </c>
      <c r="D365" t="s">
        <v>21</v>
      </c>
      <c r="E365">
        <v>98292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43692</v>
      </c>
      <c r="L365" t="s">
        <v>26</v>
      </c>
      <c r="N365" t="s">
        <v>24</v>
      </c>
    </row>
    <row r="366" spans="1:14" x14ac:dyDescent="0.25">
      <c r="A366" t="s">
        <v>823</v>
      </c>
      <c r="B366" t="s">
        <v>824</v>
      </c>
      <c r="C366" t="s">
        <v>258</v>
      </c>
      <c r="D366" t="s">
        <v>21</v>
      </c>
      <c r="E366">
        <v>98292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43692</v>
      </c>
      <c r="L366" t="s">
        <v>26</v>
      </c>
      <c r="N366" t="s">
        <v>24</v>
      </c>
    </row>
    <row r="367" spans="1:14" x14ac:dyDescent="0.25">
      <c r="A367" t="s">
        <v>825</v>
      </c>
      <c r="B367" t="s">
        <v>826</v>
      </c>
      <c r="C367" t="s">
        <v>92</v>
      </c>
      <c r="D367" t="s">
        <v>21</v>
      </c>
      <c r="E367">
        <v>98273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43692</v>
      </c>
      <c r="L367" t="s">
        <v>26</v>
      </c>
      <c r="N367" t="s">
        <v>24</v>
      </c>
    </row>
    <row r="368" spans="1:14" x14ac:dyDescent="0.25">
      <c r="A368" t="s">
        <v>827</v>
      </c>
      <c r="B368" t="s">
        <v>828</v>
      </c>
      <c r="C368" t="s">
        <v>20</v>
      </c>
      <c r="D368" t="s">
        <v>21</v>
      </c>
      <c r="E368">
        <v>98101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43692</v>
      </c>
      <c r="L368" t="s">
        <v>26</v>
      </c>
      <c r="N368" t="s">
        <v>24</v>
      </c>
    </row>
    <row r="369" spans="1:14" x14ac:dyDescent="0.25">
      <c r="A369" t="s">
        <v>829</v>
      </c>
      <c r="B369" t="s">
        <v>830</v>
      </c>
      <c r="C369" t="s">
        <v>178</v>
      </c>
      <c r="D369" t="s">
        <v>21</v>
      </c>
      <c r="E369">
        <v>98944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43692</v>
      </c>
      <c r="L369" t="s">
        <v>26</v>
      </c>
      <c r="N369" t="s">
        <v>24</v>
      </c>
    </row>
    <row r="370" spans="1:14" x14ac:dyDescent="0.25">
      <c r="A370" t="s">
        <v>831</v>
      </c>
      <c r="B370" t="s">
        <v>832</v>
      </c>
      <c r="C370" t="s">
        <v>833</v>
      </c>
      <c r="D370" t="s">
        <v>21</v>
      </c>
      <c r="E370">
        <v>98284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43692</v>
      </c>
      <c r="L370" t="s">
        <v>26</v>
      </c>
      <c r="N370" t="s">
        <v>24</v>
      </c>
    </row>
    <row r="371" spans="1:14" x14ac:dyDescent="0.25">
      <c r="A371" t="s">
        <v>194</v>
      </c>
      <c r="B371" t="s">
        <v>834</v>
      </c>
      <c r="C371" t="s">
        <v>20</v>
      </c>
      <c r="D371" t="s">
        <v>21</v>
      </c>
      <c r="E371">
        <v>98122</v>
      </c>
      <c r="F371" t="s">
        <v>22</v>
      </c>
      <c r="G371" t="s">
        <v>22</v>
      </c>
      <c r="H371" t="s">
        <v>57</v>
      </c>
      <c r="I371" t="s">
        <v>212</v>
      </c>
      <c r="J371" s="1">
        <v>43668</v>
      </c>
      <c r="K371" s="1">
        <v>43692</v>
      </c>
      <c r="L371" t="s">
        <v>118</v>
      </c>
      <c r="N371" t="s">
        <v>119</v>
      </c>
    </row>
    <row r="372" spans="1:14" x14ac:dyDescent="0.25">
      <c r="A372" t="s">
        <v>835</v>
      </c>
      <c r="B372" t="s">
        <v>836</v>
      </c>
      <c r="C372" t="s">
        <v>20</v>
      </c>
      <c r="D372" t="s">
        <v>21</v>
      </c>
      <c r="E372">
        <v>98104</v>
      </c>
      <c r="F372" t="s">
        <v>23</v>
      </c>
      <c r="G372" t="s">
        <v>23</v>
      </c>
      <c r="H372" t="s">
        <v>24</v>
      </c>
      <c r="I372" t="s">
        <v>24</v>
      </c>
      <c r="J372" t="s">
        <v>25</v>
      </c>
      <c r="K372" s="1">
        <v>43692</v>
      </c>
      <c r="L372" t="s">
        <v>26</v>
      </c>
      <c r="N372" t="s">
        <v>24</v>
      </c>
    </row>
    <row r="373" spans="1:14" x14ac:dyDescent="0.25">
      <c r="A373" t="s">
        <v>837</v>
      </c>
      <c r="B373" t="s">
        <v>838</v>
      </c>
      <c r="C373" t="s">
        <v>92</v>
      </c>
      <c r="D373" t="s">
        <v>21</v>
      </c>
      <c r="E373">
        <v>98273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43692</v>
      </c>
      <c r="L373" t="s">
        <v>26</v>
      </c>
      <c r="N373" t="s">
        <v>24</v>
      </c>
    </row>
    <row r="374" spans="1:14" x14ac:dyDescent="0.25">
      <c r="A374" t="s">
        <v>839</v>
      </c>
      <c r="B374" t="s">
        <v>840</v>
      </c>
      <c r="C374" t="s">
        <v>20</v>
      </c>
      <c r="D374" t="s">
        <v>21</v>
      </c>
      <c r="E374">
        <v>98109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43692</v>
      </c>
      <c r="L374" t="s">
        <v>26</v>
      </c>
      <c r="N374" t="s">
        <v>24</v>
      </c>
    </row>
    <row r="375" spans="1:14" x14ac:dyDescent="0.25">
      <c r="A375" t="s">
        <v>98</v>
      </c>
      <c r="B375" t="s">
        <v>841</v>
      </c>
      <c r="C375" t="s">
        <v>258</v>
      </c>
      <c r="D375" t="s">
        <v>21</v>
      </c>
      <c r="E375">
        <v>98292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43692</v>
      </c>
      <c r="L375" t="s">
        <v>26</v>
      </c>
      <c r="N375" t="s">
        <v>24</v>
      </c>
    </row>
    <row r="376" spans="1:14" x14ac:dyDescent="0.25">
      <c r="A376" t="s">
        <v>842</v>
      </c>
      <c r="B376" t="s">
        <v>843</v>
      </c>
      <c r="C376" t="s">
        <v>142</v>
      </c>
      <c r="D376" t="s">
        <v>21</v>
      </c>
      <c r="E376">
        <v>98902</v>
      </c>
      <c r="F376" t="s">
        <v>22</v>
      </c>
      <c r="G376" t="s">
        <v>22</v>
      </c>
      <c r="H376" t="s">
        <v>116</v>
      </c>
      <c r="I376" t="s">
        <v>117</v>
      </c>
      <c r="J376" t="s">
        <v>59</v>
      </c>
      <c r="K376" s="1">
        <v>43692</v>
      </c>
      <c r="L376" t="s">
        <v>60</v>
      </c>
      <c r="M376" t="str">
        <f>HYPERLINK("https://www.regulations.gov/docket?D=FDA-2019-H-3822")</f>
        <v>https://www.regulations.gov/docket?D=FDA-2019-H-3822</v>
      </c>
      <c r="N376" t="s">
        <v>59</v>
      </c>
    </row>
    <row r="377" spans="1:14" x14ac:dyDescent="0.25">
      <c r="A377" t="s">
        <v>844</v>
      </c>
      <c r="B377" t="s">
        <v>845</v>
      </c>
      <c r="C377" t="s">
        <v>101</v>
      </c>
      <c r="D377" t="s">
        <v>21</v>
      </c>
      <c r="E377">
        <v>98284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43692</v>
      </c>
      <c r="L377" t="s">
        <v>26</v>
      </c>
      <c r="N377" t="s">
        <v>24</v>
      </c>
    </row>
    <row r="378" spans="1:14" x14ac:dyDescent="0.25">
      <c r="A378" t="s">
        <v>846</v>
      </c>
      <c r="B378" t="s">
        <v>847</v>
      </c>
      <c r="C378" t="s">
        <v>20</v>
      </c>
      <c r="D378" t="s">
        <v>21</v>
      </c>
      <c r="E378">
        <v>98119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43692</v>
      </c>
      <c r="L378" t="s">
        <v>26</v>
      </c>
      <c r="N378" t="s">
        <v>24</v>
      </c>
    </row>
    <row r="379" spans="1:14" x14ac:dyDescent="0.25">
      <c r="A379" t="s">
        <v>848</v>
      </c>
      <c r="B379" t="s">
        <v>849</v>
      </c>
      <c r="C379" t="s">
        <v>20</v>
      </c>
      <c r="D379" t="s">
        <v>21</v>
      </c>
      <c r="E379">
        <v>98104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43691</v>
      </c>
      <c r="L379" t="s">
        <v>26</v>
      </c>
      <c r="N379" t="s">
        <v>24</v>
      </c>
    </row>
    <row r="380" spans="1:14" x14ac:dyDescent="0.25">
      <c r="A380" t="s">
        <v>850</v>
      </c>
      <c r="B380" t="s">
        <v>851</v>
      </c>
      <c r="C380" t="s">
        <v>460</v>
      </c>
      <c r="D380" t="s">
        <v>21</v>
      </c>
      <c r="E380">
        <v>98296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43691</v>
      </c>
      <c r="L380" t="s">
        <v>26</v>
      </c>
      <c r="N380" t="s">
        <v>24</v>
      </c>
    </row>
    <row r="381" spans="1:14" x14ac:dyDescent="0.25">
      <c r="A381" t="s">
        <v>852</v>
      </c>
      <c r="B381" t="s">
        <v>853</v>
      </c>
      <c r="C381" t="s">
        <v>37</v>
      </c>
      <c r="D381" t="s">
        <v>21</v>
      </c>
      <c r="E381">
        <v>99336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43691</v>
      </c>
      <c r="L381" t="s">
        <v>26</v>
      </c>
      <c r="N381" t="s">
        <v>24</v>
      </c>
    </row>
    <row r="382" spans="1:14" x14ac:dyDescent="0.25">
      <c r="A382" t="s">
        <v>852</v>
      </c>
      <c r="B382" t="s">
        <v>854</v>
      </c>
      <c r="C382" t="s">
        <v>37</v>
      </c>
      <c r="D382" t="s">
        <v>21</v>
      </c>
      <c r="E382">
        <v>99336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43691</v>
      </c>
      <c r="L382" t="s">
        <v>26</v>
      </c>
      <c r="N382" t="s">
        <v>24</v>
      </c>
    </row>
    <row r="383" spans="1:14" x14ac:dyDescent="0.25">
      <c r="A383" t="s">
        <v>855</v>
      </c>
      <c r="B383" t="s">
        <v>856</v>
      </c>
      <c r="C383" t="s">
        <v>857</v>
      </c>
      <c r="D383" t="s">
        <v>21</v>
      </c>
      <c r="E383">
        <v>99353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43691</v>
      </c>
      <c r="L383" t="s">
        <v>26</v>
      </c>
      <c r="N383" t="s">
        <v>24</v>
      </c>
    </row>
    <row r="384" spans="1:14" x14ac:dyDescent="0.25">
      <c r="A384" t="s">
        <v>858</v>
      </c>
      <c r="B384" t="s">
        <v>859</v>
      </c>
      <c r="C384" t="s">
        <v>20</v>
      </c>
      <c r="D384" t="s">
        <v>21</v>
      </c>
      <c r="E384">
        <v>98102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43691</v>
      </c>
      <c r="L384" t="s">
        <v>26</v>
      </c>
      <c r="N384" t="s">
        <v>24</v>
      </c>
    </row>
    <row r="385" spans="1:14" x14ac:dyDescent="0.25">
      <c r="A385" t="s">
        <v>860</v>
      </c>
      <c r="B385" t="s">
        <v>861</v>
      </c>
      <c r="C385" t="s">
        <v>108</v>
      </c>
      <c r="D385" t="s">
        <v>21</v>
      </c>
      <c r="E385">
        <v>98204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43691</v>
      </c>
      <c r="L385" t="s">
        <v>26</v>
      </c>
      <c r="N385" t="s">
        <v>24</v>
      </c>
    </row>
    <row r="386" spans="1:14" x14ac:dyDescent="0.25">
      <c r="A386" t="s">
        <v>862</v>
      </c>
      <c r="B386" t="s">
        <v>863</v>
      </c>
      <c r="C386" t="s">
        <v>20</v>
      </c>
      <c r="D386" t="s">
        <v>21</v>
      </c>
      <c r="E386">
        <v>98102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43691</v>
      </c>
      <c r="L386" t="s">
        <v>26</v>
      </c>
      <c r="N386" t="s">
        <v>24</v>
      </c>
    </row>
    <row r="387" spans="1:14" x14ac:dyDescent="0.25">
      <c r="A387" t="s">
        <v>864</v>
      </c>
      <c r="B387" t="s">
        <v>865</v>
      </c>
      <c r="C387" t="s">
        <v>20</v>
      </c>
      <c r="D387" t="s">
        <v>21</v>
      </c>
      <c r="E387">
        <v>98104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43691</v>
      </c>
      <c r="L387" t="s">
        <v>26</v>
      </c>
      <c r="N387" t="s">
        <v>24</v>
      </c>
    </row>
    <row r="388" spans="1:14" x14ac:dyDescent="0.25">
      <c r="A388" t="s">
        <v>866</v>
      </c>
      <c r="B388" t="s">
        <v>867</v>
      </c>
      <c r="C388" t="s">
        <v>135</v>
      </c>
      <c r="D388" t="s">
        <v>21</v>
      </c>
      <c r="E388">
        <v>99323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43691</v>
      </c>
      <c r="L388" t="s">
        <v>26</v>
      </c>
      <c r="N388" t="s">
        <v>24</v>
      </c>
    </row>
    <row r="389" spans="1:14" x14ac:dyDescent="0.25">
      <c r="A389" t="s">
        <v>868</v>
      </c>
      <c r="B389" t="s">
        <v>869</v>
      </c>
      <c r="C389" t="s">
        <v>857</v>
      </c>
      <c r="D389" t="s">
        <v>21</v>
      </c>
      <c r="E389">
        <v>99353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43691</v>
      </c>
      <c r="L389" t="s">
        <v>26</v>
      </c>
      <c r="N389" t="s">
        <v>24</v>
      </c>
    </row>
    <row r="390" spans="1:14" x14ac:dyDescent="0.25">
      <c r="A390" t="s">
        <v>870</v>
      </c>
      <c r="B390" t="s">
        <v>871</v>
      </c>
      <c r="C390" t="s">
        <v>132</v>
      </c>
      <c r="D390" t="s">
        <v>21</v>
      </c>
      <c r="E390">
        <v>99301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43691</v>
      </c>
      <c r="L390" t="s">
        <v>26</v>
      </c>
      <c r="N390" t="s">
        <v>24</v>
      </c>
    </row>
    <row r="391" spans="1:14" x14ac:dyDescent="0.25">
      <c r="A391" t="s">
        <v>872</v>
      </c>
      <c r="B391" t="s">
        <v>873</v>
      </c>
      <c r="C391" t="s">
        <v>20</v>
      </c>
      <c r="D391" t="s">
        <v>21</v>
      </c>
      <c r="E391">
        <v>98106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43690</v>
      </c>
      <c r="L391" t="s">
        <v>26</v>
      </c>
      <c r="N391" t="s">
        <v>24</v>
      </c>
    </row>
    <row r="392" spans="1:14" x14ac:dyDescent="0.25">
      <c r="A392" t="s">
        <v>874</v>
      </c>
      <c r="B392" t="s">
        <v>875</v>
      </c>
      <c r="C392" t="s">
        <v>20</v>
      </c>
      <c r="D392" t="s">
        <v>21</v>
      </c>
      <c r="E392">
        <v>98103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43690</v>
      </c>
      <c r="L392" t="s">
        <v>26</v>
      </c>
      <c r="N392" t="s">
        <v>24</v>
      </c>
    </row>
    <row r="393" spans="1:14" x14ac:dyDescent="0.25">
      <c r="A393" t="s">
        <v>876</v>
      </c>
      <c r="B393" t="s">
        <v>877</v>
      </c>
      <c r="C393" t="s">
        <v>443</v>
      </c>
      <c r="D393" t="s">
        <v>21</v>
      </c>
      <c r="E393">
        <v>98056</v>
      </c>
      <c r="F393" t="s">
        <v>22</v>
      </c>
      <c r="G393" t="s">
        <v>22</v>
      </c>
      <c r="H393" t="s">
        <v>57</v>
      </c>
      <c r="I393" t="s">
        <v>58</v>
      </c>
      <c r="J393" t="s">
        <v>59</v>
      </c>
      <c r="K393" s="1">
        <v>43690</v>
      </c>
      <c r="L393" t="s">
        <v>60</v>
      </c>
      <c r="M393" t="str">
        <f>HYPERLINK("https://www.regulations.gov/docket?D=FDA-2019-H-3786")</f>
        <v>https://www.regulations.gov/docket?D=FDA-2019-H-3786</v>
      </c>
      <c r="N393" t="s">
        <v>59</v>
      </c>
    </row>
    <row r="394" spans="1:14" x14ac:dyDescent="0.25">
      <c r="A394" t="s">
        <v>878</v>
      </c>
      <c r="B394" t="s">
        <v>879</v>
      </c>
      <c r="C394" t="s">
        <v>20</v>
      </c>
      <c r="D394" t="s">
        <v>21</v>
      </c>
      <c r="E394">
        <v>98117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43690</v>
      </c>
      <c r="L394" t="s">
        <v>26</v>
      </c>
      <c r="N394" t="s">
        <v>24</v>
      </c>
    </row>
    <row r="395" spans="1:14" x14ac:dyDescent="0.25">
      <c r="A395" t="s">
        <v>880</v>
      </c>
      <c r="B395" t="s">
        <v>881</v>
      </c>
      <c r="C395" t="s">
        <v>165</v>
      </c>
      <c r="D395" t="s">
        <v>21</v>
      </c>
      <c r="E395">
        <v>98371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43690</v>
      </c>
      <c r="L395" t="s">
        <v>26</v>
      </c>
      <c r="N395" t="s">
        <v>24</v>
      </c>
    </row>
    <row r="396" spans="1:14" x14ac:dyDescent="0.25">
      <c r="A396" t="s">
        <v>352</v>
      </c>
      <c r="B396" t="s">
        <v>882</v>
      </c>
      <c r="C396" t="s">
        <v>202</v>
      </c>
      <c r="D396" t="s">
        <v>21</v>
      </c>
      <c r="E396">
        <v>98038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43690</v>
      </c>
      <c r="L396" t="s">
        <v>26</v>
      </c>
      <c r="N396" t="s">
        <v>24</v>
      </c>
    </row>
    <row r="397" spans="1:14" x14ac:dyDescent="0.25">
      <c r="A397" t="s">
        <v>264</v>
      </c>
      <c r="B397" t="s">
        <v>883</v>
      </c>
      <c r="C397" t="s">
        <v>209</v>
      </c>
      <c r="D397" t="s">
        <v>21</v>
      </c>
      <c r="E397">
        <v>98032</v>
      </c>
      <c r="F397" t="s">
        <v>22</v>
      </c>
      <c r="G397" t="s">
        <v>22</v>
      </c>
      <c r="H397" t="s">
        <v>57</v>
      </c>
      <c r="I397" t="s">
        <v>58</v>
      </c>
      <c r="J397" t="s">
        <v>59</v>
      </c>
      <c r="K397" s="1">
        <v>43690</v>
      </c>
      <c r="L397" t="s">
        <v>60</v>
      </c>
      <c r="M397" t="str">
        <f>HYPERLINK("https://www.regulations.gov/docket?D=FDA-2019-H-3789")</f>
        <v>https://www.regulations.gov/docket?D=FDA-2019-H-3789</v>
      </c>
      <c r="N397" t="s">
        <v>59</v>
      </c>
    </row>
    <row r="398" spans="1:14" x14ac:dyDescent="0.25">
      <c r="A398" t="s">
        <v>884</v>
      </c>
      <c r="B398" t="s">
        <v>885</v>
      </c>
      <c r="C398" t="s">
        <v>886</v>
      </c>
      <c r="D398" t="s">
        <v>21</v>
      </c>
      <c r="E398">
        <v>98223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43690</v>
      </c>
      <c r="L398" t="s">
        <v>26</v>
      </c>
      <c r="N398" t="s">
        <v>24</v>
      </c>
    </row>
    <row r="399" spans="1:14" x14ac:dyDescent="0.25">
      <c r="A399" t="s">
        <v>356</v>
      </c>
      <c r="B399" t="s">
        <v>887</v>
      </c>
      <c r="C399" t="s">
        <v>268</v>
      </c>
      <c r="D399" t="s">
        <v>21</v>
      </c>
      <c r="E399">
        <v>98168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43690</v>
      </c>
      <c r="L399" t="s">
        <v>26</v>
      </c>
      <c r="N399" t="s">
        <v>24</v>
      </c>
    </row>
    <row r="400" spans="1:14" x14ac:dyDescent="0.25">
      <c r="A400" t="s">
        <v>888</v>
      </c>
      <c r="B400" t="s">
        <v>889</v>
      </c>
      <c r="C400" t="s">
        <v>165</v>
      </c>
      <c r="D400" t="s">
        <v>21</v>
      </c>
      <c r="E400">
        <v>98372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43690</v>
      </c>
      <c r="L400" t="s">
        <v>26</v>
      </c>
      <c r="N400" t="s">
        <v>24</v>
      </c>
    </row>
    <row r="401" spans="1:14" x14ac:dyDescent="0.25">
      <c r="A401" t="s">
        <v>890</v>
      </c>
      <c r="B401" t="s">
        <v>891</v>
      </c>
      <c r="C401" t="s">
        <v>202</v>
      </c>
      <c r="D401" t="s">
        <v>21</v>
      </c>
      <c r="E401">
        <v>98038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43690</v>
      </c>
      <c r="L401" t="s">
        <v>26</v>
      </c>
      <c r="N401" t="s">
        <v>24</v>
      </c>
    </row>
    <row r="402" spans="1:14" x14ac:dyDescent="0.25">
      <c r="A402" t="s">
        <v>194</v>
      </c>
      <c r="B402" t="s">
        <v>892</v>
      </c>
      <c r="C402" t="s">
        <v>92</v>
      </c>
      <c r="D402" t="s">
        <v>21</v>
      </c>
      <c r="E402">
        <v>98273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43690</v>
      </c>
      <c r="L402" t="s">
        <v>26</v>
      </c>
      <c r="N402" t="s">
        <v>24</v>
      </c>
    </row>
    <row r="403" spans="1:14" x14ac:dyDescent="0.25">
      <c r="A403" t="s">
        <v>893</v>
      </c>
      <c r="B403" t="s">
        <v>894</v>
      </c>
      <c r="C403" t="s">
        <v>20</v>
      </c>
      <c r="D403" t="s">
        <v>21</v>
      </c>
      <c r="E403">
        <v>98115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43690</v>
      </c>
      <c r="L403" t="s">
        <v>26</v>
      </c>
      <c r="N403" t="s">
        <v>24</v>
      </c>
    </row>
    <row r="404" spans="1:14" x14ac:dyDescent="0.25">
      <c r="A404" t="s">
        <v>895</v>
      </c>
      <c r="B404" t="s">
        <v>896</v>
      </c>
      <c r="C404" t="s">
        <v>202</v>
      </c>
      <c r="D404" t="s">
        <v>21</v>
      </c>
      <c r="E404">
        <v>98038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43690</v>
      </c>
      <c r="L404" t="s">
        <v>26</v>
      </c>
      <c r="N404" t="s">
        <v>24</v>
      </c>
    </row>
    <row r="405" spans="1:14" x14ac:dyDescent="0.25">
      <c r="A405" t="s">
        <v>194</v>
      </c>
      <c r="B405" t="s">
        <v>897</v>
      </c>
      <c r="C405" t="s">
        <v>898</v>
      </c>
      <c r="D405" t="s">
        <v>21</v>
      </c>
      <c r="E405">
        <v>98252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43690</v>
      </c>
      <c r="L405" t="s">
        <v>26</v>
      </c>
      <c r="N405" t="s">
        <v>24</v>
      </c>
    </row>
    <row r="406" spans="1:14" x14ac:dyDescent="0.25">
      <c r="A406" t="s">
        <v>899</v>
      </c>
      <c r="B406" t="s">
        <v>900</v>
      </c>
      <c r="C406" t="s">
        <v>268</v>
      </c>
      <c r="D406" t="s">
        <v>21</v>
      </c>
      <c r="E406">
        <v>98168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43690</v>
      </c>
      <c r="L406" t="s">
        <v>26</v>
      </c>
      <c r="N406" t="s">
        <v>24</v>
      </c>
    </row>
    <row r="407" spans="1:14" x14ac:dyDescent="0.25">
      <c r="A407" t="s">
        <v>901</v>
      </c>
      <c r="B407" t="s">
        <v>902</v>
      </c>
      <c r="C407" t="s">
        <v>268</v>
      </c>
      <c r="D407" t="s">
        <v>21</v>
      </c>
      <c r="E407">
        <v>98188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43690</v>
      </c>
      <c r="L407" t="s">
        <v>26</v>
      </c>
      <c r="N407" t="s">
        <v>24</v>
      </c>
    </row>
    <row r="408" spans="1:14" x14ac:dyDescent="0.25">
      <c r="A408" t="s">
        <v>903</v>
      </c>
      <c r="B408" t="s">
        <v>904</v>
      </c>
      <c r="C408" t="s">
        <v>165</v>
      </c>
      <c r="D408" t="s">
        <v>21</v>
      </c>
      <c r="E408">
        <v>98371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43690</v>
      </c>
      <c r="L408" t="s">
        <v>26</v>
      </c>
      <c r="N408" t="s">
        <v>24</v>
      </c>
    </row>
    <row r="409" spans="1:14" x14ac:dyDescent="0.25">
      <c r="A409" t="s">
        <v>905</v>
      </c>
      <c r="B409" t="s">
        <v>906</v>
      </c>
      <c r="C409" t="s">
        <v>907</v>
      </c>
      <c r="D409" t="s">
        <v>21</v>
      </c>
      <c r="E409">
        <v>98221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43690</v>
      </c>
      <c r="L409" t="s">
        <v>26</v>
      </c>
      <c r="N409" t="s">
        <v>24</v>
      </c>
    </row>
    <row r="410" spans="1:14" x14ac:dyDescent="0.25">
      <c r="A410" t="s">
        <v>908</v>
      </c>
      <c r="B410" t="s">
        <v>909</v>
      </c>
      <c r="C410" t="s">
        <v>165</v>
      </c>
      <c r="D410" t="s">
        <v>21</v>
      </c>
      <c r="E410">
        <v>98371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43690</v>
      </c>
      <c r="L410" t="s">
        <v>26</v>
      </c>
      <c r="N410" t="s">
        <v>24</v>
      </c>
    </row>
    <row r="411" spans="1:14" x14ac:dyDescent="0.25">
      <c r="A411" t="s">
        <v>910</v>
      </c>
      <c r="B411" t="s">
        <v>911</v>
      </c>
      <c r="C411" t="s">
        <v>912</v>
      </c>
      <c r="D411" t="s">
        <v>21</v>
      </c>
      <c r="E411">
        <v>98837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43689</v>
      </c>
      <c r="L411" t="s">
        <v>26</v>
      </c>
      <c r="N411" t="s">
        <v>24</v>
      </c>
    </row>
    <row r="412" spans="1:14" x14ac:dyDescent="0.25">
      <c r="A412" t="s">
        <v>913</v>
      </c>
      <c r="B412" t="s">
        <v>914</v>
      </c>
      <c r="C412" t="s">
        <v>912</v>
      </c>
      <c r="D412" t="s">
        <v>21</v>
      </c>
      <c r="E412">
        <v>98837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43689</v>
      </c>
      <c r="L412" t="s">
        <v>26</v>
      </c>
      <c r="N412" t="s">
        <v>24</v>
      </c>
    </row>
    <row r="413" spans="1:14" x14ac:dyDescent="0.25">
      <c r="A413" t="s">
        <v>915</v>
      </c>
      <c r="B413" t="s">
        <v>916</v>
      </c>
      <c r="C413" t="s">
        <v>912</v>
      </c>
      <c r="D413" t="s">
        <v>21</v>
      </c>
      <c r="E413">
        <v>98837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43689</v>
      </c>
      <c r="L413" t="s">
        <v>26</v>
      </c>
      <c r="N413" t="s">
        <v>24</v>
      </c>
    </row>
    <row r="414" spans="1:14" x14ac:dyDescent="0.25">
      <c r="A414">
        <v>76</v>
      </c>
      <c r="B414" t="s">
        <v>917</v>
      </c>
      <c r="C414" t="s">
        <v>20</v>
      </c>
      <c r="D414" t="s">
        <v>21</v>
      </c>
      <c r="E414">
        <v>98102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43689</v>
      </c>
      <c r="L414" t="s">
        <v>26</v>
      </c>
      <c r="N414" t="s">
        <v>24</v>
      </c>
    </row>
    <row r="415" spans="1:14" x14ac:dyDescent="0.25">
      <c r="A415" t="s">
        <v>918</v>
      </c>
      <c r="B415" t="s">
        <v>919</v>
      </c>
      <c r="C415" t="s">
        <v>20</v>
      </c>
      <c r="D415" t="s">
        <v>21</v>
      </c>
      <c r="E415">
        <v>98102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43689</v>
      </c>
      <c r="L415" t="s">
        <v>26</v>
      </c>
      <c r="N415" t="s">
        <v>24</v>
      </c>
    </row>
    <row r="416" spans="1:14" x14ac:dyDescent="0.25">
      <c r="A416" t="s">
        <v>920</v>
      </c>
      <c r="B416" t="s">
        <v>921</v>
      </c>
      <c r="C416" t="s">
        <v>236</v>
      </c>
      <c r="D416" t="s">
        <v>21</v>
      </c>
      <c r="E416">
        <v>98402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43689</v>
      </c>
      <c r="L416" t="s">
        <v>26</v>
      </c>
      <c r="N416" t="s">
        <v>24</v>
      </c>
    </row>
    <row r="417" spans="1:14" x14ac:dyDescent="0.25">
      <c r="A417" t="s">
        <v>922</v>
      </c>
      <c r="B417" t="s">
        <v>923</v>
      </c>
      <c r="C417" t="s">
        <v>912</v>
      </c>
      <c r="D417" t="s">
        <v>21</v>
      </c>
      <c r="E417">
        <v>98837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43689</v>
      </c>
      <c r="L417" t="s">
        <v>26</v>
      </c>
      <c r="N417" t="s">
        <v>24</v>
      </c>
    </row>
    <row r="418" spans="1:14" x14ac:dyDescent="0.25">
      <c r="A418" t="s">
        <v>924</v>
      </c>
      <c r="B418" t="s">
        <v>925</v>
      </c>
      <c r="C418" t="s">
        <v>236</v>
      </c>
      <c r="D418" t="s">
        <v>21</v>
      </c>
      <c r="E418">
        <v>98402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43689</v>
      </c>
      <c r="L418" t="s">
        <v>26</v>
      </c>
      <c r="N418" t="s">
        <v>24</v>
      </c>
    </row>
    <row r="419" spans="1:14" x14ac:dyDescent="0.25">
      <c r="A419" t="s">
        <v>926</v>
      </c>
      <c r="B419" t="s">
        <v>927</v>
      </c>
      <c r="C419" t="s">
        <v>20</v>
      </c>
      <c r="D419" t="s">
        <v>21</v>
      </c>
      <c r="E419">
        <v>98122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43689</v>
      </c>
      <c r="L419" t="s">
        <v>26</v>
      </c>
      <c r="N419" t="s">
        <v>24</v>
      </c>
    </row>
    <row r="420" spans="1:14" x14ac:dyDescent="0.25">
      <c r="A420" t="s">
        <v>928</v>
      </c>
      <c r="B420" t="s">
        <v>929</v>
      </c>
      <c r="C420" t="s">
        <v>930</v>
      </c>
      <c r="D420" t="s">
        <v>21</v>
      </c>
      <c r="E420">
        <v>99357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43689</v>
      </c>
      <c r="L420" t="s">
        <v>26</v>
      </c>
      <c r="N420" t="s">
        <v>24</v>
      </c>
    </row>
    <row r="421" spans="1:14" x14ac:dyDescent="0.25">
      <c r="A421" t="s">
        <v>207</v>
      </c>
      <c r="B421" t="s">
        <v>931</v>
      </c>
      <c r="C421" t="s">
        <v>912</v>
      </c>
      <c r="D421" t="s">
        <v>21</v>
      </c>
      <c r="E421">
        <v>98837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43689</v>
      </c>
      <c r="L421" t="s">
        <v>26</v>
      </c>
      <c r="N421" t="s">
        <v>24</v>
      </c>
    </row>
    <row r="422" spans="1:14" x14ac:dyDescent="0.25">
      <c r="A422" t="s">
        <v>932</v>
      </c>
      <c r="B422" t="s">
        <v>933</v>
      </c>
      <c r="C422" t="s">
        <v>934</v>
      </c>
      <c r="D422" t="s">
        <v>21</v>
      </c>
      <c r="E422">
        <v>99344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43689</v>
      </c>
      <c r="L422" t="s">
        <v>26</v>
      </c>
      <c r="N422" t="s">
        <v>24</v>
      </c>
    </row>
    <row r="423" spans="1:14" x14ac:dyDescent="0.25">
      <c r="A423" t="s">
        <v>935</v>
      </c>
      <c r="B423" t="s">
        <v>936</v>
      </c>
      <c r="C423" t="s">
        <v>20</v>
      </c>
      <c r="D423" t="s">
        <v>21</v>
      </c>
      <c r="E423">
        <v>98118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43689</v>
      </c>
      <c r="L423" t="s">
        <v>26</v>
      </c>
      <c r="N423" t="s">
        <v>24</v>
      </c>
    </row>
    <row r="424" spans="1:14" x14ac:dyDescent="0.25">
      <c r="A424" t="s">
        <v>937</v>
      </c>
      <c r="B424" t="s">
        <v>938</v>
      </c>
      <c r="C424" t="s">
        <v>20</v>
      </c>
      <c r="D424" t="s">
        <v>21</v>
      </c>
      <c r="E424">
        <v>98102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43689</v>
      </c>
      <c r="L424" t="s">
        <v>26</v>
      </c>
      <c r="N424" t="s">
        <v>24</v>
      </c>
    </row>
    <row r="425" spans="1:14" x14ac:dyDescent="0.25">
      <c r="A425" t="s">
        <v>939</v>
      </c>
      <c r="B425" t="s">
        <v>940</v>
      </c>
      <c r="C425" t="s">
        <v>941</v>
      </c>
      <c r="D425" t="s">
        <v>21</v>
      </c>
      <c r="E425">
        <v>99123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43688</v>
      </c>
      <c r="L425" t="s">
        <v>26</v>
      </c>
      <c r="N425" t="s">
        <v>24</v>
      </c>
    </row>
    <row r="426" spans="1:14" x14ac:dyDescent="0.25">
      <c r="A426" t="s">
        <v>942</v>
      </c>
      <c r="B426" t="s">
        <v>943</v>
      </c>
      <c r="C426" t="s">
        <v>393</v>
      </c>
      <c r="D426" t="s">
        <v>21</v>
      </c>
      <c r="E426">
        <v>98812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43687</v>
      </c>
      <c r="L426" t="s">
        <v>26</v>
      </c>
      <c r="N426" t="s">
        <v>24</v>
      </c>
    </row>
    <row r="427" spans="1:14" x14ac:dyDescent="0.25">
      <c r="A427" t="s">
        <v>944</v>
      </c>
      <c r="B427" t="s">
        <v>945</v>
      </c>
      <c r="C427" t="s">
        <v>393</v>
      </c>
      <c r="D427" t="s">
        <v>21</v>
      </c>
      <c r="E427">
        <v>98812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43687</v>
      </c>
      <c r="L427" t="s">
        <v>26</v>
      </c>
      <c r="N427" t="s">
        <v>24</v>
      </c>
    </row>
    <row r="428" spans="1:14" x14ac:dyDescent="0.25">
      <c r="A428" t="s">
        <v>946</v>
      </c>
      <c r="B428" t="s">
        <v>947</v>
      </c>
      <c r="C428" t="s">
        <v>202</v>
      </c>
      <c r="D428" t="s">
        <v>21</v>
      </c>
      <c r="E428">
        <v>98038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43686</v>
      </c>
      <c r="L428" t="s">
        <v>26</v>
      </c>
      <c r="N428" t="s">
        <v>24</v>
      </c>
    </row>
    <row r="429" spans="1:14" x14ac:dyDescent="0.25">
      <c r="A429" t="s">
        <v>948</v>
      </c>
      <c r="B429" t="s">
        <v>949</v>
      </c>
      <c r="C429" t="s">
        <v>268</v>
      </c>
      <c r="D429" t="s">
        <v>21</v>
      </c>
      <c r="E429">
        <v>98168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43686</v>
      </c>
      <c r="L429" t="s">
        <v>26</v>
      </c>
      <c r="N429" t="s">
        <v>24</v>
      </c>
    </row>
    <row r="430" spans="1:14" x14ac:dyDescent="0.25">
      <c r="A430" t="s">
        <v>950</v>
      </c>
      <c r="B430" t="s">
        <v>951</v>
      </c>
      <c r="C430" t="s">
        <v>782</v>
      </c>
      <c r="D430" t="s">
        <v>21</v>
      </c>
      <c r="E430">
        <v>98043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43686</v>
      </c>
      <c r="L430" t="s">
        <v>26</v>
      </c>
      <c r="N430" t="s">
        <v>24</v>
      </c>
    </row>
    <row r="431" spans="1:14" x14ac:dyDescent="0.25">
      <c r="A431" t="s">
        <v>111</v>
      </c>
      <c r="B431" t="s">
        <v>952</v>
      </c>
      <c r="C431" t="s">
        <v>20</v>
      </c>
      <c r="D431" t="s">
        <v>21</v>
      </c>
      <c r="E431">
        <v>98112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43686</v>
      </c>
      <c r="L431" t="s">
        <v>26</v>
      </c>
      <c r="N431" t="s">
        <v>24</v>
      </c>
    </row>
    <row r="432" spans="1:14" x14ac:dyDescent="0.25">
      <c r="A432" t="s">
        <v>953</v>
      </c>
      <c r="B432" t="s">
        <v>954</v>
      </c>
      <c r="C432" t="s">
        <v>151</v>
      </c>
      <c r="D432" t="s">
        <v>21</v>
      </c>
      <c r="E432">
        <v>98499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43686</v>
      </c>
      <c r="L432" t="s">
        <v>26</v>
      </c>
      <c r="N432" t="s">
        <v>24</v>
      </c>
    </row>
    <row r="433" spans="1:14" x14ac:dyDescent="0.25">
      <c r="A433" t="s">
        <v>955</v>
      </c>
      <c r="B433" t="s">
        <v>956</v>
      </c>
      <c r="C433" t="s">
        <v>20</v>
      </c>
      <c r="D433" t="s">
        <v>21</v>
      </c>
      <c r="E433">
        <v>98102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43686</v>
      </c>
      <c r="L433" t="s">
        <v>26</v>
      </c>
      <c r="N433" t="s">
        <v>24</v>
      </c>
    </row>
    <row r="434" spans="1:14" x14ac:dyDescent="0.25">
      <c r="A434" t="s">
        <v>244</v>
      </c>
      <c r="B434" t="s">
        <v>957</v>
      </c>
      <c r="C434" t="s">
        <v>151</v>
      </c>
      <c r="D434" t="s">
        <v>21</v>
      </c>
      <c r="E434">
        <v>98499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43686</v>
      </c>
      <c r="L434" t="s">
        <v>26</v>
      </c>
      <c r="N434" t="s">
        <v>24</v>
      </c>
    </row>
    <row r="435" spans="1:14" x14ac:dyDescent="0.25">
      <c r="A435" t="s">
        <v>958</v>
      </c>
      <c r="B435" t="s">
        <v>959</v>
      </c>
      <c r="C435" t="s">
        <v>255</v>
      </c>
      <c r="D435" t="s">
        <v>21</v>
      </c>
      <c r="E435">
        <v>98626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43686</v>
      </c>
      <c r="L435" t="s">
        <v>26</v>
      </c>
      <c r="N435" t="s">
        <v>24</v>
      </c>
    </row>
    <row r="436" spans="1:14" x14ac:dyDescent="0.25">
      <c r="A436" t="s">
        <v>960</v>
      </c>
      <c r="B436" t="s">
        <v>961</v>
      </c>
      <c r="C436" t="s">
        <v>20</v>
      </c>
      <c r="D436" t="s">
        <v>21</v>
      </c>
      <c r="E436">
        <v>98101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43686</v>
      </c>
      <c r="L436" t="s">
        <v>26</v>
      </c>
      <c r="N436" t="s">
        <v>24</v>
      </c>
    </row>
    <row r="437" spans="1:14" x14ac:dyDescent="0.25">
      <c r="A437" t="s">
        <v>962</v>
      </c>
      <c r="B437" t="s">
        <v>963</v>
      </c>
      <c r="C437" t="s">
        <v>151</v>
      </c>
      <c r="D437" t="s">
        <v>21</v>
      </c>
      <c r="E437">
        <v>98499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43686</v>
      </c>
      <c r="L437" t="s">
        <v>26</v>
      </c>
      <c r="N437" t="s">
        <v>24</v>
      </c>
    </row>
    <row r="438" spans="1:14" x14ac:dyDescent="0.25">
      <c r="A438" t="s">
        <v>964</v>
      </c>
      <c r="B438" t="s">
        <v>965</v>
      </c>
      <c r="C438" t="s">
        <v>966</v>
      </c>
      <c r="D438" t="s">
        <v>21</v>
      </c>
      <c r="E438">
        <v>99137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43686</v>
      </c>
      <c r="L438" t="s">
        <v>26</v>
      </c>
      <c r="N438" t="s">
        <v>24</v>
      </c>
    </row>
    <row r="439" spans="1:14" x14ac:dyDescent="0.25">
      <c r="A439" t="s">
        <v>967</v>
      </c>
      <c r="B439" t="s">
        <v>968</v>
      </c>
      <c r="C439" t="s">
        <v>492</v>
      </c>
      <c r="D439" t="s">
        <v>21</v>
      </c>
      <c r="E439">
        <v>98503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43685</v>
      </c>
      <c r="L439" t="s">
        <v>26</v>
      </c>
      <c r="N439" t="s">
        <v>24</v>
      </c>
    </row>
    <row r="440" spans="1:14" x14ac:dyDescent="0.25">
      <c r="A440" t="s">
        <v>969</v>
      </c>
      <c r="B440" t="s">
        <v>970</v>
      </c>
      <c r="C440" t="s">
        <v>463</v>
      </c>
      <c r="D440" t="s">
        <v>21</v>
      </c>
      <c r="E440">
        <v>98632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43685</v>
      </c>
      <c r="L440" t="s">
        <v>26</v>
      </c>
      <c r="N440" t="s">
        <v>24</v>
      </c>
    </row>
    <row r="441" spans="1:14" x14ac:dyDescent="0.25">
      <c r="A441" t="s">
        <v>971</v>
      </c>
      <c r="B441" t="s">
        <v>972</v>
      </c>
      <c r="C441" t="s">
        <v>614</v>
      </c>
      <c r="D441" t="s">
        <v>21</v>
      </c>
      <c r="E441">
        <v>98674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43685</v>
      </c>
      <c r="L441" t="s">
        <v>26</v>
      </c>
      <c r="N441" t="s">
        <v>24</v>
      </c>
    </row>
    <row r="442" spans="1:14" x14ac:dyDescent="0.25">
      <c r="A442" t="s">
        <v>973</v>
      </c>
      <c r="B442" t="s">
        <v>974</v>
      </c>
      <c r="C442" t="s">
        <v>463</v>
      </c>
      <c r="D442" t="s">
        <v>21</v>
      </c>
      <c r="E442">
        <v>98632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43685</v>
      </c>
      <c r="L442" t="s">
        <v>26</v>
      </c>
      <c r="N442" t="s">
        <v>24</v>
      </c>
    </row>
    <row r="443" spans="1:14" x14ac:dyDescent="0.25">
      <c r="A443" t="s">
        <v>975</v>
      </c>
      <c r="B443" t="s">
        <v>976</v>
      </c>
      <c r="C443" t="s">
        <v>492</v>
      </c>
      <c r="D443" t="s">
        <v>21</v>
      </c>
      <c r="E443">
        <v>98503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43685</v>
      </c>
      <c r="L443" t="s">
        <v>26</v>
      </c>
      <c r="N443" t="s">
        <v>24</v>
      </c>
    </row>
    <row r="444" spans="1:14" x14ac:dyDescent="0.25">
      <c r="A444" t="s">
        <v>977</v>
      </c>
      <c r="B444" t="s">
        <v>978</v>
      </c>
      <c r="C444" t="s">
        <v>132</v>
      </c>
      <c r="D444" t="s">
        <v>21</v>
      </c>
      <c r="E444">
        <v>99301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43685</v>
      </c>
      <c r="L444" t="s">
        <v>26</v>
      </c>
      <c r="N444" t="s">
        <v>24</v>
      </c>
    </row>
    <row r="445" spans="1:14" x14ac:dyDescent="0.25">
      <c r="A445" t="s">
        <v>979</v>
      </c>
      <c r="B445" t="s">
        <v>980</v>
      </c>
      <c r="C445" t="s">
        <v>151</v>
      </c>
      <c r="D445" t="s">
        <v>21</v>
      </c>
      <c r="E445">
        <v>98498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43685</v>
      </c>
      <c r="L445" t="s">
        <v>26</v>
      </c>
      <c r="N445" t="s">
        <v>24</v>
      </c>
    </row>
    <row r="446" spans="1:14" x14ac:dyDescent="0.25">
      <c r="A446" t="s">
        <v>981</v>
      </c>
      <c r="B446" t="s">
        <v>982</v>
      </c>
      <c r="C446" t="s">
        <v>492</v>
      </c>
      <c r="D446" t="s">
        <v>21</v>
      </c>
      <c r="E446">
        <v>98516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43685</v>
      </c>
      <c r="L446" t="s">
        <v>26</v>
      </c>
      <c r="N446" t="s">
        <v>24</v>
      </c>
    </row>
    <row r="447" spans="1:14" x14ac:dyDescent="0.25">
      <c r="A447" t="s">
        <v>983</v>
      </c>
      <c r="B447" t="s">
        <v>984</v>
      </c>
      <c r="C447" t="s">
        <v>20</v>
      </c>
      <c r="D447" t="s">
        <v>21</v>
      </c>
      <c r="E447">
        <v>98104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43685</v>
      </c>
      <c r="L447" t="s">
        <v>26</v>
      </c>
      <c r="N447" t="s">
        <v>24</v>
      </c>
    </row>
    <row r="448" spans="1:14" x14ac:dyDescent="0.25">
      <c r="A448" t="s">
        <v>985</v>
      </c>
      <c r="B448" t="s">
        <v>986</v>
      </c>
      <c r="C448" t="s">
        <v>20</v>
      </c>
      <c r="D448" t="s">
        <v>21</v>
      </c>
      <c r="E448">
        <v>98103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43685</v>
      </c>
      <c r="L448" t="s">
        <v>26</v>
      </c>
      <c r="N448" t="s">
        <v>24</v>
      </c>
    </row>
    <row r="449" spans="1:14" x14ac:dyDescent="0.25">
      <c r="A449" t="s">
        <v>987</v>
      </c>
      <c r="B449" t="s">
        <v>988</v>
      </c>
      <c r="C449" t="s">
        <v>463</v>
      </c>
      <c r="D449" t="s">
        <v>21</v>
      </c>
      <c r="E449">
        <v>98632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43685</v>
      </c>
      <c r="L449" t="s">
        <v>26</v>
      </c>
      <c r="N449" t="s">
        <v>24</v>
      </c>
    </row>
    <row r="450" spans="1:14" x14ac:dyDescent="0.25">
      <c r="A450" t="s">
        <v>880</v>
      </c>
      <c r="B450" t="s">
        <v>989</v>
      </c>
      <c r="C450" t="s">
        <v>492</v>
      </c>
      <c r="D450" t="s">
        <v>21</v>
      </c>
      <c r="E450">
        <v>98503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43685</v>
      </c>
      <c r="L450" t="s">
        <v>26</v>
      </c>
      <c r="N450" t="s">
        <v>24</v>
      </c>
    </row>
    <row r="451" spans="1:14" x14ac:dyDescent="0.25">
      <c r="A451" t="s">
        <v>503</v>
      </c>
      <c r="B451" t="s">
        <v>990</v>
      </c>
      <c r="C451" t="s">
        <v>991</v>
      </c>
      <c r="D451" t="s">
        <v>21</v>
      </c>
      <c r="E451">
        <v>98388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43685</v>
      </c>
      <c r="L451" t="s">
        <v>26</v>
      </c>
      <c r="N451" t="s">
        <v>24</v>
      </c>
    </row>
    <row r="452" spans="1:14" x14ac:dyDescent="0.25">
      <c r="A452" t="s">
        <v>992</v>
      </c>
      <c r="B452" t="s">
        <v>993</v>
      </c>
      <c r="C452" t="s">
        <v>20</v>
      </c>
      <c r="D452" t="s">
        <v>21</v>
      </c>
      <c r="E452">
        <v>98101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43685</v>
      </c>
      <c r="L452" t="s">
        <v>26</v>
      </c>
      <c r="N452" t="s">
        <v>24</v>
      </c>
    </row>
    <row r="453" spans="1:14" x14ac:dyDescent="0.25">
      <c r="A453" t="s">
        <v>994</v>
      </c>
      <c r="B453" t="s">
        <v>995</v>
      </c>
      <c r="C453" t="s">
        <v>151</v>
      </c>
      <c r="D453" t="s">
        <v>21</v>
      </c>
      <c r="E453">
        <v>98499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43685</v>
      </c>
      <c r="L453" t="s">
        <v>26</v>
      </c>
      <c r="N453" t="s">
        <v>24</v>
      </c>
    </row>
    <row r="454" spans="1:14" x14ac:dyDescent="0.25">
      <c r="A454" t="s">
        <v>662</v>
      </c>
      <c r="B454" t="s">
        <v>996</v>
      </c>
      <c r="C454" t="s">
        <v>286</v>
      </c>
      <c r="D454" t="s">
        <v>21</v>
      </c>
      <c r="E454">
        <v>98516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43685</v>
      </c>
      <c r="L454" t="s">
        <v>26</v>
      </c>
      <c r="N454" t="s">
        <v>24</v>
      </c>
    </row>
    <row r="455" spans="1:14" x14ac:dyDescent="0.25">
      <c r="A455" t="s">
        <v>997</v>
      </c>
      <c r="B455" t="s">
        <v>998</v>
      </c>
      <c r="C455" t="s">
        <v>255</v>
      </c>
      <c r="D455" t="s">
        <v>21</v>
      </c>
      <c r="E455">
        <v>98626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43685</v>
      </c>
      <c r="L455" t="s">
        <v>26</v>
      </c>
      <c r="N455" t="s">
        <v>24</v>
      </c>
    </row>
    <row r="456" spans="1:14" x14ac:dyDescent="0.25">
      <c r="A456" t="s">
        <v>999</v>
      </c>
      <c r="B456" t="s">
        <v>1000</v>
      </c>
      <c r="C456" t="s">
        <v>151</v>
      </c>
      <c r="D456" t="s">
        <v>21</v>
      </c>
      <c r="E456">
        <v>98498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43685</v>
      </c>
      <c r="L456" t="s">
        <v>26</v>
      </c>
      <c r="N456" t="s">
        <v>24</v>
      </c>
    </row>
    <row r="457" spans="1:14" x14ac:dyDescent="0.25">
      <c r="A457" t="s">
        <v>242</v>
      </c>
      <c r="B457" t="s">
        <v>1001</v>
      </c>
      <c r="C457" t="s">
        <v>286</v>
      </c>
      <c r="D457" t="s">
        <v>21</v>
      </c>
      <c r="E457">
        <v>98501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43685</v>
      </c>
      <c r="L457" t="s">
        <v>26</v>
      </c>
      <c r="N457" t="s">
        <v>24</v>
      </c>
    </row>
    <row r="458" spans="1:14" x14ac:dyDescent="0.25">
      <c r="A458" t="s">
        <v>1002</v>
      </c>
      <c r="B458" t="s">
        <v>1003</v>
      </c>
      <c r="C458" t="s">
        <v>991</v>
      </c>
      <c r="D458" t="s">
        <v>21</v>
      </c>
      <c r="E458">
        <v>98388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43685</v>
      </c>
      <c r="L458" t="s">
        <v>26</v>
      </c>
      <c r="N458" t="s">
        <v>24</v>
      </c>
    </row>
    <row r="459" spans="1:14" x14ac:dyDescent="0.25">
      <c r="A459" t="s">
        <v>242</v>
      </c>
      <c r="B459" t="s">
        <v>1004</v>
      </c>
      <c r="C459" t="s">
        <v>492</v>
      </c>
      <c r="D459" t="s">
        <v>21</v>
      </c>
      <c r="E459">
        <v>98516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43685</v>
      </c>
      <c r="L459" t="s">
        <v>26</v>
      </c>
      <c r="N459" t="s">
        <v>24</v>
      </c>
    </row>
    <row r="460" spans="1:14" x14ac:dyDescent="0.25">
      <c r="A460" t="s">
        <v>818</v>
      </c>
      <c r="B460" t="s">
        <v>1005</v>
      </c>
      <c r="C460" t="s">
        <v>492</v>
      </c>
      <c r="D460" t="s">
        <v>21</v>
      </c>
      <c r="E460">
        <v>98503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43685</v>
      </c>
      <c r="L460" t="s">
        <v>26</v>
      </c>
      <c r="N460" t="s">
        <v>24</v>
      </c>
    </row>
    <row r="461" spans="1:14" x14ac:dyDescent="0.25">
      <c r="A461" t="s">
        <v>356</v>
      </c>
      <c r="B461" t="s">
        <v>1006</v>
      </c>
      <c r="C461" t="s">
        <v>463</v>
      </c>
      <c r="D461" t="s">
        <v>21</v>
      </c>
      <c r="E461">
        <v>98632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43685</v>
      </c>
      <c r="L461" t="s">
        <v>26</v>
      </c>
      <c r="N461" t="s">
        <v>24</v>
      </c>
    </row>
    <row r="462" spans="1:14" x14ac:dyDescent="0.25">
      <c r="A462" t="s">
        <v>316</v>
      </c>
      <c r="B462" t="s">
        <v>1007</v>
      </c>
      <c r="C462" t="s">
        <v>492</v>
      </c>
      <c r="D462" t="s">
        <v>21</v>
      </c>
      <c r="E462">
        <v>98503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43685</v>
      </c>
      <c r="L462" t="s">
        <v>26</v>
      </c>
      <c r="N462" t="s">
        <v>24</v>
      </c>
    </row>
    <row r="463" spans="1:14" x14ac:dyDescent="0.25">
      <c r="A463" t="s">
        <v>1008</v>
      </c>
      <c r="B463" t="s">
        <v>1009</v>
      </c>
      <c r="C463" t="s">
        <v>1010</v>
      </c>
      <c r="D463" t="s">
        <v>21</v>
      </c>
      <c r="E463">
        <v>98819</v>
      </c>
      <c r="F463" t="s">
        <v>22</v>
      </c>
      <c r="G463" t="s">
        <v>22</v>
      </c>
      <c r="H463" t="s">
        <v>104</v>
      </c>
      <c r="I463" t="s">
        <v>105</v>
      </c>
      <c r="J463" s="1">
        <v>43654</v>
      </c>
      <c r="K463" s="1">
        <v>43685</v>
      </c>
      <c r="L463" t="s">
        <v>118</v>
      </c>
      <c r="N463" t="s">
        <v>119</v>
      </c>
    </row>
    <row r="464" spans="1:14" x14ac:dyDescent="0.25">
      <c r="A464" t="s">
        <v>1011</v>
      </c>
      <c r="B464" t="s">
        <v>1012</v>
      </c>
      <c r="C464" t="s">
        <v>135</v>
      </c>
      <c r="D464" t="s">
        <v>21</v>
      </c>
      <c r="E464">
        <v>99323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43685</v>
      </c>
      <c r="L464" t="s">
        <v>26</v>
      </c>
      <c r="N464" t="s">
        <v>24</v>
      </c>
    </row>
    <row r="465" spans="1:14" x14ac:dyDescent="0.25">
      <c r="A465" t="s">
        <v>191</v>
      </c>
      <c r="B465" t="s">
        <v>192</v>
      </c>
      <c r="C465" t="s">
        <v>193</v>
      </c>
      <c r="D465" t="s">
        <v>21</v>
      </c>
      <c r="E465">
        <v>99119</v>
      </c>
      <c r="F465" t="s">
        <v>22</v>
      </c>
      <c r="G465" t="s">
        <v>22</v>
      </c>
      <c r="H465" t="s">
        <v>104</v>
      </c>
      <c r="I465" t="s">
        <v>105</v>
      </c>
      <c r="J465" s="1">
        <v>43656</v>
      </c>
      <c r="K465" s="1">
        <v>43685</v>
      </c>
      <c r="L465" t="s">
        <v>118</v>
      </c>
      <c r="N465" t="s">
        <v>119</v>
      </c>
    </row>
    <row r="466" spans="1:14" x14ac:dyDescent="0.25">
      <c r="A466" t="s">
        <v>1013</v>
      </c>
      <c r="B466" t="s">
        <v>1014</v>
      </c>
      <c r="C466" t="s">
        <v>1015</v>
      </c>
      <c r="D466" t="s">
        <v>21</v>
      </c>
      <c r="E466">
        <v>99362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43685</v>
      </c>
      <c r="L466" t="s">
        <v>26</v>
      </c>
      <c r="N466" t="s">
        <v>24</v>
      </c>
    </row>
    <row r="467" spans="1:14" x14ac:dyDescent="0.25">
      <c r="A467" t="s">
        <v>1016</v>
      </c>
      <c r="B467" t="s">
        <v>1017</v>
      </c>
      <c r="C467" t="s">
        <v>1018</v>
      </c>
      <c r="D467" t="s">
        <v>21</v>
      </c>
      <c r="E467">
        <v>98531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43685</v>
      </c>
      <c r="L467" t="s">
        <v>26</v>
      </c>
      <c r="N467" t="s">
        <v>24</v>
      </c>
    </row>
    <row r="468" spans="1:14" x14ac:dyDescent="0.25">
      <c r="A468" t="s">
        <v>1019</v>
      </c>
      <c r="B468" t="s">
        <v>1020</v>
      </c>
      <c r="C468" t="s">
        <v>20</v>
      </c>
      <c r="D468" t="s">
        <v>21</v>
      </c>
      <c r="E468">
        <v>98101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43685</v>
      </c>
      <c r="L468" t="s">
        <v>26</v>
      </c>
      <c r="N468" t="s">
        <v>24</v>
      </c>
    </row>
    <row r="469" spans="1:14" x14ac:dyDescent="0.25">
      <c r="A469" t="s">
        <v>1021</v>
      </c>
      <c r="B469" t="s">
        <v>1022</v>
      </c>
      <c r="C469" t="s">
        <v>1023</v>
      </c>
      <c r="D469" t="s">
        <v>21</v>
      </c>
      <c r="E469">
        <v>98541</v>
      </c>
      <c r="F469" t="s">
        <v>22</v>
      </c>
      <c r="G469" t="s">
        <v>22</v>
      </c>
      <c r="H469" t="s">
        <v>116</v>
      </c>
      <c r="I469" t="s">
        <v>117</v>
      </c>
      <c r="J469" s="1">
        <v>43656</v>
      </c>
      <c r="K469" s="1">
        <v>43685</v>
      </c>
      <c r="L469" t="s">
        <v>118</v>
      </c>
      <c r="N469" t="s">
        <v>119</v>
      </c>
    </row>
    <row r="470" spans="1:14" x14ac:dyDescent="0.25">
      <c r="A470" t="s">
        <v>1024</v>
      </c>
      <c r="B470" t="s">
        <v>1025</v>
      </c>
      <c r="C470" t="s">
        <v>151</v>
      </c>
      <c r="D470" t="s">
        <v>21</v>
      </c>
      <c r="E470">
        <v>98498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43685</v>
      </c>
      <c r="L470" t="s">
        <v>26</v>
      </c>
      <c r="N470" t="s">
        <v>24</v>
      </c>
    </row>
    <row r="471" spans="1:14" x14ac:dyDescent="0.25">
      <c r="A471" t="s">
        <v>1026</v>
      </c>
      <c r="B471" t="s">
        <v>1027</v>
      </c>
      <c r="C471" t="s">
        <v>255</v>
      </c>
      <c r="D471" t="s">
        <v>21</v>
      </c>
      <c r="E471">
        <v>98626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43685</v>
      </c>
      <c r="L471" t="s">
        <v>26</v>
      </c>
      <c r="N471" t="s">
        <v>24</v>
      </c>
    </row>
    <row r="472" spans="1:14" x14ac:dyDescent="0.25">
      <c r="A472" t="s">
        <v>1028</v>
      </c>
      <c r="B472" t="s">
        <v>1029</v>
      </c>
      <c r="C472" t="s">
        <v>255</v>
      </c>
      <c r="D472" t="s">
        <v>21</v>
      </c>
      <c r="E472">
        <v>98626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43685</v>
      </c>
      <c r="L472" t="s">
        <v>26</v>
      </c>
      <c r="N472" t="s">
        <v>24</v>
      </c>
    </row>
    <row r="473" spans="1:14" x14ac:dyDescent="0.25">
      <c r="A473" t="s">
        <v>194</v>
      </c>
      <c r="B473" t="s">
        <v>1030</v>
      </c>
      <c r="C473" t="s">
        <v>614</v>
      </c>
      <c r="D473" t="s">
        <v>21</v>
      </c>
      <c r="E473">
        <v>98674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43685</v>
      </c>
      <c r="L473" t="s">
        <v>26</v>
      </c>
      <c r="N473" t="s">
        <v>24</v>
      </c>
    </row>
    <row r="474" spans="1:14" x14ac:dyDescent="0.25">
      <c r="A474" t="s">
        <v>1031</v>
      </c>
      <c r="B474" t="s">
        <v>1032</v>
      </c>
      <c r="C474" t="s">
        <v>151</v>
      </c>
      <c r="D474" t="s">
        <v>21</v>
      </c>
      <c r="E474">
        <v>98499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43685</v>
      </c>
      <c r="L474" t="s">
        <v>26</v>
      </c>
      <c r="N474" t="s">
        <v>24</v>
      </c>
    </row>
    <row r="475" spans="1:14" x14ac:dyDescent="0.25">
      <c r="A475" t="s">
        <v>1033</v>
      </c>
      <c r="B475" t="s">
        <v>1034</v>
      </c>
      <c r="C475" t="s">
        <v>1018</v>
      </c>
      <c r="D475" t="s">
        <v>21</v>
      </c>
      <c r="E475">
        <v>98531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43685</v>
      </c>
      <c r="L475" t="s">
        <v>26</v>
      </c>
      <c r="N475" t="s">
        <v>24</v>
      </c>
    </row>
    <row r="476" spans="1:14" x14ac:dyDescent="0.25">
      <c r="A476" t="s">
        <v>1035</v>
      </c>
      <c r="B476" t="s">
        <v>1036</v>
      </c>
      <c r="C476" t="s">
        <v>286</v>
      </c>
      <c r="D476" t="s">
        <v>21</v>
      </c>
      <c r="E476">
        <v>98502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43685</v>
      </c>
      <c r="L476" t="s">
        <v>26</v>
      </c>
      <c r="N476" t="s">
        <v>24</v>
      </c>
    </row>
    <row r="477" spans="1:14" x14ac:dyDescent="0.25">
      <c r="A477" t="s">
        <v>1037</v>
      </c>
      <c r="B477" t="s">
        <v>1038</v>
      </c>
      <c r="C477" t="s">
        <v>20</v>
      </c>
      <c r="D477" t="s">
        <v>21</v>
      </c>
      <c r="E477">
        <v>98104</v>
      </c>
      <c r="F477" t="s">
        <v>23</v>
      </c>
      <c r="G477" t="s">
        <v>23</v>
      </c>
      <c r="H477" t="s">
        <v>24</v>
      </c>
      <c r="I477" t="s">
        <v>24</v>
      </c>
      <c r="J477" s="1">
        <v>43661</v>
      </c>
      <c r="K477" s="1">
        <v>43685</v>
      </c>
      <c r="L477" t="s">
        <v>118</v>
      </c>
      <c r="N477" t="s">
        <v>119</v>
      </c>
    </row>
    <row r="478" spans="1:14" x14ac:dyDescent="0.25">
      <c r="A478" t="s">
        <v>1039</v>
      </c>
      <c r="B478" t="s">
        <v>1040</v>
      </c>
      <c r="C478" t="s">
        <v>1041</v>
      </c>
      <c r="D478" t="s">
        <v>21</v>
      </c>
      <c r="E478">
        <v>98576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43685</v>
      </c>
      <c r="L478" t="s">
        <v>26</v>
      </c>
      <c r="N478" t="s">
        <v>24</v>
      </c>
    </row>
    <row r="479" spans="1:14" x14ac:dyDescent="0.25">
      <c r="A479" t="s">
        <v>1042</v>
      </c>
      <c r="B479" t="s">
        <v>1043</v>
      </c>
      <c r="C479" t="s">
        <v>492</v>
      </c>
      <c r="D479" t="s">
        <v>21</v>
      </c>
      <c r="E479">
        <v>98503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43685</v>
      </c>
      <c r="L479" t="s">
        <v>26</v>
      </c>
      <c r="N479" t="s">
        <v>24</v>
      </c>
    </row>
    <row r="480" spans="1:14" x14ac:dyDescent="0.25">
      <c r="A480" t="s">
        <v>1044</v>
      </c>
      <c r="B480" t="s">
        <v>1045</v>
      </c>
      <c r="C480" t="s">
        <v>108</v>
      </c>
      <c r="D480" t="s">
        <v>21</v>
      </c>
      <c r="E480">
        <v>98208</v>
      </c>
      <c r="F480" t="s">
        <v>22</v>
      </c>
      <c r="G480" t="s">
        <v>22</v>
      </c>
      <c r="H480" t="s">
        <v>57</v>
      </c>
      <c r="I480" t="s">
        <v>212</v>
      </c>
      <c r="J480" s="1">
        <v>43661</v>
      </c>
      <c r="K480" s="1">
        <v>43685</v>
      </c>
      <c r="L480" t="s">
        <v>118</v>
      </c>
      <c r="N480" t="s">
        <v>119</v>
      </c>
    </row>
    <row r="481" spans="1:14" x14ac:dyDescent="0.25">
      <c r="A481" t="s">
        <v>685</v>
      </c>
      <c r="B481" t="s">
        <v>1046</v>
      </c>
      <c r="C481" t="s">
        <v>151</v>
      </c>
      <c r="D481" t="s">
        <v>21</v>
      </c>
      <c r="E481">
        <v>98498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43685</v>
      </c>
      <c r="L481" t="s">
        <v>26</v>
      </c>
      <c r="N481" t="s">
        <v>24</v>
      </c>
    </row>
    <row r="482" spans="1:14" x14ac:dyDescent="0.25">
      <c r="A482" t="s">
        <v>1047</v>
      </c>
      <c r="B482" t="s">
        <v>1048</v>
      </c>
      <c r="C482" t="s">
        <v>286</v>
      </c>
      <c r="D482" t="s">
        <v>21</v>
      </c>
      <c r="E482">
        <v>98516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43685</v>
      </c>
      <c r="L482" t="s">
        <v>26</v>
      </c>
      <c r="N482" t="s">
        <v>24</v>
      </c>
    </row>
    <row r="483" spans="1:14" x14ac:dyDescent="0.25">
      <c r="A483" t="s">
        <v>291</v>
      </c>
      <c r="B483" t="s">
        <v>1049</v>
      </c>
      <c r="C483" t="s">
        <v>20</v>
      </c>
      <c r="D483" t="s">
        <v>21</v>
      </c>
      <c r="E483">
        <v>98101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43685</v>
      </c>
      <c r="L483" t="s">
        <v>26</v>
      </c>
      <c r="N483" t="s">
        <v>24</v>
      </c>
    </row>
    <row r="484" spans="1:14" x14ac:dyDescent="0.25">
      <c r="A484" t="s">
        <v>1050</v>
      </c>
      <c r="B484" t="s">
        <v>1051</v>
      </c>
      <c r="C484" t="s">
        <v>492</v>
      </c>
      <c r="D484" t="s">
        <v>21</v>
      </c>
      <c r="E484">
        <v>98503</v>
      </c>
      <c r="F484" t="s">
        <v>22</v>
      </c>
      <c r="G484" t="s">
        <v>22</v>
      </c>
      <c r="H484" t="s">
        <v>57</v>
      </c>
      <c r="I484" t="s">
        <v>212</v>
      </c>
      <c r="J484" t="s">
        <v>59</v>
      </c>
      <c r="K484" s="1">
        <v>43685</v>
      </c>
      <c r="L484" t="s">
        <v>60</v>
      </c>
      <c r="M484" t="str">
        <f>HYPERLINK("https://www.regulations.gov/docket?D=FDA-2019-H-3709")</f>
        <v>https://www.regulations.gov/docket?D=FDA-2019-H-3709</v>
      </c>
      <c r="N484" t="s">
        <v>59</v>
      </c>
    </row>
    <row r="485" spans="1:14" x14ac:dyDescent="0.25">
      <c r="A485" t="s">
        <v>1052</v>
      </c>
      <c r="B485" t="s">
        <v>1053</v>
      </c>
      <c r="C485" t="s">
        <v>236</v>
      </c>
      <c r="D485" t="s">
        <v>21</v>
      </c>
      <c r="E485">
        <v>98444</v>
      </c>
      <c r="F485" t="s">
        <v>22</v>
      </c>
      <c r="G485" t="s">
        <v>22</v>
      </c>
      <c r="H485" t="s">
        <v>57</v>
      </c>
      <c r="I485" t="s">
        <v>58</v>
      </c>
      <c r="J485" t="s">
        <v>59</v>
      </c>
      <c r="K485" s="1">
        <v>43685</v>
      </c>
      <c r="L485" t="s">
        <v>60</v>
      </c>
      <c r="M485" t="str">
        <f>HYPERLINK("https://www.regulations.gov/docket?D=FDA-2019-H-3720")</f>
        <v>https://www.regulations.gov/docket?D=FDA-2019-H-3720</v>
      </c>
      <c r="N485" t="s">
        <v>59</v>
      </c>
    </row>
    <row r="486" spans="1:14" x14ac:dyDescent="0.25">
      <c r="A486" t="s">
        <v>1054</v>
      </c>
      <c r="B486" t="s">
        <v>1055</v>
      </c>
      <c r="C486" t="s">
        <v>151</v>
      </c>
      <c r="D486" t="s">
        <v>21</v>
      </c>
      <c r="E486">
        <v>98498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43685</v>
      </c>
      <c r="L486" t="s">
        <v>26</v>
      </c>
      <c r="N486" t="s">
        <v>24</v>
      </c>
    </row>
    <row r="487" spans="1:14" x14ac:dyDescent="0.25">
      <c r="A487" t="s">
        <v>1056</v>
      </c>
      <c r="B487" t="s">
        <v>1057</v>
      </c>
      <c r="C487" t="s">
        <v>209</v>
      </c>
      <c r="D487" t="s">
        <v>21</v>
      </c>
      <c r="E487">
        <v>98032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43684</v>
      </c>
      <c r="L487" t="s">
        <v>26</v>
      </c>
      <c r="N487" t="s">
        <v>24</v>
      </c>
    </row>
    <row r="488" spans="1:14" x14ac:dyDescent="0.25">
      <c r="A488" t="s">
        <v>1058</v>
      </c>
      <c r="B488" t="s">
        <v>1059</v>
      </c>
      <c r="C488" t="s">
        <v>20</v>
      </c>
      <c r="D488" t="s">
        <v>21</v>
      </c>
      <c r="E488">
        <v>98121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43684</v>
      </c>
      <c r="L488" t="s">
        <v>26</v>
      </c>
      <c r="N488" t="s">
        <v>24</v>
      </c>
    </row>
    <row r="489" spans="1:14" x14ac:dyDescent="0.25">
      <c r="A489" t="s">
        <v>1060</v>
      </c>
      <c r="B489" t="s">
        <v>1061</v>
      </c>
      <c r="C489" t="s">
        <v>293</v>
      </c>
      <c r="D489" t="s">
        <v>21</v>
      </c>
      <c r="E489">
        <v>98270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43684</v>
      </c>
      <c r="L489" t="s">
        <v>26</v>
      </c>
      <c r="N489" t="s">
        <v>24</v>
      </c>
    </row>
    <row r="490" spans="1:14" x14ac:dyDescent="0.25">
      <c r="A490" t="s">
        <v>111</v>
      </c>
      <c r="B490" t="s">
        <v>1062</v>
      </c>
      <c r="C490" t="s">
        <v>555</v>
      </c>
      <c r="D490" t="s">
        <v>21</v>
      </c>
      <c r="E490">
        <v>98052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43684</v>
      </c>
      <c r="L490" t="s">
        <v>26</v>
      </c>
      <c r="N490" t="s">
        <v>24</v>
      </c>
    </row>
    <row r="491" spans="1:14" x14ac:dyDescent="0.25">
      <c r="A491" t="s">
        <v>1063</v>
      </c>
      <c r="B491" t="s">
        <v>1064</v>
      </c>
      <c r="C491" t="s">
        <v>470</v>
      </c>
      <c r="D491" t="s">
        <v>21</v>
      </c>
      <c r="E491">
        <v>98168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43684</v>
      </c>
      <c r="L491" t="s">
        <v>26</v>
      </c>
      <c r="N491" t="s">
        <v>24</v>
      </c>
    </row>
    <row r="492" spans="1:14" x14ac:dyDescent="0.25">
      <c r="A492" t="s">
        <v>1065</v>
      </c>
      <c r="B492" t="s">
        <v>1066</v>
      </c>
      <c r="C492" t="s">
        <v>20</v>
      </c>
      <c r="D492" t="s">
        <v>21</v>
      </c>
      <c r="E492">
        <v>98101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43684</v>
      </c>
      <c r="L492" t="s">
        <v>26</v>
      </c>
      <c r="N492" t="s">
        <v>24</v>
      </c>
    </row>
    <row r="493" spans="1:14" x14ac:dyDescent="0.25">
      <c r="A493" t="s">
        <v>1067</v>
      </c>
      <c r="B493" t="s">
        <v>1068</v>
      </c>
      <c r="C493" t="s">
        <v>470</v>
      </c>
      <c r="D493" t="s">
        <v>21</v>
      </c>
      <c r="E493">
        <v>98166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43684</v>
      </c>
      <c r="L493" t="s">
        <v>26</v>
      </c>
      <c r="N493" t="s">
        <v>24</v>
      </c>
    </row>
    <row r="494" spans="1:14" x14ac:dyDescent="0.25">
      <c r="A494" t="s">
        <v>1069</v>
      </c>
      <c r="B494" t="s">
        <v>1070</v>
      </c>
      <c r="C494" t="s">
        <v>268</v>
      </c>
      <c r="D494" t="s">
        <v>21</v>
      </c>
      <c r="E494">
        <v>98168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43684</v>
      </c>
      <c r="L494" t="s">
        <v>26</v>
      </c>
      <c r="N494" t="s">
        <v>24</v>
      </c>
    </row>
    <row r="495" spans="1:14" x14ac:dyDescent="0.25">
      <c r="A495" t="s">
        <v>1071</v>
      </c>
      <c r="B495" t="s">
        <v>1072</v>
      </c>
      <c r="C495" t="s">
        <v>132</v>
      </c>
      <c r="D495" t="s">
        <v>21</v>
      </c>
      <c r="E495">
        <v>99301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43684</v>
      </c>
      <c r="L495" t="s">
        <v>26</v>
      </c>
      <c r="N495" t="s">
        <v>24</v>
      </c>
    </row>
    <row r="496" spans="1:14" x14ac:dyDescent="0.25">
      <c r="A496" t="s">
        <v>1073</v>
      </c>
      <c r="B496" t="s">
        <v>1074</v>
      </c>
      <c r="C496" t="s">
        <v>132</v>
      </c>
      <c r="D496" t="s">
        <v>21</v>
      </c>
      <c r="E496">
        <v>99301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43684</v>
      </c>
      <c r="L496" t="s">
        <v>26</v>
      </c>
      <c r="N496" t="s">
        <v>24</v>
      </c>
    </row>
    <row r="497" spans="1:14" x14ac:dyDescent="0.25">
      <c r="A497" t="s">
        <v>316</v>
      </c>
      <c r="B497" t="s">
        <v>1075</v>
      </c>
      <c r="C497" t="s">
        <v>555</v>
      </c>
      <c r="D497" t="s">
        <v>21</v>
      </c>
      <c r="E497">
        <v>98053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43684</v>
      </c>
      <c r="L497" t="s">
        <v>26</v>
      </c>
      <c r="N497" t="s">
        <v>24</v>
      </c>
    </row>
    <row r="498" spans="1:14" x14ac:dyDescent="0.25">
      <c r="A498" t="s">
        <v>244</v>
      </c>
      <c r="B498" t="s">
        <v>1076</v>
      </c>
      <c r="C498" t="s">
        <v>209</v>
      </c>
      <c r="D498" t="s">
        <v>21</v>
      </c>
      <c r="E498">
        <v>98031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43684</v>
      </c>
      <c r="L498" t="s">
        <v>26</v>
      </c>
      <c r="N498" t="s">
        <v>24</v>
      </c>
    </row>
    <row r="499" spans="1:14" x14ac:dyDescent="0.25">
      <c r="A499" t="s">
        <v>1077</v>
      </c>
      <c r="B499" t="s">
        <v>1078</v>
      </c>
      <c r="C499" t="s">
        <v>202</v>
      </c>
      <c r="D499" t="s">
        <v>21</v>
      </c>
      <c r="E499">
        <v>98038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43684</v>
      </c>
      <c r="L499" t="s">
        <v>26</v>
      </c>
      <c r="N499" t="s">
        <v>24</v>
      </c>
    </row>
    <row r="500" spans="1:14" x14ac:dyDescent="0.25">
      <c r="A500" t="s">
        <v>583</v>
      </c>
      <c r="B500" t="s">
        <v>1079</v>
      </c>
      <c r="C500" t="s">
        <v>443</v>
      </c>
      <c r="D500" t="s">
        <v>21</v>
      </c>
      <c r="E500">
        <v>98058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43684</v>
      </c>
      <c r="L500" t="s">
        <v>26</v>
      </c>
      <c r="N500" t="s">
        <v>24</v>
      </c>
    </row>
    <row r="501" spans="1:14" x14ac:dyDescent="0.25">
      <c r="A501" t="s">
        <v>1080</v>
      </c>
      <c r="B501" t="s">
        <v>1081</v>
      </c>
      <c r="C501" t="s">
        <v>258</v>
      </c>
      <c r="D501" t="s">
        <v>21</v>
      </c>
      <c r="E501">
        <v>98292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43684</v>
      </c>
      <c r="L501" t="s">
        <v>26</v>
      </c>
      <c r="N501" t="s">
        <v>24</v>
      </c>
    </row>
    <row r="502" spans="1:14" x14ac:dyDescent="0.25">
      <c r="A502" t="s">
        <v>1082</v>
      </c>
      <c r="B502" t="s">
        <v>1083</v>
      </c>
      <c r="C502" t="s">
        <v>135</v>
      </c>
      <c r="D502" t="s">
        <v>21</v>
      </c>
      <c r="E502">
        <v>99323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43684</v>
      </c>
      <c r="L502" t="s">
        <v>26</v>
      </c>
      <c r="N502" t="s">
        <v>24</v>
      </c>
    </row>
    <row r="503" spans="1:14" x14ac:dyDescent="0.25">
      <c r="A503" t="s">
        <v>1084</v>
      </c>
      <c r="B503" t="s">
        <v>1085</v>
      </c>
      <c r="C503" t="s">
        <v>286</v>
      </c>
      <c r="D503" t="s">
        <v>21</v>
      </c>
      <c r="E503">
        <v>98516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43684</v>
      </c>
      <c r="L503" t="s">
        <v>26</v>
      </c>
      <c r="N503" t="s">
        <v>24</v>
      </c>
    </row>
    <row r="504" spans="1:14" x14ac:dyDescent="0.25">
      <c r="A504" t="s">
        <v>1086</v>
      </c>
      <c r="B504" t="s">
        <v>1087</v>
      </c>
      <c r="C504" t="s">
        <v>132</v>
      </c>
      <c r="D504" t="s">
        <v>21</v>
      </c>
      <c r="E504">
        <v>99301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43684</v>
      </c>
      <c r="L504" t="s">
        <v>26</v>
      </c>
      <c r="N504" t="s">
        <v>24</v>
      </c>
    </row>
    <row r="505" spans="1:14" x14ac:dyDescent="0.25">
      <c r="A505" t="s">
        <v>1088</v>
      </c>
      <c r="B505" t="s">
        <v>1089</v>
      </c>
      <c r="C505" t="s">
        <v>132</v>
      </c>
      <c r="D505" t="s">
        <v>21</v>
      </c>
      <c r="E505">
        <v>99301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43684</v>
      </c>
      <c r="L505" t="s">
        <v>26</v>
      </c>
      <c r="N505" t="s">
        <v>24</v>
      </c>
    </row>
    <row r="506" spans="1:14" x14ac:dyDescent="0.25">
      <c r="A506" t="s">
        <v>1090</v>
      </c>
      <c r="B506" t="s">
        <v>1091</v>
      </c>
      <c r="C506" t="s">
        <v>1015</v>
      </c>
      <c r="D506" t="s">
        <v>21</v>
      </c>
      <c r="E506">
        <v>99362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43683</v>
      </c>
      <c r="L506" t="s">
        <v>26</v>
      </c>
      <c r="N506" t="s">
        <v>24</v>
      </c>
    </row>
    <row r="507" spans="1:14" x14ac:dyDescent="0.25">
      <c r="A507" t="s">
        <v>1092</v>
      </c>
      <c r="B507" t="s">
        <v>1093</v>
      </c>
      <c r="C507" t="s">
        <v>1094</v>
      </c>
      <c r="D507" t="s">
        <v>21</v>
      </c>
      <c r="E507">
        <v>98360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43683</v>
      </c>
      <c r="L507" t="s">
        <v>26</v>
      </c>
      <c r="N507" t="s">
        <v>24</v>
      </c>
    </row>
    <row r="508" spans="1:14" x14ac:dyDescent="0.25">
      <c r="A508" t="s">
        <v>1095</v>
      </c>
      <c r="B508" t="s">
        <v>1096</v>
      </c>
      <c r="C508" t="s">
        <v>1015</v>
      </c>
      <c r="D508" t="s">
        <v>21</v>
      </c>
      <c r="E508">
        <v>99362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43683</v>
      </c>
      <c r="L508" t="s">
        <v>26</v>
      </c>
      <c r="N508" t="s">
        <v>24</v>
      </c>
    </row>
    <row r="509" spans="1:14" x14ac:dyDescent="0.25">
      <c r="A509" t="s">
        <v>1097</v>
      </c>
      <c r="B509" t="s">
        <v>1098</v>
      </c>
      <c r="C509" t="s">
        <v>1015</v>
      </c>
      <c r="D509" t="s">
        <v>21</v>
      </c>
      <c r="E509">
        <v>99362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43683</v>
      </c>
      <c r="L509" t="s">
        <v>26</v>
      </c>
      <c r="N509" t="s">
        <v>24</v>
      </c>
    </row>
    <row r="510" spans="1:14" x14ac:dyDescent="0.25">
      <c r="A510" t="s">
        <v>1099</v>
      </c>
      <c r="B510" t="s">
        <v>1100</v>
      </c>
      <c r="C510" t="s">
        <v>1101</v>
      </c>
      <c r="D510" t="s">
        <v>21</v>
      </c>
      <c r="E510">
        <v>98230</v>
      </c>
      <c r="F510" t="s">
        <v>22</v>
      </c>
      <c r="G510" t="s">
        <v>22</v>
      </c>
      <c r="H510" t="s">
        <v>104</v>
      </c>
      <c r="I510" t="s">
        <v>148</v>
      </c>
      <c r="J510" t="s">
        <v>59</v>
      </c>
      <c r="K510" s="1">
        <v>43683</v>
      </c>
      <c r="L510" t="s">
        <v>60</v>
      </c>
      <c r="M510" t="str">
        <f>HYPERLINK("https://www.regulations.gov/docket?D=FDA-2019-H-3669")</f>
        <v>https://www.regulations.gov/docket?D=FDA-2019-H-3669</v>
      </c>
      <c r="N510" t="s">
        <v>59</v>
      </c>
    </row>
    <row r="511" spans="1:14" x14ac:dyDescent="0.25">
      <c r="A511" t="s">
        <v>1102</v>
      </c>
      <c r="B511" t="s">
        <v>1103</v>
      </c>
      <c r="C511" t="s">
        <v>1015</v>
      </c>
      <c r="D511" t="s">
        <v>21</v>
      </c>
      <c r="E511">
        <v>99362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43683</v>
      </c>
      <c r="L511" t="s">
        <v>26</v>
      </c>
      <c r="N511" t="s">
        <v>24</v>
      </c>
    </row>
    <row r="512" spans="1:14" x14ac:dyDescent="0.25">
      <c r="A512" t="s">
        <v>1104</v>
      </c>
      <c r="B512" t="s">
        <v>1105</v>
      </c>
      <c r="C512" t="s">
        <v>1015</v>
      </c>
      <c r="D512" t="s">
        <v>21</v>
      </c>
      <c r="E512">
        <v>99362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43683</v>
      </c>
      <c r="L512" t="s">
        <v>26</v>
      </c>
      <c r="N512" t="s">
        <v>24</v>
      </c>
    </row>
    <row r="513" spans="1:14" x14ac:dyDescent="0.25">
      <c r="A513" t="s">
        <v>1106</v>
      </c>
      <c r="B513" t="s">
        <v>1107</v>
      </c>
      <c r="C513" t="s">
        <v>1015</v>
      </c>
      <c r="D513" t="s">
        <v>21</v>
      </c>
      <c r="E513">
        <v>99362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43683</v>
      </c>
      <c r="L513" t="s">
        <v>26</v>
      </c>
      <c r="N513" t="s">
        <v>24</v>
      </c>
    </row>
    <row r="514" spans="1:14" x14ac:dyDescent="0.25">
      <c r="A514" t="s">
        <v>1108</v>
      </c>
      <c r="B514" t="s">
        <v>1109</v>
      </c>
      <c r="C514" t="s">
        <v>1015</v>
      </c>
      <c r="D514" t="s">
        <v>21</v>
      </c>
      <c r="E514">
        <v>99362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43683</v>
      </c>
      <c r="L514" t="s">
        <v>26</v>
      </c>
      <c r="N514" t="s">
        <v>24</v>
      </c>
    </row>
    <row r="515" spans="1:14" x14ac:dyDescent="0.25">
      <c r="A515" t="s">
        <v>1110</v>
      </c>
      <c r="B515" t="s">
        <v>1111</v>
      </c>
      <c r="C515" t="s">
        <v>1015</v>
      </c>
      <c r="D515" t="s">
        <v>21</v>
      </c>
      <c r="E515">
        <v>99362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43683</v>
      </c>
      <c r="L515" t="s">
        <v>26</v>
      </c>
      <c r="N515" t="s">
        <v>24</v>
      </c>
    </row>
    <row r="516" spans="1:14" x14ac:dyDescent="0.25">
      <c r="A516" t="s">
        <v>194</v>
      </c>
      <c r="B516" t="s">
        <v>1112</v>
      </c>
      <c r="C516" t="s">
        <v>907</v>
      </c>
      <c r="D516" t="s">
        <v>21</v>
      </c>
      <c r="E516">
        <v>98221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43683</v>
      </c>
      <c r="L516" t="s">
        <v>26</v>
      </c>
      <c r="N516" t="s">
        <v>24</v>
      </c>
    </row>
    <row r="517" spans="1:14" x14ac:dyDescent="0.25">
      <c r="A517" t="s">
        <v>1113</v>
      </c>
      <c r="B517" t="s">
        <v>1114</v>
      </c>
      <c r="C517" t="s">
        <v>1015</v>
      </c>
      <c r="D517" t="s">
        <v>21</v>
      </c>
      <c r="E517">
        <v>99362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43683</v>
      </c>
      <c r="L517" t="s">
        <v>26</v>
      </c>
      <c r="N517" t="s">
        <v>24</v>
      </c>
    </row>
    <row r="518" spans="1:14" x14ac:dyDescent="0.25">
      <c r="A518" t="s">
        <v>1115</v>
      </c>
      <c r="B518" t="s">
        <v>1116</v>
      </c>
      <c r="C518" t="s">
        <v>165</v>
      </c>
      <c r="D518" t="s">
        <v>21</v>
      </c>
      <c r="E518">
        <v>98373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43683</v>
      </c>
      <c r="L518" t="s">
        <v>26</v>
      </c>
      <c r="N518" t="s">
        <v>24</v>
      </c>
    </row>
    <row r="519" spans="1:14" x14ac:dyDescent="0.25">
      <c r="A519" t="s">
        <v>1117</v>
      </c>
      <c r="B519" t="s">
        <v>1118</v>
      </c>
      <c r="C519" t="s">
        <v>1015</v>
      </c>
      <c r="D519" t="s">
        <v>21</v>
      </c>
      <c r="E519">
        <v>99362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43683</v>
      </c>
      <c r="L519" t="s">
        <v>26</v>
      </c>
      <c r="N519" t="s">
        <v>24</v>
      </c>
    </row>
    <row r="520" spans="1:14" x14ac:dyDescent="0.25">
      <c r="A520" t="s">
        <v>556</v>
      </c>
      <c r="B520" t="s">
        <v>1119</v>
      </c>
      <c r="C520" t="s">
        <v>20</v>
      </c>
      <c r="D520" t="s">
        <v>21</v>
      </c>
      <c r="E520">
        <v>98103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43683</v>
      </c>
      <c r="L520" t="s">
        <v>26</v>
      </c>
      <c r="N520" t="s">
        <v>24</v>
      </c>
    </row>
    <row r="521" spans="1:14" x14ac:dyDescent="0.25">
      <c r="A521" t="s">
        <v>111</v>
      </c>
      <c r="B521" t="s">
        <v>1120</v>
      </c>
      <c r="C521" t="s">
        <v>886</v>
      </c>
      <c r="D521" t="s">
        <v>21</v>
      </c>
      <c r="E521">
        <v>98223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43682</v>
      </c>
      <c r="L521" t="s">
        <v>26</v>
      </c>
      <c r="N521" t="s">
        <v>24</v>
      </c>
    </row>
    <row r="522" spans="1:14" x14ac:dyDescent="0.25">
      <c r="A522">
        <v>76</v>
      </c>
      <c r="B522" t="s">
        <v>1121</v>
      </c>
      <c r="C522" t="s">
        <v>590</v>
      </c>
      <c r="D522" t="s">
        <v>21</v>
      </c>
      <c r="E522">
        <v>98065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43682</v>
      </c>
      <c r="L522" t="s">
        <v>26</v>
      </c>
      <c r="N522" t="s">
        <v>24</v>
      </c>
    </row>
    <row r="523" spans="1:14" x14ac:dyDescent="0.25">
      <c r="A523" t="s">
        <v>1122</v>
      </c>
      <c r="B523" t="s">
        <v>1123</v>
      </c>
      <c r="C523" t="s">
        <v>473</v>
      </c>
      <c r="D523" t="s">
        <v>21</v>
      </c>
      <c r="E523">
        <v>98937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43682</v>
      </c>
      <c r="L523" t="s">
        <v>26</v>
      </c>
      <c r="N523" t="s">
        <v>24</v>
      </c>
    </row>
    <row r="524" spans="1:14" x14ac:dyDescent="0.25">
      <c r="A524" t="s">
        <v>1124</v>
      </c>
      <c r="B524" t="s">
        <v>1125</v>
      </c>
      <c r="C524" t="s">
        <v>473</v>
      </c>
      <c r="D524" t="s">
        <v>21</v>
      </c>
      <c r="E524">
        <v>98937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43682</v>
      </c>
      <c r="L524" t="s">
        <v>26</v>
      </c>
      <c r="N524" t="s">
        <v>24</v>
      </c>
    </row>
    <row r="525" spans="1:14" x14ac:dyDescent="0.25">
      <c r="A525" t="s">
        <v>1126</v>
      </c>
      <c r="B525" t="s">
        <v>1127</v>
      </c>
      <c r="C525" t="s">
        <v>473</v>
      </c>
      <c r="D525" t="s">
        <v>21</v>
      </c>
      <c r="E525">
        <v>98937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43682</v>
      </c>
      <c r="L525" t="s">
        <v>26</v>
      </c>
      <c r="N525" t="s">
        <v>24</v>
      </c>
    </row>
    <row r="526" spans="1:14" x14ac:dyDescent="0.25">
      <c r="A526" t="s">
        <v>244</v>
      </c>
      <c r="B526" t="s">
        <v>1128</v>
      </c>
      <c r="C526" t="s">
        <v>209</v>
      </c>
      <c r="D526" t="s">
        <v>21</v>
      </c>
      <c r="E526">
        <v>98032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43682</v>
      </c>
      <c r="L526" t="s">
        <v>26</v>
      </c>
      <c r="N526" t="s">
        <v>24</v>
      </c>
    </row>
    <row r="527" spans="1:14" x14ac:dyDescent="0.25">
      <c r="A527" t="s">
        <v>1129</v>
      </c>
      <c r="B527" t="s">
        <v>1130</v>
      </c>
      <c r="C527" t="s">
        <v>473</v>
      </c>
      <c r="D527" t="s">
        <v>21</v>
      </c>
      <c r="E527">
        <v>98937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43682</v>
      </c>
      <c r="L527" t="s">
        <v>26</v>
      </c>
      <c r="N527" t="s">
        <v>24</v>
      </c>
    </row>
    <row r="528" spans="1:14" x14ac:dyDescent="0.25">
      <c r="A528" t="s">
        <v>1131</v>
      </c>
      <c r="B528" t="s">
        <v>1132</v>
      </c>
      <c r="C528" t="s">
        <v>473</v>
      </c>
      <c r="D528" t="s">
        <v>21</v>
      </c>
      <c r="E528">
        <v>98937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43682</v>
      </c>
      <c r="L528" t="s">
        <v>26</v>
      </c>
      <c r="N528" t="s">
        <v>24</v>
      </c>
    </row>
    <row r="529" spans="1:14" x14ac:dyDescent="0.25">
      <c r="A529" t="s">
        <v>1133</v>
      </c>
      <c r="B529" t="s">
        <v>1134</v>
      </c>
      <c r="C529" t="s">
        <v>1135</v>
      </c>
      <c r="D529" t="s">
        <v>21</v>
      </c>
      <c r="E529">
        <v>98305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43682</v>
      </c>
      <c r="L529" t="s">
        <v>26</v>
      </c>
      <c r="N529" t="s">
        <v>24</v>
      </c>
    </row>
    <row r="530" spans="1:14" x14ac:dyDescent="0.25">
      <c r="A530" t="s">
        <v>1136</v>
      </c>
      <c r="B530" t="s">
        <v>1137</v>
      </c>
      <c r="C530" t="s">
        <v>1138</v>
      </c>
      <c r="D530" t="s">
        <v>21</v>
      </c>
      <c r="E530">
        <v>98934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43682</v>
      </c>
      <c r="L530" t="s">
        <v>26</v>
      </c>
      <c r="N530" t="s">
        <v>24</v>
      </c>
    </row>
    <row r="531" spans="1:14" x14ac:dyDescent="0.25">
      <c r="A531" t="s">
        <v>1139</v>
      </c>
      <c r="B531" t="s">
        <v>1140</v>
      </c>
      <c r="C531" t="s">
        <v>473</v>
      </c>
      <c r="D531" t="s">
        <v>21</v>
      </c>
      <c r="E531">
        <v>98937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43682</v>
      </c>
      <c r="L531" t="s">
        <v>26</v>
      </c>
      <c r="N531" t="s">
        <v>24</v>
      </c>
    </row>
    <row r="532" spans="1:14" x14ac:dyDescent="0.25">
      <c r="A532" t="s">
        <v>1141</v>
      </c>
      <c r="B532" t="s">
        <v>1142</v>
      </c>
      <c r="C532" t="s">
        <v>473</v>
      </c>
      <c r="D532" t="s">
        <v>21</v>
      </c>
      <c r="E532">
        <v>98937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43682</v>
      </c>
      <c r="L532" t="s">
        <v>26</v>
      </c>
      <c r="N532" t="s">
        <v>24</v>
      </c>
    </row>
    <row r="533" spans="1:14" x14ac:dyDescent="0.25">
      <c r="A533" t="s">
        <v>1143</v>
      </c>
      <c r="B533" t="s">
        <v>1144</v>
      </c>
      <c r="C533" t="s">
        <v>1145</v>
      </c>
      <c r="D533" t="s">
        <v>21</v>
      </c>
      <c r="E533">
        <v>98294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43682</v>
      </c>
      <c r="L533" t="s">
        <v>26</v>
      </c>
      <c r="N533" t="s">
        <v>24</v>
      </c>
    </row>
    <row r="534" spans="1:14" x14ac:dyDescent="0.25">
      <c r="A534" t="s">
        <v>1146</v>
      </c>
      <c r="B534" t="s">
        <v>1147</v>
      </c>
      <c r="C534" t="s">
        <v>92</v>
      </c>
      <c r="D534" t="s">
        <v>21</v>
      </c>
      <c r="E534">
        <v>98273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43680</v>
      </c>
      <c r="L534" t="s">
        <v>26</v>
      </c>
      <c r="N534" t="s">
        <v>24</v>
      </c>
    </row>
    <row r="535" spans="1:14" x14ac:dyDescent="0.25">
      <c r="A535" t="s">
        <v>1148</v>
      </c>
      <c r="B535" t="s">
        <v>1149</v>
      </c>
      <c r="C535" t="s">
        <v>227</v>
      </c>
      <c r="D535" t="s">
        <v>21</v>
      </c>
      <c r="E535">
        <v>98225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43680</v>
      </c>
      <c r="L535" t="s">
        <v>26</v>
      </c>
      <c r="N535" t="s">
        <v>24</v>
      </c>
    </row>
    <row r="536" spans="1:14" x14ac:dyDescent="0.25">
      <c r="A536" t="s">
        <v>1150</v>
      </c>
      <c r="B536" t="s">
        <v>1151</v>
      </c>
      <c r="C536" t="s">
        <v>1152</v>
      </c>
      <c r="D536" t="s">
        <v>21</v>
      </c>
      <c r="E536">
        <v>98903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43679</v>
      </c>
      <c r="L536" t="s">
        <v>26</v>
      </c>
      <c r="N536" t="s">
        <v>24</v>
      </c>
    </row>
    <row r="537" spans="1:14" x14ac:dyDescent="0.25">
      <c r="A537" t="s">
        <v>1153</v>
      </c>
      <c r="B537" t="s">
        <v>1154</v>
      </c>
      <c r="C537" t="s">
        <v>555</v>
      </c>
      <c r="D537" t="s">
        <v>21</v>
      </c>
      <c r="E537">
        <v>98053</v>
      </c>
      <c r="F537" t="s">
        <v>22</v>
      </c>
      <c r="G537" t="s">
        <v>22</v>
      </c>
      <c r="H537" t="s">
        <v>116</v>
      </c>
      <c r="I537" t="s">
        <v>212</v>
      </c>
      <c r="J537" t="s">
        <v>59</v>
      </c>
      <c r="K537" s="1">
        <v>43679</v>
      </c>
      <c r="L537" t="s">
        <v>60</v>
      </c>
      <c r="M537" t="str">
        <f>HYPERLINK("https://www.regulations.gov/docket?D=FDA-2019-H-3619")</f>
        <v>https://www.regulations.gov/docket?D=FDA-2019-H-3619</v>
      </c>
      <c r="N537" t="s">
        <v>59</v>
      </c>
    </row>
    <row r="538" spans="1:14" x14ac:dyDescent="0.25">
      <c r="A538" t="s">
        <v>1155</v>
      </c>
      <c r="B538" t="s">
        <v>1156</v>
      </c>
      <c r="C538" t="s">
        <v>388</v>
      </c>
      <c r="D538" t="s">
        <v>21</v>
      </c>
      <c r="E538">
        <v>98930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43678</v>
      </c>
      <c r="L538" t="s">
        <v>26</v>
      </c>
      <c r="N538" t="s">
        <v>24</v>
      </c>
    </row>
    <row r="539" spans="1:14" x14ac:dyDescent="0.25">
      <c r="A539" t="s">
        <v>1157</v>
      </c>
      <c r="B539" t="s">
        <v>1158</v>
      </c>
      <c r="C539" t="s">
        <v>800</v>
      </c>
      <c r="D539" t="s">
        <v>21</v>
      </c>
      <c r="E539">
        <v>98012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43678</v>
      </c>
      <c r="L539" t="s">
        <v>26</v>
      </c>
      <c r="N539" t="s">
        <v>24</v>
      </c>
    </row>
    <row r="540" spans="1:14" x14ac:dyDescent="0.25">
      <c r="A540">
        <v>76</v>
      </c>
      <c r="B540" t="s">
        <v>1159</v>
      </c>
      <c r="C540" t="s">
        <v>454</v>
      </c>
      <c r="D540" t="s">
        <v>21</v>
      </c>
      <c r="E540">
        <v>98006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43678</v>
      </c>
      <c r="L540" t="s">
        <v>26</v>
      </c>
      <c r="N540" t="s">
        <v>24</v>
      </c>
    </row>
    <row r="541" spans="1:14" x14ac:dyDescent="0.25">
      <c r="A541" t="s">
        <v>1160</v>
      </c>
      <c r="B541" t="s">
        <v>1161</v>
      </c>
      <c r="C541" t="s">
        <v>178</v>
      </c>
      <c r="D541" t="s">
        <v>21</v>
      </c>
      <c r="E541">
        <v>98944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43678</v>
      </c>
      <c r="L541" t="s">
        <v>26</v>
      </c>
      <c r="N541" t="s">
        <v>24</v>
      </c>
    </row>
    <row r="542" spans="1:14" x14ac:dyDescent="0.25">
      <c r="A542" t="s">
        <v>1162</v>
      </c>
      <c r="B542" t="s">
        <v>1163</v>
      </c>
      <c r="C542" t="s">
        <v>1152</v>
      </c>
      <c r="D542" t="s">
        <v>21</v>
      </c>
      <c r="E542">
        <v>98903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43678</v>
      </c>
      <c r="L542" t="s">
        <v>26</v>
      </c>
      <c r="N542" t="s">
        <v>24</v>
      </c>
    </row>
    <row r="543" spans="1:14" x14ac:dyDescent="0.25">
      <c r="A543" t="s">
        <v>1164</v>
      </c>
      <c r="B543" t="s">
        <v>1165</v>
      </c>
      <c r="C543" t="s">
        <v>457</v>
      </c>
      <c r="D543" t="s">
        <v>21</v>
      </c>
      <c r="E543">
        <v>98377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43678</v>
      </c>
      <c r="L543" t="s">
        <v>26</v>
      </c>
      <c r="N543" t="s">
        <v>24</v>
      </c>
    </row>
    <row r="544" spans="1:14" x14ac:dyDescent="0.25">
      <c r="A544" t="s">
        <v>1166</v>
      </c>
      <c r="B544" t="s">
        <v>1167</v>
      </c>
      <c r="C544" t="s">
        <v>525</v>
      </c>
      <c r="D544" t="s">
        <v>21</v>
      </c>
      <c r="E544">
        <v>98258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43678</v>
      </c>
      <c r="L544" t="s">
        <v>26</v>
      </c>
      <c r="N544" t="s">
        <v>24</v>
      </c>
    </row>
    <row r="545" spans="1:14" x14ac:dyDescent="0.25">
      <c r="A545" t="s">
        <v>356</v>
      </c>
      <c r="B545" t="s">
        <v>1168</v>
      </c>
      <c r="C545" t="s">
        <v>454</v>
      </c>
      <c r="D545" t="s">
        <v>21</v>
      </c>
      <c r="E545">
        <v>98005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43678</v>
      </c>
      <c r="L545" t="s">
        <v>26</v>
      </c>
      <c r="N545" t="s">
        <v>24</v>
      </c>
    </row>
    <row r="546" spans="1:14" x14ac:dyDescent="0.25">
      <c r="A546" t="s">
        <v>1169</v>
      </c>
      <c r="B546" t="s">
        <v>1170</v>
      </c>
      <c r="C546" t="s">
        <v>172</v>
      </c>
      <c r="D546" t="s">
        <v>21</v>
      </c>
      <c r="E546">
        <v>98953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43678</v>
      </c>
      <c r="L546" t="s">
        <v>26</v>
      </c>
      <c r="N546" t="s">
        <v>24</v>
      </c>
    </row>
    <row r="547" spans="1:14" x14ac:dyDescent="0.25">
      <c r="A547" t="s">
        <v>1171</v>
      </c>
      <c r="B547" t="s">
        <v>1172</v>
      </c>
      <c r="C547" t="s">
        <v>632</v>
      </c>
      <c r="D547" t="s">
        <v>21</v>
      </c>
      <c r="E547">
        <v>98036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43678</v>
      </c>
      <c r="L547" t="s">
        <v>26</v>
      </c>
      <c r="N547" t="s">
        <v>24</v>
      </c>
    </row>
    <row r="548" spans="1:14" x14ac:dyDescent="0.25">
      <c r="A548" t="s">
        <v>1173</v>
      </c>
      <c r="B548" t="s">
        <v>1174</v>
      </c>
      <c r="C548" t="s">
        <v>309</v>
      </c>
      <c r="D548" t="s">
        <v>21</v>
      </c>
      <c r="E548">
        <v>98020</v>
      </c>
      <c r="F548" t="s">
        <v>23</v>
      </c>
      <c r="G548" t="s">
        <v>23</v>
      </c>
      <c r="H548" t="s">
        <v>24</v>
      </c>
      <c r="I548" t="s">
        <v>24</v>
      </c>
      <c r="J548" s="1">
        <v>43655</v>
      </c>
      <c r="K548" s="1">
        <v>43678</v>
      </c>
      <c r="L548" t="s">
        <v>118</v>
      </c>
      <c r="N548" t="s">
        <v>119</v>
      </c>
    </row>
    <row r="549" spans="1:14" x14ac:dyDescent="0.25">
      <c r="A549" t="s">
        <v>1175</v>
      </c>
      <c r="B549" t="s">
        <v>1176</v>
      </c>
      <c r="C549" t="s">
        <v>1177</v>
      </c>
      <c r="D549" t="s">
        <v>21</v>
      </c>
      <c r="E549">
        <v>98932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43678</v>
      </c>
      <c r="L549" t="s">
        <v>26</v>
      </c>
      <c r="N549" t="s">
        <v>24</v>
      </c>
    </row>
    <row r="550" spans="1:14" x14ac:dyDescent="0.25">
      <c r="A550" t="s">
        <v>1178</v>
      </c>
      <c r="B550" t="s">
        <v>1179</v>
      </c>
      <c r="C550" t="s">
        <v>457</v>
      </c>
      <c r="D550" t="s">
        <v>21</v>
      </c>
      <c r="E550">
        <v>98377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43678</v>
      </c>
      <c r="L550" t="s">
        <v>26</v>
      </c>
      <c r="N550" t="s">
        <v>24</v>
      </c>
    </row>
    <row r="551" spans="1:14" x14ac:dyDescent="0.25">
      <c r="A551" t="s">
        <v>1180</v>
      </c>
      <c r="B551" t="s">
        <v>1181</v>
      </c>
      <c r="C551" t="s">
        <v>206</v>
      </c>
      <c r="D551" t="s">
        <v>21</v>
      </c>
      <c r="E551">
        <v>98272</v>
      </c>
      <c r="F551" t="s">
        <v>22</v>
      </c>
      <c r="G551" t="s">
        <v>22</v>
      </c>
      <c r="H551" t="s">
        <v>57</v>
      </c>
      <c r="I551" t="s">
        <v>58</v>
      </c>
      <c r="J551" s="1">
        <v>43649</v>
      </c>
      <c r="K551" s="1">
        <v>43678</v>
      </c>
      <c r="L551" t="s">
        <v>118</v>
      </c>
      <c r="N551" t="s">
        <v>119</v>
      </c>
    </row>
    <row r="552" spans="1:14" x14ac:dyDescent="0.25">
      <c r="A552" t="s">
        <v>1182</v>
      </c>
      <c r="B552" t="s">
        <v>1183</v>
      </c>
      <c r="C552" t="s">
        <v>172</v>
      </c>
      <c r="D552" t="s">
        <v>21</v>
      </c>
      <c r="E552">
        <v>98953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43678</v>
      </c>
      <c r="L552" t="s">
        <v>26</v>
      </c>
      <c r="N552" t="s">
        <v>24</v>
      </c>
    </row>
    <row r="553" spans="1:14" x14ac:dyDescent="0.25">
      <c r="A553" t="s">
        <v>1184</v>
      </c>
      <c r="B553" t="s">
        <v>1185</v>
      </c>
      <c r="C553" t="s">
        <v>196</v>
      </c>
      <c r="D553" t="s">
        <v>21</v>
      </c>
      <c r="E553">
        <v>98564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43678</v>
      </c>
      <c r="L553" t="s">
        <v>26</v>
      </c>
      <c r="N553" t="s">
        <v>24</v>
      </c>
    </row>
    <row r="554" spans="1:14" x14ac:dyDescent="0.25">
      <c r="A554" t="s">
        <v>1186</v>
      </c>
      <c r="B554" t="s">
        <v>1187</v>
      </c>
      <c r="C554" t="s">
        <v>358</v>
      </c>
      <c r="D554" t="s">
        <v>21</v>
      </c>
      <c r="E554">
        <v>99350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43678</v>
      </c>
      <c r="L554" t="s">
        <v>26</v>
      </c>
      <c r="N554" t="s">
        <v>24</v>
      </c>
    </row>
    <row r="555" spans="1:14" x14ac:dyDescent="0.25">
      <c r="A555" t="s">
        <v>1188</v>
      </c>
      <c r="B555" t="s">
        <v>1189</v>
      </c>
      <c r="C555" t="s">
        <v>454</v>
      </c>
      <c r="D555" t="s">
        <v>21</v>
      </c>
      <c r="E555">
        <v>98004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43678</v>
      </c>
      <c r="L555" t="s">
        <v>26</v>
      </c>
      <c r="N555" t="s">
        <v>24</v>
      </c>
    </row>
    <row r="556" spans="1:14" x14ac:dyDescent="0.25">
      <c r="A556" t="s">
        <v>1190</v>
      </c>
      <c r="B556" t="s">
        <v>1191</v>
      </c>
      <c r="C556" t="s">
        <v>492</v>
      </c>
      <c r="D556" t="s">
        <v>21</v>
      </c>
      <c r="E556">
        <v>98516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43677</v>
      </c>
      <c r="L556" t="s">
        <v>26</v>
      </c>
      <c r="N556" t="s">
        <v>24</v>
      </c>
    </row>
    <row r="557" spans="1:14" x14ac:dyDescent="0.25">
      <c r="A557" t="s">
        <v>352</v>
      </c>
      <c r="B557" t="s">
        <v>1192</v>
      </c>
      <c r="C557" t="s">
        <v>41</v>
      </c>
      <c r="D557" t="s">
        <v>21</v>
      </c>
      <c r="E557">
        <v>98188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43677</v>
      </c>
      <c r="L557" t="s">
        <v>26</v>
      </c>
      <c r="N557" t="s">
        <v>24</v>
      </c>
    </row>
    <row r="558" spans="1:14" x14ac:dyDescent="0.25">
      <c r="A558" t="s">
        <v>1193</v>
      </c>
      <c r="B558" t="s">
        <v>1194</v>
      </c>
      <c r="C558" t="s">
        <v>286</v>
      </c>
      <c r="D558" t="s">
        <v>21</v>
      </c>
      <c r="E558">
        <v>98503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43677</v>
      </c>
      <c r="L558" t="s">
        <v>26</v>
      </c>
      <c r="N558" t="s">
        <v>24</v>
      </c>
    </row>
    <row r="559" spans="1:14" x14ac:dyDescent="0.25">
      <c r="A559" t="s">
        <v>1195</v>
      </c>
      <c r="B559" t="s">
        <v>1196</v>
      </c>
      <c r="C559" t="s">
        <v>41</v>
      </c>
      <c r="D559" t="s">
        <v>21</v>
      </c>
      <c r="E559">
        <v>98198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43677</v>
      </c>
      <c r="L559" t="s">
        <v>26</v>
      </c>
      <c r="N559" t="s">
        <v>24</v>
      </c>
    </row>
    <row r="560" spans="1:14" x14ac:dyDescent="0.25">
      <c r="A560" t="s">
        <v>1197</v>
      </c>
      <c r="B560" t="s">
        <v>1198</v>
      </c>
      <c r="C560" t="s">
        <v>286</v>
      </c>
      <c r="D560" t="s">
        <v>21</v>
      </c>
      <c r="E560">
        <v>98503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43677</v>
      </c>
      <c r="L560" t="s">
        <v>26</v>
      </c>
      <c r="N560" t="s">
        <v>24</v>
      </c>
    </row>
    <row r="561" spans="1:14" x14ac:dyDescent="0.25">
      <c r="A561" t="s">
        <v>1199</v>
      </c>
      <c r="B561" t="s">
        <v>1200</v>
      </c>
      <c r="C561" t="s">
        <v>492</v>
      </c>
      <c r="D561" t="s">
        <v>21</v>
      </c>
      <c r="E561">
        <v>98513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43677</v>
      </c>
      <c r="L561" t="s">
        <v>26</v>
      </c>
      <c r="N561" t="s">
        <v>24</v>
      </c>
    </row>
    <row r="562" spans="1:14" x14ac:dyDescent="0.25">
      <c r="A562" t="s">
        <v>1201</v>
      </c>
      <c r="B562" t="s">
        <v>1202</v>
      </c>
      <c r="C562" t="s">
        <v>1203</v>
      </c>
      <c r="D562" t="s">
        <v>21</v>
      </c>
      <c r="E562">
        <v>98059</v>
      </c>
      <c r="F562" t="s">
        <v>22</v>
      </c>
      <c r="G562" t="s">
        <v>22</v>
      </c>
      <c r="H562" t="s">
        <v>116</v>
      </c>
      <c r="I562" t="s">
        <v>212</v>
      </c>
      <c r="J562" t="s">
        <v>59</v>
      </c>
      <c r="K562" s="1">
        <v>43677</v>
      </c>
      <c r="L562" t="s">
        <v>60</v>
      </c>
      <c r="M562" t="str">
        <f>HYPERLINK("https://www.regulations.gov/docket?D=FDA-2019-H-3586")</f>
        <v>https://www.regulations.gov/docket?D=FDA-2019-H-3586</v>
      </c>
      <c r="N562" t="s">
        <v>59</v>
      </c>
    </row>
    <row r="563" spans="1:14" x14ac:dyDescent="0.25">
      <c r="A563" t="s">
        <v>683</v>
      </c>
      <c r="B563" t="s">
        <v>1204</v>
      </c>
      <c r="C563" t="s">
        <v>41</v>
      </c>
      <c r="D563" t="s">
        <v>21</v>
      </c>
      <c r="E563">
        <v>98188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43677</v>
      </c>
      <c r="L563" t="s">
        <v>26</v>
      </c>
      <c r="N563" t="s">
        <v>24</v>
      </c>
    </row>
    <row r="564" spans="1:14" x14ac:dyDescent="0.25">
      <c r="A564" t="s">
        <v>1205</v>
      </c>
      <c r="B564" t="s">
        <v>1206</v>
      </c>
      <c r="C564" t="s">
        <v>1207</v>
      </c>
      <c r="D564" t="s">
        <v>21</v>
      </c>
      <c r="E564">
        <v>98249</v>
      </c>
      <c r="F564" t="s">
        <v>22</v>
      </c>
      <c r="G564" t="s">
        <v>22</v>
      </c>
      <c r="H564" t="s">
        <v>104</v>
      </c>
      <c r="I564" t="s">
        <v>212</v>
      </c>
      <c r="J564" t="s">
        <v>59</v>
      </c>
      <c r="K564" s="1">
        <v>43677</v>
      </c>
      <c r="L564" t="s">
        <v>60</v>
      </c>
      <c r="M564" t="str">
        <f>HYPERLINK("https://www.regulations.gov/docket?D=FDA-2019-H-3596")</f>
        <v>https://www.regulations.gov/docket?D=FDA-2019-H-3596</v>
      </c>
      <c r="N564" t="s">
        <v>59</v>
      </c>
    </row>
    <row r="565" spans="1:14" x14ac:dyDescent="0.25">
      <c r="A565" t="s">
        <v>1208</v>
      </c>
      <c r="B565" t="s">
        <v>1209</v>
      </c>
      <c r="C565" t="s">
        <v>286</v>
      </c>
      <c r="D565" t="s">
        <v>21</v>
      </c>
      <c r="E565">
        <v>98516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43677</v>
      </c>
      <c r="L565" t="s">
        <v>26</v>
      </c>
      <c r="N565" t="s">
        <v>24</v>
      </c>
    </row>
    <row r="566" spans="1:14" x14ac:dyDescent="0.25">
      <c r="A566" t="s">
        <v>1210</v>
      </c>
      <c r="B566" t="s">
        <v>1211</v>
      </c>
      <c r="C566" t="s">
        <v>41</v>
      </c>
      <c r="D566" t="s">
        <v>21</v>
      </c>
      <c r="E566">
        <v>98188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43677</v>
      </c>
      <c r="L566" t="s">
        <v>26</v>
      </c>
      <c r="N566" t="s">
        <v>24</v>
      </c>
    </row>
    <row r="567" spans="1:14" x14ac:dyDescent="0.25">
      <c r="A567" t="s">
        <v>1212</v>
      </c>
      <c r="B567" t="s">
        <v>1213</v>
      </c>
      <c r="C567" t="s">
        <v>286</v>
      </c>
      <c r="D567" t="s">
        <v>21</v>
      </c>
      <c r="E567">
        <v>98506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43677</v>
      </c>
      <c r="L567" t="s">
        <v>26</v>
      </c>
      <c r="N567" t="s">
        <v>24</v>
      </c>
    </row>
    <row r="568" spans="1:14" x14ac:dyDescent="0.25">
      <c r="A568" t="s">
        <v>1214</v>
      </c>
      <c r="B568" t="s">
        <v>1215</v>
      </c>
      <c r="C568" t="s">
        <v>20</v>
      </c>
      <c r="D568" t="s">
        <v>21</v>
      </c>
      <c r="E568">
        <v>98122</v>
      </c>
      <c r="F568" t="s">
        <v>23</v>
      </c>
      <c r="G568" t="s">
        <v>23</v>
      </c>
      <c r="H568" t="s">
        <v>24</v>
      </c>
      <c r="I568" t="s">
        <v>24</v>
      </c>
      <c r="J568" t="s">
        <v>25</v>
      </c>
      <c r="K568" s="1">
        <v>43677</v>
      </c>
      <c r="L568" t="s">
        <v>26</v>
      </c>
      <c r="N568" t="s">
        <v>24</v>
      </c>
    </row>
    <row r="569" spans="1:14" x14ac:dyDescent="0.25">
      <c r="A569" t="s">
        <v>1216</v>
      </c>
      <c r="B569" t="s">
        <v>1217</v>
      </c>
      <c r="C569" t="s">
        <v>101</v>
      </c>
      <c r="D569" t="s">
        <v>21</v>
      </c>
      <c r="E569">
        <v>98284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43676</v>
      </c>
      <c r="L569" t="s">
        <v>26</v>
      </c>
      <c r="N569" t="s">
        <v>24</v>
      </c>
    </row>
    <row r="570" spans="1:14" x14ac:dyDescent="0.25">
      <c r="A570" t="s">
        <v>1218</v>
      </c>
      <c r="B570" t="s">
        <v>1219</v>
      </c>
      <c r="C570" t="s">
        <v>227</v>
      </c>
      <c r="D570" t="s">
        <v>21</v>
      </c>
      <c r="E570">
        <v>98225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43676</v>
      </c>
      <c r="L570" t="s">
        <v>26</v>
      </c>
      <c r="N570" t="s">
        <v>24</v>
      </c>
    </row>
    <row r="571" spans="1:14" x14ac:dyDescent="0.25">
      <c r="A571" t="s">
        <v>1220</v>
      </c>
      <c r="B571" t="s">
        <v>1221</v>
      </c>
      <c r="C571" t="s">
        <v>165</v>
      </c>
      <c r="D571" t="s">
        <v>21</v>
      </c>
      <c r="E571">
        <v>98375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43676</v>
      </c>
      <c r="L571" t="s">
        <v>26</v>
      </c>
      <c r="N571" t="s">
        <v>24</v>
      </c>
    </row>
    <row r="572" spans="1:14" x14ac:dyDescent="0.25">
      <c r="A572" t="s">
        <v>1222</v>
      </c>
      <c r="B572" t="s">
        <v>1223</v>
      </c>
      <c r="C572" t="s">
        <v>165</v>
      </c>
      <c r="D572" t="s">
        <v>21</v>
      </c>
      <c r="E572">
        <v>98371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43676</v>
      </c>
      <c r="L572" t="s">
        <v>26</v>
      </c>
      <c r="N572" t="s">
        <v>24</v>
      </c>
    </row>
    <row r="573" spans="1:14" x14ac:dyDescent="0.25">
      <c r="A573" t="s">
        <v>1224</v>
      </c>
      <c r="B573" t="s">
        <v>1225</v>
      </c>
      <c r="C573" t="s">
        <v>261</v>
      </c>
      <c r="D573" t="s">
        <v>21</v>
      </c>
      <c r="E573">
        <v>99202</v>
      </c>
      <c r="F573" t="s">
        <v>22</v>
      </c>
      <c r="G573" t="s">
        <v>22</v>
      </c>
      <c r="H573" t="s">
        <v>116</v>
      </c>
      <c r="I573" t="s">
        <v>117</v>
      </c>
      <c r="J573" t="s">
        <v>59</v>
      </c>
      <c r="K573" s="1">
        <v>43676</v>
      </c>
      <c r="L573" t="s">
        <v>60</v>
      </c>
      <c r="M573" t="str">
        <f>HYPERLINK("https://www.regulations.gov/docket?D=FDA-2019-H-3574")</f>
        <v>https://www.regulations.gov/docket?D=FDA-2019-H-3574</v>
      </c>
      <c r="N573" t="s">
        <v>59</v>
      </c>
    </row>
    <row r="574" spans="1:14" x14ac:dyDescent="0.25">
      <c r="A574" t="s">
        <v>111</v>
      </c>
      <c r="B574" t="s">
        <v>1226</v>
      </c>
      <c r="C574" t="s">
        <v>165</v>
      </c>
      <c r="D574" t="s">
        <v>21</v>
      </c>
      <c r="E574">
        <v>98371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43676</v>
      </c>
      <c r="L574" t="s">
        <v>26</v>
      </c>
      <c r="N574" t="s">
        <v>24</v>
      </c>
    </row>
    <row r="575" spans="1:14" x14ac:dyDescent="0.25">
      <c r="A575" t="s">
        <v>111</v>
      </c>
      <c r="B575" t="s">
        <v>1227</v>
      </c>
      <c r="C575" t="s">
        <v>165</v>
      </c>
      <c r="D575" t="s">
        <v>21</v>
      </c>
      <c r="E575">
        <v>98371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43676</v>
      </c>
      <c r="L575" t="s">
        <v>26</v>
      </c>
      <c r="N575" t="s">
        <v>24</v>
      </c>
    </row>
    <row r="576" spans="1:14" x14ac:dyDescent="0.25">
      <c r="A576" t="s">
        <v>1228</v>
      </c>
      <c r="B576" t="s">
        <v>1229</v>
      </c>
      <c r="C576" t="s">
        <v>165</v>
      </c>
      <c r="D576" t="s">
        <v>21</v>
      </c>
      <c r="E576">
        <v>98372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43676</v>
      </c>
      <c r="L576" t="s">
        <v>26</v>
      </c>
      <c r="N576" t="s">
        <v>24</v>
      </c>
    </row>
    <row r="577" spans="1:14" x14ac:dyDescent="0.25">
      <c r="A577" t="s">
        <v>1230</v>
      </c>
      <c r="B577" t="s">
        <v>1231</v>
      </c>
      <c r="C577" t="s">
        <v>555</v>
      </c>
      <c r="D577" t="s">
        <v>21</v>
      </c>
      <c r="E577">
        <v>98053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43676</v>
      </c>
      <c r="L577" t="s">
        <v>26</v>
      </c>
      <c r="N577" t="s">
        <v>24</v>
      </c>
    </row>
    <row r="578" spans="1:14" x14ac:dyDescent="0.25">
      <c r="A578" t="s">
        <v>1232</v>
      </c>
      <c r="B578" t="s">
        <v>1233</v>
      </c>
      <c r="C578" t="s">
        <v>227</v>
      </c>
      <c r="D578" t="s">
        <v>21</v>
      </c>
      <c r="E578">
        <v>98225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43676</v>
      </c>
      <c r="L578" t="s">
        <v>26</v>
      </c>
      <c r="N578" t="s">
        <v>24</v>
      </c>
    </row>
    <row r="579" spans="1:14" x14ac:dyDescent="0.25">
      <c r="A579" t="s">
        <v>1234</v>
      </c>
      <c r="B579" t="s">
        <v>1235</v>
      </c>
      <c r="C579" t="s">
        <v>20</v>
      </c>
      <c r="D579" t="s">
        <v>21</v>
      </c>
      <c r="E579">
        <v>98101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43676</v>
      </c>
      <c r="L579" t="s">
        <v>26</v>
      </c>
      <c r="N579" t="s">
        <v>24</v>
      </c>
    </row>
    <row r="580" spans="1:14" x14ac:dyDescent="0.25">
      <c r="A580" t="s">
        <v>818</v>
      </c>
      <c r="B580" t="s">
        <v>1236</v>
      </c>
      <c r="C580" t="s">
        <v>209</v>
      </c>
      <c r="D580" t="s">
        <v>21</v>
      </c>
      <c r="E580">
        <v>98032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43676</v>
      </c>
      <c r="L580" t="s">
        <v>26</v>
      </c>
      <c r="N580" t="s">
        <v>24</v>
      </c>
    </row>
    <row r="581" spans="1:14" x14ac:dyDescent="0.25">
      <c r="A581" t="s">
        <v>1237</v>
      </c>
      <c r="B581" t="s">
        <v>1238</v>
      </c>
      <c r="C581" t="s">
        <v>227</v>
      </c>
      <c r="D581" t="s">
        <v>21</v>
      </c>
      <c r="E581">
        <v>98227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43676</v>
      </c>
      <c r="L581" t="s">
        <v>26</v>
      </c>
      <c r="N581" t="s">
        <v>24</v>
      </c>
    </row>
    <row r="582" spans="1:14" x14ac:dyDescent="0.25">
      <c r="A582" t="s">
        <v>1239</v>
      </c>
      <c r="B582" t="s">
        <v>1240</v>
      </c>
      <c r="C582" t="s">
        <v>165</v>
      </c>
      <c r="D582" t="s">
        <v>21</v>
      </c>
      <c r="E582">
        <v>98373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43676</v>
      </c>
      <c r="L582" t="s">
        <v>26</v>
      </c>
      <c r="N582" t="s">
        <v>24</v>
      </c>
    </row>
    <row r="583" spans="1:14" x14ac:dyDescent="0.25">
      <c r="A583" t="s">
        <v>683</v>
      </c>
      <c r="B583" t="s">
        <v>1241</v>
      </c>
      <c r="C583" t="s">
        <v>165</v>
      </c>
      <c r="D583" t="s">
        <v>21</v>
      </c>
      <c r="E583">
        <v>98371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43676</v>
      </c>
      <c r="L583" t="s">
        <v>26</v>
      </c>
      <c r="N583" t="s">
        <v>24</v>
      </c>
    </row>
    <row r="584" spans="1:14" x14ac:dyDescent="0.25">
      <c r="A584" t="s">
        <v>1242</v>
      </c>
      <c r="B584" t="s">
        <v>1243</v>
      </c>
      <c r="C584" t="s">
        <v>20</v>
      </c>
      <c r="D584" t="s">
        <v>21</v>
      </c>
      <c r="E584">
        <v>98134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43676</v>
      </c>
      <c r="L584" t="s">
        <v>26</v>
      </c>
      <c r="N584" t="s">
        <v>24</v>
      </c>
    </row>
    <row r="585" spans="1:14" x14ac:dyDescent="0.25">
      <c r="A585" t="s">
        <v>1244</v>
      </c>
      <c r="B585" t="s">
        <v>1245</v>
      </c>
      <c r="C585" t="s">
        <v>165</v>
      </c>
      <c r="D585" t="s">
        <v>21</v>
      </c>
      <c r="E585">
        <v>98371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43676</v>
      </c>
      <c r="L585" t="s">
        <v>26</v>
      </c>
      <c r="N585" t="s">
        <v>24</v>
      </c>
    </row>
    <row r="586" spans="1:14" x14ac:dyDescent="0.25">
      <c r="A586" t="s">
        <v>1246</v>
      </c>
      <c r="B586" t="s">
        <v>1247</v>
      </c>
      <c r="C586" t="s">
        <v>20</v>
      </c>
      <c r="D586" t="s">
        <v>21</v>
      </c>
      <c r="E586">
        <v>98122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43676</v>
      </c>
      <c r="L586" t="s">
        <v>26</v>
      </c>
      <c r="N586" t="s">
        <v>24</v>
      </c>
    </row>
    <row r="587" spans="1:14" x14ac:dyDescent="0.25">
      <c r="A587" t="s">
        <v>479</v>
      </c>
      <c r="B587" t="s">
        <v>1248</v>
      </c>
      <c r="C587" t="s">
        <v>165</v>
      </c>
      <c r="D587" t="s">
        <v>21</v>
      </c>
      <c r="E587">
        <v>98374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43676</v>
      </c>
      <c r="L587" t="s">
        <v>26</v>
      </c>
      <c r="N587" t="s">
        <v>24</v>
      </c>
    </row>
    <row r="588" spans="1:14" x14ac:dyDescent="0.25">
      <c r="A588" t="s">
        <v>1249</v>
      </c>
      <c r="B588" t="s">
        <v>1250</v>
      </c>
      <c r="C588" t="s">
        <v>227</v>
      </c>
      <c r="D588" t="s">
        <v>21</v>
      </c>
      <c r="E588">
        <v>98226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43676</v>
      </c>
      <c r="L588" t="s">
        <v>26</v>
      </c>
      <c r="N588" t="s">
        <v>24</v>
      </c>
    </row>
    <row r="589" spans="1:14" x14ac:dyDescent="0.25">
      <c r="A589" t="s">
        <v>1251</v>
      </c>
      <c r="B589" t="s">
        <v>1252</v>
      </c>
      <c r="C589" t="s">
        <v>20</v>
      </c>
      <c r="D589" t="s">
        <v>21</v>
      </c>
      <c r="E589">
        <v>98101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43676</v>
      </c>
      <c r="L589" t="s">
        <v>26</v>
      </c>
      <c r="N589" t="s">
        <v>24</v>
      </c>
    </row>
    <row r="590" spans="1:14" x14ac:dyDescent="0.25">
      <c r="A590" t="s">
        <v>1253</v>
      </c>
      <c r="B590" t="s">
        <v>1254</v>
      </c>
      <c r="C590" t="s">
        <v>209</v>
      </c>
      <c r="D590" t="s">
        <v>21</v>
      </c>
      <c r="E590">
        <v>98030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43675</v>
      </c>
      <c r="L590" t="s">
        <v>26</v>
      </c>
      <c r="N590" t="s">
        <v>24</v>
      </c>
    </row>
    <row r="591" spans="1:14" x14ac:dyDescent="0.25">
      <c r="A591" t="s">
        <v>1255</v>
      </c>
      <c r="B591" t="s">
        <v>1256</v>
      </c>
      <c r="C591" t="s">
        <v>1018</v>
      </c>
      <c r="D591" t="s">
        <v>21</v>
      </c>
      <c r="E591">
        <v>98531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43675</v>
      </c>
      <c r="L591" t="s">
        <v>26</v>
      </c>
      <c r="N591" t="s">
        <v>24</v>
      </c>
    </row>
    <row r="592" spans="1:14" x14ac:dyDescent="0.25">
      <c r="A592" t="s">
        <v>1257</v>
      </c>
      <c r="B592" t="s">
        <v>1258</v>
      </c>
      <c r="C592" t="s">
        <v>209</v>
      </c>
      <c r="D592" t="s">
        <v>21</v>
      </c>
      <c r="E592">
        <v>98032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43675</v>
      </c>
      <c r="L592" t="s">
        <v>26</v>
      </c>
      <c r="N592" t="s">
        <v>24</v>
      </c>
    </row>
    <row r="593" spans="1:14" x14ac:dyDescent="0.25">
      <c r="A593" t="s">
        <v>1259</v>
      </c>
      <c r="B593" t="s">
        <v>1260</v>
      </c>
      <c r="C593" t="s">
        <v>632</v>
      </c>
      <c r="D593" t="s">
        <v>21</v>
      </c>
      <c r="E593">
        <v>98036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43675</v>
      </c>
      <c r="L593" t="s">
        <v>26</v>
      </c>
      <c r="N593" t="s">
        <v>24</v>
      </c>
    </row>
    <row r="594" spans="1:14" x14ac:dyDescent="0.25">
      <c r="A594" t="s">
        <v>1261</v>
      </c>
      <c r="B594" t="s">
        <v>1262</v>
      </c>
      <c r="C594" t="s">
        <v>209</v>
      </c>
      <c r="D594" t="s">
        <v>21</v>
      </c>
      <c r="E594">
        <v>98031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43675</v>
      </c>
      <c r="L594" t="s">
        <v>26</v>
      </c>
      <c r="N594" t="s">
        <v>24</v>
      </c>
    </row>
    <row r="595" spans="1:14" x14ac:dyDescent="0.25">
      <c r="A595" t="s">
        <v>1263</v>
      </c>
      <c r="B595" t="s">
        <v>1264</v>
      </c>
      <c r="C595" t="s">
        <v>1018</v>
      </c>
      <c r="D595" t="s">
        <v>21</v>
      </c>
      <c r="E595">
        <v>98531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43675</v>
      </c>
      <c r="L595" t="s">
        <v>26</v>
      </c>
      <c r="N595" t="s">
        <v>24</v>
      </c>
    </row>
    <row r="596" spans="1:14" x14ac:dyDescent="0.25">
      <c r="A596" t="s">
        <v>1265</v>
      </c>
      <c r="B596" t="s">
        <v>1266</v>
      </c>
      <c r="C596" t="s">
        <v>115</v>
      </c>
      <c r="D596" t="s">
        <v>21</v>
      </c>
      <c r="E596">
        <v>98532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43675</v>
      </c>
      <c r="L596" t="s">
        <v>26</v>
      </c>
      <c r="N596" t="s">
        <v>24</v>
      </c>
    </row>
    <row r="597" spans="1:14" x14ac:dyDescent="0.25">
      <c r="A597" t="s">
        <v>1267</v>
      </c>
      <c r="B597" t="s">
        <v>1268</v>
      </c>
      <c r="C597" t="s">
        <v>632</v>
      </c>
      <c r="D597" t="s">
        <v>21</v>
      </c>
      <c r="E597">
        <v>98037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43675</v>
      </c>
      <c r="L597" t="s">
        <v>26</v>
      </c>
      <c r="N597" t="s">
        <v>24</v>
      </c>
    </row>
    <row r="598" spans="1:14" x14ac:dyDescent="0.25">
      <c r="A598" t="s">
        <v>111</v>
      </c>
      <c r="B598" t="s">
        <v>1269</v>
      </c>
      <c r="C598" t="s">
        <v>1270</v>
      </c>
      <c r="D598" t="s">
        <v>21</v>
      </c>
      <c r="E598">
        <v>98012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43675</v>
      </c>
      <c r="L598" t="s">
        <v>26</v>
      </c>
      <c r="N598" t="s">
        <v>24</v>
      </c>
    </row>
    <row r="599" spans="1:14" x14ac:dyDescent="0.25">
      <c r="A599" t="s">
        <v>1271</v>
      </c>
      <c r="B599" t="s">
        <v>1272</v>
      </c>
      <c r="C599" t="s">
        <v>115</v>
      </c>
      <c r="D599" t="s">
        <v>21</v>
      </c>
      <c r="E599">
        <v>98532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43675</v>
      </c>
      <c r="L599" t="s">
        <v>26</v>
      </c>
      <c r="N599" t="s">
        <v>24</v>
      </c>
    </row>
    <row r="600" spans="1:14" x14ac:dyDescent="0.25">
      <c r="A600" t="s">
        <v>773</v>
      </c>
      <c r="B600" t="s">
        <v>1273</v>
      </c>
      <c r="C600" t="s">
        <v>209</v>
      </c>
      <c r="D600" t="s">
        <v>21</v>
      </c>
      <c r="E600">
        <v>98032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43675</v>
      </c>
      <c r="L600" t="s">
        <v>26</v>
      </c>
      <c r="N600" t="s">
        <v>24</v>
      </c>
    </row>
    <row r="601" spans="1:14" x14ac:dyDescent="0.25">
      <c r="A601" t="s">
        <v>733</v>
      </c>
      <c r="B601" t="s">
        <v>1274</v>
      </c>
      <c r="C601" t="s">
        <v>108</v>
      </c>
      <c r="D601" t="s">
        <v>21</v>
      </c>
      <c r="E601">
        <v>98208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43675</v>
      </c>
      <c r="L601" t="s">
        <v>26</v>
      </c>
      <c r="N601" t="s">
        <v>24</v>
      </c>
    </row>
    <row r="602" spans="1:14" x14ac:dyDescent="0.25">
      <c r="A602" t="s">
        <v>1275</v>
      </c>
      <c r="B602" t="s">
        <v>1276</v>
      </c>
      <c r="C602" t="s">
        <v>1018</v>
      </c>
      <c r="D602" t="s">
        <v>21</v>
      </c>
      <c r="E602">
        <v>98531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43675</v>
      </c>
      <c r="L602" t="s">
        <v>26</v>
      </c>
      <c r="N602" t="s">
        <v>24</v>
      </c>
    </row>
    <row r="603" spans="1:14" x14ac:dyDescent="0.25">
      <c r="A603" t="s">
        <v>1277</v>
      </c>
      <c r="B603" t="s">
        <v>1278</v>
      </c>
      <c r="C603" t="s">
        <v>209</v>
      </c>
      <c r="D603" t="s">
        <v>21</v>
      </c>
      <c r="E603">
        <v>98032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43675</v>
      </c>
      <c r="L603" t="s">
        <v>26</v>
      </c>
      <c r="N603" t="s">
        <v>24</v>
      </c>
    </row>
    <row r="604" spans="1:14" x14ac:dyDescent="0.25">
      <c r="A604" t="s">
        <v>1279</v>
      </c>
      <c r="B604" t="s">
        <v>1280</v>
      </c>
      <c r="C604" t="s">
        <v>115</v>
      </c>
      <c r="D604" t="s">
        <v>21</v>
      </c>
      <c r="E604">
        <v>98532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43675</v>
      </c>
      <c r="L604" t="s">
        <v>26</v>
      </c>
      <c r="N604" t="s">
        <v>24</v>
      </c>
    </row>
    <row r="605" spans="1:14" x14ac:dyDescent="0.25">
      <c r="A605" t="s">
        <v>1281</v>
      </c>
      <c r="B605" t="s">
        <v>1282</v>
      </c>
      <c r="C605" t="s">
        <v>1283</v>
      </c>
      <c r="D605" t="s">
        <v>21</v>
      </c>
      <c r="E605">
        <v>98802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43675</v>
      </c>
      <c r="L605" t="s">
        <v>26</v>
      </c>
      <c r="N605" t="s">
        <v>24</v>
      </c>
    </row>
    <row r="606" spans="1:14" x14ac:dyDescent="0.25">
      <c r="A606" t="s">
        <v>316</v>
      </c>
      <c r="B606" t="s">
        <v>1284</v>
      </c>
      <c r="C606" t="s">
        <v>1018</v>
      </c>
      <c r="D606" t="s">
        <v>21</v>
      </c>
      <c r="E606">
        <v>98531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43675</v>
      </c>
      <c r="L606" t="s">
        <v>26</v>
      </c>
      <c r="N606" t="s">
        <v>24</v>
      </c>
    </row>
    <row r="607" spans="1:14" x14ac:dyDescent="0.25">
      <c r="A607" t="s">
        <v>1002</v>
      </c>
      <c r="B607" t="s">
        <v>1285</v>
      </c>
      <c r="C607" t="s">
        <v>632</v>
      </c>
      <c r="D607" t="s">
        <v>21</v>
      </c>
      <c r="E607">
        <v>98087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43675</v>
      </c>
      <c r="L607" t="s">
        <v>26</v>
      </c>
      <c r="N607" t="s">
        <v>24</v>
      </c>
    </row>
    <row r="608" spans="1:14" x14ac:dyDescent="0.25">
      <c r="A608" t="s">
        <v>356</v>
      </c>
      <c r="B608" t="s">
        <v>1286</v>
      </c>
      <c r="C608" t="s">
        <v>115</v>
      </c>
      <c r="D608" t="s">
        <v>21</v>
      </c>
      <c r="E608">
        <v>98532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43675</v>
      </c>
      <c r="L608" t="s">
        <v>26</v>
      </c>
      <c r="N608" t="s">
        <v>24</v>
      </c>
    </row>
    <row r="609" spans="1:14" x14ac:dyDescent="0.25">
      <c r="A609" t="s">
        <v>242</v>
      </c>
      <c r="B609" t="s">
        <v>1287</v>
      </c>
      <c r="C609" t="s">
        <v>590</v>
      </c>
      <c r="D609" t="s">
        <v>21</v>
      </c>
      <c r="E609">
        <v>98065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43675</v>
      </c>
      <c r="L609" t="s">
        <v>26</v>
      </c>
      <c r="N609" t="s">
        <v>24</v>
      </c>
    </row>
    <row r="610" spans="1:14" x14ac:dyDescent="0.25">
      <c r="A610" t="s">
        <v>1288</v>
      </c>
      <c r="B610" t="s">
        <v>1289</v>
      </c>
      <c r="C610" t="s">
        <v>101</v>
      </c>
      <c r="D610" t="s">
        <v>21</v>
      </c>
      <c r="E610">
        <v>98284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43675</v>
      </c>
      <c r="L610" t="s">
        <v>26</v>
      </c>
      <c r="N610" t="s">
        <v>24</v>
      </c>
    </row>
    <row r="611" spans="1:14" x14ac:dyDescent="0.25">
      <c r="A611" t="s">
        <v>1290</v>
      </c>
      <c r="B611" t="s">
        <v>1291</v>
      </c>
      <c r="C611" t="s">
        <v>1018</v>
      </c>
      <c r="D611" t="s">
        <v>21</v>
      </c>
      <c r="E611">
        <v>98531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43675</v>
      </c>
      <c r="L611" t="s">
        <v>26</v>
      </c>
      <c r="N611" t="s">
        <v>24</v>
      </c>
    </row>
    <row r="612" spans="1:14" x14ac:dyDescent="0.25">
      <c r="A612" t="s">
        <v>1292</v>
      </c>
      <c r="B612" t="s">
        <v>1293</v>
      </c>
      <c r="C612" t="s">
        <v>632</v>
      </c>
      <c r="D612" t="s">
        <v>21</v>
      </c>
      <c r="E612">
        <v>98036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43675</v>
      </c>
      <c r="L612" t="s">
        <v>26</v>
      </c>
      <c r="N612" t="s">
        <v>24</v>
      </c>
    </row>
    <row r="613" spans="1:14" x14ac:dyDescent="0.25">
      <c r="A613" t="s">
        <v>207</v>
      </c>
      <c r="B613" t="s">
        <v>1294</v>
      </c>
      <c r="C613" t="s">
        <v>215</v>
      </c>
      <c r="D613" t="s">
        <v>21</v>
      </c>
      <c r="E613">
        <v>98023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43675</v>
      </c>
      <c r="L613" t="s">
        <v>26</v>
      </c>
      <c r="N613" t="s">
        <v>24</v>
      </c>
    </row>
    <row r="614" spans="1:14" x14ac:dyDescent="0.25">
      <c r="A614" t="s">
        <v>1295</v>
      </c>
      <c r="B614" t="s">
        <v>1296</v>
      </c>
      <c r="C614" t="s">
        <v>1018</v>
      </c>
      <c r="D614" t="s">
        <v>21</v>
      </c>
      <c r="E614">
        <v>98531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43675</v>
      </c>
      <c r="L614" t="s">
        <v>26</v>
      </c>
      <c r="N614" t="s">
        <v>24</v>
      </c>
    </row>
    <row r="615" spans="1:14" x14ac:dyDescent="0.25">
      <c r="A615" t="s">
        <v>1297</v>
      </c>
      <c r="B615" t="s">
        <v>1298</v>
      </c>
      <c r="C615" t="s">
        <v>209</v>
      </c>
      <c r="D615" t="s">
        <v>21</v>
      </c>
      <c r="E615">
        <v>98030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43675</v>
      </c>
      <c r="L615" t="s">
        <v>26</v>
      </c>
      <c r="N615" t="s">
        <v>24</v>
      </c>
    </row>
    <row r="616" spans="1:14" x14ac:dyDescent="0.25">
      <c r="A616" t="s">
        <v>1299</v>
      </c>
      <c r="B616" t="s">
        <v>1300</v>
      </c>
      <c r="C616" t="s">
        <v>1018</v>
      </c>
      <c r="D616" t="s">
        <v>21</v>
      </c>
      <c r="E616">
        <v>98531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43675</v>
      </c>
      <c r="L616" t="s">
        <v>26</v>
      </c>
      <c r="N616" t="s">
        <v>24</v>
      </c>
    </row>
    <row r="617" spans="1:14" x14ac:dyDescent="0.25">
      <c r="A617" t="s">
        <v>1301</v>
      </c>
      <c r="B617" t="s">
        <v>1302</v>
      </c>
      <c r="C617" t="s">
        <v>115</v>
      </c>
      <c r="D617" t="s">
        <v>21</v>
      </c>
      <c r="E617">
        <v>98532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43675</v>
      </c>
      <c r="L617" t="s">
        <v>26</v>
      </c>
      <c r="N617" t="s">
        <v>24</v>
      </c>
    </row>
    <row r="618" spans="1:14" x14ac:dyDescent="0.25">
      <c r="A618" t="s">
        <v>1303</v>
      </c>
      <c r="B618" t="s">
        <v>1304</v>
      </c>
      <c r="C618" t="s">
        <v>1270</v>
      </c>
      <c r="D618" t="s">
        <v>21</v>
      </c>
      <c r="E618">
        <v>98012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43675</v>
      </c>
      <c r="L618" t="s">
        <v>26</v>
      </c>
      <c r="N618" t="s">
        <v>24</v>
      </c>
    </row>
    <row r="619" spans="1:14" x14ac:dyDescent="0.25">
      <c r="A619" t="s">
        <v>1305</v>
      </c>
      <c r="B619" t="s">
        <v>1306</v>
      </c>
      <c r="C619" t="s">
        <v>1307</v>
      </c>
      <c r="D619" t="s">
        <v>21</v>
      </c>
      <c r="E619">
        <v>98361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43675</v>
      </c>
      <c r="L619" t="s">
        <v>26</v>
      </c>
      <c r="N619" t="s">
        <v>24</v>
      </c>
    </row>
    <row r="620" spans="1:14" x14ac:dyDescent="0.25">
      <c r="A620" t="s">
        <v>1308</v>
      </c>
      <c r="B620" t="s">
        <v>1309</v>
      </c>
      <c r="C620" t="s">
        <v>632</v>
      </c>
      <c r="D620" t="s">
        <v>21</v>
      </c>
      <c r="E620">
        <v>98036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43675</v>
      </c>
      <c r="L620" t="s">
        <v>26</v>
      </c>
      <c r="N620" t="s">
        <v>24</v>
      </c>
    </row>
    <row r="621" spans="1:14" x14ac:dyDescent="0.25">
      <c r="A621" t="s">
        <v>1310</v>
      </c>
      <c r="B621" t="s">
        <v>1311</v>
      </c>
      <c r="C621" t="s">
        <v>227</v>
      </c>
      <c r="D621" t="s">
        <v>21</v>
      </c>
      <c r="E621">
        <v>98226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43673</v>
      </c>
      <c r="L621" t="s">
        <v>26</v>
      </c>
      <c r="N621" t="s">
        <v>24</v>
      </c>
    </row>
    <row r="622" spans="1:14" x14ac:dyDescent="0.25">
      <c r="A622" t="s">
        <v>1312</v>
      </c>
      <c r="B622" t="s">
        <v>1313</v>
      </c>
      <c r="C622" t="s">
        <v>261</v>
      </c>
      <c r="D622" t="s">
        <v>21</v>
      </c>
      <c r="E622">
        <v>99205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43673</v>
      </c>
      <c r="L622" t="s">
        <v>26</v>
      </c>
      <c r="N622" t="s">
        <v>24</v>
      </c>
    </row>
    <row r="623" spans="1:14" x14ac:dyDescent="0.25">
      <c r="A623" t="s">
        <v>1314</v>
      </c>
      <c r="B623" t="s">
        <v>1315</v>
      </c>
      <c r="C623" t="s">
        <v>81</v>
      </c>
      <c r="D623" t="s">
        <v>21</v>
      </c>
      <c r="E623">
        <v>99212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43673</v>
      </c>
      <c r="L623" t="s">
        <v>26</v>
      </c>
      <c r="N623" t="s">
        <v>24</v>
      </c>
    </row>
    <row r="624" spans="1:14" x14ac:dyDescent="0.25">
      <c r="A624" t="s">
        <v>111</v>
      </c>
      <c r="B624" t="s">
        <v>1316</v>
      </c>
      <c r="C624" t="s">
        <v>108</v>
      </c>
      <c r="D624" t="s">
        <v>21</v>
      </c>
      <c r="E624">
        <v>98204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43673</v>
      </c>
      <c r="L624" t="s">
        <v>26</v>
      </c>
      <c r="N624" t="s">
        <v>24</v>
      </c>
    </row>
    <row r="625" spans="1:14" x14ac:dyDescent="0.25">
      <c r="A625" t="s">
        <v>1317</v>
      </c>
      <c r="B625" t="s">
        <v>1318</v>
      </c>
      <c r="C625" t="s">
        <v>227</v>
      </c>
      <c r="D625" t="s">
        <v>21</v>
      </c>
      <c r="E625">
        <v>98225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43673</v>
      </c>
      <c r="L625" t="s">
        <v>26</v>
      </c>
      <c r="N625" t="s">
        <v>24</v>
      </c>
    </row>
    <row r="626" spans="1:14" x14ac:dyDescent="0.25">
      <c r="A626" t="s">
        <v>1319</v>
      </c>
      <c r="B626" t="s">
        <v>1320</v>
      </c>
      <c r="C626" t="s">
        <v>1321</v>
      </c>
      <c r="D626" t="s">
        <v>21</v>
      </c>
      <c r="E626">
        <v>98255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43673</v>
      </c>
      <c r="L626" t="s">
        <v>26</v>
      </c>
      <c r="N626" t="s">
        <v>24</v>
      </c>
    </row>
    <row r="627" spans="1:14" x14ac:dyDescent="0.25">
      <c r="A627" t="s">
        <v>1322</v>
      </c>
      <c r="B627" t="s">
        <v>1323</v>
      </c>
      <c r="C627" t="s">
        <v>227</v>
      </c>
      <c r="D627" t="s">
        <v>21</v>
      </c>
      <c r="E627">
        <v>98229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43673</v>
      </c>
      <c r="L627" t="s">
        <v>26</v>
      </c>
      <c r="N627" t="s">
        <v>24</v>
      </c>
    </row>
    <row r="628" spans="1:14" x14ac:dyDescent="0.25">
      <c r="A628" t="s">
        <v>1324</v>
      </c>
      <c r="B628" t="s">
        <v>1325</v>
      </c>
      <c r="C628" t="s">
        <v>261</v>
      </c>
      <c r="D628" t="s">
        <v>21</v>
      </c>
      <c r="E628">
        <v>99201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43673</v>
      </c>
      <c r="L628" t="s">
        <v>26</v>
      </c>
      <c r="N628" t="s">
        <v>24</v>
      </c>
    </row>
    <row r="629" spans="1:14" x14ac:dyDescent="0.25">
      <c r="A629" t="s">
        <v>1326</v>
      </c>
      <c r="B629" t="s">
        <v>1327</v>
      </c>
      <c r="C629" t="s">
        <v>1328</v>
      </c>
      <c r="D629" t="s">
        <v>21</v>
      </c>
      <c r="E629">
        <v>99004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43673</v>
      </c>
      <c r="L629" t="s">
        <v>26</v>
      </c>
      <c r="N629" t="s">
        <v>24</v>
      </c>
    </row>
    <row r="630" spans="1:14" x14ac:dyDescent="0.25">
      <c r="A630" t="s">
        <v>1329</v>
      </c>
      <c r="B630" t="s">
        <v>1330</v>
      </c>
      <c r="C630" t="s">
        <v>1331</v>
      </c>
      <c r="D630" t="s">
        <v>21</v>
      </c>
      <c r="E630">
        <v>98244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43673</v>
      </c>
      <c r="L630" t="s">
        <v>26</v>
      </c>
      <c r="N630" t="s">
        <v>24</v>
      </c>
    </row>
    <row r="631" spans="1:14" x14ac:dyDescent="0.25">
      <c r="A631" t="s">
        <v>312</v>
      </c>
      <c r="B631" t="s">
        <v>1332</v>
      </c>
      <c r="C631" t="s">
        <v>293</v>
      </c>
      <c r="D631" t="s">
        <v>21</v>
      </c>
      <c r="E631">
        <v>98270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43672</v>
      </c>
      <c r="L631" t="s">
        <v>26</v>
      </c>
      <c r="N631" t="s">
        <v>24</v>
      </c>
    </row>
    <row r="632" spans="1:14" x14ac:dyDescent="0.25">
      <c r="A632" t="s">
        <v>1333</v>
      </c>
      <c r="B632" t="s">
        <v>1334</v>
      </c>
      <c r="C632" t="s">
        <v>443</v>
      </c>
      <c r="D632" t="s">
        <v>21</v>
      </c>
      <c r="E632">
        <v>98059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43672</v>
      </c>
      <c r="L632" t="s">
        <v>26</v>
      </c>
      <c r="N632" t="s">
        <v>24</v>
      </c>
    </row>
    <row r="633" spans="1:14" x14ac:dyDescent="0.25">
      <c r="A633" t="s">
        <v>1335</v>
      </c>
      <c r="B633" t="s">
        <v>1336</v>
      </c>
      <c r="C633" t="s">
        <v>258</v>
      </c>
      <c r="D633" t="s">
        <v>21</v>
      </c>
      <c r="E633">
        <v>98292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43672</v>
      </c>
      <c r="L633" t="s">
        <v>26</v>
      </c>
      <c r="N633" t="s">
        <v>24</v>
      </c>
    </row>
    <row r="634" spans="1:14" x14ac:dyDescent="0.25">
      <c r="A634" t="s">
        <v>1337</v>
      </c>
      <c r="B634" t="s">
        <v>1338</v>
      </c>
      <c r="C634" t="s">
        <v>20</v>
      </c>
      <c r="D634" t="s">
        <v>21</v>
      </c>
      <c r="E634">
        <v>98101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43672</v>
      </c>
      <c r="L634" t="s">
        <v>26</v>
      </c>
      <c r="N634" t="s">
        <v>24</v>
      </c>
    </row>
    <row r="635" spans="1:14" x14ac:dyDescent="0.25">
      <c r="A635" t="s">
        <v>1339</v>
      </c>
      <c r="B635" t="s">
        <v>1340</v>
      </c>
      <c r="C635" t="s">
        <v>293</v>
      </c>
      <c r="D635" t="s">
        <v>21</v>
      </c>
      <c r="E635">
        <v>98270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43672</v>
      </c>
      <c r="L635" t="s">
        <v>26</v>
      </c>
      <c r="N635" t="s">
        <v>24</v>
      </c>
    </row>
    <row r="636" spans="1:14" x14ac:dyDescent="0.25">
      <c r="A636" t="s">
        <v>1341</v>
      </c>
      <c r="B636" t="s">
        <v>1342</v>
      </c>
      <c r="C636" t="s">
        <v>20</v>
      </c>
      <c r="D636" t="s">
        <v>21</v>
      </c>
      <c r="E636">
        <v>98115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43672</v>
      </c>
      <c r="L636" t="s">
        <v>26</v>
      </c>
      <c r="N636" t="s">
        <v>24</v>
      </c>
    </row>
    <row r="637" spans="1:14" x14ac:dyDescent="0.25">
      <c r="A637" t="s">
        <v>1343</v>
      </c>
      <c r="B637" t="s">
        <v>1344</v>
      </c>
      <c r="C637" t="s">
        <v>97</v>
      </c>
      <c r="D637" t="s">
        <v>21</v>
      </c>
      <c r="E637">
        <v>98233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43671</v>
      </c>
      <c r="L637" t="s">
        <v>26</v>
      </c>
      <c r="N637" t="s">
        <v>24</v>
      </c>
    </row>
    <row r="638" spans="1:14" x14ac:dyDescent="0.25">
      <c r="A638" t="s">
        <v>1345</v>
      </c>
      <c r="B638" t="s">
        <v>1346</v>
      </c>
      <c r="C638" t="s">
        <v>1347</v>
      </c>
      <c r="D638" t="s">
        <v>21</v>
      </c>
      <c r="E638">
        <v>98248</v>
      </c>
      <c r="F638" t="s">
        <v>22</v>
      </c>
      <c r="G638" t="s">
        <v>22</v>
      </c>
      <c r="H638" t="s">
        <v>104</v>
      </c>
      <c r="I638" t="s">
        <v>148</v>
      </c>
      <c r="J638" s="1">
        <v>43641</v>
      </c>
      <c r="K638" s="1">
        <v>43671</v>
      </c>
      <c r="L638" t="s">
        <v>118</v>
      </c>
      <c r="N638" t="s">
        <v>119</v>
      </c>
    </row>
    <row r="639" spans="1:14" x14ac:dyDescent="0.25">
      <c r="A639" t="s">
        <v>1348</v>
      </c>
      <c r="B639" t="s">
        <v>1349</v>
      </c>
      <c r="C639" t="s">
        <v>20</v>
      </c>
      <c r="D639" t="s">
        <v>21</v>
      </c>
      <c r="E639">
        <v>98122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43671</v>
      </c>
      <c r="L639" t="s">
        <v>26</v>
      </c>
      <c r="N639" t="s">
        <v>24</v>
      </c>
    </row>
    <row r="640" spans="1:14" x14ac:dyDescent="0.25">
      <c r="A640" t="s">
        <v>264</v>
      </c>
      <c r="B640" t="s">
        <v>1350</v>
      </c>
      <c r="C640" t="s">
        <v>454</v>
      </c>
      <c r="D640" t="s">
        <v>21</v>
      </c>
      <c r="E640">
        <v>98005</v>
      </c>
      <c r="F640" t="s">
        <v>22</v>
      </c>
      <c r="G640" t="s">
        <v>22</v>
      </c>
      <c r="H640" t="s">
        <v>57</v>
      </c>
      <c r="I640" t="s">
        <v>58</v>
      </c>
      <c r="J640" s="1">
        <v>43636</v>
      </c>
      <c r="K640" s="1">
        <v>43671</v>
      </c>
      <c r="L640" t="s">
        <v>118</v>
      </c>
      <c r="N640" t="s">
        <v>119</v>
      </c>
    </row>
    <row r="641" spans="1:14" x14ac:dyDescent="0.25">
      <c r="A641" t="s">
        <v>312</v>
      </c>
      <c r="B641" t="s">
        <v>1351</v>
      </c>
      <c r="C641" t="s">
        <v>443</v>
      </c>
      <c r="D641" t="s">
        <v>21</v>
      </c>
      <c r="E641">
        <v>98056</v>
      </c>
      <c r="F641" t="s">
        <v>22</v>
      </c>
      <c r="G641" t="s">
        <v>22</v>
      </c>
      <c r="H641" t="s">
        <v>57</v>
      </c>
      <c r="I641" t="s">
        <v>203</v>
      </c>
      <c r="J641" s="1">
        <v>43643</v>
      </c>
      <c r="K641" s="1">
        <v>43671</v>
      </c>
      <c r="L641" t="s">
        <v>118</v>
      </c>
      <c r="N641" t="s">
        <v>119</v>
      </c>
    </row>
    <row r="642" spans="1:14" x14ac:dyDescent="0.25">
      <c r="A642" t="s">
        <v>1352</v>
      </c>
      <c r="B642" t="s">
        <v>1353</v>
      </c>
      <c r="C642" t="s">
        <v>529</v>
      </c>
      <c r="D642" t="s">
        <v>21</v>
      </c>
      <c r="E642">
        <v>98033</v>
      </c>
      <c r="F642" t="s">
        <v>22</v>
      </c>
      <c r="G642" t="s">
        <v>22</v>
      </c>
      <c r="H642" t="s">
        <v>116</v>
      </c>
      <c r="I642" t="s">
        <v>212</v>
      </c>
      <c r="J642" s="1">
        <v>43640</v>
      </c>
      <c r="K642" s="1">
        <v>43671</v>
      </c>
      <c r="L642" t="s">
        <v>118</v>
      </c>
      <c r="N642" t="s">
        <v>119</v>
      </c>
    </row>
    <row r="643" spans="1:14" x14ac:dyDescent="0.25">
      <c r="A643" t="s">
        <v>242</v>
      </c>
      <c r="B643" t="s">
        <v>1354</v>
      </c>
      <c r="C643" t="s">
        <v>1307</v>
      </c>
      <c r="D643" t="s">
        <v>21</v>
      </c>
      <c r="E643">
        <v>98361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43671</v>
      </c>
      <c r="L643" t="s">
        <v>26</v>
      </c>
      <c r="N643" t="s">
        <v>24</v>
      </c>
    </row>
    <row r="644" spans="1:14" x14ac:dyDescent="0.25">
      <c r="A644" t="s">
        <v>120</v>
      </c>
      <c r="B644" t="s">
        <v>121</v>
      </c>
      <c r="C644" t="s">
        <v>56</v>
      </c>
      <c r="D644" t="s">
        <v>21</v>
      </c>
      <c r="E644">
        <v>99354</v>
      </c>
      <c r="F644" t="s">
        <v>22</v>
      </c>
      <c r="G644" t="s">
        <v>22</v>
      </c>
      <c r="H644" t="s">
        <v>116</v>
      </c>
      <c r="I644" t="s">
        <v>117</v>
      </c>
      <c r="J644" s="1">
        <v>43640</v>
      </c>
      <c r="K644" s="1">
        <v>43671</v>
      </c>
      <c r="L644" t="s">
        <v>118</v>
      </c>
      <c r="N644" t="s">
        <v>119</v>
      </c>
    </row>
    <row r="645" spans="1:14" x14ac:dyDescent="0.25">
      <c r="A645" t="s">
        <v>1355</v>
      </c>
      <c r="B645" t="s">
        <v>1356</v>
      </c>
      <c r="C645" t="s">
        <v>1357</v>
      </c>
      <c r="D645" t="s">
        <v>21</v>
      </c>
      <c r="E645">
        <v>99115</v>
      </c>
      <c r="F645" t="s">
        <v>22</v>
      </c>
      <c r="G645" t="s">
        <v>22</v>
      </c>
      <c r="H645" t="s">
        <v>104</v>
      </c>
      <c r="I645" t="s">
        <v>105</v>
      </c>
      <c r="J645" s="1">
        <v>43640</v>
      </c>
      <c r="K645" s="1">
        <v>43671</v>
      </c>
      <c r="L645" t="s">
        <v>118</v>
      </c>
      <c r="N645" t="s">
        <v>119</v>
      </c>
    </row>
    <row r="646" spans="1:14" x14ac:dyDescent="0.25">
      <c r="A646" t="s">
        <v>1358</v>
      </c>
      <c r="B646" t="s">
        <v>1359</v>
      </c>
      <c r="C646" t="s">
        <v>443</v>
      </c>
      <c r="D646" t="s">
        <v>21</v>
      </c>
      <c r="E646">
        <v>98058</v>
      </c>
      <c r="F646" t="s">
        <v>22</v>
      </c>
      <c r="G646" t="s">
        <v>22</v>
      </c>
      <c r="H646" t="s">
        <v>116</v>
      </c>
      <c r="I646" t="s">
        <v>212</v>
      </c>
      <c r="J646" s="1">
        <v>43643</v>
      </c>
      <c r="K646" s="1">
        <v>43671</v>
      </c>
      <c r="L646" t="s">
        <v>118</v>
      </c>
      <c r="N646" t="s">
        <v>119</v>
      </c>
    </row>
    <row r="647" spans="1:14" x14ac:dyDescent="0.25">
      <c r="A647" t="s">
        <v>1360</v>
      </c>
      <c r="B647" t="s">
        <v>1361</v>
      </c>
      <c r="C647" t="s">
        <v>236</v>
      </c>
      <c r="D647" t="s">
        <v>21</v>
      </c>
      <c r="E647">
        <v>98408</v>
      </c>
      <c r="F647" t="s">
        <v>22</v>
      </c>
      <c r="G647" t="s">
        <v>22</v>
      </c>
      <c r="H647" t="s">
        <v>116</v>
      </c>
      <c r="I647" t="s">
        <v>117</v>
      </c>
      <c r="J647" s="1">
        <v>43579</v>
      </c>
      <c r="K647" s="1">
        <v>43671</v>
      </c>
      <c r="L647" t="s">
        <v>118</v>
      </c>
      <c r="N647" t="s">
        <v>119</v>
      </c>
    </row>
    <row r="648" spans="1:14" x14ac:dyDescent="0.25">
      <c r="A648" t="s">
        <v>1362</v>
      </c>
      <c r="B648" t="s">
        <v>1363</v>
      </c>
      <c r="C648" t="s">
        <v>1364</v>
      </c>
      <c r="D648" t="s">
        <v>21</v>
      </c>
      <c r="E648">
        <v>98555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43671</v>
      </c>
      <c r="L648" t="s">
        <v>26</v>
      </c>
      <c r="N648" t="s">
        <v>24</v>
      </c>
    </row>
    <row r="649" spans="1:14" x14ac:dyDescent="0.25">
      <c r="A649" t="s">
        <v>1365</v>
      </c>
      <c r="B649" t="s">
        <v>1366</v>
      </c>
      <c r="C649" t="s">
        <v>196</v>
      </c>
      <c r="D649" t="s">
        <v>21</v>
      </c>
      <c r="E649">
        <v>98564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43671</v>
      </c>
      <c r="L649" t="s">
        <v>26</v>
      </c>
      <c r="N649" t="s">
        <v>24</v>
      </c>
    </row>
    <row r="650" spans="1:14" x14ac:dyDescent="0.25">
      <c r="A650" t="s">
        <v>1367</v>
      </c>
      <c r="B650" t="s">
        <v>1368</v>
      </c>
      <c r="C650" t="s">
        <v>108</v>
      </c>
      <c r="D650" t="s">
        <v>21</v>
      </c>
      <c r="E650">
        <v>98204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43671</v>
      </c>
      <c r="L650" t="s">
        <v>26</v>
      </c>
      <c r="N650" t="s">
        <v>24</v>
      </c>
    </row>
    <row r="651" spans="1:14" x14ac:dyDescent="0.25">
      <c r="A651" t="s">
        <v>1369</v>
      </c>
      <c r="B651" t="s">
        <v>1370</v>
      </c>
      <c r="C651" t="s">
        <v>454</v>
      </c>
      <c r="D651" t="s">
        <v>21</v>
      </c>
      <c r="E651">
        <v>98008</v>
      </c>
      <c r="F651" t="s">
        <v>22</v>
      </c>
      <c r="G651" t="s">
        <v>22</v>
      </c>
      <c r="H651" t="s">
        <v>116</v>
      </c>
      <c r="I651" t="s">
        <v>117</v>
      </c>
      <c r="J651" s="1">
        <v>43640</v>
      </c>
      <c r="K651" s="1">
        <v>43671</v>
      </c>
      <c r="L651" t="s">
        <v>118</v>
      </c>
      <c r="N651" t="s">
        <v>119</v>
      </c>
    </row>
    <row r="652" spans="1:14" x14ac:dyDescent="0.25">
      <c r="A652" t="s">
        <v>1371</v>
      </c>
      <c r="B652" t="s">
        <v>1372</v>
      </c>
      <c r="C652" t="s">
        <v>619</v>
      </c>
      <c r="D652" t="s">
        <v>21</v>
      </c>
      <c r="E652">
        <v>98072</v>
      </c>
      <c r="F652" t="s">
        <v>22</v>
      </c>
      <c r="G652" t="s">
        <v>22</v>
      </c>
      <c r="H652" t="s">
        <v>57</v>
      </c>
      <c r="I652" t="s">
        <v>58</v>
      </c>
      <c r="J652" s="1">
        <v>43579</v>
      </c>
      <c r="K652" s="1">
        <v>43671</v>
      </c>
      <c r="L652" t="s">
        <v>118</v>
      </c>
      <c r="N652" t="s">
        <v>119</v>
      </c>
    </row>
    <row r="653" spans="1:14" x14ac:dyDescent="0.25">
      <c r="A653" t="s">
        <v>1373</v>
      </c>
      <c r="B653" t="s">
        <v>1374</v>
      </c>
      <c r="C653" t="s">
        <v>529</v>
      </c>
      <c r="D653" t="s">
        <v>21</v>
      </c>
      <c r="E653">
        <v>98034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43670</v>
      </c>
      <c r="L653" t="s">
        <v>26</v>
      </c>
      <c r="N653" t="s">
        <v>24</v>
      </c>
    </row>
    <row r="654" spans="1:14" x14ac:dyDescent="0.25">
      <c r="A654" t="s">
        <v>1375</v>
      </c>
      <c r="B654" t="s">
        <v>1376</v>
      </c>
      <c r="C654" t="s">
        <v>20</v>
      </c>
      <c r="D654" t="s">
        <v>21</v>
      </c>
      <c r="E654">
        <v>98109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43670</v>
      </c>
      <c r="L654" t="s">
        <v>26</v>
      </c>
      <c r="N654" t="s">
        <v>24</v>
      </c>
    </row>
    <row r="655" spans="1:14" x14ac:dyDescent="0.25">
      <c r="A655" t="s">
        <v>1377</v>
      </c>
      <c r="B655" t="s">
        <v>1378</v>
      </c>
      <c r="C655" t="s">
        <v>296</v>
      </c>
      <c r="D655" t="s">
        <v>21</v>
      </c>
      <c r="E655">
        <v>98366</v>
      </c>
      <c r="F655" t="s">
        <v>22</v>
      </c>
      <c r="G655" t="s">
        <v>22</v>
      </c>
      <c r="H655" t="s">
        <v>57</v>
      </c>
      <c r="I655" t="s">
        <v>203</v>
      </c>
      <c r="J655" t="s">
        <v>59</v>
      </c>
      <c r="K655" s="1">
        <v>43670</v>
      </c>
      <c r="L655" t="s">
        <v>60</v>
      </c>
      <c r="M655" t="str">
        <f>HYPERLINK("https://www.regulations.gov/docket?D=FDA-2019-H-3483")</f>
        <v>https://www.regulations.gov/docket?D=FDA-2019-H-3483</v>
      </c>
      <c r="N655" t="s">
        <v>59</v>
      </c>
    </row>
    <row r="656" spans="1:14" x14ac:dyDescent="0.25">
      <c r="A656" t="s">
        <v>1379</v>
      </c>
      <c r="B656" t="s">
        <v>1380</v>
      </c>
      <c r="C656" t="s">
        <v>258</v>
      </c>
      <c r="D656" t="s">
        <v>21</v>
      </c>
      <c r="E656">
        <v>98292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43670</v>
      </c>
      <c r="L656" t="s">
        <v>26</v>
      </c>
      <c r="N656" t="s">
        <v>24</v>
      </c>
    </row>
    <row r="657" spans="1:14" x14ac:dyDescent="0.25">
      <c r="A657" t="s">
        <v>332</v>
      </c>
      <c r="B657" t="s">
        <v>333</v>
      </c>
      <c r="C657" t="s">
        <v>108</v>
      </c>
      <c r="D657" t="s">
        <v>21</v>
      </c>
      <c r="E657">
        <v>98208</v>
      </c>
      <c r="F657" t="s">
        <v>22</v>
      </c>
      <c r="G657" t="s">
        <v>22</v>
      </c>
      <c r="H657" t="s">
        <v>57</v>
      </c>
      <c r="I657" t="s">
        <v>620</v>
      </c>
      <c r="J657" t="s">
        <v>59</v>
      </c>
      <c r="K657" s="1">
        <v>43670</v>
      </c>
      <c r="L657" t="s">
        <v>60</v>
      </c>
      <c r="M657" t="str">
        <f>HYPERLINK("https://www.regulations.gov/docket?D=FDA-2019-H-3487")</f>
        <v>https://www.regulations.gov/docket?D=FDA-2019-H-3487</v>
      </c>
      <c r="N657" t="s">
        <v>59</v>
      </c>
    </row>
    <row r="658" spans="1:14" x14ac:dyDescent="0.25">
      <c r="A658" t="s">
        <v>1381</v>
      </c>
      <c r="B658" t="s">
        <v>1382</v>
      </c>
      <c r="C658" t="s">
        <v>20</v>
      </c>
      <c r="D658" t="s">
        <v>21</v>
      </c>
      <c r="E658">
        <v>98122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43670</v>
      </c>
      <c r="L658" t="s">
        <v>26</v>
      </c>
      <c r="N658" t="s">
        <v>24</v>
      </c>
    </row>
    <row r="659" spans="1:14" x14ac:dyDescent="0.25">
      <c r="A659" t="s">
        <v>1383</v>
      </c>
      <c r="B659" t="s">
        <v>1384</v>
      </c>
      <c r="C659" t="s">
        <v>258</v>
      </c>
      <c r="D659" t="s">
        <v>21</v>
      </c>
      <c r="E659">
        <v>98292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43670</v>
      </c>
      <c r="L659" t="s">
        <v>26</v>
      </c>
      <c r="N659" t="s">
        <v>24</v>
      </c>
    </row>
    <row r="660" spans="1:14" x14ac:dyDescent="0.25">
      <c r="A660" t="s">
        <v>1385</v>
      </c>
      <c r="B660" t="s">
        <v>1386</v>
      </c>
      <c r="C660" t="s">
        <v>1387</v>
      </c>
      <c r="D660" t="s">
        <v>21</v>
      </c>
      <c r="E660">
        <v>98424</v>
      </c>
      <c r="F660" t="s">
        <v>23</v>
      </c>
      <c r="G660" t="s">
        <v>23</v>
      </c>
      <c r="H660" t="s">
        <v>24</v>
      </c>
      <c r="I660" t="s">
        <v>24</v>
      </c>
      <c r="J660" t="s">
        <v>25</v>
      </c>
      <c r="K660" s="1">
        <v>43670</v>
      </c>
      <c r="L660" t="s">
        <v>26</v>
      </c>
      <c r="N660" t="s">
        <v>24</v>
      </c>
    </row>
    <row r="661" spans="1:14" x14ac:dyDescent="0.25">
      <c r="A661" t="s">
        <v>1388</v>
      </c>
      <c r="B661" t="s">
        <v>1389</v>
      </c>
      <c r="C661" t="s">
        <v>1390</v>
      </c>
      <c r="D661" t="s">
        <v>21</v>
      </c>
      <c r="E661">
        <v>99019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43669</v>
      </c>
      <c r="L661" t="s">
        <v>26</v>
      </c>
      <c r="N661" t="s">
        <v>24</v>
      </c>
    </row>
    <row r="662" spans="1:14" x14ac:dyDescent="0.25">
      <c r="A662" t="s">
        <v>1391</v>
      </c>
      <c r="B662" t="s">
        <v>1392</v>
      </c>
      <c r="C662" t="s">
        <v>81</v>
      </c>
      <c r="D662" t="s">
        <v>21</v>
      </c>
      <c r="E662">
        <v>99037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43669</v>
      </c>
      <c r="L662" t="s">
        <v>26</v>
      </c>
      <c r="N662" t="s">
        <v>24</v>
      </c>
    </row>
    <row r="663" spans="1:14" x14ac:dyDescent="0.25">
      <c r="A663" t="s">
        <v>1393</v>
      </c>
      <c r="B663" t="s">
        <v>1394</v>
      </c>
      <c r="C663" t="s">
        <v>261</v>
      </c>
      <c r="D663" t="s">
        <v>21</v>
      </c>
      <c r="E663">
        <v>99205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43669</v>
      </c>
      <c r="L663" t="s">
        <v>26</v>
      </c>
      <c r="N663" t="s">
        <v>24</v>
      </c>
    </row>
    <row r="664" spans="1:14" x14ac:dyDescent="0.25">
      <c r="A664" t="s">
        <v>1395</v>
      </c>
      <c r="B664" t="s">
        <v>1396</v>
      </c>
      <c r="C664" t="s">
        <v>1397</v>
      </c>
      <c r="D664" t="s">
        <v>21</v>
      </c>
      <c r="E664">
        <v>99037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43669</v>
      </c>
      <c r="L664" t="s">
        <v>26</v>
      </c>
      <c r="N664" t="s">
        <v>24</v>
      </c>
    </row>
    <row r="665" spans="1:14" x14ac:dyDescent="0.25">
      <c r="A665" t="s">
        <v>1398</v>
      </c>
      <c r="B665" t="s">
        <v>1399</v>
      </c>
      <c r="C665" t="s">
        <v>20</v>
      </c>
      <c r="D665" t="s">
        <v>21</v>
      </c>
      <c r="E665">
        <v>98119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43669</v>
      </c>
      <c r="L665" t="s">
        <v>26</v>
      </c>
      <c r="N665" t="s">
        <v>24</v>
      </c>
    </row>
    <row r="666" spans="1:14" x14ac:dyDescent="0.25">
      <c r="A666" t="s">
        <v>1400</v>
      </c>
      <c r="B666" t="s">
        <v>1401</v>
      </c>
      <c r="C666" t="s">
        <v>81</v>
      </c>
      <c r="D666" t="s">
        <v>21</v>
      </c>
      <c r="E666">
        <v>99206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43669</v>
      </c>
      <c r="L666" t="s">
        <v>26</v>
      </c>
      <c r="N666" t="s">
        <v>24</v>
      </c>
    </row>
    <row r="667" spans="1:14" x14ac:dyDescent="0.25">
      <c r="A667" t="s">
        <v>1402</v>
      </c>
      <c r="B667" t="s">
        <v>1403</v>
      </c>
      <c r="C667" t="s">
        <v>151</v>
      </c>
      <c r="D667" t="s">
        <v>21</v>
      </c>
      <c r="E667">
        <v>98499</v>
      </c>
      <c r="F667" t="s">
        <v>23</v>
      </c>
      <c r="G667" t="s">
        <v>23</v>
      </c>
      <c r="H667" t="s">
        <v>24</v>
      </c>
      <c r="I667" t="s">
        <v>24</v>
      </c>
      <c r="J667" t="s">
        <v>25</v>
      </c>
      <c r="K667" s="1">
        <v>43669</v>
      </c>
      <c r="L667" t="s">
        <v>26</v>
      </c>
      <c r="N667" t="s">
        <v>24</v>
      </c>
    </row>
    <row r="668" spans="1:14" x14ac:dyDescent="0.25">
      <c r="A668" t="s">
        <v>1404</v>
      </c>
      <c r="B668" t="s">
        <v>1405</v>
      </c>
      <c r="C668" t="s">
        <v>81</v>
      </c>
      <c r="D668" t="s">
        <v>21</v>
      </c>
      <c r="E668">
        <v>99216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43669</v>
      </c>
      <c r="L668" t="s">
        <v>26</v>
      </c>
      <c r="N668" t="s">
        <v>24</v>
      </c>
    </row>
    <row r="669" spans="1:14" x14ac:dyDescent="0.25">
      <c r="A669" t="s">
        <v>1275</v>
      </c>
      <c r="B669" t="s">
        <v>1406</v>
      </c>
      <c r="C669" t="s">
        <v>236</v>
      </c>
      <c r="D669" t="s">
        <v>21</v>
      </c>
      <c r="E669">
        <v>98467</v>
      </c>
      <c r="F669" t="s">
        <v>22</v>
      </c>
      <c r="G669" t="s">
        <v>22</v>
      </c>
      <c r="H669" t="s">
        <v>57</v>
      </c>
      <c r="I669" t="s">
        <v>58</v>
      </c>
      <c r="J669" t="s">
        <v>59</v>
      </c>
      <c r="K669" s="1">
        <v>43669</v>
      </c>
      <c r="L669" t="s">
        <v>60</v>
      </c>
      <c r="M669" t="str">
        <f>HYPERLINK("https://www.regulations.gov/docket?D=FDA-2019-H-3497")</f>
        <v>https://www.regulations.gov/docket?D=FDA-2019-H-3497</v>
      </c>
      <c r="N669" t="s">
        <v>59</v>
      </c>
    </row>
    <row r="670" spans="1:14" x14ac:dyDescent="0.25">
      <c r="A670" t="s">
        <v>1407</v>
      </c>
      <c r="B670" t="s">
        <v>1408</v>
      </c>
      <c r="C670" t="s">
        <v>151</v>
      </c>
      <c r="D670" t="s">
        <v>21</v>
      </c>
      <c r="E670">
        <v>98499</v>
      </c>
      <c r="F670" t="s">
        <v>23</v>
      </c>
      <c r="G670" t="s">
        <v>23</v>
      </c>
      <c r="H670" t="s">
        <v>24</v>
      </c>
      <c r="I670" t="s">
        <v>24</v>
      </c>
      <c r="J670" t="s">
        <v>25</v>
      </c>
      <c r="K670" s="1">
        <v>43669</v>
      </c>
      <c r="L670" t="s">
        <v>26</v>
      </c>
      <c r="N670" t="s">
        <v>24</v>
      </c>
    </row>
    <row r="671" spans="1:14" x14ac:dyDescent="0.25">
      <c r="A671" t="s">
        <v>1409</v>
      </c>
      <c r="B671" t="s">
        <v>1410</v>
      </c>
      <c r="C671" t="s">
        <v>151</v>
      </c>
      <c r="D671" t="s">
        <v>21</v>
      </c>
      <c r="E671">
        <v>98499</v>
      </c>
      <c r="F671" t="s">
        <v>23</v>
      </c>
      <c r="G671" t="s">
        <v>23</v>
      </c>
      <c r="H671" t="s">
        <v>24</v>
      </c>
      <c r="I671" t="s">
        <v>24</v>
      </c>
      <c r="J671" t="s">
        <v>25</v>
      </c>
      <c r="K671" s="1">
        <v>43669</v>
      </c>
      <c r="L671" t="s">
        <v>26</v>
      </c>
      <c r="N671" t="s">
        <v>24</v>
      </c>
    </row>
    <row r="672" spans="1:14" x14ac:dyDescent="0.25">
      <c r="A672" t="s">
        <v>1411</v>
      </c>
      <c r="B672" t="s">
        <v>1408</v>
      </c>
      <c r="C672" t="s">
        <v>151</v>
      </c>
      <c r="D672" t="s">
        <v>21</v>
      </c>
      <c r="E672">
        <v>98499</v>
      </c>
      <c r="F672" t="s">
        <v>23</v>
      </c>
      <c r="G672" t="s">
        <v>23</v>
      </c>
      <c r="H672" t="s">
        <v>24</v>
      </c>
      <c r="I672" t="s">
        <v>24</v>
      </c>
      <c r="J672" t="s">
        <v>25</v>
      </c>
      <c r="K672" s="1">
        <v>43669</v>
      </c>
      <c r="L672" t="s">
        <v>26</v>
      </c>
      <c r="N672" t="s">
        <v>24</v>
      </c>
    </row>
    <row r="673" spans="1:14" x14ac:dyDescent="0.25">
      <c r="A673" t="s">
        <v>356</v>
      </c>
      <c r="B673" t="s">
        <v>1412</v>
      </c>
      <c r="C673" t="s">
        <v>454</v>
      </c>
      <c r="D673" t="s">
        <v>21</v>
      </c>
      <c r="E673">
        <v>98004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43669</v>
      </c>
      <c r="L673" t="s">
        <v>26</v>
      </c>
      <c r="N673" t="s">
        <v>24</v>
      </c>
    </row>
    <row r="674" spans="1:14" x14ac:dyDescent="0.25">
      <c r="A674" t="s">
        <v>356</v>
      </c>
      <c r="B674" t="s">
        <v>1413</v>
      </c>
      <c r="C674" t="s">
        <v>81</v>
      </c>
      <c r="D674" t="s">
        <v>21</v>
      </c>
      <c r="E674">
        <v>99016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43669</v>
      </c>
      <c r="L674" t="s">
        <v>26</v>
      </c>
      <c r="N674" t="s">
        <v>24</v>
      </c>
    </row>
    <row r="675" spans="1:14" x14ac:dyDescent="0.25">
      <c r="A675" t="s">
        <v>356</v>
      </c>
      <c r="B675" t="s">
        <v>1414</v>
      </c>
      <c r="C675" t="s">
        <v>454</v>
      </c>
      <c r="D675" t="s">
        <v>21</v>
      </c>
      <c r="E675">
        <v>98006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43669</v>
      </c>
      <c r="L675" t="s">
        <v>26</v>
      </c>
      <c r="N675" t="s">
        <v>24</v>
      </c>
    </row>
    <row r="676" spans="1:14" x14ac:dyDescent="0.25">
      <c r="A676" t="s">
        <v>1415</v>
      </c>
      <c r="B676" t="s">
        <v>1416</v>
      </c>
      <c r="C676" t="s">
        <v>590</v>
      </c>
      <c r="D676" t="s">
        <v>21</v>
      </c>
      <c r="E676">
        <v>98065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43669</v>
      </c>
      <c r="L676" t="s">
        <v>26</v>
      </c>
      <c r="N676" t="s">
        <v>24</v>
      </c>
    </row>
    <row r="677" spans="1:14" x14ac:dyDescent="0.25">
      <c r="A677" t="s">
        <v>1417</v>
      </c>
      <c r="B677" t="s">
        <v>1418</v>
      </c>
      <c r="C677" t="s">
        <v>81</v>
      </c>
      <c r="D677" t="s">
        <v>21</v>
      </c>
      <c r="E677">
        <v>99032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43669</v>
      </c>
      <c r="L677" t="s">
        <v>26</v>
      </c>
      <c r="N677" t="s">
        <v>24</v>
      </c>
    </row>
    <row r="678" spans="1:14" x14ac:dyDescent="0.25">
      <c r="A678" t="s">
        <v>1419</v>
      </c>
      <c r="B678" t="s">
        <v>1420</v>
      </c>
      <c r="C678" t="s">
        <v>236</v>
      </c>
      <c r="D678" t="s">
        <v>21</v>
      </c>
      <c r="E678">
        <v>98444</v>
      </c>
      <c r="F678" t="s">
        <v>23</v>
      </c>
      <c r="G678" t="s">
        <v>23</v>
      </c>
      <c r="H678" t="s">
        <v>24</v>
      </c>
      <c r="I678" t="s">
        <v>24</v>
      </c>
      <c r="J678" t="s">
        <v>25</v>
      </c>
      <c r="K678" s="1">
        <v>43669</v>
      </c>
      <c r="L678" t="s">
        <v>26</v>
      </c>
      <c r="N678" t="s">
        <v>24</v>
      </c>
    </row>
    <row r="679" spans="1:14" x14ac:dyDescent="0.25">
      <c r="A679" t="s">
        <v>1421</v>
      </c>
      <c r="B679" t="s">
        <v>1422</v>
      </c>
      <c r="C679" t="s">
        <v>991</v>
      </c>
      <c r="D679" t="s">
        <v>21</v>
      </c>
      <c r="E679">
        <v>98388</v>
      </c>
      <c r="F679" t="s">
        <v>23</v>
      </c>
      <c r="G679" t="s">
        <v>23</v>
      </c>
      <c r="H679" t="s">
        <v>24</v>
      </c>
      <c r="I679" t="s">
        <v>24</v>
      </c>
      <c r="J679" t="s">
        <v>25</v>
      </c>
      <c r="K679" s="1">
        <v>43669</v>
      </c>
      <c r="L679" t="s">
        <v>26</v>
      </c>
      <c r="N679" t="s">
        <v>24</v>
      </c>
    </row>
    <row r="680" spans="1:14" x14ac:dyDescent="0.25">
      <c r="A680" t="s">
        <v>1423</v>
      </c>
      <c r="B680" t="s">
        <v>1424</v>
      </c>
      <c r="C680" t="s">
        <v>20</v>
      </c>
      <c r="D680" t="s">
        <v>21</v>
      </c>
      <c r="E680">
        <v>98109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43669</v>
      </c>
      <c r="L680" t="s">
        <v>26</v>
      </c>
      <c r="N680" t="s">
        <v>24</v>
      </c>
    </row>
    <row r="681" spans="1:14" x14ac:dyDescent="0.25">
      <c r="A681" t="s">
        <v>1425</v>
      </c>
      <c r="B681" t="s">
        <v>1426</v>
      </c>
      <c r="C681" t="s">
        <v>81</v>
      </c>
      <c r="D681" t="s">
        <v>21</v>
      </c>
      <c r="E681">
        <v>99037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43669</v>
      </c>
      <c r="L681" t="s">
        <v>26</v>
      </c>
      <c r="N681" t="s">
        <v>24</v>
      </c>
    </row>
    <row r="682" spans="1:14" x14ac:dyDescent="0.25">
      <c r="A682" t="s">
        <v>1427</v>
      </c>
      <c r="B682" t="s">
        <v>1428</v>
      </c>
      <c r="C682" t="s">
        <v>41</v>
      </c>
      <c r="D682" t="s">
        <v>21</v>
      </c>
      <c r="E682">
        <v>98158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43668</v>
      </c>
      <c r="L682" t="s">
        <v>26</v>
      </c>
      <c r="N682" t="s">
        <v>24</v>
      </c>
    </row>
    <row r="683" spans="1:14" x14ac:dyDescent="0.25">
      <c r="A683" t="s">
        <v>1429</v>
      </c>
      <c r="B683" t="s">
        <v>1430</v>
      </c>
      <c r="C683" t="s">
        <v>236</v>
      </c>
      <c r="D683" t="s">
        <v>21</v>
      </c>
      <c r="E683">
        <v>98445</v>
      </c>
      <c r="F683" t="s">
        <v>23</v>
      </c>
      <c r="G683" t="s">
        <v>23</v>
      </c>
      <c r="H683" t="s">
        <v>24</v>
      </c>
      <c r="I683" t="s">
        <v>24</v>
      </c>
      <c r="J683" t="s">
        <v>25</v>
      </c>
      <c r="K683" s="1">
        <v>43668</v>
      </c>
      <c r="L683" t="s">
        <v>26</v>
      </c>
      <c r="N683" t="s">
        <v>24</v>
      </c>
    </row>
    <row r="684" spans="1:14" x14ac:dyDescent="0.25">
      <c r="A684" t="s">
        <v>1431</v>
      </c>
      <c r="B684" t="s">
        <v>1432</v>
      </c>
      <c r="C684" t="s">
        <v>41</v>
      </c>
      <c r="D684" t="s">
        <v>21</v>
      </c>
      <c r="E684">
        <v>98158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43668</v>
      </c>
      <c r="L684" t="s">
        <v>26</v>
      </c>
      <c r="N684" t="s">
        <v>24</v>
      </c>
    </row>
    <row r="685" spans="1:14" x14ac:dyDescent="0.25">
      <c r="A685" t="s">
        <v>1433</v>
      </c>
      <c r="B685" t="s">
        <v>1434</v>
      </c>
      <c r="C685" t="s">
        <v>41</v>
      </c>
      <c r="D685" t="s">
        <v>21</v>
      </c>
      <c r="E685">
        <v>98158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43668</v>
      </c>
      <c r="L685" t="s">
        <v>26</v>
      </c>
      <c r="N685" t="s">
        <v>24</v>
      </c>
    </row>
    <row r="686" spans="1:14" x14ac:dyDescent="0.25">
      <c r="A686" t="s">
        <v>773</v>
      </c>
      <c r="B686" t="s">
        <v>1435</v>
      </c>
      <c r="C686" t="s">
        <v>309</v>
      </c>
      <c r="D686" t="s">
        <v>21</v>
      </c>
      <c r="E686">
        <v>98020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43668</v>
      </c>
      <c r="L686" t="s">
        <v>26</v>
      </c>
      <c r="N686" t="s">
        <v>24</v>
      </c>
    </row>
    <row r="687" spans="1:14" x14ac:dyDescent="0.25">
      <c r="A687" t="s">
        <v>1436</v>
      </c>
      <c r="B687" t="s">
        <v>1437</v>
      </c>
      <c r="C687" t="s">
        <v>209</v>
      </c>
      <c r="D687" t="s">
        <v>21</v>
      </c>
      <c r="E687">
        <v>98031</v>
      </c>
      <c r="F687" t="s">
        <v>23</v>
      </c>
      <c r="G687" t="s">
        <v>23</v>
      </c>
      <c r="H687" t="s">
        <v>24</v>
      </c>
      <c r="I687" t="s">
        <v>24</v>
      </c>
      <c r="J687" t="s">
        <v>25</v>
      </c>
      <c r="K687" s="1">
        <v>43668</v>
      </c>
      <c r="L687" t="s">
        <v>26</v>
      </c>
      <c r="N687" t="s">
        <v>24</v>
      </c>
    </row>
    <row r="688" spans="1:14" x14ac:dyDescent="0.25">
      <c r="A688" t="s">
        <v>1438</v>
      </c>
      <c r="B688" t="s">
        <v>1439</v>
      </c>
      <c r="C688" t="s">
        <v>236</v>
      </c>
      <c r="D688" t="s">
        <v>21</v>
      </c>
      <c r="E688">
        <v>98406</v>
      </c>
      <c r="F688" t="s">
        <v>23</v>
      </c>
      <c r="G688" t="s">
        <v>23</v>
      </c>
      <c r="H688" t="s">
        <v>24</v>
      </c>
      <c r="I688" t="s">
        <v>24</v>
      </c>
      <c r="J688" t="s">
        <v>25</v>
      </c>
      <c r="K688" s="1">
        <v>43668</v>
      </c>
      <c r="L688" t="s">
        <v>26</v>
      </c>
      <c r="N688" t="s">
        <v>24</v>
      </c>
    </row>
    <row r="689" spans="1:14" x14ac:dyDescent="0.25">
      <c r="A689" t="s">
        <v>1440</v>
      </c>
      <c r="B689" t="s">
        <v>1441</v>
      </c>
      <c r="C689" t="s">
        <v>165</v>
      </c>
      <c r="D689" t="s">
        <v>21</v>
      </c>
      <c r="E689">
        <v>98371</v>
      </c>
      <c r="F689" t="s">
        <v>23</v>
      </c>
      <c r="G689" t="s">
        <v>23</v>
      </c>
      <c r="H689" t="s">
        <v>24</v>
      </c>
      <c r="I689" t="s">
        <v>24</v>
      </c>
      <c r="J689" t="s">
        <v>25</v>
      </c>
      <c r="K689" s="1">
        <v>43668</v>
      </c>
      <c r="L689" t="s">
        <v>26</v>
      </c>
      <c r="N689" t="s">
        <v>24</v>
      </c>
    </row>
    <row r="690" spans="1:14" x14ac:dyDescent="0.25">
      <c r="A690" t="s">
        <v>1442</v>
      </c>
      <c r="B690" t="s">
        <v>1443</v>
      </c>
      <c r="C690" t="s">
        <v>165</v>
      </c>
      <c r="D690" t="s">
        <v>21</v>
      </c>
      <c r="E690">
        <v>98375</v>
      </c>
      <c r="F690" t="s">
        <v>23</v>
      </c>
      <c r="G690" t="s">
        <v>23</v>
      </c>
      <c r="H690" t="s">
        <v>24</v>
      </c>
      <c r="I690" t="s">
        <v>24</v>
      </c>
      <c r="J690" t="s">
        <v>25</v>
      </c>
      <c r="K690" s="1">
        <v>43668</v>
      </c>
      <c r="L690" t="s">
        <v>26</v>
      </c>
      <c r="N690" t="s">
        <v>24</v>
      </c>
    </row>
    <row r="691" spans="1:14" x14ac:dyDescent="0.25">
      <c r="A691" t="s">
        <v>1444</v>
      </c>
      <c r="B691" t="s">
        <v>1445</v>
      </c>
      <c r="C691" t="s">
        <v>236</v>
      </c>
      <c r="D691" t="s">
        <v>21</v>
      </c>
      <c r="E691">
        <v>98404</v>
      </c>
      <c r="F691" t="s">
        <v>23</v>
      </c>
      <c r="G691" t="s">
        <v>23</v>
      </c>
      <c r="H691" t="s">
        <v>24</v>
      </c>
      <c r="I691" t="s">
        <v>24</v>
      </c>
      <c r="J691" t="s">
        <v>25</v>
      </c>
      <c r="K691" s="1">
        <v>43668</v>
      </c>
      <c r="L691" t="s">
        <v>26</v>
      </c>
      <c r="N691" t="s">
        <v>24</v>
      </c>
    </row>
    <row r="692" spans="1:14" x14ac:dyDescent="0.25">
      <c r="A692" t="s">
        <v>1446</v>
      </c>
      <c r="B692" t="s">
        <v>1447</v>
      </c>
      <c r="C692" t="s">
        <v>236</v>
      </c>
      <c r="D692" t="s">
        <v>21</v>
      </c>
      <c r="E692">
        <v>98406</v>
      </c>
      <c r="F692" t="s">
        <v>23</v>
      </c>
      <c r="G692" t="s">
        <v>23</v>
      </c>
      <c r="H692" t="s">
        <v>24</v>
      </c>
      <c r="I692" t="s">
        <v>24</v>
      </c>
      <c r="J692" t="s">
        <v>25</v>
      </c>
      <c r="K692" s="1">
        <v>43668</v>
      </c>
      <c r="L692" t="s">
        <v>26</v>
      </c>
      <c r="N692" t="s">
        <v>24</v>
      </c>
    </row>
    <row r="693" spans="1:14" x14ac:dyDescent="0.25">
      <c r="A693" t="s">
        <v>1448</v>
      </c>
      <c r="B693" t="s">
        <v>1449</v>
      </c>
      <c r="C693" t="s">
        <v>236</v>
      </c>
      <c r="D693" t="s">
        <v>21</v>
      </c>
      <c r="E693">
        <v>98444</v>
      </c>
      <c r="F693" t="s">
        <v>23</v>
      </c>
      <c r="G693" t="s">
        <v>23</v>
      </c>
      <c r="H693" t="s">
        <v>24</v>
      </c>
      <c r="I693" t="s">
        <v>24</v>
      </c>
      <c r="J693" t="s">
        <v>25</v>
      </c>
      <c r="K693" s="1">
        <v>43668</v>
      </c>
      <c r="L693" t="s">
        <v>26</v>
      </c>
      <c r="N693" t="s">
        <v>24</v>
      </c>
    </row>
    <row r="694" spans="1:14" x14ac:dyDescent="0.25">
      <c r="A694" t="s">
        <v>244</v>
      </c>
      <c r="B694" t="s">
        <v>320</v>
      </c>
      <c r="C694" t="s">
        <v>224</v>
      </c>
      <c r="D694" t="s">
        <v>21</v>
      </c>
      <c r="E694">
        <v>98155</v>
      </c>
      <c r="F694" t="s">
        <v>22</v>
      </c>
      <c r="G694" t="s">
        <v>22</v>
      </c>
      <c r="H694" t="s">
        <v>57</v>
      </c>
      <c r="I694" t="s">
        <v>58</v>
      </c>
      <c r="J694" t="s">
        <v>59</v>
      </c>
      <c r="K694" s="1">
        <v>43668</v>
      </c>
      <c r="L694" t="s">
        <v>60</v>
      </c>
      <c r="M694" t="str">
        <f>HYPERLINK("https://www.regulations.gov/docket?D=FDA-2019-H-3471")</f>
        <v>https://www.regulations.gov/docket?D=FDA-2019-H-3471</v>
      </c>
      <c r="N694" t="s">
        <v>59</v>
      </c>
    </row>
    <row r="695" spans="1:14" x14ac:dyDescent="0.25">
      <c r="A695" t="s">
        <v>242</v>
      </c>
      <c r="B695" t="s">
        <v>1450</v>
      </c>
      <c r="C695" t="s">
        <v>266</v>
      </c>
      <c r="D695" t="s">
        <v>21</v>
      </c>
      <c r="E695">
        <v>98002</v>
      </c>
      <c r="F695" t="s">
        <v>22</v>
      </c>
      <c r="G695" t="s">
        <v>22</v>
      </c>
      <c r="H695" t="s">
        <v>57</v>
      </c>
      <c r="I695" t="s">
        <v>58</v>
      </c>
      <c r="J695" t="s">
        <v>59</v>
      </c>
      <c r="K695" s="1">
        <v>43668</v>
      </c>
      <c r="L695" t="s">
        <v>60</v>
      </c>
      <c r="M695" t="str">
        <f>HYPERLINK("https://www.regulations.gov/docket?D=FDA-2019-H-3462")</f>
        <v>https://www.regulations.gov/docket?D=FDA-2019-H-3462</v>
      </c>
      <c r="N695" t="s">
        <v>59</v>
      </c>
    </row>
    <row r="696" spans="1:14" x14ac:dyDescent="0.25">
      <c r="A696" t="s">
        <v>1451</v>
      </c>
      <c r="B696" t="s">
        <v>1452</v>
      </c>
      <c r="C696" t="s">
        <v>1453</v>
      </c>
      <c r="D696" t="s">
        <v>21</v>
      </c>
      <c r="E696">
        <v>98466</v>
      </c>
      <c r="F696" t="s">
        <v>23</v>
      </c>
      <c r="G696" t="s">
        <v>23</v>
      </c>
      <c r="H696" t="s">
        <v>24</v>
      </c>
      <c r="I696" t="s">
        <v>24</v>
      </c>
      <c r="J696" t="s">
        <v>25</v>
      </c>
      <c r="K696" s="1">
        <v>43668</v>
      </c>
      <c r="L696" t="s">
        <v>26</v>
      </c>
      <c r="N696" t="s">
        <v>24</v>
      </c>
    </row>
    <row r="697" spans="1:14" x14ac:dyDescent="0.25">
      <c r="A697" t="s">
        <v>1454</v>
      </c>
      <c r="B697" t="s">
        <v>1455</v>
      </c>
      <c r="C697" t="s">
        <v>236</v>
      </c>
      <c r="D697" t="s">
        <v>21</v>
      </c>
      <c r="E697">
        <v>98403</v>
      </c>
      <c r="F697" t="s">
        <v>23</v>
      </c>
      <c r="G697" t="s">
        <v>23</v>
      </c>
      <c r="H697" t="s">
        <v>24</v>
      </c>
      <c r="I697" t="s">
        <v>24</v>
      </c>
      <c r="J697" t="s">
        <v>25</v>
      </c>
      <c r="K697" s="1">
        <v>43668</v>
      </c>
      <c r="L697" t="s">
        <v>26</v>
      </c>
      <c r="N697" t="s">
        <v>24</v>
      </c>
    </row>
    <row r="698" spans="1:14" x14ac:dyDescent="0.25">
      <c r="A698" t="s">
        <v>1456</v>
      </c>
      <c r="B698" t="s">
        <v>1457</v>
      </c>
      <c r="C698" t="s">
        <v>236</v>
      </c>
      <c r="D698" t="s">
        <v>21</v>
      </c>
      <c r="E698">
        <v>98444</v>
      </c>
      <c r="F698" t="s">
        <v>23</v>
      </c>
      <c r="G698" t="s">
        <v>23</v>
      </c>
      <c r="H698" t="s">
        <v>24</v>
      </c>
      <c r="I698" t="s">
        <v>24</v>
      </c>
      <c r="J698" t="s">
        <v>25</v>
      </c>
      <c r="K698" s="1">
        <v>43668</v>
      </c>
      <c r="L698" t="s">
        <v>26</v>
      </c>
      <c r="N698" t="s">
        <v>24</v>
      </c>
    </row>
    <row r="699" spans="1:14" x14ac:dyDescent="0.25">
      <c r="A699" t="s">
        <v>1458</v>
      </c>
      <c r="B699" t="s">
        <v>1459</v>
      </c>
      <c r="C699" t="s">
        <v>165</v>
      </c>
      <c r="D699" t="s">
        <v>21</v>
      </c>
      <c r="E699">
        <v>98372</v>
      </c>
      <c r="F699" t="s">
        <v>23</v>
      </c>
      <c r="G699" t="s">
        <v>23</v>
      </c>
      <c r="H699" t="s">
        <v>24</v>
      </c>
      <c r="I699" t="s">
        <v>24</v>
      </c>
      <c r="J699" t="s">
        <v>25</v>
      </c>
      <c r="K699" s="1">
        <v>43668</v>
      </c>
      <c r="L699" t="s">
        <v>26</v>
      </c>
      <c r="N699" t="s">
        <v>24</v>
      </c>
    </row>
    <row r="700" spans="1:14" x14ac:dyDescent="0.25">
      <c r="A700" t="s">
        <v>1460</v>
      </c>
      <c r="B700" t="s">
        <v>1461</v>
      </c>
      <c r="C700" t="s">
        <v>309</v>
      </c>
      <c r="D700" t="s">
        <v>21</v>
      </c>
      <c r="E700">
        <v>98026</v>
      </c>
      <c r="F700" t="s">
        <v>23</v>
      </c>
      <c r="G700" t="s">
        <v>23</v>
      </c>
      <c r="H700" t="s">
        <v>24</v>
      </c>
      <c r="I700" t="s">
        <v>24</v>
      </c>
      <c r="J700" t="s">
        <v>25</v>
      </c>
      <c r="K700" s="1">
        <v>43668</v>
      </c>
      <c r="L700" t="s">
        <v>26</v>
      </c>
      <c r="N700" t="s">
        <v>24</v>
      </c>
    </row>
    <row r="701" spans="1:14" x14ac:dyDescent="0.25">
      <c r="A701" t="s">
        <v>1462</v>
      </c>
      <c r="B701" t="s">
        <v>1463</v>
      </c>
      <c r="C701" t="s">
        <v>236</v>
      </c>
      <c r="D701" t="s">
        <v>21</v>
      </c>
      <c r="E701">
        <v>98402</v>
      </c>
      <c r="F701" t="s">
        <v>23</v>
      </c>
      <c r="G701" t="s">
        <v>23</v>
      </c>
      <c r="H701" t="s">
        <v>24</v>
      </c>
      <c r="I701" t="s">
        <v>24</v>
      </c>
      <c r="J701" t="s">
        <v>25</v>
      </c>
      <c r="K701" s="1">
        <v>43668</v>
      </c>
      <c r="L701" t="s">
        <v>26</v>
      </c>
      <c r="N701" t="s">
        <v>24</v>
      </c>
    </row>
    <row r="702" spans="1:14" x14ac:dyDescent="0.25">
      <c r="A702" t="s">
        <v>581</v>
      </c>
      <c r="B702" t="s">
        <v>1464</v>
      </c>
      <c r="C702" t="s">
        <v>1465</v>
      </c>
      <c r="D702" t="s">
        <v>21</v>
      </c>
      <c r="E702">
        <v>98816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43667</v>
      </c>
      <c r="L702" t="s">
        <v>26</v>
      </c>
      <c r="N702" t="s">
        <v>24</v>
      </c>
    </row>
    <row r="703" spans="1:14" x14ac:dyDescent="0.25">
      <c r="A703" t="s">
        <v>1466</v>
      </c>
      <c r="B703" t="s">
        <v>1467</v>
      </c>
      <c r="C703" t="s">
        <v>632</v>
      </c>
      <c r="D703" t="s">
        <v>21</v>
      </c>
      <c r="E703">
        <v>98036</v>
      </c>
      <c r="F703" t="s">
        <v>23</v>
      </c>
      <c r="G703" t="s">
        <v>23</v>
      </c>
      <c r="H703" t="s">
        <v>24</v>
      </c>
      <c r="I703" t="s">
        <v>24</v>
      </c>
      <c r="J703" t="s">
        <v>25</v>
      </c>
      <c r="K703" s="1">
        <v>43666</v>
      </c>
      <c r="L703" t="s">
        <v>26</v>
      </c>
      <c r="N703" t="s">
        <v>24</v>
      </c>
    </row>
    <row r="704" spans="1:14" x14ac:dyDescent="0.25">
      <c r="A704" t="s">
        <v>1468</v>
      </c>
      <c r="B704" t="s">
        <v>1469</v>
      </c>
      <c r="C704" t="s">
        <v>209</v>
      </c>
      <c r="D704" t="s">
        <v>21</v>
      </c>
      <c r="E704">
        <v>98032</v>
      </c>
      <c r="F704" t="s">
        <v>23</v>
      </c>
      <c r="G704" t="s">
        <v>23</v>
      </c>
      <c r="H704" t="s">
        <v>24</v>
      </c>
      <c r="I704" t="s">
        <v>24</v>
      </c>
      <c r="J704" t="s">
        <v>25</v>
      </c>
      <c r="K704" s="1">
        <v>43666</v>
      </c>
      <c r="L704" t="s">
        <v>26</v>
      </c>
      <c r="N704" t="s">
        <v>24</v>
      </c>
    </row>
    <row r="705" spans="1:14" x14ac:dyDescent="0.25">
      <c r="A705" t="s">
        <v>1470</v>
      </c>
      <c r="B705" t="s">
        <v>1471</v>
      </c>
      <c r="C705" t="s">
        <v>209</v>
      </c>
      <c r="D705" t="s">
        <v>21</v>
      </c>
      <c r="E705">
        <v>98032</v>
      </c>
      <c r="F705" t="s">
        <v>23</v>
      </c>
      <c r="G705" t="s">
        <v>23</v>
      </c>
      <c r="H705" t="s">
        <v>24</v>
      </c>
      <c r="I705" t="s">
        <v>24</v>
      </c>
      <c r="J705" t="s">
        <v>25</v>
      </c>
      <c r="K705" s="1">
        <v>43666</v>
      </c>
      <c r="L705" t="s">
        <v>26</v>
      </c>
      <c r="N705" t="s">
        <v>24</v>
      </c>
    </row>
    <row r="706" spans="1:14" x14ac:dyDescent="0.25">
      <c r="A706" t="s">
        <v>1472</v>
      </c>
      <c r="B706" t="s">
        <v>1473</v>
      </c>
      <c r="C706" t="s">
        <v>209</v>
      </c>
      <c r="D706" t="s">
        <v>21</v>
      </c>
      <c r="E706">
        <v>98032</v>
      </c>
      <c r="F706" t="s">
        <v>23</v>
      </c>
      <c r="G706" t="s">
        <v>23</v>
      </c>
      <c r="H706" t="s">
        <v>24</v>
      </c>
      <c r="I706" t="s">
        <v>24</v>
      </c>
      <c r="J706" t="s">
        <v>25</v>
      </c>
      <c r="K706" s="1">
        <v>43666</v>
      </c>
      <c r="L706" t="s">
        <v>26</v>
      </c>
      <c r="N706" t="s">
        <v>24</v>
      </c>
    </row>
    <row r="707" spans="1:14" x14ac:dyDescent="0.25">
      <c r="A707" t="s">
        <v>1474</v>
      </c>
      <c r="B707" t="s">
        <v>1475</v>
      </c>
      <c r="C707" t="s">
        <v>108</v>
      </c>
      <c r="D707" t="s">
        <v>21</v>
      </c>
      <c r="E707">
        <v>98201</v>
      </c>
      <c r="F707" t="s">
        <v>23</v>
      </c>
      <c r="G707" t="s">
        <v>23</v>
      </c>
      <c r="H707" t="s">
        <v>24</v>
      </c>
      <c r="I707" t="s">
        <v>24</v>
      </c>
      <c r="J707" t="s">
        <v>25</v>
      </c>
      <c r="K707" s="1">
        <v>43666</v>
      </c>
      <c r="L707" t="s">
        <v>26</v>
      </c>
      <c r="N707" t="s">
        <v>24</v>
      </c>
    </row>
    <row r="708" spans="1:14" x14ac:dyDescent="0.25">
      <c r="A708" t="s">
        <v>1476</v>
      </c>
      <c r="B708" t="s">
        <v>1477</v>
      </c>
      <c r="C708" t="s">
        <v>1478</v>
      </c>
      <c r="D708" t="s">
        <v>21</v>
      </c>
      <c r="E708">
        <v>98833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43666</v>
      </c>
      <c r="L708" t="s">
        <v>26</v>
      </c>
      <c r="N708" t="s">
        <v>24</v>
      </c>
    </row>
    <row r="709" spans="1:14" x14ac:dyDescent="0.25">
      <c r="A709" t="s">
        <v>1479</v>
      </c>
      <c r="B709" t="s">
        <v>1480</v>
      </c>
      <c r="C709" t="s">
        <v>209</v>
      </c>
      <c r="D709" t="s">
        <v>21</v>
      </c>
      <c r="E709">
        <v>98032</v>
      </c>
      <c r="F709" t="s">
        <v>23</v>
      </c>
      <c r="G709" t="s">
        <v>23</v>
      </c>
      <c r="H709" t="s">
        <v>24</v>
      </c>
      <c r="I709" t="s">
        <v>24</v>
      </c>
      <c r="J709" t="s">
        <v>25</v>
      </c>
      <c r="K709" s="1">
        <v>43666</v>
      </c>
      <c r="L709" t="s">
        <v>26</v>
      </c>
      <c r="N709" t="s">
        <v>24</v>
      </c>
    </row>
    <row r="710" spans="1:14" x14ac:dyDescent="0.25">
      <c r="A710" t="s">
        <v>1481</v>
      </c>
      <c r="B710" t="s">
        <v>1482</v>
      </c>
      <c r="C710" t="s">
        <v>20</v>
      </c>
      <c r="D710" t="s">
        <v>21</v>
      </c>
      <c r="E710">
        <v>98117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43665</v>
      </c>
      <c r="L710" t="s">
        <v>26</v>
      </c>
      <c r="N710" t="s">
        <v>24</v>
      </c>
    </row>
    <row r="711" spans="1:14" x14ac:dyDescent="0.25">
      <c r="A711" t="s">
        <v>1483</v>
      </c>
      <c r="B711" t="s">
        <v>1484</v>
      </c>
      <c r="C711" t="s">
        <v>266</v>
      </c>
      <c r="D711" t="s">
        <v>21</v>
      </c>
      <c r="E711">
        <v>98002</v>
      </c>
      <c r="F711" t="s">
        <v>22</v>
      </c>
      <c r="G711" t="s">
        <v>22</v>
      </c>
      <c r="H711" t="s">
        <v>57</v>
      </c>
      <c r="I711" t="s">
        <v>58</v>
      </c>
      <c r="J711" t="s">
        <v>59</v>
      </c>
      <c r="K711" s="1">
        <v>43665</v>
      </c>
      <c r="L711" t="s">
        <v>60</v>
      </c>
      <c r="M711" t="str">
        <f>HYPERLINK("https://www.regulations.gov/docket?D=FDA-2019-H-3457")</f>
        <v>https://www.regulations.gov/docket?D=FDA-2019-H-3457</v>
      </c>
      <c r="N711" t="s">
        <v>59</v>
      </c>
    </row>
    <row r="712" spans="1:14" x14ac:dyDescent="0.25">
      <c r="A712" t="s">
        <v>1485</v>
      </c>
      <c r="B712" t="s">
        <v>1486</v>
      </c>
      <c r="C712" t="s">
        <v>266</v>
      </c>
      <c r="D712" t="s">
        <v>21</v>
      </c>
      <c r="E712">
        <v>98092</v>
      </c>
      <c r="F712" t="s">
        <v>23</v>
      </c>
      <c r="G712" t="s">
        <v>23</v>
      </c>
      <c r="H712" t="s">
        <v>24</v>
      </c>
      <c r="I712" t="s">
        <v>24</v>
      </c>
      <c r="J712" t="s">
        <v>25</v>
      </c>
      <c r="K712" s="1">
        <v>43665</v>
      </c>
      <c r="L712" t="s">
        <v>26</v>
      </c>
      <c r="N712" t="s">
        <v>24</v>
      </c>
    </row>
    <row r="713" spans="1:14" x14ac:dyDescent="0.25">
      <c r="A713" t="s">
        <v>1487</v>
      </c>
      <c r="B713" t="s">
        <v>1488</v>
      </c>
      <c r="C713" t="s">
        <v>266</v>
      </c>
      <c r="D713" t="s">
        <v>21</v>
      </c>
      <c r="E713">
        <v>98002</v>
      </c>
      <c r="F713" t="s">
        <v>23</v>
      </c>
      <c r="G713" t="s">
        <v>23</v>
      </c>
      <c r="H713" t="s">
        <v>24</v>
      </c>
      <c r="I713" t="s">
        <v>24</v>
      </c>
      <c r="J713" t="s">
        <v>25</v>
      </c>
      <c r="K713" s="1">
        <v>43665</v>
      </c>
      <c r="L713" t="s">
        <v>26</v>
      </c>
      <c r="N713" t="s">
        <v>24</v>
      </c>
    </row>
    <row r="714" spans="1:14" x14ac:dyDescent="0.25">
      <c r="A714" t="s">
        <v>1489</v>
      </c>
      <c r="B714" t="s">
        <v>1490</v>
      </c>
      <c r="C714" t="s">
        <v>108</v>
      </c>
      <c r="D714" t="s">
        <v>21</v>
      </c>
      <c r="E714">
        <v>98204</v>
      </c>
      <c r="F714" t="s">
        <v>23</v>
      </c>
      <c r="G714" t="s">
        <v>23</v>
      </c>
      <c r="H714" t="s">
        <v>24</v>
      </c>
      <c r="I714" t="s">
        <v>24</v>
      </c>
      <c r="J714" t="s">
        <v>25</v>
      </c>
      <c r="K714" s="1">
        <v>43665</v>
      </c>
      <c r="L714" t="s">
        <v>26</v>
      </c>
      <c r="N714" t="s">
        <v>24</v>
      </c>
    </row>
    <row r="715" spans="1:14" x14ac:dyDescent="0.25">
      <c r="A715" t="s">
        <v>242</v>
      </c>
      <c r="B715" t="s">
        <v>1491</v>
      </c>
      <c r="C715" t="s">
        <v>20</v>
      </c>
      <c r="D715" t="s">
        <v>21</v>
      </c>
      <c r="E715">
        <v>98125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43665</v>
      </c>
      <c r="L715" t="s">
        <v>26</v>
      </c>
      <c r="N715" t="s">
        <v>24</v>
      </c>
    </row>
    <row r="716" spans="1:14" x14ac:dyDescent="0.25">
      <c r="A716" t="s">
        <v>1492</v>
      </c>
      <c r="B716" t="s">
        <v>1493</v>
      </c>
      <c r="C716" t="s">
        <v>206</v>
      </c>
      <c r="D716" t="s">
        <v>21</v>
      </c>
      <c r="E716">
        <v>98272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43665</v>
      </c>
      <c r="L716" t="s">
        <v>26</v>
      </c>
      <c r="N716" t="s">
        <v>24</v>
      </c>
    </row>
    <row r="717" spans="1:14" x14ac:dyDescent="0.25">
      <c r="A717" t="s">
        <v>1494</v>
      </c>
      <c r="B717" t="s">
        <v>1495</v>
      </c>
      <c r="C717" t="s">
        <v>293</v>
      </c>
      <c r="D717" t="s">
        <v>21</v>
      </c>
      <c r="E717">
        <v>98270</v>
      </c>
      <c r="F717" t="s">
        <v>23</v>
      </c>
      <c r="G717" t="s">
        <v>23</v>
      </c>
      <c r="H717" t="s">
        <v>24</v>
      </c>
      <c r="I717" t="s">
        <v>24</v>
      </c>
      <c r="J717" t="s">
        <v>25</v>
      </c>
      <c r="K717" s="1">
        <v>43665</v>
      </c>
      <c r="L717" t="s">
        <v>26</v>
      </c>
      <c r="N717" t="s">
        <v>24</v>
      </c>
    </row>
    <row r="718" spans="1:14" x14ac:dyDescent="0.25">
      <c r="A718" t="s">
        <v>1496</v>
      </c>
      <c r="B718" t="s">
        <v>1497</v>
      </c>
      <c r="C718" t="s">
        <v>1498</v>
      </c>
      <c r="D718" t="s">
        <v>21</v>
      </c>
      <c r="E718">
        <v>98335</v>
      </c>
      <c r="F718" t="s">
        <v>23</v>
      </c>
      <c r="G718" t="s">
        <v>23</v>
      </c>
      <c r="H718" t="s">
        <v>24</v>
      </c>
      <c r="I718" t="s">
        <v>24</v>
      </c>
      <c r="J718" t="s">
        <v>25</v>
      </c>
      <c r="K718" s="1">
        <v>43665</v>
      </c>
      <c r="L718" t="s">
        <v>26</v>
      </c>
      <c r="N718" t="s">
        <v>24</v>
      </c>
    </row>
    <row r="719" spans="1:14" x14ac:dyDescent="0.25">
      <c r="A719" t="s">
        <v>1499</v>
      </c>
      <c r="B719" t="s">
        <v>1500</v>
      </c>
      <c r="C719" t="s">
        <v>309</v>
      </c>
      <c r="D719" t="s">
        <v>21</v>
      </c>
      <c r="E719">
        <v>98026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43665</v>
      </c>
      <c r="L719" t="s">
        <v>26</v>
      </c>
      <c r="N719" t="s">
        <v>24</v>
      </c>
    </row>
    <row r="720" spans="1:14" x14ac:dyDescent="0.25">
      <c r="A720" t="s">
        <v>194</v>
      </c>
      <c r="B720" t="s">
        <v>1501</v>
      </c>
      <c r="C720" t="s">
        <v>20</v>
      </c>
      <c r="D720" t="s">
        <v>21</v>
      </c>
      <c r="E720">
        <v>98103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43665</v>
      </c>
      <c r="L720" t="s">
        <v>26</v>
      </c>
      <c r="N720" t="s">
        <v>24</v>
      </c>
    </row>
    <row r="721" spans="1:14" x14ac:dyDescent="0.25">
      <c r="A721" t="s">
        <v>194</v>
      </c>
      <c r="B721" t="s">
        <v>1502</v>
      </c>
      <c r="C721" t="s">
        <v>20</v>
      </c>
      <c r="D721" t="s">
        <v>21</v>
      </c>
      <c r="E721">
        <v>98115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43665</v>
      </c>
      <c r="L721" t="s">
        <v>26</v>
      </c>
      <c r="N721" t="s">
        <v>24</v>
      </c>
    </row>
    <row r="722" spans="1:14" x14ac:dyDescent="0.25">
      <c r="A722" t="s">
        <v>1503</v>
      </c>
      <c r="B722" t="s">
        <v>1504</v>
      </c>
      <c r="C722" t="s">
        <v>1505</v>
      </c>
      <c r="D722" t="s">
        <v>21</v>
      </c>
      <c r="E722">
        <v>98256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43665</v>
      </c>
      <c r="L722" t="s">
        <v>26</v>
      </c>
      <c r="N722" t="s">
        <v>24</v>
      </c>
    </row>
    <row r="723" spans="1:14" x14ac:dyDescent="0.25">
      <c r="A723" t="s">
        <v>556</v>
      </c>
      <c r="B723" t="s">
        <v>1506</v>
      </c>
      <c r="C723" t="s">
        <v>20</v>
      </c>
      <c r="D723" t="s">
        <v>21</v>
      </c>
      <c r="E723">
        <v>98125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43665</v>
      </c>
      <c r="L723" t="s">
        <v>26</v>
      </c>
      <c r="N723" t="s">
        <v>24</v>
      </c>
    </row>
    <row r="724" spans="1:14" x14ac:dyDescent="0.25">
      <c r="A724" t="s">
        <v>1507</v>
      </c>
      <c r="B724" t="s">
        <v>1508</v>
      </c>
      <c r="C724" t="s">
        <v>236</v>
      </c>
      <c r="D724" t="s">
        <v>21</v>
      </c>
      <c r="E724">
        <v>98408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43664</v>
      </c>
      <c r="L724" t="s">
        <v>26</v>
      </c>
      <c r="N724" t="s">
        <v>24</v>
      </c>
    </row>
    <row r="725" spans="1:14" x14ac:dyDescent="0.25">
      <c r="A725" t="s">
        <v>1509</v>
      </c>
      <c r="B725" t="s">
        <v>1510</v>
      </c>
      <c r="C725" t="s">
        <v>454</v>
      </c>
      <c r="D725" t="s">
        <v>21</v>
      </c>
      <c r="E725">
        <v>98007</v>
      </c>
      <c r="F725" t="s">
        <v>22</v>
      </c>
      <c r="G725" t="s">
        <v>22</v>
      </c>
      <c r="H725" t="s">
        <v>116</v>
      </c>
      <c r="I725" t="s">
        <v>117</v>
      </c>
      <c r="J725" s="1">
        <v>43636</v>
      </c>
      <c r="K725" s="1">
        <v>43664</v>
      </c>
      <c r="L725" t="s">
        <v>118</v>
      </c>
      <c r="N725" t="s">
        <v>119</v>
      </c>
    </row>
    <row r="726" spans="1:14" x14ac:dyDescent="0.25">
      <c r="A726" t="s">
        <v>352</v>
      </c>
      <c r="B726" t="s">
        <v>1511</v>
      </c>
      <c r="C726" t="s">
        <v>1498</v>
      </c>
      <c r="D726" t="s">
        <v>21</v>
      </c>
      <c r="E726">
        <v>98335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43664</v>
      </c>
      <c r="L726" t="s">
        <v>26</v>
      </c>
      <c r="N726" t="s">
        <v>24</v>
      </c>
    </row>
    <row r="727" spans="1:14" x14ac:dyDescent="0.25">
      <c r="A727" t="s">
        <v>1512</v>
      </c>
      <c r="B727" t="s">
        <v>1513</v>
      </c>
      <c r="C727" t="s">
        <v>454</v>
      </c>
      <c r="D727" t="s">
        <v>21</v>
      </c>
      <c r="E727">
        <v>98006</v>
      </c>
      <c r="F727" t="s">
        <v>22</v>
      </c>
      <c r="G727" t="s">
        <v>22</v>
      </c>
      <c r="H727" t="s">
        <v>57</v>
      </c>
      <c r="I727" t="s">
        <v>58</v>
      </c>
      <c r="J727" s="1">
        <v>43629</v>
      </c>
      <c r="K727" s="1">
        <v>43664</v>
      </c>
      <c r="L727" t="s">
        <v>118</v>
      </c>
      <c r="N727" t="s">
        <v>119</v>
      </c>
    </row>
    <row r="728" spans="1:14" x14ac:dyDescent="0.25">
      <c r="A728" t="s">
        <v>773</v>
      </c>
      <c r="B728" t="s">
        <v>1514</v>
      </c>
      <c r="C728" t="s">
        <v>236</v>
      </c>
      <c r="D728" t="s">
        <v>21</v>
      </c>
      <c r="E728">
        <v>98407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43664</v>
      </c>
      <c r="L728" t="s">
        <v>26</v>
      </c>
      <c r="N728" t="s">
        <v>24</v>
      </c>
    </row>
    <row r="729" spans="1:14" x14ac:dyDescent="0.25">
      <c r="A729" t="s">
        <v>1515</v>
      </c>
      <c r="B729" t="s">
        <v>1516</v>
      </c>
      <c r="C729" t="s">
        <v>215</v>
      </c>
      <c r="D729" t="s">
        <v>21</v>
      </c>
      <c r="E729">
        <v>98003</v>
      </c>
      <c r="F729" t="s">
        <v>23</v>
      </c>
      <c r="G729" t="s">
        <v>23</v>
      </c>
      <c r="H729" t="s">
        <v>24</v>
      </c>
      <c r="I729" t="s">
        <v>24</v>
      </c>
      <c r="J729" t="s">
        <v>25</v>
      </c>
      <c r="K729" s="1">
        <v>43664</v>
      </c>
      <c r="L729" t="s">
        <v>26</v>
      </c>
      <c r="N729" t="s">
        <v>24</v>
      </c>
    </row>
    <row r="730" spans="1:14" x14ac:dyDescent="0.25">
      <c r="A730" t="s">
        <v>1402</v>
      </c>
      <c r="B730" t="s">
        <v>1517</v>
      </c>
      <c r="C730" t="s">
        <v>108</v>
      </c>
      <c r="D730" t="s">
        <v>21</v>
      </c>
      <c r="E730">
        <v>98204</v>
      </c>
      <c r="F730" t="s">
        <v>23</v>
      </c>
      <c r="G730" t="s">
        <v>23</v>
      </c>
      <c r="H730" t="s">
        <v>24</v>
      </c>
      <c r="I730" t="s">
        <v>24</v>
      </c>
      <c r="J730" t="s">
        <v>25</v>
      </c>
      <c r="K730" s="1">
        <v>43664</v>
      </c>
      <c r="L730" t="s">
        <v>26</v>
      </c>
      <c r="N730" t="s">
        <v>24</v>
      </c>
    </row>
    <row r="731" spans="1:14" x14ac:dyDescent="0.25">
      <c r="A731" t="s">
        <v>1518</v>
      </c>
      <c r="B731" t="s">
        <v>1519</v>
      </c>
      <c r="C731" t="s">
        <v>1498</v>
      </c>
      <c r="D731" t="s">
        <v>21</v>
      </c>
      <c r="E731">
        <v>98335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43664</v>
      </c>
      <c r="L731" t="s">
        <v>26</v>
      </c>
      <c r="N731" t="s">
        <v>24</v>
      </c>
    </row>
    <row r="732" spans="1:14" x14ac:dyDescent="0.25">
      <c r="A732" t="s">
        <v>1520</v>
      </c>
      <c r="B732" t="s">
        <v>1521</v>
      </c>
      <c r="C732" t="s">
        <v>108</v>
      </c>
      <c r="D732" t="s">
        <v>21</v>
      </c>
      <c r="E732">
        <v>98203</v>
      </c>
      <c r="F732" t="s">
        <v>23</v>
      </c>
      <c r="G732" t="s">
        <v>23</v>
      </c>
      <c r="H732" t="s">
        <v>24</v>
      </c>
      <c r="I732" t="s">
        <v>24</v>
      </c>
      <c r="J732" t="s">
        <v>25</v>
      </c>
      <c r="K732" s="1">
        <v>43664</v>
      </c>
      <c r="L732" t="s">
        <v>26</v>
      </c>
      <c r="N732" t="s">
        <v>24</v>
      </c>
    </row>
    <row r="733" spans="1:14" x14ac:dyDescent="0.25">
      <c r="A733" t="s">
        <v>1522</v>
      </c>
      <c r="B733" t="s">
        <v>1523</v>
      </c>
      <c r="C733" t="s">
        <v>108</v>
      </c>
      <c r="D733" t="s">
        <v>21</v>
      </c>
      <c r="E733">
        <v>98201</v>
      </c>
      <c r="F733" t="s">
        <v>23</v>
      </c>
      <c r="G733" t="s">
        <v>23</v>
      </c>
      <c r="H733" t="s">
        <v>24</v>
      </c>
      <c r="I733" t="s">
        <v>24</v>
      </c>
      <c r="J733" t="s">
        <v>25</v>
      </c>
      <c r="K733" s="1">
        <v>43664</v>
      </c>
      <c r="L733" t="s">
        <v>26</v>
      </c>
      <c r="N733" t="s">
        <v>24</v>
      </c>
    </row>
    <row r="734" spans="1:14" x14ac:dyDescent="0.25">
      <c r="A734" t="s">
        <v>1524</v>
      </c>
      <c r="B734" t="s">
        <v>1525</v>
      </c>
      <c r="C734" t="s">
        <v>525</v>
      </c>
      <c r="D734" t="s">
        <v>21</v>
      </c>
      <c r="E734">
        <v>98258</v>
      </c>
      <c r="F734" t="s">
        <v>23</v>
      </c>
      <c r="G734" t="s">
        <v>23</v>
      </c>
      <c r="H734" t="s">
        <v>24</v>
      </c>
      <c r="I734" t="s">
        <v>24</v>
      </c>
      <c r="J734" t="s">
        <v>25</v>
      </c>
      <c r="K734" s="1">
        <v>43664</v>
      </c>
      <c r="L734" t="s">
        <v>26</v>
      </c>
      <c r="N734" t="s">
        <v>24</v>
      </c>
    </row>
    <row r="735" spans="1:14" x14ac:dyDescent="0.25">
      <c r="A735" t="s">
        <v>1526</v>
      </c>
      <c r="B735" t="s">
        <v>1527</v>
      </c>
      <c r="C735" t="s">
        <v>108</v>
      </c>
      <c r="D735" t="s">
        <v>21</v>
      </c>
      <c r="E735">
        <v>98204</v>
      </c>
      <c r="F735" t="s">
        <v>23</v>
      </c>
      <c r="G735" t="s">
        <v>23</v>
      </c>
      <c r="H735" t="s">
        <v>24</v>
      </c>
      <c r="I735" t="s">
        <v>24</v>
      </c>
      <c r="J735" t="s">
        <v>25</v>
      </c>
      <c r="K735" s="1">
        <v>43664</v>
      </c>
      <c r="L735" t="s">
        <v>26</v>
      </c>
      <c r="N735" t="s">
        <v>24</v>
      </c>
    </row>
    <row r="736" spans="1:14" x14ac:dyDescent="0.25">
      <c r="A736" t="s">
        <v>1528</v>
      </c>
      <c r="B736" t="s">
        <v>1529</v>
      </c>
      <c r="C736" t="s">
        <v>266</v>
      </c>
      <c r="D736" t="s">
        <v>21</v>
      </c>
      <c r="E736">
        <v>98002</v>
      </c>
      <c r="F736" t="s">
        <v>23</v>
      </c>
      <c r="G736" t="s">
        <v>23</v>
      </c>
      <c r="H736" t="s">
        <v>24</v>
      </c>
      <c r="I736" t="s">
        <v>24</v>
      </c>
      <c r="J736" t="s">
        <v>25</v>
      </c>
      <c r="K736" s="1">
        <v>43664</v>
      </c>
      <c r="L736" t="s">
        <v>26</v>
      </c>
      <c r="N736" t="s">
        <v>24</v>
      </c>
    </row>
    <row r="737" spans="1:14" x14ac:dyDescent="0.25">
      <c r="A737" t="s">
        <v>1530</v>
      </c>
      <c r="B737" t="s">
        <v>1531</v>
      </c>
      <c r="C737" t="s">
        <v>266</v>
      </c>
      <c r="D737" t="s">
        <v>21</v>
      </c>
      <c r="E737">
        <v>98092</v>
      </c>
      <c r="F737" t="s">
        <v>23</v>
      </c>
      <c r="G737" t="s">
        <v>23</v>
      </c>
      <c r="H737" t="s">
        <v>24</v>
      </c>
      <c r="I737" t="s">
        <v>24</v>
      </c>
      <c r="J737" t="s">
        <v>25</v>
      </c>
      <c r="K737" s="1">
        <v>43664</v>
      </c>
      <c r="L737" t="s">
        <v>26</v>
      </c>
      <c r="N737" t="s">
        <v>24</v>
      </c>
    </row>
    <row r="738" spans="1:14" x14ac:dyDescent="0.25">
      <c r="A738" t="s">
        <v>1532</v>
      </c>
      <c r="B738" t="s">
        <v>1533</v>
      </c>
      <c r="C738" t="s">
        <v>215</v>
      </c>
      <c r="D738" t="s">
        <v>21</v>
      </c>
      <c r="E738">
        <v>98023</v>
      </c>
      <c r="F738" t="s">
        <v>23</v>
      </c>
      <c r="G738" t="s">
        <v>23</v>
      </c>
      <c r="H738" t="s">
        <v>24</v>
      </c>
      <c r="I738" t="s">
        <v>24</v>
      </c>
      <c r="J738" t="s">
        <v>25</v>
      </c>
      <c r="K738" s="1">
        <v>43664</v>
      </c>
      <c r="L738" t="s">
        <v>26</v>
      </c>
      <c r="N738" t="s">
        <v>24</v>
      </c>
    </row>
    <row r="739" spans="1:14" x14ac:dyDescent="0.25">
      <c r="A739" t="s">
        <v>939</v>
      </c>
      <c r="B739" t="s">
        <v>940</v>
      </c>
      <c r="C739" t="s">
        <v>941</v>
      </c>
      <c r="D739" t="s">
        <v>21</v>
      </c>
      <c r="E739">
        <v>99123</v>
      </c>
      <c r="F739" t="s">
        <v>22</v>
      </c>
      <c r="G739" t="s">
        <v>22</v>
      </c>
      <c r="H739" t="s">
        <v>104</v>
      </c>
      <c r="I739" t="s">
        <v>105</v>
      </c>
      <c r="J739" s="1">
        <v>43636</v>
      </c>
      <c r="K739" s="1">
        <v>43664</v>
      </c>
      <c r="L739" t="s">
        <v>118</v>
      </c>
      <c r="N739" t="s">
        <v>119</v>
      </c>
    </row>
    <row r="740" spans="1:14" x14ac:dyDescent="0.25">
      <c r="A740" t="s">
        <v>157</v>
      </c>
      <c r="B740" t="s">
        <v>158</v>
      </c>
      <c r="C740" t="s">
        <v>159</v>
      </c>
      <c r="D740" t="s">
        <v>21</v>
      </c>
      <c r="E740">
        <v>99121</v>
      </c>
      <c r="F740" t="s">
        <v>22</v>
      </c>
      <c r="G740" t="s">
        <v>22</v>
      </c>
      <c r="H740" t="s">
        <v>104</v>
      </c>
      <c r="I740" t="s">
        <v>105</v>
      </c>
      <c r="J740" s="1">
        <v>43635</v>
      </c>
      <c r="K740" s="1">
        <v>43664</v>
      </c>
      <c r="L740" t="s">
        <v>118</v>
      </c>
      <c r="N740" t="s">
        <v>119</v>
      </c>
    </row>
    <row r="741" spans="1:14" x14ac:dyDescent="0.25">
      <c r="A741" t="s">
        <v>1534</v>
      </c>
      <c r="B741" t="s">
        <v>1535</v>
      </c>
      <c r="C741" t="s">
        <v>236</v>
      </c>
      <c r="D741" t="s">
        <v>21</v>
      </c>
      <c r="E741">
        <v>98444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43664</v>
      </c>
      <c r="L741" t="s">
        <v>26</v>
      </c>
      <c r="N741" t="s">
        <v>24</v>
      </c>
    </row>
    <row r="742" spans="1:14" x14ac:dyDescent="0.25">
      <c r="A742" t="s">
        <v>1536</v>
      </c>
      <c r="B742" t="s">
        <v>1537</v>
      </c>
      <c r="C742" t="s">
        <v>309</v>
      </c>
      <c r="D742" t="s">
        <v>21</v>
      </c>
      <c r="E742">
        <v>98020</v>
      </c>
      <c r="F742" t="s">
        <v>22</v>
      </c>
      <c r="G742" t="s">
        <v>22</v>
      </c>
      <c r="H742" t="s">
        <v>57</v>
      </c>
      <c r="I742" t="s">
        <v>58</v>
      </c>
      <c r="J742" s="1">
        <v>43628</v>
      </c>
      <c r="K742" s="1">
        <v>43664</v>
      </c>
      <c r="L742" t="s">
        <v>118</v>
      </c>
      <c r="N742" t="s">
        <v>119</v>
      </c>
    </row>
    <row r="743" spans="1:14" x14ac:dyDescent="0.25">
      <c r="A743" t="s">
        <v>1538</v>
      </c>
      <c r="B743" t="s">
        <v>1539</v>
      </c>
      <c r="C743" t="s">
        <v>20</v>
      </c>
      <c r="D743" t="s">
        <v>21</v>
      </c>
      <c r="E743">
        <v>98133</v>
      </c>
      <c r="F743" t="s">
        <v>22</v>
      </c>
      <c r="G743" t="s">
        <v>22</v>
      </c>
      <c r="H743" t="s">
        <v>57</v>
      </c>
      <c r="I743" t="s">
        <v>212</v>
      </c>
      <c r="J743" s="1">
        <v>43626</v>
      </c>
      <c r="K743" s="1">
        <v>43664</v>
      </c>
      <c r="L743" t="s">
        <v>118</v>
      </c>
      <c r="N743" t="s">
        <v>119</v>
      </c>
    </row>
    <row r="744" spans="1:14" x14ac:dyDescent="0.25">
      <c r="A744" t="s">
        <v>1540</v>
      </c>
      <c r="B744" t="s">
        <v>1541</v>
      </c>
      <c r="C744" t="s">
        <v>1542</v>
      </c>
      <c r="D744" t="s">
        <v>21</v>
      </c>
      <c r="E744">
        <v>98343</v>
      </c>
      <c r="F744" t="s">
        <v>22</v>
      </c>
      <c r="G744" t="s">
        <v>22</v>
      </c>
      <c r="H744" t="s">
        <v>116</v>
      </c>
      <c r="I744" t="s">
        <v>117</v>
      </c>
      <c r="J744" s="1">
        <v>43631</v>
      </c>
      <c r="K744" s="1">
        <v>43664</v>
      </c>
      <c r="L744" t="s">
        <v>118</v>
      </c>
      <c r="N744" t="s">
        <v>119</v>
      </c>
    </row>
    <row r="745" spans="1:14" x14ac:dyDescent="0.25">
      <c r="A745" t="s">
        <v>1543</v>
      </c>
      <c r="B745" t="s">
        <v>1544</v>
      </c>
      <c r="C745" t="s">
        <v>1498</v>
      </c>
      <c r="D745" t="s">
        <v>21</v>
      </c>
      <c r="E745">
        <v>98332</v>
      </c>
      <c r="F745" t="s">
        <v>23</v>
      </c>
      <c r="G745" t="s">
        <v>23</v>
      </c>
      <c r="H745" t="s">
        <v>24</v>
      </c>
      <c r="I745" t="s">
        <v>24</v>
      </c>
      <c r="J745" t="s">
        <v>25</v>
      </c>
      <c r="K745" s="1">
        <v>43664</v>
      </c>
      <c r="L745" t="s">
        <v>26</v>
      </c>
      <c r="N745" t="s">
        <v>24</v>
      </c>
    </row>
    <row r="746" spans="1:14" x14ac:dyDescent="0.25">
      <c r="A746" t="s">
        <v>1545</v>
      </c>
      <c r="B746" t="s">
        <v>1546</v>
      </c>
      <c r="C746" t="s">
        <v>266</v>
      </c>
      <c r="D746" t="s">
        <v>21</v>
      </c>
      <c r="E746">
        <v>98002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43664</v>
      </c>
      <c r="L746" t="s">
        <v>26</v>
      </c>
      <c r="N746" t="s">
        <v>24</v>
      </c>
    </row>
    <row r="747" spans="1:14" x14ac:dyDescent="0.25">
      <c r="A747" t="s">
        <v>1547</v>
      </c>
      <c r="B747" t="s">
        <v>1548</v>
      </c>
      <c r="C747" t="s">
        <v>293</v>
      </c>
      <c r="D747" t="s">
        <v>21</v>
      </c>
      <c r="E747">
        <v>98270</v>
      </c>
      <c r="F747" t="s">
        <v>23</v>
      </c>
      <c r="G747" t="s">
        <v>23</v>
      </c>
      <c r="H747" t="s">
        <v>24</v>
      </c>
      <c r="I747" t="s">
        <v>24</v>
      </c>
      <c r="J747" t="s">
        <v>25</v>
      </c>
      <c r="K747" s="1">
        <v>43664</v>
      </c>
      <c r="L747" t="s">
        <v>26</v>
      </c>
      <c r="N747" t="s">
        <v>24</v>
      </c>
    </row>
    <row r="748" spans="1:14" x14ac:dyDescent="0.25">
      <c r="A748" t="s">
        <v>1549</v>
      </c>
      <c r="B748" t="s">
        <v>1550</v>
      </c>
      <c r="C748" t="s">
        <v>1551</v>
      </c>
      <c r="D748" t="s">
        <v>21</v>
      </c>
      <c r="E748">
        <v>99181</v>
      </c>
      <c r="F748" t="s">
        <v>22</v>
      </c>
      <c r="G748" t="s">
        <v>22</v>
      </c>
      <c r="H748" t="s">
        <v>57</v>
      </c>
      <c r="I748" t="s">
        <v>212</v>
      </c>
      <c r="J748" s="1">
        <v>43635</v>
      </c>
      <c r="K748" s="1">
        <v>43664</v>
      </c>
      <c r="L748" t="s">
        <v>118</v>
      </c>
      <c r="N748" t="s">
        <v>119</v>
      </c>
    </row>
    <row r="749" spans="1:14" x14ac:dyDescent="0.25">
      <c r="A749" t="s">
        <v>503</v>
      </c>
      <c r="B749" t="s">
        <v>1552</v>
      </c>
      <c r="C749" t="s">
        <v>20</v>
      </c>
      <c r="D749" t="s">
        <v>21</v>
      </c>
      <c r="E749">
        <v>98126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43663</v>
      </c>
      <c r="L749" t="s">
        <v>26</v>
      </c>
      <c r="N749" t="s">
        <v>24</v>
      </c>
    </row>
    <row r="750" spans="1:14" x14ac:dyDescent="0.25">
      <c r="A750" t="s">
        <v>1553</v>
      </c>
      <c r="B750" t="s">
        <v>1554</v>
      </c>
      <c r="C750" t="s">
        <v>1555</v>
      </c>
      <c r="D750" t="s">
        <v>21</v>
      </c>
      <c r="E750">
        <v>98550</v>
      </c>
      <c r="F750" t="s">
        <v>23</v>
      </c>
      <c r="G750" t="s">
        <v>23</v>
      </c>
      <c r="H750" t="s">
        <v>24</v>
      </c>
      <c r="I750" t="s">
        <v>24</v>
      </c>
      <c r="J750" t="s">
        <v>25</v>
      </c>
      <c r="K750" s="1">
        <v>43663</v>
      </c>
      <c r="L750" t="s">
        <v>26</v>
      </c>
      <c r="N750" t="s">
        <v>24</v>
      </c>
    </row>
    <row r="751" spans="1:14" x14ac:dyDescent="0.25">
      <c r="A751" t="s">
        <v>1556</v>
      </c>
      <c r="B751" t="s">
        <v>1557</v>
      </c>
      <c r="C751" t="s">
        <v>1558</v>
      </c>
      <c r="D751" t="s">
        <v>21</v>
      </c>
      <c r="E751">
        <v>98569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43663</v>
      </c>
      <c r="L751" t="s">
        <v>26</v>
      </c>
      <c r="N751" t="s">
        <v>24</v>
      </c>
    </row>
    <row r="752" spans="1:14" x14ac:dyDescent="0.25">
      <c r="A752" t="s">
        <v>1559</v>
      </c>
      <c r="B752" t="s">
        <v>1560</v>
      </c>
      <c r="C752" t="s">
        <v>1558</v>
      </c>
      <c r="D752" t="s">
        <v>21</v>
      </c>
      <c r="E752">
        <v>98569</v>
      </c>
      <c r="F752" t="s">
        <v>23</v>
      </c>
      <c r="G752" t="s">
        <v>23</v>
      </c>
      <c r="H752" t="s">
        <v>24</v>
      </c>
      <c r="I752" t="s">
        <v>24</v>
      </c>
      <c r="J752" t="s">
        <v>25</v>
      </c>
      <c r="K752" s="1">
        <v>43663</v>
      </c>
      <c r="L752" t="s">
        <v>26</v>
      </c>
      <c r="N752" t="s">
        <v>24</v>
      </c>
    </row>
    <row r="753" spans="1:14" x14ac:dyDescent="0.25">
      <c r="A753" t="s">
        <v>1561</v>
      </c>
      <c r="B753" t="s">
        <v>1562</v>
      </c>
      <c r="C753" t="s">
        <v>1563</v>
      </c>
      <c r="D753" t="s">
        <v>21</v>
      </c>
      <c r="E753">
        <v>98010</v>
      </c>
      <c r="F753" t="s">
        <v>22</v>
      </c>
      <c r="G753" t="s">
        <v>22</v>
      </c>
      <c r="H753" t="s">
        <v>104</v>
      </c>
      <c r="I753" t="s">
        <v>148</v>
      </c>
      <c r="J753" t="s">
        <v>59</v>
      </c>
      <c r="K753" s="1">
        <v>43663</v>
      </c>
      <c r="L753" t="s">
        <v>60</v>
      </c>
      <c r="M753" t="str">
        <f>HYPERLINK("https://www.regulations.gov/docket?D=FDA-2019-H-3412")</f>
        <v>https://www.regulations.gov/docket?D=FDA-2019-H-3412</v>
      </c>
      <c r="N753" t="s">
        <v>59</v>
      </c>
    </row>
    <row r="754" spans="1:14" x14ac:dyDescent="0.25">
      <c r="A754" t="s">
        <v>1564</v>
      </c>
      <c r="B754" t="s">
        <v>1565</v>
      </c>
      <c r="C754" t="s">
        <v>1566</v>
      </c>
      <c r="D754" t="s">
        <v>21</v>
      </c>
      <c r="E754">
        <v>98520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43663</v>
      </c>
      <c r="L754" t="s">
        <v>26</v>
      </c>
      <c r="N754" t="s">
        <v>24</v>
      </c>
    </row>
    <row r="755" spans="1:14" x14ac:dyDescent="0.25">
      <c r="A755" t="s">
        <v>356</v>
      </c>
      <c r="B755" t="s">
        <v>1567</v>
      </c>
      <c r="C755" t="s">
        <v>20</v>
      </c>
      <c r="D755" t="s">
        <v>21</v>
      </c>
      <c r="E755">
        <v>98168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43663</v>
      </c>
      <c r="L755" t="s">
        <v>26</v>
      </c>
      <c r="N755" t="s">
        <v>24</v>
      </c>
    </row>
    <row r="756" spans="1:14" x14ac:dyDescent="0.25">
      <c r="A756" t="s">
        <v>1568</v>
      </c>
      <c r="B756" t="s">
        <v>1569</v>
      </c>
      <c r="C756" t="s">
        <v>246</v>
      </c>
      <c r="D756" t="s">
        <v>21</v>
      </c>
      <c r="E756">
        <v>98310</v>
      </c>
      <c r="F756" t="s">
        <v>22</v>
      </c>
      <c r="G756" t="s">
        <v>22</v>
      </c>
      <c r="H756" t="s">
        <v>104</v>
      </c>
      <c r="I756" t="s">
        <v>148</v>
      </c>
      <c r="J756" t="s">
        <v>59</v>
      </c>
      <c r="K756" s="1">
        <v>43663</v>
      </c>
      <c r="L756" t="s">
        <v>60</v>
      </c>
      <c r="M756" t="str">
        <f>HYPERLINK("https://www.regulations.gov/docket?D=FDA-2019-H-3411")</f>
        <v>https://www.regulations.gov/docket?D=FDA-2019-H-3411</v>
      </c>
      <c r="N756" t="s">
        <v>59</v>
      </c>
    </row>
    <row r="757" spans="1:14" x14ac:dyDescent="0.25">
      <c r="A757" t="s">
        <v>1570</v>
      </c>
      <c r="B757" t="s">
        <v>1571</v>
      </c>
      <c r="C757" t="s">
        <v>20</v>
      </c>
      <c r="D757" t="s">
        <v>21</v>
      </c>
      <c r="E757">
        <v>98146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43663</v>
      </c>
      <c r="L757" t="s">
        <v>26</v>
      </c>
      <c r="N757" t="s">
        <v>24</v>
      </c>
    </row>
    <row r="758" spans="1:14" x14ac:dyDescent="0.25">
      <c r="A758" t="s">
        <v>1572</v>
      </c>
      <c r="B758" t="s">
        <v>1573</v>
      </c>
      <c r="C758" t="s">
        <v>1574</v>
      </c>
      <c r="D758" t="s">
        <v>21</v>
      </c>
      <c r="E758">
        <v>98571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43663</v>
      </c>
      <c r="L758" t="s">
        <v>26</v>
      </c>
      <c r="N758" t="s">
        <v>24</v>
      </c>
    </row>
    <row r="759" spans="1:14" x14ac:dyDescent="0.25">
      <c r="A759" t="s">
        <v>1575</v>
      </c>
      <c r="B759" t="s">
        <v>1576</v>
      </c>
      <c r="C759" t="s">
        <v>1558</v>
      </c>
      <c r="D759" t="s">
        <v>21</v>
      </c>
      <c r="E759">
        <v>98569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43663</v>
      </c>
      <c r="L759" t="s">
        <v>26</v>
      </c>
      <c r="N759" t="s">
        <v>24</v>
      </c>
    </row>
    <row r="760" spans="1:14" x14ac:dyDescent="0.25">
      <c r="A760" t="s">
        <v>1577</v>
      </c>
      <c r="B760" t="s">
        <v>1578</v>
      </c>
      <c r="C760" t="s">
        <v>614</v>
      </c>
      <c r="D760" t="s">
        <v>21</v>
      </c>
      <c r="E760">
        <v>98674</v>
      </c>
      <c r="F760" t="s">
        <v>23</v>
      </c>
      <c r="G760" t="s">
        <v>23</v>
      </c>
      <c r="H760" t="s">
        <v>24</v>
      </c>
      <c r="I760" t="s">
        <v>24</v>
      </c>
      <c r="J760" t="s">
        <v>25</v>
      </c>
      <c r="K760" s="1">
        <v>43662</v>
      </c>
      <c r="L760" t="s">
        <v>26</v>
      </c>
      <c r="N760" t="s">
        <v>24</v>
      </c>
    </row>
    <row r="761" spans="1:14" x14ac:dyDescent="0.25">
      <c r="A761" t="s">
        <v>1579</v>
      </c>
      <c r="B761" t="s">
        <v>1580</v>
      </c>
      <c r="C761" t="s">
        <v>20</v>
      </c>
      <c r="D761" t="s">
        <v>21</v>
      </c>
      <c r="E761">
        <v>98105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43662</v>
      </c>
      <c r="L761" t="s">
        <v>26</v>
      </c>
      <c r="N761" t="s">
        <v>24</v>
      </c>
    </row>
    <row r="762" spans="1:14" x14ac:dyDescent="0.25">
      <c r="A762" t="s">
        <v>1581</v>
      </c>
      <c r="B762" t="s">
        <v>1582</v>
      </c>
      <c r="C762" t="s">
        <v>1498</v>
      </c>
      <c r="D762" t="s">
        <v>21</v>
      </c>
      <c r="E762">
        <v>98335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43662</v>
      </c>
      <c r="L762" t="s">
        <v>26</v>
      </c>
      <c r="N762" t="s">
        <v>24</v>
      </c>
    </row>
    <row r="763" spans="1:14" x14ac:dyDescent="0.25">
      <c r="A763" t="s">
        <v>1583</v>
      </c>
      <c r="B763" t="s">
        <v>1584</v>
      </c>
      <c r="C763" t="s">
        <v>454</v>
      </c>
      <c r="D763" t="s">
        <v>21</v>
      </c>
      <c r="E763">
        <v>98004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43662</v>
      </c>
      <c r="L763" t="s">
        <v>26</v>
      </c>
      <c r="N763" t="s">
        <v>24</v>
      </c>
    </row>
    <row r="764" spans="1:14" x14ac:dyDescent="0.25">
      <c r="A764" t="s">
        <v>1585</v>
      </c>
      <c r="B764" t="s">
        <v>1586</v>
      </c>
      <c r="C764" t="s">
        <v>529</v>
      </c>
      <c r="D764" t="s">
        <v>21</v>
      </c>
      <c r="E764">
        <v>98033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43662</v>
      </c>
      <c r="L764" t="s">
        <v>26</v>
      </c>
      <c r="N764" t="s">
        <v>24</v>
      </c>
    </row>
    <row r="765" spans="1:14" x14ac:dyDescent="0.25">
      <c r="A765" t="s">
        <v>1587</v>
      </c>
      <c r="B765" t="s">
        <v>1588</v>
      </c>
      <c r="C765" t="s">
        <v>1498</v>
      </c>
      <c r="D765" t="s">
        <v>21</v>
      </c>
      <c r="E765">
        <v>98335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43662</v>
      </c>
      <c r="L765" t="s">
        <v>26</v>
      </c>
      <c r="N765" t="s">
        <v>24</v>
      </c>
    </row>
    <row r="766" spans="1:14" x14ac:dyDescent="0.25">
      <c r="A766" t="s">
        <v>1589</v>
      </c>
      <c r="B766" t="s">
        <v>1590</v>
      </c>
      <c r="C766" t="s">
        <v>632</v>
      </c>
      <c r="D766" t="s">
        <v>21</v>
      </c>
      <c r="E766">
        <v>98036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43662</v>
      </c>
      <c r="L766" t="s">
        <v>26</v>
      </c>
      <c r="N766" t="s">
        <v>24</v>
      </c>
    </row>
    <row r="767" spans="1:14" x14ac:dyDescent="0.25">
      <c r="A767" t="s">
        <v>1591</v>
      </c>
      <c r="B767" t="s">
        <v>1592</v>
      </c>
      <c r="C767" t="s">
        <v>20</v>
      </c>
      <c r="D767" t="s">
        <v>21</v>
      </c>
      <c r="E767">
        <v>98104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43662</v>
      </c>
      <c r="L767" t="s">
        <v>26</v>
      </c>
      <c r="N767" t="s">
        <v>24</v>
      </c>
    </row>
    <row r="768" spans="1:14" x14ac:dyDescent="0.25">
      <c r="A768" t="s">
        <v>1593</v>
      </c>
      <c r="B768" t="s">
        <v>1594</v>
      </c>
      <c r="C768" t="s">
        <v>20</v>
      </c>
      <c r="D768" t="s">
        <v>21</v>
      </c>
      <c r="E768">
        <v>98115</v>
      </c>
      <c r="F768" t="s">
        <v>23</v>
      </c>
      <c r="G768" t="s">
        <v>23</v>
      </c>
      <c r="H768" t="s">
        <v>24</v>
      </c>
      <c r="I768" t="s">
        <v>24</v>
      </c>
      <c r="J768" t="s">
        <v>25</v>
      </c>
      <c r="K768" s="1">
        <v>43662</v>
      </c>
      <c r="L768" t="s">
        <v>26</v>
      </c>
      <c r="N768" t="s">
        <v>24</v>
      </c>
    </row>
    <row r="769" spans="1:14" x14ac:dyDescent="0.25">
      <c r="A769" t="s">
        <v>1595</v>
      </c>
      <c r="B769" t="s">
        <v>1596</v>
      </c>
      <c r="C769" t="s">
        <v>20</v>
      </c>
      <c r="D769" t="s">
        <v>21</v>
      </c>
      <c r="E769">
        <v>98115</v>
      </c>
      <c r="F769" t="s">
        <v>23</v>
      </c>
      <c r="G769" t="s">
        <v>23</v>
      </c>
      <c r="H769" t="s">
        <v>24</v>
      </c>
      <c r="I769" t="s">
        <v>24</v>
      </c>
      <c r="J769" t="s">
        <v>25</v>
      </c>
      <c r="K769" s="1">
        <v>43662</v>
      </c>
      <c r="L769" t="s">
        <v>26</v>
      </c>
      <c r="N769" t="s">
        <v>24</v>
      </c>
    </row>
    <row r="770" spans="1:14" x14ac:dyDescent="0.25">
      <c r="A770" t="s">
        <v>1597</v>
      </c>
      <c r="B770" t="s">
        <v>1598</v>
      </c>
      <c r="C770" t="s">
        <v>20</v>
      </c>
      <c r="D770" t="s">
        <v>21</v>
      </c>
      <c r="E770">
        <v>98101</v>
      </c>
      <c r="F770" t="s">
        <v>23</v>
      </c>
      <c r="G770" t="s">
        <v>23</v>
      </c>
      <c r="H770" t="s">
        <v>24</v>
      </c>
      <c r="I770" t="s">
        <v>24</v>
      </c>
      <c r="J770" t="s">
        <v>25</v>
      </c>
      <c r="K770" s="1">
        <v>43662</v>
      </c>
      <c r="L770" t="s">
        <v>26</v>
      </c>
      <c r="N770" t="s">
        <v>24</v>
      </c>
    </row>
    <row r="771" spans="1:14" x14ac:dyDescent="0.25">
      <c r="A771" t="s">
        <v>1599</v>
      </c>
      <c r="B771" t="s">
        <v>1600</v>
      </c>
      <c r="C771" t="s">
        <v>20</v>
      </c>
      <c r="D771" t="s">
        <v>21</v>
      </c>
      <c r="E771">
        <v>98121</v>
      </c>
      <c r="F771" t="s">
        <v>23</v>
      </c>
      <c r="G771" t="s">
        <v>23</v>
      </c>
      <c r="H771" t="s">
        <v>24</v>
      </c>
      <c r="I771" t="s">
        <v>24</v>
      </c>
      <c r="J771" t="s">
        <v>25</v>
      </c>
      <c r="K771" s="1">
        <v>43662</v>
      </c>
      <c r="L771" t="s">
        <v>26</v>
      </c>
      <c r="N771" t="s">
        <v>24</v>
      </c>
    </row>
    <row r="772" spans="1:14" x14ac:dyDescent="0.25">
      <c r="A772" t="s">
        <v>1601</v>
      </c>
      <c r="B772" t="s">
        <v>1602</v>
      </c>
      <c r="C772" t="s">
        <v>20</v>
      </c>
      <c r="D772" t="s">
        <v>21</v>
      </c>
      <c r="E772">
        <v>98101</v>
      </c>
      <c r="F772" t="s">
        <v>23</v>
      </c>
      <c r="G772" t="s">
        <v>23</v>
      </c>
      <c r="H772" t="s">
        <v>24</v>
      </c>
      <c r="I772" t="s">
        <v>24</v>
      </c>
      <c r="J772" t="s">
        <v>25</v>
      </c>
      <c r="K772" s="1">
        <v>43662</v>
      </c>
      <c r="L772" t="s">
        <v>26</v>
      </c>
      <c r="N772" t="s">
        <v>24</v>
      </c>
    </row>
    <row r="773" spans="1:14" x14ac:dyDescent="0.25">
      <c r="A773" t="s">
        <v>1603</v>
      </c>
      <c r="B773" t="s">
        <v>1604</v>
      </c>
      <c r="C773" t="s">
        <v>293</v>
      </c>
      <c r="D773" t="s">
        <v>21</v>
      </c>
      <c r="E773">
        <v>98270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43662</v>
      </c>
      <c r="L773" t="s">
        <v>26</v>
      </c>
      <c r="N773" t="s">
        <v>24</v>
      </c>
    </row>
    <row r="774" spans="1:14" x14ac:dyDescent="0.25">
      <c r="A774" t="s">
        <v>1605</v>
      </c>
      <c r="B774" t="s">
        <v>1606</v>
      </c>
      <c r="C774" t="s">
        <v>1498</v>
      </c>
      <c r="D774" t="s">
        <v>21</v>
      </c>
      <c r="E774">
        <v>98329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43662</v>
      </c>
      <c r="L774" t="s">
        <v>26</v>
      </c>
      <c r="N774" t="s">
        <v>24</v>
      </c>
    </row>
    <row r="775" spans="1:14" x14ac:dyDescent="0.25">
      <c r="A775" t="s">
        <v>1607</v>
      </c>
      <c r="B775" t="s">
        <v>1608</v>
      </c>
      <c r="C775" t="s">
        <v>20</v>
      </c>
      <c r="D775" t="s">
        <v>21</v>
      </c>
      <c r="E775">
        <v>98122</v>
      </c>
      <c r="F775" t="s">
        <v>23</v>
      </c>
      <c r="G775" t="s">
        <v>23</v>
      </c>
      <c r="H775" t="s">
        <v>24</v>
      </c>
      <c r="I775" t="s">
        <v>24</v>
      </c>
      <c r="J775" t="s">
        <v>25</v>
      </c>
      <c r="K775" s="1">
        <v>43662</v>
      </c>
      <c r="L775" t="s">
        <v>26</v>
      </c>
      <c r="N775" t="s">
        <v>24</v>
      </c>
    </row>
    <row r="776" spans="1:14" x14ac:dyDescent="0.25">
      <c r="A776" t="s">
        <v>1609</v>
      </c>
      <c r="B776" t="s">
        <v>1610</v>
      </c>
      <c r="C776" t="s">
        <v>1498</v>
      </c>
      <c r="D776" t="s">
        <v>21</v>
      </c>
      <c r="E776">
        <v>98335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43662</v>
      </c>
      <c r="L776" t="s">
        <v>26</v>
      </c>
      <c r="N776" t="s">
        <v>24</v>
      </c>
    </row>
    <row r="777" spans="1:14" x14ac:dyDescent="0.25">
      <c r="A777" t="s">
        <v>1611</v>
      </c>
      <c r="B777" t="s">
        <v>1612</v>
      </c>
      <c r="C777" t="s">
        <v>20</v>
      </c>
      <c r="D777" t="s">
        <v>21</v>
      </c>
      <c r="E777">
        <v>98101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43662</v>
      </c>
      <c r="L777" t="s">
        <v>26</v>
      </c>
      <c r="N777" t="s">
        <v>24</v>
      </c>
    </row>
    <row r="778" spans="1:14" x14ac:dyDescent="0.25">
      <c r="A778" t="s">
        <v>1613</v>
      </c>
      <c r="B778" t="s">
        <v>1614</v>
      </c>
      <c r="C778" t="s">
        <v>20</v>
      </c>
      <c r="D778" t="s">
        <v>21</v>
      </c>
      <c r="E778">
        <v>98122</v>
      </c>
      <c r="F778" t="s">
        <v>23</v>
      </c>
      <c r="G778" t="s">
        <v>23</v>
      </c>
      <c r="H778" t="s">
        <v>24</v>
      </c>
      <c r="I778" t="s">
        <v>24</v>
      </c>
      <c r="J778" t="s">
        <v>25</v>
      </c>
      <c r="K778" s="1">
        <v>43662</v>
      </c>
      <c r="L778" t="s">
        <v>26</v>
      </c>
      <c r="N778" t="s">
        <v>24</v>
      </c>
    </row>
    <row r="779" spans="1:14" x14ac:dyDescent="0.25">
      <c r="A779" t="s">
        <v>1615</v>
      </c>
      <c r="B779" t="s">
        <v>1616</v>
      </c>
      <c r="C779" t="s">
        <v>309</v>
      </c>
      <c r="D779" t="s">
        <v>21</v>
      </c>
      <c r="E779">
        <v>98020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43662</v>
      </c>
      <c r="L779" t="s">
        <v>26</v>
      </c>
      <c r="N779" t="s">
        <v>24</v>
      </c>
    </row>
    <row r="780" spans="1:14" x14ac:dyDescent="0.25">
      <c r="A780" t="s">
        <v>1617</v>
      </c>
      <c r="B780" t="s">
        <v>1618</v>
      </c>
      <c r="C780" t="s">
        <v>20</v>
      </c>
      <c r="D780" t="s">
        <v>21</v>
      </c>
      <c r="E780">
        <v>98104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43662</v>
      </c>
      <c r="L780" t="s">
        <v>26</v>
      </c>
      <c r="N780" t="s">
        <v>24</v>
      </c>
    </row>
    <row r="781" spans="1:14" x14ac:dyDescent="0.25">
      <c r="A781" t="s">
        <v>1619</v>
      </c>
      <c r="B781" t="s">
        <v>1620</v>
      </c>
      <c r="C781" t="s">
        <v>309</v>
      </c>
      <c r="D781" t="s">
        <v>21</v>
      </c>
      <c r="E781">
        <v>98020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43662</v>
      </c>
      <c r="L781" t="s">
        <v>26</v>
      </c>
      <c r="N781" t="s">
        <v>24</v>
      </c>
    </row>
    <row r="782" spans="1:14" x14ac:dyDescent="0.25">
      <c r="A782" t="s">
        <v>683</v>
      </c>
      <c r="B782" t="s">
        <v>1621</v>
      </c>
      <c r="C782" t="s">
        <v>1498</v>
      </c>
      <c r="D782" t="s">
        <v>21</v>
      </c>
      <c r="E782">
        <v>98335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43662</v>
      </c>
      <c r="L782" t="s">
        <v>26</v>
      </c>
      <c r="N782" t="s">
        <v>24</v>
      </c>
    </row>
    <row r="783" spans="1:14" x14ac:dyDescent="0.25">
      <c r="A783" t="s">
        <v>1622</v>
      </c>
      <c r="B783" t="s">
        <v>1623</v>
      </c>
      <c r="C783" t="s">
        <v>20</v>
      </c>
      <c r="D783" t="s">
        <v>21</v>
      </c>
      <c r="E783">
        <v>98104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43662</v>
      </c>
      <c r="L783" t="s">
        <v>26</v>
      </c>
      <c r="N783" t="s">
        <v>24</v>
      </c>
    </row>
    <row r="784" spans="1:14" x14ac:dyDescent="0.25">
      <c r="A784" t="s">
        <v>479</v>
      </c>
      <c r="B784" t="s">
        <v>1624</v>
      </c>
      <c r="C784" t="s">
        <v>108</v>
      </c>
      <c r="D784" t="s">
        <v>21</v>
      </c>
      <c r="E784">
        <v>98204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43662</v>
      </c>
      <c r="L784" t="s">
        <v>26</v>
      </c>
      <c r="N784" t="s">
        <v>24</v>
      </c>
    </row>
    <row r="785" spans="1:14" x14ac:dyDescent="0.25">
      <c r="A785" t="s">
        <v>1625</v>
      </c>
      <c r="B785" t="s">
        <v>1626</v>
      </c>
      <c r="C785" t="s">
        <v>20</v>
      </c>
      <c r="D785" t="s">
        <v>21</v>
      </c>
      <c r="E785">
        <v>98109</v>
      </c>
      <c r="F785" t="s">
        <v>23</v>
      </c>
      <c r="G785" t="s">
        <v>23</v>
      </c>
      <c r="H785" t="s">
        <v>24</v>
      </c>
      <c r="I785" t="s">
        <v>24</v>
      </c>
      <c r="J785" t="s">
        <v>25</v>
      </c>
      <c r="K785" s="1">
        <v>43662</v>
      </c>
      <c r="L785" t="s">
        <v>26</v>
      </c>
      <c r="N785" t="s">
        <v>24</v>
      </c>
    </row>
    <row r="786" spans="1:14" x14ac:dyDescent="0.25">
      <c r="A786" t="s">
        <v>1627</v>
      </c>
      <c r="B786" t="s">
        <v>1628</v>
      </c>
      <c r="C786" t="s">
        <v>309</v>
      </c>
      <c r="D786" t="s">
        <v>21</v>
      </c>
      <c r="E786">
        <v>98020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43662</v>
      </c>
      <c r="L786" t="s">
        <v>26</v>
      </c>
      <c r="N786" t="s">
        <v>24</v>
      </c>
    </row>
    <row r="787" spans="1:14" x14ac:dyDescent="0.25">
      <c r="A787" t="s">
        <v>1629</v>
      </c>
      <c r="B787" t="s">
        <v>1630</v>
      </c>
      <c r="C787" t="s">
        <v>1498</v>
      </c>
      <c r="D787" t="s">
        <v>21</v>
      </c>
      <c r="E787">
        <v>98335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43662</v>
      </c>
      <c r="L787" t="s">
        <v>26</v>
      </c>
      <c r="N787" t="s">
        <v>24</v>
      </c>
    </row>
    <row r="788" spans="1:14" x14ac:dyDescent="0.25">
      <c r="A788" t="s">
        <v>77</v>
      </c>
      <c r="B788" t="s">
        <v>1631</v>
      </c>
      <c r="C788" t="s">
        <v>1498</v>
      </c>
      <c r="D788" t="s">
        <v>21</v>
      </c>
      <c r="E788">
        <v>98335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43662</v>
      </c>
      <c r="L788" t="s">
        <v>26</v>
      </c>
      <c r="N788" t="s">
        <v>24</v>
      </c>
    </row>
    <row r="789" spans="1:14" x14ac:dyDescent="0.25">
      <c r="A789" t="s">
        <v>1632</v>
      </c>
      <c r="B789" t="s">
        <v>1633</v>
      </c>
      <c r="C789" t="s">
        <v>20</v>
      </c>
      <c r="D789" t="s">
        <v>21</v>
      </c>
      <c r="E789">
        <v>98121</v>
      </c>
      <c r="F789" t="s">
        <v>23</v>
      </c>
      <c r="G789" t="s">
        <v>23</v>
      </c>
      <c r="H789" t="s">
        <v>24</v>
      </c>
      <c r="I789" t="s">
        <v>24</v>
      </c>
      <c r="J789" t="s">
        <v>25</v>
      </c>
      <c r="K789" s="1">
        <v>43662</v>
      </c>
      <c r="L789" t="s">
        <v>26</v>
      </c>
      <c r="N789" t="s">
        <v>24</v>
      </c>
    </row>
    <row r="790" spans="1:14" x14ac:dyDescent="0.25">
      <c r="A790" t="s">
        <v>1634</v>
      </c>
      <c r="B790" t="s">
        <v>1635</v>
      </c>
      <c r="C790" t="s">
        <v>206</v>
      </c>
      <c r="D790" t="s">
        <v>21</v>
      </c>
      <c r="E790">
        <v>98272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43662</v>
      </c>
      <c r="L790" t="s">
        <v>26</v>
      </c>
      <c r="N790" t="s">
        <v>24</v>
      </c>
    </row>
    <row r="791" spans="1:14" x14ac:dyDescent="0.25">
      <c r="A791" t="s">
        <v>1636</v>
      </c>
      <c r="B791" t="s">
        <v>1637</v>
      </c>
      <c r="C791" t="s">
        <v>20</v>
      </c>
      <c r="D791" t="s">
        <v>21</v>
      </c>
      <c r="E791">
        <v>98104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43662</v>
      </c>
      <c r="L791" t="s">
        <v>26</v>
      </c>
      <c r="N791" t="s">
        <v>24</v>
      </c>
    </row>
    <row r="792" spans="1:14" x14ac:dyDescent="0.25">
      <c r="A792" t="s">
        <v>1638</v>
      </c>
      <c r="B792" t="s">
        <v>1639</v>
      </c>
      <c r="C792" t="s">
        <v>525</v>
      </c>
      <c r="D792" t="s">
        <v>21</v>
      </c>
      <c r="E792">
        <v>98258</v>
      </c>
      <c r="F792" t="s">
        <v>23</v>
      </c>
      <c r="G792" t="s">
        <v>23</v>
      </c>
      <c r="H792" t="s">
        <v>24</v>
      </c>
      <c r="I792" t="s">
        <v>24</v>
      </c>
      <c r="J792" t="s">
        <v>25</v>
      </c>
      <c r="K792" s="1">
        <v>43661</v>
      </c>
      <c r="L792" t="s">
        <v>26</v>
      </c>
      <c r="N792" t="s">
        <v>24</v>
      </c>
    </row>
    <row r="793" spans="1:14" x14ac:dyDescent="0.25">
      <c r="A793" t="s">
        <v>1333</v>
      </c>
      <c r="B793" t="s">
        <v>1640</v>
      </c>
      <c r="C793" t="s">
        <v>632</v>
      </c>
      <c r="D793" t="s">
        <v>21</v>
      </c>
      <c r="E793">
        <v>98037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43661</v>
      </c>
      <c r="L793" t="s">
        <v>26</v>
      </c>
      <c r="N793" t="s">
        <v>24</v>
      </c>
    </row>
    <row r="794" spans="1:14" x14ac:dyDescent="0.25">
      <c r="A794" t="s">
        <v>1641</v>
      </c>
      <c r="B794" t="s">
        <v>1642</v>
      </c>
      <c r="C794" t="s">
        <v>20</v>
      </c>
      <c r="D794" t="s">
        <v>21</v>
      </c>
      <c r="E794">
        <v>98109</v>
      </c>
      <c r="F794" t="s">
        <v>23</v>
      </c>
      <c r="G794" t="s">
        <v>23</v>
      </c>
      <c r="H794" t="s">
        <v>24</v>
      </c>
      <c r="I794" t="s">
        <v>24</v>
      </c>
      <c r="J794" t="s">
        <v>25</v>
      </c>
      <c r="K794" s="1">
        <v>43661</v>
      </c>
      <c r="L794" t="s">
        <v>26</v>
      </c>
      <c r="N794" t="s">
        <v>24</v>
      </c>
    </row>
    <row r="795" spans="1:14" x14ac:dyDescent="0.25">
      <c r="A795" t="s">
        <v>1643</v>
      </c>
      <c r="B795" t="s">
        <v>1644</v>
      </c>
      <c r="C795" t="s">
        <v>20</v>
      </c>
      <c r="D795" t="s">
        <v>21</v>
      </c>
      <c r="E795">
        <v>98122</v>
      </c>
      <c r="F795" t="s">
        <v>23</v>
      </c>
      <c r="G795" t="s">
        <v>23</v>
      </c>
      <c r="H795" t="s">
        <v>24</v>
      </c>
      <c r="I795" t="s">
        <v>24</v>
      </c>
      <c r="J795" t="s">
        <v>25</v>
      </c>
      <c r="K795" s="1">
        <v>43661</v>
      </c>
      <c r="L795" t="s">
        <v>26</v>
      </c>
      <c r="N795" t="s">
        <v>24</v>
      </c>
    </row>
    <row r="796" spans="1:14" x14ac:dyDescent="0.25">
      <c r="A796" t="s">
        <v>1645</v>
      </c>
      <c r="B796" t="s">
        <v>1646</v>
      </c>
      <c r="C796" t="s">
        <v>20</v>
      </c>
      <c r="D796" t="s">
        <v>21</v>
      </c>
      <c r="E796">
        <v>98134</v>
      </c>
      <c r="F796" t="s">
        <v>23</v>
      </c>
      <c r="G796" t="s">
        <v>23</v>
      </c>
      <c r="H796" t="s">
        <v>24</v>
      </c>
      <c r="I796" t="s">
        <v>24</v>
      </c>
      <c r="J796" t="s">
        <v>25</v>
      </c>
      <c r="K796" s="1">
        <v>43661</v>
      </c>
      <c r="L796" t="s">
        <v>26</v>
      </c>
      <c r="N796" t="s">
        <v>24</v>
      </c>
    </row>
    <row r="797" spans="1:14" x14ac:dyDescent="0.25">
      <c r="A797" t="s">
        <v>1647</v>
      </c>
      <c r="B797" t="s">
        <v>1648</v>
      </c>
      <c r="C797" t="s">
        <v>20</v>
      </c>
      <c r="D797" t="s">
        <v>21</v>
      </c>
      <c r="E797">
        <v>98104</v>
      </c>
      <c r="F797" t="s">
        <v>23</v>
      </c>
      <c r="G797" t="s">
        <v>23</v>
      </c>
      <c r="H797" t="s">
        <v>24</v>
      </c>
      <c r="I797" t="s">
        <v>24</v>
      </c>
      <c r="J797" t="s">
        <v>25</v>
      </c>
      <c r="K797" s="1">
        <v>43661</v>
      </c>
      <c r="L797" t="s">
        <v>26</v>
      </c>
      <c r="N797" t="s">
        <v>24</v>
      </c>
    </row>
    <row r="798" spans="1:14" x14ac:dyDescent="0.25">
      <c r="A798" t="s">
        <v>1649</v>
      </c>
      <c r="B798" t="s">
        <v>1650</v>
      </c>
      <c r="C798" t="s">
        <v>20</v>
      </c>
      <c r="D798" t="s">
        <v>21</v>
      </c>
      <c r="E798">
        <v>98104</v>
      </c>
      <c r="F798" t="s">
        <v>23</v>
      </c>
      <c r="G798" t="s">
        <v>23</v>
      </c>
      <c r="H798" t="s">
        <v>24</v>
      </c>
      <c r="I798" t="s">
        <v>24</v>
      </c>
      <c r="J798" t="s">
        <v>25</v>
      </c>
      <c r="K798" s="1">
        <v>43661</v>
      </c>
      <c r="L798" t="s">
        <v>26</v>
      </c>
      <c r="N798" t="s">
        <v>24</v>
      </c>
    </row>
    <row r="799" spans="1:14" x14ac:dyDescent="0.25">
      <c r="A799" t="s">
        <v>1651</v>
      </c>
      <c r="B799" t="s">
        <v>1652</v>
      </c>
      <c r="C799" t="s">
        <v>20</v>
      </c>
      <c r="D799" t="s">
        <v>21</v>
      </c>
      <c r="E799">
        <v>98118</v>
      </c>
      <c r="F799" t="s">
        <v>23</v>
      </c>
      <c r="G799" t="s">
        <v>23</v>
      </c>
      <c r="H799" t="s">
        <v>24</v>
      </c>
      <c r="I799" t="s">
        <v>24</v>
      </c>
      <c r="J799" t="s">
        <v>25</v>
      </c>
      <c r="K799" s="1">
        <v>43661</v>
      </c>
      <c r="L799" t="s">
        <v>26</v>
      </c>
      <c r="N799" t="s">
        <v>24</v>
      </c>
    </row>
    <row r="800" spans="1:14" x14ac:dyDescent="0.25">
      <c r="A800" t="s">
        <v>1653</v>
      </c>
      <c r="B800" t="s">
        <v>1654</v>
      </c>
      <c r="C800" t="s">
        <v>286</v>
      </c>
      <c r="D800" t="s">
        <v>21</v>
      </c>
      <c r="E800">
        <v>98503</v>
      </c>
      <c r="F800" t="s">
        <v>23</v>
      </c>
      <c r="G800" t="s">
        <v>23</v>
      </c>
      <c r="H800" t="s">
        <v>24</v>
      </c>
      <c r="I800" t="s">
        <v>24</v>
      </c>
      <c r="J800" t="s">
        <v>25</v>
      </c>
      <c r="K800" s="1">
        <v>43661</v>
      </c>
      <c r="L800" t="s">
        <v>26</v>
      </c>
      <c r="N800" t="s">
        <v>24</v>
      </c>
    </row>
    <row r="801" spans="1:14" x14ac:dyDescent="0.25">
      <c r="A801" t="s">
        <v>1655</v>
      </c>
      <c r="B801" t="s">
        <v>1656</v>
      </c>
      <c r="C801" t="s">
        <v>20</v>
      </c>
      <c r="D801" t="s">
        <v>21</v>
      </c>
      <c r="E801">
        <v>98122</v>
      </c>
      <c r="F801" t="s">
        <v>23</v>
      </c>
      <c r="G801" t="s">
        <v>23</v>
      </c>
      <c r="H801" t="s">
        <v>24</v>
      </c>
      <c r="I801" t="s">
        <v>24</v>
      </c>
      <c r="J801" t="s">
        <v>25</v>
      </c>
      <c r="K801" s="1">
        <v>43661</v>
      </c>
      <c r="L801" t="s">
        <v>26</v>
      </c>
      <c r="N801" t="s">
        <v>24</v>
      </c>
    </row>
    <row r="802" spans="1:14" x14ac:dyDescent="0.25">
      <c r="A802" t="s">
        <v>1657</v>
      </c>
      <c r="B802" t="s">
        <v>1658</v>
      </c>
      <c r="C802" t="s">
        <v>1659</v>
      </c>
      <c r="D802" t="s">
        <v>21</v>
      </c>
      <c r="E802">
        <v>98257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43661</v>
      </c>
      <c r="L802" t="s">
        <v>26</v>
      </c>
      <c r="N802" t="s">
        <v>24</v>
      </c>
    </row>
    <row r="803" spans="1:14" x14ac:dyDescent="0.25">
      <c r="A803" t="s">
        <v>1660</v>
      </c>
      <c r="B803" t="s">
        <v>1661</v>
      </c>
      <c r="C803" t="s">
        <v>20</v>
      </c>
      <c r="D803" t="s">
        <v>21</v>
      </c>
      <c r="E803">
        <v>98134</v>
      </c>
      <c r="F803" t="s">
        <v>23</v>
      </c>
      <c r="G803" t="s">
        <v>23</v>
      </c>
      <c r="H803" t="s">
        <v>24</v>
      </c>
      <c r="I803" t="s">
        <v>24</v>
      </c>
      <c r="J803" t="s">
        <v>25</v>
      </c>
      <c r="K803" s="1">
        <v>43661</v>
      </c>
      <c r="L803" t="s">
        <v>26</v>
      </c>
      <c r="N803" t="s">
        <v>24</v>
      </c>
    </row>
    <row r="804" spans="1:14" x14ac:dyDescent="0.25">
      <c r="A804" t="s">
        <v>1662</v>
      </c>
      <c r="B804" t="s">
        <v>1663</v>
      </c>
      <c r="C804" t="s">
        <v>20</v>
      </c>
      <c r="D804" t="s">
        <v>21</v>
      </c>
      <c r="E804">
        <v>98104</v>
      </c>
      <c r="F804" t="s">
        <v>23</v>
      </c>
      <c r="G804" t="s">
        <v>23</v>
      </c>
      <c r="H804" t="s">
        <v>24</v>
      </c>
      <c r="I804" t="s">
        <v>24</v>
      </c>
      <c r="J804" t="s">
        <v>25</v>
      </c>
      <c r="K804" s="1">
        <v>43661</v>
      </c>
      <c r="L804" t="s">
        <v>26</v>
      </c>
      <c r="N804" t="s">
        <v>24</v>
      </c>
    </row>
    <row r="805" spans="1:14" x14ac:dyDescent="0.25">
      <c r="A805" t="s">
        <v>1664</v>
      </c>
      <c r="B805" t="s">
        <v>1665</v>
      </c>
      <c r="C805" t="s">
        <v>339</v>
      </c>
      <c r="D805" t="s">
        <v>21</v>
      </c>
      <c r="E805">
        <v>98848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43660</v>
      </c>
      <c r="L805" t="s">
        <v>26</v>
      </c>
      <c r="N805" t="s">
        <v>24</v>
      </c>
    </row>
    <row r="806" spans="1:14" x14ac:dyDescent="0.25">
      <c r="A806" t="s">
        <v>1666</v>
      </c>
      <c r="B806" t="s">
        <v>1667</v>
      </c>
      <c r="C806" t="s">
        <v>227</v>
      </c>
      <c r="D806" t="s">
        <v>21</v>
      </c>
      <c r="E806">
        <v>98229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43659</v>
      </c>
      <c r="L806" t="s">
        <v>26</v>
      </c>
      <c r="N806" t="s">
        <v>24</v>
      </c>
    </row>
    <row r="807" spans="1:14" x14ac:dyDescent="0.25">
      <c r="A807" t="s">
        <v>194</v>
      </c>
      <c r="B807" t="s">
        <v>1668</v>
      </c>
      <c r="C807" t="s">
        <v>227</v>
      </c>
      <c r="D807" t="s">
        <v>21</v>
      </c>
      <c r="E807">
        <v>98229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43659</v>
      </c>
      <c r="L807" t="s">
        <v>26</v>
      </c>
      <c r="N807" t="s">
        <v>24</v>
      </c>
    </row>
    <row r="808" spans="1:14" x14ac:dyDescent="0.25">
      <c r="A808" t="s">
        <v>1669</v>
      </c>
      <c r="B808" t="s">
        <v>1670</v>
      </c>
      <c r="C808" t="s">
        <v>230</v>
      </c>
      <c r="D808" t="s">
        <v>21</v>
      </c>
      <c r="E808">
        <v>98264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43659</v>
      </c>
      <c r="L808" t="s">
        <v>26</v>
      </c>
      <c r="N808" t="s">
        <v>24</v>
      </c>
    </row>
    <row r="809" spans="1:14" x14ac:dyDescent="0.25">
      <c r="A809" t="s">
        <v>685</v>
      </c>
      <c r="B809" t="s">
        <v>1671</v>
      </c>
      <c r="C809" t="s">
        <v>227</v>
      </c>
      <c r="D809" t="s">
        <v>21</v>
      </c>
      <c r="E809">
        <v>98229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43659</v>
      </c>
      <c r="L809" t="s">
        <v>26</v>
      </c>
      <c r="N809" t="s">
        <v>24</v>
      </c>
    </row>
    <row r="810" spans="1:14" x14ac:dyDescent="0.25">
      <c r="A810" t="s">
        <v>1672</v>
      </c>
      <c r="B810" t="s">
        <v>1673</v>
      </c>
      <c r="C810" t="s">
        <v>632</v>
      </c>
      <c r="D810" t="s">
        <v>21</v>
      </c>
      <c r="E810">
        <v>98036</v>
      </c>
      <c r="F810" t="s">
        <v>23</v>
      </c>
      <c r="G810" t="s">
        <v>23</v>
      </c>
      <c r="H810" t="s">
        <v>24</v>
      </c>
      <c r="I810" t="s">
        <v>24</v>
      </c>
      <c r="J810" t="s">
        <v>25</v>
      </c>
      <c r="K810" s="1">
        <v>43659</v>
      </c>
      <c r="L810" t="s">
        <v>26</v>
      </c>
      <c r="N810" t="s">
        <v>24</v>
      </c>
    </row>
    <row r="811" spans="1:14" x14ac:dyDescent="0.25">
      <c r="A811" t="s">
        <v>352</v>
      </c>
      <c r="B811" t="s">
        <v>1674</v>
      </c>
      <c r="C811" t="s">
        <v>1675</v>
      </c>
      <c r="D811" t="s">
        <v>21</v>
      </c>
      <c r="E811">
        <v>98339</v>
      </c>
      <c r="F811" t="s">
        <v>22</v>
      </c>
      <c r="G811" t="s">
        <v>22</v>
      </c>
      <c r="H811" t="s">
        <v>116</v>
      </c>
      <c r="I811" t="s">
        <v>117</v>
      </c>
      <c r="J811" t="s">
        <v>59</v>
      </c>
      <c r="K811" s="1">
        <v>43658</v>
      </c>
      <c r="L811" t="s">
        <v>60</v>
      </c>
      <c r="M811" t="str">
        <f>HYPERLINK("https://www.regulations.gov/docket?D=FDA-2019-H-3329")</f>
        <v>https://www.regulations.gov/docket?D=FDA-2019-H-3329</v>
      </c>
      <c r="N811" t="s">
        <v>59</v>
      </c>
    </row>
    <row r="812" spans="1:14" x14ac:dyDescent="0.25">
      <c r="A812" t="s">
        <v>1676</v>
      </c>
      <c r="B812" t="s">
        <v>1677</v>
      </c>
      <c r="C812" t="s">
        <v>722</v>
      </c>
      <c r="D812" t="s">
        <v>21</v>
      </c>
      <c r="E812">
        <v>98047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43658</v>
      </c>
      <c r="L812" t="s">
        <v>26</v>
      </c>
      <c r="N812" t="s">
        <v>24</v>
      </c>
    </row>
    <row r="813" spans="1:14" x14ac:dyDescent="0.25">
      <c r="A813" t="s">
        <v>1678</v>
      </c>
      <c r="B813" t="s">
        <v>1679</v>
      </c>
      <c r="C813" t="s">
        <v>20</v>
      </c>
      <c r="D813" t="s">
        <v>21</v>
      </c>
      <c r="E813">
        <v>98199</v>
      </c>
      <c r="F813" t="s">
        <v>22</v>
      </c>
      <c r="G813" t="s">
        <v>22</v>
      </c>
      <c r="H813" t="s">
        <v>104</v>
      </c>
      <c r="I813" t="s">
        <v>105</v>
      </c>
      <c r="J813" t="s">
        <v>59</v>
      </c>
      <c r="K813" s="1">
        <v>43658</v>
      </c>
      <c r="L813" t="s">
        <v>60</v>
      </c>
      <c r="M813" t="str">
        <f>HYPERLINK("https://www.regulations.gov/docket?D=FDA-2019-H-3320")</f>
        <v>https://www.regulations.gov/docket?D=FDA-2019-H-3320</v>
      </c>
      <c r="N813" t="s">
        <v>59</v>
      </c>
    </row>
    <row r="814" spans="1:14" x14ac:dyDescent="0.25">
      <c r="A814" t="s">
        <v>1680</v>
      </c>
      <c r="B814" t="s">
        <v>1681</v>
      </c>
      <c r="C814" t="s">
        <v>20</v>
      </c>
      <c r="D814" t="s">
        <v>21</v>
      </c>
      <c r="E814">
        <v>98102</v>
      </c>
      <c r="F814" t="s">
        <v>23</v>
      </c>
      <c r="G814" t="s">
        <v>23</v>
      </c>
      <c r="H814" t="s">
        <v>24</v>
      </c>
      <c r="I814" t="s">
        <v>24</v>
      </c>
      <c r="J814" t="s">
        <v>25</v>
      </c>
      <c r="K814" s="1">
        <v>43658</v>
      </c>
      <c r="L814" t="s">
        <v>26</v>
      </c>
      <c r="N814" t="s">
        <v>24</v>
      </c>
    </row>
    <row r="815" spans="1:14" x14ac:dyDescent="0.25">
      <c r="A815" t="s">
        <v>242</v>
      </c>
      <c r="B815" t="s">
        <v>1682</v>
      </c>
      <c r="C815" t="s">
        <v>722</v>
      </c>
      <c r="D815" t="s">
        <v>21</v>
      </c>
      <c r="E815">
        <v>98047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43658</v>
      </c>
      <c r="L815" t="s">
        <v>26</v>
      </c>
      <c r="N815" t="s">
        <v>24</v>
      </c>
    </row>
    <row r="816" spans="1:14" x14ac:dyDescent="0.25">
      <c r="A816" t="s">
        <v>1683</v>
      </c>
      <c r="B816" t="s">
        <v>1684</v>
      </c>
      <c r="C816" t="s">
        <v>1685</v>
      </c>
      <c r="D816" t="s">
        <v>21</v>
      </c>
      <c r="E816">
        <v>98354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43658</v>
      </c>
      <c r="L816" t="s">
        <v>26</v>
      </c>
      <c r="N816" t="s">
        <v>24</v>
      </c>
    </row>
    <row r="817" spans="1:14" x14ac:dyDescent="0.25">
      <c r="A817" t="s">
        <v>1686</v>
      </c>
      <c r="B817" t="s">
        <v>1687</v>
      </c>
      <c r="C817" t="s">
        <v>1688</v>
      </c>
      <c r="D817" t="s">
        <v>21</v>
      </c>
      <c r="E817">
        <v>98198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43658</v>
      </c>
      <c r="L817" t="s">
        <v>26</v>
      </c>
      <c r="N817" t="s">
        <v>24</v>
      </c>
    </row>
    <row r="818" spans="1:14" x14ac:dyDescent="0.25">
      <c r="A818" t="s">
        <v>1689</v>
      </c>
      <c r="B818" t="s">
        <v>1690</v>
      </c>
      <c r="C818" t="s">
        <v>1691</v>
      </c>
      <c r="D818" t="s">
        <v>21</v>
      </c>
      <c r="E818">
        <v>98368</v>
      </c>
      <c r="F818" t="s">
        <v>22</v>
      </c>
      <c r="G818" t="s">
        <v>22</v>
      </c>
      <c r="H818" t="s">
        <v>104</v>
      </c>
      <c r="I818" t="s">
        <v>148</v>
      </c>
      <c r="J818" t="s">
        <v>59</v>
      </c>
      <c r="K818" s="1">
        <v>43658</v>
      </c>
      <c r="L818" t="s">
        <v>60</v>
      </c>
      <c r="M818" t="str">
        <f>HYPERLINK("https://www.regulations.gov/docket?D=FDA-2019-H-3333")</f>
        <v>https://www.regulations.gov/docket?D=FDA-2019-H-3333</v>
      </c>
      <c r="N818" t="s">
        <v>59</v>
      </c>
    </row>
    <row r="819" spans="1:14" x14ac:dyDescent="0.25">
      <c r="A819" t="s">
        <v>1692</v>
      </c>
      <c r="B819" t="s">
        <v>1693</v>
      </c>
      <c r="C819" t="s">
        <v>209</v>
      </c>
      <c r="D819" t="s">
        <v>21</v>
      </c>
      <c r="E819">
        <v>98032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43658</v>
      </c>
      <c r="L819" t="s">
        <v>26</v>
      </c>
      <c r="N819" t="s">
        <v>24</v>
      </c>
    </row>
    <row r="820" spans="1:14" x14ac:dyDescent="0.25">
      <c r="A820" t="s">
        <v>1694</v>
      </c>
      <c r="B820" t="s">
        <v>1695</v>
      </c>
      <c r="C820" t="s">
        <v>1696</v>
      </c>
      <c r="D820" t="s">
        <v>21</v>
      </c>
      <c r="E820">
        <v>98001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43658</v>
      </c>
      <c r="L820" t="s">
        <v>26</v>
      </c>
      <c r="N820" t="s">
        <v>24</v>
      </c>
    </row>
    <row r="821" spans="1:14" x14ac:dyDescent="0.25">
      <c r="A821" t="s">
        <v>1697</v>
      </c>
      <c r="B821" t="s">
        <v>1698</v>
      </c>
      <c r="C821" t="s">
        <v>492</v>
      </c>
      <c r="D821" t="s">
        <v>21</v>
      </c>
      <c r="E821">
        <v>98516</v>
      </c>
      <c r="F821" t="s">
        <v>22</v>
      </c>
      <c r="G821" t="s">
        <v>22</v>
      </c>
      <c r="H821" t="s">
        <v>104</v>
      </c>
      <c r="I821" t="s">
        <v>148</v>
      </c>
      <c r="J821" s="1">
        <v>43621</v>
      </c>
      <c r="K821" s="1">
        <v>43657</v>
      </c>
      <c r="L821" t="s">
        <v>118</v>
      </c>
      <c r="N821" t="s">
        <v>119</v>
      </c>
    </row>
    <row r="822" spans="1:14" x14ac:dyDescent="0.25">
      <c r="A822" t="s">
        <v>305</v>
      </c>
      <c r="B822" t="s">
        <v>1699</v>
      </c>
      <c r="C822" t="s">
        <v>224</v>
      </c>
      <c r="D822" t="s">
        <v>21</v>
      </c>
      <c r="E822">
        <v>98133</v>
      </c>
      <c r="F822" t="s">
        <v>22</v>
      </c>
      <c r="G822" t="s">
        <v>22</v>
      </c>
      <c r="H822" t="s">
        <v>57</v>
      </c>
      <c r="I822" t="s">
        <v>620</v>
      </c>
      <c r="J822" s="1">
        <v>43616</v>
      </c>
      <c r="K822" s="1">
        <v>43657</v>
      </c>
      <c r="L822" t="s">
        <v>118</v>
      </c>
      <c r="N822" t="s">
        <v>119</v>
      </c>
    </row>
    <row r="823" spans="1:14" x14ac:dyDescent="0.25">
      <c r="A823" t="s">
        <v>1700</v>
      </c>
      <c r="B823" t="s">
        <v>1701</v>
      </c>
      <c r="C823" t="s">
        <v>286</v>
      </c>
      <c r="D823" t="s">
        <v>21</v>
      </c>
      <c r="E823">
        <v>98501</v>
      </c>
      <c r="F823" t="s">
        <v>23</v>
      </c>
      <c r="G823" t="s">
        <v>23</v>
      </c>
      <c r="H823" t="s">
        <v>24</v>
      </c>
      <c r="I823" t="s">
        <v>24</v>
      </c>
      <c r="J823" t="s">
        <v>25</v>
      </c>
      <c r="K823" s="1">
        <v>43657</v>
      </c>
      <c r="L823" t="s">
        <v>26</v>
      </c>
      <c r="N823" t="s">
        <v>24</v>
      </c>
    </row>
    <row r="824" spans="1:14" x14ac:dyDescent="0.25">
      <c r="A824" t="s">
        <v>1702</v>
      </c>
      <c r="B824" t="s">
        <v>308</v>
      </c>
      <c r="C824" t="s">
        <v>309</v>
      </c>
      <c r="D824" t="s">
        <v>21</v>
      </c>
      <c r="E824">
        <v>98026</v>
      </c>
      <c r="F824" t="s">
        <v>22</v>
      </c>
      <c r="G824" t="s">
        <v>22</v>
      </c>
      <c r="H824" t="s">
        <v>57</v>
      </c>
      <c r="I824" t="s">
        <v>212</v>
      </c>
      <c r="J824" s="1">
        <v>43626</v>
      </c>
      <c r="K824" s="1">
        <v>43657</v>
      </c>
      <c r="L824" t="s">
        <v>118</v>
      </c>
      <c r="N824" t="s">
        <v>119</v>
      </c>
    </row>
    <row r="825" spans="1:14" x14ac:dyDescent="0.25">
      <c r="A825" t="s">
        <v>1703</v>
      </c>
      <c r="B825" t="s">
        <v>1704</v>
      </c>
      <c r="C825" t="s">
        <v>258</v>
      </c>
      <c r="D825" t="s">
        <v>21</v>
      </c>
      <c r="E825">
        <v>98292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43657</v>
      </c>
      <c r="L825" t="s">
        <v>26</v>
      </c>
      <c r="N825" t="s">
        <v>24</v>
      </c>
    </row>
    <row r="826" spans="1:14" x14ac:dyDescent="0.25">
      <c r="A826" t="s">
        <v>1705</v>
      </c>
      <c r="B826" t="s">
        <v>1706</v>
      </c>
      <c r="C826" t="s">
        <v>20</v>
      </c>
      <c r="D826" t="s">
        <v>21</v>
      </c>
      <c r="E826">
        <v>98155</v>
      </c>
      <c r="F826" t="s">
        <v>22</v>
      </c>
      <c r="G826" t="s">
        <v>22</v>
      </c>
      <c r="H826" t="s">
        <v>57</v>
      </c>
      <c r="I826" t="s">
        <v>203</v>
      </c>
      <c r="J826" s="1">
        <v>43626</v>
      </c>
      <c r="K826" s="1">
        <v>43657</v>
      </c>
      <c r="L826" t="s">
        <v>118</v>
      </c>
      <c r="N826" t="s">
        <v>119</v>
      </c>
    </row>
    <row r="827" spans="1:14" x14ac:dyDescent="0.25">
      <c r="A827" t="s">
        <v>111</v>
      </c>
      <c r="B827" t="s">
        <v>1707</v>
      </c>
      <c r="C827" t="s">
        <v>224</v>
      </c>
      <c r="D827" t="s">
        <v>21</v>
      </c>
      <c r="E827">
        <v>98133</v>
      </c>
      <c r="F827" t="s">
        <v>22</v>
      </c>
      <c r="G827" t="s">
        <v>22</v>
      </c>
      <c r="H827" t="s">
        <v>57</v>
      </c>
      <c r="I827" t="s">
        <v>620</v>
      </c>
      <c r="J827" s="1">
        <v>43616</v>
      </c>
      <c r="K827" s="1">
        <v>43657</v>
      </c>
      <c r="L827" t="s">
        <v>118</v>
      </c>
      <c r="N827" t="s">
        <v>119</v>
      </c>
    </row>
    <row r="828" spans="1:14" x14ac:dyDescent="0.25">
      <c r="A828">
        <v>76</v>
      </c>
      <c r="B828" t="s">
        <v>1708</v>
      </c>
      <c r="C828" t="s">
        <v>470</v>
      </c>
      <c r="D828" t="s">
        <v>21</v>
      </c>
      <c r="E828">
        <v>98168</v>
      </c>
      <c r="F828" t="s">
        <v>22</v>
      </c>
      <c r="G828" t="s">
        <v>22</v>
      </c>
      <c r="H828" t="s">
        <v>57</v>
      </c>
      <c r="I828" t="s">
        <v>58</v>
      </c>
      <c r="J828" s="1">
        <v>43619</v>
      </c>
      <c r="K828" s="1">
        <v>43657</v>
      </c>
      <c r="L828" t="s">
        <v>118</v>
      </c>
      <c r="N828" t="s">
        <v>119</v>
      </c>
    </row>
    <row r="829" spans="1:14" x14ac:dyDescent="0.25">
      <c r="A829" t="s">
        <v>1709</v>
      </c>
      <c r="B829" t="s">
        <v>1710</v>
      </c>
      <c r="C829" t="s">
        <v>20</v>
      </c>
      <c r="D829" t="s">
        <v>21</v>
      </c>
      <c r="E829">
        <v>98117</v>
      </c>
      <c r="F829" t="s">
        <v>23</v>
      </c>
      <c r="G829" t="s">
        <v>23</v>
      </c>
      <c r="H829" t="s">
        <v>24</v>
      </c>
      <c r="I829" t="s">
        <v>24</v>
      </c>
      <c r="J829" t="s">
        <v>25</v>
      </c>
      <c r="K829" s="1">
        <v>43657</v>
      </c>
      <c r="L829" t="s">
        <v>26</v>
      </c>
      <c r="N829" t="s">
        <v>24</v>
      </c>
    </row>
    <row r="830" spans="1:14" x14ac:dyDescent="0.25">
      <c r="A830" t="s">
        <v>1711</v>
      </c>
      <c r="B830" t="s">
        <v>1712</v>
      </c>
      <c r="C830" t="s">
        <v>20</v>
      </c>
      <c r="D830" t="s">
        <v>21</v>
      </c>
      <c r="E830">
        <v>98108</v>
      </c>
      <c r="F830" t="s">
        <v>23</v>
      </c>
      <c r="G830" t="s">
        <v>23</v>
      </c>
      <c r="H830" t="s">
        <v>24</v>
      </c>
      <c r="I830" t="s">
        <v>24</v>
      </c>
      <c r="J830" t="s">
        <v>25</v>
      </c>
      <c r="K830" s="1">
        <v>43657</v>
      </c>
      <c r="L830" t="s">
        <v>26</v>
      </c>
      <c r="N830" t="s">
        <v>24</v>
      </c>
    </row>
    <row r="831" spans="1:14" x14ac:dyDescent="0.25">
      <c r="A831" t="s">
        <v>1713</v>
      </c>
      <c r="B831" t="s">
        <v>1714</v>
      </c>
      <c r="C831" t="s">
        <v>20</v>
      </c>
      <c r="D831" t="s">
        <v>21</v>
      </c>
      <c r="E831">
        <v>98103</v>
      </c>
      <c r="F831" t="s">
        <v>23</v>
      </c>
      <c r="G831" t="s">
        <v>23</v>
      </c>
      <c r="H831" t="s">
        <v>24</v>
      </c>
      <c r="I831" t="s">
        <v>24</v>
      </c>
      <c r="J831" t="s">
        <v>25</v>
      </c>
      <c r="K831" s="1">
        <v>43657</v>
      </c>
      <c r="L831" t="s">
        <v>26</v>
      </c>
      <c r="N831" t="s">
        <v>24</v>
      </c>
    </row>
    <row r="832" spans="1:14" x14ac:dyDescent="0.25">
      <c r="A832" t="s">
        <v>1715</v>
      </c>
      <c r="B832" t="s">
        <v>1716</v>
      </c>
      <c r="C832" t="s">
        <v>339</v>
      </c>
      <c r="D832" t="s">
        <v>21</v>
      </c>
      <c r="E832">
        <v>98848</v>
      </c>
      <c r="F832" t="s">
        <v>22</v>
      </c>
      <c r="G832" t="s">
        <v>22</v>
      </c>
      <c r="H832" t="s">
        <v>104</v>
      </c>
      <c r="I832" t="s">
        <v>105</v>
      </c>
      <c r="J832" s="1">
        <v>43616</v>
      </c>
      <c r="K832" s="1">
        <v>43657</v>
      </c>
      <c r="L832" t="s">
        <v>118</v>
      </c>
      <c r="N832" t="s">
        <v>119</v>
      </c>
    </row>
    <row r="833" spans="1:14" x14ac:dyDescent="0.25">
      <c r="A833" t="s">
        <v>222</v>
      </c>
      <c r="B833" t="s">
        <v>1717</v>
      </c>
      <c r="C833" t="s">
        <v>224</v>
      </c>
      <c r="D833" t="s">
        <v>21</v>
      </c>
      <c r="E833">
        <v>98133</v>
      </c>
      <c r="F833" t="s">
        <v>22</v>
      </c>
      <c r="G833" t="s">
        <v>22</v>
      </c>
      <c r="H833" t="s">
        <v>57</v>
      </c>
      <c r="I833" t="s">
        <v>212</v>
      </c>
      <c r="J833" s="1">
        <v>43616</v>
      </c>
      <c r="K833" s="1">
        <v>43657</v>
      </c>
      <c r="L833" t="s">
        <v>118</v>
      </c>
      <c r="N833" t="s">
        <v>119</v>
      </c>
    </row>
    <row r="834" spans="1:14" x14ac:dyDescent="0.25">
      <c r="A834" t="s">
        <v>1718</v>
      </c>
      <c r="B834" t="s">
        <v>1719</v>
      </c>
      <c r="C834" t="s">
        <v>20</v>
      </c>
      <c r="D834" t="s">
        <v>21</v>
      </c>
      <c r="E834">
        <v>98108</v>
      </c>
      <c r="F834" t="s">
        <v>22</v>
      </c>
      <c r="G834" t="s">
        <v>22</v>
      </c>
      <c r="H834" t="s">
        <v>104</v>
      </c>
      <c r="I834" t="s">
        <v>1720</v>
      </c>
      <c r="J834" t="s">
        <v>59</v>
      </c>
      <c r="K834" s="1">
        <v>43657</v>
      </c>
      <c r="L834" t="s">
        <v>60</v>
      </c>
      <c r="M834" t="str">
        <f>HYPERLINK("https://www.regulations.gov/docket?D=FDA-2019-H-3305")</f>
        <v>https://www.regulations.gov/docket?D=FDA-2019-H-3305</v>
      </c>
      <c r="N834" t="s">
        <v>59</v>
      </c>
    </row>
    <row r="835" spans="1:14" x14ac:dyDescent="0.25">
      <c r="A835" t="s">
        <v>1721</v>
      </c>
      <c r="B835" t="s">
        <v>1722</v>
      </c>
      <c r="C835" t="s">
        <v>20</v>
      </c>
      <c r="D835" t="s">
        <v>21</v>
      </c>
      <c r="E835">
        <v>98134</v>
      </c>
      <c r="F835" t="s">
        <v>23</v>
      </c>
      <c r="G835" t="s">
        <v>23</v>
      </c>
      <c r="H835" t="s">
        <v>24</v>
      </c>
      <c r="I835" t="s">
        <v>24</v>
      </c>
      <c r="J835" t="s">
        <v>25</v>
      </c>
      <c r="K835" s="1">
        <v>43657</v>
      </c>
      <c r="L835" t="s">
        <v>26</v>
      </c>
      <c r="N835" t="s">
        <v>24</v>
      </c>
    </row>
    <row r="836" spans="1:14" x14ac:dyDescent="0.25">
      <c r="A836" t="s">
        <v>1723</v>
      </c>
      <c r="B836" t="s">
        <v>1724</v>
      </c>
      <c r="C836" t="s">
        <v>1725</v>
      </c>
      <c r="D836" t="s">
        <v>21</v>
      </c>
      <c r="E836">
        <v>98243</v>
      </c>
      <c r="F836" t="s">
        <v>22</v>
      </c>
      <c r="G836" t="s">
        <v>22</v>
      </c>
      <c r="H836" t="s">
        <v>104</v>
      </c>
      <c r="I836" t="s">
        <v>212</v>
      </c>
      <c r="J836" s="1">
        <v>43618</v>
      </c>
      <c r="K836" s="1">
        <v>43657</v>
      </c>
      <c r="L836" t="s">
        <v>118</v>
      </c>
      <c r="N836" t="s">
        <v>119</v>
      </c>
    </row>
    <row r="837" spans="1:14" x14ac:dyDescent="0.25">
      <c r="A837" t="s">
        <v>1726</v>
      </c>
      <c r="B837" t="s">
        <v>1727</v>
      </c>
      <c r="C837" t="s">
        <v>41</v>
      </c>
      <c r="D837" t="s">
        <v>21</v>
      </c>
      <c r="E837">
        <v>98158</v>
      </c>
      <c r="F837" t="s">
        <v>23</v>
      </c>
      <c r="G837" t="s">
        <v>23</v>
      </c>
      <c r="H837" t="s">
        <v>24</v>
      </c>
      <c r="I837" t="s">
        <v>24</v>
      </c>
      <c r="J837" s="1">
        <v>43602</v>
      </c>
      <c r="K837" s="1">
        <v>43657</v>
      </c>
      <c r="L837" t="s">
        <v>118</v>
      </c>
      <c r="N837" t="s">
        <v>119</v>
      </c>
    </row>
    <row r="838" spans="1:14" x14ac:dyDescent="0.25">
      <c r="A838" t="s">
        <v>1728</v>
      </c>
      <c r="B838" t="s">
        <v>1729</v>
      </c>
      <c r="C838" t="s">
        <v>20</v>
      </c>
      <c r="D838" t="s">
        <v>21</v>
      </c>
      <c r="E838">
        <v>98105</v>
      </c>
      <c r="F838" t="s">
        <v>22</v>
      </c>
      <c r="G838" t="s">
        <v>22</v>
      </c>
      <c r="H838" t="s">
        <v>104</v>
      </c>
      <c r="I838" t="s">
        <v>105</v>
      </c>
      <c r="J838" s="1">
        <v>43626</v>
      </c>
      <c r="K838" s="1">
        <v>43657</v>
      </c>
      <c r="L838" t="s">
        <v>118</v>
      </c>
      <c r="N838" t="s">
        <v>119</v>
      </c>
    </row>
    <row r="839" spans="1:14" x14ac:dyDescent="0.25">
      <c r="A839" t="s">
        <v>329</v>
      </c>
      <c r="B839" t="s">
        <v>330</v>
      </c>
      <c r="C839" t="s">
        <v>331</v>
      </c>
      <c r="D839" t="s">
        <v>21</v>
      </c>
      <c r="E839">
        <v>98596</v>
      </c>
      <c r="F839" t="s">
        <v>22</v>
      </c>
      <c r="G839" t="s">
        <v>22</v>
      </c>
      <c r="H839" t="s">
        <v>116</v>
      </c>
      <c r="I839" t="s">
        <v>117</v>
      </c>
      <c r="J839" t="s">
        <v>59</v>
      </c>
      <c r="K839" s="1">
        <v>43657</v>
      </c>
      <c r="L839" t="s">
        <v>60</v>
      </c>
      <c r="M839" t="str">
        <f>HYPERLINK("https://www.regulations.gov/docket?D=FDA-2019-H-3285")</f>
        <v>https://www.regulations.gov/docket?D=FDA-2019-H-3285</v>
      </c>
      <c r="N839" t="s">
        <v>59</v>
      </c>
    </row>
    <row r="840" spans="1:14" x14ac:dyDescent="0.25">
      <c r="A840" t="s">
        <v>1730</v>
      </c>
      <c r="B840" t="s">
        <v>1731</v>
      </c>
      <c r="C840" t="s">
        <v>1732</v>
      </c>
      <c r="D840" t="s">
        <v>21</v>
      </c>
      <c r="E840">
        <v>98271</v>
      </c>
      <c r="F840" t="s">
        <v>22</v>
      </c>
      <c r="G840" t="s">
        <v>22</v>
      </c>
      <c r="H840" t="s">
        <v>57</v>
      </c>
      <c r="I840" t="s">
        <v>58</v>
      </c>
      <c r="J840" s="1">
        <v>43606</v>
      </c>
      <c r="K840" s="1">
        <v>43657</v>
      </c>
      <c r="L840" t="s">
        <v>118</v>
      </c>
      <c r="N840" t="s">
        <v>119</v>
      </c>
    </row>
    <row r="841" spans="1:14" x14ac:dyDescent="0.25">
      <c r="A841" t="s">
        <v>1733</v>
      </c>
      <c r="B841" t="s">
        <v>1734</v>
      </c>
      <c r="C841" t="s">
        <v>20</v>
      </c>
      <c r="D841" t="s">
        <v>21</v>
      </c>
      <c r="E841">
        <v>98108</v>
      </c>
      <c r="F841" t="s">
        <v>23</v>
      </c>
      <c r="G841" t="s">
        <v>23</v>
      </c>
      <c r="H841" t="s">
        <v>24</v>
      </c>
      <c r="I841" t="s">
        <v>24</v>
      </c>
      <c r="J841" t="s">
        <v>25</v>
      </c>
      <c r="K841" s="1">
        <v>43657</v>
      </c>
      <c r="L841" t="s">
        <v>26</v>
      </c>
      <c r="N841" t="s">
        <v>24</v>
      </c>
    </row>
    <row r="842" spans="1:14" x14ac:dyDescent="0.25">
      <c r="A842" t="s">
        <v>1735</v>
      </c>
      <c r="B842" t="s">
        <v>1736</v>
      </c>
      <c r="C842" t="s">
        <v>224</v>
      </c>
      <c r="D842" t="s">
        <v>21</v>
      </c>
      <c r="E842">
        <v>98133</v>
      </c>
      <c r="F842" t="s">
        <v>22</v>
      </c>
      <c r="G842" t="s">
        <v>22</v>
      </c>
      <c r="H842" t="s">
        <v>57</v>
      </c>
      <c r="I842" t="s">
        <v>212</v>
      </c>
      <c r="J842" s="1">
        <v>43616</v>
      </c>
      <c r="K842" s="1">
        <v>43657</v>
      </c>
      <c r="L842" t="s">
        <v>118</v>
      </c>
      <c r="N842" t="s">
        <v>119</v>
      </c>
    </row>
    <row r="843" spans="1:14" x14ac:dyDescent="0.25">
      <c r="A843" t="s">
        <v>1737</v>
      </c>
      <c r="B843" t="s">
        <v>1738</v>
      </c>
      <c r="C843" t="s">
        <v>20</v>
      </c>
      <c r="D843" t="s">
        <v>21</v>
      </c>
      <c r="E843">
        <v>98108</v>
      </c>
      <c r="F843" t="s">
        <v>23</v>
      </c>
      <c r="G843" t="s">
        <v>23</v>
      </c>
      <c r="H843" t="s">
        <v>24</v>
      </c>
      <c r="I843" t="s">
        <v>24</v>
      </c>
      <c r="J843" t="s">
        <v>25</v>
      </c>
      <c r="K843" s="1">
        <v>43657</v>
      </c>
      <c r="L843" t="s">
        <v>26</v>
      </c>
      <c r="N843" t="s">
        <v>24</v>
      </c>
    </row>
    <row r="844" spans="1:14" x14ac:dyDescent="0.25">
      <c r="A844" t="s">
        <v>1739</v>
      </c>
      <c r="B844" t="s">
        <v>1740</v>
      </c>
      <c r="C844" t="s">
        <v>224</v>
      </c>
      <c r="D844" t="s">
        <v>21</v>
      </c>
      <c r="E844">
        <v>98133</v>
      </c>
      <c r="F844" t="s">
        <v>22</v>
      </c>
      <c r="G844" t="s">
        <v>22</v>
      </c>
      <c r="H844" t="s">
        <v>57</v>
      </c>
      <c r="I844" t="s">
        <v>212</v>
      </c>
      <c r="J844" s="1">
        <v>43616</v>
      </c>
      <c r="K844" s="1">
        <v>43657</v>
      </c>
      <c r="L844" t="s">
        <v>118</v>
      </c>
      <c r="N844" t="s">
        <v>119</v>
      </c>
    </row>
    <row r="845" spans="1:14" x14ac:dyDescent="0.25">
      <c r="A845" t="s">
        <v>1741</v>
      </c>
      <c r="B845" t="s">
        <v>1742</v>
      </c>
      <c r="C845" t="s">
        <v>293</v>
      </c>
      <c r="D845" t="s">
        <v>21</v>
      </c>
      <c r="E845">
        <v>98271</v>
      </c>
      <c r="F845" t="s">
        <v>22</v>
      </c>
      <c r="G845" t="s">
        <v>22</v>
      </c>
      <c r="H845" t="s">
        <v>104</v>
      </c>
      <c r="I845" t="s">
        <v>148</v>
      </c>
      <c r="J845" s="1">
        <v>43606</v>
      </c>
      <c r="K845" s="1">
        <v>43657</v>
      </c>
      <c r="L845" t="s">
        <v>118</v>
      </c>
      <c r="N845" t="s">
        <v>119</v>
      </c>
    </row>
    <row r="846" spans="1:14" x14ac:dyDescent="0.25">
      <c r="A846" t="s">
        <v>1743</v>
      </c>
      <c r="B846" t="s">
        <v>1744</v>
      </c>
      <c r="C846" t="s">
        <v>20</v>
      </c>
      <c r="D846" t="s">
        <v>21</v>
      </c>
      <c r="E846">
        <v>98122</v>
      </c>
      <c r="F846" t="s">
        <v>22</v>
      </c>
      <c r="G846" t="s">
        <v>22</v>
      </c>
      <c r="H846" t="s">
        <v>116</v>
      </c>
      <c r="I846" t="s">
        <v>117</v>
      </c>
      <c r="J846" s="1">
        <v>43619</v>
      </c>
      <c r="K846" s="1">
        <v>43657</v>
      </c>
      <c r="L846" t="s">
        <v>118</v>
      </c>
      <c r="N846" t="s">
        <v>119</v>
      </c>
    </row>
    <row r="847" spans="1:14" x14ac:dyDescent="0.25">
      <c r="A847" t="s">
        <v>685</v>
      </c>
      <c r="B847" t="s">
        <v>1745</v>
      </c>
      <c r="C847" t="s">
        <v>1555</v>
      </c>
      <c r="D847" t="s">
        <v>21</v>
      </c>
      <c r="E847">
        <v>98550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43657</v>
      </c>
      <c r="L847" t="s">
        <v>26</v>
      </c>
      <c r="N847" t="s">
        <v>24</v>
      </c>
    </row>
    <row r="848" spans="1:14" x14ac:dyDescent="0.25">
      <c r="A848" t="s">
        <v>1746</v>
      </c>
      <c r="B848" t="s">
        <v>1747</v>
      </c>
      <c r="C848" t="s">
        <v>20</v>
      </c>
      <c r="D848" t="s">
        <v>21</v>
      </c>
      <c r="E848">
        <v>98108</v>
      </c>
      <c r="F848" t="s">
        <v>23</v>
      </c>
      <c r="G848" t="s">
        <v>23</v>
      </c>
      <c r="H848" t="s">
        <v>24</v>
      </c>
      <c r="I848" t="s">
        <v>24</v>
      </c>
      <c r="J848" t="s">
        <v>25</v>
      </c>
      <c r="K848" s="1">
        <v>43657</v>
      </c>
      <c r="L848" t="s">
        <v>26</v>
      </c>
      <c r="N848" t="s">
        <v>24</v>
      </c>
    </row>
    <row r="849" spans="1:14" x14ac:dyDescent="0.25">
      <c r="A849" t="s">
        <v>1748</v>
      </c>
      <c r="B849" t="s">
        <v>1749</v>
      </c>
      <c r="C849" t="s">
        <v>1566</v>
      </c>
      <c r="D849" t="s">
        <v>21</v>
      </c>
      <c r="E849">
        <v>98520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43657</v>
      </c>
      <c r="L849" t="s">
        <v>26</v>
      </c>
      <c r="N849" t="s">
        <v>24</v>
      </c>
    </row>
    <row r="850" spans="1:14" x14ac:dyDescent="0.25">
      <c r="A850" t="s">
        <v>1750</v>
      </c>
      <c r="B850" t="s">
        <v>1751</v>
      </c>
      <c r="C850" t="s">
        <v>1752</v>
      </c>
      <c r="D850" t="s">
        <v>21</v>
      </c>
      <c r="E850">
        <v>98245</v>
      </c>
      <c r="F850" t="s">
        <v>22</v>
      </c>
      <c r="G850" t="s">
        <v>22</v>
      </c>
      <c r="H850" t="s">
        <v>57</v>
      </c>
      <c r="I850" t="s">
        <v>203</v>
      </c>
      <c r="J850" s="1">
        <v>43618</v>
      </c>
      <c r="K850" s="1">
        <v>43657</v>
      </c>
      <c r="L850" t="s">
        <v>118</v>
      </c>
      <c r="N850" t="s">
        <v>119</v>
      </c>
    </row>
    <row r="851" spans="1:14" x14ac:dyDescent="0.25">
      <c r="A851" t="s">
        <v>1753</v>
      </c>
      <c r="B851" t="s">
        <v>1754</v>
      </c>
      <c r="C851" t="s">
        <v>20</v>
      </c>
      <c r="D851" t="s">
        <v>21</v>
      </c>
      <c r="E851">
        <v>98107</v>
      </c>
      <c r="F851" t="s">
        <v>23</v>
      </c>
      <c r="G851" t="s">
        <v>23</v>
      </c>
      <c r="H851" t="s">
        <v>24</v>
      </c>
      <c r="I851" t="s">
        <v>24</v>
      </c>
      <c r="J851" t="s">
        <v>25</v>
      </c>
      <c r="K851" s="1">
        <v>43657</v>
      </c>
      <c r="L851" t="s">
        <v>26</v>
      </c>
      <c r="N851" t="s">
        <v>24</v>
      </c>
    </row>
    <row r="852" spans="1:14" x14ac:dyDescent="0.25">
      <c r="A852" t="s">
        <v>1755</v>
      </c>
      <c r="B852" t="s">
        <v>1756</v>
      </c>
      <c r="C852" t="s">
        <v>20</v>
      </c>
      <c r="D852" t="s">
        <v>21</v>
      </c>
      <c r="E852">
        <v>98115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43656</v>
      </c>
      <c r="L852" t="s">
        <v>26</v>
      </c>
      <c r="N852" t="s">
        <v>24</v>
      </c>
    </row>
    <row r="853" spans="1:14" x14ac:dyDescent="0.25">
      <c r="A853" t="s">
        <v>1757</v>
      </c>
      <c r="B853" t="s">
        <v>1758</v>
      </c>
      <c r="C853" t="s">
        <v>1732</v>
      </c>
      <c r="D853" t="s">
        <v>21</v>
      </c>
      <c r="E853">
        <v>98271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43656</v>
      </c>
      <c r="L853" t="s">
        <v>26</v>
      </c>
      <c r="N853" t="s">
        <v>24</v>
      </c>
    </row>
    <row r="854" spans="1:14" x14ac:dyDescent="0.25">
      <c r="A854" t="s">
        <v>46</v>
      </c>
      <c r="B854" t="s">
        <v>47</v>
      </c>
      <c r="C854" t="s">
        <v>48</v>
      </c>
      <c r="D854" t="s">
        <v>21</v>
      </c>
      <c r="E854">
        <v>98821</v>
      </c>
      <c r="F854" t="s">
        <v>22</v>
      </c>
      <c r="G854" t="s">
        <v>22</v>
      </c>
      <c r="H854" t="s">
        <v>57</v>
      </c>
      <c r="I854" t="s">
        <v>203</v>
      </c>
      <c r="J854" t="s">
        <v>59</v>
      </c>
      <c r="K854" s="1">
        <v>43656</v>
      </c>
      <c r="L854" t="s">
        <v>60</v>
      </c>
      <c r="M854" t="str">
        <f>HYPERLINK("https://www.regulations.gov/docket?D=FDA-2019-H-3252")</f>
        <v>https://www.regulations.gov/docket?D=FDA-2019-H-3252</v>
      </c>
      <c r="N854" t="s">
        <v>59</v>
      </c>
    </row>
    <row r="855" spans="1:14" x14ac:dyDescent="0.25">
      <c r="A855" t="s">
        <v>1759</v>
      </c>
      <c r="B855" t="s">
        <v>1760</v>
      </c>
      <c r="C855" t="s">
        <v>1566</v>
      </c>
      <c r="D855" t="s">
        <v>21</v>
      </c>
      <c r="E855">
        <v>98520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43656</v>
      </c>
      <c r="L855" t="s">
        <v>26</v>
      </c>
      <c r="N855" t="s">
        <v>24</v>
      </c>
    </row>
    <row r="856" spans="1:14" x14ac:dyDescent="0.25">
      <c r="A856" t="s">
        <v>1761</v>
      </c>
      <c r="B856" t="s">
        <v>1762</v>
      </c>
      <c r="C856" t="s">
        <v>1763</v>
      </c>
      <c r="D856" t="s">
        <v>21</v>
      </c>
      <c r="E856">
        <v>99153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43656</v>
      </c>
      <c r="L856" t="s">
        <v>26</v>
      </c>
      <c r="N856" t="s">
        <v>24</v>
      </c>
    </row>
    <row r="857" spans="1:14" x14ac:dyDescent="0.25">
      <c r="A857" t="s">
        <v>1764</v>
      </c>
      <c r="B857" t="s">
        <v>1765</v>
      </c>
      <c r="C857" t="s">
        <v>1766</v>
      </c>
      <c r="D857" t="s">
        <v>21</v>
      </c>
      <c r="E857">
        <v>99152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43656</v>
      </c>
      <c r="L857" t="s">
        <v>26</v>
      </c>
      <c r="N857" t="s">
        <v>24</v>
      </c>
    </row>
    <row r="858" spans="1:14" x14ac:dyDescent="0.25">
      <c r="A858" t="s">
        <v>1767</v>
      </c>
      <c r="B858" t="s">
        <v>1768</v>
      </c>
      <c r="C858" t="s">
        <v>1769</v>
      </c>
      <c r="D858" t="s">
        <v>21</v>
      </c>
      <c r="E858">
        <v>99139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43656</v>
      </c>
      <c r="L858" t="s">
        <v>26</v>
      </c>
      <c r="N858" t="s">
        <v>24</v>
      </c>
    </row>
    <row r="859" spans="1:14" x14ac:dyDescent="0.25">
      <c r="A859" t="s">
        <v>77</v>
      </c>
      <c r="B859" t="s">
        <v>1770</v>
      </c>
      <c r="C859" t="s">
        <v>1566</v>
      </c>
      <c r="D859" t="s">
        <v>21</v>
      </c>
      <c r="E859">
        <v>98520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43656</v>
      </c>
      <c r="L859" t="s">
        <v>26</v>
      </c>
      <c r="N859" t="s">
        <v>24</v>
      </c>
    </row>
    <row r="860" spans="1:14" x14ac:dyDescent="0.25">
      <c r="A860" t="s">
        <v>1771</v>
      </c>
      <c r="B860" t="s">
        <v>1772</v>
      </c>
      <c r="C860" t="s">
        <v>261</v>
      </c>
      <c r="D860" t="s">
        <v>21</v>
      </c>
      <c r="E860">
        <v>99201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43655</v>
      </c>
      <c r="L860" t="s">
        <v>26</v>
      </c>
      <c r="N860" t="s">
        <v>24</v>
      </c>
    </row>
    <row r="861" spans="1:14" x14ac:dyDescent="0.25">
      <c r="A861" t="s">
        <v>111</v>
      </c>
      <c r="B861" t="s">
        <v>1773</v>
      </c>
      <c r="C861" t="s">
        <v>41</v>
      </c>
      <c r="D861" t="s">
        <v>21</v>
      </c>
      <c r="E861">
        <v>98198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43655</v>
      </c>
      <c r="L861" t="s">
        <v>26</v>
      </c>
      <c r="N861" t="s">
        <v>24</v>
      </c>
    </row>
    <row r="862" spans="1:14" x14ac:dyDescent="0.25">
      <c r="A862" t="s">
        <v>352</v>
      </c>
      <c r="B862" t="s">
        <v>1774</v>
      </c>
      <c r="C862" t="s">
        <v>20</v>
      </c>
      <c r="D862" t="s">
        <v>21</v>
      </c>
      <c r="E862">
        <v>98115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43655</v>
      </c>
      <c r="L862" t="s">
        <v>26</v>
      </c>
      <c r="N862" t="s">
        <v>24</v>
      </c>
    </row>
    <row r="863" spans="1:14" x14ac:dyDescent="0.25">
      <c r="A863" t="s">
        <v>1589</v>
      </c>
      <c r="B863" t="s">
        <v>1775</v>
      </c>
      <c r="C863" t="s">
        <v>470</v>
      </c>
      <c r="D863" t="s">
        <v>21</v>
      </c>
      <c r="E863">
        <v>98148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43655</v>
      </c>
      <c r="L863" t="s">
        <v>26</v>
      </c>
      <c r="N863" t="s">
        <v>24</v>
      </c>
    </row>
    <row r="864" spans="1:14" x14ac:dyDescent="0.25">
      <c r="A864" t="s">
        <v>51</v>
      </c>
      <c r="B864" t="s">
        <v>52</v>
      </c>
      <c r="C864" t="s">
        <v>53</v>
      </c>
      <c r="D864" t="s">
        <v>21</v>
      </c>
      <c r="E864">
        <v>98815</v>
      </c>
      <c r="F864" t="s">
        <v>22</v>
      </c>
      <c r="G864" t="s">
        <v>22</v>
      </c>
      <c r="H864" t="s">
        <v>104</v>
      </c>
      <c r="I864" t="s">
        <v>105</v>
      </c>
      <c r="J864" t="s">
        <v>59</v>
      </c>
      <c r="K864" s="1">
        <v>43655</v>
      </c>
      <c r="L864" t="s">
        <v>60</v>
      </c>
      <c r="M864" t="str">
        <f>HYPERLINK("https://www.regulations.gov/docket?D=FDA-2019-H-3262")</f>
        <v>https://www.regulations.gov/docket?D=FDA-2019-H-3262</v>
      </c>
      <c r="N864" t="s">
        <v>59</v>
      </c>
    </row>
    <row r="865" spans="1:14" x14ac:dyDescent="0.25">
      <c r="A865" t="s">
        <v>1776</v>
      </c>
      <c r="B865" t="s">
        <v>1777</v>
      </c>
      <c r="C865" t="s">
        <v>224</v>
      </c>
      <c r="D865" t="s">
        <v>21</v>
      </c>
      <c r="E865">
        <v>98133</v>
      </c>
      <c r="F865" t="s">
        <v>23</v>
      </c>
      <c r="G865" t="s">
        <v>23</v>
      </c>
      <c r="H865" t="s">
        <v>24</v>
      </c>
      <c r="I865" t="s">
        <v>24</v>
      </c>
      <c r="J865" t="s">
        <v>25</v>
      </c>
      <c r="K865" s="1">
        <v>43655</v>
      </c>
      <c r="L865" t="s">
        <v>26</v>
      </c>
      <c r="N865" t="s">
        <v>24</v>
      </c>
    </row>
    <row r="866" spans="1:14" x14ac:dyDescent="0.25">
      <c r="A866" t="s">
        <v>1778</v>
      </c>
      <c r="B866" t="s">
        <v>1779</v>
      </c>
      <c r="C866" t="s">
        <v>224</v>
      </c>
      <c r="D866" t="s">
        <v>21</v>
      </c>
      <c r="E866">
        <v>98133</v>
      </c>
      <c r="F866" t="s">
        <v>23</v>
      </c>
      <c r="G866" t="s">
        <v>23</v>
      </c>
      <c r="H866" t="s">
        <v>24</v>
      </c>
      <c r="I866" t="s">
        <v>24</v>
      </c>
      <c r="J866" t="s">
        <v>25</v>
      </c>
      <c r="K866" s="1">
        <v>43655</v>
      </c>
      <c r="L866" t="s">
        <v>26</v>
      </c>
      <c r="N866" t="s">
        <v>24</v>
      </c>
    </row>
    <row r="867" spans="1:14" x14ac:dyDescent="0.25">
      <c r="A867" t="s">
        <v>244</v>
      </c>
      <c r="B867" t="s">
        <v>1780</v>
      </c>
      <c r="C867" t="s">
        <v>41</v>
      </c>
      <c r="D867" t="s">
        <v>21</v>
      </c>
      <c r="E867">
        <v>98188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43655</v>
      </c>
      <c r="L867" t="s">
        <v>26</v>
      </c>
      <c r="N867" t="s">
        <v>24</v>
      </c>
    </row>
    <row r="868" spans="1:14" x14ac:dyDescent="0.25">
      <c r="A868" t="s">
        <v>242</v>
      </c>
      <c r="B868" t="s">
        <v>1781</v>
      </c>
      <c r="C868" t="s">
        <v>470</v>
      </c>
      <c r="D868" t="s">
        <v>21</v>
      </c>
      <c r="E868">
        <v>98148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43655</v>
      </c>
      <c r="L868" t="s">
        <v>26</v>
      </c>
      <c r="N868" t="s">
        <v>24</v>
      </c>
    </row>
    <row r="869" spans="1:14" x14ac:dyDescent="0.25">
      <c r="A869" t="s">
        <v>1782</v>
      </c>
      <c r="B869" t="s">
        <v>1783</v>
      </c>
      <c r="C869" t="s">
        <v>224</v>
      </c>
      <c r="D869" t="s">
        <v>21</v>
      </c>
      <c r="E869">
        <v>98155</v>
      </c>
      <c r="F869" t="s">
        <v>23</v>
      </c>
      <c r="G869" t="s">
        <v>23</v>
      </c>
      <c r="H869" t="s">
        <v>24</v>
      </c>
      <c r="I869" t="s">
        <v>24</v>
      </c>
      <c r="J869" t="s">
        <v>25</v>
      </c>
      <c r="K869" s="1">
        <v>43655</v>
      </c>
      <c r="L869" t="s">
        <v>26</v>
      </c>
      <c r="N869" t="s">
        <v>24</v>
      </c>
    </row>
    <row r="870" spans="1:14" x14ac:dyDescent="0.25">
      <c r="A870" t="s">
        <v>1784</v>
      </c>
      <c r="B870" t="s">
        <v>1785</v>
      </c>
      <c r="C870" t="s">
        <v>1786</v>
      </c>
      <c r="D870" t="s">
        <v>21</v>
      </c>
      <c r="E870">
        <v>98822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43655</v>
      </c>
      <c r="L870" t="s">
        <v>26</v>
      </c>
      <c r="N870" t="s">
        <v>24</v>
      </c>
    </row>
    <row r="871" spans="1:14" x14ac:dyDescent="0.25">
      <c r="A871" t="s">
        <v>1787</v>
      </c>
      <c r="B871" t="s">
        <v>1788</v>
      </c>
      <c r="C871" t="s">
        <v>309</v>
      </c>
      <c r="D871" t="s">
        <v>21</v>
      </c>
      <c r="E871">
        <v>98026</v>
      </c>
      <c r="F871" t="s">
        <v>23</v>
      </c>
      <c r="G871" t="s">
        <v>23</v>
      </c>
      <c r="H871" t="s">
        <v>24</v>
      </c>
      <c r="I871" t="s">
        <v>24</v>
      </c>
      <c r="J871" t="s">
        <v>25</v>
      </c>
      <c r="K871" s="1">
        <v>43655</v>
      </c>
      <c r="L871" t="s">
        <v>26</v>
      </c>
      <c r="N871" t="s">
        <v>24</v>
      </c>
    </row>
    <row r="872" spans="1:14" x14ac:dyDescent="0.25">
      <c r="A872" t="s">
        <v>1789</v>
      </c>
      <c r="B872" t="s">
        <v>1790</v>
      </c>
      <c r="C872" t="s">
        <v>20</v>
      </c>
      <c r="D872" t="s">
        <v>21</v>
      </c>
      <c r="E872">
        <v>98125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43655</v>
      </c>
      <c r="L872" t="s">
        <v>26</v>
      </c>
      <c r="N872" t="s">
        <v>24</v>
      </c>
    </row>
    <row r="873" spans="1:14" x14ac:dyDescent="0.25">
      <c r="A873" t="s">
        <v>1791</v>
      </c>
      <c r="B873" t="s">
        <v>1792</v>
      </c>
      <c r="C873" t="s">
        <v>20</v>
      </c>
      <c r="D873" t="s">
        <v>21</v>
      </c>
      <c r="E873">
        <v>98178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43655</v>
      </c>
      <c r="L873" t="s">
        <v>26</v>
      </c>
      <c r="N873" t="s">
        <v>24</v>
      </c>
    </row>
    <row r="874" spans="1:14" x14ac:dyDescent="0.25">
      <c r="A874" t="s">
        <v>1793</v>
      </c>
      <c r="B874" t="s">
        <v>1794</v>
      </c>
      <c r="C874" t="s">
        <v>81</v>
      </c>
      <c r="D874" t="s">
        <v>21</v>
      </c>
      <c r="E874">
        <v>99037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43654</v>
      </c>
      <c r="L874" t="s">
        <v>26</v>
      </c>
      <c r="N874" t="s">
        <v>24</v>
      </c>
    </row>
    <row r="875" spans="1:14" x14ac:dyDescent="0.25">
      <c r="A875" t="s">
        <v>1795</v>
      </c>
      <c r="B875" t="s">
        <v>1796</v>
      </c>
      <c r="C875" t="s">
        <v>20</v>
      </c>
      <c r="D875" t="s">
        <v>21</v>
      </c>
      <c r="E875">
        <v>98199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43654</v>
      </c>
      <c r="L875" t="s">
        <v>26</v>
      </c>
      <c r="N875" t="s">
        <v>24</v>
      </c>
    </row>
    <row r="876" spans="1:14" x14ac:dyDescent="0.25">
      <c r="A876" t="s">
        <v>316</v>
      </c>
      <c r="B876" t="s">
        <v>1797</v>
      </c>
      <c r="C876" t="s">
        <v>1798</v>
      </c>
      <c r="D876" t="s">
        <v>21</v>
      </c>
      <c r="E876">
        <v>98841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43654</v>
      </c>
      <c r="L876" t="s">
        <v>26</v>
      </c>
      <c r="N876" t="s">
        <v>24</v>
      </c>
    </row>
    <row r="877" spans="1:14" x14ac:dyDescent="0.25">
      <c r="A877" t="s">
        <v>1799</v>
      </c>
      <c r="B877" t="s">
        <v>1800</v>
      </c>
      <c r="C877" t="s">
        <v>20</v>
      </c>
      <c r="D877" t="s">
        <v>21</v>
      </c>
      <c r="E877">
        <v>98199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43654</v>
      </c>
      <c r="L877" t="s">
        <v>26</v>
      </c>
      <c r="N877" t="s">
        <v>24</v>
      </c>
    </row>
    <row r="878" spans="1:14" x14ac:dyDescent="0.25">
      <c r="A878" t="s">
        <v>1801</v>
      </c>
      <c r="B878" t="s">
        <v>1802</v>
      </c>
      <c r="C878" t="s">
        <v>1798</v>
      </c>
      <c r="D878" t="s">
        <v>21</v>
      </c>
      <c r="E878">
        <v>98841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43654</v>
      </c>
      <c r="L878" t="s">
        <v>26</v>
      </c>
      <c r="N878" t="s">
        <v>24</v>
      </c>
    </row>
    <row r="879" spans="1:14" x14ac:dyDescent="0.25">
      <c r="A879" t="s">
        <v>1803</v>
      </c>
      <c r="B879" t="s">
        <v>1804</v>
      </c>
      <c r="C879" t="s">
        <v>20</v>
      </c>
      <c r="D879" t="s">
        <v>21</v>
      </c>
      <c r="E879">
        <v>98122</v>
      </c>
      <c r="F879" t="s">
        <v>22</v>
      </c>
      <c r="G879" t="s">
        <v>22</v>
      </c>
      <c r="H879" t="s">
        <v>104</v>
      </c>
      <c r="I879" t="s">
        <v>148</v>
      </c>
      <c r="J879" t="s">
        <v>59</v>
      </c>
      <c r="K879" s="1">
        <v>43654</v>
      </c>
      <c r="L879" t="s">
        <v>60</v>
      </c>
      <c r="M879" t="str">
        <f>HYPERLINK("https://www.regulations.gov/docket?D=FDA-2019-H-3211")</f>
        <v>https://www.regulations.gov/docket?D=FDA-2019-H-3211</v>
      </c>
      <c r="N879" t="s">
        <v>59</v>
      </c>
    </row>
    <row r="880" spans="1:14" x14ac:dyDescent="0.25">
      <c r="A880" t="s">
        <v>1805</v>
      </c>
      <c r="B880" t="s">
        <v>1806</v>
      </c>
      <c r="C880" t="s">
        <v>20</v>
      </c>
      <c r="D880" t="s">
        <v>21</v>
      </c>
      <c r="E880">
        <v>98122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43654</v>
      </c>
      <c r="L880" t="s">
        <v>26</v>
      </c>
      <c r="N880" t="s">
        <v>24</v>
      </c>
    </row>
    <row r="881" spans="1:14" x14ac:dyDescent="0.25">
      <c r="A881" t="s">
        <v>210</v>
      </c>
      <c r="B881" t="s">
        <v>1807</v>
      </c>
      <c r="C881" t="s">
        <v>218</v>
      </c>
      <c r="D881" t="s">
        <v>21</v>
      </c>
      <c r="E881">
        <v>98391</v>
      </c>
      <c r="F881" t="s">
        <v>22</v>
      </c>
      <c r="G881" t="s">
        <v>22</v>
      </c>
      <c r="H881" t="s">
        <v>57</v>
      </c>
      <c r="I881" t="s">
        <v>58</v>
      </c>
      <c r="J881" t="s">
        <v>59</v>
      </c>
      <c r="K881" s="1">
        <v>43654</v>
      </c>
      <c r="L881" t="s">
        <v>60</v>
      </c>
      <c r="M881" t="str">
        <f>HYPERLINK("https://www.regulations.gov/docket?D=FDA-2019-H-3212")</f>
        <v>https://www.regulations.gov/docket?D=FDA-2019-H-3212</v>
      </c>
      <c r="N881" t="s">
        <v>59</v>
      </c>
    </row>
    <row r="882" spans="1:14" x14ac:dyDescent="0.25">
      <c r="A882" t="s">
        <v>1808</v>
      </c>
      <c r="B882" t="s">
        <v>1809</v>
      </c>
      <c r="C882" t="s">
        <v>261</v>
      </c>
      <c r="D882" t="s">
        <v>21</v>
      </c>
      <c r="E882">
        <v>99205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43653</v>
      </c>
      <c r="L882" t="s">
        <v>26</v>
      </c>
      <c r="N882" t="s">
        <v>24</v>
      </c>
    </row>
    <row r="883" spans="1:14" x14ac:dyDescent="0.25">
      <c r="A883" t="s">
        <v>1810</v>
      </c>
      <c r="B883" t="s">
        <v>1811</v>
      </c>
      <c r="C883" t="s">
        <v>81</v>
      </c>
      <c r="D883" t="s">
        <v>21</v>
      </c>
      <c r="E883">
        <v>99037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43653</v>
      </c>
      <c r="L883" t="s">
        <v>26</v>
      </c>
      <c r="N883" t="s">
        <v>24</v>
      </c>
    </row>
    <row r="884" spans="1:14" x14ac:dyDescent="0.25">
      <c r="A884" t="s">
        <v>1812</v>
      </c>
      <c r="B884" t="s">
        <v>1813</v>
      </c>
      <c r="C884" t="s">
        <v>525</v>
      </c>
      <c r="D884" t="s">
        <v>21</v>
      </c>
      <c r="E884">
        <v>98258</v>
      </c>
      <c r="F884" t="s">
        <v>22</v>
      </c>
      <c r="G884" t="s">
        <v>22</v>
      </c>
      <c r="H884" t="s">
        <v>57</v>
      </c>
      <c r="I884" t="s">
        <v>1814</v>
      </c>
      <c r="J884" s="1">
        <v>43607</v>
      </c>
      <c r="K884" s="1">
        <v>43651</v>
      </c>
      <c r="L884" t="s">
        <v>118</v>
      </c>
      <c r="N884" t="s">
        <v>119</v>
      </c>
    </row>
    <row r="885" spans="1:14" x14ac:dyDescent="0.25">
      <c r="A885" t="s">
        <v>1815</v>
      </c>
      <c r="B885" t="s">
        <v>1816</v>
      </c>
      <c r="C885" t="s">
        <v>525</v>
      </c>
      <c r="D885" t="s">
        <v>21</v>
      </c>
      <c r="E885">
        <v>98258</v>
      </c>
      <c r="F885" t="s">
        <v>22</v>
      </c>
      <c r="G885" t="s">
        <v>22</v>
      </c>
      <c r="H885" t="s">
        <v>57</v>
      </c>
      <c r="I885" t="s">
        <v>620</v>
      </c>
      <c r="J885" s="1">
        <v>43607</v>
      </c>
      <c r="K885" s="1">
        <v>43651</v>
      </c>
      <c r="L885" t="s">
        <v>118</v>
      </c>
      <c r="N885" t="s">
        <v>119</v>
      </c>
    </row>
    <row r="886" spans="1:14" x14ac:dyDescent="0.25">
      <c r="A886" t="s">
        <v>1817</v>
      </c>
      <c r="B886" t="s">
        <v>1818</v>
      </c>
      <c r="C886" t="s">
        <v>261</v>
      </c>
      <c r="D886" t="s">
        <v>21</v>
      </c>
      <c r="E886">
        <v>99218</v>
      </c>
      <c r="F886" t="s">
        <v>22</v>
      </c>
      <c r="G886" t="s">
        <v>22</v>
      </c>
      <c r="H886" t="s">
        <v>104</v>
      </c>
      <c r="I886" t="s">
        <v>105</v>
      </c>
      <c r="J886" s="1">
        <v>43614</v>
      </c>
      <c r="K886" s="1">
        <v>43651</v>
      </c>
      <c r="L886" t="s">
        <v>118</v>
      </c>
      <c r="N886" t="s">
        <v>119</v>
      </c>
    </row>
    <row r="887" spans="1:14" x14ac:dyDescent="0.25">
      <c r="A887" t="s">
        <v>354</v>
      </c>
      <c r="B887" t="s">
        <v>355</v>
      </c>
      <c r="C887" t="s">
        <v>132</v>
      </c>
      <c r="D887" t="s">
        <v>21</v>
      </c>
      <c r="E887">
        <v>99301</v>
      </c>
      <c r="F887" t="s">
        <v>22</v>
      </c>
      <c r="G887" t="s">
        <v>22</v>
      </c>
      <c r="H887" t="s">
        <v>104</v>
      </c>
      <c r="I887" t="s">
        <v>105</v>
      </c>
      <c r="J887" s="1">
        <v>43552</v>
      </c>
      <c r="K887" s="1">
        <v>43651</v>
      </c>
      <c r="L887" t="s">
        <v>118</v>
      </c>
      <c r="N887" t="s">
        <v>119</v>
      </c>
    </row>
    <row r="888" spans="1:14" x14ac:dyDescent="0.25">
      <c r="A888" t="s">
        <v>1819</v>
      </c>
      <c r="B888" t="s">
        <v>1820</v>
      </c>
      <c r="C888" t="s">
        <v>619</v>
      </c>
      <c r="D888" t="s">
        <v>21</v>
      </c>
      <c r="E888">
        <v>98072</v>
      </c>
      <c r="F888" t="s">
        <v>22</v>
      </c>
      <c r="G888" t="s">
        <v>22</v>
      </c>
      <c r="H888" t="s">
        <v>57</v>
      </c>
      <c r="I888" t="s">
        <v>58</v>
      </c>
      <c r="J888" s="1">
        <v>43610</v>
      </c>
      <c r="K888" s="1">
        <v>43651</v>
      </c>
      <c r="L888" t="s">
        <v>118</v>
      </c>
      <c r="N888" t="s">
        <v>119</v>
      </c>
    </row>
    <row r="889" spans="1:14" x14ac:dyDescent="0.25">
      <c r="A889" t="s">
        <v>1821</v>
      </c>
      <c r="B889" t="s">
        <v>1822</v>
      </c>
      <c r="C889" t="s">
        <v>293</v>
      </c>
      <c r="D889" t="s">
        <v>21</v>
      </c>
      <c r="E889">
        <v>98270</v>
      </c>
      <c r="F889" t="s">
        <v>22</v>
      </c>
      <c r="G889" t="s">
        <v>22</v>
      </c>
      <c r="H889" t="s">
        <v>104</v>
      </c>
      <c r="I889" t="s">
        <v>148</v>
      </c>
      <c r="J889" s="1">
        <v>43610</v>
      </c>
      <c r="K889" s="1">
        <v>43651</v>
      </c>
      <c r="L889" t="s">
        <v>118</v>
      </c>
      <c r="N889" t="s">
        <v>119</v>
      </c>
    </row>
    <row r="890" spans="1:14" x14ac:dyDescent="0.25">
      <c r="A890" t="s">
        <v>718</v>
      </c>
      <c r="B890" t="s">
        <v>719</v>
      </c>
      <c r="C890" t="s">
        <v>720</v>
      </c>
      <c r="D890" t="s">
        <v>21</v>
      </c>
      <c r="E890">
        <v>99026</v>
      </c>
      <c r="F890" t="s">
        <v>22</v>
      </c>
      <c r="G890" t="s">
        <v>22</v>
      </c>
      <c r="H890" t="s">
        <v>104</v>
      </c>
      <c r="I890" t="s">
        <v>105</v>
      </c>
      <c r="J890" s="1">
        <v>43614</v>
      </c>
      <c r="K890" s="1">
        <v>43651</v>
      </c>
      <c r="L890" t="s">
        <v>118</v>
      </c>
      <c r="N890" t="s">
        <v>119</v>
      </c>
    </row>
    <row r="891" spans="1:14" x14ac:dyDescent="0.25">
      <c r="A891" t="s">
        <v>170</v>
      </c>
      <c r="B891" t="s">
        <v>171</v>
      </c>
      <c r="C891" t="s">
        <v>172</v>
      </c>
      <c r="D891" t="s">
        <v>21</v>
      </c>
      <c r="E891">
        <v>98953</v>
      </c>
      <c r="F891" t="s">
        <v>22</v>
      </c>
      <c r="G891" t="s">
        <v>22</v>
      </c>
      <c r="H891" t="s">
        <v>116</v>
      </c>
      <c r="I891" t="s">
        <v>1823</v>
      </c>
      <c r="J891" s="1">
        <v>43604</v>
      </c>
      <c r="K891" s="1">
        <v>43651</v>
      </c>
      <c r="L891" t="s">
        <v>118</v>
      </c>
      <c r="N891" t="s">
        <v>119</v>
      </c>
    </row>
    <row r="892" spans="1:14" x14ac:dyDescent="0.25">
      <c r="A892" t="s">
        <v>1824</v>
      </c>
      <c r="B892" t="s">
        <v>1825</v>
      </c>
      <c r="C892" t="s">
        <v>619</v>
      </c>
      <c r="D892" t="s">
        <v>21</v>
      </c>
      <c r="E892">
        <v>98072</v>
      </c>
      <c r="F892" t="s">
        <v>22</v>
      </c>
      <c r="G892" t="s">
        <v>22</v>
      </c>
      <c r="H892" t="s">
        <v>116</v>
      </c>
      <c r="I892" t="s">
        <v>212</v>
      </c>
      <c r="J892" s="1">
        <v>43610</v>
      </c>
      <c r="K892" s="1">
        <v>43651</v>
      </c>
      <c r="L892" t="s">
        <v>118</v>
      </c>
      <c r="N892" t="s">
        <v>119</v>
      </c>
    </row>
    <row r="893" spans="1:14" x14ac:dyDescent="0.25">
      <c r="A893" t="s">
        <v>1826</v>
      </c>
      <c r="B893" t="s">
        <v>1827</v>
      </c>
      <c r="C893" t="s">
        <v>525</v>
      </c>
      <c r="D893" t="s">
        <v>21</v>
      </c>
      <c r="E893">
        <v>98258</v>
      </c>
      <c r="F893" t="s">
        <v>22</v>
      </c>
      <c r="G893" t="s">
        <v>22</v>
      </c>
      <c r="H893" t="s">
        <v>104</v>
      </c>
      <c r="I893" t="s">
        <v>148</v>
      </c>
      <c r="J893" s="1">
        <v>43607</v>
      </c>
      <c r="K893" s="1">
        <v>43651</v>
      </c>
      <c r="L893" t="s">
        <v>118</v>
      </c>
      <c r="N893" t="s">
        <v>119</v>
      </c>
    </row>
    <row r="894" spans="1:14" x14ac:dyDescent="0.25">
      <c r="A894" t="s">
        <v>1828</v>
      </c>
      <c r="B894" t="s">
        <v>1829</v>
      </c>
      <c r="C894" t="s">
        <v>255</v>
      </c>
      <c r="D894" t="s">
        <v>21</v>
      </c>
      <c r="E894">
        <v>98626</v>
      </c>
      <c r="F894" t="s">
        <v>23</v>
      </c>
      <c r="G894" t="s">
        <v>23</v>
      </c>
      <c r="H894" t="s">
        <v>24</v>
      </c>
      <c r="I894" t="s">
        <v>24</v>
      </c>
      <c r="J894" t="s">
        <v>25</v>
      </c>
      <c r="K894" s="1">
        <v>43649</v>
      </c>
      <c r="L894" t="s">
        <v>26</v>
      </c>
      <c r="N894" t="s">
        <v>24</v>
      </c>
    </row>
    <row r="895" spans="1:14" x14ac:dyDescent="0.25">
      <c r="A895" t="s">
        <v>1830</v>
      </c>
      <c r="B895" t="s">
        <v>1831</v>
      </c>
      <c r="C895" t="s">
        <v>1542</v>
      </c>
      <c r="D895" t="s">
        <v>21</v>
      </c>
      <c r="E895">
        <v>98362</v>
      </c>
      <c r="F895" t="s">
        <v>22</v>
      </c>
      <c r="G895" t="s">
        <v>22</v>
      </c>
      <c r="H895" t="s">
        <v>104</v>
      </c>
      <c r="I895" t="s">
        <v>148</v>
      </c>
      <c r="J895" t="s">
        <v>59</v>
      </c>
      <c r="K895" s="1">
        <v>43649</v>
      </c>
      <c r="L895" t="s">
        <v>60</v>
      </c>
      <c r="M895" t="str">
        <f>HYPERLINK("https://www.regulations.gov/docket?D=FDA-2019-H-3160")</f>
        <v>https://www.regulations.gov/docket?D=FDA-2019-H-3160</v>
      </c>
      <c r="N895" t="s">
        <v>59</v>
      </c>
    </row>
    <row r="896" spans="1:14" x14ac:dyDescent="0.25">
      <c r="A896" t="s">
        <v>1832</v>
      </c>
      <c r="B896" t="s">
        <v>1833</v>
      </c>
      <c r="C896" t="s">
        <v>97</v>
      </c>
      <c r="D896" t="s">
        <v>21</v>
      </c>
      <c r="E896">
        <v>98233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43649</v>
      </c>
      <c r="L896" t="s">
        <v>26</v>
      </c>
      <c r="N896" t="s">
        <v>24</v>
      </c>
    </row>
    <row r="897" spans="1:14" x14ac:dyDescent="0.25">
      <c r="A897" t="s">
        <v>1834</v>
      </c>
      <c r="B897" t="s">
        <v>1835</v>
      </c>
      <c r="C897" t="s">
        <v>907</v>
      </c>
      <c r="D897" t="s">
        <v>21</v>
      </c>
      <c r="E897">
        <v>98221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43649</v>
      </c>
      <c r="L897" t="s">
        <v>26</v>
      </c>
      <c r="N897" t="s">
        <v>24</v>
      </c>
    </row>
    <row r="898" spans="1:14" x14ac:dyDescent="0.25">
      <c r="A898" t="s">
        <v>1836</v>
      </c>
      <c r="B898" t="s">
        <v>1837</v>
      </c>
      <c r="C898" t="s">
        <v>296</v>
      </c>
      <c r="D898" t="s">
        <v>21</v>
      </c>
      <c r="E898">
        <v>98366</v>
      </c>
      <c r="F898" t="s">
        <v>22</v>
      </c>
      <c r="G898" t="s">
        <v>22</v>
      </c>
      <c r="H898" t="s">
        <v>57</v>
      </c>
      <c r="I898" t="s">
        <v>212</v>
      </c>
      <c r="J898" t="s">
        <v>59</v>
      </c>
      <c r="K898" s="1">
        <v>43644</v>
      </c>
      <c r="L898" t="s">
        <v>60</v>
      </c>
      <c r="M898" t="str">
        <f>HYPERLINK("https://www.regulations.gov/docket?D=FDA-2019-H-3094")</f>
        <v>https://www.regulations.gov/docket?D=FDA-2019-H-3094</v>
      </c>
      <c r="N898" t="s">
        <v>59</v>
      </c>
    </row>
    <row r="899" spans="1:14" x14ac:dyDescent="0.25">
      <c r="A899" t="s">
        <v>798</v>
      </c>
      <c r="B899" t="s">
        <v>799</v>
      </c>
      <c r="C899" t="s">
        <v>800</v>
      </c>
      <c r="D899" t="s">
        <v>21</v>
      </c>
      <c r="E899">
        <v>98012</v>
      </c>
      <c r="F899" t="s">
        <v>22</v>
      </c>
      <c r="G899" t="s">
        <v>22</v>
      </c>
      <c r="H899" t="s">
        <v>57</v>
      </c>
      <c r="I899" t="s">
        <v>212</v>
      </c>
      <c r="J899" t="s">
        <v>59</v>
      </c>
      <c r="K899" s="1">
        <v>43644</v>
      </c>
      <c r="L899" t="s">
        <v>60</v>
      </c>
      <c r="M899" t="str">
        <f>HYPERLINK("https://www.regulations.gov/docket?D=FDA-2019-H-3102")</f>
        <v>https://www.regulations.gov/docket?D=FDA-2019-H-3102</v>
      </c>
      <c r="N899" t="s">
        <v>59</v>
      </c>
    </row>
    <row r="900" spans="1:14" x14ac:dyDescent="0.25">
      <c r="A900" t="s">
        <v>1838</v>
      </c>
      <c r="B900" t="s">
        <v>1839</v>
      </c>
      <c r="C900" t="s">
        <v>56</v>
      </c>
      <c r="D900" t="s">
        <v>21</v>
      </c>
      <c r="E900">
        <v>99352</v>
      </c>
      <c r="F900" t="s">
        <v>22</v>
      </c>
      <c r="G900" t="s">
        <v>22</v>
      </c>
      <c r="H900" t="s">
        <v>57</v>
      </c>
      <c r="I900" t="s">
        <v>203</v>
      </c>
      <c r="J900" s="1">
        <v>43607</v>
      </c>
      <c r="K900" s="1">
        <v>43643</v>
      </c>
      <c r="L900" t="s">
        <v>118</v>
      </c>
      <c r="N900" t="s">
        <v>119</v>
      </c>
    </row>
    <row r="901" spans="1:14" x14ac:dyDescent="0.25">
      <c r="A901" t="s">
        <v>1840</v>
      </c>
      <c r="B901" t="s">
        <v>1841</v>
      </c>
      <c r="C901" t="s">
        <v>443</v>
      </c>
      <c r="D901" t="s">
        <v>21</v>
      </c>
      <c r="E901">
        <v>98055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43643</v>
      </c>
      <c r="L901" t="s">
        <v>26</v>
      </c>
      <c r="N901" t="s">
        <v>24</v>
      </c>
    </row>
    <row r="902" spans="1:14" x14ac:dyDescent="0.25">
      <c r="A902" t="s">
        <v>1842</v>
      </c>
      <c r="B902" t="s">
        <v>1843</v>
      </c>
      <c r="C902" t="s">
        <v>1542</v>
      </c>
      <c r="D902" t="s">
        <v>21</v>
      </c>
      <c r="E902">
        <v>98362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43643</v>
      </c>
      <c r="L902" t="s">
        <v>26</v>
      </c>
      <c r="N902" t="s">
        <v>24</v>
      </c>
    </row>
    <row r="903" spans="1:14" x14ac:dyDescent="0.25">
      <c r="A903" t="s">
        <v>1844</v>
      </c>
      <c r="B903" t="s">
        <v>1845</v>
      </c>
      <c r="C903" t="s">
        <v>443</v>
      </c>
      <c r="D903" t="s">
        <v>21</v>
      </c>
      <c r="E903">
        <v>98058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43643</v>
      </c>
      <c r="L903" t="s">
        <v>26</v>
      </c>
      <c r="N903" t="s">
        <v>24</v>
      </c>
    </row>
    <row r="904" spans="1:14" x14ac:dyDescent="0.25">
      <c r="A904" t="s">
        <v>111</v>
      </c>
      <c r="B904" t="s">
        <v>1846</v>
      </c>
      <c r="C904" t="s">
        <v>443</v>
      </c>
      <c r="D904" t="s">
        <v>21</v>
      </c>
      <c r="E904">
        <v>98055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43643</v>
      </c>
      <c r="L904" t="s">
        <v>26</v>
      </c>
      <c r="N904" t="s">
        <v>24</v>
      </c>
    </row>
    <row r="905" spans="1:14" x14ac:dyDescent="0.25">
      <c r="A905" t="s">
        <v>1847</v>
      </c>
      <c r="B905" t="s">
        <v>1848</v>
      </c>
      <c r="C905" t="s">
        <v>151</v>
      </c>
      <c r="D905" t="s">
        <v>21</v>
      </c>
      <c r="E905">
        <v>98499</v>
      </c>
      <c r="F905" t="s">
        <v>22</v>
      </c>
      <c r="G905" t="s">
        <v>22</v>
      </c>
      <c r="H905" t="s">
        <v>57</v>
      </c>
      <c r="I905" t="s">
        <v>212</v>
      </c>
      <c r="J905" s="1">
        <v>43604</v>
      </c>
      <c r="K905" s="1">
        <v>43643</v>
      </c>
      <c r="L905" t="s">
        <v>118</v>
      </c>
      <c r="N905" t="s">
        <v>119</v>
      </c>
    </row>
    <row r="906" spans="1:14" x14ac:dyDescent="0.25">
      <c r="A906" t="s">
        <v>576</v>
      </c>
      <c r="B906" t="s">
        <v>577</v>
      </c>
      <c r="C906" t="s">
        <v>578</v>
      </c>
      <c r="D906" t="s">
        <v>21</v>
      </c>
      <c r="E906">
        <v>98321</v>
      </c>
      <c r="F906" t="s">
        <v>22</v>
      </c>
      <c r="G906" t="s">
        <v>22</v>
      </c>
      <c r="H906" t="s">
        <v>116</v>
      </c>
      <c r="I906" t="s">
        <v>117</v>
      </c>
      <c r="J906" s="1">
        <v>43601</v>
      </c>
      <c r="K906" s="1">
        <v>43643</v>
      </c>
      <c r="L906" t="s">
        <v>118</v>
      </c>
      <c r="N906" t="s">
        <v>1849</v>
      </c>
    </row>
    <row r="907" spans="1:14" x14ac:dyDescent="0.25">
      <c r="A907" t="s">
        <v>1850</v>
      </c>
      <c r="B907" t="s">
        <v>1851</v>
      </c>
      <c r="C907" t="s">
        <v>443</v>
      </c>
      <c r="D907" t="s">
        <v>21</v>
      </c>
      <c r="E907">
        <v>98058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43643</v>
      </c>
      <c r="L907" t="s">
        <v>26</v>
      </c>
      <c r="N907" t="s">
        <v>24</v>
      </c>
    </row>
    <row r="908" spans="1:14" x14ac:dyDescent="0.25">
      <c r="A908" t="s">
        <v>1852</v>
      </c>
      <c r="B908" t="s">
        <v>1853</v>
      </c>
      <c r="C908" t="s">
        <v>1177</v>
      </c>
      <c r="D908" t="s">
        <v>21</v>
      </c>
      <c r="E908">
        <v>98932</v>
      </c>
      <c r="F908" t="s">
        <v>22</v>
      </c>
      <c r="G908" t="s">
        <v>22</v>
      </c>
      <c r="H908" t="s">
        <v>104</v>
      </c>
      <c r="I908" t="s">
        <v>105</v>
      </c>
      <c r="J908" s="1">
        <v>43600</v>
      </c>
      <c r="K908" s="1">
        <v>43643</v>
      </c>
      <c r="L908" t="s">
        <v>118</v>
      </c>
      <c r="N908" t="s">
        <v>1854</v>
      </c>
    </row>
    <row r="909" spans="1:14" x14ac:dyDescent="0.25">
      <c r="A909" t="s">
        <v>583</v>
      </c>
      <c r="B909" t="s">
        <v>1855</v>
      </c>
      <c r="C909" t="s">
        <v>20</v>
      </c>
      <c r="D909" t="s">
        <v>21</v>
      </c>
      <c r="E909">
        <v>98134</v>
      </c>
      <c r="F909" t="s">
        <v>22</v>
      </c>
      <c r="G909" t="s">
        <v>22</v>
      </c>
      <c r="H909" t="s">
        <v>116</v>
      </c>
      <c r="I909" t="s">
        <v>117</v>
      </c>
      <c r="J909" s="1">
        <v>43600</v>
      </c>
      <c r="K909" s="1">
        <v>43643</v>
      </c>
      <c r="L909" t="s">
        <v>118</v>
      </c>
      <c r="N909" t="s">
        <v>1849</v>
      </c>
    </row>
    <row r="910" spans="1:14" x14ac:dyDescent="0.25">
      <c r="A910" t="s">
        <v>1856</v>
      </c>
      <c r="B910" t="s">
        <v>1857</v>
      </c>
      <c r="C910" t="s">
        <v>388</v>
      </c>
      <c r="D910" t="s">
        <v>21</v>
      </c>
      <c r="E910">
        <v>98930</v>
      </c>
      <c r="F910" t="s">
        <v>22</v>
      </c>
      <c r="G910" t="s">
        <v>22</v>
      </c>
      <c r="H910" t="s">
        <v>104</v>
      </c>
      <c r="I910" t="s">
        <v>105</v>
      </c>
      <c r="J910" s="1">
        <v>43604</v>
      </c>
      <c r="K910" s="1">
        <v>43643</v>
      </c>
      <c r="L910" t="s">
        <v>118</v>
      </c>
      <c r="N910" t="s">
        <v>119</v>
      </c>
    </row>
    <row r="911" spans="1:14" x14ac:dyDescent="0.25">
      <c r="A911" t="s">
        <v>366</v>
      </c>
      <c r="B911" t="s">
        <v>367</v>
      </c>
      <c r="C911" t="s">
        <v>56</v>
      </c>
      <c r="D911" t="s">
        <v>21</v>
      </c>
      <c r="E911">
        <v>99352</v>
      </c>
      <c r="F911" t="s">
        <v>22</v>
      </c>
      <c r="G911" t="s">
        <v>22</v>
      </c>
      <c r="H911" t="s">
        <v>104</v>
      </c>
      <c r="I911" t="s">
        <v>105</v>
      </c>
      <c r="J911" s="1">
        <v>43600</v>
      </c>
      <c r="K911" s="1">
        <v>43643</v>
      </c>
      <c r="L911" t="s">
        <v>118</v>
      </c>
      <c r="N911" t="s">
        <v>1858</v>
      </c>
    </row>
    <row r="912" spans="1:14" x14ac:dyDescent="0.25">
      <c r="A912" t="s">
        <v>1859</v>
      </c>
      <c r="B912" t="s">
        <v>1860</v>
      </c>
      <c r="C912" t="s">
        <v>1861</v>
      </c>
      <c r="D912" t="s">
        <v>21</v>
      </c>
      <c r="E912">
        <v>98331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43643</v>
      </c>
      <c r="L912" t="s">
        <v>26</v>
      </c>
      <c r="N912" t="s">
        <v>24</v>
      </c>
    </row>
    <row r="913" spans="1:14" x14ac:dyDescent="0.25">
      <c r="A913" t="s">
        <v>1862</v>
      </c>
      <c r="B913" t="s">
        <v>1863</v>
      </c>
      <c r="C913" t="s">
        <v>470</v>
      </c>
      <c r="D913" t="s">
        <v>21</v>
      </c>
      <c r="E913">
        <v>98148</v>
      </c>
      <c r="F913" t="s">
        <v>22</v>
      </c>
      <c r="G913" t="s">
        <v>22</v>
      </c>
      <c r="H913" t="s">
        <v>57</v>
      </c>
      <c r="I913" t="s">
        <v>58</v>
      </c>
      <c r="J913" s="1">
        <v>43600</v>
      </c>
      <c r="K913" s="1">
        <v>43643</v>
      </c>
      <c r="L913" t="s">
        <v>118</v>
      </c>
      <c r="N913" t="s">
        <v>119</v>
      </c>
    </row>
    <row r="914" spans="1:14" x14ac:dyDescent="0.25">
      <c r="A914" t="s">
        <v>1735</v>
      </c>
      <c r="B914" t="s">
        <v>1864</v>
      </c>
      <c r="C914" t="s">
        <v>443</v>
      </c>
      <c r="D914" t="s">
        <v>21</v>
      </c>
      <c r="E914">
        <v>98056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43643</v>
      </c>
      <c r="L914" t="s">
        <v>26</v>
      </c>
      <c r="N914" t="s">
        <v>24</v>
      </c>
    </row>
    <row r="915" spans="1:14" x14ac:dyDescent="0.25">
      <c r="A915" t="s">
        <v>179</v>
      </c>
      <c r="B915" t="s">
        <v>1865</v>
      </c>
      <c r="C915" t="s">
        <v>470</v>
      </c>
      <c r="D915" t="s">
        <v>21</v>
      </c>
      <c r="E915">
        <v>98168</v>
      </c>
      <c r="F915" t="s">
        <v>22</v>
      </c>
      <c r="G915" t="s">
        <v>22</v>
      </c>
      <c r="H915" t="s">
        <v>57</v>
      </c>
      <c r="I915" t="s">
        <v>58</v>
      </c>
      <c r="J915" s="1">
        <v>43600</v>
      </c>
      <c r="K915" s="1">
        <v>43643</v>
      </c>
      <c r="L915" t="s">
        <v>118</v>
      </c>
      <c r="N915" t="s">
        <v>1849</v>
      </c>
    </row>
    <row r="916" spans="1:14" x14ac:dyDescent="0.25">
      <c r="A916" t="s">
        <v>77</v>
      </c>
      <c r="B916" t="s">
        <v>1866</v>
      </c>
      <c r="C916" t="s">
        <v>443</v>
      </c>
      <c r="D916" t="s">
        <v>21</v>
      </c>
      <c r="E916">
        <v>98059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43643</v>
      </c>
      <c r="L916" t="s">
        <v>26</v>
      </c>
      <c r="N916" t="s">
        <v>24</v>
      </c>
    </row>
    <row r="917" spans="1:14" x14ac:dyDescent="0.25">
      <c r="A917" t="s">
        <v>754</v>
      </c>
      <c r="B917" t="s">
        <v>755</v>
      </c>
      <c r="C917" t="s">
        <v>165</v>
      </c>
      <c r="D917" t="s">
        <v>21</v>
      </c>
      <c r="E917">
        <v>98373</v>
      </c>
      <c r="F917" t="s">
        <v>22</v>
      </c>
      <c r="G917" t="s">
        <v>22</v>
      </c>
      <c r="H917" t="s">
        <v>57</v>
      </c>
      <c r="I917" t="s">
        <v>58</v>
      </c>
      <c r="J917" s="1">
        <v>43601</v>
      </c>
      <c r="K917" s="1">
        <v>43643</v>
      </c>
      <c r="L917" t="s">
        <v>118</v>
      </c>
      <c r="N917" t="s">
        <v>119</v>
      </c>
    </row>
    <row r="918" spans="1:14" x14ac:dyDescent="0.25">
      <c r="A918" t="s">
        <v>1867</v>
      </c>
      <c r="B918" t="s">
        <v>1868</v>
      </c>
      <c r="C918" t="s">
        <v>660</v>
      </c>
      <c r="D918" t="s">
        <v>21</v>
      </c>
      <c r="E918">
        <v>98383</v>
      </c>
      <c r="F918" t="s">
        <v>22</v>
      </c>
      <c r="G918" t="s">
        <v>22</v>
      </c>
      <c r="H918" t="s">
        <v>104</v>
      </c>
      <c r="I918" t="s">
        <v>148</v>
      </c>
      <c r="J918" s="1">
        <v>43578</v>
      </c>
      <c r="K918" s="1">
        <v>43643</v>
      </c>
      <c r="L918" t="s">
        <v>118</v>
      </c>
      <c r="N918" t="s">
        <v>1854</v>
      </c>
    </row>
    <row r="919" spans="1:14" x14ac:dyDescent="0.25">
      <c r="A919" t="s">
        <v>1869</v>
      </c>
      <c r="B919" t="s">
        <v>1870</v>
      </c>
      <c r="C919" t="s">
        <v>41</v>
      </c>
      <c r="D919" t="s">
        <v>21</v>
      </c>
      <c r="E919">
        <v>98158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43642</v>
      </c>
      <c r="L919" t="s">
        <v>26</v>
      </c>
      <c r="N919" t="s">
        <v>24</v>
      </c>
    </row>
    <row r="920" spans="1:14" x14ac:dyDescent="0.25">
      <c r="A920" t="s">
        <v>1871</v>
      </c>
      <c r="B920" t="s">
        <v>1872</v>
      </c>
      <c r="C920" t="s">
        <v>41</v>
      </c>
      <c r="D920" t="s">
        <v>21</v>
      </c>
      <c r="E920">
        <v>98158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43642</v>
      </c>
      <c r="L920" t="s">
        <v>26</v>
      </c>
      <c r="N920" t="s">
        <v>24</v>
      </c>
    </row>
    <row r="921" spans="1:14" x14ac:dyDescent="0.25">
      <c r="A921" t="s">
        <v>1873</v>
      </c>
      <c r="B921" t="s">
        <v>1874</v>
      </c>
      <c r="C921" t="s">
        <v>227</v>
      </c>
      <c r="D921" t="s">
        <v>21</v>
      </c>
      <c r="E921">
        <v>98229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43642</v>
      </c>
      <c r="L921" t="s">
        <v>26</v>
      </c>
      <c r="N921" t="s">
        <v>24</v>
      </c>
    </row>
    <row r="922" spans="1:14" x14ac:dyDescent="0.25">
      <c r="A922" t="s">
        <v>1875</v>
      </c>
      <c r="B922" t="s">
        <v>1876</v>
      </c>
      <c r="C922" t="s">
        <v>443</v>
      </c>
      <c r="D922" t="s">
        <v>21</v>
      </c>
      <c r="E922">
        <v>98057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43642</v>
      </c>
      <c r="L922" t="s">
        <v>26</v>
      </c>
      <c r="N922" t="s">
        <v>24</v>
      </c>
    </row>
    <row r="923" spans="1:14" x14ac:dyDescent="0.25">
      <c r="A923" t="s">
        <v>1877</v>
      </c>
      <c r="B923" t="s">
        <v>1878</v>
      </c>
      <c r="C923" t="s">
        <v>443</v>
      </c>
      <c r="D923" t="s">
        <v>21</v>
      </c>
      <c r="E923">
        <v>98056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43642</v>
      </c>
      <c r="L923" t="s">
        <v>26</v>
      </c>
      <c r="N923" t="s">
        <v>24</v>
      </c>
    </row>
    <row r="924" spans="1:14" x14ac:dyDescent="0.25">
      <c r="A924" t="s">
        <v>1879</v>
      </c>
      <c r="B924" t="s">
        <v>1428</v>
      </c>
      <c r="C924" t="s">
        <v>41</v>
      </c>
      <c r="D924" t="s">
        <v>21</v>
      </c>
      <c r="E924">
        <v>98158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43642</v>
      </c>
      <c r="L924" t="s">
        <v>26</v>
      </c>
      <c r="N924" t="s">
        <v>24</v>
      </c>
    </row>
    <row r="925" spans="1:14" x14ac:dyDescent="0.25">
      <c r="A925" t="s">
        <v>1880</v>
      </c>
      <c r="B925" t="s">
        <v>1428</v>
      </c>
      <c r="C925" t="s">
        <v>41</v>
      </c>
      <c r="D925" t="s">
        <v>21</v>
      </c>
      <c r="E925">
        <v>98158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43642</v>
      </c>
      <c r="L925" t="s">
        <v>26</v>
      </c>
      <c r="N925" t="s">
        <v>24</v>
      </c>
    </row>
    <row r="926" spans="1:14" x14ac:dyDescent="0.25">
      <c r="A926" t="s">
        <v>1881</v>
      </c>
      <c r="B926" t="s">
        <v>1882</v>
      </c>
      <c r="C926" t="s">
        <v>186</v>
      </c>
      <c r="D926" t="s">
        <v>21</v>
      </c>
      <c r="E926">
        <v>98823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43642</v>
      </c>
      <c r="L926" t="s">
        <v>26</v>
      </c>
      <c r="N926" t="s">
        <v>24</v>
      </c>
    </row>
    <row r="927" spans="1:14" x14ac:dyDescent="0.25">
      <c r="A927" t="s">
        <v>1883</v>
      </c>
      <c r="B927" t="s">
        <v>1884</v>
      </c>
      <c r="C927" t="s">
        <v>443</v>
      </c>
      <c r="D927" t="s">
        <v>21</v>
      </c>
      <c r="E927">
        <v>98056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43642</v>
      </c>
      <c r="L927" t="s">
        <v>26</v>
      </c>
      <c r="N927" t="s">
        <v>24</v>
      </c>
    </row>
    <row r="928" spans="1:14" x14ac:dyDescent="0.25">
      <c r="A928" t="s">
        <v>1885</v>
      </c>
      <c r="B928" t="s">
        <v>1886</v>
      </c>
      <c r="C928" t="s">
        <v>1887</v>
      </c>
      <c r="D928" t="s">
        <v>21</v>
      </c>
      <c r="E928">
        <v>98856</v>
      </c>
      <c r="F928" t="s">
        <v>23</v>
      </c>
      <c r="G928" t="s">
        <v>23</v>
      </c>
      <c r="H928" t="s">
        <v>24</v>
      </c>
      <c r="I928" t="s">
        <v>24</v>
      </c>
      <c r="J928" t="s">
        <v>25</v>
      </c>
      <c r="K928" s="1">
        <v>43642</v>
      </c>
      <c r="L928" t="s">
        <v>26</v>
      </c>
      <c r="N928" t="s">
        <v>24</v>
      </c>
    </row>
    <row r="929" spans="1:14" x14ac:dyDescent="0.25">
      <c r="A929" t="s">
        <v>1888</v>
      </c>
      <c r="B929" t="s">
        <v>1889</v>
      </c>
      <c r="C929" t="s">
        <v>1887</v>
      </c>
      <c r="D929" t="s">
        <v>21</v>
      </c>
      <c r="E929">
        <v>98856</v>
      </c>
      <c r="F929" t="s">
        <v>23</v>
      </c>
      <c r="G929" t="s">
        <v>23</v>
      </c>
      <c r="H929" t="s">
        <v>24</v>
      </c>
      <c r="I929" t="s">
        <v>24</v>
      </c>
      <c r="J929" t="s">
        <v>25</v>
      </c>
      <c r="K929" s="1">
        <v>43642</v>
      </c>
      <c r="L929" t="s">
        <v>26</v>
      </c>
      <c r="N929" t="s">
        <v>24</v>
      </c>
    </row>
    <row r="930" spans="1:14" x14ac:dyDescent="0.25">
      <c r="A930" t="s">
        <v>1890</v>
      </c>
      <c r="B930" t="s">
        <v>1891</v>
      </c>
      <c r="C930" t="s">
        <v>236</v>
      </c>
      <c r="D930" t="s">
        <v>21</v>
      </c>
      <c r="E930">
        <v>98409</v>
      </c>
      <c r="F930" t="s">
        <v>22</v>
      </c>
      <c r="G930" t="s">
        <v>22</v>
      </c>
      <c r="H930" t="s">
        <v>116</v>
      </c>
      <c r="I930" t="s">
        <v>1823</v>
      </c>
      <c r="J930" t="s">
        <v>59</v>
      </c>
      <c r="K930" s="1">
        <v>43642</v>
      </c>
      <c r="L930" t="s">
        <v>60</v>
      </c>
      <c r="M930" t="str">
        <f>HYPERLINK("https://www.regulations.gov/docket?D=FDA-2019-H-3046")</f>
        <v>https://www.regulations.gov/docket?D=FDA-2019-H-3046</v>
      </c>
      <c r="N930" t="s">
        <v>59</v>
      </c>
    </row>
    <row r="931" spans="1:14" x14ac:dyDescent="0.25">
      <c r="A931" t="s">
        <v>1892</v>
      </c>
      <c r="B931" t="s">
        <v>1893</v>
      </c>
      <c r="C931" t="s">
        <v>151</v>
      </c>
      <c r="D931" t="s">
        <v>21</v>
      </c>
      <c r="E931">
        <v>98498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43642</v>
      </c>
      <c r="L931" t="s">
        <v>26</v>
      </c>
      <c r="N931" t="s">
        <v>24</v>
      </c>
    </row>
    <row r="932" spans="1:14" x14ac:dyDescent="0.25">
      <c r="A932" t="s">
        <v>1894</v>
      </c>
      <c r="B932" t="s">
        <v>1895</v>
      </c>
      <c r="C932" t="s">
        <v>339</v>
      </c>
      <c r="D932" t="s">
        <v>21</v>
      </c>
      <c r="E932">
        <v>98848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43642</v>
      </c>
      <c r="L932" t="s">
        <v>26</v>
      </c>
      <c r="N932" t="s">
        <v>24</v>
      </c>
    </row>
    <row r="933" spans="1:14" x14ac:dyDescent="0.25">
      <c r="A933" t="s">
        <v>316</v>
      </c>
      <c r="B933" t="s">
        <v>1896</v>
      </c>
      <c r="C933" t="s">
        <v>1897</v>
      </c>
      <c r="D933" t="s">
        <v>21</v>
      </c>
      <c r="E933">
        <v>98024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43642</v>
      </c>
      <c r="L933" t="s">
        <v>26</v>
      </c>
      <c r="N933" t="s">
        <v>24</v>
      </c>
    </row>
    <row r="934" spans="1:14" x14ac:dyDescent="0.25">
      <c r="A934" t="s">
        <v>1898</v>
      </c>
      <c r="B934" t="s">
        <v>1899</v>
      </c>
      <c r="C934" t="s">
        <v>186</v>
      </c>
      <c r="D934" t="s">
        <v>21</v>
      </c>
      <c r="E934">
        <v>98823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43642</v>
      </c>
      <c r="L934" t="s">
        <v>26</v>
      </c>
      <c r="N934" t="s">
        <v>24</v>
      </c>
    </row>
    <row r="935" spans="1:14" x14ac:dyDescent="0.25">
      <c r="A935" t="s">
        <v>1900</v>
      </c>
      <c r="B935" t="s">
        <v>1901</v>
      </c>
      <c r="C935" t="s">
        <v>1897</v>
      </c>
      <c r="D935" t="s">
        <v>21</v>
      </c>
      <c r="E935">
        <v>98024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43642</v>
      </c>
      <c r="L935" t="s">
        <v>26</v>
      </c>
      <c r="N935" t="s">
        <v>24</v>
      </c>
    </row>
    <row r="936" spans="1:14" x14ac:dyDescent="0.25">
      <c r="A936" t="s">
        <v>1902</v>
      </c>
      <c r="B936" t="s">
        <v>1903</v>
      </c>
      <c r="C936" t="s">
        <v>1904</v>
      </c>
      <c r="D936" t="s">
        <v>21</v>
      </c>
      <c r="E936">
        <v>99169</v>
      </c>
      <c r="F936" t="s">
        <v>22</v>
      </c>
      <c r="G936" t="s">
        <v>22</v>
      </c>
      <c r="H936" t="s">
        <v>116</v>
      </c>
      <c r="I936" t="s">
        <v>117</v>
      </c>
      <c r="J936" t="s">
        <v>59</v>
      </c>
      <c r="K936" s="1">
        <v>43642</v>
      </c>
      <c r="L936" t="s">
        <v>60</v>
      </c>
      <c r="M936" t="str">
        <f>HYPERLINK("https://www.regulations.gov/docket?D=FDA-2019-H-3040")</f>
        <v>https://www.regulations.gov/docket?D=FDA-2019-H-3040</v>
      </c>
      <c r="N936" t="s">
        <v>59</v>
      </c>
    </row>
    <row r="937" spans="1:14" x14ac:dyDescent="0.25">
      <c r="A937" t="s">
        <v>1905</v>
      </c>
      <c r="B937" t="s">
        <v>1906</v>
      </c>
      <c r="C937" t="s">
        <v>1907</v>
      </c>
      <c r="D937" t="s">
        <v>21</v>
      </c>
      <c r="E937">
        <v>98855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43642</v>
      </c>
      <c r="L937" t="s">
        <v>26</v>
      </c>
      <c r="N937" t="s">
        <v>24</v>
      </c>
    </row>
    <row r="938" spans="1:14" x14ac:dyDescent="0.25">
      <c r="A938" t="s">
        <v>1908</v>
      </c>
      <c r="B938" t="s">
        <v>1909</v>
      </c>
      <c r="C938" t="s">
        <v>1347</v>
      </c>
      <c r="D938" t="s">
        <v>21</v>
      </c>
      <c r="E938">
        <v>98248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43642</v>
      </c>
      <c r="L938" t="s">
        <v>26</v>
      </c>
      <c r="N938" t="s">
        <v>24</v>
      </c>
    </row>
    <row r="939" spans="1:14" x14ac:dyDescent="0.25">
      <c r="A939" t="s">
        <v>1910</v>
      </c>
      <c r="B939" t="s">
        <v>1911</v>
      </c>
      <c r="C939" t="s">
        <v>230</v>
      </c>
      <c r="D939" t="s">
        <v>21</v>
      </c>
      <c r="E939">
        <v>98264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43642</v>
      </c>
      <c r="L939" t="s">
        <v>26</v>
      </c>
      <c r="N939" t="s">
        <v>24</v>
      </c>
    </row>
    <row r="940" spans="1:14" x14ac:dyDescent="0.25">
      <c r="A940" t="s">
        <v>1912</v>
      </c>
      <c r="B940" t="s">
        <v>1913</v>
      </c>
      <c r="C940" t="s">
        <v>227</v>
      </c>
      <c r="D940" t="s">
        <v>21</v>
      </c>
      <c r="E940">
        <v>98226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43642</v>
      </c>
      <c r="L940" t="s">
        <v>26</v>
      </c>
      <c r="N940" t="s">
        <v>24</v>
      </c>
    </row>
    <row r="941" spans="1:14" x14ac:dyDescent="0.25">
      <c r="A941" t="s">
        <v>1914</v>
      </c>
      <c r="B941" t="s">
        <v>1915</v>
      </c>
      <c r="C941" t="s">
        <v>1357</v>
      </c>
      <c r="D941" t="s">
        <v>21</v>
      </c>
      <c r="E941">
        <v>99115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43642</v>
      </c>
      <c r="L941" t="s">
        <v>26</v>
      </c>
      <c r="N941" t="s">
        <v>24</v>
      </c>
    </row>
    <row r="942" spans="1:14" x14ac:dyDescent="0.25">
      <c r="A942" t="s">
        <v>1916</v>
      </c>
      <c r="B942" t="s">
        <v>1917</v>
      </c>
      <c r="C942" t="s">
        <v>227</v>
      </c>
      <c r="D942" t="s">
        <v>21</v>
      </c>
      <c r="E942">
        <v>98225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43642</v>
      </c>
      <c r="L942" t="s">
        <v>26</v>
      </c>
      <c r="N942" t="s">
        <v>24</v>
      </c>
    </row>
    <row r="943" spans="1:14" x14ac:dyDescent="0.25">
      <c r="A943" t="s">
        <v>1918</v>
      </c>
      <c r="B943" t="s">
        <v>1919</v>
      </c>
      <c r="C943" t="s">
        <v>230</v>
      </c>
      <c r="D943" t="s">
        <v>21</v>
      </c>
      <c r="E943">
        <v>98264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43642</v>
      </c>
      <c r="L943" t="s">
        <v>26</v>
      </c>
      <c r="N943" t="s">
        <v>24</v>
      </c>
    </row>
    <row r="944" spans="1:14" x14ac:dyDescent="0.25">
      <c r="A944" t="s">
        <v>556</v>
      </c>
      <c r="B944" t="s">
        <v>1920</v>
      </c>
      <c r="C944" t="s">
        <v>443</v>
      </c>
      <c r="D944" t="s">
        <v>21</v>
      </c>
      <c r="E944">
        <v>98056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43642</v>
      </c>
      <c r="L944" t="s">
        <v>26</v>
      </c>
      <c r="N944" t="s">
        <v>24</v>
      </c>
    </row>
    <row r="945" spans="1:14" x14ac:dyDescent="0.25">
      <c r="A945" t="s">
        <v>111</v>
      </c>
      <c r="B945" t="s">
        <v>1921</v>
      </c>
      <c r="C945" t="s">
        <v>56</v>
      </c>
      <c r="D945" t="s">
        <v>21</v>
      </c>
      <c r="E945">
        <v>99354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43641</v>
      </c>
      <c r="L945" t="s">
        <v>26</v>
      </c>
      <c r="N945" t="s">
        <v>24</v>
      </c>
    </row>
    <row r="946" spans="1:14" x14ac:dyDescent="0.25">
      <c r="A946" t="s">
        <v>1922</v>
      </c>
      <c r="B946" t="s">
        <v>1923</v>
      </c>
      <c r="C946" t="s">
        <v>227</v>
      </c>
      <c r="D946" t="s">
        <v>21</v>
      </c>
      <c r="E946">
        <v>98226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43641</v>
      </c>
      <c r="L946" t="s">
        <v>26</v>
      </c>
      <c r="N946" t="s">
        <v>24</v>
      </c>
    </row>
    <row r="947" spans="1:14" x14ac:dyDescent="0.25">
      <c r="A947" t="s">
        <v>662</v>
      </c>
      <c r="B947" t="s">
        <v>1924</v>
      </c>
      <c r="C947" t="s">
        <v>230</v>
      </c>
      <c r="D947" t="s">
        <v>21</v>
      </c>
      <c r="E947">
        <v>98264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43641</v>
      </c>
      <c r="L947" t="s">
        <v>26</v>
      </c>
      <c r="N947" t="s">
        <v>24</v>
      </c>
    </row>
    <row r="948" spans="1:14" x14ac:dyDescent="0.25">
      <c r="A948" t="s">
        <v>242</v>
      </c>
      <c r="B948" t="s">
        <v>1925</v>
      </c>
      <c r="C948" t="s">
        <v>230</v>
      </c>
      <c r="D948" t="s">
        <v>21</v>
      </c>
      <c r="E948">
        <v>98264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43641</v>
      </c>
      <c r="L948" t="s">
        <v>26</v>
      </c>
      <c r="N948" t="s">
        <v>24</v>
      </c>
    </row>
    <row r="949" spans="1:14" x14ac:dyDescent="0.25">
      <c r="A949" t="s">
        <v>1926</v>
      </c>
      <c r="B949" t="s">
        <v>1927</v>
      </c>
      <c r="C949" t="s">
        <v>56</v>
      </c>
      <c r="D949" t="s">
        <v>21</v>
      </c>
      <c r="E949">
        <v>99352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43641</v>
      </c>
      <c r="L949" t="s">
        <v>26</v>
      </c>
      <c r="N949" t="s">
        <v>24</v>
      </c>
    </row>
    <row r="950" spans="1:14" x14ac:dyDescent="0.25">
      <c r="A950" t="s">
        <v>1928</v>
      </c>
      <c r="B950" t="s">
        <v>1929</v>
      </c>
      <c r="C950" t="s">
        <v>227</v>
      </c>
      <c r="D950" t="s">
        <v>21</v>
      </c>
      <c r="E950">
        <v>98226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43641</v>
      </c>
      <c r="L950" t="s">
        <v>26</v>
      </c>
      <c r="N950" t="s">
        <v>24</v>
      </c>
    </row>
    <row r="951" spans="1:14" x14ac:dyDescent="0.25">
      <c r="A951" t="s">
        <v>1930</v>
      </c>
      <c r="B951" t="s">
        <v>1931</v>
      </c>
      <c r="C951" t="s">
        <v>1932</v>
      </c>
      <c r="D951" t="s">
        <v>21</v>
      </c>
      <c r="E951">
        <v>99343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43641</v>
      </c>
      <c r="L951" t="s">
        <v>26</v>
      </c>
      <c r="N951" t="s">
        <v>24</v>
      </c>
    </row>
    <row r="952" spans="1:14" x14ac:dyDescent="0.25">
      <c r="A952" t="s">
        <v>1933</v>
      </c>
      <c r="B952" t="s">
        <v>1934</v>
      </c>
      <c r="C952" t="s">
        <v>230</v>
      </c>
      <c r="D952" t="s">
        <v>21</v>
      </c>
      <c r="E952">
        <v>98264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43641</v>
      </c>
      <c r="L952" t="s">
        <v>26</v>
      </c>
      <c r="N952" t="s">
        <v>24</v>
      </c>
    </row>
    <row r="953" spans="1:14" x14ac:dyDescent="0.25">
      <c r="A953" t="s">
        <v>723</v>
      </c>
      <c r="B953" t="s">
        <v>1935</v>
      </c>
      <c r="C953" t="s">
        <v>230</v>
      </c>
      <c r="D953" t="s">
        <v>21</v>
      </c>
      <c r="E953">
        <v>98264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43641</v>
      </c>
      <c r="L953" t="s">
        <v>26</v>
      </c>
      <c r="N953" t="s">
        <v>24</v>
      </c>
    </row>
    <row r="954" spans="1:14" x14ac:dyDescent="0.25">
      <c r="A954" t="s">
        <v>1936</v>
      </c>
      <c r="B954" t="s">
        <v>1937</v>
      </c>
      <c r="C954" t="s">
        <v>1938</v>
      </c>
      <c r="D954" t="s">
        <v>21</v>
      </c>
      <c r="E954">
        <v>98240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43641</v>
      </c>
      <c r="L954" t="s">
        <v>26</v>
      </c>
      <c r="N954" t="s">
        <v>24</v>
      </c>
    </row>
    <row r="955" spans="1:14" x14ac:dyDescent="0.25">
      <c r="A955" t="s">
        <v>1939</v>
      </c>
      <c r="B955" t="s">
        <v>1940</v>
      </c>
      <c r="C955" t="s">
        <v>132</v>
      </c>
      <c r="D955" t="s">
        <v>21</v>
      </c>
      <c r="E955">
        <v>99301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43641</v>
      </c>
      <c r="L955" t="s">
        <v>26</v>
      </c>
      <c r="N955" t="s">
        <v>24</v>
      </c>
    </row>
    <row r="956" spans="1:14" x14ac:dyDescent="0.25">
      <c r="A956" t="s">
        <v>1941</v>
      </c>
      <c r="B956" t="s">
        <v>1942</v>
      </c>
      <c r="C956" t="s">
        <v>132</v>
      </c>
      <c r="D956" t="s">
        <v>21</v>
      </c>
      <c r="E956">
        <v>99301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43641</v>
      </c>
      <c r="L956" t="s">
        <v>26</v>
      </c>
      <c r="N956" t="s">
        <v>24</v>
      </c>
    </row>
    <row r="957" spans="1:14" x14ac:dyDescent="0.25">
      <c r="A957" t="s">
        <v>1943</v>
      </c>
      <c r="B957" t="s">
        <v>1944</v>
      </c>
      <c r="C957" t="s">
        <v>56</v>
      </c>
      <c r="D957" t="s">
        <v>21</v>
      </c>
      <c r="E957">
        <v>99354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43640</v>
      </c>
      <c r="L957" t="s">
        <v>26</v>
      </c>
      <c r="N957" t="s">
        <v>24</v>
      </c>
    </row>
    <row r="958" spans="1:14" x14ac:dyDescent="0.25">
      <c r="A958" t="s">
        <v>1945</v>
      </c>
      <c r="B958" t="s">
        <v>1946</v>
      </c>
      <c r="C958" t="s">
        <v>20</v>
      </c>
      <c r="D958" t="s">
        <v>21</v>
      </c>
      <c r="E958">
        <v>98103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43640</v>
      </c>
      <c r="L958" t="s">
        <v>26</v>
      </c>
      <c r="N958" t="s">
        <v>24</v>
      </c>
    </row>
    <row r="959" spans="1:14" x14ac:dyDescent="0.25">
      <c r="A959" t="s">
        <v>1947</v>
      </c>
      <c r="B959" t="s">
        <v>1948</v>
      </c>
      <c r="C959" t="s">
        <v>56</v>
      </c>
      <c r="D959" t="s">
        <v>21</v>
      </c>
      <c r="E959">
        <v>99354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43640</v>
      </c>
      <c r="L959" t="s">
        <v>26</v>
      </c>
      <c r="N959" t="s">
        <v>24</v>
      </c>
    </row>
    <row r="960" spans="1:14" x14ac:dyDescent="0.25">
      <c r="A960" t="s">
        <v>1949</v>
      </c>
      <c r="B960" t="s">
        <v>1950</v>
      </c>
      <c r="C960" t="s">
        <v>614</v>
      </c>
      <c r="D960" t="s">
        <v>21</v>
      </c>
      <c r="E960">
        <v>98674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43640</v>
      </c>
      <c r="L960" t="s">
        <v>26</v>
      </c>
      <c r="N960" t="s">
        <v>24</v>
      </c>
    </row>
    <row r="961" spans="1:14" x14ac:dyDescent="0.25">
      <c r="A961" t="s">
        <v>662</v>
      </c>
      <c r="B961" t="s">
        <v>1951</v>
      </c>
      <c r="C961" t="s">
        <v>454</v>
      </c>
      <c r="D961" t="s">
        <v>21</v>
      </c>
      <c r="E961">
        <v>98007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43640</v>
      </c>
      <c r="L961" t="s">
        <v>26</v>
      </c>
      <c r="N961" t="s">
        <v>24</v>
      </c>
    </row>
    <row r="962" spans="1:14" x14ac:dyDescent="0.25">
      <c r="A962" t="s">
        <v>1952</v>
      </c>
      <c r="B962" t="s">
        <v>1953</v>
      </c>
      <c r="C962" t="s">
        <v>619</v>
      </c>
      <c r="D962" t="s">
        <v>21</v>
      </c>
      <c r="E962">
        <v>98072</v>
      </c>
      <c r="F962" t="s">
        <v>23</v>
      </c>
      <c r="G962" t="s">
        <v>23</v>
      </c>
      <c r="H962" t="s">
        <v>24</v>
      </c>
      <c r="I962" t="s">
        <v>24</v>
      </c>
      <c r="J962" t="s">
        <v>25</v>
      </c>
      <c r="K962" s="1">
        <v>43640</v>
      </c>
      <c r="L962" t="s">
        <v>26</v>
      </c>
      <c r="N962" t="s">
        <v>24</v>
      </c>
    </row>
    <row r="963" spans="1:14" x14ac:dyDescent="0.25">
      <c r="A963" t="s">
        <v>1954</v>
      </c>
      <c r="B963" t="s">
        <v>1955</v>
      </c>
      <c r="C963" t="s">
        <v>1956</v>
      </c>
      <c r="D963" t="s">
        <v>21</v>
      </c>
      <c r="E963">
        <v>98830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43640</v>
      </c>
      <c r="L963" t="s">
        <v>26</v>
      </c>
      <c r="N963" t="s">
        <v>24</v>
      </c>
    </row>
    <row r="964" spans="1:14" x14ac:dyDescent="0.25">
      <c r="A964" t="s">
        <v>194</v>
      </c>
      <c r="B964" t="s">
        <v>1957</v>
      </c>
      <c r="C964" t="s">
        <v>20</v>
      </c>
      <c r="D964" t="s">
        <v>21</v>
      </c>
      <c r="E964">
        <v>98107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43640</v>
      </c>
      <c r="L964" t="s">
        <v>26</v>
      </c>
      <c r="N964" t="s">
        <v>24</v>
      </c>
    </row>
    <row r="965" spans="1:14" x14ac:dyDescent="0.25">
      <c r="A965" t="s">
        <v>1958</v>
      </c>
      <c r="B965" t="s">
        <v>1959</v>
      </c>
      <c r="C965" t="s">
        <v>454</v>
      </c>
      <c r="D965" t="s">
        <v>21</v>
      </c>
      <c r="E965">
        <v>98004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43640</v>
      </c>
      <c r="L965" t="s">
        <v>26</v>
      </c>
      <c r="N965" t="s">
        <v>24</v>
      </c>
    </row>
    <row r="966" spans="1:14" x14ac:dyDescent="0.25">
      <c r="A966" t="s">
        <v>1960</v>
      </c>
      <c r="B966" t="s">
        <v>1961</v>
      </c>
      <c r="C966" t="s">
        <v>619</v>
      </c>
      <c r="D966" t="s">
        <v>21</v>
      </c>
      <c r="E966">
        <v>98072</v>
      </c>
      <c r="F966" t="s">
        <v>23</v>
      </c>
      <c r="G966" t="s">
        <v>23</v>
      </c>
      <c r="H966" t="s">
        <v>24</v>
      </c>
      <c r="I966" t="s">
        <v>24</v>
      </c>
      <c r="J966" t="s">
        <v>25</v>
      </c>
      <c r="K966" s="1">
        <v>43640</v>
      </c>
      <c r="L966" t="s">
        <v>26</v>
      </c>
      <c r="N966" t="s">
        <v>24</v>
      </c>
    </row>
    <row r="967" spans="1:14" x14ac:dyDescent="0.25">
      <c r="A967" t="s">
        <v>1962</v>
      </c>
      <c r="B967" t="s">
        <v>1963</v>
      </c>
      <c r="C967" t="s">
        <v>1964</v>
      </c>
      <c r="D967" t="s">
        <v>21</v>
      </c>
      <c r="E967">
        <v>98858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43640</v>
      </c>
      <c r="L967" t="s">
        <v>26</v>
      </c>
      <c r="N967" t="s">
        <v>24</v>
      </c>
    </row>
    <row r="968" spans="1:14" x14ac:dyDescent="0.25">
      <c r="A968" t="s">
        <v>1965</v>
      </c>
      <c r="B968" t="s">
        <v>1966</v>
      </c>
      <c r="C968" t="s">
        <v>20</v>
      </c>
      <c r="D968" t="s">
        <v>21</v>
      </c>
      <c r="E968">
        <v>98112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43640</v>
      </c>
      <c r="L968" t="s">
        <v>26</v>
      </c>
      <c r="N968" t="s">
        <v>24</v>
      </c>
    </row>
    <row r="969" spans="1:14" x14ac:dyDescent="0.25">
      <c r="A969" t="s">
        <v>1967</v>
      </c>
      <c r="B969" t="s">
        <v>1968</v>
      </c>
      <c r="C969" t="s">
        <v>20</v>
      </c>
      <c r="D969" t="s">
        <v>21</v>
      </c>
      <c r="E969">
        <v>98112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43640</v>
      </c>
      <c r="L969" t="s">
        <v>26</v>
      </c>
      <c r="N969" t="s">
        <v>24</v>
      </c>
    </row>
    <row r="970" spans="1:14" x14ac:dyDescent="0.25">
      <c r="A970" t="s">
        <v>556</v>
      </c>
      <c r="B970" t="s">
        <v>1969</v>
      </c>
      <c r="C970" t="s">
        <v>20</v>
      </c>
      <c r="D970" t="s">
        <v>21</v>
      </c>
      <c r="E970">
        <v>98112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43640</v>
      </c>
      <c r="L970" t="s">
        <v>26</v>
      </c>
      <c r="N970" t="s">
        <v>24</v>
      </c>
    </row>
    <row r="971" spans="1:14" x14ac:dyDescent="0.25">
      <c r="A971" t="s">
        <v>1970</v>
      </c>
      <c r="B971" t="s">
        <v>1971</v>
      </c>
      <c r="C971" t="s">
        <v>1972</v>
      </c>
      <c r="D971" t="s">
        <v>21</v>
      </c>
      <c r="E971">
        <v>99146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43640</v>
      </c>
      <c r="L971" t="s">
        <v>26</v>
      </c>
      <c r="N971" t="s">
        <v>24</v>
      </c>
    </row>
    <row r="972" spans="1:14" x14ac:dyDescent="0.25">
      <c r="A972" t="s">
        <v>1973</v>
      </c>
      <c r="B972" t="s">
        <v>1974</v>
      </c>
      <c r="C972" t="s">
        <v>261</v>
      </c>
      <c r="D972" t="s">
        <v>21</v>
      </c>
      <c r="E972">
        <v>99202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43639</v>
      </c>
      <c r="L972" t="s">
        <v>26</v>
      </c>
      <c r="N972" t="s">
        <v>24</v>
      </c>
    </row>
    <row r="973" spans="1:14" x14ac:dyDescent="0.25">
      <c r="A973" t="s">
        <v>1975</v>
      </c>
      <c r="B973" t="s">
        <v>1976</v>
      </c>
      <c r="C973" t="s">
        <v>886</v>
      </c>
      <c r="D973" t="s">
        <v>21</v>
      </c>
      <c r="E973">
        <v>98223</v>
      </c>
      <c r="F973" t="s">
        <v>22</v>
      </c>
      <c r="G973" t="s">
        <v>22</v>
      </c>
      <c r="H973" t="s">
        <v>104</v>
      </c>
      <c r="I973" t="s">
        <v>148</v>
      </c>
      <c r="J973" t="s">
        <v>59</v>
      </c>
      <c r="K973" s="1">
        <v>43637</v>
      </c>
      <c r="L973" t="s">
        <v>821</v>
      </c>
      <c r="M973" t="str">
        <f>HYPERLINK("https://www.regulations.gov/docket?D=FDA-2019-R-2987")</f>
        <v>https://www.regulations.gov/docket?D=FDA-2019-R-2987</v>
      </c>
      <c r="N973" t="s">
        <v>59</v>
      </c>
    </row>
    <row r="974" spans="1:14" x14ac:dyDescent="0.25">
      <c r="A974" t="s">
        <v>1977</v>
      </c>
      <c r="B974" t="s">
        <v>1978</v>
      </c>
      <c r="C974" t="s">
        <v>41</v>
      </c>
      <c r="D974" t="s">
        <v>21</v>
      </c>
      <c r="E974">
        <v>98158</v>
      </c>
      <c r="F974" t="s">
        <v>23</v>
      </c>
      <c r="G974" t="s">
        <v>23</v>
      </c>
      <c r="H974" t="s">
        <v>24</v>
      </c>
      <c r="I974" t="s">
        <v>24</v>
      </c>
      <c r="J974" t="s">
        <v>25</v>
      </c>
      <c r="K974" s="1">
        <v>43637</v>
      </c>
      <c r="L974" t="s">
        <v>26</v>
      </c>
      <c r="N974" t="s">
        <v>24</v>
      </c>
    </row>
    <row r="975" spans="1:14" x14ac:dyDescent="0.25">
      <c r="A975" t="s">
        <v>1979</v>
      </c>
      <c r="B975" t="s">
        <v>1980</v>
      </c>
      <c r="C975" t="s">
        <v>454</v>
      </c>
      <c r="D975" t="s">
        <v>21</v>
      </c>
      <c r="E975">
        <v>98007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43636</v>
      </c>
      <c r="L975" t="s">
        <v>26</v>
      </c>
      <c r="N975" t="s">
        <v>24</v>
      </c>
    </row>
    <row r="976" spans="1:14" x14ac:dyDescent="0.25">
      <c r="A976" t="s">
        <v>1981</v>
      </c>
      <c r="B976" t="s">
        <v>1209</v>
      </c>
      <c r="C976" t="s">
        <v>286</v>
      </c>
      <c r="D976" t="s">
        <v>21</v>
      </c>
      <c r="E976">
        <v>98516</v>
      </c>
      <c r="F976" t="s">
        <v>22</v>
      </c>
      <c r="G976" t="s">
        <v>22</v>
      </c>
      <c r="H976" t="s">
        <v>116</v>
      </c>
      <c r="I976" t="s">
        <v>117</v>
      </c>
      <c r="J976" s="1">
        <v>43593</v>
      </c>
      <c r="K976" s="1">
        <v>43636</v>
      </c>
      <c r="L976" t="s">
        <v>118</v>
      </c>
      <c r="N976" t="s">
        <v>1849</v>
      </c>
    </row>
    <row r="977" spans="1:14" x14ac:dyDescent="0.25">
      <c r="A977" t="s">
        <v>347</v>
      </c>
      <c r="B977" t="s">
        <v>348</v>
      </c>
      <c r="C977" t="s">
        <v>349</v>
      </c>
      <c r="D977" t="s">
        <v>21</v>
      </c>
      <c r="E977">
        <v>99349</v>
      </c>
      <c r="F977" t="s">
        <v>22</v>
      </c>
      <c r="G977" t="s">
        <v>22</v>
      </c>
      <c r="H977" t="s">
        <v>104</v>
      </c>
      <c r="I977" t="s">
        <v>105</v>
      </c>
      <c r="J977" s="1">
        <v>43591</v>
      </c>
      <c r="K977" s="1">
        <v>43636</v>
      </c>
      <c r="L977" t="s">
        <v>118</v>
      </c>
      <c r="N977" t="s">
        <v>1858</v>
      </c>
    </row>
    <row r="978" spans="1:14" x14ac:dyDescent="0.25">
      <c r="A978" t="s">
        <v>1982</v>
      </c>
      <c r="B978" t="s">
        <v>1983</v>
      </c>
      <c r="C978" t="s">
        <v>1984</v>
      </c>
      <c r="D978" t="s">
        <v>21</v>
      </c>
      <c r="E978">
        <v>99133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43636</v>
      </c>
      <c r="L978" t="s">
        <v>26</v>
      </c>
      <c r="N978" t="s">
        <v>24</v>
      </c>
    </row>
    <row r="979" spans="1:14" x14ac:dyDescent="0.25">
      <c r="A979" t="s">
        <v>1985</v>
      </c>
      <c r="B979" t="s">
        <v>1986</v>
      </c>
      <c r="C979" t="s">
        <v>34</v>
      </c>
      <c r="D979" t="s">
        <v>21</v>
      </c>
      <c r="E979">
        <v>98661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43636</v>
      </c>
      <c r="L979" t="s">
        <v>26</v>
      </c>
      <c r="N979" t="s">
        <v>24</v>
      </c>
    </row>
    <row r="980" spans="1:14" x14ac:dyDescent="0.25">
      <c r="A980" t="s">
        <v>1987</v>
      </c>
      <c r="B980" t="s">
        <v>1988</v>
      </c>
      <c r="C980" t="s">
        <v>454</v>
      </c>
      <c r="D980" t="s">
        <v>21</v>
      </c>
      <c r="E980">
        <v>98004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43636</v>
      </c>
      <c r="L980" t="s">
        <v>26</v>
      </c>
      <c r="N980" t="s">
        <v>24</v>
      </c>
    </row>
    <row r="981" spans="1:14" x14ac:dyDescent="0.25">
      <c r="A981" t="s">
        <v>111</v>
      </c>
      <c r="B981" t="s">
        <v>1989</v>
      </c>
      <c r="C981" t="s">
        <v>34</v>
      </c>
      <c r="D981" t="s">
        <v>21</v>
      </c>
      <c r="E981">
        <v>98661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43636</v>
      </c>
      <c r="L981" t="s">
        <v>26</v>
      </c>
      <c r="N981" t="s">
        <v>24</v>
      </c>
    </row>
    <row r="982" spans="1:14" x14ac:dyDescent="0.25">
      <c r="A982" t="s">
        <v>1990</v>
      </c>
      <c r="B982" t="s">
        <v>1991</v>
      </c>
      <c r="C982" t="s">
        <v>454</v>
      </c>
      <c r="D982" t="s">
        <v>21</v>
      </c>
      <c r="E982">
        <v>98007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43636</v>
      </c>
      <c r="L982" t="s">
        <v>26</v>
      </c>
      <c r="N982" t="s">
        <v>24</v>
      </c>
    </row>
    <row r="983" spans="1:14" x14ac:dyDescent="0.25">
      <c r="A983" t="s">
        <v>771</v>
      </c>
      <c r="B983" t="s">
        <v>772</v>
      </c>
      <c r="C983" t="s">
        <v>770</v>
      </c>
      <c r="D983" t="s">
        <v>21</v>
      </c>
      <c r="E983">
        <v>99111</v>
      </c>
      <c r="F983" t="s">
        <v>22</v>
      </c>
      <c r="G983" t="s">
        <v>22</v>
      </c>
      <c r="H983" t="s">
        <v>116</v>
      </c>
      <c r="I983" t="s">
        <v>117</v>
      </c>
      <c r="J983" s="1">
        <v>43590</v>
      </c>
      <c r="K983" s="1">
        <v>43636</v>
      </c>
      <c r="L983" t="s">
        <v>118</v>
      </c>
      <c r="N983" t="s">
        <v>1992</v>
      </c>
    </row>
    <row r="984" spans="1:14" x14ac:dyDescent="0.25">
      <c r="A984" t="s">
        <v>1993</v>
      </c>
      <c r="B984" t="s">
        <v>1994</v>
      </c>
      <c r="C984" t="s">
        <v>454</v>
      </c>
      <c r="D984" t="s">
        <v>21</v>
      </c>
      <c r="E984">
        <v>98006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43636</v>
      </c>
      <c r="L984" t="s">
        <v>26</v>
      </c>
      <c r="N984" t="s">
        <v>24</v>
      </c>
    </row>
    <row r="985" spans="1:14" x14ac:dyDescent="0.25">
      <c r="A985" t="s">
        <v>994</v>
      </c>
      <c r="B985" t="s">
        <v>1995</v>
      </c>
      <c r="C985" t="s">
        <v>454</v>
      </c>
      <c r="D985" t="s">
        <v>21</v>
      </c>
      <c r="E985">
        <v>98007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43636</v>
      </c>
      <c r="L985" t="s">
        <v>26</v>
      </c>
      <c r="N985" t="s">
        <v>24</v>
      </c>
    </row>
    <row r="986" spans="1:14" x14ac:dyDescent="0.25">
      <c r="A986" t="s">
        <v>1996</v>
      </c>
      <c r="B986" t="s">
        <v>1997</v>
      </c>
      <c r="C986" t="s">
        <v>1998</v>
      </c>
      <c r="D986" t="s">
        <v>21</v>
      </c>
      <c r="E986">
        <v>98813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43636</v>
      </c>
      <c r="L986" t="s">
        <v>26</v>
      </c>
      <c r="N986" t="s">
        <v>24</v>
      </c>
    </row>
    <row r="987" spans="1:14" x14ac:dyDescent="0.25">
      <c r="A987" t="s">
        <v>396</v>
      </c>
      <c r="B987" t="s">
        <v>397</v>
      </c>
      <c r="C987" t="s">
        <v>398</v>
      </c>
      <c r="D987" t="s">
        <v>21</v>
      </c>
      <c r="E987">
        <v>98606</v>
      </c>
      <c r="F987" t="s">
        <v>22</v>
      </c>
      <c r="G987" t="s">
        <v>22</v>
      </c>
      <c r="H987" t="s">
        <v>116</v>
      </c>
      <c r="I987" t="s">
        <v>117</v>
      </c>
      <c r="J987" s="1">
        <v>43591</v>
      </c>
      <c r="K987" s="1">
        <v>43636</v>
      </c>
      <c r="L987" t="s">
        <v>118</v>
      </c>
      <c r="N987" t="s">
        <v>1849</v>
      </c>
    </row>
    <row r="988" spans="1:14" x14ac:dyDescent="0.25">
      <c r="A988" t="s">
        <v>1067</v>
      </c>
      <c r="B988" t="s">
        <v>1068</v>
      </c>
      <c r="C988" t="s">
        <v>470</v>
      </c>
      <c r="D988" t="s">
        <v>21</v>
      </c>
      <c r="E988">
        <v>98166</v>
      </c>
      <c r="F988" t="s">
        <v>22</v>
      </c>
      <c r="G988" t="s">
        <v>22</v>
      </c>
      <c r="H988" t="s">
        <v>116</v>
      </c>
      <c r="I988" t="s">
        <v>117</v>
      </c>
      <c r="J988" s="1">
        <v>43591</v>
      </c>
      <c r="K988" s="1">
        <v>43636</v>
      </c>
      <c r="L988" t="s">
        <v>118</v>
      </c>
      <c r="N988" t="s">
        <v>1849</v>
      </c>
    </row>
    <row r="989" spans="1:14" x14ac:dyDescent="0.25">
      <c r="A989" t="s">
        <v>1999</v>
      </c>
      <c r="B989" t="s">
        <v>2000</v>
      </c>
      <c r="C989" t="s">
        <v>2001</v>
      </c>
      <c r="D989" t="s">
        <v>21</v>
      </c>
      <c r="E989">
        <v>98591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43636</v>
      </c>
      <c r="L989" t="s">
        <v>26</v>
      </c>
      <c r="N989" t="s">
        <v>24</v>
      </c>
    </row>
    <row r="990" spans="1:14" x14ac:dyDescent="0.25">
      <c r="A990" t="s">
        <v>607</v>
      </c>
      <c r="B990" t="s">
        <v>2002</v>
      </c>
      <c r="C990" t="s">
        <v>454</v>
      </c>
      <c r="D990" t="s">
        <v>21</v>
      </c>
      <c r="E990">
        <v>98006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43636</v>
      </c>
      <c r="L990" t="s">
        <v>26</v>
      </c>
      <c r="N990" t="s">
        <v>24</v>
      </c>
    </row>
    <row r="991" spans="1:14" x14ac:dyDescent="0.25">
      <c r="A991" t="s">
        <v>356</v>
      </c>
      <c r="B991" t="s">
        <v>2003</v>
      </c>
      <c r="C991" t="s">
        <v>454</v>
      </c>
      <c r="D991" t="s">
        <v>21</v>
      </c>
      <c r="E991">
        <v>98004</v>
      </c>
      <c r="F991" t="s">
        <v>22</v>
      </c>
      <c r="G991" t="s">
        <v>22</v>
      </c>
      <c r="H991" t="s">
        <v>57</v>
      </c>
      <c r="I991" t="s">
        <v>58</v>
      </c>
      <c r="J991" s="1">
        <v>43598</v>
      </c>
      <c r="K991" s="1">
        <v>43636</v>
      </c>
      <c r="L991" t="s">
        <v>118</v>
      </c>
      <c r="N991" t="s">
        <v>1992</v>
      </c>
    </row>
    <row r="992" spans="1:14" x14ac:dyDescent="0.25">
      <c r="A992" t="s">
        <v>242</v>
      </c>
      <c r="B992" t="s">
        <v>399</v>
      </c>
      <c r="C992" t="s">
        <v>400</v>
      </c>
      <c r="D992" t="s">
        <v>21</v>
      </c>
      <c r="E992">
        <v>98950</v>
      </c>
      <c r="F992" t="s">
        <v>22</v>
      </c>
      <c r="G992" t="s">
        <v>22</v>
      </c>
      <c r="H992" t="s">
        <v>104</v>
      </c>
      <c r="I992" t="s">
        <v>105</v>
      </c>
      <c r="J992" s="1">
        <v>43591</v>
      </c>
      <c r="K992" s="1">
        <v>43636</v>
      </c>
      <c r="L992" t="s">
        <v>118</v>
      </c>
      <c r="N992" t="s">
        <v>1858</v>
      </c>
    </row>
    <row r="993" spans="1:14" x14ac:dyDescent="0.25">
      <c r="A993" t="s">
        <v>2004</v>
      </c>
      <c r="B993" t="s">
        <v>2005</v>
      </c>
      <c r="C993" t="s">
        <v>454</v>
      </c>
      <c r="D993" t="s">
        <v>21</v>
      </c>
      <c r="E993">
        <v>98004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43636</v>
      </c>
      <c r="L993" t="s">
        <v>26</v>
      </c>
      <c r="N993" t="s">
        <v>24</v>
      </c>
    </row>
    <row r="994" spans="1:14" x14ac:dyDescent="0.25">
      <c r="A994" t="s">
        <v>2006</v>
      </c>
      <c r="B994" t="s">
        <v>2007</v>
      </c>
      <c r="C994" t="s">
        <v>403</v>
      </c>
      <c r="D994" t="s">
        <v>21</v>
      </c>
      <c r="E994">
        <v>98611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43636</v>
      </c>
      <c r="L994" t="s">
        <v>26</v>
      </c>
      <c r="N994" t="s">
        <v>24</v>
      </c>
    </row>
    <row r="995" spans="1:14" x14ac:dyDescent="0.25">
      <c r="A995" t="s">
        <v>673</v>
      </c>
      <c r="B995" t="s">
        <v>674</v>
      </c>
      <c r="C995" t="s">
        <v>92</v>
      </c>
      <c r="D995" t="s">
        <v>21</v>
      </c>
      <c r="E995">
        <v>98273</v>
      </c>
      <c r="F995" t="s">
        <v>22</v>
      </c>
      <c r="G995" t="s">
        <v>22</v>
      </c>
      <c r="H995" t="s">
        <v>116</v>
      </c>
      <c r="I995" t="s">
        <v>117</v>
      </c>
      <c r="J995" s="1">
        <v>43533</v>
      </c>
      <c r="K995" s="1">
        <v>43636</v>
      </c>
      <c r="L995" t="s">
        <v>118</v>
      </c>
      <c r="N995" t="s">
        <v>2008</v>
      </c>
    </row>
    <row r="996" spans="1:14" x14ac:dyDescent="0.25">
      <c r="A996" t="s">
        <v>2009</v>
      </c>
      <c r="B996" t="s">
        <v>2010</v>
      </c>
      <c r="C996" t="s">
        <v>1998</v>
      </c>
      <c r="D996" t="s">
        <v>21</v>
      </c>
      <c r="E996">
        <v>98813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43636</v>
      </c>
      <c r="L996" t="s">
        <v>26</v>
      </c>
      <c r="N996" t="s">
        <v>24</v>
      </c>
    </row>
    <row r="997" spans="1:14" x14ac:dyDescent="0.25">
      <c r="A997" t="s">
        <v>194</v>
      </c>
      <c r="B997" t="s">
        <v>404</v>
      </c>
      <c r="C997" t="s">
        <v>349</v>
      </c>
      <c r="D997" t="s">
        <v>21</v>
      </c>
      <c r="E997">
        <v>99349</v>
      </c>
      <c r="F997" t="s">
        <v>22</v>
      </c>
      <c r="G997" t="s">
        <v>22</v>
      </c>
      <c r="H997" t="s">
        <v>104</v>
      </c>
      <c r="I997" t="s">
        <v>105</v>
      </c>
      <c r="J997" s="1">
        <v>43591</v>
      </c>
      <c r="K997" s="1">
        <v>43636</v>
      </c>
      <c r="L997" t="s">
        <v>118</v>
      </c>
      <c r="N997" t="s">
        <v>1858</v>
      </c>
    </row>
    <row r="998" spans="1:14" x14ac:dyDescent="0.25">
      <c r="A998" t="s">
        <v>194</v>
      </c>
      <c r="B998" t="s">
        <v>326</v>
      </c>
      <c r="C998" t="s">
        <v>224</v>
      </c>
      <c r="D998" t="s">
        <v>21</v>
      </c>
      <c r="E998">
        <v>98177</v>
      </c>
      <c r="F998" t="s">
        <v>22</v>
      </c>
      <c r="G998" t="s">
        <v>22</v>
      </c>
      <c r="H998" t="s">
        <v>104</v>
      </c>
      <c r="I998" t="s">
        <v>148</v>
      </c>
      <c r="J998" s="1">
        <v>43596</v>
      </c>
      <c r="K998" s="1">
        <v>43636</v>
      </c>
      <c r="L998" t="s">
        <v>118</v>
      </c>
      <c r="N998" t="s">
        <v>1858</v>
      </c>
    </row>
    <row r="999" spans="1:14" x14ac:dyDescent="0.25">
      <c r="A999" t="s">
        <v>2011</v>
      </c>
      <c r="B999" t="s">
        <v>2012</v>
      </c>
      <c r="C999" t="s">
        <v>454</v>
      </c>
      <c r="D999" t="s">
        <v>21</v>
      </c>
      <c r="E999">
        <v>98004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43636</v>
      </c>
      <c r="L999" t="s">
        <v>26</v>
      </c>
      <c r="N999" t="s">
        <v>24</v>
      </c>
    </row>
    <row r="1000" spans="1:14" x14ac:dyDescent="0.25">
      <c r="A1000" t="s">
        <v>2013</v>
      </c>
      <c r="B1000" t="s">
        <v>2014</v>
      </c>
      <c r="C1000" t="s">
        <v>941</v>
      </c>
      <c r="D1000" t="s">
        <v>21</v>
      </c>
      <c r="E1000">
        <v>99123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43636</v>
      </c>
      <c r="L1000" t="s">
        <v>26</v>
      </c>
      <c r="N1000" t="s">
        <v>24</v>
      </c>
    </row>
    <row r="1001" spans="1:14" x14ac:dyDescent="0.25">
      <c r="A1001" t="s">
        <v>2015</v>
      </c>
      <c r="B1001" t="s">
        <v>2016</v>
      </c>
      <c r="C1001" t="s">
        <v>236</v>
      </c>
      <c r="D1001" t="s">
        <v>21</v>
      </c>
      <c r="E1001">
        <v>98404</v>
      </c>
      <c r="F1001" t="s">
        <v>22</v>
      </c>
      <c r="G1001" t="s">
        <v>22</v>
      </c>
      <c r="H1001" t="s">
        <v>57</v>
      </c>
      <c r="I1001" t="s">
        <v>58</v>
      </c>
      <c r="J1001" t="s">
        <v>59</v>
      </c>
      <c r="K1001" s="1">
        <v>43636</v>
      </c>
      <c r="L1001" t="s">
        <v>60</v>
      </c>
      <c r="M1001" t="str">
        <f>HYPERLINK("https://www.regulations.gov/docket?D=FDA-2019-H-2933")</f>
        <v>https://www.regulations.gov/docket?D=FDA-2019-H-2933</v>
      </c>
      <c r="N1001" t="s">
        <v>59</v>
      </c>
    </row>
    <row r="1002" spans="1:14" x14ac:dyDescent="0.25">
      <c r="A1002" t="s">
        <v>389</v>
      </c>
      <c r="B1002" t="s">
        <v>390</v>
      </c>
      <c r="C1002" t="s">
        <v>349</v>
      </c>
      <c r="D1002" t="s">
        <v>21</v>
      </c>
      <c r="E1002">
        <v>99349</v>
      </c>
      <c r="F1002" t="s">
        <v>22</v>
      </c>
      <c r="G1002" t="s">
        <v>22</v>
      </c>
      <c r="H1002" t="s">
        <v>104</v>
      </c>
      <c r="I1002" t="s">
        <v>105</v>
      </c>
      <c r="J1002" s="1">
        <v>43591</v>
      </c>
      <c r="K1002" s="1">
        <v>43636</v>
      </c>
      <c r="L1002" t="s">
        <v>118</v>
      </c>
      <c r="N1002" t="s">
        <v>1858</v>
      </c>
    </row>
    <row r="1003" spans="1:14" x14ac:dyDescent="0.25">
      <c r="A1003" t="s">
        <v>2017</v>
      </c>
      <c r="B1003" t="s">
        <v>2018</v>
      </c>
      <c r="C1003" t="s">
        <v>2019</v>
      </c>
      <c r="D1003" t="s">
        <v>21</v>
      </c>
      <c r="E1003">
        <v>98642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43636</v>
      </c>
      <c r="L1003" t="s">
        <v>26</v>
      </c>
      <c r="N1003" t="s">
        <v>24</v>
      </c>
    </row>
    <row r="1004" spans="1:14" x14ac:dyDescent="0.25">
      <c r="A1004" t="s">
        <v>1383</v>
      </c>
      <c r="B1004" t="s">
        <v>2020</v>
      </c>
      <c r="C1004" t="s">
        <v>454</v>
      </c>
      <c r="D1004" t="s">
        <v>21</v>
      </c>
      <c r="E1004">
        <v>98007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43636</v>
      </c>
      <c r="L1004" t="s">
        <v>26</v>
      </c>
      <c r="N1004" t="s">
        <v>24</v>
      </c>
    </row>
    <row r="1005" spans="1:14" x14ac:dyDescent="0.25">
      <c r="A1005" t="s">
        <v>2021</v>
      </c>
      <c r="B1005" t="s">
        <v>2022</v>
      </c>
      <c r="C1005" t="s">
        <v>20</v>
      </c>
      <c r="D1005" t="s">
        <v>21</v>
      </c>
      <c r="E1005">
        <v>98116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43636</v>
      </c>
      <c r="L1005" t="s">
        <v>26</v>
      </c>
      <c r="N1005" t="s">
        <v>24</v>
      </c>
    </row>
    <row r="1006" spans="1:14" x14ac:dyDescent="0.25">
      <c r="A1006" t="s">
        <v>2023</v>
      </c>
      <c r="B1006" t="s">
        <v>2024</v>
      </c>
      <c r="C1006" t="s">
        <v>454</v>
      </c>
      <c r="D1006" t="s">
        <v>21</v>
      </c>
      <c r="E1006">
        <v>98007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43635</v>
      </c>
      <c r="L1006" t="s">
        <v>26</v>
      </c>
      <c r="N1006" t="s">
        <v>24</v>
      </c>
    </row>
    <row r="1007" spans="1:14" x14ac:dyDescent="0.25">
      <c r="A1007" t="s">
        <v>2025</v>
      </c>
      <c r="B1007" t="s">
        <v>2026</v>
      </c>
      <c r="C1007" t="s">
        <v>20</v>
      </c>
      <c r="D1007" t="s">
        <v>21</v>
      </c>
      <c r="E1007">
        <v>98146</v>
      </c>
      <c r="F1007" t="s">
        <v>23</v>
      </c>
      <c r="G1007" t="s">
        <v>23</v>
      </c>
      <c r="H1007" t="s">
        <v>24</v>
      </c>
      <c r="I1007" t="s">
        <v>24</v>
      </c>
      <c r="J1007" t="s">
        <v>25</v>
      </c>
      <c r="K1007" s="1">
        <v>43635</v>
      </c>
      <c r="L1007" t="s">
        <v>26</v>
      </c>
      <c r="N1007" t="s">
        <v>24</v>
      </c>
    </row>
    <row r="1008" spans="1:14" x14ac:dyDescent="0.25">
      <c r="A1008" t="s">
        <v>503</v>
      </c>
      <c r="B1008" t="s">
        <v>2027</v>
      </c>
      <c r="C1008" t="s">
        <v>800</v>
      </c>
      <c r="D1008" t="s">
        <v>21</v>
      </c>
      <c r="E1008">
        <v>98012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43635</v>
      </c>
      <c r="L1008" t="s">
        <v>26</v>
      </c>
      <c r="N1008" t="s">
        <v>24</v>
      </c>
    </row>
    <row r="1009" spans="1:14" x14ac:dyDescent="0.25">
      <c r="A1009" t="s">
        <v>2028</v>
      </c>
      <c r="B1009" t="s">
        <v>2029</v>
      </c>
      <c r="C1009" t="s">
        <v>142</v>
      </c>
      <c r="D1009" t="s">
        <v>21</v>
      </c>
      <c r="E1009">
        <v>98901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43635</v>
      </c>
      <c r="L1009" t="s">
        <v>26</v>
      </c>
      <c r="N1009" t="s">
        <v>24</v>
      </c>
    </row>
    <row r="1010" spans="1:14" x14ac:dyDescent="0.25">
      <c r="A1010" t="s">
        <v>356</v>
      </c>
      <c r="B1010" t="s">
        <v>2030</v>
      </c>
      <c r="C1010" t="s">
        <v>142</v>
      </c>
      <c r="D1010" t="s">
        <v>21</v>
      </c>
      <c r="E1010">
        <v>98901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43635</v>
      </c>
      <c r="L1010" t="s">
        <v>26</v>
      </c>
      <c r="N1010" t="s">
        <v>24</v>
      </c>
    </row>
    <row r="1011" spans="1:14" x14ac:dyDescent="0.25">
      <c r="A1011" t="s">
        <v>2031</v>
      </c>
      <c r="B1011" t="s">
        <v>2032</v>
      </c>
      <c r="C1011" t="s">
        <v>142</v>
      </c>
      <c r="D1011" t="s">
        <v>21</v>
      </c>
      <c r="E1011">
        <v>98903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43635</v>
      </c>
      <c r="L1011" t="s">
        <v>26</v>
      </c>
      <c r="N1011" t="s">
        <v>24</v>
      </c>
    </row>
    <row r="1012" spans="1:14" x14ac:dyDescent="0.25">
      <c r="A1012" t="s">
        <v>2033</v>
      </c>
      <c r="B1012" t="s">
        <v>2034</v>
      </c>
      <c r="C1012" t="s">
        <v>358</v>
      </c>
      <c r="D1012" t="s">
        <v>21</v>
      </c>
      <c r="E1012">
        <v>99350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43635</v>
      </c>
      <c r="L1012" t="s">
        <v>26</v>
      </c>
      <c r="N1012" t="s">
        <v>24</v>
      </c>
    </row>
    <row r="1013" spans="1:14" x14ac:dyDescent="0.25">
      <c r="A1013" t="s">
        <v>2035</v>
      </c>
      <c r="B1013" t="s">
        <v>2036</v>
      </c>
      <c r="C1013" t="s">
        <v>142</v>
      </c>
      <c r="D1013" t="s">
        <v>21</v>
      </c>
      <c r="E1013">
        <v>98902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43635</v>
      </c>
      <c r="L1013" t="s">
        <v>26</v>
      </c>
      <c r="N1013" t="s">
        <v>24</v>
      </c>
    </row>
    <row r="1014" spans="1:14" x14ac:dyDescent="0.25">
      <c r="A1014" t="s">
        <v>2037</v>
      </c>
      <c r="B1014" t="s">
        <v>2038</v>
      </c>
      <c r="C1014" t="s">
        <v>2039</v>
      </c>
      <c r="D1014" t="s">
        <v>21</v>
      </c>
      <c r="E1014">
        <v>99157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43635</v>
      </c>
      <c r="L1014" t="s">
        <v>26</v>
      </c>
      <c r="N1014" t="s">
        <v>24</v>
      </c>
    </row>
    <row r="1015" spans="1:14" x14ac:dyDescent="0.25">
      <c r="A1015" t="s">
        <v>2040</v>
      </c>
      <c r="B1015" t="s">
        <v>2041</v>
      </c>
      <c r="C1015" t="s">
        <v>20</v>
      </c>
      <c r="D1015" t="s">
        <v>21</v>
      </c>
      <c r="E1015">
        <v>98116</v>
      </c>
      <c r="F1015" t="s">
        <v>23</v>
      </c>
      <c r="G1015" t="s">
        <v>23</v>
      </c>
      <c r="H1015" t="s">
        <v>24</v>
      </c>
      <c r="I1015" t="s">
        <v>24</v>
      </c>
      <c r="J1015" t="s">
        <v>25</v>
      </c>
      <c r="K1015" s="1">
        <v>43635</v>
      </c>
      <c r="L1015" t="s">
        <v>26</v>
      </c>
      <c r="N1015" t="s">
        <v>24</v>
      </c>
    </row>
    <row r="1016" spans="1:14" x14ac:dyDescent="0.25">
      <c r="A1016" t="s">
        <v>2042</v>
      </c>
      <c r="B1016" t="s">
        <v>2043</v>
      </c>
      <c r="C1016" t="s">
        <v>800</v>
      </c>
      <c r="D1016" t="s">
        <v>21</v>
      </c>
      <c r="E1016">
        <v>98012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43634</v>
      </c>
      <c r="L1016" t="s">
        <v>26</v>
      </c>
      <c r="N1016" t="s">
        <v>24</v>
      </c>
    </row>
    <row r="1017" spans="1:14" x14ac:dyDescent="0.25">
      <c r="A1017" t="s">
        <v>2044</v>
      </c>
      <c r="B1017" t="s">
        <v>2045</v>
      </c>
      <c r="C1017" t="s">
        <v>151</v>
      </c>
      <c r="D1017" t="s">
        <v>21</v>
      </c>
      <c r="E1017">
        <v>98499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43634</v>
      </c>
      <c r="L1017" t="s">
        <v>26</v>
      </c>
      <c r="N1017" t="s">
        <v>24</v>
      </c>
    </row>
    <row r="1018" spans="1:14" x14ac:dyDescent="0.25">
      <c r="A1018" t="s">
        <v>2046</v>
      </c>
      <c r="B1018" t="s">
        <v>2047</v>
      </c>
      <c r="C1018" t="s">
        <v>1283</v>
      </c>
      <c r="D1018" t="s">
        <v>21</v>
      </c>
      <c r="E1018">
        <v>98802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43634</v>
      </c>
      <c r="L1018" t="s">
        <v>26</v>
      </c>
      <c r="N1018" t="s">
        <v>24</v>
      </c>
    </row>
    <row r="1019" spans="1:14" x14ac:dyDescent="0.25">
      <c r="A1019" t="s">
        <v>2048</v>
      </c>
      <c r="B1019" t="s">
        <v>2049</v>
      </c>
      <c r="C1019" t="s">
        <v>800</v>
      </c>
      <c r="D1019" t="s">
        <v>21</v>
      </c>
      <c r="E1019">
        <v>98012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43634</v>
      </c>
      <c r="L1019" t="s">
        <v>26</v>
      </c>
      <c r="N1019" t="s">
        <v>24</v>
      </c>
    </row>
    <row r="1020" spans="1:14" x14ac:dyDescent="0.25">
      <c r="A1020" t="s">
        <v>2050</v>
      </c>
      <c r="B1020" t="s">
        <v>2051</v>
      </c>
      <c r="C1020" t="s">
        <v>1283</v>
      </c>
      <c r="D1020" t="s">
        <v>21</v>
      </c>
      <c r="E1020">
        <v>98802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43634</v>
      </c>
      <c r="L1020" t="s">
        <v>26</v>
      </c>
      <c r="N1020" t="s">
        <v>24</v>
      </c>
    </row>
    <row r="1021" spans="1:14" x14ac:dyDescent="0.25">
      <c r="A1021" t="s">
        <v>2052</v>
      </c>
      <c r="B1021" t="s">
        <v>2053</v>
      </c>
      <c r="C1021" t="s">
        <v>286</v>
      </c>
      <c r="D1021" t="s">
        <v>21</v>
      </c>
      <c r="E1021">
        <v>98506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43634</v>
      </c>
      <c r="L1021" t="s">
        <v>26</v>
      </c>
      <c r="N1021" t="s">
        <v>24</v>
      </c>
    </row>
    <row r="1022" spans="1:14" x14ac:dyDescent="0.25">
      <c r="A1022" t="s">
        <v>2054</v>
      </c>
      <c r="B1022" t="s">
        <v>2055</v>
      </c>
      <c r="C1022" t="s">
        <v>358</v>
      </c>
      <c r="D1022" t="s">
        <v>21</v>
      </c>
      <c r="E1022">
        <v>99350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43634</v>
      </c>
      <c r="L1022" t="s">
        <v>26</v>
      </c>
      <c r="N1022" t="s">
        <v>24</v>
      </c>
    </row>
    <row r="1023" spans="1:14" x14ac:dyDescent="0.25">
      <c r="A1023" t="s">
        <v>2056</v>
      </c>
      <c r="B1023" t="s">
        <v>2057</v>
      </c>
      <c r="C1023" t="s">
        <v>299</v>
      </c>
      <c r="D1023" t="s">
        <v>21</v>
      </c>
      <c r="E1023">
        <v>98850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43634</v>
      </c>
      <c r="L1023" t="s">
        <v>26</v>
      </c>
      <c r="N1023" t="s">
        <v>24</v>
      </c>
    </row>
    <row r="1024" spans="1:14" x14ac:dyDescent="0.25">
      <c r="A1024" t="s">
        <v>2058</v>
      </c>
      <c r="B1024" t="s">
        <v>2059</v>
      </c>
      <c r="C1024" t="s">
        <v>358</v>
      </c>
      <c r="D1024" t="s">
        <v>21</v>
      </c>
      <c r="E1024">
        <v>99350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43634</v>
      </c>
      <c r="L1024" t="s">
        <v>26</v>
      </c>
      <c r="N1024" t="s">
        <v>24</v>
      </c>
    </row>
    <row r="1025" spans="1:14" x14ac:dyDescent="0.25">
      <c r="A1025" t="s">
        <v>2060</v>
      </c>
      <c r="B1025" t="s">
        <v>2061</v>
      </c>
      <c r="C1025" t="s">
        <v>151</v>
      </c>
      <c r="D1025" t="s">
        <v>21</v>
      </c>
      <c r="E1025">
        <v>98499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43634</v>
      </c>
      <c r="L1025" t="s">
        <v>26</v>
      </c>
      <c r="N1025" t="s">
        <v>24</v>
      </c>
    </row>
    <row r="1026" spans="1:14" x14ac:dyDescent="0.25">
      <c r="A1026" t="s">
        <v>2062</v>
      </c>
      <c r="B1026" t="s">
        <v>2063</v>
      </c>
      <c r="C1026" t="s">
        <v>304</v>
      </c>
      <c r="D1026" t="s">
        <v>21</v>
      </c>
      <c r="E1026">
        <v>98328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43634</v>
      </c>
      <c r="L1026" t="s">
        <v>26</v>
      </c>
      <c r="N1026" t="s">
        <v>24</v>
      </c>
    </row>
    <row r="1027" spans="1:14" x14ac:dyDescent="0.25">
      <c r="A1027" t="s">
        <v>2064</v>
      </c>
      <c r="B1027" t="s">
        <v>2065</v>
      </c>
      <c r="C1027" t="s">
        <v>358</v>
      </c>
      <c r="D1027" t="s">
        <v>21</v>
      </c>
      <c r="E1027">
        <v>99350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43634</v>
      </c>
      <c r="L1027" t="s">
        <v>26</v>
      </c>
      <c r="N1027" t="s">
        <v>24</v>
      </c>
    </row>
    <row r="1028" spans="1:14" x14ac:dyDescent="0.25">
      <c r="A1028" t="s">
        <v>2066</v>
      </c>
      <c r="B1028" t="s">
        <v>2067</v>
      </c>
      <c r="C1028" t="s">
        <v>1897</v>
      </c>
      <c r="D1028" t="s">
        <v>21</v>
      </c>
      <c r="E1028">
        <v>98024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43634</v>
      </c>
      <c r="L1028" t="s">
        <v>26</v>
      </c>
      <c r="N1028" t="s">
        <v>24</v>
      </c>
    </row>
    <row r="1029" spans="1:14" x14ac:dyDescent="0.25">
      <c r="A1029" t="s">
        <v>2068</v>
      </c>
      <c r="B1029" t="s">
        <v>2069</v>
      </c>
      <c r="C1029" t="s">
        <v>358</v>
      </c>
      <c r="D1029" t="s">
        <v>21</v>
      </c>
      <c r="E1029">
        <v>99350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43634</v>
      </c>
      <c r="L1029" t="s">
        <v>26</v>
      </c>
      <c r="N1029" t="s">
        <v>24</v>
      </c>
    </row>
    <row r="1030" spans="1:14" x14ac:dyDescent="0.25">
      <c r="A1030" t="s">
        <v>2070</v>
      </c>
      <c r="B1030" t="s">
        <v>2071</v>
      </c>
      <c r="C1030" t="s">
        <v>358</v>
      </c>
      <c r="D1030" t="s">
        <v>21</v>
      </c>
      <c r="E1030">
        <v>99350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43634</v>
      </c>
      <c r="L1030" t="s">
        <v>26</v>
      </c>
      <c r="N1030" t="s">
        <v>24</v>
      </c>
    </row>
    <row r="1031" spans="1:14" x14ac:dyDescent="0.25">
      <c r="A1031" t="s">
        <v>2072</v>
      </c>
      <c r="B1031" t="s">
        <v>2073</v>
      </c>
      <c r="C1031" t="s">
        <v>800</v>
      </c>
      <c r="D1031" t="s">
        <v>21</v>
      </c>
      <c r="E1031">
        <v>98012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43633</v>
      </c>
      <c r="L1031" t="s">
        <v>26</v>
      </c>
      <c r="N1031" t="s">
        <v>24</v>
      </c>
    </row>
    <row r="1032" spans="1:14" x14ac:dyDescent="0.25">
      <c r="A1032" t="s">
        <v>2074</v>
      </c>
      <c r="B1032" t="s">
        <v>2075</v>
      </c>
      <c r="C1032" t="s">
        <v>165</v>
      </c>
      <c r="D1032" t="s">
        <v>21</v>
      </c>
      <c r="E1032">
        <v>98373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43633</v>
      </c>
      <c r="L1032" t="s">
        <v>26</v>
      </c>
      <c r="N1032" t="s">
        <v>24</v>
      </c>
    </row>
    <row r="1033" spans="1:14" x14ac:dyDescent="0.25">
      <c r="A1033" t="s">
        <v>2076</v>
      </c>
      <c r="B1033" t="s">
        <v>2077</v>
      </c>
      <c r="C1033" t="s">
        <v>142</v>
      </c>
      <c r="D1033" t="s">
        <v>21</v>
      </c>
      <c r="E1033">
        <v>98908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43633</v>
      </c>
      <c r="L1033" t="s">
        <v>26</v>
      </c>
      <c r="N1033" t="s">
        <v>24</v>
      </c>
    </row>
    <row r="1034" spans="1:14" x14ac:dyDescent="0.25">
      <c r="A1034" t="s">
        <v>2078</v>
      </c>
      <c r="B1034" t="s">
        <v>2079</v>
      </c>
      <c r="C1034" t="s">
        <v>108</v>
      </c>
      <c r="D1034" t="s">
        <v>21</v>
      </c>
      <c r="E1034">
        <v>98203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43633</v>
      </c>
      <c r="L1034" t="s">
        <v>26</v>
      </c>
      <c r="N1034" t="s">
        <v>24</v>
      </c>
    </row>
    <row r="1035" spans="1:14" x14ac:dyDescent="0.25">
      <c r="A1035" t="s">
        <v>2080</v>
      </c>
      <c r="B1035" t="s">
        <v>2081</v>
      </c>
      <c r="C1035" t="s">
        <v>470</v>
      </c>
      <c r="D1035" t="s">
        <v>21</v>
      </c>
      <c r="E1035">
        <v>98168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43633</v>
      </c>
      <c r="L1035" t="s">
        <v>26</v>
      </c>
      <c r="N1035" t="s">
        <v>24</v>
      </c>
    </row>
    <row r="1036" spans="1:14" x14ac:dyDescent="0.25">
      <c r="A1036" t="s">
        <v>413</v>
      </c>
      <c r="B1036" t="s">
        <v>2082</v>
      </c>
      <c r="C1036" t="s">
        <v>20</v>
      </c>
      <c r="D1036" t="s">
        <v>21</v>
      </c>
      <c r="E1036">
        <v>98164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43633</v>
      </c>
      <c r="L1036" t="s">
        <v>26</v>
      </c>
      <c r="N1036" t="s">
        <v>24</v>
      </c>
    </row>
    <row r="1037" spans="1:14" x14ac:dyDescent="0.25">
      <c r="A1037" t="s">
        <v>2083</v>
      </c>
      <c r="B1037" t="s">
        <v>2084</v>
      </c>
      <c r="C1037" t="s">
        <v>108</v>
      </c>
      <c r="D1037" t="s">
        <v>21</v>
      </c>
      <c r="E1037">
        <v>98201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43633</v>
      </c>
      <c r="L1037" t="s">
        <v>26</v>
      </c>
      <c r="N1037" t="s">
        <v>24</v>
      </c>
    </row>
    <row r="1038" spans="1:14" x14ac:dyDescent="0.25">
      <c r="A1038" t="s">
        <v>2085</v>
      </c>
      <c r="B1038" t="s">
        <v>2086</v>
      </c>
      <c r="C1038" t="s">
        <v>1357</v>
      </c>
      <c r="D1038" t="s">
        <v>21</v>
      </c>
      <c r="E1038">
        <v>99115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43633</v>
      </c>
      <c r="L1038" t="s">
        <v>26</v>
      </c>
      <c r="N1038" t="s">
        <v>24</v>
      </c>
    </row>
    <row r="1039" spans="1:14" x14ac:dyDescent="0.25">
      <c r="A1039" t="s">
        <v>2087</v>
      </c>
      <c r="B1039" t="s">
        <v>2088</v>
      </c>
      <c r="C1039" t="s">
        <v>2089</v>
      </c>
      <c r="D1039" t="s">
        <v>21</v>
      </c>
      <c r="E1039">
        <v>98338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43633</v>
      </c>
      <c r="L1039" t="s">
        <v>26</v>
      </c>
      <c r="N1039" t="s">
        <v>24</v>
      </c>
    </row>
    <row r="1040" spans="1:14" x14ac:dyDescent="0.25">
      <c r="A1040" t="s">
        <v>242</v>
      </c>
      <c r="B1040" t="s">
        <v>2090</v>
      </c>
      <c r="C1040" t="s">
        <v>165</v>
      </c>
      <c r="D1040" t="s">
        <v>21</v>
      </c>
      <c r="E1040">
        <v>98373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43633</v>
      </c>
      <c r="L1040" t="s">
        <v>26</v>
      </c>
      <c r="N1040" t="s">
        <v>24</v>
      </c>
    </row>
    <row r="1041" spans="1:14" x14ac:dyDescent="0.25">
      <c r="A1041" t="s">
        <v>2091</v>
      </c>
      <c r="B1041" t="s">
        <v>2092</v>
      </c>
      <c r="C1041" t="s">
        <v>2093</v>
      </c>
      <c r="D1041" t="s">
        <v>21</v>
      </c>
      <c r="E1041">
        <v>98396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43633</v>
      </c>
      <c r="L1041" t="s">
        <v>26</v>
      </c>
      <c r="N1041" t="s">
        <v>24</v>
      </c>
    </row>
    <row r="1042" spans="1:14" x14ac:dyDescent="0.25">
      <c r="A1042" t="s">
        <v>2094</v>
      </c>
      <c r="B1042" t="s">
        <v>2095</v>
      </c>
      <c r="C1042" t="s">
        <v>165</v>
      </c>
      <c r="D1042" t="s">
        <v>21</v>
      </c>
      <c r="E1042">
        <v>98375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43633</v>
      </c>
      <c r="L1042" t="s">
        <v>26</v>
      </c>
      <c r="N1042" t="s">
        <v>24</v>
      </c>
    </row>
    <row r="1043" spans="1:14" x14ac:dyDescent="0.25">
      <c r="A1043" t="s">
        <v>2096</v>
      </c>
      <c r="B1043" t="s">
        <v>2097</v>
      </c>
      <c r="C1043" t="s">
        <v>2098</v>
      </c>
      <c r="D1043" t="s">
        <v>21</v>
      </c>
      <c r="E1043">
        <v>98860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43633</v>
      </c>
      <c r="L1043" t="s">
        <v>26</v>
      </c>
      <c r="N1043" t="s">
        <v>24</v>
      </c>
    </row>
    <row r="1044" spans="1:14" x14ac:dyDescent="0.25">
      <c r="A1044" t="s">
        <v>2099</v>
      </c>
      <c r="B1044" t="s">
        <v>2100</v>
      </c>
      <c r="C1044" t="s">
        <v>165</v>
      </c>
      <c r="D1044" t="s">
        <v>21</v>
      </c>
      <c r="E1044">
        <v>98373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43633</v>
      </c>
      <c r="L1044" t="s">
        <v>26</v>
      </c>
      <c r="N1044" t="s">
        <v>24</v>
      </c>
    </row>
    <row r="1045" spans="1:14" x14ac:dyDescent="0.25">
      <c r="A1045" t="s">
        <v>2101</v>
      </c>
      <c r="B1045" t="s">
        <v>2102</v>
      </c>
      <c r="C1045" t="s">
        <v>151</v>
      </c>
      <c r="D1045" t="s">
        <v>21</v>
      </c>
      <c r="E1045">
        <v>98498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43633</v>
      </c>
      <c r="L1045" t="s">
        <v>26</v>
      </c>
      <c r="N1045" t="s">
        <v>24</v>
      </c>
    </row>
    <row r="1046" spans="1:14" x14ac:dyDescent="0.25">
      <c r="A1046" t="s">
        <v>2103</v>
      </c>
      <c r="B1046" t="s">
        <v>2104</v>
      </c>
      <c r="C1046" t="s">
        <v>470</v>
      </c>
      <c r="D1046" t="s">
        <v>21</v>
      </c>
      <c r="E1046">
        <v>98148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43633</v>
      </c>
      <c r="L1046" t="s">
        <v>26</v>
      </c>
      <c r="N1046" t="s">
        <v>24</v>
      </c>
    </row>
    <row r="1047" spans="1:14" x14ac:dyDescent="0.25">
      <c r="A1047" t="s">
        <v>2105</v>
      </c>
      <c r="B1047" t="s">
        <v>2106</v>
      </c>
      <c r="C1047" t="s">
        <v>165</v>
      </c>
      <c r="D1047" t="s">
        <v>21</v>
      </c>
      <c r="E1047">
        <v>98372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43633</v>
      </c>
      <c r="L1047" t="s">
        <v>26</v>
      </c>
      <c r="N1047" t="s">
        <v>24</v>
      </c>
    </row>
    <row r="1048" spans="1:14" x14ac:dyDescent="0.25">
      <c r="A1048" t="s">
        <v>2107</v>
      </c>
      <c r="B1048" t="s">
        <v>2108</v>
      </c>
      <c r="C1048" t="s">
        <v>165</v>
      </c>
      <c r="D1048" t="s">
        <v>21</v>
      </c>
      <c r="E1048">
        <v>98373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43633</v>
      </c>
      <c r="L1048" t="s">
        <v>26</v>
      </c>
      <c r="N1048" t="s">
        <v>24</v>
      </c>
    </row>
    <row r="1049" spans="1:14" x14ac:dyDescent="0.25">
      <c r="A1049" t="s">
        <v>2109</v>
      </c>
      <c r="B1049" t="s">
        <v>2110</v>
      </c>
      <c r="C1049" t="s">
        <v>2111</v>
      </c>
      <c r="D1049" t="s">
        <v>21</v>
      </c>
      <c r="E1049">
        <v>98923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43633</v>
      </c>
      <c r="L1049" t="s">
        <v>26</v>
      </c>
      <c r="N1049" t="s">
        <v>24</v>
      </c>
    </row>
    <row r="1050" spans="1:14" x14ac:dyDescent="0.25">
      <c r="A1050" t="s">
        <v>194</v>
      </c>
      <c r="B1050" t="s">
        <v>2112</v>
      </c>
      <c r="C1050" t="s">
        <v>800</v>
      </c>
      <c r="D1050" t="s">
        <v>21</v>
      </c>
      <c r="E1050">
        <v>98012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43633</v>
      </c>
      <c r="L1050" t="s">
        <v>26</v>
      </c>
      <c r="N1050" t="s">
        <v>24</v>
      </c>
    </row>
    <row r="1051" spans="1:14" x14ac:dyDescent="0.25">
      <c r="A1051" t="s">
        <v>2113</v>
      </c>
      <c r="B1051" t="s">
        <v>2114</v>
      </c>
      <c r="C1051" t="s">
        <v>108</v>
      </c>
      <c r="D1051" t="s">
        <v>21</v>
      </c>
      <c r="E1051">
        <v>98201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43633</v>
      </c>
      <c r="L1051" t="s">
        <v>26</v>
      </c>
      <c r="N1051" t="s">
        <v>24</v>
      </c>
    </row>
    <row r="1052" spans="1:14" x14ac:dyDescent="0.25">
      <c r="A1052" t="s">
        <v>2115</v>
      </c>
      <c r="B1052" t="s">
        <v>2116</v>
      </c>
      <c r="C1052" t="s">
        <v>142</v>
      </c>
      <c r="D1052" t="s">
        <v>21</v>
      </c>
      <c r="E1052">
        <v>98902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43633</v>
      </c>
      <c r="L1052" t="s">
        <v>26</v>
      </c>
      <c r="N1052" t="s">
        <v>24</v>
      </c>
    </row>
    <row r="1053" spans="1:14" x14ac:dyDescent="0.25">
      <c r="A1053" t="s">
        <v>2117</v>
      </c>
      <c r="B1053" t="s">
        <v>2118</v>
      </c>
      <c r="C1053" t="s">
        <v>2111</v>
      </c>
      <c r="D1053" t="s">
        <v>21</v>
      </c>
      <c r="E1053">
        <v>98923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43633</v>
      </c>
      <c r="L1053" t="s">
        <v>26</v>
      </c>
      <c r="N1053" t="s">
        <v>24</v>
      </c>
    </row>
    <row r="1054" spans="1:14" x14ac:dyDescent="0.25">
      <c r="A1054" t="s">
        <v>2119</v>
      </c>
      <c r="B1054" t="s">
        <v>2120</v>
      </c>
      <c r="C1054" t="s">
        <v>142</v>
      </c>
      <c r="D1054" t="s">
        <v>21</v>
      </c>
      <c r="E1054">
        <v>98902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43633</v>
      </c>
      <c r="L1054" t="s">
        <v>26</v>
      </c>
      <c r="N1054" t="s">
        <v>24</v>
      </c>
    </row>
    <row r="1055" spans="1:14" x14ac:dyDescent="0.25">
      <c r="A1055" t="s">
        <v>2121</v>
      </c>
      <c r="B1055" t="s">
        <v>2122</v>
      </c>
      <c r="C1055" t="s">
        <v>800</v>
      </c>
      <c r="D1055" t="s">
        <v>21</v>
      </c>
      <c r="E1055">
        <v>98012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43633</v>
      </c>
      <c r="L1055" t="s">
        <v>26</v>
      </c>
      <c r="N1055" t="s">
        <v>24</v>
      </c>
    </row>
    <row r="1056" spans="1:14" x14ac:dyDescent="0.25">
      <c r="A1056" t="s">
        <v>2123</v>
      </c>
      <c r="B1056" t="s">
        <v>2124</v>
      </c>
      <c r="C1056" t="s">
        <v>1357</v>
      </c>
      <c r="D1056" t="s">
        <v>21</v>
      </c>
      <c r="E1056">
        <v>99115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43633</v>
      </c>
      <c r="L1056" t="s">
        <v>26</v>
      </c>
      <c r="N1056" t="s">
        <v>24</v>
      </c>
    </row>
    <row r="1057" spans="1:14" x14ac:dyDescent="0.25">
      <c r="A1057" t="s">
        <v>2125</v>
      </c>
      <c r="B1057" t="s">
        <v>2126</v>
      </c>
      <c r="C1057" t="s">
        <v>2127</v>
      </c>
      <c r="D1057" t="s">
        <v>21</v>
      </c>
      <c r="E1057">
        <v>98936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43633</v>
      </c>
      <c r="L1057" t="s">
        <v>26</v>
      </c>
      <c r="N1057" t="s">
        <v>24</v>
      </c>
    </row>
    <row r="1058" spans="1:14" x14ac:dyDescent="0.25">
      <c r="A1058" t="s">
        <v>2128</v>
      </c>
      <c r="B1058" t="s">
        <v>2129</v>
      </c>
      <c r="C1058" t="s">
        <v>2130</v>
      </c>
      <c r="D1058" t="s">
        <v>21</v>
      </c>
      <c r="E1058">
        <v>98947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43633</v>
      </c>
      <c r="L1058" t="s">
        <v>26</v>
      </c>
      <c r="N1058" t="s">
        <v>24</v>
      </c>
    </row>
    <row r="1059" spans="1:14" x14ac:dyDescent="0.25">
      <c r="A1059" t="s">
        <v>2131</v>
      </c>
      <c r="B1059" t="s">
        <v>2132</v>
      </c>
      <c r="C1059" t="s">
        <v>142</v>
      </c>
      <c r="D1059" t="s">
        <v>21</v>
      </c>
      <c r="E1059">
        <v>98901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43633</v>
      </c>
      <c r="L1059" t="s">
        <v>26</v>
      </c>
      <c r="N1059" t="s">
        <v>24</v>
      </c>
    </row>
    <row r="1060" spans="1:14" x14ac:dyDescent="0.25">
      <c r="A1060" t="s">
        <v>2133</v>
      </c>
      <c r="B1060" t="s">
        <v>2134</v>
      </c>
      <c r="C1060" t="s">
        <v>108</v>
      </c>
      <c r="D1060" t="s">
        <v>21</v>
      </c>
      <c r="E1060">
        <v>98204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43633</v>
      </c>
      <c r="L1060" t="s">
        <v>26</v>
      </c>
      <c r="N1060" t="s">
        <v>24</v>
      </c>
    </row>
    <row r="1061" spans="1:14" x14ac:dyDescent="0.25">
      <c r="A1061" t="s">
        <v>2135</v>
      </c>
      <c r="B1061" t="s">
        <v>2136</v>
      </c>
      <c r="C1061" t="s">
        <v>178</v>
      </c>
      <c r="D1061" t="s">
        <v>21</v>
      </c>
      <c r="E1061">
        <v>98944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43633</v>
      </c>
      <c r="L1061" t="s">
        <v>26</v>
      </c>
      <c r="N1061" t="s">
        <v>24</v>
      </c>
    </row>
    <row r="1062" spans="1:14" x14ac:dyDescent="0.25">
      <c r="A1062" t="s">
        <v>77</v>
      </c>
      <c r="B1062" t="s">
        <v>2137</v>
      </c>
      <c r="C1062" t="s">
        <v>470</v>
      </c>
      <c r="D1062" t="s">
        <v>21</v>
      </c>
      <c r="E1062">
        <v>98168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43633</v>
      </c>
      <c r="L1062" t="s">
        <v>26</v>
      </c>
      <c r="N1062" t="s">
        <v>24</v>
      </c>
    </row>
    <row r="1063" spans="1:14" x14ac:dyDescent="0.25">
      <c r="A1063" t="s">
        <v>2138</v>
      </c>
      <c r="B1063" t="s">
        <v>2139</v>
      </c>
      <c r="C1063" t="s">
        <v>20</v>
      </c>
      <c r="D1063" t="s">
        <v>21</v>
      </c>
      <c r="E1063">
        <v>98105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43630</v>
      </c>
      <c r="L1063" t="s">
        <v>26</v>
      </c>
      <c r="N1063" t="s">
        <v>24</v>
      </c>
    </row>
    <row r="1064" spans="1:14" x14ac:dyDescent="0.25">
      <c r="A1064" t="s">
        <v>2140</v>
      </c>
      <c r="B1064" t="s">
        <v>2141</v>
      </c>
      <c r="C1064" t="s">
        <v>20</v>
      </c>
      <c r="D1064" t="s">
        <v>21</v>
      </c>
      <c r="E1064">
        <v>98107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43630</v>
      </c>
      <c r="L1064" t="s">
        <v>26</v>
      </c>
      <c r="N1064" t="s">
        <v>24</v>
      </c>
    </row>
    <row r="1065" spans="1:14" x14ac:dyDescent="0.25">
      <c r="A1065" t="s">
        <v>2142</v>
      </c>
      <c r="B1065" t="s">
        <v>2143</v>
      </c>
      <c r="C1065" t="s">
        <v>2144</v>
      </c>
      <c r="D1065" t="s">
        <v>21</v>
      </c>
      <c r="E1065">
        <v>98155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43630</v>
      </c>
      <c r="L1065" t="s">
        <v>26</v>
      </c>
      <c r="N1065" t="s">
        <v>24</v>
      </c>
    </row>
    <row r="1066" spans="1:14" x14ac:dyDescent="0.25">
      <c r="A1066" t="s">
        <v>2145</v>
      </c>
      <c r="B1066" t="s">
        <v>2146</v>
      </c>
      <c r="C1066" t="s">
        <v>2144</v>
      </c>
      <c r="D1066" t="s">
        <v>21</v>
      </c>
      <c r="E1066">
        <v>98155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43630</v>
      </c>
      <c r="L1066" t="s">
        <v>26</v>
      </c>
      <c r="N1066" t="s">
        <v>24</v>
      </c>
    </row>
    <row r="1067" spans="1:14" x14ac:dyDescent="0.25">
      <c r="A1067" t="s">
        <v>2147</v>
      </c>
      <c r="B1067" t="s">
        <v>2148</v>
      </c>
      <c r="C1067" t="s">
        <v>37</v>
      </c>
      <c r="D1067" t="s">
        <v>21</v>
      </c>
      <c r="E1067">
        <v>99337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43630</v>
      </c>
      <c r="L1067" t="s">
        <v>26</v>
      </c>
      <c r="N1067" t="s">
        <v>24</v>
      </c>
    </row>
    <row r="1068" spans="1:14" x14ac:dyDescent="0.25">
      <c r="A1068" t="s">
        <v>2149</v>
      </c>
      <c r="B1068" t="s">
        <v>2150</v>
      </c>
      <c r="C1068" t="s">
        <v>2144</v>
      </c>
      <c r="D1068" t="s">
        <v>21</v>
      </c>
      <c r="E1068">
        <v>98155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43630</v>
      </c>
      <c r="L1068" t="s">
        <v>26</v>
      </c>
      <c r="N1068" t="s">
        <v>24</v>
      </c>
    </row>
    <row r="1069" spans="1:14" x14ac:dyDescent="0.25">
      <c r="A1069" t="s">
        <v>571</v>
      </c>
      <c r="B1069" t="s">
        <v>572</v>
      </c>
      <c r="C1069" t="s">
        <v>573</v>
      </c>
      <c r="D1069" t="s">
        <v>21</v>
      </c>
      <c r="E1069">
        <v>98579</v>
      </c>
      <c r="F1069" t="s">
        <v>22</v>
      </c>
      <c r="G1069" t="s">
        <v>22</v>
      </c>
      <c r="H1069" t="s">
        <v>104</v>
      </c>
      <c r="I1069" t="s">
        <v>148</v>
      </c>
      <c r="J1069" t="s">
        <v>59</v>
      </c>
      <c r="K1069" s="1">
        <v>43630</v>
      </c>
      <c r="L1069" t="s">
        <v>60</v>
      </c>
      <c r="M1069" t="str">
        <f>HYPERLINK("https://www.regulations.gov/docket?D=FDA-2019-H-2806")</f>
        <v>https://www.regulations.gov/docket?D=FDA-2019-H-2806</v>
      </c>
      <c r="N1069" t="s">
        <v>59</v>
      </c>
    </row>
    <row r="1070" spans="1:14" x14ac:dyDescent="0.25">
      <c r="A1070" t="s">
        <v>2151</v>
      </c>
      <c r="B1070" t="s">
        <v>2152</v>
      </c>
      <c r="C1070" t="s">
        <v>20</v>
      </c>
      <c r="D1070" t="s">
        <v>21</v>
      </c>
      <c r="E1070">
        <v>98119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43630</v>
      </c>
      <c r="L1070" t="s">
        <v>26</v>
      </c>
      <c r="N1070" t="s">
        <v>24</v>
      </c>
    </row>
    <row r="1071" spans="1:14" x14ac:dyDescent="0.25">
      <c r="A1071" t="s">
        <v>2153</v>
      </c>
      <c r="B1071" t="s">
        <v>2154</v>
      </c>
      <c r="C1071" t="s">
        <v>2155</v>
      </c>
      <c r="D1071" t="s">
        <v>21</v>
      </c>
      <c r="E1071">
        <v>98605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43630</v>
      </c>
      <c r="L1071" t="s">
        <v>26</v>
      </c>
      <c r="N1071" t="s">
        <v>24</v>
      </c>
    </row>
    <row r="1072" spans="1:14" x14ac:dyDescent="0.25">
      <c r="A1072" t="s">
        <v>356</v>
      </c>
      <c r="B1072" t="s">
        <v>2156</v>
      </c>
      <c r="C1072" t="s">
        <v>2157</v>
      </c>
      <c r="D1072" t="s">
        <v>21</v>
      </c>
      <c r="E1072">
        <v>98325</v>
      </c>
      <c r="F1072" t="s">
        <v>22</v>
      </c>
      <c r="G1072" t="s">
        <v>22</v>
      </c>
      <c r="H1072" t="s">
        <v>57</v>
      </c>
      <c r="I1072" t="s">
        <v>203</v>
      </c>
      <c r="J1072" t="s">
        <v>59</v>
      </c>
      <c r="K1072" s="1">
        <v>43630</v>
      </c>
      <c r="L1072" t="s">
        <v>60</v>
      </c>
      <c r="M1072" t="str">
        <f>HYPERLINK("https://www.regulations.gov/docket?D=FDA-2019-H-2805")</f>
        <v>https://www.regulations.gov/docket?D=FDA-2019-H-2805</v>
      </c>
      <c r="N1072" t="s">
        <v>59</v>
      </c>
    </row>
    <row r="1073" spans="1:14" x14ac:dyDescent="0.25">
      <c r="A1073" t="s">
        <v>2158</v>
      </c>
      <c r="B1073" t="s">
        <v>2159</v>
      </c>
      <c r="C1073" t="s">
        <v>20</v>
      </c>
      <c r="D1073" t="s">
        <v>21</v>
      </c>
      <c r="E1073">
        <v>98107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43630</v>
      </c>
      <c r="L1073" t="s">
        <v>26</v>
      </c>
      <c r="N1073" t="s">
        <v>24</v>
      </c>
    </row>
    <row r="1074" spans="1:14" x14ac:dyDescent="0.25">
      <c r="A1074" t="s">
        <v>2160</v>
      </c>
      <c r="B1074" t="s">
        <v>2161</v>
      </c>
      <c r="C1074" t="s">
        <v>2162</v>
      </c>
      <c r="D1074" t="s">
        <v>21</v>
      </c>
      <c r="E1074">
        <v>98826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43630</v>
      </c>
      <c r="L1074" t="s">
        <v>26</v>
      </c>
      <c r="N1074" t="s">
        <v>24</v>
      </c>
    </row>
    <row r="1075" spans="1:14" x14ac:dyDescent="0.25">
      <c r="A1075" t="s">
        <v>168</v>
      </c>
      <c r="B1075" t="s">
        <v>2163</v>
      </c>
      <c r="C1075" t="s">
        <v>2144</v>
      </c>
      <c r="D1075" t="s">
        <v>21</v>
      </c>
      <c r="E1075">
        <v>98155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43630</v>
      </c>
      <c r="L1075" t="s">
        <v>26</v>
      </c>
      <c r="N1075" t="s">
        <v>24</v>
      </c>
    </row>
    <row r="1076" spans="1:14" x14ac:dyDescent="0.25">
      <c r="A1076" t="s">
        <v>2164</v>
      </c>
      <c r="B1076" t="s">
        <v>2165</v>
      </c>
      <c r="C1076" t="s">
        <v>907</v>
      </c>
      <c r="D1076" t="s">
        <v>21</v>
      </c>
      <c r="E1076">
        <v>98221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43630</v>
      </c>
      <c r="L1076" t="s">
        <v>26</v>
      </c>
      <c r="N1076" t="s">
        <v>24</v>
      </c>
    </row>
    <row r="1077" spans="1:14" x14ac:dyDescent="0.25">
      <c r="A1077" t="s">
        <v>2166</v>
      </c>
      <c r="B1077" t="s">
        <v>2167</v>
      </c>
      <c r="C1077" t="s">
        <v>255</v>
      </c>
      <c r="D1077" t="s">
        <v>21</v>
      </c>
      <c r="E1077">
        <v>98626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43630</v>
      </c>
      <c r="L1077" t="s">
        <v>26</v>
      </c>
      <c r="N1077" t="s">
        <v>24</v>
      </c>
    </row>
    <row r="1078" spans="1:14" x14ac:dyDescent="0.25">
      <c r="A1078" t="s">
        <v>2168</v>
      </c>
      <c r="B1078" t="s">
        <v>2169</v>
      </c>
      <c r="C1078" t="s">
        <v>454</v>
      </c>
      <c r="D1078" t="s">
        <v>21</v>
      </c>
      <c r="E1078">
        <v>98005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43629</v>
      </c>
      <c r="L1078" t="s">
        <v>26</v>
      </c>
      <c r="N1078" t="s">
        <v>24</v>
      </c>
    </row>
    <row r="1079" spans="1:14" x14ac:dyDescent="0.25">
      <c r="A1079" t="s">
        <v>2170</v>
      </c>
      <c r="B1079" t="s">
        <v>2171</v>
      </c>
      <c r="C1079" t="s">
        <v>454</v>
      </c>
      <c r="D1079" t="s">
        <v>21</v>
      </c>
      <c r="E1079">
        <v>98006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43629</v>
      </c>
      <c r="L1079" t="s">
        <v>26</v>
      </c>
      <c r="N1079" t="s">
        <v>24</v>
      </c>
    </row>
    <row r="1080" spans="1:14" x14ac:dyDescent="0.25">
      <c r="A1080" t="s">
        <v>2172</v>
      </c>
      <c r="B1080" t="s">
        <v>2173</v>
      </c>
      <c r="C1080" t="s">
        <v>454</v>
      </c>
      <c r="D1080" t="s">
        <v>21</v>
      </c>
      <c r="E1080">
        <v>98004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43629</v>
      </c>
      <c r="L1080" t="s">
        <v>26</v>
      </c>
      <c r="N1080" t="s">
        <v>24</v>
      </c>
    </row>
    <row r="1081" spans="1:14" x14ac:dyDescent="0.25">
      <c r="A1081" t="s">
        <v>2174</v>
      </c>
      <c r="B1081" t="s">
        <v>2175</v>
      </c>
      <c r="C1081" t="s">
        <v>555</v>
      </c>
      <c r="D1081" t="s">
        <v>21</v>
      </c>
      <c r="E1081">
        <v>98052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43629</v>
      </c>
      <c r="L1081" t="s">
        <v>26</v>
      </c>
      <c r="N1081" t="s">
        <v>24</v>
      </c>
    </row>
    <row r="1082" spans="1:14" x14ac:dyDescent="0.25">
      <c r="A1082" t="s">
        <v>111</v>
      </c>
      <c r="B1082" t="s">
        <v>2176</v>
      </c>
      <c r="C1082" t="s">
        <v>227</v>
      </c>
      <c r="D1082" t="s">
        <v>21</v>
      </c>
      <c r="E1082">
        <v>98226</v>
      </c>
      <c r="F1082" t="s">
        <v>22</v>
      </c>
      <c r="G1082" t="s">
        <v>22</v>
      </c>
      <c r="H1082" t="s">
        <v>57</v>
      </c>
      <c r="I1082" t="s">
        <v>58</v>
      </c>
      <c r="J1082" s="1">
        <v>43586</v>
      </c>
      <c r="K1082" s="1">
        <v>43629</v>
      </c>
      <c r="L1082" t="s">
        <v>118</v>
      </c>
      <c r="N1082" t="s">
        <v>1849</v>
      </c>
    </row>
    <row r="1083" spans="1:14" x14ac:dyDescent="0.25">
      <c r="A1083" t="s">
        <v>352</v>
      </c>
      <c r="B1083" t="s">
        <v>2177</v>
      </c>
      <c r="C1083" t="s">
        <v>1498</v>
      </c>
      <c r="D1083" t="s">
        <v>21</v>
      </c>
      <c r="E1083">
        <v>98329</v>
      </c>
      <c r="F1083" t="s">
        <v>22</v>
      </c>
      <c r="G1083" t="s">
        <v>22</v>
      </c>
      <c r="H1083" t="s">
        <v>57</v>
      </c>
      <c r="I1083" t="s">
        <v>203</v>
      </c>
      <c r="J1083" t="s">
        <v>59</v>
      </c>
      <c r="K1083" s="1">
        <v>43629</v>
      </c>
      <c r="L1083" t="s">
        <v>60</v>
      </c>
      <c r="M1083" t="str">
        <f>HYPERLINK("https://www.regulations.gov/docket?D=FDA-2019-H-2804")</f>
        <v>https://www.regulations.gov/docket?D=FDA-2019-H-2804</v>
      </c>
      <c r="N1083" t="s">
        <v>59</v>
      </c>
    </row>
    <row r="1084" spans="1:14" x14ac:dyDescent="0.25">
      <c r="A1084" t="s">
        <v>2178</v>
      </c>
      <c r="B1084" t="s">
        <v>2179</v>
      </c>
      <c r="C1084" t="s">
        <v>1270</v>
      </c>
      <c r="D1084" t="s">
        <v>21</v>
      </c>
      <c r="E1084">
        <v>98012</v>
      </c>
      <c r="F1084" t="s">
        <v>22</v>
      </c>
      <c r="G1084" t="s">
        <v>22</v>
      </c>
      <c r="H1084" t="s">
        <v>116</v>
      </c>
      <c r="I1084" t="s">
        <v>117</v>
      </c>
      <c r="J1084" s="1">
        <v>43588</v>
      </c>
      <c r="K1084" s="1">
        <v>43629</v>
      </c>
      <c r="L1084" t="s">
        <v>118</v>
      </c>
      <c r="N1084" t="s">
        <v>1849</v>
      </c>
    </row>
    <row r="1085" spans="1:14" x14ac:dyDescent="0.25">
      <c r="A1085" t="s">
        <v>242</v>
      </c>
      <c r="B1085" t="s">
        <v>636</v>
      </c>
      <c r="C1085" t="s">
        <v>227</v>
      </c>
      <c r="D1085" t="s">
        <v>21</v>
      </c>
      <c r="E1085">
        <v>98227</v>
      </c>
      <c r="F1085" t="s">
        <v>22</v>
      </c>
      <c r="G1085" t="s">
        <v>22</v>
      </c>
      <c r="H1085" t="s">
        <v>57</v>
      </c>
      <c r="I1085" t="s">
        <v>203</v>
      </c>
      <c r="J1085" s="1">
        <v>43586</v>
      </c>
      <c r="K1085" s="1">
        <v>43629</v>
      </c>
      <c r="L1085" t="s">
        <v>118</v>
      </c>
      <c r="N1085" t="s">
        <v>1849</v>
      </c>
    </row>
    <row r="1086" spans="1:14" x14ac:dyDescent="0.25">
      <c r="A1086" t="s">
        <v>2180</v>
      </c>
      <c r="B1086" t="s">
        <v>2181</v>
      </c>
      <c r="C1086" t="s">
        <v>37</v>
      </c>
      <c r="D1086" t="s">
        <v>21</v>
      </c>
      <c r="E1086">
        <v>99336</v>
      </c>
      <c r="F1086" t="s">
        <v>22</v>
      </c>
      <c r="G1086" t="s">
        <v>22</v>
      </c>
      <c r="H1086" t="s">
        <v>116</v>
      </c>
      <c r="I1086" t="s">
        <v>117</v>
      </c>
      <c r="J1086" s="1">
        <v>43585</v>
      </c>
      <c r="K1086" s="1">
        <v>43629</v>
      </c>
      <c r="L1086" t="s">
        <v>118</v>
      </c>
      <c r="N1086" t="s">
        <v>1849</v>
      </c>
    </row>
    <row r="1087" spans="1:14" x14ac:dyDescent="0.25">
      <c r="A1087" t="s">
        <v>2182</v>
      </c>
      <c r="B1087" t="s">
        <v>2183</v>
      </c>
      <c r="C1087" t="s">
        <v>454</v>
      </c>
      <c r="D1087" t="s">
        <v>21</v>
      </c>
      <c r="E1087">
        <v>98004</v>
      </c>
      <c r="F1087" t="s">
        <v>22</v>
      </c>
      <c r="G1087" t="s">
        <v>22</v>
      </c>
      <c r="H1087" t="s">
        <v>104</v>
      </c>
      <c r="I1087" t="s">
        <v>148</v>
      </c>
      <c r="J1087" s="1">
        <v>43549</v>
      </c>
      <c r="K1087" s="1">
        <v>43629</v>
      </c>
      <c r="L1087" t="s">
        <v>118</v>
      </c>
      <c r="N1087" t="s">
        <v>119</v>
      </c>
    </row>
    <row r="1088" spans="1:14" x14ac:dyDescent="0.25">
      <c r="A1088" t="s">
        <v>2184</v>
      </c>
      <c r="B1088" t="s">
        <v>2185</v>
      </c>
      <c r="C1088" t="s">
        <v>555</v>
      </c>
      <c r="D1088" t="s">
        <v>21</v>
      </c>
      <c r="E1088">
        <v>98052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43629</v>
      </c>
      <c r="L1088" t="s">
        <v>26</v>
      </c>
      <c r="N1088" t="s">
        <v>24</v>
      </c>
    </row>
    <row r="1089" spans="1:14" x14ac:dyDescent="0.25">
      <c r="A1089" t="s">
        <v>2186</v>
      </c>
      <c r="B1089" t="s">
        <v>2187</v>
      </c>
      <c r="C1089" t="s">
        <v>309</v>
      </c>
      <c r="D1089" t="s">
        <v>21</v>
      </c>
      <c r="E1089">
        <v>98026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43628</v>
      </c>
      <c r="L1089" t="s">
        <v>26</v>
      </c>
      <c r="N1089" t="s">
        <v>24</v>
      </c>
    </row>
    <row r="1090" spans="1:14" x14ac:dyDescent="0.25">
      <c r="A1090" t="s">
        <v>2188</v>
      </c>
      <c r="B1090" t="s">
        <v>2189</v>
      </c>
      <c r="C1090" t="s">
        <v>309</v>
      </c>
      <c r="D1090" t="s">
        <v>21</v>
      </c>
      <c r="E1090">
        <v>98020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43628</v>
      </c>
      <c r="L1090" t="s">
        <v>26</v>
      </c>
      <c r="N1090" t="s">
        <v>24</v>
      </c>
    </row>
    <row r="1091" spans="1:14" x14ac:dyDescent="0.25">
      <c r="A1091" t="s">
        <v>2190</v>
      </c>
      <c r="B1091" t="s">
        <v>2191</v>
      </c>
      <c r="C1091" t="s">
        <v>309</v>
      </c>
      <c r="D1091" t="s">
        <v>21</v>
      </c>
      <c r="E1091">
        <v>98020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43628</v>
      </c>
      <c r="L1091" t="s">
        <v>26</v>
      </c>
      <c r="N1091" t="s">
        <v>24</v>
      </c>
    </row>
    <row r="1092" spans="1:14" x14ac:dyDescent="0.25">
      <c r="A1092" t="s">
        <v>2192</v>
      </c>
      <c r="B1092" t="s">
        <v>2193</v>
      </c>
      <c r="C1092" t="s">
        <v>309</v>
      </c>
      <c r="D1092" t="s">
        <v>21</v>
      </c>
      <c r="E1092">
        <v>98026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43628</v>
      </c>
      <c r="L1092" t="s">
        <v>26</v>
      </c>
      <c r="N1092" t="s">
        <v>24</v>
      </c>
    </row>
    <row r="1093" spans="1:14" x14ac:dyDescent="0.25">
      <c r="A1093" t="s">
        <v>2194</v>
      </c>
      <c r="B1093" t="s">
        <v>2195</v>
      </c>
      <c r="C1093" t="s">
        <v>224</v>
      </c>
      <c r="D1093" t="s">
        <v>21</v>
      </c>
      <c r="E1093">
        <v>98133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43628</v>
      </c>
      <c r="L1093" t="s">
        <v>26</v>
      </c>
      <c r="N1093" t="s">
        <v>24</v>
      </c>
    </row>
    <row r="1094" spans="1:14" x14ac:dyDescent="0.25">
      <c r="A1094" t="s">
        <v>352</v>
      </c>
      <c r="B1094" t="s">
        <v>2196</v>
      </c>
      <c r="C1094" t="s">
        <v>20</v>
      </c>
      <c r="D1094" t="s">
        <v>21</v>
      </c>
      <c r="E1094">
        <v>98103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43628</v>
      </c>
      <c r="L1094" t="s">
        <v>26</v>
      </c>
      <c r="N1094" t="s">
        <v>24</v>
      </c>
    </row>
    <row r="1095" spans="1:14" x14ac:dyDescent="0.25">
      <c r="A1095" t="s">
        <v>2197</v>
      </c>
      <c r="B1095" t="s">
        <v>2198</v>
      </c>
      <c r="C1095" t="s">
        <v>224</v>
      </c>
      <c r="D1095" t="s">
        <v>21</v>
      </c>
      <c r="E1095">
        <v>98133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43628</v>
      </c>
      <c r="L1095" t="s">
        <v>26</v>
      </c>
      <c r="N1095" t="s">
        <v>24</v>
      </c>
    </row>
    <row r="1096" spans="1:14" x14ac:dyDescent="0.25">
      <c r="A1096" t="s">
        <v>2199</v>
      </c>
      <c r="B1096" t="s">
        <v>2200</v>
      </c>
      <c r="C1096" t="s">
        <v>20</v>
      </c>
      <c r="D1096" t="s">
        <v>21</v>
      </c>
      <c r="E1096">
        <v>98105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43628</v>
      </c>
      <c r="L1096" t="s">
        <v>26</v>
      </c>
      <c r="N1096" t="s">
        <v>24</v>
      </c>
    </row>
    <row r="1097" spans="1:14" x14ac:dyDescent="0.25">
      <c r="A1097" t="s">
        <v>2201</v>
      </c>
      <c r="B1097" t="s">
        <v>2202</v>
      </c>
      <c r="C1097" t="s">
        <v>782</v>
      </c>
      <c r="D1097" t="s">
        <v>21</v>
      </c>
      <c r="E1097">
        <v>98043</v>
      </c>
      <c r="F1097" t="s">
        <v>23</v>
      </c>
      <c r="G1097" t="s">
        <v>23</v>
      </c>
      <c r="H1097" t="s">
        <v>24</v>
      </c>
      <c r="I1097" t="s">
        <v>24</v>
      </c>
      <c r="J1097" t="s">
        <v>25</v>
      </c>
      <c r="K1097" s="1">
        <v>43628</v>
      </c>
      <c r="L1097" t="s">
        <v>26</v>
      </c>
      <c r="N1097" t="s">
        <v>24</v>
      </c>
    </row>
    <row r="1098" spans="1:14" x14ac:dyDescent="0.25">
      <c r="A1098" t="s">
        <v>2203</v>
      </c>
      <c r="B1098" t="s">
        <v>2204</v>
      </c>
      <c r="C1098" t="s">
        <v>20</v>
      </c>
      <c r="D1098" t="s">
        <v>21</v>
      </c>
      <c r="E1098">
        <v>98168</v>
      </c>
      <c r="F1098" t="s">
        <v>23</v>
      </c>
      <c r="G1098" t="s">
        <v>23</v>
      </c>
      <c r="H1098" t="s">
        <v>24</v>
      </c>
      <c r="I1098" t="s">
        <v>24</v>
      </c>
      <c r="J1098" t="s">
        <v>25</v>
      </c>
      <c r="K1098" s="1">
        <v>43628</v>
      </c>
      <c r="L1098" t="s">
        <v>26</v>
      </c>
      <c r="N1098" t="s">
        <v>24</v>
      </c>
    </row>
    <row r="1099" spans="1:14" x14ac:dyDescent="0.25">
      <c r="A1099" t="s">
        <v>788</v>
      </c>
      <c r="B1099" t="s">
        <v>789</v>
      </c>
      <c r="C1099" t="s">
        <v>790</v>
      </c>
      <c r="D1099" t="s">
        <v>21</v>
      </c>
      <c r="E1099">
        <v>99033</v>
      </c>
      <c r="F1099" t="s">
        <v>22</v>
      </c>
      <c r="G1099" t="s">
        <v>22</v>
      </c>
      <c r="H1099" t="s">
        <v>104</v>
      </c>
      <c r="I1099" t="s">
        <v>148</v>
      </c>
      <c r="J1099" t="s">
        <v>59</v>
      </c>
      <c r="K1099" s="1">
        <v>43628</v>
      </c>
      <c r="L1099" t="s">
        <v>60</v>
      </c>
      <c r="M1099" t="str">
        <f>HYPERLINK("https://www.regulations.gov/docket?D=FDA-2019-H-2795")</f>
        <v>https://www.regulations.gov/docket?D=FDA-2019-H-2795</v>
      </c>
      <c r="N1099" t="s">
        <v>59</v>
      </c>
    </row>
    <row r="1100" spans="1:14" x14ac:dyDescent="0.25">
      <c r="A1100" t="s">
        <v>2205</v>
      </c>
      <c r="B1100" t="s">
        <v>2206</v>
      </c>
      <c r="C1100" t="s">
        <v>224</v>
      </c>
      <c r="D1100" t="s">
        <v>21</v>
      </c>
      <c r="E1100">
        <v>98133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43628</v>
      </c>
      <c r="L1100" t="s">
        <v>26</v>
      </c>
      <c r="N1100" t="s">
        <v>24</v>
      </c>
    </row>
    <row r="1101" spans="1:14" x14ac:dyDescent="0.25">
      <c r="A1101" t="s">
        <v>2207</v>
      </c>
      <c r="B1101" t="s">
        <v>2208</v>
      </c>
      <c r="C1101" t="s">
        <v>2209</v>
      </c>
      <c r="D1101" t="s">
        <v>21</v>
      </c>
      <c r="E1101">
        <v>98575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43628</v>
      </c>
      <c r="L1101" t="s">
        <v>26</v>
      </c>
      <c r="N1101" t="s">
        <v>24</v>
      </c>
    </row>
    <row r="1102" spans="1:14" x14ac:dyDescent="0.25">
      <c r="A1102" t="s">
        <v>2210</v>
      </c>
      <c r="B1102" t="s">
        <v>2211</v>
      </c>
      <c r="C1102" t="s">
        <v>782</v>
      </c>
      <c r="D1102" t="s">
        <v>21</v>
      </c>
      <c r="E1102">
        <v>98043</v>
      </c>
      <c r="F1102" t="s">
        <v>23</v>
      </c>
      <c r="G1102" t="s">
        <v>23</v>
      </c>
      <c r="H1102" t="s">
        <v>24</v>
      </c>
      <c r="I1102" t="s">
        <v>24</v>
      </c>
      <c r="J1102" t="s">
        <v>25</v>
      </c>
      <c r="K1102" s="1">
        <v>43628</v>
      </c>
      <c r="L1102" t="s">
        <v>26</v>
      </c>
      <c r="N1102" t="s">
        <v>24</v>
      </c>
    </row>
    <row r="1103" spans="1:14" x14ac:dyDescent="0.25">
      <c r="A1103" t="s">
        <v>2212</v>
      </c>
      <c r="B1103" t="s">
        <v>2213</v>
      </c>
      <c r="C1103" t="s">
        <v>20</v>
      </c>
      <c r="D1103" t="s">
        <v>21</v>
      </c>
      <c r="E1103">
        <v>98107</v>
      </c>
      <c r="F1103" t="s">
        <v>23</v>
      </c>
      <c r="G1103" t="s">
        <v>23</v>
      </c>
      <c r="H1103" t="s">
        <v>24</v>
      </c>
      <c r="I1103" t="s">
        <v>24</v>
      </c>
      <c r="J1103" t="s">
        <v>25</v>
      </c>
      <c r="K1103" s="1">
        <v>43628</v>
      </c>
      <c r="L1103" t="s">
        <v>26</v>
      </c>
      <c r="N1103" t="s">
        <v>24</v>
      </c>
    </row>
    <row r="1104" spans="1:14" x14ac:dyDescent="0.25">
      <c r="A1104" t="s">
        <v>2214</v>
      </c>
      <c r="B1104" t="s">
        <v>1344</v>
      </c>
      <c r="C1104" t="s">
        <v>97</v>
      </c>
      <c r="D1104" t="s">
        <v>21</v>
      </c>
      <c r="E1104">
        <v>98233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43627</v>
      </c>
      <c r="L1104" t="s">
        <v>26</v>
      </c>
      <c r="N1104" t="s">
        <v>24</v>
      </c>
    </row>
    <row r="1105" spans="1:14" x14ac:dyDescent="0.25">
      <c r="A1105" t="s">
        <v>2215</v>
      </c>
      <c r="B1105" t="s">
        <v>2216</v>
      </c>
      <c r="C1105" t="s">
        <v>2217</v>
      </c>
      <c r="D1105" t="s">
        <v>21</v>
      </c>
      <c r="E1105">
        <v>99114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43627</v>
      </c>
      <c r="L1105" t="s">
        <v>26</v>
      </c>
      <c r="N1105" t="s">
        <v>24</v>
      </c>
    </row>
    <row r="1106" spans="1:14" x14ac:dyDescent="0.25">
      <c r="A1106" t="s">
        <v>2218</v>
      </c>
      <c r="B1106" t="s">
        <v>2219</v>
      </c>
      <c r="C1106" t="s">
        <v>2039</v>
      </c>
      <c r="D1106" t="s">
        <v>21</v>
      </c>
      <c r="E1106">
        <v>99157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43627</v>
      </c>
      <c r="L1106" t="s">
        <v>26</v>
      </c>
      <c r="N1106" t="s">
        <v>24</v>
      </c>
    </row>
    <row r="1107" spans="1:14" x14ac:dyDescent="0.25">
      <c r="A1107" t="s">
        <v>2220</v>
      </c>
      <c r="B1107" t="s">
        <v>2221</v>
      </c>
      <c r="C1107" t="s">
        <v>97</v>
      </c>
      <c r="D1107" t="s">
        <v>21</v>
      </c>
      <c r="E1107">
        <v>98233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43627</v>
      </c>
      <c r="L1107" t="s">
        <v>26</v>
      </c>
      <c r="N1107" t="s">
        <v>24</v>
      </c>
    </row>
    <row r="1108" spans="1:14" x14ac:dyDescent="0.25">
      <c r="A1108" t="s">
        <v>2222</v>
      </c>
      <c r="B1108" t="s">
        <v>2223</v>
      </c>
      <c r="C1108" t="s">
        <v>97</v>
      </c>
      <c r="D1108" t="s">
        <v>21</v>
      </c>
      <c r="E1108">
        <v>98233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43627</v>
      </c>
      <c r="L1108" t="s">
        <v>26</v>
      </c>
      <c r="N1108" t="s">
        <v>24</v>
      </c>
    </row>
    <row r="1109" spans="1:14" x14ac:dyDescent="0.25">
      <c r="A1109" t="s">
        <v>2044</v>
      </c>
      <c r="B1109" t="s">
        <v>2224</v>
      </c>
      <c r="C1109" t="s">
        <v>20</v>
      </c>
      <c r="D1109" t="s">
        <v>21</v>
      </c>
      <c r="E1109">
        <v>98118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43627</v>
      </c>
      <c r="L1109" t="s">
        <v>26</v>
      </c>
      <c r="N1109" t="s">
        <v>24</v>
      </c>
    </row>
    <row r="1110" spans="1:14" x14ac:dyDescent="0.25">
      <c r="A1110" t="s">
        <v>2225</v>
      </c>
      <c r="B1110" t="s">
        <v>2226</v>
      </c>
      <c r="C1110" t="s">
        <v>2227</v>
      </c>
      <c r="D1110" t="s">
        <v>21</v>
      </c>
      <c r="E1110">
        <v>98359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43627</v>
      </c>
      <c r="L1110" t="s">
        <v>26</v>
      </c>
      <c r="N1110" t="s">
        <v>24</v>
      </c>
    </row>
    <row r="1111" spans="1:14" x14ac:dyDescent="0.25">
      <c r="A1111" t="s">
        <v>2228</v>
      </c>
      <c r="B1111" t="s">
        <v>2229</v>
      </c>
      <c r="C1111" t="s">
        <v>101</v>
      </c>
      <c r="D1111" t="s">
        <v>21</v>
      </c>
      <c r="E1111">
        <v>98284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43627</v>
      </c>
      <c r="L1111" t="s">
        <v>26</v>
      </c>
      <c r="N1111" t="s">
        <v>24</v>
      </c>
    </row>
    <row r="1112" spans="1:14" x14ac:dyDescent="0.25">
      <c r="A1112" t="s">
        <v>2230</v>
      </c>
      <c r="B1112" t="s">
        <v>2231</v>
      </c>
      <c r="C1112" t="s">
        <v>20</v>
      </c>
      <c r="D1112" t="s">
        <v>21</v>
      </c>
      <c r="E1112">
        <v>98106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43627</v>
      </c>
      <c r="L1112" t="s">
        <v>26</v>
      </c>
      <c r="N1112" t="s">
        <v>24</v>
      </c>
    </row>
    <row r="1113" spans="1:14" x14ac:dyDescent="0.25">
      <c r="A1113" t="s">
        <v>2232</v>
      </c>
      <c r="B1113" t="s">
        <v>2233</v>
      </c>
      <c r="C1113" t="s">
        <v>101</v>
      </c>
      <c r="D1113" t="s">
        <v>21</v>
      </c>
      <c r="E1113">
        <v>98284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43627</v>
      </c>
      <c r="L1113" t="s">
        <v>26</v>
      </c>
      <c r="N1113" t="s">
        <v>24</v>
      </c>
    </row>
    <row r="1114" spans="1:14" x14ac:dyDescent="0.25">
      <c r="A1114" t="s">
        <v>2234</v>
      </c>
      <c r="B1114" t="s">
        <v>2235</v>
      </c>
      <c r="C1114" t="s">
        <v>97</v>
      </c>
      <c r="D1114" t="s">
        <v>21</v>
      </c>
      <c r="E1114">
        <v>98233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43627</v>
      </c>
      <c r="L1114" t="s">
        <v>26</v>
      </c>
      <c r="N1114" t="s">
        <v>24</v>
      </c>
    </row>
    <row r="1115" spans="1:14" x14ac:dyDescent="0.25">
      <c r="A1115" t="s">
        <v>2236</v>
      </c>
      <c r="B1115" t="s">
        <v>2237</v>
      </c>
      <c r="C1115" t="s">
        <v>782</v>
      </c>
      <c r="D1115" t="s">
        <v>21</v>
      </c>
      <c r="E1115">
        <v>98043</v>
      </c>
      <c r="F1115" t="s">
        <v>23</v>
      </c>
      <c r="G1115" t="s">
        <v>23</v>
      </c>
      <c r="H1115" t="s">
        <v>24</v>
      </c>
      <c r="I1115" t="s">
        <v>24</v>
      </c>
      <c r="J1115" t="s">
        <v>25</v>
      </c>
      <c r="K1115" s="1">
        <v>43627</v>
      </c>
      <c r="L1115" t="s">
        <v>26</v>
      </c>
      <c r="N1115" t="s">
        <v>24</v>
      </c>
    </row>
    <row r="1116" spans="1:14" x14ac:dyDescent="0.25">
      <c r="A1116" t="s">
        <v>2238</v>
      </c>
      <c r="B1116" t="s">
        <v>2239</v>
      </c>
      <c r="C1116" t="s">
        <v>296</v>
      </c>
      <c r="D1116" t="s">
        <v>21</v>
      </c>
      <c r="E1116">
        <v>98367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43627</v>
      </c>
      <c r="L1116" t="s">
        <v>26</v>
      </c>
      <c r="N1116" t="s">
        <v>24</v>
      </c>
    </row>
    <row r="1117" spans="1:14" x14ac:dyDescent="0.25">
      <c r="A1117" t="s">
        <v>2240</v>
      </c>
      <c r="B1117" t="s">
        <v>2241</v>
      </c>
      <c r="C1117" t="s">
        <v>660</v>
      </c>
      <c r="D1117" t="s">
        <v>21</v>
      </c>
      <c r="E1117">
        <v>98383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43627</v>
      </c>
      <c r="L1117" t="s">
        <v>26</v>
      </c>
      <c r="N1117" t="s">
        <v>24</v>
      </c>
    </row>
    <row r="1118" spans="1:14" x14ac:dyDescent="0.25">
      <c r="A1118" t="s">
        <v>2242</v>
      </c>
      <c r="B1118" t="s">
        <v>2243</v>
      </c>
      <c r="C1118" t="s">
        <v>2244</v>
      </c>
      <c r="D1118" t="s">
        <v>21</v>
      </c>
      <c r="E1118">
        <v>98370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43627</v>
      </c>
      <c r="L1118" t="s">
        <v>26</v>
      </c>
      <c r="N1118" t="s">
        <v>24</v>
      </c>
    </row>
    <row r="1119" spans="1:14" x14ac:dyDescent="0.25">
      <c r="A1119" t="s">
        <v>98</v>
      </c>
      <c r="B1119" t="s">
        <v>2245</v>
      </c>
      <c r="C1119" t="s">
        <v>97</v>
      </c>
      <c r="D1119" t="s">
        <v>21</v>
      </c>
      <c r="E1119">
        <v>98233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43627</v>
      </c>
      <c r="L1119" t="s">
        <v>26</v>
      </c>
      <c r="N1119" t="s">
        <v>24</v>
      </c>
    </row>
    <row r="1120" spans="1:14" x14ac:dyDescent="0.25">
      <c r="A1120" t="s">
        <v>2246</v>
      </c>
      <c r="B1120" t="s">
        <v>2247</v>
      </c>
      <c r="C1120" t="s">
        <v>101</v>
      </c>
      <c r="D1120" t="s">
        <v>21</v>
      </c>
      <c r="E1120">
        <v>98284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43627</v>
      </c>
      <c r="L1120" t="s">
        <v>26</v>
      </c>
      <c r="N1120" t="s">
        <v>24</v>
      </c>
    </row>
    <row r="1121" spans="1:14" x14ac:dyDescent="0.25">
      <c r="A1121" t="s">
        <v>2248</v>
      </c>
      <c r="B1121" t="s">
        <v>2249</v>
      </c>
      <c r="C1121" t="s">
        <v>165</v>
      </c>
      <c r="D1121" t="s">
        <v>21</v>
      </c>
      <c r="E1121">
        <v>98372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43627</v>
      </c>
      <c r="L1121" t="s">
        <v>26</v>
      </c>
      <c r="N1121" t="s">
        <v>24</v>
      </c>
    </row>
    <row r="1122" spans="1:14" x14ac:dyDescent="0.25">
      <c r="A1122" t="s">
        <v>1867</v>
      </c>
      <c r="B1122" t="s">
        <v>2250</v>
      </c>
      <c r="C1122" t="s">
        <v>246</v>
      </c>
      <c r="D1122" t="s">
        <v>21</v>
      </c>
      <c r="E1122">
        <v>98312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43627</v>
      </c>
      <c r="L1122" t="s">
        <v>26</v>
      </c>
      <c r="N1122" t="s">
        <v>24</v>
      </c>
    </row>
    <row r="1123" spans="1:14" x14ac:dyDescent="0.25">
      <c r="A1123" t="s">
        <v>2251</v>
      </c>
      <c r="B1123" t="s">
        <v>2252</v>
      </c>
      <c r="C1123" t="s">
        <v>224</v>
      </c>
      <c r="D1123" t="s">
        <v>21</v>
      </c>
      <c r="E1123">
        <v>98155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43626</v>
      </c>
      <c r="L1123" t="s">
        <v>26</v>
      </c>
      <c r="N1123" t="s">
        <v>24</v>
      </c>
    </row>
    <row r="1124" spans="1:14" x14ac:dyDescent="0.25">
      <c r="A1124" t="s">
        <v>2253</v>
      </c>
      <c r="B1124" t="s">
        <v>2254</v>
      </c>
      <c r="C1124" t="s">
        <v>309</v>
      </c>
      <c r="D1124" t="s">
        <v>21</v>
      </c>
      <c r="E1124">
        <v>98020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43626</v>
      </c>
      <c r="L1124" t="s">
        <v>26</v>
      </c>
      <c r="N1124" t="s">
        <v>24</v>
      </c>
    </row>
    <row r="1125" spans="1:14" x14ac:dyDescent="0.25">
      <c r="A1125" t="s">
        <v>2255</v>
      </c>
      <c r="B1125" t="s">
        <v>2256</v>
      </c>
      <c r="C1125" t="s">
        <v>782</v>
      </c>
      <c r="D1125" t="s">
        <v>21</v>
      </c>
      <c r="E1125">
        <v>98043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43626</v>
      </c>
      <c r="L1125" t="s">
        <v>26</v>
      </c>
      <c r="N1125" t="s">
        <v>24</v>
      </c>
    </row>
    <row r="1126" spans="1:14" x14ac:dyDescent="0.25">
      <c r="A1126" t="s">
        <v>2257</v>
      </c>
      <c r="B1126" t="s">
        <v>2258</v>
      </c>
      <c r="C1126" t="s">
        <v>34</v>
      </c>
      <c r="D1126" t="s">
        <v>21</v>
      </c>
      <c r="E1126">
        <v>98665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43626</v>
      </c>
      <c r="L1126" t="s">
        <v>26</v>
      </c>
      <c r="N1126" t="s">
        <v>24</v>
      </c>
    </row>
    <row r="1127" spans="1:14" x14ac:dyDescent="0.25">
      <c r="A1127" t="s">
        <v>2259</v>
      </c>
      <c r="B1127" t="s">
        <v>2260</v>
      </c>
      <c r="C1127" t="s">
        <v>782</v>
      </c>
      <c r="D1127" t="s">
        <v>21</v>
      </c>
      <c r="E1127">
        <v>98043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43626</v>
      </c>
      <c r="L1127" t="s">
        <v>26</v>
      </c>
      <c r="N1127" t="s">
        <v>24</v>
      </c>
    </row>
    <row r="1128" spans="1:14" x14ac:dyDescent="0.25">
      <c r="A1128" t="s">
        <v>111</v>
      </c>
      <c r="B1128" t="s">
        <v>2261</v>
      </c>
      <c r="C1128" t="s">
        <v>34</v>
      </c>
      <c r="D1128" t="s">
        <v>21</v>
      </c>
      <c r="E1128">
        <v>98684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43626</v>
      </c>
      <c r="L1128" t="s">
        <v>26</v>
      </c>
      <c r="N1128" t="s">
        <v>24</v>
      </c>
    </row>
    <row r="1129" spans="1:14" x14ac:dyDescent="0.25">
      <c r="A1129" t="s">
        <v>310</v>
      </c>
      <c r="B1129" t="s">
        <v>311</v>
      </c>
      <c r="C1129" t="s">
        <v>108</v>
      </c>
      <c r="D1129" t="s">
        <v>21</v>
      </c>
      <c r="E1129">
        <v>98201</v>
      </c>
      <c r="F1129" t="s">
        <v>22</v>
      </c>
      <c r="G1129" t="s">
        <v>22</v>
      </c>
      <c r="H1129" t="s">
        <v>104</v>
      </c>
      <c r="I1129" t="s">
        <v>148</v>
      </c>
      <c r="J1129" t="s">
        <v>59</v>
      </c>
      <c r="K1129" s="1">
        <v>43626</v>
      </c>
      <c r="L1129" t="s">
        <v>60</v>
      </c>
      <c r="M1129" t="str">
        <f>HYPERLINK("https://www.regulations.gov/docket?D=FDA-2019-H-2737")</f>
        <v>https://www.regulations.gov/docket?D=FDA-2019-H-2737</v>
      </c>
      <c r="N1129" t="s">
        <v>59</v>
      </c>
    </row>
    <row r="1130" spans="1:14" x14ac:dyDescent="0.25">
      <c r="A1130" t="s">
        <v>2262</v>
      </c>
      <c r="B1130" t="s">
        <v>2263</v>
      </c>
      <c r="C1130" t="s">
        <v>782</v>
      </c>
      <c r="D1130" t="s">
        <v>21</v>
      </c>
      <c r="E1130">
        <v>98043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43626</v>
      </c>
      <c r="L1130" t="s">
        <v>26</v>
      </c>
      <c r="N1130" t="s">
        <v>24</v>
      </c>
    </row>
    <row r="1131" spans="1:14" x14ac:dyDescent="0.25">
      <c r="A1131" t="s">
        <v>994</v>
      </c>
      <c r="B1131" t="s">
        <v>2264</v>
      </c>
      <c r="C1131" t="s">
        <v>224</v>
      </c>
      <c r="D1131" t="s">
        <v>21</v>
      </c>
      <c r="E1131">
        <v>98155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43626</v>
      </c>
      <c r="L1131" t="s">
        <v>26</v>
      </c>
      <c r="N1131" t="s">
        <v>24</v>
      </c>
    </row>
    <row r="1132" spans="1:14" x14ac:dyDescent="0.25">
      <c r="A1132" t="s">
        <v>2265</v>
      </c>
      <c r="B1132" t="s">
        <v>2266</v>
      </c>
      <c r="C1132" t="s">
        <v>2267</v>
      </c>
      <c r="D1132" t="s">
        <v>21</v>
      </c>
      <c r="E1132">
        <v>98631</v>
      </c>
      <c r="F1132" t="s">
        <v>23</v>
      </c>
      <c r="G1132" t="s">
        <v>23</v>
      </c>
      <c r="H1132" t="s">
        <v>24</v>
      </c>
      <c r="I1132" t="s">
        <v>24</v>
      </c>
      <c r="J1132" t="s">
        <v>25</v>
      </c>
      <c r="K1132" s="1">
        <v>43626</v>
      </c>
      <c r="L1132" t="s">
        <v>26</v>
      </c>
      <c r="N1132" t="s">
        <v>24</v>
      </c>
    </row>
    <row r="1133" spans="1:14" x14ac:dyDescent="0.25">
      <c r="A1133" t="s">
        <v>2268</v>
      </c>
      <c r="B1133" t="s">
        <v>2269</v>
      </c>
      <c r="C1133" t="s">
        <v>930</v>
      </c>
      <c r="D1133" t="s">
        <v>21</v>
      </c>
      <c r="E1133">
        <v>99357</v>
      </c>
      <c r="F1133" t="s">
        <v>22</v>
      </c>
      <c r="G1133" t="s">
        <v>22</v>
      </c>
      <c r="H1133" t="s">
        <v>104</v>
      </c>
      <c r="I1133" t="s">
        <v>105</v>
      </c>
      <c r="J1133" t="s">
        <v>59</v>
      </c>
      <c r="K1133" s="1">
        <v>43626</v>
      </c>
      <c r="L1133" t="s">
        <v>60</v>
      </c>
      <c r="M1133" t="str">
        <f>HYPERLINK("https://www.regulations.gov/docket?D=FDA-2019-H-2738")</f>
        <v>https://www.regulations.gov/docket?D=FDA-2019-H-2738</v>
      </c>
      <c r="N1133" t="s">
        <v>59</v>
      </c>
    </row>
    <row r="1134" spans="1:14" x14ac:dyDescent="0.25">
      <c r="A1134" t="s">
        <v>2270</v>
      </c>
      <c r="B1134" t="s">
        <v>2271</v>
      </c>
      <c r="C1134" t="s">
        <v>323</v>
      </c>
      <c r="D1134" t="s">
        <v>21</v>
      </c>
      <c r="E1134">
        <v>98616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43626</v>
      </c>
      <c r="L1134" t="s">
        <v>26</v>
      </c>
      <c r="N1134" t="s">
        <v>24</v>
      </c>
    </row>
    <row r="1135" spans="1:14" x14ac:dyDescent="0.25">
      <c r="A1135" t="s">
        <v>316</v>
      </c>
      <c r="B1135" t="s">
        <v>2272</v>
      </c>
      <c r="C1135" t="s">
        <v>782</v>
      </c>
      <c r="D1135" t="s">
        <v>21</v>
      </c>
      <c r="E1135">
        <v>98043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43626</v>
      </c>
      <c r="L1135" t="s">
        <v>26</v>
      </c>
      <c r="N1135" t="s">
        <v>24</v>
      </c>
    </row>
    <row r="1136" spans="1:14" x14ac:dyDescent="0.25">
      <c r="A1136" t="s">
        <v>2273</v>
      </c>
      <c r="B1136" t="s">
        <v>2274</v>
      </c>
      <c r="C1136" t="s">
        <v>782</v>
      </c>
      <c r="D1136" t="s">
        <v>21</v>
      </c>
      <c r="E1136">
        <v>98043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43626</v>
      </c>
      <c r="L1136" t="s">
        <v>26</v>
      </c>
      <c r="N1136" t="s">
        <v>24</v>
      </c>
    </row>
    <row r="1137" spans="1:14" x14ac:dyDescent="0.25">
      <c r="A1137" t="s">
        <v>2275</v>
      </c>
      <c r="B1137" t="s">
        <v>2276</v>
      </c>
      <c r="C1137" t="s">
        <v>20</v>
      </c>
      <c r="D1137" t="s">
        <v>21</v>
      </c>
      <c r="E1137">
        <v>98119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43626</v>
      </c>
      <c r="L1137" t="s">
        <v>26</v>
      </c>
      <c r="N1137" t="s">
        <v>24</v>
      </c>
    </row>
    <row r="1138" spans="1:14" x14ac:dyDescent="0.25">
      <c r="A1138" t="s">
        <v>2277</v>
      </c>
      <c r="B1138" t="s">
        <v>2278</v>
      </c>
      <c r="C1138" t="s">
        <v>227</v>
      </c>
      <c r="D1138" t="s">
        <v>21</v>
      </c>
      <c r="E1138">
        <v>98225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43626</v>
      </c>
      <c r="L1138" t="s">
        <v>26</v>
      </c>
      <c r="N1138" t="s">
        <v>24</v>
      </c>
    </row>
    <row r="1139" spans="1:14" x14ac:dyDescent="0.25">
      <c r="A1139" t="s">
        <v>2279</v>
      </c>
      <c r="B1139" t="s">
        <v>2280</v>
      </c>
      <c r="C1139" t="s">
        <v>2162</v>
      </c>
      <c r="D1139" t="s">
        <v>21</v>
      </c>
      <c r="E1139">
        <v>98826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43626</v>
      </c>
      <c r="L1139" t="s">
        <v>26</v>
      </c>
      <c r="N1139" t="s">
        <v>24</v>
      </c>
    </row>
    <row r="1140" spans="1:14" x14ac:dyDescent="0.25">
      <c r="A1140" t="s">
        <v>2281</v>
      </c>
      <c r="B1140" t="s">
        <v>2282</v>
      </c>
      <c r="C1140" t="s">
        <v>227</v>
      </c>
      <c r="D1140" t="s">
        <v>21</v>
      </c>
      <c r="E1140">
        <v>98226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43626</v>
      </c>
      <c r="L1140" t="s">
        <v>26</v>
      </c>
      <c r="N1140" t="s">
        <v>24</v>
      </c>
    </row>
    <row r="1141" spans="1:14" x14ac:dyDescent="0.25">
      <c r="A1141" t="s">
        <v>2283</v>
      </c>
      <c r="B1141" t="s">
        <v>2284</v>
      </c>
      <c r="C1141" t="s">
        <v>782</v>
      </c>
      <c r="D1141" t="s">
        <v>21</v>
      </c>
      <c r="E1141">
        <v>98043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43626</v>
      </c>
      <c r="L1141" t="s">
        <v>26</v>
      </c>
      <c r="N1141" t="s">
        <v>24</v>
      </c>
    </row>
    <row r="1142" spans="1:14" x14ac:dyDescent="0.25">
      <c r="A1142" t="s">
        <v>479</v>
      </c>
      <c r="B1142" t="s">
        <v>2285</v>
      </c>
      <c r="C1142" t="s">
        <v>782</v>
      </c>
      <c r="D1142" t="s">
        <v>21</v>
      </c>
      <c r="E1142">
        <v>98043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43626</v>
      </c>
      <c r="L1142" t="s">
        <v>26</v>
      </c>
      <c r="N1142" t="s">
        <v>24</v>
      </c>
    </row>
    <row r="1143" spans="1:14" x14ac:dyDescent="0.25">
      <c r="A1143" t="s">
        <v>2286</v>
      </c>
      <c r="B1143" t="s">
        <v>2287</v>
      </c>
      <c r="C1143" t="s">
        <v>2288</v>
      </c>
      <c r="D1143" t="s">
        <v>21</v>
      </c>
      <c r="E1143">
        <v>98847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43626</v>
      </c>
      <c r="L1143" t="s">
        <v>26</v>
      </c>
      <c r="N1143" t="s">
        <v>24</v>
      </c>
    </row>
    <row r="1144" spans="1:14" x14ac:dyDescent="0.25">
      <c r="A1144" t="s">
        <v>2289</v>
      </c>
      <c r="B1144" t="s">
        <v>2290</v>
      </c>
      <c r="C1144" t="s">
        <v>53</v>
      </c>
      <c r="D1144" t="s">
        <v>21</v>
      </c>
      <c r="E1144">
        <v>98815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43626</v>
      </c>
      <c r="L1144" t="s">
        <v>26</v>
      </c>
      <c r="N1144" t="s">
        <v>24</v>
      </c>
    </row>
    <row r="1145" spans="1:14" x14ac:dyDescent="0.25">
      <c r="A1145" t="s">
        <v>2291</v>
      </c>
      <c r="B1145" t="s">
        <v>2292</v>
      </c>
      <c r="C1145" t="s">
        <v>782</v>
      </c>
      <c r="D1145" t="s">
        <v>21</v>
      </c>
      <c r="E1145">
        <v>98043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43626</v>
      </c>
      <c r="L1145" t="s">
        <v>26</v>
      </c>
      <c r="N1145" t="s">
        <v>24</v>
      </c>
    </row>
    <row r="1146" spans="1:14" x14ac:dyDescent="0.25">
      <c r="A1146" t="s">
        <v>2293</v>
      </c>
      <c r="B1146" t="s">
        <v>2294</v>
      </c>
      <c r="C1146" t="s">
        <v>255</v>
      </c>
      <c r="D1146" t="s">
        <v>21</v>
      </c>
      <c r="E1146">
        <v>98626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43626</v>
      </c>
      <c r="L1146" t="s">
        <v>26</v>
      </c>
      <c r="N1146" t="s">
        <v>24</v>
      </c>
    </row>
    <row r="1147" spans="1:14" x14ac:dyDescent="0.25">
      <c r="A1147" t="s">
        <v>77</v>
      </c>
      <c r="B1147" t="s">
        <v>2295</v>
      </c>
      <c r="C1147" t="s">
        <v>782</v>
      </c>
      <c r="D1147" t="s">
        <v>21</v>
      </c>
      <c r="E1147">
        <v>98043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43626</v>
      </c>
      <c r="L1147" t="s">
        <v>26</v>
      </c>
      <c r="N1147" t="s">
        <v>24</v>
      </c>
    </row>
    <row r="1148" spans="1:14" x14ac:dyDescent="0.25">
      <c r="A1148" t="s">
        <v>2296</v>
      </c>
      <c r="B1148" t="s">
        <v>2297</v>
      </c>
      <c r="C1148" t="s">
        <v>255</v>
      </c>
      <c r="D1148" t="s">
        <v>21</v>
      </c>
      <c r="E1148">
        <v>98626</v>
      </c>
      <c r="F1148" t="s">
        <v>23</v>
      </c>
      <c r="G1148" t="s">
        <v>23</v>
      </c>
      <c r="H1148" t="s">
        <v>24</v>
      </c>
      <c r="I1148" t="s">
        <v>24</v>
      </c>
      <c r="J1148" t="s">
        <v>25</v>
      </c>
      <c r="K1148" s="1">
        <v>43625</v>
      </c>
      <c r="L1148" t="s">
        <v>26</v>
      </c>
      <c r="N1148" t="s">
        <v>24</v>
      </c>
    </row>
    <row r="1149" spans="1:14" x14ac:dyDescent="0.25">
      <c r="A1149" t="s">
        <v>2298</v>
      </c>
      <c r="B1149" t="s">
        <v>2299</v>
      </c>
      <c r="C1149" t="s">
        <v>2300</v>
      </c>
      <c r="D1149" t="s">
        <v>21</v>
      </c>
      <c r="E1149">
        <v>98614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43625</v>
      </c>
      <c r="L1149" t="s">
        <v>26</v>
      </c>
      <c r="N1149" t="s">
        <v>24</v>
      </c>
    </row>
    <row r="1150" spans="1:14" x14ac:dyDescent="0.25">
      <c r="A1150" t="s">
        <v>2301</v>
      </c>
      <c r="B1150" t="s">
        <v>2302</v>
      </c>
      <c r="C1150" t="s">
        <v>2162</v>
      </c>
      <c r="D1150" t="s">
        <v>21</v>
      </c>
      <c r="E1150">
        <v>98826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43625</v>
      </c>
      <c r="L1150" t="s">
        <v>26</v>
      </c>
      <c r="N1150" t="s">
        <v>24</v>
      </c>
    </row>
    <row r="1151" spans="1:14" x14ac:dyDescent="0.25">
      <c r="A1151" t="s">
        <v>2303</v>
      </c>
      <c r="B1151" t="s">
        <v>2304</v>
      </c>
      <c r="C1151" t="s">
        <v>2305</v>
      </c>
      <c r="D1151" t="s">
        <v>21</v>
      </c>
      <c r="E1151">
        <v>98644</v>
      </c>
      <c r="F1151" t="s">
        <v>23</v>
      </c>
      <c r="G1151" t="s">
        <v>23</v>
      </c>
      <c r="H1151" t="s">
        <v>24</v>
      </c>
      <c r="I1151" t="s">
        <v>24</v>
      </c>
      <c r="J1151" t="s">
        <v>25</v>
      </c>
      <c r="K1151" s="1">
        <v>43625</v>
      </c>
      <c r="L1151" t="s">
        <v>26</v>
      </c>
      <c r="N1151" t="s">
        <v>24</v>
      </c>
    </row>
    <row r="1152" spans="1:14" x14ac:dyDescent="0.25">
      <c r="A1152" t="s">
        <v>2306</v>
      </c>
      <c r="B1152" t="s">
        <v>2307</v>
      </c>
      <c r="C1152" t="s">
        <v>227</v>
      </c>
      <c r="D1152" t="s">
        <v>21</v>
      </c>
      <c r="E1152">
        <v>98225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43624</v>
      </c>
      <c r="L1152" t="s">
        <v>26</v>
      </c>
      <c r="N1152" t="s">
        <v>24</v>
      </c>
    </row>
    <row r="1153" spans="1:14" x14ac:dyDescent="0.25">
      <c r="A1153" t="s">
        <v>2308</v>
      </c>
      <c r="B1153" t="s">
        <v>2309</v>
      </c>
      <c r="C1153" t="s">
        <v>403</v>
      </c>
      <c r="D1153" t="s">
        <v>21</v>
      </c>
      <c r="E1153">
        <v>98611</v>
      </c>
      <c r="F1153" t="s">
        <v>23</v>
      </c>
      <c r="G1153" t="s">
        <v>23</v>
      </c>
      <c r="H1153" t="s">
        <v>24</v>
      </c>
      <c r="I1153" t="s">
        <v>24</v>
      </c>
      <c r="J1153" t="s">
        <v>25</v>
      </c>
      <c r="K1153" s="1">
        <v>43624</v>
      </c>
      <c r="L1153" t="s">
        <v>26</v>
      </c>
      <c r="N1153" t="s">
        <v>24</v>
      </c>
    </row>
    <row r="1154" spans="1:14" x14ac:dyDescent="0.25">
      <c r="A1154" t="s">
        <v>2310</v>
      </c>
      <c r="B1154" t="s">
        <v>2311</v>
      </c>
      <c r="C1154" t="s">
        <v>630</v>
      </c>
      <c r="D1154" t="s">
        <v>21</v>
      </c>
      <c r="E1154">
        <v>98237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43624</v>
      </c>
      <c r="L1154" t="s">
        <v>26</v>
      </c>
      <c r="N1154" t="s">
        <v>24</v>
      </c>
    </row>
    <row r="1155" spans="1:14" x14ac:dyDescent="0.25">
      <c r="A1155" t="s">
        <v>2312</v>
      </c>
      <c r="B1155" t="s">
        <v>2313</v>
      </c>
      <c r="C1155" t="s">
        <v>1018</v>
      </c>
      <c r="D1155" t="s">
        <v>21</v>
      </c>
      <c r="E1155">
        <v>98531</v>
      </c>
      <c r="F1155" t="s">
        <v>23</v>
      </c>
      <c r="G1155" t="s">
        <v>23</v>
      </c>
      <c r="H1155" t="s">
        <v>24</v>
      </c>
      <c r="I1155" t="s">
        <v>24</v>
      </c>
      <c r="J1155" t="s">
        <v>25</v>
      </c>
      <c r="K1155" s="1">
        <v>43624</v>
      </c>
      <c r="L1155" t="s">
        <v>26</v>
      </c>
      <c r="N1155" t="s">
        <v>24</v>
      </c>
    </row>
    <row r="1156" spans="1:14" x14ac:dyDescent="0.25">
      <c r="A1156" t="s">
        <v>2314</v>
      </c>
      <c r="B1156" t="s">
        <v>2315</v>
      </c>
      <c r="C1156" t="s">
        <v>630</v>
      </c>
      <c r="D1156" t="s">
        <v>21</v>
      </c>
      <c r="E1156">
        <v>98237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43624</v>
      </c>
      <c r="L1156" t="s">
        <v>26</v>
      </c>
      <c r="N1156" t="s">
        <v>24</v>
      </c>
    </row>
    <row r="1157" spans="1:14" x14ac:dyDescent="0.25">
      <c r="A1157" t="s">
        <v>2316</v>
      </c>
      <c r="B1157" t="s">
        <v>2317</v>
      </c>
      <c r="C1157" t="s">
        <v>2318</v>
      </c>
      <c r="D1157" t="s">
        <v>21</v>
      </c>
      <c r="E1157">
        <v>98241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43624</v>
      </c>
      <c r="L1157" t="s">
        <v>26</v>
      </c>
      <c r="N1157" t="s">
        <v>24</v>
      </c>
    </row>
    <row r="1158" spans="1:14" x14ac:dyDescent="0.25">
      <c r="A1158" t="s">
        <v>2319</v>
      </c>
      <c r="B1158" t="s">
        <v>2320</v>
      </c>
      <c r="C1158" t="s">
        <v>331</v>
      </c>
      <c r="D1158" t="s">
        <v>21</v>
      </c>
      <c r="E1158">
        <v>98596</v>
      </c>
      <c r="F1158" t="s">
        <v>23</v>
      </c>
      <c r="G1158" t="s">
        <v>23</v>
      </c>
      <c r="H1158" t="s">
        <v>24</v>
      </c>
      <c r="I1158" t="s">
        <v>24</v>
      </c>
      <c r="J1158" t="s">
        <v>25</v>
      </c>
      <c r="K1158" s="1">
        <v>43624</v>
      </c>
      <c r="L1158" t="s">
        <v>26</v>
      </c>
      <c r="N1158" t="s">
        <v>24</v>
      </c>
    </row>
    <row r="1159" spans="1:14" x14ac:dyDescent="0.25">
      <c r="A1159" t="s">
        <v>2321</v>
      </c>
      <c r="B1159" t="s">
        <v>2322</v>
      </c>
      <c r="C1159" t="s">
        <v>2323</v>
      </c>
      <c r="D1159" t="s">
        <v>21</v>
      </c>
      <c r="E1159">
        <v>98283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43624</v>
      </c>
      <c r="L1159" t="s">
        <v>26</v>
      </c>
      <c r="N1159" t="s">
        <v>24</v>
      </c>
    </row>
    <row r="1160" spans="1:14" x14ac:dyDescent="0.25">
      <c r="A1160" t="s">
        <v>2324</v>
      </c>
      <c r="B1160" t="s">
        <v>2325</v>
      </c>
      <c r="C1160" t="s">
        <v>2326</v>
      </c>
      <c r="D1160" t="s">
        <v>21</v>
      </c>
      <c r="E1160">
        <v>98355</v>
      </c>
      <c r="F1160" t="s">
        <v>23</v>
      </c>
      <c r="G1160" t="s">
        <v>23</v>
      </c>
      <c r="H1160" t="s">
        <v>24</v>
      </c>
      <c r="I1160" t="s">
        <v>24</v>
      </c>
      <c r="J1160" t="s">
        <v>25</v>
      </c>
      <c r="K1160" s="1">
        <v>43624</v>
      </c>
      <c r="L1160" t="s">
        <v>26</v>
      </c>
      <c r="N1160" t="s">
        <v>24</v>
      </c>
    </row>
    <row r="1161" spans="1:14" x14ac:dyDescent="0.25">
      <c r="A1161" t="s">
        <v>2327</v>
      </c>
      <c r="B1161" t="s">
        <v>2328</v>
      </c>
      <c r="C1161" t="s">
        <v>2329</v>
      </c>
      <c r="D1161" t="s">
        <v>21</v>
      </c>
      <c r="E1161">
        <v>99143</v>
      </c>
      <c r="F1161" t="s">
        <v>23</v>
      </c>
      <c r="G1161" t="s">
        <v>23</v>
      </c>
      <c r="H1161" t="s">
        <v>24</v>
      </c>
      <c r="I1161" t="s">
        <v>24</v>
      </c>
      <c r="J1161" t="s">
        <v>25</v>
      </c>
      <c r="K1161" s="1">
        <v>43624</v>
      </c>
      <c r="L1161" t="s">
        <v>26</v>
      </c>
      <c r="N1161" t="s">
        <v>24</v>
      </c>
    </row>
    <row r="1162" spans="1:14" x14ac:dyDescent="0.25">
      <c r="A1162" t="s">
        <v>2330</v>
      </c>
      <c r="B1162" t="s">
        <v>2331</v>
      </c>
      <c r="C1162" t="s">
        <v>403</v>
      </c>
      <c r="D1162" t="s">
        <v>21</v>
      </c>
      <c r="E1162">
        <v>98611</v>
      </c>
      <c r="F1162" t="s">
        <v>23</v>
      </c>
      <c r="G1162" t="s">
        <v>23</v>
      </c>
      <c r="H1162" t="s">
        <v>24</v>
      </c>
      <c r="I1162" t="s">
        <v>24</v>
      </c>
      <c r="J1162" t="s">
        <v>25</v>
      </c>
      <c r="K1162" s="1">
        <v>43624</v>
      </c>
      <c r="L1162" t="s">
        <v>26</v>
      </c>
      <c r="N1162" t="s">
        <v>24</v>
      </c>
    </row>
    <row r="1163" spans="1:14" x14ac:dyDescent="0.25">
      <c r="A1163" t="s">
        <v>2332</v>
      </c>
      <c r="B1163" t="s">
        <v>2333</v>
      </c>
      <c r="C1163" t="s">
        <v>1018</v>
      </c>
      <c r="D1163" t="s">
        <v>21</v>
      </c>
      <c r="E1163">
        <v>98531</v>
      </c>
      <c r="F1163" t="s">
        <v>23</v>
      </c>
      <c r="G1163" t="s">
        <v>23</v>
      </c>
      <c r="H1163" t="s">
        <v>24</v>
      </c>
      <c r="I1163" t="s">
        <v>24</v>
      </c>
      <c r="J1163" t="s">
        <v>25</v>
      </c>
      <c r="K1163" s="1">
        <v>43624</v>
      </c>
      <c r="L1163" t="s">
        <v>26</v>
      </c>
      <c r="N1163" t="s">
        <v>24</v>
      </c>
    </row>
    <row r="1164" spans="1:14" x14ac:dyDescent="0.25">
      <c r="A1164" t="s">
        <v>2334</v>
      </c>
      <c r="B1164" t="s">
        <v>2335</v>
      </c>
      <c r="C1164" t="s">
        <v>286</v>
      </c>
      <c r="D1164" t="s">
        <v>21</v>
      </c>
      <c r="E1164">
        <v>98502</v>
      </c>
      <c r="F1164" t="s">
        <v>23</v>
      </c>
      <c r="G1164" t="s">
        <v>23</v>
      </c>
      <c r="H1164" t="s">
        <v>24</v>
      </c>
      <c r="I1164" t="s">
        <v>24</v>
      </c>
      <c r="J1164" t="s">
        <v>25</v>
      </c>
      <c r="K1164" s="1">
        <v>43623</v>
      </c>
      <c r="L1164" t="s">
        <v>26</v>
      </c>
      <c r="N1164" t="s">
        <v>24</v>
      </c>
    </row>
    <row r="1165" spans="1:14" x14ac:dyDescent="0.25">
      <c r="A1165" t="s">
        <v>2336</v>
      </c>
      <c r="B1165" t="s">
        <v>2337</v>
      </c>
      <c r="C1165" t="s">
        <v>286</v>
      </c>
      <c r="D1165" t="s">
        <v>21</v>
      </c>
      <c r="E1165">
        <v>98501</v>
      </c>
      <c r="F1165" t="s">
        <v>23</v>
      </c>
      <c r="G1165" t="s">
        <v>23</v>
      </c>
      <c r="H1165" t="s">
        <v>24</v>
      </c>
      <c r="I1165" t="s">
        <v>24</v>
      </c>
      <c r="J1165" t="s">
        <v>25</v>
      </c>
      <c r="K1165" s="1">
        <v>43623</v>
      </c>
      <c r="L1165" t="s">
        <v>26</v>
      </c>
      <c r="N1165" t="s">
        <v>24</v>
      </c>
    </row>
    <row r="1166" spans="1:14" x14ac:dyDescent="0.25">
      <c r="A1166" t="s">
        <v>2338</v>
      </c>
      <c r="B1166" t="s">
        <v>2339</v>
      </c>
      <c r="C1166" t="s">
        <v>286</v>
      </c>
      <c r="D1166" t="s">
        <v>21</v>
      </c>
      <c r="E1166">
        <v>98501</v>
      </c>
      <c r="F1166" t="s">
        <v>23</v>
      </c>
      <c r="G1166" t="s">
        <v>23</v>
      </c>
      <c r="H1166" t="s">
        <v>24</v>
      </c>
      <c r="I1166" t="s">
        <v>24</v>
      </c>
      <c r="J1166" t="s">
        <v>25</v>
      </c>
      <c r="K1166" s="1">
        <v>43623</v>
      </c>
      <c r="L1166" t="s">
        <v>26</v>
      </c>
      <c r="N1166" t="s">
        <v>24</v>
      </c>
    </row>
    <row r="1167" spans="1:14" x14ac:dyDescent="0.25">
      <c r="A1167" t="s">
        <v>2340</v>
      </c>
      <c r="B1167" t="s">
        <v>2341</v>
      </c>
      <c r="C1167" t="s">
        <v>286</v>
      </c>
      <c r="D1167" t="s">
        <v>21</v>
      </c>
      <c r="E1167">
        <v>98501</v>
      </c>
      <c r="F1167" t="s">
        <v>23</v>
      </c>
      <c r="G1167" t="s">
        <v>23</v>
      </c>
      <c r="H1167" t="s">
        <v>24</v>
      </c>
      <c r="I1167" t="s">
        <v>24</v>
      </c>
      <c r="J1167" t="s">
        <v>25</v>
      </c>
      <c r="K1167" s="1">
        <v>43623</v>
      </c>
      <c r="L1167" t="s">
        <v>26</v>
      </c>
      <c r="N1167" t="s">
        <v>24</v>
      </c>
    </row>
    <row r="1168" spans="1:14" x14ac:dyDescent="0.25">
      <c r="A1168" t="s">
        <v>2342</v>
      </c>
      <c r="B1168" t="s">
        <v>2343</v>
      </c>
      <c r="C1168" t="s">
        <v>286</v>
      </c>
      <c r="D1168" t="s">
        <v>21</v>
      </c>
      <c r="E1168">
        <v>98546</v>
      </c>
      <c r="F1168" t="s">
        <v>23</v>
      </c>
      <c r="G1168" t="s">
        <v>23</v>
      </c>
      <c r="H1168" t="s">
        <v>24</v>
      </c>
      <c r="I1168" t="s">
        <v>24</v>
      </c>
      <c r="J1168" t="s">
        <v>25</v>
      </c>
      <c r="K1168" s="1">
        <v>43623</v>
      </c>
      <c r="L1168" t="s">
        <v>26</v>
      </c>
      <c r="N1168" t="s">
        <v>24</v>
      </c>
    </row>
    <row r="1169" spans="1:14" x14ac:dyDescent="0.25">
      <c r="A1169" t="s">
        <v>2344</v>
      </c>
      <c r="B1169" t="s">
        <v>2345</v>
      </c>
      <c r="C1169" t="s">
        <v>286</v>
      </c>
      <c r="D1169" t="s">
        <v>21</v>
      </c>
      <c r="E1169">
        <v>98501</v>
      </c>
      <c r="F1169" t="s">
        <v>23</v>
      </c>
      <c r="G1169" t="s">
        <v>23</v>
      </c>
      <c r="H1169" t="s">
        <v>24</v>
      </c>
      <c r="I1169" t="s">
        <v>24</v>
      </c>
      <c r="J1169" t="s">
        <v>25</v>
      </c>
      <c r="K1169" s="1">
        <v>43623</v>
      </c>
      <c r="L1169" t="s">
        <v>26</v>
      </c>
      <c r="N1169" t="s">
        <v>24</v>
      </c>
    </row>
    <row r="1170" spans="1:14" x14ac:dyDescent="0.25">
      <c r="A1170" t="s">
        <v>2346</v>
      </c>
      <c r="B1170" t="s">
        <v>2347</v>
      </c>
      <c r="C1170" t="s">
        <v>286</v>
      </c>
      <c r="D1170" t="s">
        <v>21</v>
      </c>
      <c r="E1170">
        <v>98501</v>
      </c>
      <c r="F1170" t="s">
        <v>23</v>
      </c>
      <c r="G1170" t="s">
        <v>23</v>
      </c>
      <c r="H1170" t="s">
        <v>24</v>
      </c>
      <c r="I1170" t="s">
        <v>24</v>
      </c>
      <c r="J1170" t="s">
        <v>25</v>
      </c>
      <c r="K1170" s="1">
        <v>43623</v>
      </c>
      <c r="L1170" t="s">
        <v>26</v>
      </c>
      <c r="N1170" t="s">
        <v>24</v>
      </c>
    </row>
    <row r="1171" spans="1:14" x14ac:dyDescent="0.25">
      <c r="A1171" t="s">
        <v>2348</v>
      </c>
      <c r="B1171" t="s">
        <v>2349</v>
      </c>
      <c r="C1171" t="s">
        <v>286</v>
      </c>
      <c r="D1171" t="s">
        <v>21</v>
      </c>
      <c r="E1171">
        <v>98501</v>
      </c>
      <c r="F1171" t="s">
        <v>23</v>
      </c>
      <c r="G1171" t="s">
        <v>23</v>
      </c>
      <c r="H1171" t="s">
        <v>24</v>
      </c>
      <c r="I1171" t="s">
        <v>24</v>
      </c>
      <c r="J1171" t="s">
        <v>25</v>
      </c>
      <c r="K1171" s="1">
        <v>43623</v>
      </c>
      <c r="L1171" t="s">
        <v>26</v>
      </c>
      <c r="N1171" t="s">
        <v>24</v>
      </c>
    </row>
    <row r="1172" spans="1:14" x14ac:dyDescent="0.25">
      <c r="A1172" t="s">
        <v>2350</v>
      </c>
      <c r="B1172" t="s">
        <v>2351</v>
      </c>
      <c r="C1172" t="s">
        <v>286</v>
      </c>
      <c r="D1172" t="s">
        <v>21</v>
      </c>
      <c r="E1172">
        <v>98501</v>
      </c>
      <c r="F1172" t="s">
        <v>23</v>
      </c>
      <c r="G1172" t="s">
        <v>23</v>
      </c>
      <c r="H1172" t="s">
        <v>24</v>
      </c>
      <c r="I1172" t="s">
        <v>24</v>
      </c>
      <c r="J1172" t="s">
        <v>25</v>
      </c>
      <c r="K1172" s="1">
        <v>43623</v>
      </c>
      <c r="L1172" t="s">
        <v>26</v>
      </c>
      <c r="N1172" t="s">
        <v>24</v>
      </c>
    </row>
    <row r="1173" spans="1:14" x14ac:dyDescent="0.25">
      <c r="A1173" t="s">
        <v>2352</v>
      </c>
      <c r="B1173" t="s">
        <v>2353</v>
      </c>
      <c r="C1173" t="s">
        <v>286</v>
      </c>
      <c r="D1173" t="s">
        <v>21</v>
      </c>
      <c r="E1173">
        <v>98501</v>
      </c>
      <c r="F1173" t="s">
        <v>23</v>
      </c>
      <c r="G1173" t="s">
        <v>23</v>
      </c>
      <c r="H1173" t="s">
        <v>24</v>
      </c>
      <c r="I1173" t="s">
        <v>24</v>
      </c>
      <c r="J1173" t="s">
        <v>25</v>
      </c>
      <c r="K1173" s="1">
        <v>43623</v>
      </c>
      <c r="L1173" t="s">
        <v>26</v>
      </c>
      <c r="N1173" t="s">
        <v>24</v>
      </c>
    </row>
    <row r="1174" spans="1:14" x14ac:dyDescent="0.25">
      <c r="A1174" t="s">
        <v>2354</v>
      </c>
      <c r="B1174" t="s">
        <v>2355</v>
      </c>
      <c r="C1174" t="s">
        <v>286</v>
      </c>
      <c r="D1174" t="s">
        <v>21</v>
      </c>
      <c r="E1174">
        <v>98502</v>
      </c>
      <c r="F1174" t="s">
        <v>23</v>
      </c>
      <c r="G1174" t="s">
        <v>23</v>
      </c>
      <c r="H1174" t="s">
        <v>24</v>
      </c>
      <c r="I1174" t="s">
        <v>24</v>
      </c>
      <c r="J1174" t="s">
        <v>25</v>
      </c>
      <c r="K1174" s="1">
        <v>43623</v>
      </c>
      <c r="L1174" t="s">
        <v>26</v>
      </c>
      <c r="N1174" t="s">
        <v>24</v>
      </c>
    </row>
    <row r="1175" spans="1:14" x14ac:dyDescent="0.25">
      <c r="A1175" t="s">
        <v>111</v>
      </c>
      <c r="B1175" t="s">
        <v>1062</v>
      </c>
      <c r="C1175" t="s">
        <v>555</v>
      </c>
      <c r="D1175" t="s">
        <v>21</v>
      </c>
      <c r="E1175">
        <v>98052</v>
      </c>
      <c r="F1175" t="s">
        <v>22</v>
      </c>
      <c r="G1175" t="s">
        <v>22</v>
      </c>
      <c r="H1175" t="s">
        <v>57</v>
      </c>
      <c r="I1175" t="s">
        <v>203</v>
      </c>
      <c r="J1175" s="1">
        <v>43579</v>
      </c>
      <c r="K1175" s="1">
        <v>43622</v>
      </c>
      <c r="L1175" t="s">
        <v>118</v>
      </c>
      <c r="N1175" t="s">
        <v>1992</v>
      </c>
    </row>
    <row r="1176" spans="1:14" x14ac:dyDescent="0.25">
      <c r="A1176">
        <v>76</v>
      </c>
      <c r="B1176" t="s">
        <v>2356</v>
      </c>
      <c r="C1176" t="s">
        <v>934</v>
      </c>
      <c r="D1176" t="s">
        <v>21</v>
      </c>
      <c r="E1176">
        <v>99344</v>
      </c>
      <c r="F1176" t="s">
        <v>22</v>
      </c>
      <c r="G1176" t="s">
        <v>22</v>
      </c>
      <c r="H1176" t="s">
        <v>116</v>
      </c>
      <c r="I1176" t="s">
        <v>117</v>
      </c>
      <c r="J1176" s="1">
        <v>43579</v>
      </c>
      <c r="K1176" s="1">
        <v>43622</v>
      </c>
      <c r="L1176" t="s">
        <v>118</v>
      </c>
      <c r="N1176" t="s">
        <v>1992</v>
      </c>
    </row>
    <row r="1177" spans="1:14" x14ac:dyDescent="0.25">
      <c r="A1177" t="s">
        <v>2357</v>
      </c>
      <c r="B1177" t="s">
        <v>2358</v>
      </c>
      <c r="C1177" t="s">
        <v>261</v>
      </c>
      <c r="D1177" t="s">
        <v>21</v>
      </c>
      <c r="E1177">
        <v>99201</v>
      </c>
      <c r="F1177" t="s">
        <v>22</v>
      </c>
      <c r="G1177" t="s">
        <v>22</v>
      </c>
      <c r="H1177" t="s">
        <v>57</v>
      </c>
      <c r="I1177" t="s">
        <v>203</v>
      </c>
      <c r="J1177" s="1">
        <v>43585</v>
      </c>
      <c r="K1177" s="1">
        <v>43622</v>
      </c>
      <c r="L1177" t="s">
        <v>118</v>
      </c>
      <c r="N1177" t="s">
        <v>1849</v>
      </c>
    </row>
    <row r="1178" spans="1:14" x14ac:dyDescent="0.25">
      <c r="A1178" t="s">
        <v>2359</v>
      </c>
      <c r="B1178" t="s">
        <v>2360</v>
      </c>
      <c r="C1178" t="s">
        <v>2361</v>
      </c>
      <c r="D1178" t="s">
        <v>21</v>
      </c>
      <c r="E1178">
        <v>98582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43622</v>
      </c>
      <c r="L1178" t="s">
        <v>26</v>
      </c>
      <c r="N1178" t="s">
        <v>24</v>
      </c>
    </row>
    <row r="1179" spans="1:14" x14ac:dyDescent="0.25">
      <c r="A1179" t="s">
        <v>240</v>
      </c>
      <c r="B1179" t="s">
        <v>2362</v>
      </c>
      <c r="C1179" t="s">
        <v>236</v>
      </c>
      <c r="D1179" t="s">
        <v>21</v>
      </c>
      <c r="E1179">
        <v>98409</v>
      </c>
      <c r="F1179" t="s">
        <v>22</v>
      </c>
      <c r="G1179" t="s">
        <v>22</v>
      </c>
      <c r="H1179" t="s">
        <v>57</v>
      </c>
      <c r="I1179" t="s">
        <v>58</v>
      </c>
      <c r="J1179" s="1">
        <v>43579</v>
      </c>
      <c r="K1179" s="1">
        <v>43622</v>
      </c>
      <c r="L1179" t="s">
        <v>118</v>
      </c>
      <c r="N1179" t="s">
        <v>1849</v>
      </c>
    </row>
    <row r="1180" spans="1:14" x14ac:dyDescent="0.25">
      <c r="A1180" t="s">
        <v>1162</v>
      </c>
      <c r="B1180" t="s">
        <v>1163</v>
      </c>
      <c r="C1180" t="s">
        <v>1152</v>
      </c>
      <c r="D1180" t="s">
        <v>21</v>
      </c>
      <c r="E1180">
        <v>98903</v>
      </c>
      <c r="F1180" t="s">
        <v>22</v>
      </c>
      <c r="G1180" t="s">
        <v>22</v>
      </c>
      <c r="H1180" t="s">
        <v>104</v>
      </c>
      <c r="I1180" t="s">
        <v>105</v>
      </c>
      <c r="J1180" s="1">
        <v>43583</v>
      </c>
      <c r="K1180" s="1">
        <v>43622</v>
      </c>
      <c r="L1180" t="s">
        <v>118</v>
      </c>
      <c r="N1180" t="s">
        <v>1858</v>
      </c>
    </row>
    <row r="1181" spans="1:14" x14ac:dyDescent="0.25">
      <c r="A1181" t="s">
        <v>2363</v>
      </c>
      <c r="B1181" t="s">
        <v>2364</v>
      </c>
      <c r="C1181" t="s">
        <v>934</v>
      </c>
      <c r="D1181" t="s">
        <v>21</v>
      </c>
      <c r="E1181">
        <v>99344</v>
      </c>
      <c r="F1181" t="s">
        <v>22</v>
      </c>
      <c r="G1181" t="s">
        <v>22</v>
      </c>
      <c r="H1181" t="s">
        <v>116</v>
      </c>
      <c r="I1181" t="s">
        <v>117</v>
      </c>
      <c r="J1181" s="1">
        <v>43579</v>
      </c>
      <c r="K1181" s="1">
        <v>43622</v>
      </c>
      <c r="L1181" t="s">
        <v>118</v>
      </c>
      <c r="N1181" t="s">
        <v>1992</v>
      </c>
    </row>
    <row r="1182" spans="1:14" x14ac:dyDescent="0.25">
      <c r="A1182" t="s">
        <v>1150</v>
      </c>
      <c r="B1182" t="s">
        <v>1151</v>
      </c>
      <c r="C1182" t="s">
        <v>1152</v>
      </c>
      <c r="D1182" t="s">
        <v>21</v>
      </c>
      <c r="E1182">
        <v>98903</v>
      </c>
      <c r="F1182" t="s">
        <v>22</v>
      </c>
      <c r="G1182" t="s">
        <v>22</v>
      </c>
      <c r="H1182" t="s">
        <v>116</v>
      </c>
      <c r="I1182" t="s">
        <v>117</v>
      </c>
      <c r="J1182" s="1">
        <v>43583</v>
      </c>
      <c r="K1182" s="1">
        <v>43622</v>
      </c>
      <c r="L1182" t="s">
        <v>118</v>
      </c>
      <c r="N1182" t="s">
        <v>1992</v>
      </c>
    </row>
    <row r="1183" spans="1:14" x14ac:dyDescent="0.25">
      <c r="A1183" t="s">
        <v>356</v>
      </c>
      <c r="B1183" t="s">
        <v>2365</v>
      </c>
      <c r="C1183" t="s">
        <v>261</v>
      </c>
      <c r="D1183" t="s">
        <v>21</v>
      </c>
      <c r="E1183">
        <v>99201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43622</v>
      </c>
      <c r="L1183" t="s">
        <v>26</v>
      </c>
      <c r="N1183" t="s">
        <v>24</v>
      </c>
    </row>
    <row r="1184" spans="1:14" x14ac:dyDescent="0.25">
      <c r="A1184" t="s">
        <v>242</v>
      </c>
      <c r="B1184" t="s">
        <v>2366</v>
      </c>
      <c r="C1184" t="s">
        <v>1397</v>
      </c>
      <c r="D1184" t="s">
        <v>21</v>
      </c>
      <c r="E1184">
        <v>99037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43622</v>
      </c>
      <c r="L1184" t="s">
        <v>26</v>
      </c>
      <c r="N1184" t="s">
        <v>24</v>
      </c>
    </row>
    <row r="1185" spans="1:14" x14ac:dyDescent="0.25">
      <c r="A1185" t="s">
        <v>242</v>
      </c>
      <c r="B1185" t="s">
        <v>2367</v>
      </c>
      <c r="C1185" t="s">
        <v>261</v>
      </c>
      <c r="D1185" t="s">
        <v>21</v>
      </c>
      <c r="E1185">
        <v>99202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43622</v>
      </c>
      <c r="L1185" t="s">
        <v>26</v>
      </c>
      <c r="N1185" t="s">
        <v>24</v>
      </c>
    </row>
    <row r="1186" spans="1:14" x14ac:dyDescent="0.25">
      <c r="A1186" t="s">
        <v>2368</v>
      </c>
      <c r="B1186" t="s">
        <v>2369</v>
      </c>
      <c r="C1186" t="s">
        <v>2370</v>
      </c>
      <c r="D1186" t="s">
        <v>21</v>
      </c>
      <c r="E1186">
        <v>98356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43622</v>
      </c>
      <c r="L1186" t="s">
        <v>26</v>
      </c>
      <c r="N1186" t="s">
        <v>24</v>
      </c>
    </row>
    <row r="1187" spans="1:14" x14ac:dyDescent="0.25">
      <c r="A1187" t="s">
        <v>2371</v>
      </c>
      <c r="B1187" t="s">
        <v>2372</v>
      </c>
      <c r="C1187" t="s">
        <v>151</v>
      </c>
      <c r="D1187" t="s">
        <v>21</v>
      </c>
      <c r="E1187">
        <v>98499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43622</v>
      </c>
      <c r="L1187" t="s">
        <v>26</v>
      </c>
      <c r="N1187" t="s">
        <v>24</v>
      </c>
    </row>
    <row r="1188" spans="1:14" x14ac:dyDescent="0.25">
      <c r="A1188" t="s">
        <v>2373</v>
      </c>
      <c r="B1188" t="s">
        <v>2374</v>
      </c>
      <c r="C1188" t="s">
        <v>2375</v>
      </c>
      <c r="D1188" t="s">
        <v>21</v>
      </c>
      <c r="E1188">
        <v>99005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43622</v>
      </c>
      <c r="L1188" t="s">
        <v>26</v>
      </c>
      <c r="N1188" t="s">
        <v>24</v>
      </c>
    </row>
    <row r="1189" spans="1:14" x14ac:dyDescent="0.25">
      <c r="A1189" t="s">
        <v>2376</v>
      </c>
      <c r="B1189" t="s">
        <v>2377</v>
      </c>
      <c r="C1189" t="s">
        <v>261</v>
      </c>
      <c r="D1189" t="s">
        <v>21</v>
      </c>
      <c r="E1189">
        <v>99202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43622</v>
      </c>
      <c r="L1189" t="s">
        <v>26</v>
      </c>
      <c r="N1189" t="s">
        <v>24</v>
      </c>
    </row>
    <row r="1190" spans="1:14" x14ac:dyDescent="0.25">
      <c r="A1190" t="s">
        <v>2378</v>
      </c>
      <c r="B1190" t="s">
        <v>2379</v>
      </c>
      <c r="C1190" t="s">
        <v>151</v>
      </c>
      <c r="D1190" t="s">
        <v>21</v>
      </c>
      <c r="E1190">
        <v>98499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43622</v>
      </c>
      <c r="L1190" t="s">
        <v>26</v>
      </c>
      <c r="N1190" t="s">
        <v>24</v>
      </c>
    </row>
    <row r="1191" spans="1:14" x14ac:dyDescent="0.25">
      <c r="A1191" t="s">
        <v>2380</v>
      </c>
      <c r="B1191" t="s">
        <v>2381</v>
      </c>
      <c r="C1191" t="s">
        <v>261</v>
      </c>
      <c r="D1191" t="s">
        <v>21</v>
      </c>
      <c r="E1191">
        <v>99208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43622</v>
      </c>
      <c r="L1191" t="s">
        <v>26</v>
      </c>
      <c r="N1191" t="s">
        <v>24</v>
      </c>
    </row>
    <row r="1192" spans="1:14" x14ac:dyDescent="0.25">
      <c r="A1192" t="s">
        <v>2382</v>
      </c>
      <c r="B1192" t="s">
        <v>2383</v>
      </c>
      <c r="C1192" t="s">
        <v>2384</v>
      </c>
      <c r="D1192" t="s">
        <v>21</v>
      </c>
      <c r="E1192">
        <v>98649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43622</v>
      </c>
      <c r="L1192" t="s">
        <v>26</v>
      </c>
      <c r="N1192" t="s">
        <v>24</v>
      </c>
    </row>
    <row r="1193" spans="1:14" x14ac:dyDescent="0.25">
      <c r="A1193" t="s">
        <v>2385</v>
      </c>
      <c r="B1193" t="s">
        <v>2386</v>
      </c>
      <c r="C1193" t="s">
        <v>151</v>
      </c>
      <c r="D1193" t="s">
        <v>21</v>
      </c>
      <c r="E1193">
        <v>98499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43622</v>
      </c>
      <c r="L1193" t="s">
        <v>26</v>
      </c>
      <c r="N1193" t="s">
        <v>24</v>
      </c>
    </row>
    <row r="1194" spans="1:14" x14ac:dyDescent="0.25">
      <c r="A1194" t="s">
        <v>928</v>
      </c>
      <c r="B1194" t="s">
        <v>929</v>
      </c>
      <c r="C1194" t="s">
        <v>930</v>
      </c>
      <c r="D1194" t="s">
        <v>21</v>
      </c>
      <c r="E1194">
        <v>99357</v>
      </c>
      <c r="F1194" t="s">
        <v>22</v>
      </c>
      <c r="G1194" t="s">
        <v>22</v>
      </c>
      <c r="H1194" t="s">
        <v>104</v>
      </c>
      <c r="I1194" t="s">
        <v>105</v>
      </c>
      <c r="J1194" s="1">
        <v>43580</v>
      </c>
      <c r="K1194" s="1">
        <v>43622</v>
      </c>
      <c r="L1194" t="s">
        <v>118</v>
      </c>
      <c r="N1194" t="s">
        <v>119</v>
      </c>
    </row>
    <row r="1195" spans="1:14" x14ac:dyDescent="0.25">
      <c r="A1195" t="s">
        <v>791</v>
      </c>
      <c r="B1195" t="s">
        <v>792</v>
      </c>
      <c r="C1195" t="s">
        <v>793</v>
      </c>
      <c r="D1195" t="s">
        <v>21</v>
      </c>
      <c r="E1195">
        <v>99403</v>
      </c>
      <c r="F1195" t="s">
        <v>22</v>
      </c>
      <c r="G1195" t="s">
        <v>22</v>
      </c>
      <c r="H1195" t="s">
        <v>104</v>
      </c>
      <c r="I1195" t="s">
        <v>105</v>
      </c>
      <c r="J1195" s="1">
        <v>43577</v>
      </c>
      <c r="K1195" s="1">
        <v>43622</v>
      </c>
      <c r="L1195" t="s">
        <v>118</v>
      </c>
      <c r="N1195" t="s">
        <v>1858</v>
      </c>
    </row>
    <row r="1196" spans="1:14" x14ac:dyDescent="0.25">
      <c r="A1196" t="s">
        <v>2387</v>
      </c>
      <c r="B1196" t="s">
        <v>2388</v>
      </c>
      <c r="C1196" t="s">
        <v>115</v>
      </c>
      <c r="D1196" t="s">
        <v>21</v>
      </c>
      <c r="E1196">
        <v>98532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43622</v>
      </c>
      <c r="L1196" t="s">
        <v>26</v>
      </c>
      <c r="N1196" t="s">
        <v>24</v>
      </c>
    </row>
    <row r="1197" spans="1:14" x14ac:dyDescent="0.25">
      <c r="A1197" t="s">
        <v>932</v>
      </c>
      <c r="B1197" t="s">
        <v>933</v>
      </c>
      <c r="C1197" t="s">
        <v>934</v>
      </c>
      <c r="D1197" t="s">
        <v>21</v>
      </c>
      <c r="E1197">
        <v>99344</v>
      </c>
      <c r="F1197" t="s">
        <v>22</v>
      </c>
      <c r="G1197" t="s">
        <v>22</v>
      </c>
      <c r="H1197" t="s">
        <v>57</v>
      </c>
      <c r="I1197" t="s">
        <v>212</v>
      </c>
      <c r="J1197" s="1">
        <v>43579</v>
      </c>
      <c r="K1197" s="1">
        <v>43622</v>
      </c>
      <c r="L1197" t="s">
        <v>118</v>
      </c>
      <c r="N1197" t="s">
        <v>1992</v>
      </c>
    </row>
    <row r="1198" spans="1:14" x14ac:dyDescent="0.25">
      <c r="A1198" t="s">
        <v>2389</v>
      </c>
      <c r="B1198" t="s">
        <v>2390</v>
      </c>
      <c r="C1198" t="s">
        <v>151</v>
      </c>
      <c r="D1198" t="s">
        <v>21</v>
      </c>
      <c r="E1198">
        <v>98499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43622</v>
      </c>
      <c r="L1198" t="s">
        <v>26</v>
      </c>
      <c r="N1198" t="s">
        <v>24</v>
      </c>
    </row>
    <row r="1199" spans="1:14" x14ac:dyDescent="0.25">
      <c r="A1199" t="s">
        <v>2391</v>
      </c>
      <c r="B1199" t="s">
        <v>2392</v>
      </c>
      <c r="C1199" t="s">
        <v>304</v>
      </c>
      <c r="D1199" t="s">
        <v>21</v>
      </c>
      <c r="E1199">
        <v>98328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43622</v>
      </c>
      <c r="L1199" t="s">
        <v>26</v>
      </c>
      <c r="N1199" t="s">
        <v>24</v>
      </c>
    </row>
    <row r="1200" spans="1:14" x14ac:dyDescent="0.25">
      <c r="A1200" t="s">
        <v>2393</v>
      </c>
      <c r="B1200" t="s">
        <v>2394</v>
      </c>
      <c r="C1200" t="s">
        <v>304</v>
      </c>
      <c r="D1200" t="s">
        <v>21</v>
      </c>
      <c r="E1200">
        <v>98328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43622</v>
      </c>
      <c r="L1200" t="s">
        <v>26</v>
      </c>
      <c r="N1200" t="s">
        <v>24</v>
      </c>
    </row>
    <row r="1201" spans="1:14" x14ac:dyDescent="0.25">
      <c r="A1201" t="s">
        <v>553</v>
      </c>
      <c r="B1201" t="s">
        <v>554</v>
      </c>
      <c r="C1201" t="s">
        <v>555</v>
      </c>
      <c r="D1201" t="s">
        <v>21</v>
      </c>
      <c r="E1201">
        <v>98052</v>
      </c>
      <c r="F1201" t="s">
        <v>22</v>
      </c>
      <c r="G1201" t="s">
        <v>22</v>
      </c>
      <c r="H1201" t="s">
        <v>57</v>
      </c>
      <c r="I1201" t="s">
        <v>58</v>
      </c>
      <c r="J1201" s="1">
        <v>43579</v>
      </c>
      <c r="K1201" s="1">
        <v>43622</v>
      </c>
      <c r="L1201" t="s">
        <v>118</v>
      </c>
      <c r="N1201" t="s">
        <v>1849</v>
      </c>
    </row>
    <row r="1202" spans="1:14" x14ac:dyDescent="0.25">
      <c r="A1202" t="s">
        <v>2395</v>
      </c>
      <c r="B1202" t="s">
        <v>2396</v>
      </c>
      <c r="C1202" t="s">
        <v>529</v>
      </c>
      <c r="D1202" t="s">
        <v>21</v>
      </c>
      <c r="E1202">
        <v>98034</v>
      </c>
      <c r="F1202" t="s">
        <v>22</v>
      </c>
      <c r="G1202" t="s">
        <v>22</v>
      </c>
      <c r="H1202" t="s">
        <v>57</v>
      </c>
      <c r="I1202" t="s">
        <v>212</v>
      </c>
      <c r="J1202" s="1">
        <v>43579</v>
      </c>
      <c r="K1202" s="1">
        <v>43622</v>
      </c>
      <c r="L1202" t="s">
        <v>118</v>
      </c>
      <c r="N1202" t="s">
        <v>1849</v>
      </c>
    </row>
    <row r="1203" spans="1:14" x14ac:dyDescent="0.25">
      <c r="A1203" t="s">
        <v>352</v>
      </c>
      <c r="B1203" t="s">
        <v>2397</v>
      </c>
      <c r="C1203" t="s">
        <v>1691</v>
      </c>
      <c r="D1203" t="s">
        <v>21</v>
      </c>
      <c r="E1203">
        <v>98368</v>
      </c>
      <c r="F1203" t="s">
        <v>22</v>
      </c>
      <c r="G1203" t="s">
        <v>22</v>
      </c>
      <c r="H1203" t="s">
        <v>57</v>
      </c>
      <c r="I1203" t="s">
        <v>620</v>
      </c>
      <c r="J1203" t="s">
        <v>59</v>
      </c>
      <c r="K1203" s="1">
        <v>43621</v>
      </c>
      <c r="L1203" t="s">
        <v>60</v>
      </c>
      <c r="M1203" t="str">
        <f>HYPERLINK("https://www.regulations.gov/docket?D=FDA-2019-H-2635")</f>
        <v>https://www.regulations.gov/docket?D=FDA-2019-H-2635</v>
      </c>
      <c r="N1203" t="s">
        <v>59</v>
      </c>
    </row>
    <row r="1204" spans="1:14" x14ac:dyDescent="0.25">
      <c r="A1204" t="s">
        <v>2398</v>
      </c>
      <c r="B1204" t="s">
        <v>2399</v>
      </c>
      <c r="C1204" t="s">
        <v>907</v>
      </c>
      <c r="D1204" t="s">
        <v>21</v>
      </c>
      <c r="E1204">
        <v>98221</v>
      </c>
      <c r="F1204" t="s">
        <v>23</v>
      </c>
      <c r="G1204" t="s">
        <v>23</v>
      </c>
      <c r="H1204" t="s">
        <v>24</v>
      </c>
      <c r="I1204" t="s">
        <v>24</v>
      </c>
      <c r="J1204" t="s">
        <v>25</v>
      </c>
      <c r="K1204" s="1">
        <v>43621</v>
      </c>
      <c r="L1204" t="s">
        <v>26</v>
      </c>
      <c r="N1204" t="s">
        <v>24</v>
      </c>
    </row>
    <row r="1205" spans="1:14" x14ac:dyDescent="0.25">
      <c r="A1205" t="s">
        <v>2400</v>
      </c>
      <c r="B1205" t="s">
        <v>2401</v>
      </c>
      <c r="C1205" t="s">
        <v>657</v>
      </c>
      <c r="D1205" t="s">
        <v>21</v>
      </c>
      <c r="E1205">
        <v>98277</v>
      </c>
      <c r="F1205" t="s">
        <v>23</v>
      </c>
      <c r="G1205" t="s">
        <v>23</v>
      </c>
      <c r="H1205" t="s">
        <v>24</v>
      </c>
      <c r="I1205" t="s">
        <v>24</v>
      </c>
      <c r="J1205" t="s">
        <v>25</v>
      </c>
      <c r="K1205" s="1">
        <v>43621</v>
      </c>
      <c r="L1205" t="s">
        <v>26</v>
      </c>
      <c r="N1205" t="s">
        <v>24</v>
      </c>
    </row>
    <row r="1206" spans="1:14" x14ac:dyDescent="0.25">
      <c r="A1206" t="s">
        <v>2402</v>
      </c>
      <c r="B1206" t="s">
        <v>2403</v>
      </c>
      <c r="C1206" t="s">
        <v>657</v>
      </c>
      <c r="D1206" t="s">
        <v>21</v>
      </c>
      <c r="E1206">
        <v>98277</v>
      </c>
      <c r="F1206" t="s">
        <v>23</v>
      </c>
      <c r="G1206" t="s">
        <v>23</v>
      </c>
      <c r="H1206" t="s">
        <v>24</v>
      </c>
      <c r="I1206" t="s">
        <v>24</v>
      </c>
      <c r="J1206" t="s">
        <v>25</v>
      </c>
      <c r="K1206" s="1">
        <v>43621</v>
      </c>
      <c r="L1206" t="s">
        <v>26</v>
      </c>
      <c r="N1206" t="s">
        <v>24</v>
      </c>
    </row>
    <row r="1207" spans="1:14" x14ac:dyDescent="0.25">
      <c r="A1207" t="s">
        <v>316</v>
      </c>
      <c r="B1207" t="s">
        <v>2404</v>
      </c>
      <c r="C1207" t="s">
        <v>1041</v>
      </c>
      <c r="D1207" t="s">
        <v>21</v>
      </c>
      <c r="E1207">
        <v>98576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43621</v>
      </c>
      <c r="L1207" t="s">
        <v>26</v>
      </c>
      <c r="N1207" t="s">
        <v>24</v>
      </c>
    </row>
    <row r="1208" spans="1:14" x14ac:dyDescent="0.25">
      <c r="A1208" t="s">
        <v>2405</v>
      </c>
      <c r="B1208" t="s">
        <v>2406</v>
      </c>
      <c r="C1208" t="s">
        <v>743</v>
      </c>
      <c r="D1208" t="s">
        <v>21</v>
      </c>
      <c r="E1208">
        <v>98597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43621</v>
      </c>
      <c r="L1208" t="s">
        <v>26</v>
      </c>
      <c r="N1208" t="s">
        <v>24</v>
      </c>
    </row>
    <row r="1209" spans="1:14" x14ac:dyDescent="0.25">
      <c r="A1209" t="s">
        <v>2407</v>
      </c>
      <c r="B1209" t="s">
        <v>2408</v>
      </c>
      <c r="C1209" t="s">
        <v>657</v>
      </c>
      <c r="D1209" t="s">
        <v>21</v>
      </c>
      <c r="E1209">
        <v>98277</v>
      </c>
      <c r="F1209" t="s">
        <v>23</v>
      </c>
      <c r="G1209" t="s">
        <v>23</v>
      </c>
      <c r="H1209" t="s">
        <v>24</v>
      </c>
      <c r="I1209" t="s">
        <v>24</v>
      </c>
      <c r="J1209" t="s">
        <v>25</v>
      </c>
      <c r="K1209" s="1">
        <v>43621</v>
      </c>
      <c r="L1209" t="s">
        <v>26</v>
      </c>
      <c r="N1209" t="s">
        <v>24</v>
      </c>
    </row>
    <row r="1210" spans="1:14" x14ac:dyDescent="0.25">
      <c r="A1210" t="s">
        <v>2409</v>
      </c>
      <c r="B1210" t="s">
        <v>2410</v>
      </c>
      <c r="C1210" t="s">
        <v>657</v>
      </c>
      <c r="D1210" t="s">
        <v>21</v>
      </c>
      <c r="E1210">
        <v>98277</v>
      </c>
      <c r="F1210" t="s">
        <v>23</v>
      </c>
      <c r="G1210" t="s">
        <v>23</v>
      </c>
      <c r="H1210" t="s">
        <v>24</v>
      </c>
      <c r="I1210" t="s">
        <v>24</v>
      </c>
      <c r="J1210" t="s">
        <v>25</v>
      </c>
      <c r="K1210" s="1">
        <v>43621</v>
      </c>
      <c r="L1210" t="s">
        <v>26</v>
      </c>
      <c r="N1210" t="s">
        <v>24</v>
      </c>
    </row>
    <row r="1211" spans="1:14" x14ac:dyDescent="0.25">
      <c r="A1211" t="s">
        <v>2411</v>
      </c>
      <c r="B1211" t="s">
        <v>2412</v>
      </c>
      <c r="C1211" t="s">
        <v>2413</v>
      </c>
      <c r="D1211" t="s">
        <v>21</v>
      </c>
      <c r="E1211">
        <v>98239</v>
      </c>
      <c r="F1211" t="s">
        <v>23</v>
      </c>
      <c r="G1211" t="s">
        <v>23</v>
      </c>
      <c r="H1211" t="s">
        <v>24</v>
      </c>
      <c r="I1211" t="s">
        <v>24</v>
      </c>
      <c r="J1211" t="s">
        <v>25</v>
      </c>
      <c r="K1211" s="1">
        <v>43621</v>
      </c>
      <c r="L1211" t="s">
        <v>26</v>
      </c>
      <c r="N1211" t="s">
        <v>24</v>
      </c>
    </row>
    <row r="1212" spans="1:14" x14ac:dyDescent="0.25">
      <c r="A1212" t="s">
        <v>2414</v>
      </c>
      <c r="B1212" t="s">
        <v>2415</v>
      </c>
      <c r="C1212" t="s">
        <v>258</v>
      </c>
      <c r="D1212" t="s">
        <v>21</v>
      </c>
      <c r="E1212">
        <v>98292</v>
      </c>
      <c r="F1212" t="s">
        <v>23</v>
      </c>
      <c r="G1212" t="s">
        <v>23</v>
      </c>
      <c r="H1212" t="s">
        <v>24</v>
      </c>
      <c r="I1212" t="s">
        <v>24</v>
      </c>
      <c r="J1212" t="s">
        <v>25</v>
      </c>
      <c r="K1212" s="1">
        <v>43621</v>
      </c>
      <c r="L1212" t="s">
        <v>26</v>
      </c>
      <c r="N1212" t="s">
        <v>24</v>
      </c>
    </row>
    <row r="1213" spans="1:14" x14ac:dyDescent="0.25">
      <c r="A1213" t="s">
        <v>2416</v>
      </c>
      <c r="B1213" t="s">
        <v>2417</v>
      </c>
      <c r="C1213" t="s">
        <v>630</v>
      </c>
      <c r="D1213" t="s">
        <v>21</v>
      </c>
      <c r="E1213">
        <v>98237</v>
      </c>
      <c r="F1213" t="s">
        <v>23</v>
      </c>
      <c r="G1213" t="s">
        <v>23</v>
      </c>
      <c r="H1213" t="s">
        <v>24</v>
      </c>
      <c r="I1213" t="s">
        <v>24</v>
      </c>
      <c r="J1213" t="s">
        <v>25</v>
      </c>
      <c r="K1213" s="1">
        <v>43620</v>
      </c>
      <c r="L1213" t="s">
        <v>26</v>
      </c>
      <c r="N1213" t="s">
        <v>24</v>
      </c>
    </row>
    <row r="1214" spans="1:14" x14ac:dyDescent="0.25">
      <c r="A1214" t="s">
        <v>2418</v>
      </c>
      <c r="B1214" t="s">
        <v>2419</v>
      </c>
      <c r="C1214" t="s">
        <v>286</v>
      </c>
      <c r="D1214" t="s">
        <v>21</v>
      </c>
      <c r="E1214">
        <v>98501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43620</v>
      </c>
      <c r="L1214" t="s">
        <v>26</v>
      </c>
      <c r="N1214" t="s">
        <v>24</v>
      </c>
    </row>
    <row r="1215" spans="1:14" x14ac:dyDescent="0.25">
      <c r="A1215" t="s">
        <v>2420</v>
      </c>
      <c r="B1215" t="s">
        <v>2421</v>
      </c>
      <c r="C1215" t="s">
        <v>286</v>
      </c>
      <c r="D1215" t="s">
        <v>21</v>
      </c>
      <c r="E1215">
        <v>98502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43620</v>
      </c>
      <c r="L1215" t="s">
        <v>26</v>
      </c>
      <c r="N1215" t="s">
        <v>24</v>
      </c>
    </row>
    <row r="1216" spans="1:14" x14ac:dyDescent="0.25">
      <c r="A1216" t="s">
        <v>2422</v>
      </c>
      <c r="B1216" t="s">
        <v>2423</v>
      </c>
      <c r="C1216" t="s">
        <v>286</v>
      </c>
      <c r="D1216" t="s">
        <v>21</v>
      </c>
      <c r="E1216">
        <v>98501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43620</v>
      </c>
      <c r="L1216" t="s">
        <v>26</v>
      </c>
      <c r="N1216" t="s">
        <v>24</v>
      </c>
    </row>
    <row r="1217" spans="1:14" x14ac:dyDescent="0.25">
      <c r="A1217" t="s">
        <v>2424</v>
      </c>
      <c r="B1217" t="s">
        <v>2425</v>
      </c>
      <c r="C1217" t="s">
        <v>1270</v>
      </c>
      <c r="D1217" t="s">
        <v>21</v>
      </c>
      <c r="E1217">
        <v>98012</v>
      </c>
      <c r="F1217" t="s">
        <v>23</v>
      </c>
      <c r="G1217" t="s">
        <v>23</v>
      </c>
      <c r="H1217" t="s">
        <v>24</v>
      </c>
      <c r="I1217" t="s">
        <v>24</v>
      </c>
      <c r="J1217" t="s">
        <v>25</v>
      </c>
      <c r="K1217" s="1">
        <v>43620</v>
      </c>
      <c r="L1217" t="s">
        <v>26</v>
      </c>
      <c r="N1217" t="s">
        <v>24</v>
      </c>
    </row>
    <row r="1218" spans="1:14" x14ac:dyDescent="0.25">
      <c r="A1218" t="s">
        <v>2426</v>
      </c>
      <c r="B1218" t="s">
        <v>2427</v>
      </c>
      <c r="C1218" t="s">
        <v>286</v>
      </c>
      <c r="D1218" t="s">
        <v>21</v>
      </c>
      <c r="E1218">
        <v>98506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43620</v>
      </c>
      <c r="L1218" t="s">
        <v>26</v>
      </c>
      <c r="N1218" t="s">
        <v>24</v>
      </c>
    </row>
    <row r="1219" spans="1:14" x14ac:dyDescent="0.25">
      <c r="A1219" t="s">
        <v>2428</v>
      </c>
      <c r="B1219" t="s">
        <v>2429</v>
      </c>
      <c r="C1219" t="s">
        <v>286</v>
      </c>
      <c r="D1219" t="s">
        <v>21</v>
      </c>
      <c r="E1219">
        <v>98502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43620</v>
      </c>
      <c r="L1219" t="s">
        <v>26</v>
      </c>
      <c r="N1219" t="s">
        <v>24</v>
      </c>
    </row>
    <row r="1220" spans="1:14" x14ac:dyDescent="0.25">
      <c r="A1220" t="s">
        <v>1295</v>
      </c>
      <c r="B1220" t="s">
        <v>2430</v>
      </c>
      <c r="C1220" t="s">
        <v>286</v>
      </c>
      <c r="D1220" t="s">
        <v>21</v>
      </c>
      <c r="E1220">
        <v>98512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43620</v>
      </c>
      <c r="L1220" t="s">
        <v>26</v>
      </c>
      <c r="N1220" t="s">
        <v>24</v>
      </c>
    </row>
    <row r="1221" spans="1:14" x14ac:dyDescent="0.25">
      <c r="A1221" t="s">
        <v>2431</v>
      </c>
      <c r="B1221" t="s">
        <v>2432</v>
      </c>
      <c r="C1221" t="s">
        <v>286</v>
      </c>
      <c r="D1221" t="s">
        <v>21</v>
      </c>
      <c r="E1221">
        <v>98502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43620</v>
      </c>
      <c r="L1221" t="s">
        <v>26</v>
      </c>
      <c r="N1221" t="s">
        <v>24</v>
      </c>
    </row>
    <row r="1222" spans="1:14" x14ac:dyDescent="0.25">
      <c r="A1222" t="s">
        <v>2433</v>
      </c>
      <c r="B1222" t="s">
        <v>2434</v>
      </c>
      <c r="C1222" t="s">
        <v>286</v>
      </c>
      <c r="D1222" t="s">
        <v>21</v>
      </c>
      <c r="E1222">
        <v>98501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43620</v>
      </c>
      <c r="L1222" t="s">
        <v>26</v>
      </c>
      <c r="N1222" t="s">
        <v>24</v>
      </c>
    </row>
    <row r="1223" spans="1:14" x14ac:dyDescent="0.25">
      <c r="A1223" t="s">
        <v>2435</v>
      </c>
      <c r="B1223" t="s">
        <v>2436</v>
      </c>
      <c r="C1223" t="s">
        <v>286</v>
      </c>
      <c r="D1223" t="s">
        <v>21</v>
      </c>
      <c r="E1223">
        <v>98502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43620</v>
      </c>
      <c r="L1223" t="s">
        <v>26</v>
      </c>
      <c r="N1223" t="s">
        <v>24</v>
      </c>
    </row>
    <row r="1224" spans="1:14" x14ac:dyDescent="0.25">
      <c r="A1224" t="s">
        <v>2437</v>
      </c>
      <c r="B1224" t="s">
        <v>2438</v>
      </c>
      <c r="C1224" t="s">
        <v>34</v>
      </c>
      <c r="D1224" t="s">
        <v>21</v>
      </c>
      <c r="E1224">
        <v>98683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43619</v>
      </c>
      <c r="L1224" t="s">
        <v>26</v>
      </c>
      <c r="N1224" t="s">
        <v>24</v>
      </c>
    </row>
    <row r="1225" spans="1:14" x14ac:dyDescent="0.25">
      <c r="A1225" t="s">
        <v>2439</v>
      </c>
      <c r="B1225" t="s">
        <v>2440</v>
      </c>
      <c r="C1225" t="s">
        <v>34</v>
      </c>
      <c r="D1225" t="s">
        <v>21</v>
      </c>
      <c r="E1225">
        <v>98663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43619</v>
      </c>
      <c r="L1225" t="s">
        <v>26</v>
      </c>
      <c r="N1225" t="s">
        <v>24</v>
      </c>
    </row>
    <row r="1226" spans="1:14" x14ac:dyDescent="0.25">
      <c r="A1226" t="s">
        <v>2441</v>
      </c>
      <c r="B1226" t="s">
        <v>2442</v>
      </c>
      <c r="C1226" t="s">
        <v>34</v>
      </c>
      <c r="D1226" t="s">
        <v>21</v>
      </c>
      <c r="E1226">
        <v>98682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43619</v>
      </c>
      <c r="L1226" t="s">
        <v>26</v>
      </c>
      <c r="N1226" t="s">
        <v>24</v>
      </c>
    </row>
    <row r="1227" spans="1:14" x14ac:dyDescent="0.25">
      <c r="A1227" t="s">
        <v>2443</v>
      </c>
      <c r="B1227" t="s">
        <v>2442</v>
      </c>
      <c r="C1227" t="s">
        <v>34</v>
      </c>
      <c r="D1227" t="s">
        <v>21</v>
      </c>
      <c r="E1227">
        <v>98682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43619</v>
      </c>
      <c r="L1227" t="s">
        <v>26</v>
      </c>
      <c r="N1227" t="s">
        <v>24</v>
      </c>
    </row>
    <row r="1228" spans="1:14" x14ac:dyDescent="0.25">
      <c r="A1228" t="s">
        <v>2444</v>
      </c>
      <c r="B1228" t="s">
        <v>2445</v>
      </c>
      <c r="C1228" t="s">
        <v>470</v>
      </c>
      <c r="D1228" t="s">
        <v>21</v>
      </c>
      <c r="E1228">
        <v>98148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43619</v>
      </c>
      <c r="L1228" t="s">
        <v>26</v>
      </c>
      <c r="N1228" t="s">
        <v>24</v>
      </c>
    </row>
    <row r="1229" spans="1:14" x14ac:dyDescent="0.25">
      <c r="A1229" t="s">
        <v>994</v>
      </c>
      <c r="B1229" t="s">
        <v>2446</v>
      </c>
      <c r="C1229" t="s">
        <v>34</v>
      </c>
      <c r="D1229" t="s">
        <v>21</v>
      </c>
      <c r="E1229">
        <v>98682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43619</v>
      </c>
      <c r="L1229" t="s">
        <v>26</v>
      </c>
      <c r="N1229" t="s">
        <v>24</v>
      </c>
    </row>
    <row r="1230" spans="1:14" x14ac:dyDescent="0.25">
      <c r="A1230" t="s">
        <v>264</v>
      </c>
      <c r="B1230" t="s">
        <v>2447</v>
      </c>
      <c r="C1230" t="s">
        <v>34</v>
      </c>
      <c r="D1230" t="s">
        <v>21</v>
      </c>
      <c r="E1230">
        <v>98664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43619</v>
      </c>
      <c r="L1230" t="s">
        <v>26</v>
      </c>
      <c r="N1230" t="s">
        <v>24</v>
      </c>
    </row>
    <row r="1231" spans="1:14" x14ac:dyDescent="0.25">
      <c r="A1231" t="s">
        <v>2448</v>
      </c>
      <c r="B1231" t="s">
        <v>2449</v>
      </c>
      <c r="C1231" t="s">
        <v>20</v>
      </c>
      <c r="D1231" t="s">
        <v>21</v>
      </c>
      <c r="E1231">
        <v>98112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43619</v>
      </c>
      <c r="L1231" t="s">
        <v>26</v>
      </c>
      <c r="N1231" t="s">
        <v>24</v>
      </c>
    </row>
    <row r="1232" spans="1:14" x14ac:dyDescent="0.25">
      <c r="A1232" t="s">
        <v>2450</v>
      </c>
      <c r="B1232" t="s">
        <v>2451</v>
      </c>
      <c r="C1232" t="s">
        <v>108</v>
      </c>
      <c r="D1232" t="s">
        <v>21</v>
      </c>
      <c r="E1232">
        <v>98203</v>
      </c>
      <c r="F1232" t="s">
        <v>23</v>
      </c>
      <c r="G1232" t="s">
        <v>23</v>
      </c>
      <c r="H1232" t="s">
        <v>24</v>
      </c>
      <c r="I1232" t="s">
        <v>24</v>
      </c>
      <c r="J1232" t="s">
        <v>25</v>
      </c>
      <c r="K1232" s="1">
        <v>43619</v>
      </c>
      <c r="L1232" t="s">
        <v>26</v>
      </c>
      <c r="N1232" t="s">
        <v>24</v>
      </c>
    </row>
    <row r="1233" spans="1:14" x14ac:dyDescent="0.25">
      <c r="A1233" t="s">
        <v>2452</v>
      </c>
      <c r="B1233" t="s">
        <v>2453</v>
      </c>
      <c r="C1233" t="s">
        <v>1752</v>
      </c>
      <c r="D1233" t="s">
        <v>21</v>
      </c>
      <c r="E1233">
        <v>98245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43619</v>
      </c>
      <c r="L1233" t="s">
        <v>26</v>
      </c>
      <c r="N1233" t="s">
        <v>24</v>
      </c>
    </row>
    <row r="1234" spans="1:14" x14ac:dyDescent="0.25">
      <c r="A1234" t="s">
        <v>405</v>
      </c>
      <c r="B1234" t="s">
        <v>2454</v>
      </c>
      <c r="C1234" t="s">
        <v>470</v>
      </c>
      <c r="D1234" t="s">
        <v>21</v>
      </c>
      <c r="E1234">
        <v>98168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43619</v>
      </c>
      <c r="L1234" t="s">
        <v>26</v>
      </c>
      <c r="N1234" t="s">
        <v>24</v>
      </c>
    </row>
    <row r="1235" spans="1:14" x14ac:dyDescent="0.25">
      <c r="A1235" t="s">
        <v>2455</v>
      </c>
      <c r="B1235" t="s">
        <v>2456</v>
      </c>
      <c r="C1235" t="s">
        <v>34</v>
      </c>
      <c r="D1235" t="s">
        <v>21</v>
      </c>
      <c r="E1235">
        <v>98682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43619</v>
      </c>
      <c r="L1235" t="s">
        <v>26</v>
      </c>
      <c r="N1235" t="s">
        <v>24</v>
      </c>
    </row>
    <row r="1236" spans="1:14" x14ac:dyDescent="0.25">
      <c r="A1236" t="s">
        <v>71</v>
      </c>
      <c r="B1236" t="s">
        <v>2457</v>
      </c>
      <c r="C1236" t="s">
        <v>470</v>
      </c>
      <c r="D1236" t="s">
        <v>21</v>
      </c>
      <c r="E1236">
        <v>98168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43619</v>
      </c>
      <c r="L1236" t="s">
        <v>26</v>
      </c>
      <c r="N1236" t="s">
        <v>24</v>
      </c>
    </row>
    <row r="1237" spans="1:14" x14ac:dyDescent="0.25">
      <c r="A1237" t="s">
        <v>2458</v>
      </c>
      <c r="B1237" t="s">
        <v>2459</v>
      </c>
      <c r="C1237" t="s">
        <v>20</v>
      </c>
      <c r="D1237" t="s">
        <v>21</v>
      </c>
      <c r="E1237">
        <v>98118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43619</v>
      </c>
      <c r="L1237" t="s">
        <v>26</v>
      </c>
      <c r="N1237" t="s">
        <v>24</v>
      </c>
    </row>
    <row r="1238" spans="1:14" x14ac:dyDescent="0.25">
      <c r="A1238" t="s">
        <v>2460</v>
      </c>
      <c r="B1238" t="s">
        <v>2461</v>
      </c>
      <c r="C1238" t="s">
        <v>34</v>
      </c>
      <c r="D1238" t="s">
        <v>21</v>
      </c>
      <c r="E1238">
        <v>98682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43619</v>
      </c>
      <c r="L1238" t="s">
        <v>26</v>
      </c>
      <c r="N1238" t="s">
        <v>24</v>
      </c>
    </row>
    <row r="1239" spans="1:14" x14ac:dyDescent="0.25">
      <c r="A1239" t="s">
        <v>2462</v>
      </c>
      <c r="B1239" t="s">
        <v>2463</v>
      </c>
      <c r="C1239" t="s">
        <v>34</v>
      </c>
      <c r="D1239" t="s">
        <v>21</v>
      </c>
      <c r="E1239">
        <v>98684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43619</v>
      </c>
      <c r="L1239" t="s">
        <v>26</v>
      </c>
      <c r="N1239" t="s">
        <v>24</v>
      </c>
    </row>
    <row r="1240" spans="1:14" x14ac:dyDescent="0.25">
      <c r="A1240" t="s">
        <v>77</v>
      </c>
      <c r="B1240" t="s">
        <v>2464</v>
      </c>
      <c r="C1240" t="s">
        <v>20</v>
      </c>
      <c r="D1240" t="s">
        <v>21</v>
      </c>
      <c r="E1240">
        <v>98112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43619</v>
      </c>
      <c r="L1240" t="s">
        <v>26</v>
      </c>
      <c r="N1240" t="s">
        <v>24</v>
      </c>
    </row>
    <row r="1241" spans="1:14" x14ac:dyDescent="0.25">
      <c r="A1241" t="s">
        <v>2465</v>
      </c>
      <c r="B1241" t="s">
        <v>2466</v>
      </c>
      <c r="C1241" t="s">
        <v>470</v>
      </c>
      <c r="D1241" t="s">
        <v>21</v>
      </c>
      <c r="E1241">
        <v>98168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43619</v>
      </c>
      <c r="L1241" t="s">
        <v>26</v>
      </c>
      <c r="N1241" t="s">
        <v>24</v>
      </c>
    </row>
    <row r="1242" spans="1:14" x14ac:dyDescent="0.25">
      <c r="A1242" t="s">
        <v>2467</v>
      </c>
      <c r="B1242" t="s">
        <v>2468</v>
      </c>
      <c r="C1242" t="s">
        <v>548</v>
      </c>
      <c r="D1242" t="s">
        <v>21</v>
      </c>
      <c r="E1242">
        <v>98584</v>
      </c>
      <c r="F1242" t="s">
        <v>23</v>
      </c>
      <c r="G1242" t="s">
        <v>23</v>
      </c>
      <c r="H1242" t="s">
        <v>24</v>
      </c>
      <c r="I1242" t="s">
        <v>24</v>
      </c>
      <c r="J1242" t="s">
        <v>25</v>
      </c>
      <c r="K1242" s="1">
        <v>43618</v>
      </c>
      <c r="L1242" t="s">
        <v>26</v>
      </c>
      <c r="N1242" t="s">
        <v>24</v>
      </c>
    </row>
    <row r="1243" spans="1:14" x14ac:dyDescent="0.25">
      <c r="A1243" t="s">
        <v>2469</v>
      </c>
      <c r="B1243" t="s">
        <v>2470</v>
      </c>
      <c r="C1243" t="s">
        <v>1752</v>
      </c>
      <c r="D1243" t="s">
        <v>21</v>
      </c>
      <c r="E1243">
        <v>98245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43618</v>
      </c>
      <c r="L1243" t="s">
        <v>26</v>
      </c>
      <c r="N1243" t="s">
        <v>24</v>
      </c>
    </row>
    <row r="1244" spans="1:14" x14ac:dyDescent="0.25">
      <c r="A1244" t="s">
        <v>2471</v>
      </c>
      <c r="B1244" t="s">
        <v>2472</v>
      </c>
      <c r="C1244" t="s">
        <v>1752</v>
      </c>
      <c r="D1244" t="s">
        <v>21</v>
      </c>
      <c r="E1244">
        <v>98245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43618</v>
      </c>
      <c r="L1244" t="s">
        <v>26</v>
      </c>
      <c r="N1244" t="s">
        <v>24</v>
      </c>
    </row>
    <row r="1245" spans="1:14" x14ac:dyDescent="0.25">
      <c r="A1245" t="s">
        <v>2473</v>
      </c>
      <c r="B1245" t="s">
        <v>2474</v>
      </c>
      <c r="C1245" t="s">
        <v>548</v>
      </c>
      <c r="D1245" t="s">
        <v>21</v>
      </c>
      <c r="E1245">
        <v>98584</v>
      </c>
      <c r="F1245" t="s">
        <v>23</v>
      </c>
      <c r="G1245" t="s">
        <v>23</v>
      </c>
      <c r="H1245" t="s">
        <v>24</v>
      </c>
      <c r="I1245" t="s">
        <v>24</v>
      </c>
      <c r="J1245" t="s">
        <v>25</v>
      </c>
      <c r="K1245" s="1">
        <v>43618</v>
      </c>
      <c r="L1245" t="s">
        <v>26</v>
      </c>
      <c r="N1245" t="s">
        <v>24</v>
      </c>
    </row>
    <row r="1246" spans="1:14" x14ac:dyDescent="0.25">
      <c r="A1246" t="s">
        <v>2475</v>
      </c>
      <c r="B1246" t="s">
        <v>2476</v>
      </c>
      <c r="C1246" t="s">
        <v>532</v>
      </c>
      <c r="D1246" t="s">
        <v>21</v>
      </c>
      <c r="E1246">
        <v>98528</v>
      </c>
      <c r="F1246" t="s">
        <v>23</v>
      </c>
      <c r="G1246" t="s">
        <v>23</v>
      </c>
      <c r="H1246" t="s">
        <v>24</v>
      </c>
      <c r="I1246" t="s">
        <v>24</v>
      </c>
      <c r="J1246" t="s">
        <v>25</v>
      </c>
      <c r="K1246" s="1">
        <v>43618</v>
      </c>
      <c r="L1246" t="s">
        <v>26</v>
      </c>
      <c r="N1246" t="s">
        <v>24</v>
      </c>
    </row>
    <row r="1247" spans="1:14" x14ac:dyDescent="0.25">
      <c r="A1247" t="s">
        <v>2477</v>
      </c>
      <c r="B1247" t="s">
        <v>2478</v>
      </c>
      <c r="C1247" t="s">
        <v>1752</v>
      </c>
      <c r="D1247" t="s">
        <v>21</v>
      </c>
      <c r="E1247">
        <v>98245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43618</v>
      </c>
      <c r="L1247" t="s">
        <v>26</v>
      </c>
      <c r="N1247" t="s">
        <v>24</v>
      </c>
    </row>
    <row r="1248" spans="1:14" x14ac:dyDescent="0.25">
      <c r="A1248" t="s">
        <v>2479</v>
      </c>
      <c r="B1248" t="s">
        <v>2480</v>
      </c>
      <c r="C1248" t="s">
        <v>2481</v>
      </c>
      <c r="D1248" t="s">
        <v>21</v>
      </c>
      <c r="E1248">
        <v>98280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43618</v>
      </c>
      <c r="L1248" t="s">
        <v>26</v>
      </c>
      <c r="N1248" t="s">
        <v>24</v>
      </c>
    </row>
    <row r="1249" spans="1:14" x14ac:dyDescent="0.25">
      <c r="A1249" t="s">
        <v>2482</v>
      </c>
      <c r="B1249" t="s">
        <v>2483</v>
      </c>
      <c r="C1249" t="s">
        <v>224</v>
      </c>
      <c r="D1249" t="s">
        <v>21</v>
      </c>
      <c r="E1249">
        <v>98155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43617</v>
      </c>
      <c r="L1249" t="s">
        <v>26</v>
      </c>
      <c r="N1249" t="s">
        <v>24</v>
      </c>
    </row>
    <row r="1250" spans="1:14" x14ac:dyDescent="0.25">
      <c r="A1250" t="s">
        <v>1524</v>
      </c>
      <c r="B1250" t="s">
        <v>2484</v>
      </c>
      <c r="C1250" t="s">
        <v>460</v>
      </c>
      <c r="D1250" t="s">
        <v>21</v>
      </c>
      <c r="E1250">
        <v>98290</v>
      </c>
      <c r="F1250" t="s">
        <v>23</v>
      </c>
      <c r="G1250" t="s">
        <v>23</v>
      </c>
      <c r="H1250" t="s">
        <v>24</v>
      </c>
      <c r="I1250" t="s">
        <v>24</v>
      </c>
      <c r="J1250" t="s">
        <v>25</v>
      </c>
      <c r="K1250" s="1">
        <v>43617</v>
      </c>
      <c r="L1250" t="s">
        <v>26</v>
      </c>
      <c r="N1250" t="s">
        <v>24</v>
      </c>
    </row>
    <row r="1251" spans="1:14" x14ac:dyDescent="0.25">
      <c r="A1251" t="s">
        <v>2485</v>
      </c>
      <c r="B1251" t="s">
        <v>2486</v>
      </c>
      <c r="C1251" t="s">
        <v>460</v>
      </c>
      <c r="D1251" t="s">
        <v>21</v>
      </c>
      <c r="E1251">
        <v>98296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43617</v>
      </c>
      <c r="L1251" t="s">
        <v>26</v>
      </c>
      <c r="N1251" t="s">
        <v>24</v>
      </c>
    </row>
    <row r="1252" spans="1:14" x14ac:dyDescent="0.25">
      <c r="A1252" t="s">
        <v>2487</v>
      </c>
      <c r="B1252" t="s">
        <v>2488</v>
      </c>
      <c r="C1252" t="s">
        <v>206</v>
      </c>
      <c r="D1252" t="s">
        <v>21</v>
      </c>
      <c r="E1252">
        <v>98272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43617</v>
      </c>
      <c r="L1252" t="s">
        <v>26</v>
      </c>
      <c r="N1252" t="s">
        <v>24</v>
      </c>
    </row>
    <row r="1253" spans="1:14" x14ac:dyDescent="0.25">
      <c r="A1253" t="s">
        <v>2489</v>
      </c>
      <c r="B1253" t="s">
        <v>2490</v>
      </c>
      <c r="C1253" t="s">
        <v>1145</v>
      </c>
      <c r="D1253" t="s">
        <v>21</v>
      </c>
      <c r="E1253">
        <v>98294</v>
      </c>
      <c r="F1253" t="s">
        <v>23</v>
      </c>
      <c r="G1253" t="s">
        <v>23</v>
      </c>
      <c r="H1253" t="s">
        <v>24</v>
      </c>
      <c r="I1253" t="s">
        <v>24</v>
      </c>
      <c r="J1253" t="s">
        <v>25</v>
      </c>
      <c r="K1253" s="1">
        <v>43617</v>
      </c>
      <c r="L1253" t="s">
        <v>26</v>
      </c>
      <c r="N1253" t="s">
        <v>24</v>
      </c>
    </row>
    <row r="1254" spans="1:14" x14ac:dyDescent="0.25">
      <c r="A1254" t="s">
        <v>450</v>
      </c>
      <c r="B1254" t="s">
        <v>2491</v>
      </c>
      <c r="C1254" t="s">
        <v>224</v>
      </c>
      <c r="D1254" t="s">
        <v>21</v>
      </c>
      <c r="E1254">
        <v>98133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43616</v>
      </c>
      <c r="L1254" t="s">
        <v>26</v>
      </c>
      <c r="N1254" t="s">
        <v>24</v>
      </c>
    </row>
    <row r="1255" spans="1:14" x14ac:dyDescent="0.25">
      <c r="A1255" t="s">
        <v>2492</v>
      </c>
      <c r="B1255" t="s">
        <v>2493</v>
      </c>
      <c r="C1255" t="s">
        <v>470</v>
      </c>
      <c r="D1255" t="s">
        <v>21</v>
      </c>
      <c r="E1255">
        <v>98166</v>
      </c>
      <c r="F1255" t="s">
        <v>23</v>
      </c>
      <c r="G1255" t="s">
        <v>23</v>
      </c>
      <c r="H1255" t="s">
        <v>24</v>
      </c>
      <c r="I1255" t="s">
        <v>24</v>
      </c>
      <c r="J1255" t="s">
        <v>25</v>
      </c>
      <c r="K1255" s="1">
        <v>43616</v>
      </c>
      <c r="L1255" t="s">
        <v>26</v>
      </c>
      <c r="N1255" t="s">
        <v>24</v>
      </c>
    </row>
    <row r="1256" spans="1:14" x14ac:dyDescent="0.25">
      <c r="A1256" t="s">
        <v>2494</v>
      </c>
      <c r="B1256" t="s">
        <v>2495</v>
      </c>
      <c r="C1256" t="s">
        <v>224</v>
      </c>
      <c r="D1256" t="s">
        <v>21</v>
      </c>
      <c r="E1256">
        <v>98133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43616</v>
      </c>
      <c r="L1256" t="s">
        <v>26</v>
      </c>
      <c r="N1256" t="s">
        <v>24</v>
      </c>
    </row>
    <row r="1257" spans="1:14" x14ac:dyDescent="0.25">
      <c r="A1257" t="s">
        <v>291</v>
      </c>
      <c r="B1257" t="s">
        <v>2496</v>
      </c>
      <c r="C1257" t="s">
        <v>443</v>
      </c>
      <c r="D1257" t="s">
        <v>21</v>
      </c>
      <c r="E1257">
        <v>98057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43616</v>
      </c>
      <c r="L1257" t="s">
        <v>26</v>
      </c>
      <c r="N1257" t="s">
        <v>24</v>
      </c>
    </row>
    <row r="1258" spans="1:14" x14ac:dyDescent="0.25">
      <c r="A1258" t="s">
        <v>2497</v>
      </c>
      <c r="B1258" t="s">
        <v>2498</v>
      </c>
      <c r="C1258" t="s">
        <v>224</v>
      </c>
      <c r="D1258" t="s">
        <v>21</v>
      </c>
      <c r="E1258">
        <v>98133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43616</v>
      </c>
      <c r="L1258" t="s">
        <v>26</v>
      </c>
      <c r="N1258" t="s">
        <v>24</v>
      </c>
    </row>
    <row r="1259" spans="1:14" x14ac:dyDescent="0.25">
      <c r="A1259" t="s">
        <v>2499</v>
      </c>
      <c r="B1259" t="s">
        <v>2500</v>
      </c>
      <c r="C1259" t="s">
        <v>470</v>
      </c>
      <c r="D1259" t="s">
        <v>21</v>
      </c>
      <c r="E1259">
        <v>98166</v>
      </c>
      <c r="F1259" t="s">
        <v>23</v>
      </c>
      <c r="G1259" t="s">
        <v>23</v>
      </c>
      <c r="H1259" t="s">
        <v>24</v>
      </c>
      <c r="I1259" t="s">
        <v>24</v>
      </c>
      <c r="J1259" t="s">
        <v>25</v>
      </c>
      <c r="K1259" s="1">
        <v>43615</v>
      </c>
      <c r="L1259" t="s">
        <v>26</v>
      </c>
      <c r="N1259" t="s">
        <v>24</v>
      </c>
    </row>
    <row r="1260" spans="1:14" x14ac:dyDescent="0.25">
      <c r="A1260" t="s">
        <v>2501</v>
      </c>
      <c r="B1260" t="s">
        <v>2502</v>
      </c>
      <c r="C1260" t="s">
        <v>1542</v>
      </c>
      <c r="D1260" t="s">
        <v>21</v>
      </c>
      <c r="E1260">
        <v>98362</v>
      </c>
      <c r="F1260" t="s">
        <v>23</v>
      </c>
      <c r="G1260" t="s">
        <v>23</v>
      </c>
      <c r="H1260" t="s">
        <v>24</v>
      </c>
      <c r="I1260" t="s">
        <v>24</v>
      </c>
      <c r="J1260" t="s">
        <v>25</v>
      </c>
      <c r="K1260" s="1">
        <v>43615</v>
      </c>
      <c r="L1260" t="s">
        <v>26</v>
      </c>
      <c r="N1260" t="s">
        <v>24</v>
      </c>
    </row>
    <row r="1261" spans="1:14" x14ac:dyDescent="0.25">
      <c r="A1261" t="s">
        <v>312</v>
      </c>
      <c r="B1261" t="s">
        <v>2503</v>
      </c>
      <c r="C1261" t="s">
        <v>215</v>
      </c>
      <c r="D1261" t="s">
        <v>21</v>
      </c>
      <c r="E1261">
        <v>98003</v>
      </c>
      <c r="F1261" t="s">
        <v>22</v>
      </c>
      <c r="G1261" t="s">
        <v>22</v>
      </c>
      <c r="H1261" t="s">
        <v>57</v>
      </c>
      <c r="I1261" t="s">
        <v>58</v>
      </c>
      <c r="J1261" s="1">
        <v>43577</v>
      </c>
      <c r="K1261" s="1">
        <v>43615</v>
      </c>
      <c r="L1261" t="s">
        <v>118</v>
      </c>
      <c r="N1261" t="s">
        <v>1992</v>
      </c>
    </row>
    <row r="1262" spans="1:14" x14ac:dyDescent="0.25">
      <c r="A1262" t="s">
        <v>814</v>
      </c>
      <c r="B1262" t="s">
        <v>815</v>
      </c>
      <c r="C1262" t="s">
        <v>37</v>
      </c>
      <c r="D1262" t="s">
        <v>21</v>
      </c>
      <c r="E1262">
        <v>99336</v>
      </c>
      <c r="F1262" t="s">
        <v>22</v>
      </c>
      <c r="G1262" t="s">
        <v>22</v>
      </c>
      <c r="H1262" t="s">
        <v>57</v>
      </c>
      <c r="I1262" t="s">
        <v>58</v>
      </c>
      <c r="J1262" s="1">
        <v>43573</v>
      </c>
      <c r="K1262" s="1">
        <v>43615</v>
      </c>
      <c r="L1262" t="s">
        <v>118</v>
      </c>
      <c r="N1262" t="s">
        <v>1849</v>
      </c>
    </row>
    <row r="1263" spans="1:14" x14ac:dyDescent="0.25">
      <c r="A1263" t="s">
        <v>2504</v>
      </c>
      <c r="B1263" t="s">
        <v>2505</v>
      </c>
      <c r="C1263" t="s">
        <v>2506</v>
      </c>
      <c r="D1263" t="s">
        <v>21</v>
      </c>
      <c r="E1263">
        <v>99403</v>
      </c>
      <c r="F1263" t="s">
        <v>22</v>
      </c>
      <c r="G1263" t="s">
        <v>22</v>
      </c>
      <c r="H1263" t="s">
        <v>57</v>
      </c>
      <c r="I1263" t="s">
        <v>212</v>
      </c>
      <c r="J1263" s="1">
        <v>43577</v>
      </c>
      <c r="K1263" s="1">
        <v>43615</v>
      </c>
      <c r="L1263" t="s">
        <v>118</v>
      </c>
      <c r="N1263" t="s">
        <v>1849</v>
      </c>
    </row>
    <row r="1264" spans="1:14" x14ac:dyDescent="0.25">
      <c r="A1264" t="s">
        <v>2507</v>
      </c>
      <c r="B1264" t="s">
        <v>2508</v>
      </c>
      <c r="C1264" t="s">
        <v>318</v>
      </c>
      <c r="D1264" t="s">
        <v>21</v>
      </c>
      <c r="E1264">
        <v>98625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43615</v>
      </c>
      <c r="L1264" t="s">
        <v>26</v>
      </c>
      <c r="N1264" t="s">
        <v>24</v>
      </c>
    </row>
    <row r="1265" spans="1:14" x14ac:dyDescent="0.25">
      <c r="A1265" t="s">
        <v>244</v>
      </c>
      <c r="B1265" t="s">
        <v>706</v>
      </c>
      <c r="C1265" t="s">
        <v>215</v>
      </c>
      <c r="D1265" t="s">
        <v>21</v>
      </c>
      <c r="E1265">
        <v>98003</v>
      </c>
      <c r="F1265" t="s">
        <v>22</v>
      </c>
      <c r="G1265" t="s">
        <v>22</v>
      </c>
      <c r="H1265" t="s">
        <v>116</v>
      </c>
      <c r="I1265" t="s">
        <v>1823</v>
      </c>
      <c r="J1265" s="1">
        <v>43571</v>
      </c>
      <c r="K1265" s="1">
        <v>43615</v>
      </c>
      <c r="L1265" t="s">
        <v>118</v>
      </c>
      <c r="N1265" t="s">
        <v>1849</v>
      </c>
    </row>
    <row r="1266" spans="1:14" x14ac:dyDescent="0.25">
      <c r="A1266" t="s">
        <v>242</v>
      </c>
      <c r="B1266" t="s">
        <v>536</v>
      </c>
      <c r="C1266" t="s">
        <v>532</v>
      </c>
      <c r="D1266" t="s">
        <v>21</v>
      </c>
      <c r="E1266">
        <v>98528</v>
      </c>
      <c r="F1266" t="s">
        <v>22</v>
      </c>
      <c r="G1266" t="s">
        <v>22</v>
      </c>
      <c r="H1266" t="s">
        <v>57</v>
      </c>
      <c r="I1266" t="s">
        <v>203</v>
      </c>
      <c r="J1266" s="1">
        <v>43578</v>
      </c>
      <c r="K1266" s="1">
        <v>43615</v>
      </c>
      <c r="L1266" t="s">
        <v>118</v>
      </c>
      <c r="N1266" t="s">
        <v>119</v>
      </c>
    </row>
    <row r="1267" spans="1:14" x14ac:dyDescent="0.25">
      <c r="A1267" t="s">
        <v>359</v>
      </c>
      <c r="B1267" t="s">
        <v>360</v>
      </c>
      <c r="C1267" t="s">
        <v>361</v>
      </c>
      <c r="D1267" t="s">
        <v>21</v>
      </c>
      <c r="E1267">
        <v>98250</v>
      </c>
      <c r="F1267" t="s">
        <v>22</v>
      </c>
      <c r="G1267" t="s">
        <v>22</v>
      </c>
      <c r="H1267" t="s">
        <v>116</v>
      </c>
      <c r="I1267" t="s">
        <v>117</v>
      </c>
      <c r="J1267" s="1">
        <v>43549</v>
      </c>
      <c r="K1267" s="1">
        <v>43615</v>
      </c>
      <c r="L1267" t="s">
        <v>118</v>
      </c>
      <c r="N1267" t="s">
        <v>1849</v>
      </c>
    </row>
    <row r="1268" spans="1:14" x14ac:dyDescent="0.25">
      <c r="A1268" t="s">
        <v>405</v>
      </c>
      <c r="B1268" t="s">
        <v>2509</v>
      </c>
      <c r="C1268" t="s">
        <v>165</v>
      </c>
      <c r="D1268" t="s">
        <v>21</v>
      </c>
      <c r="E1268">
        <v>98371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43615</v>
      </c>
      <c r="L1268" t="s">
        <v>26</v>
      </c>
      <c r="N1268" t="s">
        <v>24</v>
      </c>
    </row>
    <row r="1269" spans="1:14" x14ac:dyDescent="0.25">
      <c r="A1269" t="s">
        <v>368</v>
      </c>
      <c r="B1269" t="s">
        <v>2510</v>
      </c>
      <c r="C1269" t="s">
        <v>361</v>
      </c>
      <c r="D1269" t="s">
        <v>21</v>
      </c>
      <c r="E1269">
        <v>98250</v>
      </c>
      <c r="F1269" t="s">
        <v>22</v>
      </c>
      <c r="G1269" t="s">
        <v>22</v>
      </c>
      <c r="H1269" t="s">
        <v>116</v>
      </c>
      <c r="I1269" t="s">
        <v>117</v>
      </c>
      <c r="J1269" s="1">
        <v>43549</v>
      </c>
      <c r="K1269" s="1">
        <v>43615</v>
      </c>
      <c r="L1269" t="s">
        <v>118</v>
      </c>
      <c r="N1269" t="s">
        <v>1849</v>
      </c>
    </row>
    <row r="1270" spans="1:14" x14ac:dyDescent="0.25">
      <c r="A1270" t="s">
        <v>2511</v>
      </c>
      <c r="B1270" t="s">
        <v>2512</v>
      </c>
      <c r="C1270" t="s">
        <v>1542</v>
      </c>
      <c r="D1270" t="s">
        <v>21</v>
      </c>
      <c r="E1270">
        <v>98362</v>
      </c>
      <c r="F1270" t="s">
        <v>23</v>
      </c>
      <c r="G1270" t="s">
        <v>23</v>
      </c>
      <c r="H1270" t="s">
        <v>24</v>
      </c>
      <c r="I1270" t="s">
        <v>24</v>
      </c>
      <c r="J1270" t="s">
        <v>25</v>
      </c>
      <c r="K1270" s="1">
        <v>43615</v>
      </c>
      <c r="L1270" t="s">
        <v>26</v>
      </c>
      <c r="N1270" t="s">
        <v>24</v>
      </c>
    </row>
    <row r="1271" spans="1:14" x14ac:dyDescent="0.25">
      <c r="A1271" t="s">
        <v>1182</v>
      </c>
      <c r="B1271" t="s">
        <v>1183</v>
      </c>
      <c r="C1271" t="s">
        <v>172</v>
      </c>
      <c r="D1271" t="s">
        <v>21</v>
      </c>
      <c r="E1271">
        <v>98953</v>
      </c>
      <c r="F1271" t="s">
        <v>22</v>
      </c>
      <c r="G1271" t="s">
        <v>22</v>
      </c>
      <c r="H1271" t="s">
        <v>116</v>
      </c>
      <c r="I1271" t="s">
        <v>117</v>
      </c>
      <c r="J1271" s="1">
        <v>43572</v>
      </c>
      <c r="K1271" s="1">
        <v>43615</v>
      </c>
      <c r="L1271" t="s">
        <v>118</v>
      </c>
      <c r="N1271" t="s">
        <v>1849</v>
      </c>
    </row>
    <row r="1272" spans="1:14" x14ac:dyDescent="0.25">
      <c r="A1272" t="s">
        <v>2513</v>
      </c>
      <c r="B1272" t="s">
        <v>2514</v>
      </c>
      <c r="C1272" t="s">
        <v>463</v>
      </c>
      <c r="D1272" t="s">
        <v>21</v>
      </c>
      <c r="E1272">
        <v>98632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43615</v>
      </c>
      <c r="L1272" t="s">
        <v>26</v>
      </c>
      <c r="N1272" t="s">
        <v>24</v>
      </c>
    </row>
    <row r="1273" spans="1:14" x14ac:dyDescent="0.25">
      <c r="A1273" t="s">
        <v>2515</v>
      </c>
      <c r="B1273" t="s">
        <v>2516</v>
      </c>
      <c r="C1273" t="s">
        <v>255</v>
      </c>
      <c r="D1273" t="s">
        <v>21</v>
      </c>
      <c r="E1273">
        <v>98626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43615</v>
      </c>
      <c r="L1273" t="s">
        <v>26</v>
      </c>
      <c r="N1273" t="s">
        <v>24</v>
      </c>
    </row>
    <row r="1274" spans="1:14" x14ac:dyDescent="0.25">
      <c r="A1274" t="s">
        <v>645</v>
      </c>
      <c r="B1274" t="s">
        <v>2517</v>
      </c>
      <c r="C1274" t="s">
        <v>41</v>
      </c>
      <c r="D1274" t="s">
        <v>21</v>
      </c>
      <c r="E1274">
        <v>98148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43615</v>
      </c>
      <c r="L1274" t="s">
        <v>26</v>
      </c>
      <c r="N1274" t="s">
        <v>24</v>
      </c>
    </row>
    <row r="1275" spans="1:14" x14ac:dyDescent="0.25">
      <c r="A1275" t="s">
        <v>2518</v>
      </c>
      <c r="B1275" t="s">
        <v>2519</v>
      </c>
      <c r="C1275" t="s">
        <v>20</v>
      </c>
      <c r="D1275" t="s">
        <v>21</v>
      </c>
      <c r="E1275">
        <v>98106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43615</v>
      </c>
      <c r="L1275" t="s">
        <v>26</v>
      </c>
      <c r="N1275" t="s">
        <v>24</v>
      </c>
    </row>
    <row r="1276" spans="1:14" x14ac:dyDescent="0.25">
      <c r="A1276" t="s">
        <v>2520</v>
      </c>
      <c r="B1276" t="s">
        <v>2521</v>
      </c>
      <c r="C1276" t="s">
        <v>720</v>
      </c>
      <c r="D1276" t="s">
        <v>21</v>
      </c>
      <c r="E1276">
        <v>99026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43614</v>
      </c>
      <c r="L1276" t="s">
        <v>26</v>
      </c>
      <c r="N1276" t="s">
        <v>24</v>
      </c>
    </row>
    <row r="1277" spans="1:14" x14ac:dyDescent="0.25">
      <c r="A1277" t="s">
        <v>2522</v>
      </c>
      <c r="B1277" t="s">
        <v>2523</v>
      </c>
      <c r="C1277" t="s">
        <v>261</v>
      </c>
      <c r="D1277" t="s">
        <v>21</v>
      </c>
      <c r="E1277">
        <v>99208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43614</v>
      </c>
      <c r="L1277" t="s">
        <v>26</v>
      </c>
      <c r="N1277" t="s">
        <v>24</v>
      </c>
    </row>
    <row r="1278" spans="1:14" x14ac:dyDescent="0.25">
      <c r="A1278" t="s">
        <v>2524</v>
      </c>
      <c r="B1278" t="s">
        <v>2525</v>
      </c>
      <c r="C1278" t="s">
        <v>261</v>
      </c>
      <c r="D1278" t="s">
        <v>21</v>
      </c>
      <c r="E1278">
        <v>99218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43614</v>
      </c>
      <c r="L1278" t="s">
        <v>26</v>
      </c>
      <c r="N1278" t="s">
        <v>24</v>
      </c>
    </row>
    <row r="1279" spans="1:14" x14ac:dyDescent="0.25">
      <c r="A1279" t="s">
        <v>312</v>
      </c>
      <c r="B1279" t="s">
        <v>2526</v>
      </c>
      <c r="C1279" t="s">
        <v>422</v>
      </c>
      <c r="D1279" t="s">
        <v>21</v>
      </c>
      <c r="E1279">
        <v>98275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43614</v>
      </c>
      <c r="L1279" t="s">
        <v>26</v>
      </c>
      <c r="N1279" t="s">
        <v>24</v>
      </c>
    </row>
    <row r="1280" spans="1:14" x14ac:dyDescent="0.25">
      <c r="A1280" t="s">
        <v>2527</v>
      </c>
      <c r="B1280" t="s">
        <v>2528</v>
      </c>
      <c r="C1280" t="s">
        <v>20</v>
      </c>
      <c r="D1280" t="s">
        <v>21</v>
      </c>
      <c r="E1280">
        <v>98108</v>
      </c>
      <c r="F1280" t="s">
        <v>23</v>
      </c>
      <c r="G1280" t="s">
        <v>23</v>
      </c>
      <c r="H1280" t="s">
        <v>24</v>
      </c>
      <c r="I1280" t="s">
        <v>24</v>
      </c>
      <c r="J1280" t="s">
        <v>25</v>
      </c>
      <c r="K1280" s="1">
        <v>43614</v>
      </c>
      <c r="L1280" t="s">
        <v>26</v>
      </c>
      <c r="N1280" t="s">
        <v>24</v>
      </c>
    </row>
    <row r="1281" spans="1:14" x14ac:dyDescent="0.25">
      <c r="A1281" t="s">
        <v>2529</v>
      </c>
      <c r="B1281" t="s">
        <v>2530</v>
      </c>
      <c r="C1281" t="s">
        <v>443</v>
      </c>
      <c r="D1281" t="s">
        <v>21</v>
      </c>
      <c r="E1281">
        <v>98057</v>
      </c>
      <c r="F1281" t="s">
        <v>23</v>
      </c>
      <c r="G1281" t="s">
        <v>23</v>
      </c>
      <c r="H1281" t="s">
        <v>24</v>
      </c>
      <c r="I1281" t="s">
        <v>24</v>
      </c>
      <c r="J1281" t="s">
        <v>25</v>
      </c>
      <c r="K1281" s="1">
        <v>43614</v>
      </c>
      <c r="L1281" t="s">
        <v>26</v>
      </c>
      <c r="N1281" t="s">
        <v>24</v>
      </c>
    </row>
    <row r="1282" spans="1:14" x14ac:dyDescent="0.25">
      <c r="A1282" t="s">
        <v>2531</v>
      </c>
      <c r="B1282" t="s">
        <v>2532</v>
      </c>
      <c r="C1282" t="s">
        <v>227</v>
      </c>
      <c r="D1282" t="s">
        <v>21</v>
      </c>
      <c r="E1282">
        <v>98226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43614</v>
      </c>
      <c r="L1282" t="s">
        <v>26</v>
      </c>
      <c r="N1282" t="s">
        <v>24</v>
      </c>
    </row>
    <row r="1283" spans="1:14" x14ac:dyDescent="0.25">
      <c r="A1283" t="s">
        <v>2533</v>
      </c>
      <c r="B1283" t="s">
        <v>2534</v>
      </c>
      <c r="C1283" t="s">
        <v>20</v>
      </c>
      <c r="D1283" t="s">
        <v>21</v>
      </c>
      <c r="E1283">
        <v>98109</v>
      </c>
      <c r="F1283" t="s">
        <v>23</v>
      </c>
      <c r="G1283" t="s">
        <v>23</v>
      </c>
      <c r="H1283" t="s">
        <v>24</v>
      </c>
      <c r="I1283" t="s">
        <v>24</v>
      </c>
      <c r="J1283" t="s">
        <v>25</v>
      </c>
      <c r="K1283" s="1">
        <v>43614</v>
      </c>
      <c r="L1283" t="s">
        <v>26</v>
      </c>
      <c r="N1283" t="s">
        <v>24</v>
      </c>
    </row>
    <row r="1284" spans="1:14" x14ac:dyDescent="0.25">
      <c r="A1284" t="s">
        <v>2535</v>
      </c>
      <c r="B1284" t="s">
        <v>2536</v>
      </c>
      <c r="C1284" t="s">
        <v>20</v>
      </c>
      <c r="D1284" t="s">
        <v>21</v>
      </c>
      <c r="E1284">
        <v>98101</v>
      </c>
      <c r="F1284" t="s">
        <v>23</v>
      </c>
      <c r="G1284" t="s">
        <v>23</v>
      </c>
      <c r="H1284" t="s">
        <v>24</v>
      </c>
      <c r="I1284" t="s">
        <v>24</v>
      </c>
      <c r="J1284" t="s">
        <v>25</v>
      </c>
      <c r="K1284" s="1">
        <v>43614</v>
      </c>
      <c r="L1284" t="s">
        <v>26</v>
      </c>
      <c r="N1284" t="s">
        <v>24</v>
      </c>
    </row>
    <row r="1285" spans="1:14" x14ac:dyDescent="0.25">
      <c r="A1285" t="s">
        <v>356</v>
      </c>
      <c r="B1285" t="s">
        <v>2537</v>
      </c>
      <c r="C1285" t="s">
        <v>886</v>
      </c>
      <c r="D1285" t="s">
        <v>21</v>
      </c>
      <c r="E1285">
        <v>98223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43614</v>
      </c>
      <c r="L1285" t="s">
        <v>26</v>
      </c>
      <c r="N1285" t="s">
        <v>24</v>
      </c>
    </row>
    <row r="1286" spans="1:14" x14ac:dyDescent="0.25">
      <c r="A1286" t="s">
        <v>2538</v>
      </c>
      <c r="B1286" t="s">
        <v>2539</v>
      </c>
      <c r="C1286" t="s">
        <v>20</v>
      </c>
      <c r="D1286" t="s">
        <v>21</v>
      </c>
      <c r="E1286">
        <v>98108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43614</v>
      </c>
      <c r="L1286" t="s">
        <v>26</v>
      </c>
      <c r="N1286" t="s">
        <v>24</v>
      </c>
    </row>
    <row r="1287" spans="1:14" x14ac:dyDescent="0.25">
      <c r="A1287" t="s">
        <v>1417</v>
      </c>
      <c r="B1287" t="s">
        <v>2540</v>
      </c>
      <c r="C1287" t="s">
        <v>261</v>
      </c>
      <c r="D1287" t="s">
        <v>21</v>
      </c>
      <c r="E1287">
        <v>99205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43614</v>
      </c>
      <c r="L1287" t="s">
        <v>26</v>
      </c>
      <c r="N1287" t="s">
        <v>24</v>
      </c>
    </row>
    <row r="1288" spans="1:14" x14ac:dyDescent="0.25">
      <c r="A1288" t="s">
        <v>2541</v>
      </c>
      <c r="B1288" t="s">
        <v>2542</v>
      </c>
      <c r="C1288" t="s">
        <v>20</v>
      </c>
      <c r="D1288" t="s">
        <v>21</v>
      </c>
      <c r="E1288">
        <v>98121</v>
      </c>
      <c r="F1288" t="s">
        <v>23</v>
      </c>
      <c r="G1288" t="s">
        <v>23</v>
      </c>
      <c r="H1288" t="s">
        <v>24</v>
      </c>
      <c r="I1288" t="s">
        <v>24</v>
      </c>
      <c r="J1288" t="s">
        <v>25</v>
      </c>
      <c r="K1288" s="1">
        <v>43614</v>
      </c>
      <c r="L1288" t="s">
        <v>26</v>
      </c>
      <c r="N1288" t="s">
        <v>24</v>
      </c>
    </row>
    <row r="1289" spans="1:14" x14ac:dyDescent="0.25">
      <c r="A1289" t="s">
        <v>194</v>
      </c>
      <c r="B1289" t="s">
        <v>2543</v>
      </c>
      <c r="C1289" t="s">
        <v>20</v>
      </c>
      <c r="D1289" t="s">
        <v>21</v>
      </c>
      <c r="E1289">
        <v>98134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43614</v>
      </c>
      <c r="L1289" t="s">
        <v>26</v>
      </c>
      <c r="N1289" t="s">
        <v>24</v>
      </c>
    </row>
    <row r="1290" spans="1:14" x14ac:dyDescent="0.25">
      <c r="A1290" t="s">
        <v>2544</v>
      </c>
      <c r="B1290" t="s">
        <v>2545</v>
      </c>
      <c r="C1290" t="s">
        <v>92</v>
      </c>
      <c r="D1290" t="s">
        <v>21</v>
      </c>
      <c r="E1290">
        <v>98273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43614</v>
      </c>
      <c r="L1290" t="s">
        <v>26</v>
      </c>
      <c r="N1290" t="s">
        <v>24</v>
      </c>
    </row>
    <row r="1291" spans="1:14" x14ac:dyDescent="0.25">
      <c r="A1291" t="s">
        <v>2546</v>
      </c>
      <c r="B1291" t="s">
        <v>2547</v>
      </c>
      <c r="C1291" t="s">
        <v>20</v>
      </c>
      <c r="D1291" t="s">
        <v>21</v>
      </c>
      <c r="E1291">
        <v>98103</v>
      </c>
      <c r="F1291" t="s">
        <v>23</v>
      </c>
      <c r="G1291" t="s">
        <v>23</v>
      </c>
      <c r="H1291" t="s">
        <v>24</v>
      </c>
      <c r="I1291" t="s">
        <v>24</v>
      </c>
      <c r="J1291" t="s">
        <v>25</v>
      </c>
      <c r="K1291" s="1">
        <v>43614</v>
      </c>
      <c r="L1291" t="s">
        <v>26</v>
      </c>
      <c r="N1291" t="s">
        <v>24</v>
      </c>
    </row>
    <row r="1292" spans="1:14" x14ac:dyDescent="0.25">
      <c r="A1292" t="s">
        <v>2548</v>
      </c>
      <c r="B1292" t="s">
        <v>2549</v>
      </c>
      <c r="C1292" t="s">
        <v>886</v>
      </c>
      <c r="D1292" t="s">
        <v>21</v>
      </c>
      <c r="E1292">
        <v>98223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43614</v>
      </c>
      <c r="L1292" t="s">
        <v>26</v>
      </c>
      <c r="N1292" t="s">
        <v>24</v>
      </c>
    </row>
    <row r="1293" spans="1:14" x14ac:dyDescent="0.25">
      <c r="A1293" t="s">
        <v>210</v>
      </c>
      <c r="B1293" t="s">
        <v>2550</v>
      </c>
      <c r="C1293" t="s">
        <v>293</v>
      </c>
      <c r="D1293" t="s">
        <v>21</v>
      </c>
      <c r="E1293">
        <v>98270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43614</v>
      </c>
      <c r="L1293" t="s">
        <v>26</v>
      </c>
      <c r="N1293" t="s">
        <v>24</v>
      </c>
    </row>
    <row r="1294" spans="1:14" x14ac:dyDescent="0.25">
      <c r="A1294" t="s">
        <v>2551</v>
      </c>
      <c r="B1294" t="s">
        <v>2552</v>
      </c>
      <c r="C1294" t="s">
        <v>20</v>
      </c>
      <c r="D1294" t="s">
        <v>21</v>
      </c>
      <c r="E1294">
        <v>98109</v>
      </c>
      <c r="F1294" t="s">
        <v>23</v>
      </c>
      <c r="G1294" t="s">
        <v>23</v>
      </c>
      <c r="H1294" t="s">
        <v>24</v>
      </c>
      <c r="I1294" t="s">
        <v>24</v>
      </c>
      <c r="J1294" t="s">
        <v>25</v>
      </c>
      <c r="K1294" s="1">
        <v>43614</v>
      </c>
      <c r="L1294" t="s">
        <v>26</v>
      </c>
      <c r="N1294" t="s">
        <v>24</v>
      </c>
    </row>
    <row r="1295" spans="1:14" x14ac:dyDescent="0.25">
      <c r="A1295" t="s">
        <v>1425</v>
      </c>
      <c r="B1295" t="s">
        <v>2553</v>
      </c>
      <c r="C1295" t="s">
        <v>261</v>
      </c>
      <c r="D1295" t="s">
        <v>21</v>
      </c>
      <c r="E1295">
        <v>99218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43614</v>
      </c>
      <c r="L1295" t="s">
        <v>26</v>
      </c>
      <c r="N1295" t="s">
        <v>24</v>
      </c>
    </row>
    <row r="1296" spans="1:14" x14ac:dyDescent="0.25">
      <c r="A1296">
        <v>76</v>
      </c>
      <c r="B1296" t="s">
        <v>2554</v>
      </c>
      <c r="C1296" t="s">
        <v>293</v>
      </c>
      <c r="D1296" t="s">
        <v>21</v>
      </c>
      <c r="E1296">
        <v>98270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43613</v>
      </c>
      <c r="L1296" t="s">
        <v>26</v>
      </c>
      <c r="N1296" t="s">
        <v>24</v>
      </c>
    </row>
    <row r="1297" spans="1:14" x14ac:dyDescent="0.25">
      <c r="A1297" t="s">
        <v>569</v>
      </c>
      <c r="B1297" t="s">
        <v>2555</v>
      </c>
      <c r="C1297" t="s">
        <v>92</v>
      </c>
      <c r="D1297" t="s">
        <v>21</v>
      </c>
      <c r="E1297">
        <v>98273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43613</v>
      </c>
      <c r="L1297" t="s">
        <v>26</v>
      </c>
      <c r="N1297" t="s">
        <v>24</v>
      </c>
    </row>
    <row r="1298" spans="1:14" x14ac:dyDescent="0.25">
      <c r="A1298" t="s">
        <v>2556</v>
      </c>
      <c r="B1298" t="s">
        <v>2557</v>
      </c>
      <c r="C1298" t="s">
        <v>443</v>
      </c>
      <c r="D1298" t="s">
        <v>21</v>
      </c>
      <c r="E1298">
        <v>98057</v>
      </c>
      <c r="F1298" t="s">
        <v>23</v>
      </c>
      <c r="G1298" t="s">
        <v>23</v>
      </c>
      <c r="H1298" t="s">
        <v>24</v>
      </c>
      <c r="I1298" t="s">
        <v>24</v>
      </c>
      <c r="J1298" t="s">
        <v>25</v>
      </c>
      <c r="K1298" s="1">
        <v>43613</v>
      </c>
      <c r="L1298" t="s">
        <v>26</v>
      </c>
      <c r="N1298" t="s">
        <v>24</v>
      </c>
    </row>
    <row r="1299" spans="1:14" x14ac:dyDescent="0.25">
      <c r="A1299" t="s">
        <v>2558</v>
      </c>
      <c r="B1299" t="s">
        <v>2559</v>
      </c>
      <c r="C1299" t="s">
        <v>97</v>
      </c>
      <c r="D1299" t="s">
        <v>21</v>
      </c>
      <c r="E1299">
        <v>98233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43613</v>
      </c>
      <c r="L1299" t="s">
        <v>26</v>
      </c>
      <c r="N1299" t="s">
        <v>24</v>
      </c>
    </row>
    <row r="1300" spans="1:14" x14ac:dyDescent="0.25">
      <c r="A1300" t="s">
        <v>2560</v>
      </c>
      <c r="B1300" t="s">
        <v>2561</v>
      </c>
      <c r="C1300" t="s">
        <v>1203</v>
      </c>
      <c r="D1300" t="s">
        <v>21</v>
      </c>
      <c r="E1300">
        <v>98059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43613</v>
      </c>
      <c r="L1300" t="s">
        <v>26</v>
      </c>
      <c r="N1300" t="s">
        <v>24</v>
      </c>
    </row>
    <row r="1301" spans="1:14" x14ac:dyDescent="0.25">
      <c r="A1301" t="s">
        <v>2562</v>
      </c>
      <c r="B1301" t="s">
        <v>2563</v>
      </c>
      <c r="C1301" t="s">
        <v>293</v>
      </c>
      <c r="D1301" t="s">
        <v>21</v>
      </c>
      <c r="E1301">
        <v>98270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43613</v>
      </c>
      <c r="L1301" t="s">
        <v>26</v>
      </c>
      <c r="N1301" t="s">
        <v>24</v>
      </c>
    </row>
    <row r="1302" spans="1:14" x14ac:dyDescent="0.25">
      <c r="A1302" t="s">
        <v>2564</v>
      </c>
      <c r="B1302" t="s">
        <v>2565</v>
      </c>
      <c r="C1302" t="s">
        <v>20</v>
      </c>
      <c r="D1302" t="s">
        <v>21</v>
      </c>
      <c r="E1302">
        <v>98105</v>
      </c>
      <c r="F1302" t="s">
        <v>23</v>
      </c>
      <c r="G1302" t="s">
        <v>23</v>
      </c>
      <c r="H1302" t="s">
        <v>24</v>
      </c>
      <c r="I1302" t="s">
        <v>24</v>
      </c>
      <c r="J1302" t="s">
        <v>25</v>
      </c>
      <c r="K1302" s="1">
        <v>43613</v>
      </c>
      <c r="L1302" t="s">
        <v>26</v>
      </c>
      <c r="N1302" t="s">
        <v>24</v>
      </c>
    </row>
    <row r="1303" spans="1:14" x14ac:dyDescent="0.25">
      <c r="A1303" t="s">
        <v>2566</v>
      </c>
      <c r="B1303" t="s">
        <v>2567</v>
      </c>
      <c r="C1303" t="s">
        <v>286</v>
      </c>
      <c r="D1303" t="s">
        <v>21</v>
      </c>
      <c r="E1303">
        <v>98501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43613</v>
      </c>
      <c r="L1303" t="s">
        <v>26</v>
      </c>
      <c r="N1303" t="s">
        <v>24</v>
      </c>
    </row>
    <row r="1304" spans="1:14" x14ac:dyDescent="0.25">
      <c r="A1304" t="s">
        <v>2568</v>
      </c>
      <c r="B1304" t="s">
        <v>2569</v>
      </c>
      <c r="C1304" t="s">
        <v>886</v>
      </c>
      <c r="D1304" t="s">
        <v>21</v>
      </c>
      <c r="E1304">
        <v>98223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43613</v>
      </c>
      <c r="L1304" t="s">
        <v>26</v>
      </c>
      <c r="N1304" t="s">
        <v>24</v>
      </c>
    </row>
    <row r="1305" spans="1:14" x14ac:dyDescent="0.25">
      <c r="A1305" t="s">
        <v>2570</v>
      </c>
      <c r="B1305" t="s">
        <v>2571</v>
      </c>
      <c r="C1305" t="s">
        <v>20</v>
      </c>
      <c r="D1305" t="s">
        <v>21</v>
      </c>
      <c r="E1305">
        <v>98107</v>
      </c>
      <c r="F1305" t="s">
        <v>23</v>
      </c>
      <c r="G1305" t="s">
        <v>23</v>
      </c>
      <c r="H1305" t="s">
        <v>24</v>
      </c>
      <c r="I1305" t="s">
        <v>24</v>
      </c>
      <c r="J1305" t="s">
        <v>25</v>
      </c>
      <c r="K1305" s="1">
        <v>43613</v>
      </c>
      <c r="L1305" t="s">
        <v>26</v>
      </c>
      <c r="N1305" t="s">
        <v>24</v>
      </c>
    </row>
    <row r="1306" spans="1:14" x14ac:dyDescent="0.25">
      <c r="A1306" t="s">
        <v>2572</v>
      </c>
      <c r="B1306" t="s">
        <v>2573</v>
      </c>
      <c r="C1306" t="s">
        <v>443</v>
      </c>
      <c r="D1306" t="s">
        <v>21</v>
      </c>
      <c r="E1306">
        <v>98056</v>
      </c>
      <c r="F1306" t="s">
        <v>23</v>
      </c>
      <c r="G1306" t="s">
        <v>23</v>
      </c>
      <c r="H1306" t="s">
        <v>24</v>
      </c>
      <c r="I1306" t="s">
        <v>24</v>
      </c>
      <c r="J1306" t="s">
        <v>25</v>
      </c>
      <c r="K1306" s="1">
        <v>43613</v>
      </c>
      <c r="L1306" t="s">
        <v>26</v>
      </c>
      <c r="N1306" t="s">
        <v>24</v>
      </c>
    </row>
    <row r="1307" spans="1:14" x14ac:dyDescent="0.25">
      <c r="A1307" t="s">
        <v>2574</v>
      </c>
      <c r="B1307" t="s">
        <v>2575</v>
      </c>
      <c r="C1307" t="s">
        <v>20</v>
      </c>
      <c r="D1307" t="s">
        <v>21</v>
      </c>
      <c r="E1307">
        <v>98115</v>
      </c>
      <c r="F1307" t="s">
        <v>23</v>
      </c>
      <c r="G1307" t="s">
        <v>23</v>
      </c>
      <c r="H1307" t="s">
        <v>24</v>
      </c>
      <c r="I1307" t="s">
        <v>24</v>
      </c>
      <c r="J1307" t="s">
        <v>25</v>
      </c>
      <c r="K1307" s="1">
        <v>43613</v>
      </c>
      <c r="L1307" t="s">
        <v>26</v>
      </c>
      <c r="N1307" t="s">
        <v>24</v>
      </c>
    </row>
    <row r="1308" spans="1:14" x14ac:dyDescent="0.25">
      <c r="A1308" t="s">
        <v>2576</v>
      </c>
      <c r="B1308" t="s">
        <v>2577</v>
      </c>
      <c r="C1308" t="s">
        <v>443</v>
      </c>
      <c r="D1308" t="s">
        <v>21</v>
      </c>
      <c r="E1308">
        <v>98055</v>
      </c>
      <c r="F1308" t="s">
        <v>23</v>
      </c>
      <c r="G1308" t="s">
        <v>23</v>
      </c>
      <c r="H1308" t="s">
        <v>24</v>
      </c>
      <c r="I1308" t="s">
        <v>24</v>
      </c>
      <c r="J1308" t="s">
        <v>25</v>
      </c>
      <c r="K1308" s="1">
        <v>43613</v>
      </c>
      <c r="L1308" t="s">
        <v>26</v>
      </c>
      <c r="N1308" t="s">
        <v>24</v>
      </c>
    </row>
    <row r="1309" spans="1:14" x14ac:dyDescent="0.25">
      <c r="A1309" t="s">
        <v>2578</v>
      </c>
      <c r="B1309" t="s">
        <v>2579</v>
      </c>
      <c r="C1309" t="s">
        <v>443</v>
      </c>
      <c r="D1309" t="s">
        <v>21</v>
      </c>
      <c r="E1309">
        <v>98057</v>
      </c>
      <c r="F1309" t="s">
        <v>23</v>
      </c>
      <c r="G1309" t="s">
        <v>23</v>
      </c>
      <c r="H1309" t="s">
        <v>24</v>
      </c>
      <c r="I1309" t="s">
        <v>24</v>
      </c>
      <c r="J1309" t="s">
        <v>25</v>
      </c>
      <c r="K1309" s="1">
        <v>43613</v>
      </c>
      <c r="L1309" t="s">
        <v>26</v>
      </c>
      <c r="N1309" t="s">
        <v>24</v>
      </c>
    </row>
    <row r="1310" spans="1:14" x14ac:dyDescent="0.25">
      <c r="A1310" t="s">
        <v>2580</v>
      </c>
      <c r="B1310" t="s">
        <v>2581</v>
      </c>
      <c r="C1310" t="s">
        <v>443</v>
      </c>
      <c r="D1310" t="s">
        <v>21</v>
      </c>
      <c r="E1310">
        <v>98056</v>
      </c>
      <c r="F1310" t="s">
        <v>23</v>
      </c>
      <c r="G1310" t="s">
        <v>23</v>
      </c>
      <c r="H1310" t="s">
        <v>24</v>
      </c>
      <c r="I1310" t="s">
        <v>24</v>
      </c>
      <c r="J1310" t="s">
        <v>25</v>
      </c>
      <c r="K1310" s="1">
        <v>43613</v>
      </c>
      <c r="L1310" t="s">
        <v>26</v>
      </c>
      <c r="N1310" t="s">
        <v>24</v>
      </c>
    </row>
    <row r="1311" spans="1:14" x14ac:dyDescent="0.25">
      <c r="A1311" t="s">
        <v>2582</v>
      </c>
      <c r="B1311" t="s">
        <v>2583</v>
      </c>
      <c r="C1311" t="s">
        <v>20</v>
      </c>
      <c r="D1311" t="s">
        <v>21</v>
      </c>
      <c r="E1311">
        <v>98125</v>
      </c>
      <c r="F1311" t="s">
        <v>23</v>
      </c>
      <c r="G1311" t="s">
        <v>23</v>
      </c>
      <c r="H1311" t="s">
        <v>24</v>
      </c>
      <c r="I1311" t="s">
        <v>24</v>
      </c>
      <c r="J1311" t="s">
        <v>25</v>
      </c>
      <c r="K1311" s="1">
        <v>43613</v>
      </c>
      <c r="L1311" t="s">
        <v>26</v>
      </c>
      <c r="N1311" t="s">
        <v>24</v>
      </c>
    </row>
    <row r="1312" spans="1:14" x14ac:dyDescent="0.25">
      <c r="A1312" t="s">
        <v>2584</v>
      </c>
      <c r="B1312" t="s">
        <v>2585</v>
      </c>
      <c r="C1312" t="s">
        <v>92</v>
      </c>
      <c r="D1312" t="s">
        <v>21</v>
      </c>
      <c r="E1312">
        <v>98273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43613</v>
      </c>
      <c r="L1312" t="s">
        <v>26</v>
      </c>
      <c r="N1312" t="s">
        <v>24</v>
      </c>
    </row>
    <row r="1313" spans="1:14" x14ac:dyDescent="0.25">
      <c r="A1313" t="s">
        <v>2586</v>
      </c>
      <c r="B1313" t="s">
        <v>2587</v>
      </c>
      <c r="C1313" t="s">
        <v>92</v>
      </c>
      <c r="D1313" t="s">
        <v>21</v>
      </c>
      <c r="E1313">
        <v>98273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43613</v>
      </c>
      <c r="L1313" t="s">
        <v>26</v>
      </c>
      <c r="N1313" t="s">
        <v>24</v>
      </c>
    </row>
    <row r="1314" spans="1:14" x14ac:dyDescent="0.25">
      <c r="A1314" t="s">
        <v>2588</v>
      </c>
      <c r="B1314" t="s">
        <v>2589</v>
      </c>
      <c r="C1314" t="s">
        <v>92</v>
      </c>
      <c r="D1314" t="s">
        <v>21</v>
      </c>
      <c r="E1314">
        <v>98273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43613</v>
      </c>
      <c r="L1314" t="s">
        <v>26</v>
      </c>
      <c r="N1314" t="s">
        <v>24</v>
      </c>
    </row>
    <row r="1315" spans="1:14" x14ac:dyDescent="0.25">
      <c r="A1315" t="s">
        <v>2590</v>
      </c>
      <c r="B1315" t="s">
        <v>2591</v>
      </c>
      <c r="C1315" t="s">
        <v>20</v>
      </c>
      <c r="D1315" t="s">
        <v>21</v>
      </c>
      <c r="E1315">
        <v>98105</v>
      </c>
      <c r="F1315" t="s">
        <v>23</v>
      </c>
      <c r="G1315" t="s">
        <v>23</v>
      </c>
      <c r="H1315" t="s">
        <v>24</v>
      </c>
      <c r="I1315" t="s">
        <v>24</v>
      </c>
      <c r="J1315" t="s">
        <v>25</v>
      </c>
      <c r="K1315" s="1">
        <v>43613</v>
      </c>
      <c r="L1315" t="s">
        <v>26</v>
      </c>
      <c r="N1315" t="s">
        <v>24</v>
      </c>
    </row>
    <row r="1316" spans="1:14" x14ac:dyDescent="0.25">
      <c r="A1316" t="s">
        <v>1417</v>
      </c>
      <c r="B1316" t="s">
        <v>2592</v>
      </c>
      <c r="C1316" t="s">
        <v>2593</v>
      </c>
      <c r="D1316" t="s">
        <v>21</v>
      </c>
      <c r="E1316">
        <v>98944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43613</v>
      </c>
      <c r="L1316" t="s">
        <v>26</v>
      </c>
      <c r="N1316" t="s">
        <v>24</v>
      </c>
    </row>
    <row r="1317" spans="1:14" x14ac:dyDescent="0.25">
      <c r="A1317" t="s">
        <v>2594</v>
      </c>
      <c r="B1317" t="s">
        <v>2595</v>
      </c>
      <c r="C1317" t="s">
        <v>886</v>
      </c>
      <c r="D1317" t="s">
        <v>21</v>
      </c>
      <c r="E1317">
        <v>98223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43613</v>
      </c>
      <c r="L1317" t="s">
        <v>26</v>
      </c>
      <c r="N1317" t="s">
        <v>24</v>
      </c>
    </row>
    <row r="1318" spans="1:14" x14ac:dyDescent="0.25">
      <c r="A1318" t="s">
        <v>342</v>
      </c>
      <c r="B1318" t="s">
        <v>2596</v>
      </c>
      <c r="C1318" t="s">
        <v>92</v>
      </c>
      <c r="D1318" t="s">
        <v>21</v>
      </c>
      <c r="E1318">
        <v>98273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43613</v>
      </c>
      <c r="L1318" t="s">
        <v>26</v>
      </c>
      <c r="N1318" t="s">
        <v>24</v>
      </c>
    </row>
    <row r="1319" spans="1:14" x14ac:dyDescent="0.25">
      <c r="A1319" t="s">
        <v>2597</v>
      </c>
      <c r="B1319" t="s">
        <v>2598</v>
      </c>
      <c r="C1319" t="s">
        <v>2599</v>
      </c>
      <c r="D1319" t="s">
        <v>21</v>
      </c>
      <c r="E1319">
        <v>98232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43613</v>
      </c>
      <c r="L1319" t="s">
        <v>26</v>
      </c>
      <c r="N1319" t="s">
        <v>24</v>
      </c>
    </row>
    <row r="1320" spans="1:14" x14ac:dyDescent="0.25">
      <c r="A1320" t="s">
        <v>2600</v>
      </c>
      <c r="B1320" t="s">
        <v>2601</v>
      </c>
      <c r="C1320" t="s">
        <v>92</v>
      </c>
      <c r="D1320" t="s">
        <v>21</v>
      </c>
      <c r="E1320">
        <v>98273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43613</v>
      </c>
      <c r="L1320" t="s">
        <v>26</v>
      </c>
      <c r="N1320" t="s">
        <v>24</v>
      </c>
    </row>
    <row r="1321" spans="1:14" x14ac:dyDescent="0.25">
      <c r="A1321" t="s">
        <v>2602</v>
      </c>
      <c r="B1321" t="s">
        <v>2603</v>
      </c>
      <c r="C1321" t="s">
        <v>97</v>
      </c>
      <c r="D1321" t="s">
        <v>21</v>
      </c>
      <c r="E1321">
        <v>98233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43613</v>
      </c>
      <c r="L1321" t="s">
        <v>26</v>
      </c>
      <c r="N1321" t="s">
        <v>24</v>
      </c>
    </row>
    <row r="1322" spans="1:14" x14ac:dyDescent="0.25">
      <c r="A1322" t="s">
        <v>2604</v>
      </c>
      <c r="B1322" t="s">
        <v>2605</v>
      </c>
      <c r="C1322" t="s">
        <v>92</v>
      </c>
      <c r="D1322" t="s">
        <v>21</v>
      </c>
      <c r="E1322">
        <v>98273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43613</v>
      </c>
      <c r="L1322" t="s">
        <v>26</v>
      </c>
      <c r="N1322" t="s">
        <v>24</v>
      </c>
    </row>
    <row r="1323" spans="1:14" x14ac:dyDescent="0.25">
      <c r="A1323" t="s">
        <v>2606</v>
      </c>
      <c r="B1323" t="s">
        <v>2607</v>
      </c>
      <c r="C1323" t="s">
        <v>92</v>
      </c>
      <c r="D1323" t="s">
        <v>21</v>
      </c>
      <c r="E1323">
        <v>98273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43613</v>
      </c>
      <c r="L1323" t="s">
        <v>26</v>
      </c>
      <c r="N1323" t="s">
        <v>24</v>
      </c>
    </row>
    <row r="1324" spans="1:14" x14ac:dyDescent="0.25">
      <c r="A1324" t="s">
        <v>2608</v>
      </c>
      <c r="B1324" t="s">
        <v>2609</v>
      </c>
      <c r="C1324" t="s">
        <v>443</v>
      </c>
      <c r="D1324" t="s">
        <v>21</v>
      </c>
      <c r="E1324">
        <v>98056</v>
      </c>
      <c r="F1324" t="s">
        <v>23</v>
      </c>
      <c r="G1324" t="s">
        <v>23</v>
      </c>
      <c r="H1324" t="s">
        <v>24</v>
      </c>
      <c r="I1324" t="s">
        <v>24</v>
      </c>
      <c r="J1324" t="s">
        <v>25</v>
      </c>
      <c r="K1324" s="1">
        <v>43613</v>
      </c>
      <c r="L1324" t="s">
        <v>26</v>
      </c>
      <c r="N1324" t="s">
        <v>24</v>
      </c>
    </row>
    <row r="1325" spans="1:14" x14ac:dyDescent="0.25">
      <c r="A1325" t="s">
        <v>2610</v>
      </c>
      <c r="B1325" t="s">
        <v>2611</v>
      </c>
      <c r="C1325" t="s">
        <v>20</v>
      </c>
      <c r="D1325" t="s">
        <v>21</v>
      </c>
      <c r="E1325">
        <v>98103</v>
      </c>
      <c r="F1325" t="s">
        <v>23</v>
      </c>
      <c r="G1325" t="s">
        <v>23</v>
      </c>
      <c r="H1325" t="s">
        <v>24</v>
      </c>
      <c r="I1325" t="s">
        <v>24</v>
      </c>
      <c r="J1325" t="s">
        <v>25</v>
      </c>
      <c r="K1325" s="1">
        <v>43613</v>
      </c>
      <c r="L1325" t="s">
        <v>26</v>
      </c>
      <c r="N1325" t="s">
        <v>24</v>
      </c>
    </row>
    <row r="1326" spans="1:14" x14ac:dyDescent="0.25">
      <c r="A1326" t="s">
        <v>2612</v>
      </c>
      <c r="B1326" t="s">
        <v>2613</v>
      </c>
      <c r="C1326" t="s">
        <v>525</v>
      </c>
      <c r="D1326" t="s">
        <v>21</v>
      </c>
      <c r="E1326">
        <v>98258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43613</v>
      </c>
      <c r="L1326" t="s">
        <v>26</v>
      </c>
      <c r="N1326" t="s">
        <v>24</v>
      </c>
    </row>
    <row r="1327" spans="1:14" x14ac:dyDescent="0.25">
      <c r="A1327" t="s">
        <v>2614</v>
      </c>
      <c r="B1327" t="s">
        <v>2615</v>
      </c>
      <c r="C1327" t="s">
        <v>20</v>
      </c>
      <c r="D1327" t="s">
        <v>21</v>
      </c>
      <c r="E1327">
        <v>98115</v>
      </c>
      <c r="F1327" t="s">
        <v>23</v>
      </c>
      <c r="G1327" t="s">
        <v>23</v>
      </c>
      <c r="H1327" t="s">
        <v>24</v>
      </c>
      <c r="I1327" t="s">
        <v>24</v>
      </c>
      <c r="J1327" t="s">
        <v>25</v>
      </c>
      <c r="K1327" s="1">
        <v>43613</v>
      </c>
      <c r="L1327" t="s">
        <v>26</v>
      </c>
      <c r="N1327" t="s">
        <v>24</v>
      </c>
    </row>
    <row r="1328" spans="1:14" x14ac:dyDescent="0.25">
      <c r="A1328" t="s">
        <v>2616</v>
      </c>
      <c r="B1328" t="s">
        <v>2617</v>
      </c>
      <c r="C1328" t="s">
        <v>619</v>
      </c>
      <c r="D1328" t="s">
        <v>21</v>
      </c>
      <c r="E1328">
        <v>98072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43610</v>
      </c>
      <c r="L1328" t="s">
        <v>26</v>
      </c>
      <c r="N1328" t="s">
        <v>24</v>
      </c>
    </row>
    <row r="1329" spans="1:14" x14ac:dyDescent="0.25">
      <c r="A1329" t="s">
        <v>2618</v>
      </c>
      <c r="B1329" t="s">
        <v>2619</v>
      </c>
      <c r="C1329" t="s">
        <v>29</v>
      </c>
      <c r="D1329" t="s">
        <v>21</v>
      </c>
      <c r="E1329">
        <v>98801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43610</v>
      </c>
      <c r="L1329" t="s">
        <v>26</v>
      </c>
      <c r="N1329" t="s">
        <v>24</v>
      </c>
    </row>
    <row r="1330" spans="1:14" x14ac:dyDescent="0.25">
      <c r="A1330" t="s">
        <v>2620</v>
      </c>
      <c r="B1330" t="s">
        <v>2621</v>
      </c>
      <c r="C1330" t="s">
        <v>293</v>
      </c>
      <c r="D1330" t="s">
        <v>21</v>
      </c>
      <c r="E1330">
        <v>98270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43610</v>
      </c>
      <c r="L1330" t="s">
        <v>26</v>
      </c>
      <c r="N1330" t="s">
        <v>24</v>
      </c>
    </row>
    <row r="1331" spans="1:14" x14ac:dyDescent="0.25">
      <c r="A1331" t="s">
        <v>2622</v>
      </c>
      <c r="B1331" t="s">
        <v>2623</v>
      </c>
      <c r="C1331" t="s">
        <v>619</v>
      </c>
      <c r="D1331" t="s">
        <v>21</v>
      </c>
      <c r="E1331">
        <v>98072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43610</v>
      </c>
      <c r="L1331" t="s">
        <v>26</v>
      </c>
      <c r="N1331" t="s">
        <v>24</v>
      </c>
    </row>
    <row r="1332" spans="1:14" x14ac:dyDescent="0.25">
      <c r="A1332" t="s">
        <v>2624</v>
      </c>
      <c r="B1332" t="s">
        <v>2625</v>
      </c>
      <c r="C1332" t="s">
        <v>619</v>
      </c>
      <c r="D1332" t="s">
        <v>21</v>
      </c>
      <c r="E1332">
        <v>98072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43610</v>
      </c>
      <c r="L1332" t="s">
        <v>26</v>
      </c>
      <c r="N1332" t="s">
        <v>24</v>
      </c>
    </row>
    <row r="1333" spans="1:14" x14ac:dyDescent="0.25">
      <c r="A1333" t="s">
        <v>2626</v>
      </c>
      <c r="B1333" t="s">
        <v>2627</v>
      </c>
      <c r="C1333" t="s">
        <v>750</v>
      </c>
      <c r="D1333" t="s">
        <v>21</v>
      </c>
      <c r="E1333">
        <v>99166</v>
      </c>
      <c r="F1333" t="s">
        <v>23</v>
      </c>
      <c r="G1333" t="s">
        <v>23</v>
      </c>
      <c r="H1333" t="s">
        <v>24</v>
      </c>
      <c r="I1333" t="s">
        <v>24</v>
      </c>
      <c r="J1333" t="s">
        <v>25</v>
      </c>
      <c r="K1333" s="1">
        <v>43610</v>
      </c>
      <c r="L1333" t="s">
        <v>26</v>
      </c>
      <c r="N1333" t="s">
        <v>24</v>
      </c>
    </row>
    <row r="1334" spans="1:14" x14ac:dyDescent="0.25">
      <c r="A1334" t="s">
        <v>2628</v>
      </c>
      <c r="B1334" t="s">
        <v>2629</v>
      </c>
      <c r="C1334" t="s">
        <v>29</v>
      </c>
      <c r="D1334" t="s">
        <v>21</v>
      </c>
      <c r="E1334">
        <v>98801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43610</v>
      </c>
      <c r="L1334" t="s">
        <v>26</v>
      </c>
      <c r="N1334" t="s">
        <v>24</v>
      </c>
    </row>
    <row r="1335" spans="1:14" x14ac:dyDescent="0.25">
      <c r="A1335" t="s">
        <v>479</v>
      </c>
      <c r="B1335" t="s">
        <v>2630</v>
      </c>
      <c r="C1335" t="s">
        <v>619</v>
      </c>
      <c r="D1335" t="s">
        <v>21</v>
      </c>
      <c r="E1335">
        <v>98072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43610</v>
      </c>
      <c r="L1335" t="s">
        <v>26</v>
      </c>
      <c r="N1335" t="s">
        <v>24</v>
      </c>
    </row>
    <row r="1336" spans="1:14" x14ac:dyDescent="0.25">
      <c r="A1336" t="s">
        <v>2631</v>
      </c>
      <c r="B1336" t="s">
        <v>2632</v>
      </c>
      <c r="C1336" t="s">
        <v>29</v>
      </c>
      <c r="D1336" t="s">
        <v>21</v>
      </c>
      <c r="E1336">
        <v>98801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43610</v>
      </c>
      <c r="L1336" t="s">
        <v>26</v>
      </c>
      <c r="N1336" t="s">
        <v>24</v>
      </c>
    </row>
    <row r="1337" spans="1:14" x14ac:dyDescent="0.25">
      <c r="A1337" t="s">
        <v>2633</v>
      </c>
      <c r="B1337" t="s">
        <v>2634</v>
      </c>
      <c r="C1337" t="s">
        <v>443</v>
      </c>
      <c r="D1337" t="s">
        <v>21</v>
      </c>
      <c r="E1337">
        <v>98059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43609</v>
      </c>
      <c r="L1337" t="s">
        <v>26</v>
      </c>
      <c r="N1337" t="s">
        <v>24</v>
      </c>
    </row>
    <row r="1338" spans="1:14" x14ac:dyDescent="0.25">
      <c r="A1338" t="s">
        <v>2635</v>
      </c>
      <c r="B1338" t="s">
        <v>2636</v>
      </c>
      <c r="C1338" t="s">
        <v>1203</v>
      </c>
      <c r="D1338" t="s">
        <v>21</v>
      </c>
      <c r="E1338">
        <v>98059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43609</v>
      </c>
      <c r="L1338" t="s">
        <v>26</v>
      </c>
      <c r="N1338" t="s">
        <v>24</v>
      </c>
    </row>
    <row r="1339" spans="1:14" x14ac:dyDescent="0.25">
      <c r="A1339" t="s">
        <v>2637</v>
      </c>
      <c r="B1339" t="s">
        <v>2638</v>
      </c>
      <c r="C1339" t="s">
        <v>1907</v>
      </c>
      <c r="D1339" t="s">
        <v>21</v>
      </c>
      <c r="E1339">
        <v>98855</v>
      </c>
      <c r="F1339" t="s">
        <v>23</v>
      </c>
      <c r="G1339" t="s">
        <v>23</v>
      </c>
      <c r="H1339" t="s">
        <v>24</v>
      </c>
      <c r="I1339" t="s">
        <v>24</v>
      </c>
      <c r="J1339" t="s">
        <v>25</v>
      </c>
      <c r="K1339" s="1">
        <v>43609</v>
      </c>
      <c r="L1339" t="s">
        <v>26</v>
      </c>
      <c r="N1339" t="s">
        <v>24</v>
      </c>
    </row>
    <row r="1340" spans="1:14" x14ac:dyDescent="0.25">
      <c r="A1340" t="s">
        <v>2639</v>
      </c>
      <c r="B1340" t="s">
        <v>2640</v>
      </c>
      <c r="C1340" t="s">
        <v>2641</v>
      </c>
      <c r="D1340" t="s">
        <v>21</v>
      </c>
      <c r="E1340">
        <v>98844</v>
      </c>
      <c r="F1340" t="s">
        <v>23</v>
      </c>
      <c r="G1340" t="s">
        <v>23</v>
      </c>
      <c r="H1340" t="s">
        <v>24</v>
      </c>
      <c r="I1340" t="s">
        <v>24</v>
      </c>
      <c r="J1340" t="s">
        <v>25</v>
      </c>
      <c r="K1340" s="1">
        <v>43609</v>
      </c>
      <c r="L1340" t="s">
        <v>26</v>
      </c>
      <c r="N1340" t="s">
        <v>24</v>
      </c>
    </row>
    <row r="1341" spans="1:14" x14ac:dyDescent="0.25">
      <c r="A1341" t="s">
        <v>2642</v>
      </c>
      <c r="B1341" t="s">
        <v>2643</v>
      </c>
      <c r="C1341" t="s">
        <v>1203</v>
      </c>
      <c r="D1341" t="s">
        <v>21</v>
      </c>
      <c r="E1341">
        <v>98059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43609</v>
      </c>
      <c r="L1341" t="s">
        <v>26</v>
      </c>
      <c r="N1341" t="s">
        <v>24</v>
      </c>
    </row>
    <row r="1342" spans="1:14" x14ac:dyDescent="0.25">
      <c r="A1342" t="s">
        <v>2644</v>
      </c>
      <c r="B1342" t="s">
        <v>2645</v>
      </c>
      <c r="C1342" t="s">
        <v>443</v>
      </c>
      <c r="D1342" t="s">
        <v>21</v>
      </c>
      <c r="E1342">
        <v>98059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43609</v>
      </c>
      <c r="L1342" t="s">
        <v>26</v>
      </c>
      <c r="N1342" t="s">
        <v>24</v>
      </c>
    </row>
    <row r="1343" spans="1:14" x14ac:dyDescent="0.25">
      <c r="A1343" t="s">
        <v>111</v>
      </c>
      <c r="B1343" t="s">
        <v>2646</v>
      </c>
      <c r="C1343" t="s">
        <v>443</v>
      </c>
      <c r="D1343" t="s">
        <v>21</v>
      </c>
      <c r="E1343">
        <v>98056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43609</v>
      </c>
      <c r="L1343" t="s">
        <v>26</v>
      </c>
      <c r="N1343" t="s">
        <v>24</v>
      </c>
    </row>
    <row r="1344" spans="1:14" x14ac:dyDescent="0.25">
      <c r="A1344" t="s">
        <v>2647</v>
      </c>
      <c r="B1344" t="s">
        <v>2648</v>
      </c>
      <c r="C1344" t="s">
        <v>2089</v>
      </c>
      <c r="D1344" t="s">
        <v>21</v>
      </c>
      <c r="E1344">
        <v>98338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43609</v>
      </c>
      <c r="L1344" t="s">
        <v>26</v>
      </c>
      <c r="N1344" t="s">
        <v>24</v>
      </c>
    </row>
    <row r="1345" spans="1:14" x14ac:dyDescent="0.25">
      <c r="A1345" t="s">
        <v>2228</v>
      </c>
      <c r="B1345" t="s">
        <v>2649</v>
      </c>
      <c r="C1345" t="s">
        <v>454</v>
      </c>
      <c r="D1345" t="s">
        <v>21</v>
      </c>
      <c r="E1345">
        <v>98005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43609</v>
      </c>
      <c r="L1345" t="s">
        <v>26</v>
      </c>
      <c r="N1345" t="s">
        <v>24</v>
      </c>
    </row>
    <row r="1346" spans="1:14" x14ac:dyDescent="0.25">
      <c r="A1346" t="s">
        <v>2650</v>
      </c>
      <c r="B1346" t="s">
        <v>2651</v>
      </c>
      <c r="C1346" t="s">
        <v>443</v>
      </c>
      <c r="D1346" t="s">
        <v>21</v>
      </c>
      <c r="E1346">
        <v>98055</v>
      </c>
      <c r="F1346" t="s">
        <v>23</v>
      </c>
      <c r="G1346" t="s">
        <v>23</v>
      </c>
      <c r="H1346" t="s">
        <v>24</v>
      </c>
      <c r="I1346" t="s">
        <v>24</v>
      </c>
      <c r="J1346" t="s">
        <v>25</v>
      </c>
      <c r="K1346" s="1">
        <v>43609</v>
      </c>
      <c r="L1346" t="s">
        <v>26</v>
      </c>
      <c r="N1346" t="s">
        <v>24</v>
      </c>
    </row>
    <row r="1347" spans="1:14" x14ac:dyDescent="0.25">
      <c r="A1347" t="s">
        <v>2652</v>
      </c>
      <c r="B1347" t="s">
        <v>2653</v>
      </c>
      <c r="C1347" t="s">
        <v>151</v>
      </c>
      <c r="D1347" t="s">
        <v>21</v>
      </c>
      <c r="E1347">
        <v>98439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43609</v>
      </c>
      <c r="L1347" t="s">
        <v>26</v>
      </c>
      <c r="N1347" t="s">
        <v>24</v>
      </c>
    </row>
    <row r="1348" spans="1:14" x14ac:dyDescent="0.25">
      <c r="A1348" t="s">
        <v>2654</v>
      </c>
      <c r="B1348" t="s">
        <v>2655</v>
      </c>
      <c r="C1348" t="s">
        <v>2656</v>
      </c>
      <c r="D1348" t="s">
        <v>21</v>
      </c>
      <c r="E1348">
        <v>98844</v>
      </c>
      <c r="F1348" t="s">
        <v>23</v>
      </c>
      <c r="G1348" t="s">
        <v>23</v>
      </c>
      <c r="H1348" t="s">
        <v>24</v>
      </c>
      <c r="I1348" t="s">
        <v>24</v>
      </c>
      <c r="J1348" t="s">
        <v>25</v>
      </c>
      <c r="K1348" s="1">
        <v>43609</v>
      </c>
      <c r="L1348" t="s">
        <v>26</v>
      </c>
      <c r="N1348" t="s">
        <v>24</v>
      </c>
    </row>
    <row r="1349" spans="1:14" x14ac:dyDescent="0.25">
      <c r="A1349" t="s">
        <v>2657</v>
      </c>
      <c r="B1349" t="s">
        <v>2658</v>
      </c>
      <c r="C1349" t="s">
        <v>525</v>
      </c>
      <c r="D1349" t="s">
        <v>21</v>
      </c>
      <c r="E1349">
        <v>98258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43609</v>
      </c>
      <c r="L1349" t="s">
        <v>26</v>
      </c>
      <c r="N1349" t="s">
        <v>24</v>
      </c>
    </row>
    <row r="1350" spans="1:14" x14ac:dyDescent="0.25">
      <c r="A1350" t="s">
        <v>2659</v>
      </c>
      <c r="B1350" t="s">
        <v>2660</v>
      </c>
      <c r="C1350" t="s">
        <v>2661</v>
      </c>
      <c r="D1350" t="s">
        <v>21</v>
      </c>
      <c r="E1350">
        <v>99122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43609</v>
      </c>
      <c r="L1350" t="s">
        <v>26</v>
      </c>
      <c r="N1350" t="s">
        <v>24</v>
      </c>
    </row>
    <row r="1351" spans="1:14" x14ac:dyDescent="0.25">
      <c r="A1351" t="s">
        <v>1726</v>
      </c>
      <c r="B1351" t="s">
        <v>2662</v>
      </c>
      <c r="C1351" t="s">
        <v>41</v>
      </c>
      <c r="D1351" t="s">
        <v>21</v>
      </c>
      <c r="E1351">
        <v>98188</v>
      </c>
      <c r="F1351" t="s">
        <v>23</v>
      </c>
      <c r="G1351" t="s">
        <v>23</v>
      </c>
      <c r="H1351" t="s">
        <v>24</v>
      </c>
      <c r="I1351" t="s">
        <v>24</v>
      </c>
      <c r="J1351" t="s">
        <v>25</v>
      </c>
      <c r="K1351" s="1">
        <v>43609</v>
      </c>
      <c r="L1351" t="s">
        <v>26</v>
      </c>
      <c r="N1351" t="s">
        <v>24</v>
      </c>
    </row>
    <row r="1352" spans="1:14" x14ac:dyDescent="0.25">
      <c r="A1352" t="s">
        <v>2663</v>
      </c>
      <c r="B1352" t="s">
        <v>2664</v>
      </c>
      <c r="C1352" t="s">
        <v>525</v>
      </c>
      <c r="D1352" t="s">
        <v>21</v>
      </c>
      <c r="E1352">
        <v>98258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43609</v>
      </c>
      <c r="L1352" t="s">
        <v>26</v>
      </c>
      <c r="N1352" t="s">
        <v>24</v>
      </c>
    </row>
    <row r="1353" spans="1:14" x14ac:dyDescent="0.25">
      <c r="A1353" t="s">
        <v>2665</v>
      </c>
      <c r="B1353" t="s">
        <v>2666</v>
      </c>
      <c r="C1353" t="s">
        <v>443</v>
      </c>
      <c r="D1353" t="s">
        <v>21</v>
      </c>
      <c r="E1353">
        <v>98055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43609</v>
      </c>
      <c r="L1353" t="s">
        <v>26</v>
      </c>
      <c r="N1353" t="s">
        <v>24</v>
      </c>
    </row>
    <row r="1354" spans="1:14" x14ac:dyDescent="0.25">
      <c r="A1354" t="s">
        <v>2667</v>
      </c>
      <c r="B1354" t="s">
        <v>2668</v>
      </c>
      <c r="C1354" t="s">
        <v>2669</v>
      </c>
      <c r="D1354" t="s">
        <v>21</v>
      </c>
      <c r="E1354">
        <v>98022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43609</v>
      </c>
      <c r="L1354" t="s">
        <v>26</v>
      </c>
      <c r="N1354" t="s">
        <v>24</v>
      </c>
    </row>
    <row r="1355" spans="1:14" x14ac:dyDescent="0.25">
      <c r="A1355" t="s">
        <v>2670</v>
      </c>
      <c r="B1355" t="s">
        <v>2671</v>
      </c>
      <c r="C1355" t="s">
        <v>268</v>
      </c>
      <c r="D1355" t="s">
        <v>21</v>
      </c>
      <c r="E1355">
        <v>98168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43609</v>
      </c>
      <c r="L1355" t="s">
        <v>26</v>
      </c>
      <c r="N1355" t="s">
        <v>24</v>
      </c>
    </row>
    <row r="1356" spans="1:14" x14ac:dyDescent="0.25">
      <c r="A1356" t="s">
        <v>2672</v>
      </c>
      <c r="B1356" t="s">
        <v>2673</v>
      </c>
      <c r="C1356" t="s">
        <v>286</v>
      </c>
      <c r="D1356" t="s">
        <v>21</v>
      </c>
      <c r="E1356">
        <v>98502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43609</v>
      </c>
      <c r="L1356" t="s">
        <v>26</v>
      </c>
      <c r="N1356" t="s">
        <v>24</v>
      </c>
    </row>
    <row r="1357" spans="1:14" x14ac:dyDescent="0.25">
      <c r="A1357" t="s">
        <v>685</v>
      </c>
      <c r="B1357" t="s">
        <v>2674</v>
      </c>
      <c r="C1357" t="s">
        <v>443</v>
      </c>
      <c r="D1357" t="s">
        <v>21</v>
      </c>
      <c r="E1357">
        <v>98057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43609</v>
      </c>
      <c r="L1357" t="s">
        <v>26</v>
      </c>
      <c r="N1357" t="s">
        <v>24</v>
      </c>
    </row>
    <row r="1358" spans="1:14" x14ac:dyDescent="0.25">
      <c r="A1358" t="s">
        <v>556</v>
      </c>
      <c r="B1358" t="s">
        <v>2675</v>
      </c>
      <c r="C1358" t="s">
        <v>266</v>
      </c>
      <c r="D1358" t="s">
        <v>21</v>
      </c>
      <c r="E1358">
        <v>98002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43609</v>
      </c>
      <c r="L1358" t="s">
        <v>26</v>
      </c>
      <c r="N1358" t="s">
        <v>24</v>
      </c>
    </row>
    <row r="1359" spans="1:14" x14ac:dyDescent="0.25">
      <c r="A1359" t="s">
        <v>2676</v>
      </c>
      <c r="B1359" t="s">
        <v>2677</v>
      </c>
      <c r="C1359" t="s">
        <v>1094</v>
      </c>
      <c r="D1359" t="s">
        <v>21</v>
      </c>
      <c r="E1359">
        <v>98360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43609</v>
      </c>
      <c r="L1359" t="s">
        <v>26</v>
      </c>
      <c r="N1359" t="s">
        <v>24</v>
      </c>
    </row>
    <row r="1360" spans="1:14" x14ac:dyDescent="0.25">
      <c r="A1360" t="s">
        <v>2678</v>
      </c>
      <c r="B1360" t="s">
        <v>2679</v>
      </c>
      <c r="C1360" t="s">
        <v>293</v>
      </c>
      <c r="D1360" t="s">
        <v>21</v>
      </c>
      <c r="E1360">
        <v>98270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43608</v>
      </c>
      <c r="L1360" t="s">
        <v>26</v>
      </c>
      <c r="N1360" t="s">
        <v>24</v>
      </c>
    </row>
    <row r="1361" spans="1:14" x14ac:dyDescent="0.25">
      <c r="A1361" t="s">
        <v>2680</v>
      </c>
      <c r="B1361" t="s">
        <v>2681</v>
      </c>
      <c r="C1361" t="s">
        <v>172</v>
      </c>
      <c r="D1361" t="s">
        <v>21</v>
      </c>
      <c r="E1361">
        <v>98953</v>
      </c>
      <c r="F1361" t="s">
        <v>22</v>
      </c>
      <c r="G1361" t="s">
        <v>22</v>
      </c>
      <c r="H1361" t="s">
        <v>116</v>
      </c>
      <c r="I1361" t="s">
        <v>117</v>
      </c>
      <c r="J1361" s="1">
        <v>43572</v>
      </c>
      <c r="K1361" s="1">
        <v>43608</v>
      </c>
      <c r="L1361" t="s">
        <v>118</v>
      </c>
      <c r="N1361" t="s">
        <v>1849</v>
      </c>
    </row>
    <row r="1362" spans="1:14" x14ac:dyDescent="0.25">
      <c r="A1362" t="s">
        <v>2682</v>
      </c>
      <c r="B1362" t="s">
        <v>2683</v>
      </c>
      <c r="C1362" t="s">
        <v>293</v>
      </c>
      <c r="D1362" t="s">
        <v>21</v>
      </c>
      <c r="E1362">
        <v>98271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43608</v>
      </c>
      <c r="L1362" t="s">
        <v>26</v>
      </c>
      <c r="N1362" t="s">
        <v>24</v>
      </c>
    </row>
    <row r="1363" spans="1:14" x14ac:dyDescent="0.25">
      <c r="A1363">
        <v>76</v>
      </c>
      <c r="B1363" t="s">
        <v>2684</v>
      </c>
      <c r="C1363" t="s">
        <v>293</v>
      </c>
      <c r="D1363" t="s">
        <v>21</v>
      </c>
      <c r="E1363">
        <v>98270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43608</v>
      </c>
      <c r="L1363" t="s">
        <v>26</v>
      </c>
      <c r="N1363" t="s">
        <v>24</v>
      </c>
    </row>
    <row r="1364" spans="1:14" x14ac:dyDescent="0.25">
      <c r="A1364" t="s">
        <v>2685</v>
      </c>
      <c r="B1364" t="s">
        <v>2686</v>
      </c>
      <c r="C1364" t="s">
        <v>293</v>
      </c>
      <c r="D1364" t="s">
        <v>21</v>
      </c>
      <c r="E1364">
        <v>98270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43608</v>
      </c>
      <c r="L1364" t="s">
        <v>26</v>
      </c>
      <c r="N1364" t="s">
        <v>24</v>
      </c>
    </row>
    <row r="1365" spans="1:14" x14ac:dyDescent="0.25">
      <c r="A1365" t="s">
        <v>2687</v>
      </c>
      <c r="B1365" t="s">
        <v>2688</v>
      </c>
      <c r="C1365" t="s">
        <v>2689</v>
      </c>
      <c r="D1365" t="s">
        <v>21</v>
      </c>
      <c r="E1365">
        <v>98220</v>
      </c>
      <c r="F1365" t="s">
        <v>22</v>
      </c>
      <c r="G1365" t="s">
        <v>22</v>
      </c>
      <c r="H1365" t="s">
        <v>104</v>
      </c>
      <c r="I1365" t="s">
        <v>148</v>
      </c>
      <c r="J1365" s="1">
        <v>43568</v>
      </c>
      <c r="K1365" s="1">
        <v>43608</v>
      </c>
      <c r="L1365" t="s">
        <v>118</v>
      </c>
      <c r="N1365" t="s">
        <v>1854</v>
      </c>
    </row>
    <row r="1366" spans="1:14" x14ac:dyDescent="0.25">
      <c r="A1366" t="s">
        <v>2690</v>
      </c>
      <c r="B1366" t="s">
        <v>2691</v>
      </c>
      <c r="C1366" t="s">
        <v>108</v>
      </c>
      <c r="D1366" t="s">
        <v>21</v>
      </c>
      <c r="E1366">
        <v>98203</v>
      </c>
      <c r="F1366" t="s">
        <v>22</v>
      </c>
      <c r="G1366" t="s">
        <v>22</v>
      </c>
      <c r="H1366" t="s">
        <v>104</v>
      </c>
      <c r="I1366" t="s">
        <v>148</v>
      </c>
      <c r="J1366" s="1">
        <v>43572</v>
      </c>
      <c r="K1366" s="1">
        <v>43608</v>
      </c>
      <c r="L1366" t="s">
        <v>118</v>
      </c>
      <c r="N1366" t="s">
        <v>1854</v>
      </c>
    </row>
    <row r="1367" spans="1:14" x14ac:dyDescent="0.25">
      <c r="A1367" t="s">
        <v>662</v>
      </c>
      <c r="B1367" t="s">
        <v>2692</v>
      </c>
      <c r="C1367" t="s">
        <v>286</v>
      </c>
      <c r="D1367" t="s">
        <v>21</v>
      </c>
      <c r="E1367">
        <v>98516</v>
      </c>
      <c r="F1367" t="s">
        <v>22</v>
      </c>
      <c r="G1367" t="s">
        <v>22</v>
      </c>
      <c r="H1367" t="s">
        <v>57</v>
      </c>
      <c r="I1367" t="s">
        <v>58</v>
      </c>
      <c r="J1367" s="1">
        <v>43566</v>
      </c>
      <c r="K1367" s="1">
        <v>43608</v>
      </c>
      <c r="L1367" t="s">
        <v>118</v>
      </c>
      <c r="N1367" t="s">
        <v>1992</v>
      </c>
    </row>
    <row r="1368" spans="1:14" x14ac:dyDescent="0.25">
      <c r="A1368" t="s">
        <v>2693</v>
      </c>
      <c r="B1368" t="s">
        <v>2694</v>
      </c>
      <c r="C1368" t="s">
        <v>286</v>
      </c>
      <c r="D1368" t="s">
        <v>21</v>
      </c>
      <c r="E1368">
        <v>98502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43608</v>
      </c>
      <c r="L1368" t="s">
        <v>26</v>
      </c>
      <c r="N1368" t="s">
        <v>24</v>
      </c>
    </row>
    <row r="1369" spans="1:14" x14ac:dyDescent="0.25">
      <c r="A1369" t="s">
        <v>413</v>
      </c>
      <c r="B1369" t="s">
        <v>2695</v>
      </c>
      <c r="C1369" t="s">
        <v>886</v>
      </c>
      <c r="D1369" t="s">
        <v>21</v>
      </c>
      <c r="E1369">
        <v>98223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43608</v>
      </c>
      <c r="L1369" t="s">
        <v>26</v>
      </c>
      <c r="N1369" t="s">
        <v>24</v>
      </c>
    </row>
    <row r="1370" spans="1:14" x14ac:dyDescent="0.25">
      <c r="A1370" t="s">
        <v>2696</v>
      </c>
      <c r="B1370" t="s">
        <v>2697</v>
      </c>
      <c r="C1370" t="s">
        <v>293</v>
      </c>
      <c r="D1370" t="s">
        <v>21</v>
      </c>
      <c r="E1370">
        <v>98270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43608</v>
      </c>
      <c r="L1370" t="s">
        <v>26</v>
      </c>
      <c r="N1370" t="s">
        <v>24</v>
      </c>
    </row>
    <row r="1371" spans="1:14" x14ac:dyDescent="0.25">
      <c r="A1371" t="s">
        <v>579</v>
      </c>
      <c r="B1371" t="s">
        <v>2698</v>
      </c>
      <c r="C1371" t="s">
        <v>286</v>
      </c>
      <c r="D1371" t="s">
        <v>21</v>
      </c>
      <c r="E1371">
        <v>98502</v>
      </c>
      <c r="F1371" t="s">
        <v>22</v>
      </c>
      <c r="G1371" t="s">
        <v>22</v>
      </c>
      <c r="H1371" t="s">
        <v>57</v>
      </c>
      <c r="I1371" t="s">
        <v>58</v>
      </c>
      <c r="J1371" s="1">
        <v>43566</v>
      </c>
      <c r="K1371" s="1">
        <v>43608</v>
      </c>
      <c r="L1371" t="s">
        <v>118</v>
      </c>
      <c r="N1371" t="s">
        <v>1849</v>
      </c>
    </row>
    <row r="1372" spans="1:14" x14ac:dyDescent="0.25">
      <c r="A1372" t="s">
        <v>2699</v>
      </c>
      <c r="B1372" t="s">
        <v>2700</v>
      </c>
      <c r="C1372" t="s">
        <v>20</v>
      </c>
      <c r="D1372" t="s">
        <v>21</v>
      </c>
      <c r="E1372">
        <v>98178</v>
      </c>
      <c r="F1372" t="s">
        <v>23</v>
      </c>
      <c r="G1372" t="s">
        <v>23</v>
      </c>
      <c r="H1372" t="s">
        <v>24</v>
      </c>
      <c r="I1372" t="s">
        <v>24</v>
      </c>
      <c r="J1372" t="s">
        <v>25</v>
      </c>
      <c r="K1372" s="1">
        <v>43608</v>
      </c>
      <c r="L1372" t="s">
        <v>26</v>
      </c>
      <c r="N1372" t="s">
        <v>24</v>
      </c>
    </row>
    <row r="1373" spans="1:14" x14ac:dyDescent="0.25">
      <c r="A1373" t="s">
        <v>2701</v>
      </c>
      <c r="B1373" t="s">
        <v>2702</v>
      </c>
      <c r="C1373" t="s">
        <v>41</v>
      </c>
      <c r="D1373" t="s">
        <v>21</v>
      </c>
      <c r="E1373">
        <v>98188</v>
      </c>
      <c r="F1373" t="s">
        <v>23</v>
      </c>
      <c r="G1373" t="s">
        <v>23</v>
      </c>
      <c r="H1373" t="s">
        <v>24</v>
      </c>
      <c r="I1373" t="s">
        <v>24</v>
      </c>
      <c r="J1373" t="s">
        <v>25</v>
      </c>
      <c r="K1373" s="1">
        <v>43608</v>
      </c>
      <c r="L1373" t="s">
        <v>26</v>
      </c>
      <c r="N1373" t="s">
        <v>24</v>
      </c>
    </row>
    <row r="1374" spans="1:14" x14ac:dyDescent="0.25">
      <c r="A1374" t="s">
        <v>2701</v>
      </c>
      <c r="B1374" t="s">
        <v>2703</v>
      </c>
      <c r="C1374" t="s">
        <v>443</v>
      </c>
      <c r="D1374" t="s">
        <v>21</v>
      </c>
      <c r="E1374">
        <v>98055</v>
      </c>
      <c r="F1374" t="s">
        <v>23</v>
      </c>
      <c r="G1374" t="s">
        <v>23</v>
      </c>
      <c r="H1374" t="s">
        <v>24</v>
      </c>
      <c r="I1374" t="s">
        <v>24</v>
      </c>
      <c r="J1374" t="s">
        <v>25</v>
      </c>
      <c r="K1374" s="1">
        <v>43608</v>
      </c>
      <c r="L1374" t="s">
        <v>26</v>
      </c>
      <c r="N1374" t="s">
        <v>24</v>
      </c>
    </row>
    <row r="1375" spans="1:14" x14ac:dyDescent="0.25">
      <c r="A1375" t="s">
        <v>2704</v>
      </c>
      <c r="B1375" t="s">
        <v>2705</v>
      </c>
      <c r="C1375" t="s">
        <v>20</v>
      </c>
      <c r="D1375" t="s">
        <v>21</v>
      </c>
      <c r="E1375">
        <v>98126</v>
      </c>
      <c r="F1375" t="s">
        <v>23</v>
      </c>
      <c r="G1375" t="s">
        <v>23</v>
      </c>
      <c r="H1375" t="s">
        <v>24</v>
      </c>
      <c r="I1375" t="s">
        <v>24</v>
      </c>
      <c r="J1375" t="s">
        <v>25</v>
      </c>
      <c r="K1375" s="1">
        <v>43608</v>
      </c>
      <c r="L1375" t="s">
        <v>26</v>
      </c>
      <c r="N1375" t="s">
        <v>24</v>
      </c>
    </row>
    <row r="1376" spans="1:14" x14ac:dyDescent="0.25">
      <c r="A1376" t="s">
        <v>2706</v>
      </c>
      <c r="B1376" t="s">
        <v>2707</v>
      </c>
      <c r="C1376" t="s">
        <v>470</v>
      </c>
      <c r="D1376" t="s">
        <v>21</v>
      </c>
      <c r="E1376">
        <v>98166</v>
      </c>
      <c r="F1376" t="s">
        <v>23</v>
      </c>
      <c r="G1376" t="s">
        <v>23</v>
      </c>
      <c r="H1376" t="s">
        <v>24</v>
      </c>
      <c r="I1376" t="s">
        <v>24</v>
      </c>
      <c r="J1376" t="s">
        <v>25</v>
      </c>
      <c r="K1376" s="1">
        <v>43608</v>
      </c>
      <c r="L1376" t="s">
        <v>26</v>
      </c>
      <c r="N1376" t="s">
        <v>24</v>
      </c>
    </row>
    <row r="1377" spans="1:14" x14ac:dyDescent="0.25">
      <c r="A1377" t="s">
        <v>707</v>
      </c>
      <c r="B1377" t="s">
        <v>2708</v>
      </c>
      <c r="C1377" t="s">
        <v>236</v>
      </c>
      <c r="D1377" t="s">
        <v>21</v>
      </c>
      <c r="E1377">
        <v>98446</v>
      </c>
      <c r="F1377" t="s">
        <v>22</v>
      </c>
      <c r="G1377" t="s">
        <v>22</v>
      </c>
      <c r="H1377" t="s">
        <v>57</v>
      </c>
      <c r="I1377" t="s">
        <v>203</v>
      </c>
      <c r="J1377" s="1">
        <v>43496</v>
      </c>
      <c r="K1377" s="1">
        <v>43608</v>
      </c>
      <c r="L1377" t="s">
        <v>118</v>
      </c>
      <c r="N1377" t="s">
        <v>1849</v>
      </c>
    </row>
    <row r="1378" spans="1:14" x14ac:dyDescent="0.25">
      <c r="A1378" t="s">
        <v>2709</v>
      </c>
      <c r="B1378" t="s">
        <v>2710</v>
      </c>
      <c r="C1378" t="s">
        <v>20</v>
      </c>
      <c r="D1378" t="s">
        <v>21</v>
      </c>
      <c r="E1378">
        <v>98125</v>
      </c>
      <c r="F1378" t="s">
        <v>23</v>
      </c>
      <c r="G1378" t="s">
        <v>23</v>
      </c>
      <c r="H1378" t="s">
        <v>24</v>
      </c>
      <c r="I1378" t="s">
        <v>24</v>
      </c>
      <c r="J1378" t="s">
        <v>25</v>
      </c>
      <c r="K1378" s="1">
        <v>43608</v>
      </c>
      <c r="L1378" t="s">
        <v>26</v>
      </c>
      <c r="N1378" t="s">
        <v>24</v>
      </c>
    </row>
    <row r="1379" spans="1:14" x14ac:dyDescent="0.25">
      <c r="A1379" t="s">
        <v>1175</v>
      </c>
      <c r="B1379" t="s">
        <v>2711</v>
      </c>
      <c r="C1379" t="s">
        <v>1177</v>
      </c>
      <c r="D1379" t="s">
        <v>21</v>
      </c>
      <c r="E1379">
        <v>98932</v>
      </c>
      <c r="F1379" t="s">
        <v>22</v>
      </c>
      <c r="G1379" t="s">
        <v>22</v>
      </c>
      <c r="H1379" t="s">
        <v>104</v>
      </c>
      <c r="I1379" t="s">
        <v>105</v>
      </c>
      <c r="J1379" s="1">
        <v>43570</v>
      </c>
      <c r="K1379" s="1">
        <v>43608</v>
      </c>
      <c r="L1379" t="s">
        <v>118</v>
      </c>
      <c r="N1379" t="s">
        <v>1858</v>
      </c>
    </row>
    <row r="1380" spans="1:14" x14ac:dyDescent="0.25">
      <c r="A1380" t="s">
        <v>194</v>
      </c>
      <c r="B1380" t="s">
        <v>2712</v>
      </c>
      <c r="C1380" t="s">
        <v>722</v>
      </c>
      <c r="D1380" t="s">
        <v>21</v>
      </c>
      <c r="E1380">
        <v>98047</v>
      </c>
      <c r="F1380" t="s">
        <v>22</v>
      </c>
      <c r="G1380" t="s">
        <v>22</v>
      </c>
      <c r="H1380" t="s">
        <v>57</v>
      </c>
      <c r="I1380" t="s">
        <v>58</v>
      </c>
      <c r="J1380" s="1">
        <v>43571</v>
      </c>
      <c r="K1380" s="1">
        <v>43608</v>
      </c>
      <c r="L1380" t="s">
        <v>118</v>
      </c>
      <c r="N1380" t="s">
        <v>1992</v>
      </c>
    </row>
    <row r="1381" spans="1:14" x14ac:dyDescent="0.25">
      <c r="A1381" t="s">
        <v>1110</v>
      </c>
      <c r="B1381" t="s">
        <v>2713</v>
      </c>
      <c r="C1381" t="s">
        <v>286</v>
      </c>
      <c r="D1381" t="s">
        <v>21</v>
      </c>
      <c r="E1381">
        <v>98501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43608</v>
      </c>
      <c r="L1381" t="s">
        <v>26</v>
      </c>
      <c r="N1381" t="s">
        <v>24</v>
      </c>
    </row>
    <row r="1382" spans="1:14" x14ac:dyDescent="0.25">
      <c r="A1382" t="s">
        <v>2714</v>
      </c>
      <c r="B1382" t="s">
        <v>2715</v>
      </c>
      <c r="C1382" t="s">
        <v>286</v>
      </c>
      <c r="D1382" t="s">
        <v>21</v>
      </c>
      <c r="E1382">
        <v>98502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43608</v>
      </c>
      <c r="L1382" t="s">
        <v>26</v>
      </c>
      <c r="N1382" t="s">
        <v>24</v>
      </c>
    </row>
    <row r="1383" spans="1:14" x14ac:dyDescent="0.25">
      <c r="A1383" t="s">
        <v>839</v>
      </c>
      <c r="B1383" t="s">
        <v>840</v>
      </c>
      <c r="C1383" t="s">
        <v>20</v>
      </c>
      <c r="D1383" t="s">
        <v>21</v>
      </c>
      <c r="E1383">
        <v>98109</v>
      </c>
      <c r="F1383" t="s">
        <v>22</v>
      </c>
      <c r="G1383" t="s">
        <v>22</v>
      </c>
      <c r="H1383" t="s">
        <v>116</v>
      </c>
      <c r="I1383" t="s">
        <v>117</v>
      </c>
      <c r="J1383" s="1">
        <v>43570</v>
      </c>
      <c r="K1383" s="1">
        <v>43608</v>
      </c>
      <c r="L1383" t="s">
        <v>118</v>
      </c>
      <c r="N1383" t="s">
        <v>1849</v>
      </c>
    </row>
    <row r="1384" spans="1:14" x14ac:dyDescent="0.25">
      <c r="A1384" t="s">
        <v>69</v>
      </c>
      <c r="B1384" t="s">
        <v>2716</v>
      </c>
      <c r="C1384" t="s">
        <v>361</v>
      </c>
      <c r="D1384" t="s">
        <v>21</v>
      </c>
      <c r="E1384">
        <v>98250</v>
      </c>
      <c r="F1384" t="s">
        <v>22</v>
      </c>
      <c r="G1384" t="s">
        <v>22</v>
      </c>
      <c r="H1384" t="s">
        <v>104</v>
      </c>
      <c r="I1384" t="s">
        <v>148</v>
      </c>
      <c r="J1384" s="1">
        <v>43549</v>
      </c>
      <c r="K1384" s="1">
        <v>43608</v>
      </c>
      <c r="L1384" t="s">
        <v>118</v>
      </c>
      <c r="N1384" t="s">
        <v>1854</v>
      </c>
    </row>
    <row r="1385" spans="1:14" x14ac:dyDescent="0.25">
      <c r="A1385" t="s">
        <v>2717</v>
      </c>
      <c r="B1385" t="s">
        <v>2718</v>
      </c>
      <c r="C1385" t="s">
        <v>286</v>
      </c>
      <c r="D1385" t="s">
        <v>21</v>
      </c>
      <c r="E1385">
        <v>98502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43608</v>
      </c>
      <c r="L1385" t="s">
        <v>26</v>
      </c>
      <c r="N1385" t="s">
        <v>24</v>
      </c>
    </row>
    <row r="1386" spans="1:14" x14ac:dyDescent="0.25">
      <c r="A1386" t="s">
        <v>2719</v>
      </c>
      <c r="B1386" t="s">
        <v>2720</v>
      </c>
      <c r="C1386" t="s">
        <v>286</v>
      </c>
      <c r="D1386" t="s">
        <v>21</v>
      </c>
      <c r="E1386">
        <v>98501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43608</v>
      </c>
      <c r="L1386" t="s">
        <v>26</v>
      </c>
      <c r="N1386" t="s">
        <v>24</v>
      </c>
    </row>
    <row r="1387" spans="1:14" x14ac:dyDescent="0.25">
      <c r="A1387" t="s">
        <v>2721</v>
      </c>
      <c r="B1387" t="s">
        <v>2722</v>
      </c>
      <c r="C1387" t="s">
        <v>20</v>
      </c>
      <c r="D1387" t="s">
        <v>21</v>
      </c>
      <c r="E1387">
        <v>98115</v>
      </c>
      <c r="F1387" t="s">
        <v>23</v>
      </c>
      <c r="G1387" t="s">
        <v>23</v>
      </c>
      <c r="H1387" t="s">
        <v>24</v>
      </c>
      <c r="I1387" t="s">
        <v>24</v>
      </c>
      <c r="J1387" t="s">
        <v>25</v>
      </c>
      <c r="K1387" s="1">
        <v>43608</v>
      </c>
      <c r="L1387" t="s">
        <v>26</v>
      </c>
      <c r="N1387" t="s">
        <v>24</v>
      </c>
    </row>
    <row r="1388" spans="1:14" x14ac:dyDescent="0.25">
      <c r="A1388" t="s">
        <v>394</v>
      </c>
      <c r="B1388" t="s">
        <v>2723</v>
      </c>
      <c r="C1388" t="s">
        <v>20</v>
      </c>
      <c r="D1388" t="s">
        <v>21</v>
      </c>
      <c r="E1388">
        <v>98116</v>
      </c>
      <c r="F1388" t="s">
        <v>22</v>
      </c>
      <c r="G1388" t="s">
        <v>22</v>
      </c>
      <c r="H1388" t="s">
        <v>57</v>
      </c>
      <c r="I1388" t="s">
        <v>212</v>
      </c>
      <c r="J1388" s="1">
        <v>43570</v>
      </c>
      <c r="K1388" s="1">
        <v>43608</v>
      </c>
      <c r="L1388" t="s">
        <v>118</v>
      </c>
      <c r="N1388" t="s">
        <v>1992</v>
      </c>
    </row>
    <row r="1389" spans="1:14" x14ac:dyDescent="0.25">
      <c r="A1389" t="s">
        <v>2724</v>
      </c>
      <c r="B1389" t="s">
        <v>2725</v>
      </c>
      <c r="C1389" t="s">
        <v>286</v>
      </c>
      <c r="D1389" t="s">
        <v>21</v>
      </c>
      <c r="E1389">
        <v>98502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43608</v>
      </c>
      <c r="L1389" t="s">
        <v>26</v>
      </c>
      <c r="N1389" t="s">
        <v>24</v>
      </c>
    </row>
    <row r="1390" spans="1:14" x14ac:dyDescent="0.25">
      <c r="A1390" t="s">
        <v>2726</v>
      </c>
      <c r="B1390" t="s">
        <v>2727</v>
      </c>
      <c r="C1390" t="s">
        <v>286</v>
      </c>
      <c r="D1390" t="s">
        <v>21</v>
      </c>
      <c r="E1390">
        <v>98502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43608</v>
      </c>
      <c r="L1390" t="s">
        <v>26</v>
      </c>
      <c r="N1390" t="s">
        <v>24</v>
      </c>
    </row>
    <row r="1391" spans="1:14" x14ac:dyDescent="0.25">
      <c r="A1391" t="s">
        <v>2728</v>
      </c>
      <c r="B1391" t="s">
        <v>2729</v>
      </c>
      <c r="C1391" t="s">
        <v>37</v>
      </c>
      <c r="D1391" t="s">
        <v>21</v>
      </c>
      <c r="E1391">
        <v>99336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43607</v>
      </c>
      <c r="L1391" t="s">
        <v>26</v>
      </c>
      <c r="N1391" t="s">
        <v>24</v>
      </c>
    </row>
    <row r="1392" spans="1:14" x14ac:dyDescent="0.25">
      <c r="A1392" t="s">
        <v>2730</v>
      </c>
      <c r="B1392" t="s">
        <v>2731</v>
      </c>
      <c r="C1392" t="s">
        <v>218</v>
      </c>
      <c r="D1392" t="s">
        <v>21</v>
      </c>
      <c r="E1392">
        <v>98391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43607</v>
      </c>
      <c r="L1392" t="s">
        <v>26</v>
      </c>
      <c r="N1392" t="s">
        <v>24</v>
      </c>
    </row>
    <row r="1393" spans="1:14" x14ac:dyDescent="0.25">
      <c r="A1393" t="s">
        <v>2732</v>
      </c>
      <c r="B1393" t="s">
        <v>2733</v>
      </c>
      <c r="C1393" t="s">
        <v>218</v>
      </c>
      <c r="D1393" t="s">
        <v>21</v>
      </c>
      <c r="E1393">
        <v>98391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43607</v>
      </c>
      <c r="L1393" t="s">
        <v>26</v>
      </c>
      <c r="N1393" t="s">
        <v>24</v>
      </c>
    </row>
    <row r="1394" spans="1:14" x14ac:dyDescent="0.25">
      <c r="A1394" t="s">
        <v>2734</v>
      </c>
      <c r="B1394" t="s">
        <v>2735</v>
      </c>
      <c r="C1394" t="s">
        <v>525</v>
      </c>
      <c r="D1394" t="s">
        <v>21</v>
      </c>
      <c r="E1394">
        <v>98258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43607</v>
      </c>
      <c r="L1394" t="s">
        <v>26</v>
      </c>
      <c r="N1394" t="s">
        <v>24</v>
      </c>
    </row>
    <row r="1395" spans="1:14" x14ac:dyDescent="0.25">
      <c r="A1395" t="s">
        <v>2736</v>
      </c>
      <c r="B1395" t="s">
        <v>2737</v>
      </c>
      <c r="C1395" t="s">
        <v>37</v>
      </c>
      <c r="D1395" t="s">
        <v>21</v>
      </c>
      <c r="E1395">
        <v>99336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43607</v>
      </c>
      <c r="L1395" t="s">
        <v>26</v>
      </c>
      <c r="N1395" t="s">
        <v>24</v>
      </c>
    </row>
    <row r="1396" spans="1:14" x14ac:dyDescent="0.25">
      <c r="A1396" t="s">
        <v>658</v>
      </c>
      <c r="B1396" t="s">
        <v>659</v>
      </c>
      <c r="C1396" t="s">
        <v>660</v>
      </c>
      <c r="D1396" t="s">
        <v>21</v>
      </c>
      <c r="E1396">
        <v>98383</v>
      </c>
      <c r="F1396" t="s">
        <v>22</v>
      </c>
      <c r="G1396" t="s">
        <v>22</v>
      </c>
      <c r="H1396" t="s">
        <v>57</v>
      </c>
      <c r="I1396" t="s">
        <v>203</v>
      </c>
      <c r="J1396" t="s">
        <v>59</v>
      </c>
      <c r="K1396" s="1">
        <v>43607</v>
      </c>
      <c r="L1396" t="s">
        <v>60</v>
      </c>
      <c r="M1396" t="str">
        <f>HYPERLINK("https://www.regulations.gov/docket?D=FDA-2019-H-2445")</f>
        <v>https://www.regulations.gov/docket?D=FDA-2019-H-2445</v>
      </c>
      <c r="N1396" t="s">
        <v>59</v>
      </c>
    </row>
    <row r="1397" spans="1:14" x14ac:dyDescent="0.25">
      <c r="A1397" t="s">
        <v>2738</v>
      </c>
      <c r="B1397" t="s">
        <v>2739</v>
      </c>
      <c r="C1397" t="s">
        <v>132</v>
      </c>
      <c r="D1397" t="s">
        <v>21</v>
      </c>
      <c r="E1397">
        <v>99301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43607</v>
      </c>
      <c r="L1397" t="s">
        <v>26</v>
      </c>
      <c r="N1397" t="s">
        <v>24</v>
      </c>
    </row>
    <row r="1398" spans="1:14" x14ac:dyDescent="0.25">
      <c r="A1398" t="s">
        <v>2740</v>
      </c>
      <c r="B1398" t="s">
        <v>2741</v>
      </c>
      <c r="C1398" t="s">
        <v>56</v>
      </c>
      <c r="D1398" t="s">
        <v>21</v>
      </c>
      <c r="E1398">
        <v>99352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43607</v>
      </c>
      <c r="L1398" t="s">
        <v>26</v>
      </c>
      <c r="N1398" t="s">
        <v>24</v>
      </c>
    </row>
    <row r="1399" spans="1:14" x14ac:dyDescent="0.25">
      <c r="A1399" t="s">
        <v>2742</v>
      </c>
      <c r="B1399" t="s">
        <v>2743</v>
      </c>
      <c r="C1399" t="s">
        <v>156</v>
      </c>
      <c r="D1399" t="s">
        <v>21</v>
      </c>
      <c r="E1399">
        <v>98390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43607</v>
      </c>
      <c r="L1399" t="s">
        <v>26</v>
      </c>
      <c r="N1399" t="s">
        <v>24</v>
      </c>
    </row>
    <row r="1400" spans="1:14" x14ac:dyDescent="0.25">
      <c r="A1400" t="s">
        <v>2744</v>
      </c>
      <c r="B1400" t="s">
        <v>2745</v>
      </c>
      <c r="C1400" t="s">
        <v>286</v>
      </c>
      <c r="D1400" t="s">
        <v>21</v>
      </c>
      <c r="E1400">
        <v>98516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43607</v>
      </c>
      <c r="L1400" t="s">
        <v>26</v>
      </c>
      <c r="N1400" t="s">
        <v>24</v>
      </c>
    </row>
    <row r="1401" spans="1:14" x14ac:dyDescent="0.25">
      <c r="A1401" t="s">
        <v>2746</v>
      </c>
      <c r="B1401" t="s">
        <v>2747</v>
      </c>
      <c r="C1401" t="s">
        <v>218</v>
      </c>
      <c r="D1401" t="s">
        <v>21</v>
      </c>
      <c r="E1401">
        <v>98391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43607</v>
      </c>
      <c r="L1401" t="s">
        <v>26</v>
      </c>
      <c r="N1401" t="s">
        <v>24</v>
      </c>
    </row>
    <row r="1402" spans="1:14" x14ac:dyDescent="0.25">
      <c r="A1402" t="s">
        <v>244</v>
      </c>
      <c r="B1402" t="s">
        <v>2748</v>
      </c>
      <c r="C1402" t="s">
        <v>108</v>
      </c>
      <c r="D1402" t="s">
        <v>21</v>
      </c>
      <c r="E1402">
        <v>98201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43607</v>
      </c>
      <c r="L1402" t="s">
        <v>26</v>
      </c>
      <c r="N1402" t="s">
        <v>24</v>
      </c>
    </row>
    <row r="1403" spans="1:14" x14ac:dyDescent="0.25">
      <c r="A1403" t="s">
        <v>316</v>
      </c>
      <c r="B1403" t="s">
        <v>2749</v>
      </c>
      <c r="C1403" t="s">
        <v>165</v>
      </c>
      <c r="D1403" t="s">
        <v>21</v>
      </c>
      <c r="E1403">
        <v>98372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43607</v>
      </c>
      <c r="L1403" t="s">
        <v>26</v>
      </c>
      <c r="N1403" t="s">
        <v>24</v>
      </c>
    </row>
    <row r="1404" spans="1:14" x14ac:dyDescent="0.25">
      <c r="A1404" t="s">
        <v>356</v>
      </c>
      <c r="B1404" t="s">
        <v>2750</v>
      </c>
      <c r="C1404" t="s">
        <v>165</v>
      </c>
      <c r="D1404" t="s">
        <v>21</v>
      </c>
      <c r="E1404">
        <v>98373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43607</v>
      </c>
      <c r="L1404" t="s">
        <v>26</v>
      </c>
      <c r="N1404" t="s">
        <v>24</v>
      </c>
    </row>
    <row r="1405" spans="1:14" x14ac:dyDescent="0.25">
      <c r="A1405" t="s">
        <v>2094</v>
      </c>
      <c r="B1405" t="s">
        <v>2751</v>
      </c>
      <c r="C1405" t="s">
        <v>218</v>
      </c>
      <c r="D1405" t="s">
        <v>21</v>
      </c>
      <c r="E1405">
        <v>98391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43607</v>
      </c>
      <c r="L1405" t="s">
        <v>26</v>
      </c>
      <c r="N1405" t="s">
        <v>24</v>
      </c>
    </row>
    <row r="1406" spans="1:14" x14ac:dyDescent="0.25">
      <c r="A1406" t="s">
        <v>2752</v>
      </c>
      <c r="B1406" t="s">
        <v>2753</v>
      </c>
      <c r="C1406" t="s">
        <v>165</v>
      </c>
      <c r="D1406" t="s">
        <v>21</v>
      </c>
      <c r="E1406">
        <v>98375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43607</v>
      </c>
      <c r="L1406" t="s">
        <v>26</v>
      </c>
      <c r="N1406" t="s">
        <v>24</v>
      </c>
    </row>
    <row r="1407" spans="1:14" x14ac:dyDescent="0.25">
      <c r="A1407" t="s">
        <v>2754</v>
      </c>
      <c r="B1407" t="s">
        <v>2755</v>
      </c>
      <c r="C1407" t="s">
        <v>525</v>
      </c>
      <c r="D1407" t="s">
        <v>21</v>
      </c>
      <c r="E1407">
        <v>98258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43607</v>
      </c>
      <c r="L1407" t="s">
        <v>26</v>
      </c>
      <c r="N1407" t="s">
        <v>24</v>
      </c>
    </row>
    <row r="1408" spans="1:14" x14ac:dyDescent="0.25">
      <c r="A1408" t="s">
        <v>2756</v>
      </c>
      <c r="B1408" t="s">
        <v>2757</v>
      </c>
      <c r="C1408" t="s">
        <v>56</v>
      </c>
      <c r="D1408" t="s">
        <v>21</v>
      </c>
      <c r="E1408">
        <v>99352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43607</v>
      </c>
      <c r="L1408" t="s">
        <v>26</v>
      </c>
      <c r="N1408" t="s">
        <v>24</v>
      </c>
    </row>
    <row r="1409" spans="1:14" x14ac:dyDescent="0.25">
      <c r="A1409" t="s">
        <v>831</v>
      </c>
      <c r="B1409" t="s">
        <v>2758</v>
      </c>
      <c r="C1409" t="s">
        <v>92</v>
      </c>
      <c r="D1409" t="s">
        <v>21</v>
      </c>
      <c r="E1409">
        <v>98273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43607</v>
      </c>
      <c r="L1409" t="s">
        <v>26</v>
      </c>
      <c r="N1409" t="s">
        <v>24</v>
      </c>
    </row>
    <row r="1410" spans="1:14" x14ac:dyDescent="0.25">
      <c r="A1410" t="s">
        <v>2759</v>
      </c>
      <c r="B1410" t="s">
        <v>2760</v>
      </c>
      <c r="C1410" t="s">
        <v>56</v>
      </c>
      <c r="D1410" t="s">
        <v>21</v>
      </c>
      <c r="E1410">
        <v>99332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43607</v>
      </c>
      <c r="L1410" t="s">
        <v>26</v>
      </c>
      <c r="N1410" t="s">
        <v>24</v>
      </c>
    </row>
    <row r="1411" spans="1:14" x14ac:dyDescent="0.25">
      <c r="A1411" t="s">
        <v>2761</v>
      </c>
      <c r="B1411" t="s">
        <v>2762</v>
      </c>
      <c r="C1411" t="s">
        <v>108</v>
      </c>
      <c r="D1411" t="s">
        <v>21</v>
      </c>
      <c r="E1411">
        <v>98201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43607</v>
      </c>
      <c r="L1411" t="s">
        <v>26</v>
      </c>
      <c r="N1411" t="s">
        <v>24</v>
      </c>
    </row>
    <row r="1412" spans="1:14" x14ac:dyDescent="0.25">
      <c r="A1412" t="s">
        <v>2763</v>
      </c>
      <c r="B1412" t="s">
        <v>2764</v>
      </c>
      <c r="C1412" t="s">
        <v>101</v>
      </c>
      <c r="D1412" t="s">
        <v>21</v>
      </c>
      <c r="E1412">
        <v>98284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43607</v>
      </c>
      <c r="L1412" t="s">
        <v>26</v>
      </c>
      <c r="N1412" t="s">
        <v>24</v>
      </c>
    </row>
    <row r="1413" spans="1:14" x14ac:dyDescent="0.25">
      <c r="A1413" t="s">
        <v>2765</v>
      </c>
      <c r="B1413" t="s">
        <v>2766</v>
      </c>
      <c r="C1413" t="s">
        <v>165</v>
      </c>
      <c r="D1413" t="s">
        <v>21</v>
      </c>
      <c r="E1413">
        <v>98373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43607</v>
      </c>
      <c r="L1413" t="s">
        <v>26</v>
      </c>
      <c r="N1413" t="s">
        <v>24</v>
      </c>
    </row>
    <row r="1414" spans="1:14" x14ac:dyDescent="0.25">
      <c r="A1414" t="s">
        <v>2767</v>
      </c>
      <c r="B1414" t="s">
        <v>2768</v>
      </c>
      <c r="C1414" t="s">
        <v>132</v>
      </c>
      <c r="D1414" t="s">
        <v>21</v>
      </c>
      <c r="E1414">
        <v>99301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43606</v>
      </c>
      <c r="L1414" t="s">
        <v>26</v>
      </c>
      <c r="N1414" t="s">
        <v>24</v>
      </c>
    </row>
    <row r="1415" spans="1:14" x14ac:dyDescent="0.25">
      <c r="A1415" t="s">
        <v>2769</v>
      </c>
      <c r="B1415" t="s">
        <v>2770</v>
      </c>
      <c r="C1415" t="s">
        <v>37</v>
      </c>
      <c r="D1415" t="s">
        <v>21</v>
      </c>
      <c r="E1415">
        <v>99336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43606</v>
      </c>
      <c r="L1415" t="s">
        <v>26</v>
      </c>
      <c r="N1415" t="s">
        <v>24</v>
      </c>
    </row>
    <row r="1416" spans="1:14" x14ac:dyDescent="0.25">
      <c r="A1416" t="s">
        <v>2771</v>
      </c>
      <c r="B1416" t="s">
        <v>2772</v>
      </c>
      <c r="C1416" t="s">
        <v>41</v>
      </c>
      <c r="D1416" t="s">
        <v>21</v>
      </c>
      <c r="E1416">
        <v>98188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43606</v>
      </c>
      <c r="L1416" t="s">
        <v>26</v>
      </c>
      <c r="N1416" t="s">
        <v>24</v>
      </c>
    </row>
    <row r="1417" spans="1:14" x14ac:dyDescent="0.25">
      <c r="A1417" t="s">
        <v>950</v>
      </c>
      <c r="B1417" t="s">
        <v>951</v>
      </c>
      <c r="C1417" t="s">
        <v>782</v>
      </c>
      <c r="D1417" t="s">
        <v>21</v>
      </c>
      <c r="E1417">
        <v>98043</v>
      </c>
      <c r="F1417" t="s">
        <v>22</v>
      </c>
      <c r="G1417" t="s">
        <v>22</v>
      </c>
      <c r="H1417" t="s">
        <v>57</v>
      </c>
      <c r="I1417" t="s">
        <v>203</v>
      </c>
      <c r="J1417" t="s">
        <v>59</v>
      </c>
      <c r="K1417" s="1">
        <v>43606</v>
      </c>
      <c r="L1417" t="s">
        <v>60</v>
      </c>
      <c r="M1417" t="str">
        <f>HYPERLINK("https://www.regulations.gov/docket?D=FDA-2019-H-2419")</f>
        <v>https://www.regulations.gov/docket?D=FDA-2019-H-2419</v>
      </c>
      <c r="N1417" t="s">
        <v>59</v>
      </c>
    </row>
    <row r="1418" spans="1:14" x14ac:dyDescent="0.25">
      <c r="A1418" t="s">
        <v>2773</v>
      </c>
      <c r="B1418" t="s">
        <v>2774</v>
      </c>
      <c r="C1418" t="s">
        <v>132</v>
      </c>
      <c r="D1418" t="s">
        <v>21</v>
      </c>
      <c r="E1418">
        <v>99301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43606</v>
      </c>
      <c r="L1418" t="s">
        <v>26</v>
      </c>
      <c r="N1418" t="s">
        <v>24</v>
      </c>
    </row>
    <row r="1419" spans="1:14" x14ac:dyDescent="0.25">
      <c r="A1419" t="s">
        <v>2775</v>
      </c>
      <c r="B1419" t="s">
        <v>2776</v>
      </c>
      <c r="C1419" t="s">
        <v>293</v>
      </c>
      <c r="D1419" t="s">
        <v>21</v>
      </c>
      <c r="E1419">
        <v>98271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43606</v>
      </c>
      <c r="L1419" t="s">
        <v>26</v>
      </c>
      <c r="N1419" t="s">
        <v>24</v>
      </c>
    </row>
    <row r="1420" spans="1:14" x14ac:dyDescent="0.25">
      <c r="A1420" t="s">
        <v>242</v>
      </c>
      <c r="B1420" t="s">
        <v>2777</v>
      </c>
      <c r="C1420" t="s">
        <v>20</v>
      </c>
      <c r="D1420" t="s">
        <v>21</v>
      </c>
      <c r="E1420">
        <v>98117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43606</v>
      </c>
      <c r="L1420" t="s">
        <v>26</v>
      </c>
      <c r="N1420" t="s">
        <v>24</v>
      </c>
    </row>
    <row r="1421" spans="1:14" x14ac:dyDescent="0.25">
      <c r="A1421" t="s">
        <v>2778</v>
      </c>
      <c r="B1421" t="s">
        <v>2779</v>
      </c>
      <c r="C1421" t="s">
        <v>132</v>
      </c>
      <c r="D1421" t="s">
        <v>21</v>
      </c>
      <c r="E1421">
        <v>99301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43606</v>
      </c>
      <c r="L1421" t="s">
        <v>26</v>
      </c>
      <c r="N1421" t="s">
        <v>24</v>
      </c>
    </row>
    <row r="1422" spans="1:14" x14ac:dyDescent="0.25">
      <c r="A1422" t="s">
        <v>2780</v>
      </c>
      <c r="B1422" t="s">
        <v>2781</v>
      </c>
      <c r="C1422" t="s">
        <v>142</v>
      </c>
      <c r="D1422" t="s">
        <v>21</v>
      </c>
      <c r="E1422">
        <v>98901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43606</v>
      </c>
      <c r="L1422" t="s">
        <v>26</v>
      </c>
      <c r="N1422" t="s">
        <v>24</v>
      </c>
    </row>
    <row r="1423" spans="1:14" x14ac:dyDescent="0.25">
      <c r="A1423" t="s">
        <v>194</v>
      </c>
      <c r="B1423" t="s">
        <v>2782</v>
      </c>
      <c r="C1423" t="s">
        <v>20</v>
      </c>
      <c r="D1423" t="s">
        <v>21</v>
      </c>
      <c r="E1423">
        <v>98106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43606</v>
      </c>
      <c r="L1423" t="s">
        <v>26</v>
      </c>
      <c r="N1423" t="s">
        <v>24</v>
      </c>
    </row>
    <row r="1424" spans="1:14" x14ac:dyDescent="0.25">
      <c r="A1424" t="s">
        <v>2783</v>
      </c>
      <c r="B1424" t="s">
        <v>2784</v>
      </c>
      <c r="C1424" t="s">
        <v>37</v>
      </c>
      <c r="D1424" t="s">
        <v>21</v>
      </c>
      <c r="E1424">
        <v>99337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43606</v>
      </c>
      <c r="L1424" t="s">
        <v>26</v>
      </c>
      <c r="N1424" t="s">
        <v>24</v>
      </c>
    </row>
    <row r="1425" spans="1:14" x14ac:dyDescent="0.25">
      <c r="A1425" t="s">
        <v>2785</v>
      </c>
      <c r="B1425" t="s">
        <v>2786</v>
      </c>
      <c r="C1425" t="s">
        <v>37</v>
      </c>
      <c r="D1425" t="s">
        <v>21</v>
      </c>
      <c r="E1425">
        <v>99336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43606</v>
      </c>
      <c r="L1425" t="s">
        <v>26</v>
      </c>
      <c r="N1425" t="s">
        <v>24</v>
      </c>
    </row>
    <row r="1426" spans="1:14" x14ac:dyDescent="0.25">
      <c r="A1426" t="s">
        <v>2787</v>
      </c>
      <c r="B1426" t="s">
        <v>2788</v>
      </c>
      <c r="C1426" t="s">
        <v>142</v>
      </c>
      <c r="D1426" t="s">
        <v>21</v>
      </c>
      <c r="E1426">
        <v>98908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43606</v>
      </c>
      <c r="L1426" t="s">
        <v>26</v>
      </c>
      <c r="N1426" t="s">
        <v>24</v>
      </c>
    </row>
    <row r="1427" spans="1:14" x14ac:dyDescent="0.25">
      <c r="A1427" t="s">
        <v>2789</v>
      </c>
      <c r="B1427" t="s">
        <v>2790</v>
      </c>
      <c r="C1427" t="s">
        <v>37</v>
      </c>
      <c r="D1427" t="s">
        <v>21</v>
      </c>
      <c r="E1427">
        <v>99336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43606</v>
      </c>
      <c r="L1427" t="s">
        <v>26</v>
      </c>
      <c r="N1427" t="s">
        <v>24</v>
      </c>
    </row>
    <row r="1428" spans="1:14" x14ac:dyDescent="0.25">
      <c r="A1428" t="s">
        <v>2791</v>
      </c>
      <c r="B1428" t="s">
        <v>2792</v>
      </c>
      <c r="C1428" t="s">
        <v>886</v>
      </c>
      <c r="D1428" t="s">
        <v>21</v>
      </c>
      <c r="E1428">
        <v>98223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43606</v>
      </c>
      <c r="L1428" t="s">
        <v>26</v>
      </c>
      <c r="N1428" t="s">
        <v>24</v>
      </c>
    </row>
    <row r="1429" spans="1:14" x14ac:dyDescent="0.25">
      <c r="A1429" t="s">
        <v>2793</v>
      </c>
      <c r="B1429" t="s">
        <v>2794</v>
      </c>
      <c r="C1429" t="s">
        <v>463</v>
      </c>
      <c r="D1429" t="s">
        <v>21</v>
      </c>
      <c r="E1429">
        <v>98632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43605</v>
      </c>
      <c r="L1429" t="s">
        <v>26</v>
      </c>
      <c r="N1429" t="s">
        <v>24</v>
      </c>
    </row>
    <row r="1430" spans="1:14" x14ac:dyDescent="0.25">
      <c r="A1430" t="s">
        <v>2795</v>
      </c>
      <c r="B1430" t="s">
        <v>2796</v>
      </c>
      <c r="C1430" t="s">
        <v>34</v>
      </c>
      <c r="D1430" t="s">
        <v>21</v>
      </c>
      <c r="E1430">
        <v>98661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43605</v>
      </c>
      <c r="L1430" t="s">
        <v>26</v>
      </c>
      <c r="N1430" t="s">
        <v>24</v>
      </c>
    </row>
    <row r="1431" spans="1:14" x14ac:dyDescent="0.25">
      <c r="A1431" t="s">
        <v>2797</v>
      </c>
      <c r="B1431" t="s">
        <v>2798</v>
      </c>
      <c r="C1431" t="s">
        <v>463</v>
      </c>
      <c r="D1431" t="s">
        <v>21</v>
      </c>
      <c r="E1431">
        <v>98632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43605</v>
      </c>
      <c r="L1431" t="s">
        <v>26</v>
      </c>
      <c r="N1431" t="s">
        <v>24</v>
      </c>
    </row>
    <row r="1432" spans="1:14" x14ac:dyDescent="0.25">
      <c r="A1432" t="s">
        <v>2799</v>
      </c>
      <c r="B1432" t="s">
        <v>2800</v>
      </c>
      <c r="C1432" t="s">
        <v>463</v>
      </c>
      <c r="D1432" t="s">
        <v>21</v>
      </c>
      <c r="E1432">
        <v>98632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43605</v>
      </c>
      <c r="L1432" t="s">
        <v>26</v>
      </c>
      <c r="N1432" t="s">
        <v>24</v>
      </c>
    </row>
    <row r="1433" spans="1:14" x14ac:dyDescent="0.25">
      <c r="A1433" t="s">
        <v>2801</v>
      </c>
      <c r="B1433" t="s">
        <v>2802</v>
      </c>
      <c r="C1433" t="s">
        <v>463</v>
      </c>
      <c r="D1433" t="s">
        <v>21</v>
      </c>
      <c r="E1433">
        <v>98632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43605</v>
      </c>
      <c r="L1433" t="s">
        <v>26</v>
      </c>
      <c r="N1433" t="s">
        <v>24</v>
      </c>
    </row>
    <row r="1434" spans="1:14" x14ac:dyDescent="0.25">
      <c r="A1434" t="s">
        <v>1002</v>
      </c>
      <c r="B1434" t="s">
        <v>2803</v>
      </c>
      <c r="C1434" t="s">
        <v>519</v>
      </c>
      <c r="D1434" t="s">
        <v>21</v>
      </c>
      <c r="E1434">
        <v>98671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43605</v>
      </c>
      <c r="L1434" t="s">
        <v>26</v>
      </c>
      <c r="N1434" t="s">
        <v>24</v>
      </c>
    </row>
    <row r="1435" spans="1:14" x14ac:dyDescent="0.25">
      <c r="A1435" t="s">
        <v>242</v>
      </c>
      <c r="B1435" t="s">
        <v>2804</v>
      </c>
      <c r="C1435" t="s">
        <v>614</v>
      </c>
      <c r="D1435" t="s">
        <v>21</v>
      </c>
      <c r="E1435">
        <v>98674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43605</v>
      </c>
      <c r="L1435" t="s">
        <v>26</v>
      </c>
      <c r="N1435" t="s">
        <v>24</v>
      </c>
    </row>
    <row r="1436" spans="1:14" x14ac:dyDescent="0.25">
      <c r="A1436" t="s">
        <v>2805</v>
      </c>
      <c r="B1436" t="s">
        <v>2806</v>
      </c>
      <c r="C1436" t="s">
        <v>463</v>
      </c>
      <c r="D1436" t="s">
        <v>21</v>
      </c>
      <c r="E1436">
        <v>98632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43605</v>
      </c>
      <c r="L1436" t="s">
        <v>26</v>
      </c>
      <c r="N1436" t="s">
        <v>24</v>
      </c>
    </row>
    <row r="1437" spans="1:14" x14ac:dyDescent="0.25">
      <c r="A1437" t="s">
        <v>54</v>
      </c>
      <c r="B1437" t="s">
        <v>2807</v>
      </c>
      <c r="C1437" t="s">
        <v>132</v>
      </c>
      <c r="D1437" t="s">
        <v>21</v>
      </c>
      <c r="E1437">
        <v>99301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43605</v>
      </c>
      <c r="L1437" t="s">
        <v>26</v>
      </c>
      <c r="N1437" t="s">
        <v>24</v>
      </c>
    </row>
    <row r="1438" spans="1:14" x14ac:dyDescent="0.25">
      <c r="A1438" t="s">
        <v>2808</v>
      </c>
      <c r="B1438" t="s">
        <v>2809</v>
      </c>
      <c r="C1438" t="s">
        <v>614</v>
      </c>
      <c r="D1438" t="s">
        <v>21</v>
      </c>
      <c r="E1438">
        <v>98632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43605</v>
      </c>
      <c r="L1438" t="s">
        <v>26</v>
      </c>
      <c r="N1438" t="s">
        <v>24</v>
      </c>
    </row>
    <row r="1439" spans="1:14" x14ac:dyDescent="0.25">
      <c r="A1439" t="s">
        <v>2810</v>
      </c>
      <c r="B1439" t="s">
        <v>2811</v>
      </c>
      <c r="C1439" t="s">
        <v>463</v>
      </c>
      <c r="D1439" t="s">
        <v>21</v>
      </c>
      <c r="E1439">
        <v>98632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43605</v>
      </c>
      <c r="L1439" t="s">
        <v>26</v>
      </c>
      <c r="N1439" t="s">
        <v>24</v>
      </c>
    </row>
    <row r="1440" spans="1:14" x14ac:dyDescent="0.25">
      <c r="A1440" t="s">
        <v>2812</v>
      </c>
      <c r="B1440" t="s">
        <v>2813</v>
      </c>
      <c r="C1440" t="s">
        <v>29</v>
      </c>
      <c r="D1440" t="s">
        <v>21</v>
      </c>
      <c r="E1440">
        <v>98801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43605</v>
      </c>
      <c r="L1440" t="s">
        <v>26</v>
      </c>
      <c r="N1440" t="s">
        <v>24</v>
      </c>
    </row>
    <row r="1441" spans="1:14" x14ac:dyDescent="0.25">
      <c r="A1441" t="s">
        <v>2814</v>
      </c>
      <c r="B1441" t="s">
        <v>2815</v>
      </c>
      <c r="C1441" t="s">
        <v>34</v>
      </c>
      <c r="D1441" t="s">
        <v>21</v>
      </c>
      <c r="E1441">
        <v>98665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43605</v>
      </c>
      <c r="L1441" t="s">
        <v>26</v>
      </c>
      <c r="N1441" t="s">
        <v>24</v>
      </c>
    </row>
    <row r="1442" spans="1:14" x14ac:dyDescent="0.25">
      <c r="A1442" t="s">
        <v>2816</v>
      </c>
      <c r="B1442" t="s">
        <v>2817</v>
      </c>
      <c r="C1442" t="s">
        <v>1270</v>
      </c>
      <c r="D1442" t="s">
        <v>21</v>
      </c>
      <c r="E1442">
        <v>98012</v>
      </c>
      <c r="F1442" t="s">
        <v>22</v>
      </c>
      <c r="G1442" t="s">
        <v>22</v>
      </c>
      <c r="H1442" t="s">
        <v>104</v>
      </c>
      <c r="I1442" t="s">
        <v>148</v>
      </c>
      <c r="J1442" t="s">
        <v>59</v>
      </c>
      <c r="K1442" s="1">
        <v>43605</v>
      </c>
      <c r="L1442" t="s">
        <v>60</v>
      </c>
      <c r="M1442" t="str">
        <f>HYPERLINK("https://www.regulations.gov/docket?D=FDA-2019-H-2400")</f>
        <v>https://www.regulations.gov/docket?D=FDA-2019-H-2400</v>
      </c>
      <c r="N1442" t="s">
        <v>59</v>
      </c>
    </row>
    <row r="1443" spans="1:14" x14ac:dyDescent="0.25">
      <c r="A1443" t="s">
        <v>194</v>
      </c>
      <c r="B1443" t="s">
        <v>2818</v>
      </c>
      <c r="C1443" t="s">
        <v>34</v>
      </c>
      <c r="D1443" t="s">
        <v>21</v>
      </c>
      <c r="E1443">
        <v>98662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43605</v>
      </c>
      <c r="L1443" t="s">
        <v>26</v>
      </c>
      <c r="N1443" t="s">
        <v>24</v>
      </c>
    </row>
    <row r="1444" spans="1:14" x14ac:dyDescent="0.25">
      <c r="A1444" t="s">
        <v>683</v>
      </c>
      <c r="B1444" t="s">
        <v>2819</v>
      </c>
      <c r="C1444" t="s">
        <v>614</v>
      </c>
      <c r="D1444" t="s">
        <v>21</v>
      </c>
      <c r="E1444">
        <v>98674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43605</v>
      </c>
      <c r="L1444" t="s">
        <v>26</v>
      </c>
      <c r="N1444" t="s">
        <v>24</v>
      </c>
    </row>
    <row r="1445" spans="1:14" x14ac:dyDescent="0.25">
      <c r="A1445" t="s">
        <v>2820</v>
      </c>
      <c r="B1445" t="s">
        <v>2821</v>
      </c>
      <c r="C1445" t="s">
        <v>318</v>
      </c>
      <c r="D1445" t="s">
        <v>21</v>
      </c>
      <c r="E1445">
        <v>98625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43605</v>
      </c>
      <c r="L1445" t="s">
        <v>26</v>
      </c>
      <c r="N1445" t="s">
        <v>24</v>
      </c>
    </row>
    <row r="1446" spans="1:14" x14ac:dyDescent="0.25">
      <c r="A1446" t="s">
        <v>2822</v>
      </c>
      <c r="B1446" t="s">
        <v>2823</v>
      </c>
      <c r="C1446" t="s">
        <v>34</v>
      </c>
      <c r="D1446" t="s">
        <v>21</v>
      </c>
      <c r="E1446">
        <v>98661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43605</v>
      </c>
      <c r="L1446" t="s">
        <v>26</v>
      </c>
      <c r="N1446" t="s">
        <v>24</v>
      </c>
    </row>
    <row r="1447" spans="1:14" x14ac:dyDescent="0.25">
      <c r="A1447" t="s">
        <v>2824</v>
      </c>
      <c r="B1447" t="s">
        <v>2825</v>
      </c>
      <c r="C1447" t="s">
        <v>34</v>
      </c>
      <c r="D1447" t="s">
        <v>21</v>
      </c>
      <c r="E1447">
        <v>98660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43605</v>
      </c>
      <c r="L1447" t="s">
        <v>26</v>
      </c>
      <c r="N1447" t="s">
        <v>24</v>
      </c>
    </row>
    <row r="1448" spans="1:14" x14ac:dyDescent="0.25">
      <c r="A1448" t="s">
        <v>685</v>
      </c>
      <c r="B1448" t="s">
        <v>2826</v>
      </c>
      <c r="C1448" t="s">
        <v>34</v>
      </c>
      <c r="D1448" t="s">
        <v>21</v>
      </c>
      <c r="E1448">
        <v>98661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43605</v>
      </c>
      <c r="L1448" t="s">
        <v>26</v>
      </c>
      <c r="N1448" t="s">
        <v>24</v>
      </c>
    </row>
    <row r="1449" spans="1:14" x14ac:dyDescent="0.25">
      <c r="A1449" t="s">
        <v>2827</v>
      </c>
      <c r="B1449" t="s">
        <v>2828</v>
      </c>
      <c r="C1449" t="s">
        <v>318</v>
      </c>
      <c r="D1449" t="s">
        <v>21</v>
      </c>
      <c r="E1449">
        <v>98625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43605</v>
      </c>
      <c r="L1449" t="s">
        <v>26</v>
      </c>
      <c r="N1449" t="s">
        <v>24</v>
      </c>
    </row>
    <row r="1450" spans="1:14" x14ac:dyDescent="0.25">
      <c r="A1450" t="s">
        <v>2829</v>
      </c>
      <c r="B1450" t="s">
        <v>2830</v>
      </c>
      <c r="C1450" t="s">
        <v>388</v>
      </c>
      <c r="D1450" t="s">
        <v>21</v>
      </c>
      <c r="E1450">
        <v>98930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43604</v>
      </c>
      <c r="L1450" t="s">
        <v>26</v>
      </c>
      <c r="N1450" t="s">
        <v>24</v>
      </c>
    </row>
    <row r="1451" spans="1:14" x14ac:dyDescent="0.25">
      <c r="A1451" t="s">
        <v>2831</v>
      </c>
      <c r="B1451" t="s">
        <v>2832</v>
      </c>
      <c r="C1451" t="s">
        <v>165</v>
      </c>
      <c r="D1451" t="s">
        <v>21</v>
      </c>
      <c r="E1451">
        <v>98371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43604</v>
      </c>
      <c r="L1451" t="s">
        <v>26</v>
      </c>
      <c r="N1451" t="s">
        <v>24</v>
      </c>
    </row>
    <row r="1452" spans="1:14" x14ac:dyDescent="0.25">
      <c r="A1452" t="s">
        <v>2833</v>
      </c>
      <c r="B1452" t="s">
        <v>2834</v>
      </c>
      <c r="C1452" t="s">
        <v>151</v>
      </c>
      <c r="D1452" t="s">
        <v>21</v>
      </c>
      <c r="E1452">
        <v>98499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43604</v>
      </c>
      <c r="L1452" t="s">
        <v>26</v>
      </c>
      <c r="N1452" t="s">
        <v>24</v>
      </c>
    </row>
    <row r="1453" spans="1:14" x14ac:dyDescent="0.25">
      <c r="A1453" t="s">
        <v>2835</v>
      </c>
      <c r="B1453" t="s">
        <v>2836</v>
      </c>
      <c r="C1453" t="s">
        <v>172</v>
      </c>
      <c r="D1453" t="s">
        <v>21</v>
      </c>
      <c r="E1453">
        <v>98953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43604</v>
      </c>
      <c r="L1453" t="s">
        <v>26</v>
      </c>
      <c r="N1453" t="s">
        <v>24</v>
      </c>
    </row>
    <row r="1454" spans="1:14" x14ac:dyDescent="0.25">
      <c r="A1454" t="s">
        <v>2837</v>
      </c>
      <c r="B1454" t="s">
        <v>2838</v>
      </c>
      <c r="C1454" t="s">
        <v>172</v>
      </c>
      <c r="D1454" t="s">
        <v>21</v>
      </c>
      <c r="E1454">
        <v>98953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43604</v>
      </c>
      <c r="L1454" t="s">
        <v>26</v>
      </c>
      <c r="N1454" t="s">
        <v>24</v>
      </c>
    </row>
    <row r="1455" spans="1:14" x14ac:dyDescent="0.25">
      <c r="A1455" t="s">
        <v>2839</v>
      </c>
      <c r="B1455" t="s">
        <v>2840</v>
      </c>
      <c r="C1455" t="s">
        <v>2841</v>
      </c>
      <c r="D1455" t="s">
        <v>21</v>
      </c>
      <c r="E1455">
        <v>99032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43604</v>
      </c>
      <c r="L1455" t="s">
        <v>26</v>
      </c>
      <c r="N1455" t="s">
        <v>24</v>
      </c>
    </row>
    <row r="1456" spans="1:14" x14ac:dyDescent="0.25">
      <c r="A1456" t="s">
        <v>2842</v>
      </c>
      <c r="B1456" t="s">
        <v>2843</v>
      </c>
      <c r="C1456" t="s">
        <v>388</v>
      </c>
      <c r="D1456" t="s">
        <v>21</v>
      </c>
      <c r="E1456">
        <v>98930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43604</v>
      </c>
      <c r="L1456" t="s">
        <v>26</v>
      </c>
      <c r="N1456" t="s">
        <v>24</v>
      </c>
    </row>
    <row r="1457" spans="1:14" x14ac:dyDescent="0.25">
      <c r="A1457" t="s">
        <v>2844</v>
      </c>
      <c r="B1457" t="s">
        <v>2845</v>
      </c>
      <c r="C1457" t="s">
        <v>151</v>
      </c>
      <c r="D1457" t="s">
        <v>21</v>
      </c>
      <c r="E1457">
        <v>98498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43604</v>
      </c>
      <c r="L1457" t="s">
        <v>26</v>
      </c>
      <c r="N1457" t="s">
        <v>24</v>
      </c>
    </row>
    <row r="1458" spans="1:14" x14ac:dyDescent="0.25">
      <c r="A1458" t="s">
        <v>2846</v>
      </c>
      <c r="B1458" t="s">
        <v>2847</v>
      </c>
      <c r="C1458" t="s">
        <v>151</v>
      </c>
      <c r="D1458" t="s">
        <v>21</v>
      </c>
      <c r="E1458">
        <v>98499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43604</v>
      </c>
      <c r="L1458" t="s">
        <v>26</v>
      </c>
      <c r="N1458" t="s">
        <v>24</v>
      </c>
    </row>
    <row r="1459" spans="1:14" x14ac:dyDescent="0.25">
      <c r="A1459" t="s">
        <v>2848</v>
      </c>
      <c r="B1459" t="s">
        <v>1428</v>
      </c>
      <c r="C1459" t="s">
        <v>41</v>
      </c>
      <c r="D1459" t="s">
        <v>21</v>
      </c>
      <c r="E1459">
        <v>98158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43602</v>
      </c>
      <c r="L1459" t="s">
        <v>26</v>
      </c>
      <c r="N1459" t="s">
        <v>24</v>
      </c>
    </row>
    <row r="1460" spans="1:14" x14ac:dyDescent="0.25">
      <c r="A1460" t="s">
        <v>2849</v>
      </c>
      <c r="B1460" t="s">
        <v>2850</v>
      </c>
      <c r="C1460" t="s">
        <v>41</v>
      </c>
      <c r="D1460" t="s">
        <v>21</v>
      </c>
      <c r="E1460">
        <v>98158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43602</v>
      </c>
      <c r="L1460" t="s">
        <v>26</v>
      </c>
      <c r="N1460" t="s">
        <v>24</v>
      </c>
    </row>
    <row r="1461" spans="1:14" x14ac:dyDescent="0.25">
      <c r="A1461" t="s">
        <v>2851</v>
      </c>
      <c r="B1461" t="s">
        <v>2852</v>
      </c>
      <c r="C1461" t="s">
        <v>41</v>
      </c>
      <c r="D1461" t="s">
        <v>21</v>
      </c>
      <c r="E1461">
        <v>98158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43602</v>
      </c>
      <c r="L1461" t="s">
        <v>26</v>
      </c>
      <c r="N1461" t="s">
        <v>24</v>
      </c>
    </row>
    <row r="1462" spans="1:14" x14ac:dyDescent="0.25">
      <c r="A1462" t="s">
        <v>2853</v>
      </c>
      <c r="B1462" t="s">
        <v>2854</v>
      </c>
      <c r="C1462" t="s">
        <v>20</v>
      </c>
      <c r="D1462" t="s">
        <v>21</v>
      </c>
      <c r="E1462">
        <v>98158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43602</v>
      </c>
      <c r="L1462" t="s">
        <v>26</v>
      </c>
      <c r="N1462" t="s">
        <v>24</v>
      </c>
    </row>
    <row r="1463" spans="1:14" x14ac:dyDescent="0.25">
      <c r="A1463" t="s">
        <v>2693</v>
      </c>
      <c r="B1463" t="s">
        <v>2855</v>
      </c>
      <c r="C1463" t="s">
        <v>20</v>
      </c>
      <c r="D1463" t="s">
        <v>21</v>
      </c>
      <c r="E1463">
        <v>98107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43602</v>
      </c>
      <c r="L1463" t="s">
        <v>26</v>
      </c>
      <c r="N1463" t="s">
        <v>24</v>
      </c>
    </row>
    <row r="1464" spans="1:14" x14ac:dyDescent="0.25">
      <c r="A1464" t="s">
        <v>2856</v>
      </c>
      <c r="B1464" t="s">
        <v>2857</v>
      </c>
      <c r="C1464" t="s">
        <v>1101</v>
      </c>
      <c r="D1464" t="s">
        <v>21</v>
      </c>
      <c r="E1464">
        <v>98230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43602</v>
      </c>
      <c r="L1464" t="s">
        <v>26</v>
      </c>
      <c r="N1464" t="s">
        <v>24</v>
      </c>
    </row>
    <row r="1465" spans="1:14" x14ac:dyDescent="0.25">
      <c r="A1465" t="s">
        <v>818</v>
      </c>
      <c r="B1465" t="s">
        <v>2858</v>
      </c>
      <c r="C1465" t="s">
        <v>20</v>
      </c>
      <c r="D1465" t="s">
        <v>21</v>
      </c>
      <c r="E1465">
        <v>98116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43602</v>
      </c>
      <c r="L1465" t="s">
        <v>26</v>
      </c>
      <c r="N1465" t="s">
        <v>24</v>
      </c>
    </row>
    <row r="1466" spans="1:14" x14ac:dyDescent="0.25">
      <c r="A1466" t="s">
        <v>242</v>
      </c>
      <c r="B1466" t="s">
        <v>2859</v>
      </c>
      <c r="C1466" t="s">
        <v>1101</v>
      </c>
      <c r="D1466" t="s">
        <v>21</v>
      </c>
      <c r="E1466">
        <v>98230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43602</v>
      </c>
      <c r="L1466" t="s">
        <v>26</v>
      </c>
      <c r="N1466" t="s">
        <v>24</v>
      </c>
    </row>
    <row r="1467" spans="1:14" x14ac:dyDescent="0.25">
      <c r="A1467" t="s">
        <v>2064</v>
      </c>
      <c r="B1467" t="s">
        <v>2860</v>
      </c>
      <c r="C1467" t="s">
        <v>1101</v>
      </c>
      <c r="D1467" t="s">
        <v>21</v>
      </c>
      <c r="E1467">
        <v>98230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43602</v>
      </c>
      <c r="L1467" t="s">
        <v>26</v>
      </c>
      <c r="N1467" t="s">
        <v>24</v>
      </c>
    </row>
    <row r="1468" spans="1:14" x14ac:dyDescent="0.25">
      <c r="A1468" t="s">
        <v>106</v>
      </c>
      <c r="B1468" t="s">
        <v>2861</v>
      </c>
      <c r="C1468" t="s">
        <v>227</v>
      </c>
      <c r="D1468" t="s">
        <v>21</v>
      </c>
      <c r="E1468">
        <v>98225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43602</v>
      </c>
      <c r="L1468" t="s">
        <v>26</v>
      </c>
      <c r="N1468" t="s">
        <v>24</v>
      </c>
    </row>
    <row r="1469" spans="1:14" x14ac:dyDescent="0.25">
      <c r="A1469" t="s">
        <v>2862</v>
      </c>
      <c r="B1469" t="s">
        <v>2863</v>
      </c>
      <c r="C1469" t="s">
        <v>578</v>
      </c>
      <c r="D1469" t="s">
        <v>21</v>
      </c>
      <c r="E1469">
        <v>98321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43602</v>
      </c>
      <c r="L1469" t="s">
        <v>26</v>
      </c>
      <c r="N1469" t="s">
        <v>24</v>
      </c>
    </row>
    <row r="1470" spans="1:14" x14ac:dyDescent="0.25">
      <c r="A1470" t="s">
        <v>2864</v>
      </c>
      <c r="B1470" t="s">
        <v>2865</v>
      </c>
      <c r="C1470" t="s">
        <v>2866</v>
      </c>
      <c r="D1470" t="s">
        <v>21</v>
      </c>
      <c r="E1470">
        <v>98247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43602</v>
      </c>
      <c r="L1470" t="s">
        <v>26</v>
      </c>
      <c r="N1470" t="s">
        <v>24</v>
      </c>
    </row>
    <row r="1471" spans="1:14" x14ac:dyDescent="0.25">
      <c r="A1471" t="s">
        <v>2867</v>
      </c>
      <c r="B1471" t="s">
        <v>2868</v>
      </c>
      <c r="C1471" t="s">
        <v>309</v>
      </c>
      <c r="D1471" t="s">
        <v>21</v>
      </c>
      <c r="E1471">
        <v>98026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43601</v>
      </c>
      <c r="L1471" t="s">
        <v>26</v>
      </c>
      <c r="N1471" t="s">
        <v>24</v>
      </c>
    </row>
    <row r="1472" spans="1:14" x14ac:dyDescent="0.25">
      <c r="A1472" t="s">
        <v>2869</v>
      </c>
      <c r="B1472" t="s">
        <v>2870</v>
      </c>
      <c r="C1472" t="s">
        <v>529</v>
      </c>
      <c r="D1472" t="s">
        <v>21</v>
      </c>
      <c r="E1472">
        <v>98033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43601</v>
      </c>
      <c r="L1472" t="s">
        <v>26</v>
      </c>
      <c r="N1472" t="s">
        <v>24</v>
      </c>
    </row>
    <row r="1473" spans="1:14" x14ac:dyDescent="0.25">
      <c r="A1473" t="s">
        <v>2871</v>
      </c>
      <c r="B1473" t="s">
        <v>2872</v>
      </c>
      <c r="C1473" t="s">
        <v>20</v>
      </c>
      <c r="D1473" t="s">
        <v>21</v>
      </c>
      <c r="E1473">
        <v>98121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43601</v>
      </c>
      <c r="L1473" t="s">
        <v>26</v>
      </c>
      <c r="N1473" t="s">
        <v>24</v>
      </c>
    </row>
    <row r="1474" spans="1:14" x14ac:dyDescent="0.25">
      <c r="A1474" t="s">
        <v>2873</v>
      </c>
      <c r="B1474" t="s">
        <v>2874</v>
      </c>
      <c r="C1474" t="s">
        <v>898</v>
      </c>
      <c r="D1474" t="s">
        <v>21</v>
      </c>
      <c r="E1474">
        <v>98252</v>
      </c>
      <c r="F1474" t="s">
        <v>22</v>
      </c>
      <c r="G1474" t="s">
        <v>22</v>
      </c>
      <c r="H1474" t="s">
        <v>57</v>
      </c>
      <c r="I1474" t="s">
        <v>203</v>
      </c>
      <c r="J1474" s="1">
        <v>43565</v>
      </c>
      <c r="K1474" s="1">
        <v>43601</v>
      </c>
      <c r="L1474" t="s">
        <v>118</v>
      </c>
      <c r="N1474" t="s">
        <v>1849</v>
      </c>
    </row>
    <row r="1475" spans="1:14" x14ac:dyDescent="0.25">
      <c r="A1475" t="s">
        <v>2875</v>
      </c>
      <c r="B1475" t="s">
        <v>2876</v>
      </c>
      <c r="C1475" t="s">
        <v>29</v>
      </c>
      <c r="D1475" t="s">
        <v>21</v>
      </c>
      <c r="E1475">
        <v>98801</v>
      </c>
      <c r="F1475" t="s">
        <v>22</v>
      </c>
      <c r="G1475" t="s">
        <v>22</v>
      </c>
      <c r="H1475" t="s">
        <v>104</v>
      </c>
      <c r="I1475" t="s">
        <v>105</v>
      </c>
      <c r="J1475" s="1">
        <v>43558</v>
      </c>
      <c r="K1475" s="1">
        <v>43601</v>
      </c>
      <c r="L1475" t="s">
        <v>118</v>
      </c>
      <c r="N1475" t="s">
        <v>1858</v>
      </c>
    </row>
    <row r="1476" spans="1:14" x14ac:dyDescent="0.25">
      <c r="A1476" t="s">
        <v>1317</v>
      </c>
      <c r="B1476" t="s">
        <v>2877</v>
      </c>
      <c r="C1476" t="s">
        <v>227</v>
      </c>
      <c r="D1476" t="s">
        <v>21</v>
      </c>
      <c r="E1476">
        <v>98225</v>
      </c>
      <c r="F1476" t="s">
        <v>22</v>
      </c>
      <c r="G1476" t="s">
        <v>22</v>
      </c>
      <c r="H1476" t="s">
        <v>57</v>
      </c>
      <c r="I1476" t="s">
        <v>203</v>
      </c>
      <c r="J1476" s="1">
        <v>43556</v>
      </c>
      <c r="K1476" s="1">
        <v>43601</v>
      </c>
      <c r="L1476" t="s">
        <v>118</v>
      </c>
      <c r="N1476" t="s">
        <v>1992</v>
      </c>
    </row>
    <row r="1477" spans="1:14" x14ac:dyDescent="0.25">
      <c r="A1477" t="s">
        <v>2878</v>
      </c>
      <c r="B1477" t="s">
        <v>2879</v>
      </c>
      <c r="C1477" t="s">
        <v>529</v>
      </c>
      <c r="D1477" t="s">
        <v>21</v>
      </c>
      <c r="E1477">
        <v>98034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43601</v>
      </c>
      <c r="L1477" t="s">
        <v>26</v>
      </c>
      <c r="N1477" t="s">
        <v>24</v>
      </c>
    </row>
    <row r="1478" spans="1:14" x14ac:dyDescent="0.25">
      <c r="A1478" t="s">
        <v>2880</v>
      </c>
      <c r="B1478" t="s">
        <v>2881</v>
      </c>
      <c r="C1478" t="s">
        <v>309</v>
      </c>
      <c r="D1478" t="s">
        <v>21</v>
      </c>
      <c r="E1478">
        <v>98020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43601</v>
      </c>
      <c r="L1478" t="s">
        <v>26</v>
      </c>
      <c r="N1478" t="s">
        <v>24</v>
      </c>
    </row>
    <row r="1479" spans="1:14" x14ac:dyDescent="0.25">
      <c r="A1479" t="s">
        <v>2882</v>
      </c>
      <c r="B1479" t="s">
        <v>2883</v>
      </c>
      <c r="C1479" t="s">
        <v>20</v>
      </c>
      <c r="D1479" t="s">
        <v>21</v>
      </c>
      <c r="E1479">
        <v>98125</v>
      </c>
      <c r="F1479" t="s">
        <v>22</v>
      </c>
      <c r="G1479" t="s">
        <v>22</v>
      </c>
      <c r="H1479" t="s">
        <v>57</v>
      </c>
      <c r="I1479" t="s">
        <v>212</v>
      </c>
      <c r="J1479" s="1">
        <v>43563</v>
      </c>
      <c r="K1479" s="1">
        <v>43601</v>
      </c>
      <c r="L1479" t="s">
        <v>118</v>
      </c>
      <c r="N1479" t="s">
        <v>1992</v>
      </c>
    </row>
    <row r="1480" spans="1:14" x14ac:dyDescent="0.25">
      <c r="A1480" t="s">
        <v>733</v>
      </c>
      <c r="B1480" t="s">
        <v>2884</v>
      </c>
      <c r="C1480" t="s">
        <v>206</v>
      </c>
      <c r="D1480" t="s">
        <v>21</v>
      </c>
      <c r="E1480">
        <v>98272</v>
      </c>
      <c r="F1480" t="s">
        <v>22</v>
      </c>
      <c r="G1480" t="s">
        <v>22</v>
      </c>
      <c r="H1480" t="s">
        <v>57</v>
      </c>
      <c r="I1480" t="s">
        <v>203</v>
      </c>
      <c r="J1480" s="1">
        <v>43565</v>
      </c>
      <c r="K1480" s="1">
        <v>43601</v>
      </c>
      <c r="L1480" t="s">
        <v>118</v>
      </c>
      <c r="N1480" t="s">
        <v>1849</v>
      </c>
    </row>
    <row r="1481" spans="1:14" x14ac:dyDescent="0.25">
      <c r="A1481" t="s">
        <v>2885</v>
      </c>
      <c r="B1481" t="s">
        <v>2886</v>
      </c>
      <c r="C1481" t="s">
        <v>20</v>
      </c>
      <c r="D1481" t="s">
        <v>21</v>
      </c>
      <c r="E1481">
        <v>98103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43601</v>
      </c>
      <c r="L1481" t="s">
        <v>26</v>
      </c>
      <c r="N1481" t="s">
        <v>24</v>
      </c>
    </row>
    <row r="1482" spans="1:14" x14ac:dyDescent="0.25">
      <c r="A1482" t="s">
        <v>2887</v>
      </c>
      <c r="B1482" t="s">
        <v>2888</v>
      </c>
      <c r="C1482" t="s">
        <v>142</v>
      </c>
      <c r="D1482" t="s">
        <v>21</v>
      </c>
      <c r="E1482">
        <v>98902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43601</v>
      </c>
      <c r="L1482" t="s">
        <v>26</v>
      </c>
      <c r="N1482" t="s">
        <v>24</v>
      </c>
    </row>
    <row r="1483" spans="1:14" x14ac:dyDescent="0.25">
      <c r="A1483" t="s">
        <v>2889</v>
      </c>
      <c r="B1483" t="s">
        <v>2890</v>
      </c>
      <c r="C1483" t="s">
        <v>20</v>
      </c>
      <c r="D1483" t="s">
        <v>21</v>
      </c>
      <c r="E1483">
        <v>98109</v>
      </c>
      <c r="F1483" t="s">
        <v>22</v>
      </c>
      <c r="G1483" t="s">
        <v>22</v>
      </c>
      <c r="H1483" t="s">
        <v>104</v>
      </c>
      <c r="I1483" t="s">
        <v>148</v>
      </c>
      <c r="J1483" s="1">
        <v>43558</v>
      </c>
      <c r="K1483" s="1">
        <v>43601</v>
      </c>
      <c r="L1483" t="s">
        <v>118</v>
      </c>
      <c r="N1483" t="s">
        <v>1858</v>
      </c>
    </row>
    <row r="1484" spans="1:14" x14ac:dyDescent="0.25">
      <c r="A1484" t="s">
        <v>581</v>
      </c>
      <c r="B1484" t="s">
        <v>2891</v>
      </c>
      <c r="C1484" t="s">
        <v>230</v>
      </c>
      <c r="D1484" t="s">
        <v>21</v>
      </c>
      <c r="E1484">
        <v>98264</v>
      </c>
      <c r="F1484" t="s">
        <v>22</v>
      </c>
      <c r="G1484" t="s">
        <v>22</v>
      </c>
      <c r="H1484" t="s">
        <v>104</v>
      </c>
      <c r="I1484" t="s">
        <v>148</v>
      </c>
      <c r="J1484" s="1">
        <v>43560</v>
      </c>
      <c r="K1484" s="1">
        <v>43601</v>
      </c>
      <c r="L1484" t="s">
        <v>118</v>
      </c>
      <c r="N1484" t="s">
        <v>1858</v>
      </c>
    </row>
    <row r="1485" spans="1:14" x14ac:dyDescent="0.25">
      <c r="A1485" t="s">
        <v>2892</v>
      </c>
      <c r="B1485" t="s">
        <v>2893</v>
      </c>
      <c r="C1485" t="s">
        <v>209</v>
      </c>
      <c r="D1485" t="s">
        <v>21</v>
      </c>
      <c r="E1485">
        <v>98032</v>
      </c>
      <c r="F1485" t="s">
        <v>22</v>
      </c>
      <c r="G1485" t="s">
        <v>22</v>
      </c>
      <c r="H1485" t="s">
        <v>57</v>
      </c>
      <c r="I1485" t="s">
        <v>58</v>
      </c>
      <c r="J1485" s="1">
        <v>43536</v>
      </c>
      <c r="K1485" s="1">
        <v>43601</v>
      </c>
      <c r="L1485" t="s">
        <v>118</v>
      </c>
      <c r="N1485" t="s">
        <v>1849</v>
      </c>
    </row>
    <row r="1486" spans="1:14" x14ac:dyDescent="0.25">
      <c r="A1486" t="s">
        <v>244</v>
      </c>
      <c r="B1486" t="s">
        <v>2894</v>
      </c>
      <c r="C1486" t="s">
        <v>20</v>
      </c>
      <c r="D1486" t="s">
        <v>21</v>
      </c>
      <c r="E1486">
        <v>98117</v>
      </c>
      <c r="F1486" t="s">
        <v>22</v>
      </c>
      <c r="G1486" t="s">
        <v>22</v>
      </c>
      <c r="H1486" t="s">
        <v>57</v>
      </c>
      <c r="I1486" t="s">
        <v>58</v>
      </c>
      <c r="J1486" s="1">
        <v>43558</v>
      </c>
      <c r="K1486" s="1">
        <v>43601</v>
      </c>
      <c r="L1486" t="s">
        <v>118</v>
      </c>
      <c r="N1486" t="s">
        <v>1849</v>
      </c>
    </row>
    <row r="1487" spans="1:14" x14ac:dyDescent="0.25">
      <c r="A1487" t="s">
        <v>356</v>
      </c>
      <c r="B1487" t="s">
        <v>2895</v>
      </c>
      <c r="C1487" t="s">
        <v>619</v>
      </c>
      <c r="D1487" t="s">
        <v>21</v>
      </c>
      <c r="E1487">
        <v>98072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43601</v>
      </c>
      <c r="L1487" t="s">
        <v>26</v>
      </c>
      <c r="N1487" t="s">
        <v>24</v>
      </c>
    </row>
    <row r="1488" spans="1:14" x14ac:dyDescent="0.25">
      <c r="A1488" t="s">
        <v>356</v>
      </c>
      <c r="B1488" t="s">
        <v>2896</v>
      </c>
      <c r="C1488" t="s">
        <v>578</v>
      </c>
      <c r="D1488" t="s">
        <v>21</v>
      </c>
      <c r="E1488">
        <v>98321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43601</v>
      </c>
      <c r="L1488" t="s">
        <v>26</v>
      </c>
      <c r="N1488" t="s">
        <v>24</v>
      </c>
    </row>
    <row r="1489" spans="1:14" x14ac:dyDescent="0.25">
      <c r="A1489" t="s">
        <v>2897</v>
      </c>
      <c r="B1489" t="s">
        <v>2898</v>
      </c>
      <c r="C1489" t="s">
        <v>2899</v>
      </c>
      <c r="D1489" t="s">
        <v>21</v>
      </c>
      <c r="E1489">
        <v>98028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43601</v>
      </c>
      <c r="L1489" t="s">
        <v>26</v>
      </c>
      <c r="N1489" t="s">
        <v>24</v>
      </c>
    </row>
    <row r="1490" spans="1:14" x14ac:dyDescent="0.25">
      <c r="A1490" t="s">
        <v>2900</v>
      </c>
      <c r="B1490" t="s">
        <v>2901</v>
      </c>
      <c r="C1490" t="s">
        <v>20</v>
      </c>
      <c r="D1490" t="s">
        <v>21</v>
      </c>
      <c r="E1490">
        <v>98188</v>
      </c>
      <c r="F1490" t="s">
        <v>22</v>
      </c>
      <c r="G1490" t="s">
        <v>22</v>
      </c>
      <c r="H1490" t="s">
        <v>104</v>
      </c>
      <c r="I1490" t="s">
        <v>105</v>
      </c>
      <c r="J1490" s="1">
        <v>43536</v>
      </c>
      <c r="K1490" s="1">
        <v>43601</v>
      </c>
      <c r="L1490" t="s">
        <v>118</v>
      </c>
      <c r="N1490" t="s">
        <v>1858</v>
      </c>
    </row>
    <row r="1491" spans="1:14" x14ac:dyDescent="0.25">
      <c r="A1491" t="s">
        <v>2902</v>
      </c>
      <c r="B1491" t="s">
        <v>2903</v>
      </c>
      <c r="C1491" t="s">
        <v>20</v>
      </c>
      <c r="D1491" t="s">
        <v>21</v>
      </c>
      <c r="E1491">
        <v>98134</v>
      </c>
      <c r="F1491" t="s">
        <v>22</v>
      </c>
      <c r="G1491" t="s">
        <v>22</v>
      </c>
      <c r="H1491" t="s">
        <v>116</v>
      </c>
      <c r="I1491" t="s">
        <v>212</v>
      </c>
      <c r="J1491" s="1">
        <v>43563</v>
      </c>
      <c r="K1491" s="1">
        <v>43601</v>
      </c>
      <c r="L1491" t="s">
        <v>118</v>
      </c>
      <c r="N1491" t="s">
        <v>1849</v>
      </c>
    </row>
    <row r="1492" spans="1:14" x14ac:dyDescent="0.25">
      <c r="A1492" t="s">
        <v>2904</v>
      </c>
      <c r="B1492" t="s">
        <v>2905</v>
      </c>
      <c r="C1492" t="s">
        <v>898</v>
      </c>
      <c r="D1492" t="s">
        <v>21</v>
      </c>
      <c r="E1492">
        <v>98252</v>
      </c>
      <c r="F1492" t="s">
        <v>22</v>
      </c>
      <c r="G1492" t="s">
        <v>22</v>
      </c>
      <c r="H1492" t="s">
        <v>57</v>
      </c>
      <c r="I1492" t="s">
        <v>620</v>
      </c>
      <c r="J1492" s="1">
        <v>43559</v>
      </c>
      <c r="K1492" s="1">
        <v>43601</v>
      </c>
      <c r="L1492" t="s">
        <v>118</v>
      </c>
      <c r="N1492" t="s">
        <v>1849</v>
      </c>
    </row>
    <row r="1493" spans="1:14" x14ac:dyDescent="0.25">
      <c r="A1493" t="s">
        <v>829</v>
      </c>
      <c r="B1493" t="s">
        <v>830</v>
      </c>
      <c r="C1493" t="s">
        <v>178</v>
      </c>
      <c r="D1493" t="s">
        <v>21</v>
      </c>
      <c r="E1493">
        <v>98944</v>
      </c>
      <c r="F1493" t="s">
        <v>22</v>
      </c>
      <c r="G1493" t="s">
        <v>22</v>
      </c>
      <c r="H1493" t="s">
        <v>104</v>
      </c>
      <c r="I1493" t="s">
        <v>105</v>
      </c>
      <c r="J1493" s="1">
        <v>43556</v>
      </c>
      <c r="K1493" s="1">
        <v>43601</v>
      </c>
      <c r="L1493" t="s">
        <v>118</v>
      </c>
      <c r="N1493" t="s">
        <v>1858</v>
      </c>
    </row>
    <row r="1494" spans="1:14" x14ac:dyDescent="0.25">
      <c r="A1494" t="s">
        <v>194</v>
      </c>
      <c r="B1494" t="s">
        <v>2906</v>
      </c>
      <c r="C1494" t="s">
        <v>20</v>
      </c>
      <c r="D1494" t="s">
        <v>21</v>
      </c>
      <c r="E1494">
        <v>98115</v>
      </c>
      <c r="F1494" t="s">
        <v>22</v>
      </c>
      <c r="G1494" t="s">
        <v>22</v>
      </c>
      <c r="H1494" t="s">
        <v>116</v>
      </c>
      <c r="I1494" t="s">
        <v>117</v>
      </c>
      <c r="J1494" s="1">
        <v>43563</v>
      </c>
      <c r="K1494" s="1">
        <v>43601</v>
      </c>
      <c r="L1494" t="s">
        <v>118</v>
      </c>
      <c r="N1494" t="s">
        <v>1992</v>
      </c>
    </row>
    <row r="1495" spans="1:14" x14ac:dyDescent="0.25">
      <c r="A1495" t="s">
        <v>194</v>
      </c>
      <c r="B1495" t="s">
        <v>2907</v>
      </c>
      <c r="C1495" t="s">
        <v>898</v>
      </c>
      <c r="D1495" t="s">
        <v>21</v>
      </c>
      <c r="E1495">
        <v>98252</v>
      </c>
      <c r="F1495" t="s">
        <v>22</v>
      </c>
      <c r="G1495" t="s">
        <v>22</v>
      </c>
      <c r="H1495" t="s">
        <v>57</v>
      </c>
      <c r="I1495" t="s">
        <v>203</v>
      </c>
      <c r="J1495" s="1">
        <v>43559</v>
      </c>
      <c r="K1495" s="1">
        <v>43601</v>
      </c>
      <c r="L1495" t="s">
        <v>118</v>
      </c>
      <c r="N1495" t="s">
        <v>1849</v>
      </c>
    </row>
    <row r="1496" spans="1:14" x14ac:dyDescent="0.25">
      <c r="A1496" t="s">
        <v>2908</v>
      </c>
      <c r="B1496" t="s">
        <v>2909</v>
      </c>
      <c r="C1496" t="s">
        <v>142</v>
      </c>
      <c r="D1496" t="s">
        <v>21</v>
      </c>
      <c r="E1496">
        <v>98902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43601</v>
      </c>
      <c r="L1496" t="s">
        <v>26</v>
      </c>
      <c r="N1496" t="s">
        <v>24</v>
      </c>
    </row>
    <row r="1497" spans="1:14" x14ac:dyDescent="0.25">
      <c r="A1497" t="s">
        <v>2910</v>
      </c>
      <c r="B1497" t="s">
        <v>2911</v>
      </c>
      <c r="C1497" t="s">
        <v>108</v>
      </c>
      <c r="D1497" t="s">
        <v>21</v>
      </c>
      <c r="E1497">
        <v>98201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43601</v>
      </c>
      <c r="L1497" t="s">
        <v>26</v>
      </c>
      <c r="N1497" t="s">
        <v>24</v>
      </c>
    </row>
    <row r="1498" spans="1:14" x14ac:dyDescent="0.25">
      <c r="A1498" t="s">
        <v>1810</v>
      </c>
      <c r="B1498" t="s">
        <v>1811</v>
      </c>
      <c r="C1498" t="s">
        <v>81</v>
      </c>
      <c r="D1498" t="s">
        <v>21</v>
      </c>
      <c r="E1498">
        <v>99037</v>
      </c>
      <c r="F1498" t="s">
        <v>22</v>
      </c>
      <c r="G1498" t="s">
        <v>22</v>
      </c>
      <c r="H1498" t="s">
        <v>57</v>
      </c>
      <c r="I1498" t="s">
        <v>212</v>
      </c>
      <c r="J1498" s="1">
        <v>43556</v>
      </c>
      <c r="K1498" s="1">
        <v>43601</v>
      </c>
      <c r="L1498" t="s">
        <v>118</v>
      </c>
      <c r="N1498" t="s">
        <v>1849</v>
      </c>
    </row>
    <row r="1499" spans="1:14" x14ac:dyDescent="0.25">
      <c r="A1499" t="s">
        <v>2912</v>
      </c>
      <c r="B1499" t="s">
        <v>2913</v>
      </c>
      <c r="C1499" t="s">
        <v>142</v>
      </c>
      <c r="D1499" t="s">
        <v>21</v>
      </c>
      <c r="E1499">
        <v>98901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43601</v>
      </c>
      <c r="L1499" t="s">
        <v>26</v>
      </c>
      <c r="N1499" t="s">
        <v>24</v>
      </c>
    </row>
    <row r="1500" spans="1:14" x14ac:dyDescent="0.25">
      <c r="A1500" t="s">
        <v>2914</v>
      </c>
      <c r="B1500" t="s">
        <v>2915</v>
      </c>
      <c r="C1500" t="s">
        <v>20</v>
      </c>
      <c r="D1500" t="s">
        <v>21</v>
      </c>
      <c r="E1500">
        <v>98106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43601</v>
      </c>
      <c r="L1500" t="s">
        <v>26</v>
      </c>
      <c r="N1500" t="s">
        <v>24</v>
      </c>
    </row>
    <row r="1501" spans="1:14" x14ac:dyDescent="0.25">
      <c r="A1501" t="s">
        <v>2916</v>
      </c>
      <c r="B1501" t="s">
        <v>2917</v>
      </c>
      <c r="C1501" t="s">
        <v>227</v>
      </c>
      <c r="D1501" t="s">
        <v>21</v>
      </c>
      <c r="E1501">
        <v>98225</v>
      </c>
      <c r="F1501" t="s">
        <v>22</v>
      </c>
      <c r="G1501" t="s">
        <v>22</v>
      </c>
      <c r="H1501" t="s">
        <v>57</v>
      </c>
      <c r="I1501" t="s">
        <v>212</v>
      </c>
      <c r="J1501" s="1">
        <v>43556</v>
      </c>
      <c r="K1501" s="1">
        <v>43601</v>
      </c>
      <c r="L1501" t="s">
        <v>118</v>
      </c>
      <c r="N1501" t="s">
        <v>1992</v>
      </c>
    </row>
    <row r="1502" spans="1:14" x14ac:dyDescent="0.25">
      <c r="A1502" t="s">
        <v>1148</v>
      </c>
      <c r="B1502" t="s">
        <v>2918</v>
      </c>
      <c r="C1502" t="s">
        <v>227</v>
      </c>
      <c r="D1502" t="s">
        <v>21</v>
      </c>
      <c r="E1502">
        <v>98225</v>
      </c>
      <c r="F1502" t="s">
        <v>22</v>
      </c>
      <c r="G1502" t="s">
        <v>22</v>
      </c>
      <c r="H1502" t="s">
        <v>104</v>
      </c>
      <c r="I1502" t="s">
        <v>212</v>
      </c>
      <c r="J1502" s="1">
        <v>43556</v>
      </c>
      <c r="K1502" s="1">
        <v>43601</v>
      </c>
      <c r="L1502" t="s">
        <v>118</v>
      </c>
      <c r="N1502" t="s">
        <v>1858</v>
      </c>
    </row>
    <row r="1503" spans="1:14" x14ac:dyDescent="0.25">
      <c r="A1503" t="s">
        <v>1039</v>
      </c>
      <c r="B1503" t="s">
        <v>1040</v>
      </c>
      <c r="C1503" t="s">
        <v>1041</v>
      </c>
      <c r="D1503" t="s">
        <v>21</v>
      </c>
      <c r="E1503">
        <v>98576</v>
      </c>
      <c r="F1503" t="s">
        <v>22</v>
      </c>
      <c r="G1503" t="s">
        <v>22</v>
      </c>
      <c r="H1503" t="s">
        <v>57</v>
      </c>
      <c r="I1503" t="s">
        <v>58</v>
      </c>
      <c r="J1503" s="1">
        <v>43556</v>
      </c>
      <c r="K1503" s="1">
        <v>43601</v>
      </c>
      <c r="L1503" t="s">
        <v>118</v>
      </c>
      <c r="N1503" t="s">
        <v>1849</v>
      </c>
    </row>
    <row r="1504" spans="1:14" x14ac:dyDescent="0.25">
      <c r="A1504" t="s">
        <v>2131</v>
      </c>
      <c r="B1504" t="s">
        <v>2919</v>
      </c>
      <c r="C1504" t="s">
        <v>132</v>
      </c>
      <c r="D1504" t="s">
        <v>21</v>
      </c>
      <c r="E1504">
        <v>99301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43601</v>
      </c>
      <c r="L1504" t="s">
        <v>26</v>
      </c>
      <c r="N1504" t="s">
        <v>24</v>
      </c>
    </row>
    <row r="1505" spans="1:14" x14ac:dyDescent="0.25">
      <c r="A1505" t="s">
        <v>173</v>
      </c>
      <c r="B1505" t="s">
        <v>2920</v>
      </c>
      <c r="C1505" t="s">
        <v>175</v>
      </c>
      <c r="D1505" t="s">
        <v>21</v>
      </c>
      <c r="E1505">
        <v>98921</v>
      </c>
      <c r="F1505" t="s">
        <v>22</v>
      </c>
      <c r="G1505" t="s">
        <v>22</v>
      </c>
      <c r="H1505" t="s">
        <v>116</v>
      </c>
      <c r="I1505" t="s">
        <v>117</v>
      </c>
      <c r="J1505" s="1">
        <v>43564</v>
      </c>
      <c r="K1505" s="1">
        <v>43601</v>
      </c>
      <c r="L1505" t="s">
        <v>118</v>
      </c>
      <c r="N1505" t="s">
        <v>1849</v>
      </c>
    </row>
    <row r="1506" spans="1:14" x14ac:dyDescent="0.25">
      <c r="A1506" t="s">
        <v>2921</v>
      </c>
      <c r="B1506" t="s">
        <v>2922</v>
      </c>
      <c r="C1506" t="s">
        <v>218</v>
      </c>
      <c r="D1506" t="s">
        <v>21</v>
      </c>
      <c r="E1506">
        <v>98321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43601</v>
      </c>
      <c r="L1506" t="s">
        <v>26</v>
      </c>
      <c r="N1506" t="s">
        <v>24</v>
      </c>
    </row>
    <row r="1507" spans="1:14" x14ac:dyDescent="0.25">
      <c r="A1507" t="s">
        <v>2923</v>
      </c>
      <c r="B1507" t="s">
        <v>1219</v>
      </c>
      <c r="C1507" t="s">
        <v>227</v>
      </c>
      <c r="D1507" t="s">
        <v>21</v>
      </c>
      <c r="E1507">
        <v>98226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43600</v>
      </c>
      <c r="L1507" t="s">
        <v>26</v>
      </c>
      <c r="N1507" t="s">
        <v>24</v>
      </c>
    </row>
    <row r="1508" spans="1:14" x14ac:dyDescent="0.25">
      <c r="A1508" t="s">
        <v>2924</v>
      </c>
      <c r="B1508" t="s">
        <v>2925</v>
      </c>
      <c r="C1508" t="s">
        <v>20</v>
      </c>
      <c r="D1508" t="s">
        <v>21</v>
      </c>
      <c r="E1508">
        <v>98103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43600</v>
      </c>
      <c r="L1508" t="s">
        <v>26</v>
      </c>
      <c r="N1508" t="s">
        <v>24</v>
      </c>
    </row>
    <row r="1509" spans="1:14" x14ac:dyDescent="0.25">
      <c r="A1509" t="s">
        <v>2926</v>
      </c>
      <c r="B1509" t="s">
        <v>2927</v>
      </c>
      <c r="C1509" t="s">
        <v>37</v>
      </c>
      <c r="D1509" t="s">
        <v>21</v>
      </c>
      <c r="E1509">
        <v>99336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43600</v>
      </c>
      <c r="L1509" t="s">
        <v>26</v>
      </c>
      <c r="N1509" t="s">
        <v>24</v>
      </c>
    </row>
    <row r="1510" spans="1:14" x14ac:dyDescent="0.25">
      <c r="A1510" t="s">
        <v>2928</v>
      </c>
      <c r="B1510" t="s">
        <v>2929</v>
      </c>
      <c r="C1510" t="s">
        <v>37</v>
      </c>
      <c r="D1510" t="s">
        <v>21</v>
      </c>
      <c r="E1510">
        <v>99336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43600</v>
      </c>
      <c r="L1510" t="s">
        <v>26</v>
      </c>
      <c r="N1510" t="s">
        <v>24</v>
      </c>
    </row>
    <row r="1511" spans="1:14" x14ac:dyDescent="0.25">
      <c r="A1511" t="s">
        <v>2930</v>
      </c>
      <c r="B1511" t="s">
        <v>2931</v>
      </c>
      <c r="C1511" t="s">
        <v>470</v>
      </c>
      <c r="D1511" t="s">
        <v>21</v>
      </c>
      <c r="E1511">
        <v>98168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43600</v>
      </c>
      <c r="L1511" t="s">
        <v>26</v>
      </c>
      <c r="N1511" t="s">
        <v>24</v>
      </c>
    </row>
    <row r="1512" spans="1:14" x14ac:dyDescent="0.25">
      <c r="A1512">
        <v>76</v>
      </c>
      <c r="B1512" t="s">
        <v>2932</v>
      </c>
      <c r="C1512" t="s">
        <v>470</v>
      </c>
      <c r="D1512" t="s">
        <v>21</v>
      </c>
      <c r="E1512">
        <v>98168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43600</v>
      </c>
      <c r="L1512" t="s">
        <v>26</v>
      </c>
      <c r="N1512" t="s">
        <v>24</v>
      </c>
    </row>
    <row r="1513" spans="1:14" x14ac:dyDescent="0.25">
      <c r="A1513" t="s">
        <v>2933</v>
      </c>
      <c r="B1513" t="s">
        <v>2934</v>
      </c>
      <c r="C1513" t="s">
        <v>37</v>
      </c>
      <c r="D1513" t="s">
        <v>21</v>
      </c>
      <c r="E1513">
        <v>99337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43600</v>
      </c>
      <c r="L1513" t="s">
        <v>26</v>
      </c>
      <c r="N1513" t="s">
        <v>24</v>
      </c>
    </row>
    <row r="1514" spans="1:14" x14ac:dyDescent="0.25">
      <c r="A1514" t="s">
        <v>733</v>
      </c>
      <c r="B1514" t="s">
        <v>2935</v>
      </c>
      <c r="C1514" t="s">
        <v>20</v>
      </c>
      <c r="D1514" t="s">
        <v>21</v>
      </c>
      <c r="E1514">
        <v>98122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43600</v>
      </c>
      <c r="L1514" t="s">
        <v>26</v>
      </c>
      <c r="N1514" t="s">
        <v>24</v>
      </c>
    </row>
    <row r="1515" spans="1:14" x14ac:dyDescent="0.25">
      <c r="A1515" t="s">
        <v>2936</v>
      </c>
      <c r="B1515" t="s">
        <v>2937</v>
      </c>
      <c r="C1515" t="s">
        <v>227</v>
      </c>
      <c r="D1515" t="s">
        <v>21</v>
      </c>
      <c r="E1515">
        <v>98226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43600</v>
      </c>
      <c r="L1515" t="s">
        <v>26</v>
      </c>
      <c r="N1515" t="s">
        <v>24</v>
      </c>
    </row>
    <row r="1516" spans="1:14" x14ac:dyDescent="0.25">
      <c r="A1516" t="s">
        <v>2938</v>
      </c>
      <c r="B1516" t="s">
        <v>2939</v>
      </c>
      <c r="C1516" t="s">
        <v>470</v>
      </c>
      <c r="D1516" t="s">
        <v>21</v>
      </c>
      <c r="E1516">
        <v>98146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43600</v>
      </c>
      <c r="L1516" t="s">
        <v>26</v>
      </c>
      <c r="N1516" t="s">
        <v>24</v>
      </c>
    </row>
    <row r="1517" spans="1:14" x14ac:dyDescent="0.25">
      <c r="A1517" t="s">
        <v>2940</v>
      </c>
      <c r="B1517" t="s">
        <v>2941</v>
      </c>
      <c r="C1517" t="s">
        <v>470</v>
      </c>
      <c r="D1517" t="s">
        <v>21</v>
      </c>
      <c r="E1517">
        <v>98166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43600</v>
      </c>
      <c r="L1517" t="s">
        <v>26</v>
      </c>
      <c r="N1517" t="s">
        <v>24</v>
      </c>
    </row>
    <row r="1518" spans="1:14" x14ac:dyDescent="0.25">
      <c r="A1518" t="s">
        <v>356</v>
      </c>
      <c r="B1518" t="s">
        <v>2942</v>
      </c>
      <c r="C1518" t="s">
        <v>132</v>
      </c>
      <c r="D1518" t="s">
        <v>21</v>
      </c>
      <c r="E1518">
        <v>99302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43600</v>
      </c>
      <c r="L1518" t="s">
        <v>26</v>
      </c>
      <c r="N1518" t="s">
        <v>24</v>
      </c>
    </row>
    <row r="1519" spans="1:14" x14ac:dyDescent="0.25">
      <c r="A1519" t="s">
        <v>2943</v>
      </c>
      <c r="B1519" t="s">
        <v>2944</v>
      </c>
      <c r="C1519" t="s">
        <v>2945</v>
      </c>
      <c r="D1519" t="s">
        <v>21</v>
      </c>
      <c r="E1519">
        <v>98039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43600</v>
      </c>
      <c r="L1519" t="s">
        <v>26</v>
      </c>
      <c r="N1519" t="s">
        <v>24</v>
      </c>
    </row>
    <row r="1520" spans="1:14" x14ac:dyDescent="0.25">
      <c r="A1520" t="s">
        <v>2946</v>
      </c>
      <c r="B1520" t="s">
        <v>2947</v>
      </c>
      <c r="C1520" t="s">
        <v>132</v>
      </c>
      <c r="D1520" t="s">
        <v>21</v>
      </c>
      <c r="E1520">
        <v>99301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43600</v>
      </c>
      <c r="L1520" t="s">
        <v>26</v>
      </c>
      <c r="N1520" t="s">
        <v>24</v>
      </c>
    </row>
    <row r="1521" spans="1:14" x14ac:dyDescent="0.25">
      <c r="A1521" t="s">
        <v>2948</v>
      </c>
      <c r="B1521" t="s">
        <v>2949</v>
      </c>
      <c r="C1521" t="s">
        <v>1177</v>
      </c>
      <c r="D1521" t="s">
        <v>21</v>
      </c>
      <c r="E1521">
        <v>98932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43600</v>
      </c>
      <c r="L1521" t="s">
        <v>26</v>
      </c>
      <c r="N1521" t="s">
        <v>24</v>
      </c>
    </row>
    <row r="1522" spans="1:14" x14ac:dyDescent="0.25">
      <c r="A1522" t="s">
        <v>2950</v>
      </c>
      <c r="B1522" t="s">
        <v>2951</v>
      </c>
      <c r="C1522" t="s">
        <v>470</v>
      </c>
      <c r="D1522" t="s">
        <v>21</v>
      </c>
      <c r="E1522">
        <v>98166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43600</v>
      </c>
      <c r="L1522" t="s">
        <v>26</v>
      </c>
      <c r="N1522" t="s">
        <v>24</v>
      </c>
    </row>
    <row r="1523" spans="1:14" x14ac:dyDescent="0.25">
      <c r="A1523" t="s">
        <v>2952</v>
      </c>
      <c r="B1523" t="s">
        <v>2953</v>
      </c>
      <c r="C1523" t="s">
        <v>1331</v>
      </c>
      <c r="D1523" t="s">
        <v>21</v>
      </c>
      <c r="E1523">
        <v>98244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43600</v>
      </c>
      <c r="L1523" t="s">
        <v>26</v>
      </c>
      <c r="N1523" t="s">
        <v>24</v>
      </c>
    </row>
    <row r="1524" spans="1:14" x14ac:dyDescent="0.25">
      <c r="A1524" t="s">
        <v>2954</v>
      </c>
      <c r="B1524" t="s">
        <v>2955</v>
      </c>
      <c r="C1524" t="s">
        <v>2945</v>
      </c>
      <c r="D1524" t="s">
        <v>21</v>
      </c>
      <c r="E1524">
        <v>98039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43600</v>
      </c>
      <c r="L1524" t="s">
        <v>26</v>
      </c>
      <c r="N1524" t="s">
        <v>24</v>
      </c>
    </row>
    <row r="1525" spans="1:14" x14ac:dyDescent="0.25">
      <c r="A1525" t="s">
        <v>2602</v>
      </c>
      <c r="B1525" t="s">
        <v>2956</v>
      </c>
      <c r="C1525" t="s">
        <v>470</v>
      </c>
      <c r="D1525" t="s">
        <v>21</v>
      </c>
      <c r="E1525">
        <v>98168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43600</v>
      </c>
      <c r="L1525" t="s">
        <v>26</v>
      </c>
      <c r="N1525" t="s">
        <v>24</v>
      </c>
    </row>
    <row r="1526" spans="1:14" x14ac:dyDescent="0.25">
      <c r="A1526" t="s">
        <v>2957</v>
      </c>
      <c r="B1526" t="s">
        <v>2958</v>
      </c>
      <c r="C1526" t="s">
        <v>470</v>
      </c>
      <c r="D1526" t="s">
        <v>21</v>
      </c>
      <c r="E1526">
        <v>98166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43600</v>
      </c>
      <c r="L1526" t="s">
        <v>26</v>
      </c>
      <c r="N1526" t="s">
        <v>24</v>
      </c>
    </row>
    <row r="1527" spans="1:14" x14ac:dyDescent="0.25">
      <c r="A1527" t="s">
        <v>71</v>
      </c>
      <c r="B1527" t="s">
        <v>2959</v>
      </c>
      <c r="C1527" t="s">
        <v>470</v>
      </c>
      <c r="D1527" t="s">
        <v>21</v>
      </c>
      <c r="E1527">
        <v>98148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43600</v>
      </c>
      <c r="L1527" t="s">
        <v>26</v>
      </c>
      <c r="N1527" t="s">
        <v>24</v>
      </c>
    </row>
    <row r="1528" spans="1:14" x14ac:dyDescent="0.25">
      <c r="A1528" t="s">
        <v>2960</v>
      </c>
      <c r="B1528" t="s">
        <v>2961</v>
      </c>
      <c r="C1528" t="s">
        <v>470</v>
      </c>
      <c r="D1528" t="s">
        <v>21</v>
      </c>
      <c r="E1528">
        <v>98148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43600</v>
      </c>
      <c r="L1528" t="s">
        <v>26</v>
      </c>
      <c r="N1528" t="s">
        <v>24</v>
      </c>
    </row>
    <row r="1529" spans="1:14" x14ac:dyDescent="0.25">
      <c r="A1529" t="s">
        <v>2962</v>
      </c>
      <c r="B1529" t="s">
        <v>2963</v>
      </c>
      <c r="C1529" t="s">
        <v>261</v>
      </c>
      <c r="D1529" t="s">
        <v>21</v>
      </c>
      <c r="E1529">
        <v>99201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43599</v>
      </c>
      <c r="L1529" t="s">
        <v>26</v>
      </c>
      <c r="N1529" t="s">
        <v>24</v>
      </c>
    </row>
    <row r="1530" spans="1:14" x14ac:dyDescent="0.25">
      <c r="A1530" t="s">
        <v>1169</v>
      </c>
      <c r="B1530" t="s">
        <v>1170</v>
      </c>
      <c r="C1530" t="s">
        <v>172</v>
      </c>
      <c r="D1530" t="s">
        <v>21</v>
      </c>
      <c r="E1530">
        <v>98953</v>
      </c>
      <c r="F1530" t="s">
        <v>22</v>
      </c>
      <c r="G1530" t="s">
        <v>22</v>
      </c>
      <c r="H1530" t="s">
        <v>116</v>
      </c>
      <c r="I1530" t="s">
        <v>117</v>
      </c>
      <c r="J1530" t="s">
        <v>59</v>
      </c>
      <c r="K1530" s="1">
        <v>43599</v>
      </c>
      <c r="L1530" t="s">
        <v>60</v>
      </c>
      <c r="M1530" t="str">
        <f>HYPERLINK("https://www.regulations.gov/docket?D=FDA-2019-H-2282")</f>
        <v>https://www.regulations.gov/docket?D=FDA-2019-H-2282</v>
      </c>
      <c r="N1530" t="s">
        <v>59</v>
      </c>
    </row>
    <row r="1531" spans="1:14" x14ac:dyDescent="0.25">
      <c r="A1531" t="s">
        <v>2964</v>
      </c>
      <c r="B1531" t="s">
        <v>2965</v>
      </c>
      <c r="C1531" t="s">
        <v>519</v>
      </c>
      <c r="D1531" t="s">
        <v>21</v>
      </c>
      <c r="E1531">
        <v>98671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43599</v>
      </c>
      <c r="L1531" t="s">
        <v>26</v>
      </c>
      <c r="N1531" t="s">
        <v>24</v>
      </c>
    </row>
    <row r="1532" spans="1:14" x14ac:dyDescent="0.25">
      <c r="A1532" t="s">
        <v>2966</v>
      </c>
      <c r="B1532" t="s">
        <v>2967</v>
      </c>
      <c r="C1532" t="s">
        <v>34</v>
      </c>
      <c r="D1532" t="s">
        <v>21</v>
      </c>
      <c r="E1532">
        <v>98682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43598</v>
      </c>
      <c r="L1532" t="s">
        <v>26</v>
      </c>
      <c r="N1532" t="s">
        <v>24</v>
      </c>
    </row>
    <row r="1533" spans="1:14" x14ac:dyDescent="0.25">
      <c r="A1533" t="s">
        <v>2968</v>
      </c>
      <c r="B1533" t="s">
        <v>2969</v>
      </c>
      <c r="C1533" t="s">
        <v>34</v>
      </c>
      <c r="D1533" t="s">
        <v>21</v>
      </c>
      <c r="E1533">
        <v>98661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43598</v>
      </c>
      <c r="L1533" t="s">
        <v>26</v>
      </c>
      <c r="N1533" t="s">
        <v>24</v>
      </c>
    </row>
    <row r="1534" spans="1:14" x14ac:dyDescent="0.25">
      <c r="A1534" t="s">
        <v>2970</v>
      </c>
      <c r="B1534" t="s">
        <v>2971</v>
      </c>
      <c r="C1534" t="s">
        <v>1270</v>
      </c>
      <c r="D1534" t="s">
        <v>21</v>
      </c>
      <c r="E1534">
        <v>98021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43598</v>
      </c>
      <c r="L1534" t="s">
        <v>26</v>
      </c>
      <c r="N1534" t="s">
        <v>24</v>
      </c>
    </row>
    <row r="1535" spans="1:14" x14ac:dyDescent="0.25">
      <c r="A1535" t="s">
        <v>2972</v>
      </c>
      <c r="B1535" t="s">
        <v>2973</v>
      </c>
      <c r="C1535" t="s">
        <v>1270</v>
      </c>
      <c r="D1535" t="s">
        <v>21</v>
      </c>
      <c r="E1535">
        <v>98021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43598</v>
      </c>
      <c r="L1535" t="s">
        <v>26</v>
      </c>
      <c r="N1535" t="s">
        <v>24</v>
      </c>
    </row>
    <row r="1536" spans="1:14" x14ac:dyDescent="0.25">
      <c r="A1536" t="s">
        <v>2974</v>
      </c>
      <c r="B1536" t="s">
        <v>2975</v>
      </c>
      <c r="C1536" t="s">
        <v>34</v>
      </c>
      <c r="D1536" t="s">
        <v>21</v>
      </c>
      <c r="E1536">
        <v>98664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43598</v>
      </c>
      <c r="L1536" t="s">
        <v>26</v>
      </c>
      <c r="N1536" t="s">
        <v>24</v>
      </c>
    </row>
    <row r="1537" spans="1:14" x14ac:dyDescent="0.25">
      <c r="A1537" t="s">
        <v>2976</v>
      </c>
      <c r="B1537" t="s">
        <v>2977</v>
      </c>
      <c r="C1537" t="s">
        <v>34</v>
      </c>
      <c r="D1537" t="s">
        <v>21</v>
      </c>
      <c r="E1537">
        <v>98682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43598</v>
      </c>
      <c r="L1537" t="s">
        <v>26</v>
      </c>
      <c r="N1537" t="s">
        <v>24</v>
      </c>
    </row>
    <row r="1538" spans="1:14" x14ac:dyDescent="0.25">
      <c r="A1538" t="s">
        <v>2978</v>
      </c>
      <c r="B1538" t="s">
        <v>2979</v>
      </c>
      <c r="C1538" t="s">
        <v>34</v>
      </c>
      <c r="D1538" t="s">
        <v>21</v>
      </c>
      <c r="E1538">
        <v>98684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43598</v>
      </c>
      <c r="L1538" t="s">
        <v>26</v>
      </c>
      <c r="N1538" t="s">
        <v>24</v>
      </c>
    </row>
    <row r="1539" spans="1:14" x14ac:dyDescent="0.25">
      <c r="A1539" t="s">
        <v>2980</v>
      </c>
      <c r="B1539" t="s">
        <v>2981</v>
      </c>
      <c r="C1539" t="s">
        <v>34</v>
      </c>
      <c r="D1539" t="s">
        <v>21</v>
      </c>
      <c r="E1539">
        <v>98663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43598</v>
      </c>
      <c r="L1539" t="s">
        <v>26</v>
      </c>
      <c r="N1539" t="s">
        <v>24</v>
      </c>
    </row>
    <row r="1540" spans="1:14" x14ac:dyDescent="0.25">
      <c r="A1540" t="s">
        <v>2982</v>
      </c>
      <c r="B1540" t="s">
        <v>2983</v>
      </c>
      <c r="C1540" t="s">
        <v>1270</v>
      </c>
      <c r="D1540" t="s">
        <v>21</v>
      </c>
      <c r="E1540">
        <v>98021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43598</v>
      </c>
      <c r="L1540" t="s">
        <v>26</v>
      </c>
      <c r="N1540" t="s">
        <v>24</v>
      </c>
    </row>
    <row r="1541" spans="1:14" x14ac:dyDescent="0.25">
      <c r="A1541" t="s">
        <v>2984</v>
      </c>
      <c r="B1541" t="s">
        <v>2985</v>
      </c>
      <c r="C1541" t="s">
        <v>529</v>
      </c>
      <c r="D1541" t="s">
        <v>21</v>
      </c>
      <c r="E1541">
        <v>98034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43598</v>
      </c>
      <c r="L1541" t="s">
        <v>26</v>
      </c>
      <c r="N1541" t="s">
        <v>24</v>
      </c>
    </row>
    <row r="1542" spans="1:14" x14ac:dyDescent="0.25">
      <c r="A1542" t="s">
        <v>2986</v>
      </c>
      <c r="B1542" t="s">
        <v>2987</v>
      </c>
      <c r="C1542" t="s">
        <v>1270</v>
      </c>
      <c r="D1542" t="s">
        <v>21</v>
      </c>
      <c r="E1542">
        <v>98021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43598</v>
      </c>
      <c r="L1542" t="s">
        <v>26</v>
      </c>
      <c r="N1542" t="s">
        <v>24</v>
      </c>
    </row>
    <row r="1543" spans="1:14" x14ac:dyDescent="0.25">
      <c r="A1543" t="s">
        <v>2988</v>
      </c>
      <c r="B1543" t="s">
        <v>2989</v>
      </c>
      <c r="C1543" t="s">
        <v>34</v>
      </c>
      <c r="D1543" t="s">
        <v>21</v>
      </c>
      <c r="E1543">
        <v>98661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43598</v>
      </c>
      <c r="L1543" t="s">
        <v>26</v>
      </c>
      <c r="N1543" t="s">
        <v>24</v>
      </c>
    </row>
    <row r="1544" spans="1:14" x14ac:dyDescent="0.25">
      <c r="A1544" t="s">
        <v>2990</v>
      </c>
      <c r="B1544" t="s">
        <v>2991</v>
      </c>
      <c r="C1544" t="s">
        <v>309</v>
      </c>
      <c r="D1544" t="s">
        <v>21</v>
      </c>
      <c r="E1544">
        <v>98020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43598</v>
      </c>
      <c r="L1544" t="s">
        <v>26</v>
      </c>
      <c r="N1544" t="s">
        <v>24</v>
      </c>
    </row>
    <row r="1545" spans="1:14" x14ac:dyDescent="0.25">
      <c r="A1545" t="s">
        <v>994</v>
      </c>
      <c r="B1545" t="s">
        <v>2992</v>
      </c>
      <c r="C1545" t="s">
        <v>619</v>
      </c>
      <c r="D1545" t="s">
        <v>21</v>
      </c>
      <c r="E1545">
        <v>98072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43598</v>
      </c>
      <c r="L1545" t="s">
        <v>26</v>
      </c>
      <c r="N1545" t="s">
        <v>24</v>
      </c>
    </row>
    <row r="1546" spans="1:14" x14ac:dyDescent="0.25">
      <c r="A1546" t="s">
        <v>2993</v>
      </c>
      <c r="B1546" t="s">
        <v>2994</v>
      </c>
      <c r="C1546" t="s">
        <v>619</v>
      </c>
      <c r="D1546" t="s">
        <v>21</v>
      </c>
      <c r="E1546">
        <v>98072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43598</v>
      </c>
      <c r="L1546" t="s">
        <v>26</v>
      </c>
      <c r="N1546" t="s">
        <v>24</v>
      </c>
    </row>
    <row r="1547" spans="1:14" x14ac:dyDescent="0.25">
      <c r="A1547" t="s">
        <v>2995</v>
      </c>
      <c r="B1547" t="s">
        <v>2996</v>
      </c>
      <c r="C1547" t="s">
        <v>555</v>
      </c>
      <c r="D1547" t="s">
        <v>21</v>
      </c>
      <c r="E1547">
        <v>98052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43598</v>
      </c>
      <c r="L1547" t="s">
        <v>26</v>
      </c>
      <c r="N1547" t="s">
        <v>24</v>
      </c>
    </row>
    <row r="1548" spans="1:14" x14ac:dyDescent="0.25">
      <c r="A1548" t="s">
        <v>316</v>
      </c>
      <c r="B1548" t="s">
        <v>2997</v>
      </c>
      <c r="C1548" t="s">
        <v>224</v>
      </c>
      <c r="D1548" t="s">
        <v>21</v>
      </c>
      <c r="E1548">
        <v>98125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43598</v>
      </c>
      <c r="L1548" t="s">
        <v>26</v>
      </c>
      <c r="N1548" t="s">
        <v>24</v>
      </c>
    </row>
    <row r="1549" spans="1:14" x14ac:dyDescent="0.25">
      <c r="A1549" t="s">
        <v>242</v>
      </c>
      <c r="B1549" t="s">
        <v>2998</v>
      </c>
      <c r="C1549" t="s">
        <v>224</v>
      </c>
      <c r="D1549" t="s">
        <v>21</v>
      </c>
      <c r="E1549">
        <v>98155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43598</v>
      </c>
      <c r="L1549" t="s">
        <v>26</v>
      </c>
      <c r="N1549" t="s">
        <v>24</v>
      </c>
    </row>
    <row r="1550" spans="1:14" x14ac:dyDescent="0.25">
      <c r="A1550" t="s">
        <v>316</v>
      </c>
      <c r="B1550" t="s">
        <v>2999</v>
      </c>
      <c r="C1550" t="s">
        <v>34</v>
      </c>
      <c r="D1550" t="s">
        <v>21</v>
      </c>
      <c r="E1550">
        <v>98660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43598</v>
      </c>
      <c r="L1550" t="s">
        <v>26</v>
      </c>
      <c r="N1550" t="s">
        <v>24</v>
      </c>
    </row>
    <row r="1551" spans="1:14" x14ac:dyDescent="0.25">
      <c r="A1551" t="s">
        <v>3000</v>
      </c>
      <c r="B1551" t="s">
        <v>3001</v>
      </c>
      <c r="C1551" t="s">
        <v>261</v>
      </c>
      <c r="D1551" t="s">
        <v>21</v>
      </c>
      <c r="E1551">
        <v>99208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43598</v>
      </c>
      <c r="L1551" t="s">
        <v>26</v>
      </c>
      <c r="N1551" t="s">
        <v>24</v>
      </c>
    </row>
    <row r="1552" spans="1:14" x14ac:dyDescent="0.25">
      <c r="A1552" t="s">
        <v>3002</v>
      </c>
      <c r="B1552" t="s">
        <v>3003</v>
      </c>
      <c r="C1552" t="s">
        <v>20</v>
      </c>
      <c r="D1552" t="s">
        <v>21</v>
      </c>
      <c r="E1552">
        <v>98133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43598</v>
      </c>
      <c r="L1552" t="s">
        <v>26</v>
      </c>
      <c r="N1552" t="s">
        <v>24</v>
      </c>
    </row>
    <row r="1553" spans="1:14" x14ac:dyDescent="0.25">
      <c r="A1553" t="s">
        <v>98</v>
      </c>
      <c r="B1553" t="s">
        <v>3004</v>
      </c>
      <c r="C1553" t="s">
        <v>619</v>
      </c>
      <c r="D1553" t="s">
        <v>21</v>
      </c>
      <c r="E1553">
        <v>98072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43598</v>
      </c>
      <c r="L1553" t="s">
        <v>26</v>
      </c>
      <c r="N1553" t="s">
        <v>24</v>
      </c>
    </row>
    <row r="1554" spans="1:14" x14ac:dyDescent="0.25">
      <c r="A1554" t="s">
        <v>1735</v>
      </c>
      <c r="B1554" t="s">
        <v>3005</v>
      </c>
      <c r="C1554" t="s">
        <v>224</v>
      </c>
      <c r="D1554" t="s">
        <v>21</v>
      </c>
      <c r="E1554">
        <v>98133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43598</v>
      </c>
      <c r="L1554" t="s">
        <v>26</v>
      </c>
      <c r="N1554" t="s">
        <v>24</v>
      </c>
    </row>
    <row r="1555" spans="1:14" x14ac:dyDescent="0.25">
      <c r="A1555" t="s">
        <v>3006</v>
      </c>
      <c r="B1555" t="s">
        <v>3007</v>
      </c>
      <c r="C1555" t="s">
        <v>34</v>
      </c>
      <c r="D1555" t="s">
        <v>21</v>
      </c>
      <c r="E1555">
        <v>98660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43598</v>
      </c>
      <c r="L1555" t="s">
        <v>26</v>
      </c>
      <c r="N1555" t="s">
        <v>24</v>
      </c>
    </row>
    <row r="1556" spans="1:14" x14ac:dyDescent="0.25">
      <c r="A1556" t="s">
        <v>3008</v>
      </c>
      <c r="B1556" t="s">
        <v>3009</v>
      </c>
      <c r="C1556" t="s">
        <v>34</v>
      </c>
      <c r="D1556" t="s">
        <v>21</v>
      </c>
      <c r="E1556">
        <v>98682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43598</v>
      </c>
      <c r="L1556" t="s">
        <v>26</v>
      </c>
      <c r="N1556" t="s">
        <v>24</v>
      </c>
    </row>
    <row r="1557" spans="1:14" x14ac:dyDescent="0.25">
      <c r="A1557" t="s">
        <v>556</v>
      </c>
      <c r="B1557" t="s">
        <v>3010</v>
      </c>
      <c r="C1557" t="s">
        <v>20</v>
      </c>
      <c r="D1557" t="s">
        <v>21</v>
      </c>
      <c r="E1557">
        <v>98199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43598</v>
      </c>
      <c r="L1557" t="s">
        <v>26</v>
      </c>
      <c r="N1557" t="s">
        <v>24</v>
      </c>
    </row>
    <row r="1558" spans="1:14" x14ac:dyDescent="0.25">
      <c r="A1558" t="s">
        <v>3011</v>
      </c>
      <c r="B1558" t="s">
        <v>3012</v>
      </c>
      <c r="C1558" t="s">
        <v>619</v>
      </c>
      <c r="D1558" t="s">
        <v>21</v>
      </c>
      <c r="E1558">
        <v>98072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43598</v>
      </c>
      <c r="L1558" t="s">
        <v>26</v>
      </c>
      <c r="N1558" t="s">
        <v>24</v>
      </c>
    </row>
    <row r="1559" spans="1:14" x14ac:dyDescent="0.25">
      <c r="A1559" t="s">
        <v>3013</v>
      </c>
      <c r="B1559" t="s">
        <v>3014</v>
      </c>
      <c r="C1559" t="s">
        <v>309</v>
      </c>
      <c r="D1559" t="s">
        <v>21</v>
      </c>
      <c r="E1559">
        <v>98020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43596</v>
      </c>
      <c r="L1559" t="s">
        <v>26</v>
      </c>
      <c r="N1559" t="s">
        <v>24</v>
      </c>
    </row>
    <row r="1560" spans="1:14" x14ac:dyDescent="0.25">
      <c r="A1560" t="s">
        <v>3015</v>
      </c>
      <c r="B1560" t="s">
        <v>3016</v>
      </c>
      <c r="C1560" t="s">
        <v>224</v>
      </c>
      <c r="D1560" t="s">
        <v>21</v>
      </c>
      <c r="E1560">
        <v>98133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43596</v>
      </c>
      <c r="L1560" t="s">
        <v>26</v>
      </c>
      <c r="N1560" t="s">
        <v>24</v>
      </c>
    </row>
    <row r="1561" spans="1:14" x14ac:dyDescent="0.25">
      <c r="A1561" t="s">
        <v>3017</v>
      </c>
      <c r="B1561" t="s">
        <v>3018</v>
      </c>
      <c r="C1561" t="s">
        <v>108</v>
      </c>
      <c r="D1561" t="s">
        <v>21</v>
      </c>
      <c r="E1561">
        <v>98203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43596</v>
      </c>
      <c r="L1561" t="s">
        <v>26</v>
      </c>
      <c r="N1561" t="s">
        <v>24</v>
      </c>
    </row>
    <row r="1562" spans="1:14" x14ac:dyDescent="0.25">
      <c r="A1562" t="s">
        <v>413</v>
      </c>
      <c r="B1562" t="s">
        <v>3019</v>
      </c>
      <c r="C1562" t="s">
        <v>1270</v>
      </c>
      <c r="D1562" t="s">
        <v>21</v>
      </c>
      <c r="E1562">
        <v>98034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43596</v>
      </c>
      <c r="L1562" t="s">
        <v>26</v>
      </c>
      <c r="N1562" t="s">
        <v>24</v>
      </c>
    </row>
    <row r="1563" spans="1:14" x14ac:dyDescent="0.25">
      <c r="A1563" t="s">
        <v>3020</v>
      </c>
      <c r="B1563" t="s">
        <v>3021</v>
      </c>
      <c r="C1563" t="s">
        <v>224</v>
      </c>
      <c r="D1563" t="s">
        <v>21</v>
      </c>
      <c r="E1563">
        <v>98177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43596</v>
      </c>
      <c r="L1563" t="s">
        <v>26</v>
      </c>
      <c r="N1563" t="s">
        <v>24</v>
      </c>
    </row>
    <row r="1564" spans="1:14" x14ac:dyDescent="0.25">
      <c r="A1564" t="s">
        <v>3022</v>
      </c>
      <c r="B1564" t="s">
        <v>3023</v>
      </c>
      <c r="C1564" t="s">
        <v>224</v>
      </c>
      <c r="D1564" t="s">
        <v>21</v>
      </c>
      <c r="E1564">
        <v>98133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43596</v>
      </c>
      <c r="L1564" t="s">
        <v>26</v>
      </c>
      <c r="N1564" t="s">
        <v>24</v>
      </c>
    </row>
    <row r="1565" spans="1:14" x14ac:dyDescent="0.25">
      <c r="A1565" t="s">
        <v>3024</v>
      </c>
      <c r="B1565" t="s">
        <v>3025</v>
      </c>
      <c r="C1565" t="s">
        <v>1270</v>
      </c>
      <c r="D1565" t="s">
        <v>21</v>
      </c>
      <c r="E1565">
        <v>98011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43596</v>
      </c>
      <c r="L1565" t="s">
        <v>26</v>
      </c>
      <c r="N1565" t="s">
        <v>24</v>
      </c>
    </row>
    <row r="1566" spans="1:14" x14ac:dyDescent="0.25">
      <c r="A1566" t="s">
        <v>207</v>
      </c>
      <c r="B1566" t="s">
        <v>3026</v>
      </c>
      <c r="C1566" t="s">
        <v>309</v>
      </c>
      <c r="D1566" t="s">
        <v>21</v>
      </c>
      <c r="E1566">
        <v>98026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43596</v>
      </c>
      <c r="L1566" t="s">
        <v>26</v>
      </c>
      <c r="N1566" t="s">
        <v>24</v>
      </c>
    </row>
    <row r="1567" spans="1:14" x14ac:dyDescent="0.25">
      <c r="A1567" t="s">
        <v>1735</v>
      </c>
      <c r="B1567" t="s">
        <v>3027</v>
      </c>
      <c r="C1567" t="s">
        <v>224</v>
      </c>
      <c r="D1567" t="s">
        <v>21</v>
      </c>
      <c r="E1567">
        <v>98125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43596</v>
      </c>
      <c r="L1567" t="s">
        <v>26</v>
      </c>
      <c r="N1567" t="s">
        <v>24</v>
      </c>
    </row>
    <row r="1568" spans="1:14" x14ac:dyDescent="0.25">
      <c r="A1568" t="s">
        <v>3028</v>
      </c>
      <c r="B1568" t="s">
        <v>3029</v>
      </c>
      <c r="C1568" t="s">
        <v>224</v>
      </c>
      <c r="D1568" t="s">
        <v>21</v>
      </c>
      <c r="E1568">
        <v>98133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43596</v>
      </c>
      <c r="L1568" t="s">
        <v>26</v>
      </c>
      <c r="N1568" t="s">
        <v>24</v>
      </c>
    </row>
    <row r="1569" spans="1:14" x14ac:dyDescent="0.25">
      <c r="A1569" t="s">
        <v>3030</v>
      </c>
      <c r="B1569" t="s">
        <v>3031</v>
      </c>
      <c r="C1569" t="s">
        <v>1270</v>
      </c>
      <c r="D1569" t="s">
        <v>21</v>
      </c>
      <c r="E1569">
        <v>98011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43596</v>
      </c>
      <c r="L1569" t="s">
        <v>26</v>
      </c>
      <c r="N1569" t="s">
        <v>24</v>
      </c>
    </row>
    <row r="1570" spans="1:14" x14ac:dyDescent="0.25">
      <c r="A1570" t="s">
        <v>3032</v>
      </c>
      <c r="B1570" t="s">
        <v>3033</v>
      </c>
      <c r="C1570" t="s">
        <v>20</v>
      </c>
      <c r="D1570" t="s">
        <v>21</v>
      </c>
      <c r="E1570">
        <v>98115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43595</v>
      </c>
      <c r="L1570" t="s">
        <v>26</v>
      </c>
      <c r="N1570" t="s">
        <v>24</v>
      </c>
    </row>
    <row r="1571" spans="1:14" x14ac:dyDescent="0.25">
      <c r="A1571" t="s">
        <v>3034</v>
      </c>
      <c r="B1571" t="s">
        <v>3035</v>
      </c>
      <c r="C1571" t="s">
        <v>101</v>
      </c>
      <c r="D1571" t="s">
        <v>21</v>
      </c>
      <c r="E1571">
        <v>98263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43595</v>
      </c>
      <c r="L1571" t="s">
        <v>26</v>
      </c>
      <c r="N1571" t="s">
        <v>24</v>
      </c>
    </row>
    <row r="1572" spans="1:14" x14ac:dyDescent="0.25">
      <c r="A1572" t="s">
        <v>154</v>
      </c>
      <c r="B1572" t="s">
        <v>3036</v>
      </c>
      <c r="C1572" t="s">
        <v>108</v>
      </c>
      <c r="D1572" t="s">
        <v>21</v>
      </c>
      <c r="E1572">
        <v>98203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43595</v>
      </c>
      <c r="L1572" t="s">
        <v>26</v>
      </c>
      <c r="N1572" t="s">
        <v>24</v>
      </c>
    </row>
    <row r="1573" spans="1:14" x14ac:dyDescent="0.25">
      <c r="A1573" t="s">
        <v>3037</v>
      </c>
      <c r="B1573" t="s">
        <v>3038</v>
      </c>
      <c r="C1573" t="s">
        <v>20</v>
      </c>
      <c r="D1573" t="s">
        <v>21</v>
      </c>
      <c r="E1573">
        <v>98105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43595</v>
      </c>
      <c r="L1573" t="s">
        <v>26</v>
      </c>
      <c r="N1573" t="s">
        <v>24</v>
      </c>
    </row>
    <row r="1574" spans="1:14" x14ac:dyDescent="0.25">
      <c r="A1574" t="s">
        <v>3039</v>
      </c>
      <c r="B1574" t="s">
        <v>3040</v>
      </c>
      <c r="C1574" t="s">
        <v>92</v>
      </c>
      <c r="D1574" t="s">
        <v>21</v>
      </c>
      <c r="E1574">
        <v>98273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43595</v>
      </c>
      <c r="L1574" t="s">
        <v>26</v>
      </c>
      <c r="N1574" t="s">
        <v>24</v>
      </c>
    </row>
    <row r="1575" spans="1:14" x14ac:dyDescent="0.25">
      <c r="A1575" t="s">
        <v>3041</v>
      </c>
      <c r="B1575" t="s">
        <v>3042</v>
      </c>
      <c r="C1575" t="s">
        <v>529</v>
      </c>
      <c r="D1575" t="s">
        <v>21</v>
      </c>
      <c r="E1575">
        <v>98033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43595</v>
      </c>
      <c r="L1575" t="s">
        <v>26</v>
      </c>
      <c r="N1575" t="s">
        <v>24</v>
      </c>
    </row>
    <row r="1576" spans="1:14" x14ac:dyDescent="0.25">
      <c r="A1576" t="s">
        <v>558</v>
      </c>
      <c r="B1576" t="s">
        <v>559</v>
      </c>
      <c r="C1576" t="s">
        <v>492</v>
      </c>
      <c r="D1576" t="s">
        <v>21</v>
      </c>
      <c r="E1576">
        <v>98506</v>
      </c>
      <c r="F1576" t="s">
        <v>22</v>
      </c>
      <c r="G1576" t="s">
        <v>22</v>
      </c>
      <c r="H1576" t="s">
        <v>116</v>
      </c>
      <c r="I1576" t="s">
        <v>117</v>
      </c>
      <c r="J1576" s="1">
        <v>43544</v>
      </c>
      <c r="K1576" s="1">
        <v>43594</v>
      </c>
      <c r="L1576" t="s">
        <v>118</v>
      </c>
      <c r="N1576" t="s">
        <v>119</v>
      </c>
    </row>
    <row r="1577" spans="1:14" x14ac:dyDescent="0.25">
      <c r="A1577" t="s">
        <v>1058</v>
      </c>
      <c r="B1577" t="s">
        <v>1059</v>
      </c>
      <c r="C1577" t="s">
        <v>20</v>
      </c>
      <c r="D1577" t="s">
        <v>21</v>
      </c>
      <c r="E1577">
        <v>98121</v>
      </c>
      <c r="F1577" t="s">
        <v>22</v>
      </c>
      <c r="G1577" t="s">
        <v>22</v>
      </c>
      <c r="H1577" t="s">
        <v>104</v>
      </c>
      <c r="I1577" t="s">
        <v>105</v>
      </c>
      <c r="J1577" s="1">
        <v>43543</v>
      </c>
      <c r="K1577" s="1">
        <v>43594</v>
      </c>
      <c r="L1577" t="s">
        <v>118</v>
      </c>
      <c r="N1577" t="s">
        <v>1854</v>
      </c>
    </row>
    <row r="1578" spans="1:14" x14ac:dyDescent="0.25">
      <c r="A1578" t="s">
        <v>3043</v>
      </c>
      <c r="B1578" t="s">
        <v>3044</v>
      </c>
      <c r="C1578" t="s">
        <v>1688</v>
      </c>
      <c r="D1578" t="s">
        <v>21</v>
      </c>
      <c r="E1578">
        <v>98198</v>
      </c>
      <c r="F1578" t="s">
        <v>22</v>
      </c>
      <c r="G1578" t="s">
        <v>22</v>
      </c>
      <c r="H1578" t="s">
        <v>57</v>
      </c>
      <c r="I1578" t="s">
        <v>203</v>
      </c>
      <c r="J1578" s="1">
        <v>43545</v>
      </c>
      <c r="K1578" s="1">
        <v>43594</v>
      </c>
      <c r="L1578" t="s">
        <v>118</v>
      </c>
      <c r="N1578" t="s">
        <v>1849</v>
      </c>
    </row>
    <row r="1579" spans="1:14" x14ac:dyDescent="0.25">
      <c r="A1579" t="s">
        <v>111</v>
      </c>
      <c r="B1579" t="s">
        <v>3045</v>
      </c>
      <c r="C1579" t="s">
        <v>41</v>
      </c>
      <c r="D1579" t="s">
        <v>21</v>
      </c>
      <c r="E1579">
        <v>98198</v>
      </c>
      <c r="F1579" t="s">
        <v>22</v>
      </c>
      <c r="G1579" t="s">
        <v>22</v>
      </c>
      <c r="H1579" t="s">
        <v>116</v>
      </c>
      <c r="I1579" t="s">
        <v>117</v>
      </c>
      <c r="J1579" s="1">
        <v>43552</v>
      </c>
      <c r="K1579" s="1">
        <v>43594</v>
      </c>
      <c r="L1579" t="s">
        <v>118</v>
      </c>
      <c r="N1579" t="s">
        <v>1849</v>
      </c>
    </row>
    <row r="1580" spans="1:14" x14ac:dyDescent="0.25">
      <c r="A1580" t="s">
        <v>1398</v>
      </c>
      <c r="B1580" t="s">
        <v>1399</v>
      </c>
      <c r="C1580" t="s">
        <v>20</v>
      </c>
      <c r="D1580" t="s">
        <v>21</v>
      </c>
      <c r="E1580">
        <v>98119</v>
      </c>
      <c r="F1580" t="s">
        <v>22</v>
      </c>
      <c r="G1580" t="s">
        <v>22</v>
      </c>
      <c r="H1580" t="s">
        <v>116</v>
      </c>
      <c r="I1580" t="s">
        <v>117</v>
      </c>
      <c r="J1580" s="1">
        <v>43543</v>
      </c>
      <c r="K1580" s="1">
        <v>43594</v>
      </c>
      <c r="L1580" t="s">
        <v>118</v>
      </c>
      <c r="N1580" t="s">
        <v>1992</v>
      </c>
    </row>
    <row r="1581" spans="1:14" x14ac:dyDescent="0.25">
      <c r="A1581" t="s">
        <v>3046</v>
      </c>
      <c r="B1581" t="s">
        <v>3047</v>
      </c>
      <c r="C1581" t="s">
        <v>3048</v>
      </c>
      <c r="D1581" t="s">
        <v>21</v>
      </c>
      <c r="E1581">
        <v>98040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43594</v>
      </c>
      <c r="L1581" t="s">
        <v>26</v>
      </c>
      <c r="N1581" t="s">
        <v>24</v>
      </c>
    </row>
    <row r="1582" spans="1:14" x14ac:dyDescent="0.25">
      <c r="A1582" t="s">
        <v>3049</v>
      </c>
      <c r="B1582" t="s">
        <v>3050</v>
      </c>
      <c r="C1582" t="s">
        <v>115</v>
      </c>
      <c r="D1582" t="s">
        <v>21</v>
      </c>
      <c r="E1582">
        <v>98532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43594</v>
      </c>
      <c r="L1582" t="s">
        <v>26</v>
      </c>
      <c r="N1582" t="s">
        <v>24</v>
      </c>
    </row>
    <row r="1583" spans="1:14" x14ac:dyDescent="0.25">
      <c r="A1583" t="s">
        <v>1949</v>
      </c>
      <c r="B1583" t="s">
        <v>1950</v>
      </c>
      <c r="C1583" t="s">
        <v>614</v>
      </c>
      <c r="D1583" t="s">
        <v>21</v>
      </c>
      <c r="E1583">
        <v>98674</v>
      </c>
      <c r="F1583" t="s">
        <v>22</v>
      </c>
      <c r="G1583" t="s">
        <v>22</v>
      </c>
      <c r="H1583" t="s">
        <v>57</v>
      </c>
      <c r="I1583" t="s">
        <v>58</v>
      </c>
      <c r="J1583" s="1">
        <v>43548</v>
      </c>
      <c r="K1583" s="1">
        <v>43594</v>
      </c>
      <c r="L1583" t="s">
        <v>118</v>
      </c>
      <c r="N1583" t="s">
        <v>1849</v>
      </c>
    </row>
    <row r="1584" spans="1:14" x14ac:dyDescent="0.25">
      <c r="A1584" t="s">
        <v>264</v>
      </c>
      <c r="B1584" t="s">
        <v>3051</v>
      </c>
      <c r="C1584" t="s">
        <v>1145</v>
      </c>
      <c r="D1584" t="s">
        <v>21</v>
      </c>
      <c r="E1584">
        <v>98294</v>
      </c>
      <c r="F1584" t="s">
        <v>22</v>
      </c>
      <c r="G1584" t="s">
        <v>22</v>
      </c>
      <c r="H1584" t="s">
        <v>57</v>
      </c>
      <c r="I1584" t="s">
        <v>203</v>
      </c>
      <c r="J1584" s="1">
        <v>43539</v>
      </c>
      <c r="K1584" s="1">
        <v>43594</v>
      </c>
      <c r="L1584" t="s">
        <v>118</v>
      </c>
      <c r="N1584" t="s">
        <v>1849</v>
      </c>
    </row>
    <row r="1585" spans="1:14" x14ac:dyDescent="0.25">
      <c r="A1585" t="s">
        <v>3052</v>
      </c>
      <c r="B1585" t="s">
        <v>3053</v>
      </c>
      <c r="C1585" t="s">
        <v>470</v>
      </c>
      <c r="D1585" t="s">
        <v>21</v>
      </c>
      <c r="E1585">
        <v>98148</v>
      </c>
      <c r="F1585" t="s">
        <v>22</v>
      </c>
      <c r="G1585" t="s">
        <v>22</v>
      </c>
      <c r="H1585" t="s">
        <v>57</v>
      </c>
      <c r="I1585" t="s">
        <v>58</v>
      </c>
      <c r="J1585" s="1">
        <v>43493</v>
      </c>
      <c r="K1585" s="1">
        <v>43594</v>
      </c>
      <c r="L1585" t="s">
        <v>118</v>
      </c>
      <c r="N1585" t="s">
        <v>119</v>
      </c>
    </row>
    <row r="1586" spans="1:14" x14ac:dyDescent="0.25">
      <c r="A1586" t="s">
        <v>3054</v>
      </c>
      <c r="B1586" t="s">
        <v>3055</v>
      </c>
      <c r="C1586" t="s">
        <v>20</v>
      </c>
      <c r="D1586" t="s">
        <v>21</v>
      </c>
      <c r="E1586">
        <v>98109</v>
      </c>
      <c r="F1586" t="s">
        <v>22</v>
      </c>
      <c r="G1586" t="s">
        <v>22</v>
      </c>
      <c r="H1586" t="s">
        <v>116</v>
      </c>
      <c r="I1586" t="s">
        <v>117</v>
      </c>
      <c r="J1586" s="1">
        <v>43549</v>
      </c>
      <c r="K1586" s="1">
        <v>43594</v>
      </c>
      <c r="L1586" t="s">
        <v>118</v>
      </c>
      <c r="N1586" t="s">
        <v>1849</v>
      </c>
    </row>
    <row r="1587" spans="1:14" x14ac:dyDescent="0.25">
      <c r="A1587" t="s">
        <v>3056</v>
      </c>
      <c r="B1587" t="s">
        <v>3057</v>
      </c>
      <c r="C1587" t="s">
        <v>20</v>
      </c>
      <c r="D1587" t="s">
        <v>21</v>
      </c>
      <c r="E1587">
        <v>98107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43594</v>
      </c>
      <c r="L1587" t="s">
        <v>26</v>
      </c>
      <c r="N1587" t="s">
        <v>24</v>
      </c>
    </row>
    <row r="1588" spans="1:14" x14ac:dyDescent="0.25">
      <c r="A1588" t="s">
        <v>3058</v>
      </c>
      <c r="B1588" t="s">
        <v>3059</v>
      </c>
      <c r="C1588" t="s">
        <v>165</v>
      </c>
      <c r="D1588" t="s">
        <v>21</v>
      </c>
      <c r="E1588">
        <v>98375</v>
      </c>
      <c r="F1588" t="s">
        <v>22</v>
      </c>
      <c r="G1588" t="s">
        <v>22</v>
      </c>
      <c r="H1588" t="s">
        <v>57</v>
      </c>
      <c r="I1588" t="s">
        <v>58</v>
      </c>
      <c r="J1588" s="1">
        <v>43544</v>
      </c>
      <c r="K1588" s="1">
        <v>43594</v>
      </c>
      <c r="L1588" t="s">
        <v>118</v>
      </c>
      <c r="N1588" t="s">
        <v>1992</v>
      </c>
    </row>
    <row r="1589" spans="1:14" x14ac:dyDescent="0.25">
      <c r="A1589" t="s">
        <v>3060</v>
      </c>
      <c r="B1589" t="s">
        <v>3061</v>
      </c>
      <c r="C1589" t="s">
        <v>344</v>
      </c>
      <c r="D1589" t="s">
        <v>21</v>
      </c>
      <c r="E1589">
        <v>98570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43594</v>
      </c>
      <c r="L1589" t="s">
        <v>26</v>
      </c>
      <c r="N1589" t="s">
        <v>24</v>
      </c>
    </row>
    <row r="1590" spans="1:14" x14ac:dyDescent="0.25">
      <c r="A1590" t="s">
        <v>3062</v>
      </c>
      <c r="B1590" t="s">
        <v>776</v>
      </c>
      <c r="C1590" t="s">
        <v>765</v>
      </c>
      <c r="D1590" t="s">
        <v>21</v>
      </c>
      <c r="E1590">
        <v>99163</v>
      </c>
      <c r="F1590" t="s">
        <v>22</v>
      </c>
      <c r="G1590" t="s">
        <v>22</v>
      </c>
      <c r="H1590" t="s">
        <v>57</v>
      </c>
      <c r="I1590" t="s">
        <v>58</v>
      </c>
      <c r="J1590" s="1">
        <v>43541</v>
      </c>
      <c r="K1590" s="1">
        <v>43594</v>
      </c>
      <c r="L1590" t="s">
        <v>118</v>
      </c>
      <c r="N1590" t="s">
        <v>1849</v>
      </c>
    </row>
    <row r="1591" spans="1:14" x14ac:dyDescent="0.25">
      <c r="A1591" t="s">
        <v>3063</v>
      </c>
      <c r="B1591" t="s">
        <v>3064</v>
      </c>
      <c r="C1591" t="s">
        <v>236</v>
      </c>
      <c r="D1591" t="s">
        <v>21</v>
      </c>
      <c r="E1591">
        <v>98445</v>
      </c>
      <c r="F1591" t="s">
        <v>22</v>
      </c>
      <c r="G1591" t="s">
        <v>22</v>
      </c>
      <c r="H1591" t="s">
        <v>57</v>
      </c>
      <c r="I1591" t="s">
        <v>58</v>
      </c>
      <c r="J1591" s="1">
        <v>43549</v>
      </c>
      <c r="K1591" s="1">
        <v>43594</v>
      </c>
      <c r="L1591" t="s">
        <v>118</v>
      </c>
      <c r="N1591" t="s">
        <v>1992</v>
      </c>
    </row>
    <row r="1592" spans="1:14" x14ac:dyDescent="0.25">
      <c r="A1592" t="s">
        <v>244</v>
      </c>
      <c r="B1592" t="s">
        <v>1780</v>
      </c>
      <c r="C1592" t="s">
        <v>41</v>
      </c>
      <c r="D1592" t="s">
        <v>21</v>
      </c>
      <c r="E1592">
        <v>98188</v>
      </c>
      <c r="F1592" t="s">
        <v>22</v>
      </c>
      <c r="G1592" t="s">
        <v>22</v>
      </c>
      <c r="H1592" t="s">
        <v>57</v>
      </c>
      <c r="I1592" t="s">
        <v>620</v>
      </c>
      <c r="J1592" s="1">
        <v>43552</v>
      </c>
      <c r="K1592" s="1">
        <v>43594</v>
      </c>
      <c r="L1592" t="s">
        <v>118</v>
      </c>
      <c r="N1592" t="s">
        <v>1992</v>
      </c>
    </row>
    <row r="1593" spans="1:14" x14ac:dyDescent="0.25">
      <c r="A1593" t="s">
        <v>3065</v>
      </c>
      <c r="B1593" t="s">
        <v>3066</v>
      </c>
      <c r="C1593" t="s">
        <v>1018</v>
      </c>
      <c r="D1593" t="s">
        <v>21</v>
      </c>
      <c r="E1593">
        <v>98531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43594</v>
      </c>
      <c r="L1593" t="s">
        <v>26</v>
      </c>
      <c r="N1593" t="s">
        <v>24</v>
      </c>
    </row>
    <row r="1594" spans="1:14" x14ac:dyDescent="0.25">
      <c r="A1594" t="s">
        <v>356</v>
      </c>
      <c r="B1594" t="s">
        <v>3067</v>
      </c>
      <c r="C1594" t="s">
        <v>165</v>
      </c>
      <c r="D1594" t="s">
        <v>21</v>
      </c>
      <c r="E1594">
        <v>98373</v>
      </c>
      <c r="F1594" t="s">
        <v>22</v>
      </c>
      <c r="G1594" t="s">
        <v>22</v>
      </c>
      <c r="H1594" t="s">
        <v>57</v>
      </c>
      <c r="I1594" t="s">
        <v>58</v>
      </c>
      <c r="J1594" s="1">
        <v>43544</v>
      </c>
      <c r="K1594" s="1">
        <v>43594</v>
      </c>
      <c r="L1594" t="s">
        <v>118</v>
      </c>
      <c r="N1594" t="s">
        <v>119</v>
      </c>
    </row>
    <row r="1595" spans="1:14" x14ac:dyDescent="0.25">
      <c r="A1595" t="s">
        <v>3068</v>
      </c>
      <c r="B1595" t="s">
        <v>3069</v>
      </c>
      <c r="C1595" t="s">
        <v>261</v>
      </c>
      <c r="D1595" t="s">
        <v>21</v>
      </c>
      <c r="E1595">
        <v>99208</v>
      </c>
      <c r="F1595" t="s">
        <v>22</v>
      </c>
      <c r="G1595" t="s">
        <v>22</v>
      </c>
      <c r="H1595" t="s">
        <v>116</v>
      </c>
      <c r="I1595" t="s">
        <v>212</v>
      </c>
      <c r="J1595" s="1">
        <v>43543</v>
      </c>
      <c r="K1595" s="1">
        <v>43594</v>
      </c>
      <c r="L1595" t="s">
        <v>118</v>
      </c>
      <c r="N1595" t="s">
        <v>119</v>
      </c>
    </row>
    <row r="1596" spans="1:14" x14ac:dyDescent="0.25">
      <c r="A1596" t="s">
        <v>1084</v>
      </c>
      <c r="B1596" t="s">
        <v>1085</v>
      </c>
      <c r="C1596" t="s">
        <v>286</v>
      </c>
      <c r="D1596" t="s">
        <v>21</v>
      </c>
      <c r="E1596">
        <v>98516</v>
      </c>
      <c r="F1596" t="s">
        <v>22</v>
      </c>
      <c r="G1596" t="s">
        <v>22</v>
      </c>
      <c r="H1596" t="s">
        <v>57</v>
      </c>
      <c r="I1596" t="s">
        <v>58</v>
      </c>
      <c r="J1596" s="1">
        <v>43544</v>
      </c>
      <c r="K1596" s="1">
        <v>43594</v>
      </c>
      <c r="L1596" t="s">
        <v>118</v>
      </c>
      <c r="N1596" t="s">
        <v>1992</v>
      </c>
    </row>
    <row r="1597" spans="1:14" x14ac:dyDescent="0.25">
      <c r="A1597" t="s">
        <v>3070</v>
      </c>
      <c r="B1597" t="s">
        <v>3071</v>
      </c>
      <c r="C1597" t="s">
        <v>632</v>
      </c>
      <c r="D1597" t="s">
        <v>21</v>
      </c>
      <c r="E1597">
        <v>98036</v>
      </c>
      <c r="F1597" t="s">
        <v>22</v>
      </c>
      <c r="G1597" t="s">
        <v>22</v>
      </c>
      <c r="H1597" t="s">
        <v>57</v>
      </c>
      <c r="I1597" t="s">
        <v>58</v>
      </c>
      <c r="J1597" s="1">
        <v>43521</v>
      </c>
      <c r="K1597" s="1">
        <v>43594</v>
      </c>
      <c r="L1597" t="s">
        <v>118</v>
      </c>
      <c r="N1597" t="s">
        <v>119</v>
      </c>
    </row>
    <row r="1598" spans="1:14" x14ac:dyDescent="0.25">
      <c r="A1598" t="s">
        <v>3072</v>
      </c>
      <c r="B1598" t="s">
        <v>3073</v>
      </c>
      <c r="C1598" t="s">
        <v>20</v>
      </c>
      <c r="D1598" t="s">
        <v>21</v>
      </c>
      <c r="E1598">
        <v>98121</v>
      </c>
      <c r="F1598" t="s">
        <v>22</v>
      </c>
      <c r="G1598" t="s">
        <v>22</v>
      </c>
      <c r="H1598" t="s">
        <v>104</v>
      </c>
      <c r="I1598" t="s">
        <v>148</v>
      </c>
      <c r="J1598" s="1">
        <v>43546</v>
      </c>
      <c r="K1598" s="1">
        <v>43594</v>
      </c>
      <c r="L1598" t="s">
        <v>118</v>
      </c>
      <c r="N1598" t="s">
        <v>1854</v>
      </c>
    </row>
    <row r="1599" spans="1:14" x14ac:dyDescent="0.25">
      <c r="A1599" t="s">
        <v>3074</v>
      </c>
      <c r="B1599" t="s">
        <v>3075</v>
      </c>
      <c r="C1599" t="s">
        <v>20</v>
      </c>
      <c r="D1599" t="s">
        <v>21</v>
      </c>
      <c r="E1599">
        <v>98104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43594</v>
      </c>
      <c r="L1599" t="s">
        <v>26</v>
      </c>
      <c r="N1599" t="s">
        <v>24</v>
      </c>
    </row>
    <row r="1600" spans="1:14" x14ac:dyDescent="0.25">
      <c r="A1600" t="s">
        <v>364</v>
      </c>
      <c r="B1600" t="s">
        <v>365</v>
      </c>
      <c r="C1600" t="s">
        <v>361</v>
      </c>
      <c r="D1600" t="s">
        <v>21</v>
      </c>
      <c r="E1600">
        <v>98250</v>
      </c>
      <c r="F1600" t="s">
        <v>22</v>
      </c>
      <c r="G1600" t="s">
        <v>22</v>
      </c>
      <c r="H1600" t="s">
        <v>57</v>
      </c>
      <c r="I1600" t="s">
        <v>203</v>
      </c>
      <c r="J1600" s="1">
        <v>43549</v>
      </c>
      <c r="K1600" s="1">
        <v>43594</v>
      </c>
      <c r="L1600" t="s">
        <v>118</v>
      </c>
      <c r="N1600" t="s">
        <v>1849</v>
      </c>
    </row>
    <row r="1601" spans="1:14" x14ac:dyDescent="0.25">
      <c r="A1601" t="s">
        <v>194</v>
      </c>
      <c r="B1601" t="s">
        <v>3076</v>
      </c>
      <c r="C1601" t="s">
        <v>115</v>
      </c>
      <c r="D1601" t="s">
        <v>21</v>
      </c>
      <c r="E1601">
        <v>98532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43594</v>
      </c>
      <c r="L1601" t="s">
        <v>26</v>
      </c>
      <c r="N1601" t="s">
        <v>24</v>
      </c>
    </row>
    <row r="1602" spans="1:14" x14ac:dyDescent="0.25">
      <c r="A1602" t="s">
        <v>1110</v>
      </c>
      <c r="B1602" t="s">
        <v>1111</v>
      </c>
      <c r="C1602" t="s">
        <v>1015</v>
      </c>
      <c r="D1602" t="s">
        <v>21</v>
      </c>
      <c r="E1602">
        <v>99362</v>
      </c>
      <c r="F1602" t="s">
        <v>22</v>
      </c>
      <c r="G1602" t="s">
        <v>22</v>
      </c>
      <c r="H1602" t="s">
        <v>57</v>
      </c>
      <c r="I1602" t="s">
        <v>203</v>
      </c>
      <c r="J1602" s="1">
        <v>43543</v>
      </c>
      <c r="K1602" s="1">
        <v>43594</v>
      </c>
      <c r="L1602" t="s">
        <v>118</v>
      </c>
      <c r="N1602" t="s">
        <v>119</v>
      </c>
    </row>
    <row r="1603" spans="1:14" x14ac:dyDescent="0.25">
      <c r="A1603" t="s">
        <v>429</v>
      </c>
      <c r="B1603" t="s">
        <v>430</v>
      </c>
      <c r="C1603" t="s">
        <v>34</v>
      </c>
      <c r="D1603" t="s">
        <v>21</v>
      </c>
      <c r="E1603">
        <v>98665</v>
      </c>
      <c r="F1603" t="s">
        <v>22</v>
      </c>
      <c r="G1603" t="s">
        <v>22</v>
      </c>
      <c r="H1603" t="s">
        <v>57</v>
      </c>
      <c r="I1603" t="s">
        <v>58</v>
      </c>
      <c r="J1603" s="1">
        <v>43548</v>
      </c>
      <c r="K1603" s="1">
        <v>43594</v>
      </c>
      <c r="L1603" t="s">
        <v>118</v>
      </c>
      <c r="N1603" t="s">
        <v>1849</v>
      </c>
    </row>
    <row r="1604" spans="1:14" x14ac:dyDescent="0.25">
      <c r="A1604" t="s">
        <v>3077</v>
      </c>
      <c r="B1604" t="s">
        <v>3078</v>
      </c>
      <c r="C1604" t="s">
        <v>209</v>
      </c>
      <c r="D1604" t="s">
        <v>21</v>
      </c>
      <c r="E1604">
        <v>98031</v>
      </c>
      <c r="F1604" t="s">
        <v>22</v>
      </c>
      <c r="G1604" t="s">
        <v>22</v>
      </c>
      <c r="H1604" t="s">
        <v>104</v>
      </c>
      <c r="I1604" t="s">
        <v>148</v>
      </c>
      <c r="J1604" s="1">
        <v>43545</v>
      </c>
      <c r="K1604" s="1">
        <v>43594</v>
      </c>
      <c r="L1604" t="s">
        <v>118</v>
      </c>
      <c r="N1604" t="s">
        <v>1854</v>
      </c>
    </row>
    <row r="1605" spans="1:14" x14ac:dyDescent="0.25">
      <c r="A1605" t="s">
        <v>3079</v>
      </c>
      <c r="B1605" t="s">
        <v>3080</v>
      </c>
      <c r="C1605" t="s">
        <v>492</v>
      </c>
      <c r="D1605" t="s">
        <v>21</v>
      </c>
      <c r="E1605">
        <v>98516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43593</v>
      </c>
      <c r="L1605" t="s">
        <v>26</v>
      </c>
      <c r="N1605" t="s">
        <v>24</v>
      </c>
    </row>
    <row r="1606" spans="1:14" x14ac:dyDescent="0.25">
      <c r="A1606" t="s">
        <v>3081</v>
      </c>
      <c r="B1606" t="s">
        <v>3082</v>
      </c>
      <c r="C1606" t="s">
        <v>3048</v>
      </c>
      <c r="D1606" t="s">
        <v>21</v>
      </c>
      <c r="E1606">
        <v>98040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43593</v>
      </c>
      <c r="L1606" t="s">
        <v>26</v>
      </c>
      <c r="N1606" t="s">
        <v>24</v>
      </c>
    </row>
    <row r="1607" spans="1:14" x14ac:dyDescent="0.25">
      <c r="A1607" t="s">
        <v>3083</v>
      </c>
      <c r="B1607" t="s">
        <v>3084</v>
      </c>
      <c r="C1607" t="s">
        <v>492</v>
      </c>
      <c r="D1607" t="s">
        <v>21</v>
      </c>
      <c r="E1607">
        <v>98513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43593</v>
      </c>
      <c r="L1607" t="s">
        <v>26</v>
      </c>
      <c r="N1607" t="s">
        <v>24</v>
      </c>
    </row>
    <row r="1608" spans="1:14" x14ac:dyDescent="0.25">
      <c r="A1608" t="s">
        <v>3085</v>
      </c>
      <c r="B1608" t="s">
        <v>3086</v>
      </c>
      <c r="C1608" t="s">
        <v>1152</v>
      </c>
      <c r="D1608" t="s">
        <v>21</v>
      </c>
      <c r="E1608">
        <v>98903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43593</v>
      </c>
      <c r="L1608" t="s">
        <v>26</v>
      </c>
      <c r="N1608" t="s">
        <v>24</v>
      </c>
    </row>
    <row r="1609" spans="1:14" x14ac:dyDescent="0.25">
      <c r="A1609" t="s">
        <v>3087</v>
      </c>
      <c r="B1609" t="s">
        <v>3088</v>
      </c>
      <c r="C1609" t="s">
        <v>529</v>
      </c>
      <c r="D1609" t="s">
        <v>21</v>
      </c>
      <c r="E1609">
        <v>98034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43593</v>
      </c>
      <c r="L1609" t="s">
        <v>26</v>
      </c>
      <c r="N1609" t="s">
        <v>24</v>
      </c>
    </row>
    <row r="1610" spans="1:14" x14ac:dyDescent="0.25">
      <c r="A1610" t="s">
        <v>2228</v>
      </c>
      <c r="B1610" t="s">
        <v>3089</v>
      </c>
      <c r="C1610" t="s">
        <v>1152</v>
      </c>
      <c r="D1610" t="s">
        <v>21</v>
      </c>
      <c r="E1610">
        <v>98903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43593</v>
      </c>
      <c r="L1610" t="s">
        <v>26</v>
      </c>
      <c r="N1610" t="s">
        <v>24</v>
      </c>
    </row>
    <row r="1611" spans="1:14" x14ac:dyDescent="0.25">
      <c r="A1611" t="s">
        <v>3090</v>
      </c>
      <c r="B1611" t="s">
        <v>3091</v>
      </c>
      <c r="C1611" t="s">
        <v>1152</v>
      </c>
      <c r="D1611" t="s">
        <v>21</v>
      </c>
      <c r="E1611">
        <v>98903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43593</v>
      </c>
      <c r="L1611" t="s">
        <v>26</v>
      </c>
      <c r="N1611" t="s">
        <v>24</v>
      </c>
    </row>
    <row r="1612" spans="1:14" x14ac:dyDescent="0.25">
      <c r="A1612" t="s">
        <v>1847</v>
      </c>
      <c r="B1612" t="s">
        <v>3092</v>
      </c>
      <c r="C1612" t="s">
        <v>555</v>
      </c>
      <c r="D1612" t="s">
        <v>21</v>
      </c>
      <c r="E1612">
        <v>98052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43593</v>
      </c>
      <c r="L1612" t="s">
        <v>26</v>
      </c>
      <c r="N1612" t="s">
        <v>24</v>
      </c>
    </row>
    <row r="1613" spans="1:14" x14ac:dyDescent="0.25">
      <c r="A1613" t="s">
        <v>3093</v>
      </c>
      <c r="B1613" t="s">
        <v>3094</v>
      </c>
      <c r="C1613" t="s">
        <v>555</v>
      </c>
      <c r="D1613" t="s">
        <v>21</v>
      </c>
      <c r="E1613">
        <v>98052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43593</v>
      </c>
      <c r="L1613" t="s">
        <v>26</v>
      </c>
      <c r="N1613" t="s">
        <v>24</v>
      </c>
    </row>
    <row r="1614" spans="1:14" x14ac:dyDescent="0.25">
      <c r="A1614" t="s">
        <v>816</v>
      </c>
      <c r="B1614" t="s">
        <v>817</v>
      </c>
      <c r="C1614" t="s">
        <v>20</v>
      </c>
      <c r="D1614" t="s">
        <v>21</v>
      </c>
      <c r="E1614">
        <v>98121</v>
      </c>
      <c r="F1614" t="s">
        <v>22</v>
      </c>
      <c r="G1614" t="s">
        <v>22</v>
      </c>
      <c r="H1614" t="s">
        <v>104</v>
      </c>
      <c r="I1614" t="s">
        <v>148</v>
      </c>
      <c r="J1614" t="s">
        <v>59</v>
      </c>
      <c r="K1614" s="1">
        <v>43593</v>
      </c>
      <c r="L1614" t="s">
        <v>60</v>
      </c>
      <c r="M1614" t="str">
        <f>HYPERLINK("https://www.regulations.gov/docket?D=FDA-2019-H-2180")</f>
        <v>https://www.regulations.gov/docket?D=FDA-2019-H-2180</v>
      </c>
      <c r="N1614" t="s">
        <v>59</v>
      </c>
    </row>
    <row r="1615" spans="1:14" x14ac:dyDescent="0.25">
      <c r="A1615" t="s">
        <v>3095</v>
      </c>
      <c r="B1615" t="s">
        <v>3096</v>
      </c>
      <c r="C1615" t="s">
        <v>286</v>
      </c>
      <c r="D1615" t="s">
        <v>21</v>
      </c>
      <c r="E1615">
        <v>98501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43593</v>
      </c>
      <c r="L1615" t="s">
        <v>26</v>
      </c>
      <c r="N1615" t="s">
        <v>24</v>
      </c>
    </row>
    <row r="1616" spans="1:14" x14ac:dyDescent="0.25">
      <c r="A1616" t="s">
        <v>244</v>
      </c>
      <c r="B1616" t="s">
        <v>3097</v>
      </c>
      <c r="C1616" t="s">
        <v>555</v>
      </c>
      <c r="D1616" t="s">
        <v>21</v>
      </c>
      <c r="E1616">
        <v>98052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43593</v>
      </c>
      <c r="L1616" t="s">
        <v>26</v>
      </c>
      <c r="N1616" t="s">
        <v>24</v>
      </c>
    </row>
    <row r="1617" spans="1:14" x14ac:dyDescent="0.25">
      <c r="A1617" t="s">
        <v>356</v>
      </c>
      <c r="B1617" t="s">
        <v>3098</v>
      </c>
      <c r="C1617" t="s">
        <v>286</v>
      </c>
      <c r="D1617" t="s">
        <v>21</v>
      </c>
      <c r="E1617">
        <v>98502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43593</v>
      </c>
      <c r="L1617" t="s">
        <v>26</v>
      </c>
      <c r="N1617" t="s">
        <v>24</v>
      </c>
    </row>
    <row r="1618" spans="1:14" x14ac:dyDescent="0.25">
      <c r="A1618" t="s">
        <v>3099</v>
      </c>
      <c r="B1618" t="s">
        <v>3100</v>
      </c>
      <c r="C1618" t="s">
        <v>1152</v>
      </c>
      <c r="D1618" t="s">
        <v>21</v>
      </c>
      <c r="E1618">
        <v>98903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43593</v>
      </c>
      <c r="L1618" t="s">
        <v>26</v>
      </c>
      <c r="N1618" t="s">
        <v>24</v>
      </c>
    </row>
    <row r="1619" spans="1:14" x14ac:dyDescent="0.25">
      <c r="A1619" t="s">
        <v>3101</v>
      </c>
      <c r="B1619" t="s">
        <v>3102</v>
      </c>
      <c r="C1619" t="s">
        <v>492</v>
      </c>
      <c r="D1619" t="s">
        <v>21</v>
      </c>
      <c r="E1619">
        <v>98503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43593</v>
      </c>
      <c r="L1619" t="s">
        <v>26</v>
      </c>
      <c r="N1619" t="s">
        <v>24</v>
      </c>
    </row>
    <row r="1620" spans="1:14" x14ac:dyDescent="0.25">
      <c r="A1620" t="s">
        <v>1939</v>
      </c>
      <c r="B1620" t="s">
        <v>1940</v>
      </c>
      <c r="C1620" t="s">
        <v>132</v>
      </c>
      <c r="D1620" t="s">
        <v>21</v>
      </c>
      <c r="E1620">
        <v>99301</v>
      </c>
      <c r="F1620" t="s">
        <v>22</v>
      </c>
      <c r="G1620" t="s">
        <v>22</v>
      </c>
      <c r="H1620" t="s">
        <v>116</v>
      </c>
      <c r="I1620" t="s">
        <v>117</v>
      </c>
      <c r="J1620" t="s">
        <v>59</v>
      </c>
      <c r="K1620" s="1">
        <v>43593</v>
      </c>
      <c r="L1620" t="s">
        <v>60</v>
      </c>
      <c r="M1620" t="str">
        <f>HYPERLINK("https://www.regulations.gov/docket?D=FDA-2019-H-2199")</f>
        <v>https://www.regulations.gov/docket?D=FDA-2019-H-2199</v>
      </c>
      <c r="N1620" t="s">
        <v>59</v>
      </c>
    </row>
    <row r="1621" spans="1:14" x14ac:dyDescent="0.25">
      <c r="A1621" t="s">
        <v>3103</v>
      </c>
      <c r="B1621" t="s">
        <v>3104</v>
      </c>
      <c r="C1621" t="s">
        <v>555</v>
      </c>
      <c r="D1621" t="s">
        <v>21</v>
      </c>
      <c r="E1621">
        <v>98052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43593</v>
      </c>
      <c r="L1621" t="s">
        <v>26</v>
      </c>
      <c r="N1621" t="s">
        <v>24</v>
      </c>
    </row>
    <row r="1622" spans="1:14" x14ac:dyDescent="0.25">
      <c r="A1622" t="s">
        <v>3105</v>
      </c>
      <c r="B1622" t="s">
        <v>3106</v>
      </c>
      <c r="C1622" t="s">
        <v>20</v>
      </c>
      <c r="D1622" t="s">
        <v>21</v>
      </c>
      <c r="E1622">
        <v>98105</v>
      </c>
      <c r="F1622" t="s">
        <v>22</v>
      </c>
      <c r="G1622" t="s">
        <v>22</v>
      </c>
      <c r="H1622" t="s">
        <v>104</v>
      </c>
      <c r="I1622" t="s">
        <v>148</v>
      </c>
      <c r="J1622" t="s">
        <v>59</v>
      </c>
      <c r="K1622" s="1">
        <v>43593</v>
      </c>
      <c r="L1622" t="s">
        <v>60</v>
      </c>
      <c r="M1622" t="str">
        <f>HYPERLINK("https://www.regulations.gov/docket?D=FDA-2019-H-2179")</f>
        <v>https://www.regulations.gov/docket?D=FDA-2019-H-2179</v>
      </c>
      <c r="N1622" t="s">
        <v>59</v>
      </c>
    </row>
    <row r="1623" spans="1:14" x14ac:dyDescent="0.25">
      <c r="A1623" t="s">
        <v>3107</v>
      </c>
      <c r="B1623" t="s">
        <v>3108</v>
      </c>
      <c r="C1623" t="s">
        <v>555</v>
      </c>
      <c r="D1623" t="s">
        <v>21</v>
      </c>
      <c r="E1623">
        <v>98052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43593</v>
      </c>
      <c r="L1623" t="s">
        <v>26</v>
      </c>
      <c r="N1623" t="s">
        <v>24</v>
      </c>
    </row>
    <row r="1624" spans="1:14" x14ac:dyDescent="0.25">
      <c r="A1624" t="s">
        <v>3109</v>
      </c>
      <c r="B1624" t="s">
        <v>3110</v>
      </c>
      <c r="C1624" t="s">
        <v>907</v>
      </c>
      <c r="D1624" t="s">
        <v>21</v>
      </c>
      <c r="E1624">
        <v>98221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43592</v>
      </c>
      <c r="L1624" t="s">
        <v>26</v>
      </c>
      <c r="N1624" t="s">
        <v>24</v>
      </c>
    </row>
    <row r="1625" spans="1:14" x14ac:dyDescent="0.25">
      <c r="A1625" t="s">
        <v>3111</v>
      </c>
      <c r="B1625" t="s">
        <v>3112</v>
      </c>
      <c r="C1625" t="s">
        <v>3048</v>
      </c>
      <c r="D1625" t="s">
        <v>21</v>
      </c>
      <c r="E1625">
        <v>98040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43592</v>
      </c>
      <c r="L1625" t="s">
        <v>26</v>
      </c>
      <c r="N1625" t="s">
        <v>24</v>
      </c>
    </row>
    <row r="1626" spans="1:14" x14ac:dyDescent="0.25">
      <c r="A1626" t="s">
        <v>3113</v>
      </c>
      <c r="B1626" t="s">
        <v>3114</v>
      </c>
      <c r="C1626" t="s">
        <v>3048</v>
      </c>
      <c r="D1626" t="s">
        <v>21</v>
      </c>
      <c r="E1626">
        <v>98040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43592</v>
      </c>
      <c r="L1626" t="s">
        <v>26</v>
      </c>
      <c r="N1626" t="s">
        <v>24</v>
      </c>
    </row>
    <row r="1627" spans="1:14" x14ac:dyDescent="0.25">
      <c r="A1627" t="s">
        <v>3115</v>
      </c>
      <c r="B1627" t="s">
        <v>3116</v>
      </c>
      <c r="C1627" t="s">
        <v>555</v>
      </c>
      <c r="D1627" t="s">
        <v>21</v>
      </c>
      <c r="E1627">
        <v>98052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43592</v>
      </c>
      <c r="L1627" t="s">
        <v>26</v>
      </c>
      <c r="N1627" t="s">
        <v>24</v>
      </c>
    </row>
    <row r="1628" spans="1:14" x14ac:dyDescent="0.25">
      <c r="A1628" t="s">
        <v>352</v>
      </c>
      <c r="B1628" t="s">
        <v>3117</v>
      </c>
      <c r="C1628" t="s">
        <v>555</v>
      </c>
      <c r="D1628" t="s">
        <v>21</v>
      </c>
      <c r="E1628">
        <v>98053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43592</v>
      </c>
      <c r="L1628" t="s">
        <v>26</v>
      </c>
      <c r="N1628" t="s">
        <v>24</v>
      </c>
    </row>
    <row r="1629" spans="1:14" x14ac:dyDescent="0.25">
      <c r="A1629" t="s">
        <v>3118</v>
      </c>
      <c r="B1629" t="s">
        <v>3119</v>
      </c>
      <c r="C1629" t="s">
        <v>912</v>
      </c>
      <c r="D1629" t="s">
        <v>21</v>
      </c>
      <c r="E1629">
        <v>98837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43592</v>
      </c>
      <c r="L1629" t="s">
        <v>26</v>
      </c>
      <c r="N1629" t="s">
        <v>24</v>
      </c>
    </row>
    <row r="1630" spans="1:14" x14ac:dyDescent="0.25">
      <c r="A1630" t="s">
        <v>352</v>
      </c>
      <c r="B1630" t="s">
        <v>3120</v>
      </c>
      <c r="C1630" t="s">
        <v>912</v>
      </c>
      <c r="D1630" t="s">
        <v>21</v>
      </c>
      <c r="E1630">
        <v>98837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43592</v>
      </c>
      <c r="L1630" t="s">
        <v>26</v>
      </c>
      <c r="N1630" t="s">
        <v>24</v>
      </c>
    </row>
    <row r="1631" spans="1:14" x14ac:dyDescent="0.25">
      <c r="A1631" t="s">
        <v>3121</v>
      </c>
      <c r="B1631" t="s">
        <v>3122</v>
      </c>
      <c r="C1631" t="s">
        <v>349</v>
      </c>
      <c r="D1631" t="s">
        <v>21</v>
      </c>
      <c r="E1631">
        <v>99349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43592</v>
      </c>
      <c r="L1631" t="s">
        <v>26</v>
      </c>
      <c r="N1631" t="s">
        <v>24</v>
      </c>
    </row>
    <row r="1632" spans="1:14" x14ac:dyDescent="0.25">
      <c r="A1632" t="s">
        <v>3123</v>
      </c>
      <c r="B1632" t="s">
        <v>3124</v>
      </c>
      <c r="C1632" t="s">
        <v>3048</v>
      </c>
      <c r="D1632" t="s">
        <v>21</v>
      </c>
      <c r="E1632">
        <v>98040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43592</v>
      </c>
      <c r="L1632" t="s">
        <v>26</v>
      </c>
      <c r="N1632" t="s">
        <v>24</v>
      </c>
    </row>
    <row r="1633" spans="1:14" x14ac:dyDescent="0.25">
      <c r="A1633" t="s">
        <v>3125</v>
      </c>
      <c r="B1633" t="s">
        <v>3126</v>
      </c>
      <c r="C1633" t="s">
        <v>912</v>
      </c>
      <c r="D1633" t="s">
        <v>21</v>
      </c>
      <c r="E1633">
        <v>98837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43592</v>
      </c>
      <c r="L1633" t="s">
        <v>26</v>
      </c>
      <c r="N1633" t="s">
        <v>24</v>
      </c>
    </row>
    <row r="1634" spans="1:14" x14ac:dyDescent="0.25">
      <c r="A1634" t="s">
        <v>3127</v>
      </c>
      <c r="B1634" t="s">
        <v>3128</v>
      </c>
      <c r="C1634" t="s">
        <v>3129</v>
      </c>
      <c r="D1634" t="s">
        <v>21</v>
      </c>
      <c r="E1634">
        <v>99349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43592</v>
      </c>
      <c r="L1634" t="s">
        <v>26</v>
      </c>
      <c r="N1634" t="s">
        <v>24</v>
      </c>
    </row>
    <row r="1635" spans="1:14" x14ac:dyDescent="0.25">
      <c r="A1635" t="s">
        <v>3130</v>
      </c>
      <c r="B1635" t="s">
        <v>3131</v>
      </c>
      <c r="C1635" t="s">
        <v>227</v>
      </c>
      <c r="D1635" t="s">
        <v>21</v>
      </c>
      <c r="E1635">
        <v>98225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43592</v>
      </c>
      <c r="L1635" t="s">
        <v>26</v>
      </c>
      <c r="N1635" t="s">
        <v>24</v>
      </c>
    </row>
    <row r="1636" spans="1:14" x14ac:dyDescent="0.25">
      <c r="A1636" t="s">
        <v>2151</v>
      </c>
      <c r="B1636" t="s">
        <v>3132</v>
      </c>
      <c r="C1636" t="s">
        <v>555</v>
      </c>
      <c r="D1636" t="s">
        <v>21</v>
      </c>
      <c r="E1636">
        <v>98007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43592</v>
      </c>
      <c r="L1636" t="s">
        <v>26</v>
      </c>
      <c r="N1636" t="s">
        <v>24</v>
      </c>
    </row>
    <row r="1637" spans="1:14" x14ac:dyDescent="0.25">
      <c r="A1637" t="s">
        <v>3133</v>
      </c>
      <c r="B1637" t="s">
        <v>3134</v>
      </c>
      <c r="C1637" t="s">
        <v>3048</v>
      </c>
      <c r="D1637" t="s">
        <v>21</v>
      </c>
      <c r="E1637">
        <v>98040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43592</v>
      </c>
      <c r="L1637" t="s">
        <v>26</v>
      </c>
      <c r="N1637" t="s">
        <v>24</v>
      </c>
    </row>
    <row r="1638" spans="1:14" x14ac:dyDescent="0.25">
      <c r="A1638" t="s">
        <v>583</v>
      </c>
      <c r="B1638" t="s">
        <v>3135</v>
      </c>
      <c r="C1638" t="s">
        <v>470</v>
      </c>
      <c r="D1638" t="s">
        <v>21</v>
      </c>
      <c r="E1638">
        <v>98166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43592</v>
      </c>
      <c r="L1638" t="s">
        <v>26</v>
      </c>
      <c r="N1638" t="s">
        <v>24</v>
      </c>
    </row>
    <row r="1639" spans="1:14" x14ac:dyDescent="0.25">
      <c r="A1639" t="s">
        <v>3136</v>
      </c>
      <c r="B1639" t="s">
        <v>3137</v>
      </c>
      <c r="C1639" t="s">
        <v>142</v>
      </c>
      <c r="D1639" t="s">
        <v>21</v>
      </c>
      <c r="E1639">
        <v>98901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43592</v>
      </c>
      <c r="L1639" t="s">
        <v>26</v>
      </c>
      <c r="N1639" t="s">
        <v>24</v>
      </c>
    </row>
    <row r="1640" spans="1:14" x14ac:dyDescent="0.25">
      <c r="A1640" t="s">
        <v>928</v>
      </c>
      <c r="B1640" t="s">
        <v>3138</v>
      </c>
      <c r="C1640" t="s">
        <v>349</v>
      </c>
      <c r="D1640" t="s">
        <v>21</v>
      </c>
      <c r="E1640">
        <v>99349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43592</v>
      </c>
      <c r="L1640" t="s">
        <v>26</v>
      </c>
      <c r="N1640" t="s">
        <v>24</v>
      </c>
    </row>
    <row r="1641" spans="1:14" x14ac:dyDescent="0.25">
      <c r="A1641" t="s">
        <v>3139</v>
      </c>
      <c r="B1641" t="s">
        <v>3140</v>
      </c>
      <c r="C1641" t="s">
        <v>349</v>
      </c>
      <c r="D1641" t="s">
        <v>21</v>
      </c>
      <c r="E1641">
        <v>99349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43592</v>
      </c>
      <c r="L1641" t="s">
        <v>26</v>
      </c>
      <c r="N1641" t="s">
        <v>24</v>
      </c>
    </row>
    <row r="1642" spans="1:14" x14ac:dyDescent="0.25">
      <c r="A1642" t="s">
        <v>3141</v>
      </c>
      <c r="B1642" t="s">
        <v>3142</v>
      </c>
      <c r="C1642" t="s">
        <v>34</v>
      </c>
      <c r="D1642" t="s">
        <v>21</v>
      </c>
      <c r="E1642">
        <v>98682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43592</v>
      </c>
      <c r="L1642" t="s">
        <v>26</v>
      </c>
      <c r="N1642" t="s">
        <v>24</v>
      </c>
    </row>
    <row r="1643" spans="1:14" x14ac:dyDescent="0.25">
      <c r="A1643" t="s">
        <v>683</v>
      </c>
      <c r="B1643" t="s">
        <v>3143</v>
      </c>
      <c r="C1643" t="s">
        <v>470</v>
      </c>
      <c r="D1643" t="s">
        <v>21</v>
      </c>
      <c r="E1643">
        <v>98148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43592</v>
      </c>
      <c r="L1643" t="s">
        <v>26</v>
      </c>
      <c r="N1643" t="s">
        <v>24</v>
      </c>
    </row>
    <row r="1644" spans="1:14" x14ac:dyDescent="0.25">
      <c r="A1644" t="s">
        <v>3144</v>
      </c>
      <c r="B1644" t="s">
        <v>3145</v>
      </c>
      <c r="C1644" t="s">
        <v>3146</v>
      </c>
      <c r="D1644" t="s">
        <v>21</v>
      </c>
      <c r="E1644">
        <v>98848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43592</v>
      </c>
      <c r="L1644" t="s">
        <v>26</v>
      </c>
      <c r="N1644" t="s">
        <v>24</v>
      </c>
    </row>
    <row r="1645" spans="1:14" x14ac:dyDescent="0.25">
      <c r="A1645" t="s">
        <v>932</v>
      </c>
      <c r="B1645" t="s">
        <v>3147</v>
      </c>
      <c r="C1645" t="s">
        <v>912</v>
      </c>
      <c r="D1645" t="s">
        <v>21</v>
      </c>
      <c r="E1645">
        <v>98837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43592</v>
      </c>
      <c r="L1645" t="s">
        <v>26</v>
      </c>
      <c r="N1645" t="s">
        <v>24</v>
      </c>
    </row>
    <row r="1646" spans="1:14" x14ac:dyDescent="0.25">
      <c r="A1646" t="s">
        <v>3148</v>
      </c>
      <c r="B1646" t="s">
        <v>3149</v>
      </c>
      <c r="C1646" t="s">
        <v>3048</v>
      </c>
      <c r="D1646" t="s">
        <v>21</v>
      </c>
      <c r="E1646">
        <v>98040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43592</v>
      </c>
      <c r="L1646" t="s">
        <v>26</v>
      </c>
      <c r="N1646" t="s">
        <v>24</v>
      </c>
    </row>
    <row r="1647" spans="1:14" x14ac:dyDescent="0.25">
      <c r="A1647" t="s">
        <v>3150</v>
      </c>
      <c r="B1647" t="s">
        <v>3151</v>
      </c>
      <c r="C1647" t="s">
        <v>454</v>
      </c>
      <c r="D1647" t="s">
        <v>21</v>
      </c>
      <c r="E1647">
        <v>98004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43592</v>
      </c>
      <c r="L1647" t="s">
        <v>26</v>
      </c>
      <c r="N1647" t="s">
        <v>24</v>
      </c>
    </row>
    <row r="1648" spans="1:14" x14ac:dyDescent="0.25">
      <c r="A1648" t="s">
        <v>3152</v>
      </c>
      <c r="B1648" t="s">
        <v>3153</v>
      </c>
      <c r="C1648" t="s">
        <v>349</v>
      </c>
      <c r="D1648" t="s">
        <v>21</v>
      </c>
      <c r="E1648">
        <v>99349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43592</v>
      </c>
      <c r="L1648" t="s">
        <v>26</v>
      </c>
      <c r="N1648" t="s">
        <v>24</v>
      </c>
    </row>
    <row r="1649" spans="1:14" x14ac:dyDescent="0.25">
      <c r="A1649" t="s">
        <v>1383</v>
      </c>
      <c r="B1649" t="s">
        <v>3154</v>
      </c>
      <c r="C1649" t="s">
        <v>555</v>
      </c>
      <c r="D1649" t="s">
        <v>21</v>
      </c>
      <c r="E1649">
        <v>98052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43592</v>
      </c>
      <c r="L1649" t="s">
        <v>26</v>
      </c>
      <c r="N1649" t="s">
        <v>24</v>
      </c>
    </row>
    <row r="1650" spans="1:14" x14ac:dyDescent="0.25">
      <c r="A1650" t="s">
        <v>3155</v>
      </c>
      <c r="B1650" t="s">
        <v>3156</v>
      </c>
      <c r="C1650" t="s">
        <v>34</v>
      </c>
      <c r="D1650" t="s">
        <v>21</v>
      </c>
      <c r="E1650">
        <v>98684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43591</v>
      </c>
      <c r="L1650" t="s">
        <v>26</v>
      </c>
      <c r="N1650" t="s">
        <v>24</v>
      </c>
    </row>
    <row r="1651" spans="1:14" x14ac:dyDescent="0.25">
      <c r="A1651" t="s">
        <v>3157</v>
      </c>
      <c r="B1651" t="s">
        <v>3158</v>
      </c>
      <c r="C1651" t="s">
        <v>34</v>
      </c>
      <c r="D1651" t="s">
        <v>21</v>
      </c>
      <c r="E1651">
        <v>98665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43591</v>
      </c>
      <c r="L1651" t="s">
        <v>26</v>
      </c>
      <c r="N1651" t="s">
        <v>24</v>
      </c>
    </row>
    <row r="1652" spans="1:14" x14ac:dyDescent="0.25">
      <c r="A1652" t="s">
        <v>3159</v>
      </c>
      <c r="B1652" t="s">
        <v>3160</v>
      </c>
      <c r="C1652" t="s">
        <v>470</v>
      </c>
      <c r="D1652" t="s">
        <v>21</v>
      </c>
      <c r="E1652">
        <v>98168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43591</v>
      </c>
      <c r="L1652" t="s">
        <v>26</v>
      </c>
      <c r="N1652" t="s">
        <v>24</v>
      </c>
    </row>
    <row r="1653" spans="1:14" x14ac:dyDescent="0.25">
      <c r="A1653" t="s">
        <v>3161</v>
      </c>
      <c r="B1653" t="s">
        <v>3162</v>
      </c>
      <c r="C1653" t="s">
        <v>349</v>
      </c>
      <c r="D1653" t="s">
        <v>21</v>
      </c>
      <c r="E1653">
        <v>99349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43591</v>
      </c>
      <c r="L1653" t="s">
        <v>26</v>
      </c>
      <c r="N1653" t="s">
        <v>24</v>
      </c>
    </row>
    <row r="1654" spans="1:14" x14ac:dyDescent="0.25">
      <c r="A1654" t="s">
        <v>32</v>
      </c>
      <c r="B1654" t="s">
        <v>33</v>
      </c>
      <c r="C1654" t="s">
        <v>34</v>
      </c>
      <c r="D1654" t="s">
        <v>21</v>
      </c>
      <c r="E1654">
        <v>98686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43591</v>
      </c>
      <c r="L1654" t="s">
        <v>26</v>
      </c>
      <c r="N1654" t="s">
        <v>24</v>
      </c>
    </row>
    <row r="1655" spans="1:14" x14ac:dyDescent="0.25">
      <c r="A1655">
        <v>76</v>
      </c>
      <c r="B1655" t="s">
        <v>3163</v>
      </c>
      <c r="C1655" t="s">
        <v>3164</v>
      </c>
      <c r="D1655" t="s">
        <v>21</v>
      </c>
      <c r="E1655">
        <v>99321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43591</v>
      </c>
      <c r="L1655" t="s">
        <v>26</v>
      </c>
      <c r="N1655" t="s">
        <v>24</v>
      </c>
    </row>
    <row r="1656" spans="1:14" x14ac:dyDescent="0.25">
      <c r="A1656" t="s">
        <v>3165</v>
      </c>
      <c r="B1656" t="s">
        <v>3166</v>
      </c>
      <c r="C1656" t="s">
        <v>221</v>
      </c>
      <c r="D1656" t="s">
        <v>21</v>
      </c>
      <c r="E1656">
        <v>98607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43591</v>
      </c>
      <c r="L1656" t="s">
        <v>26</v>
      </c>
      <c r="N1656" t="s">
        <v>24</v>
      </c>
    </row>
    <row r="1657" spans="1:14" x14ac:dyDescent="0.25">
      <c r="A1657" t="s">
        <v>3167</v>
      </c>
      <c r="B1657" t="s">
        <v>3168</v>
      </c>
      <c r="C1657" t="s">
        <v>470</v>
      </c>
      <c r="D1657" t="s">
        <v>21</v>
      </c>
      <c r="E1657">
        <v>98166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43591</v>
      </c>
      <c r="L1657" t="s">
        <v>26</v>
      </c>
      <c r="N1657" t="s">
        <v>24</v>
      </c>
    </row>
    <row r="1658" spans="1:14" x14ac:dyDescent="0.25">
      <c r="A1658" t="s">
        <v>3169</v>
      </c>
      <c r="B1658" t="s">
        <v>3170</v>
      </c>
      <c r="C1658" t="s">
        <v>221</v>
      </c>
      <c r="D1658" t="s">
        <v>21</v>
      </c>
      <c r="E1658">
        <v>98607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43591</v>
      </c>
      <c r="L1658" t="s">
        <v>26</v>
      </c>
      <c r="N1658" t="s">
        <v>24</v>
      </c>
    </row>
    <row r="1659" spans="1:14" x14ac:dyDescent="0.25">
      <c r="A1659" t="s">
        <v>3171</v>
      </c>
      <c r="B1659" t="s">
        <v>3172</v>
      </c>
      <c r="C1659" t="s">
        <v>3173</v>
      </c>
      <c r="D1659" t="s">
        <v>21</v>
      </c>
      <c r="E1659">
        <v>98282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43591</v>
      </c>
      <c r="L1659" t="s">
        <v>26</v>
      </c>
      <c r="N1659" t="s">
        <v>24</v>
      </c>
    </row>
    <row r="1660" spans="1:14" x14ac:dyDescent="0.25">
      <c r="A1660" t="s">
        <v>3174</v>
      </c>
      <c r="B1660" t="s">
        <v>3175</v>
      </c>
      <c r="C1660" t="s">
        <v>3176</v>
      </c>
      <c r="D1660" t="s">
        <v>21</v>
      </c>
      <c r="E1660">
        <v>98629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43591</v>
      </c>
      <c r="L1660" t="s">
        <v>26</v>
      </c>
      <c r="N1660" t="s">
        <v>24</v>
      </c>
    </row>
    <row r="1661" spans="1:14" x14ac:dyDescent="0.25">
      <c r="A1661" t="s">
        <v>187</v>
      </c>
      <c r="B1661" t="s">
        <v>3177</v>
      </c>
      <c r="C1661" t="s">
        <v>470</v>
      </c>
      <c r="D1661" t="s">
        <v>21</v>
      </c>
      <c r="E1661">
        <v>98168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43591</v>
      </c>
      <c r="L1661" t="s">
        <v>26</v>
      </c>
      <c r="N1661" t="s">
        <v>24</v>
      </c>
    </row>
    <row r="1662" spans="1:14" x14ac:dyDescent="0.25">
      <c r="A1662" t="s">
        <v>3178</v>
      </c>
      <c r="B1662" t="s">
        <v>3179</v>
      </c>
      <c r="C1662" t="s">
        <v>34</v>
      </c>
      <c r="D1662" t="s">
        <v>21</v>
      </c>
      <c r="E1662">
        <v>98682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43591</v>
      </c>
      <c r="L1662" t="s">
        <v>26</v>
      </c>
      <c r="N1662" t="s">
        <v>24</v>
      </c>
    </row>
    <row r="1663" spans="1:14" x14ac:dyDescent="0.25">
      <c r="A1663" t="s">
        <v>3180</v>
      </c>
      <c r="B1663" t="s">
        <v>3181</v>
      </c>
      <c r="C1663" t="s">
        <v>3182</v>
      </c>
      <c r="D1663" t="s">
        <v>21</v>
      </c>
      <c r="E1663">
        <v>99359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43591</v>
      </c>
      <c r="L1663" t="s">
        <v>26</v>
      </c>
      <c r="N1663" t="s">
        <v>24</v>
      </c>
    </row>
    <row r="1664" spans="1:14" x14ac:dyDescent="0.25">
      <c r="A1664" t="s">
        <v>3183</v>
      </c>
      <c r="B1664" t="s">
        <v>3184</v>
      </c>
      <c r="C1664" t="s">
        <v>407</v>
      </c>
      <c r="D1664" t="s">
        <v>21</v>
      </c>
      <c r="E1664">
        <v>98604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43591</v>
      </c>
      <c r="L1664" t="s">
        <v>26</v>
      </c>
      <c r="N1664" t="s">
        <v>24</v>
      </c>
    </row>
    <row r="1665" spans="1:14" x14ac:dyDescent="0.25">
      <c r="A1665" t="s">
        <v>683</v>
      </c>
      <c r="B1665" t="s">
        <v>3185</v>
      </c>
      <c r="C1665" t="s">
        <v>34</v>
      </c>
      <c r="D1665" t="s">
        <v>21</v>
      </c>
      <c r="E1665">
        <v>98682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43591</v>
      </c>
      <c r="L1665" t="s">
        <v>26</v>
      </c>
      <c r="N1665" t="s">
        <v>24</v>
      </c>
    </row>
    <row r="1666" spans="1:14" x14ac:dyDescent="0.25">
      <c r="A1666" t="s">
        <v>683</v>
      </c>
      <c r="B1666" t="s">
        <v>3186</v>
      </c>
      <c r="C1666" t="s">
        <v>470</v>
      </c>
      <c r="D1666" t="s">
        <v>21</v>
      </c>
      <c r="E1666">
        <v>98146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43591</v>
      </c>
      <c r="L1666" t="s">
        <v>26</v>
      </c>
      <c r="N1666" t="s">
        <v>24</v>
      </c>
    </row>
    <row r="1667" spans="1:14" x14ac:dyDescent="0.25">
      <c r="A1667" t="s">
        <v>3187</v>
      </c>
      <c r="B1667" t="s">
        <v>3188</v>
      </c>
      <c r="C1667" t="s">
        <v>3189</v>
      </c>
      <c r="D1667" t="s">
        <v>21</v>
      </c>
      <c r="E1667">
        <v>98675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43591</v>
      </c>
      <c r="L1667" t="s">
        <v>26</v>
      </c>
      <c r="N1667" t="s">
        <v>24</v>
      </c>
    </row>
    <row r="1668" spans="1:14" x14ac:dyDescent="0.25">
      <c r="A1668" t="s">
        <v>3190</v>
      </c>
      <c r="B1668" t="s">
        <v>3191</v>
      </c>
      <c r="C1668" t="s">
        <v>470</v>
      </c>
      <c r="D1668" t="s">
        <v>21</v>
      </c>
      <c r="E1668">
        <v>98166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43591</v>
      </c>
      <c r="L1668" t="s">
        <v>26</v>
      </c>
      <c r="N1668" t="s">
        <v>24</v>
      </c>
    </row>
    <row r="1669" spans="1:14" x14ac:dyDescent="0.25">
      <c r="A1669" t="s">
        <v>3192</v>
      </c>
      <c r="B1669" t="s">
        <v>3193</v>
      </c>
      <c r="C1669" t="s">
        <v>407</v>
      </c>
      <c r="D1669" t="s">
        <v>21</v>
      </c>
      <c r="E1669">
        <v>98604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43591</v>
      </c>
      <c r="L1669" t="s">
        <v>26</v>
      </c>
      <c r="N1669" t="s">
        <v>24</v>
      </c>
    </row>
    <row r="1670" spans="1:14" x14ac:dyDescent="0.25">
      <c r="A1670" t="s">
        <v>3194</v>
      </c>
      <c r="B1670" t="s">
        <v>3195</v>
      </c>
      <c r="C1670" t="s">
        <v>470</v>
      </c>
      <c r="D1670" t="s">
        <v>21</v>
      </c>
      <c r="E1670">
        <v>98148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43591</v>
      </c>
      <c r="L1670" t="s">
        <v>26</v>
      </c>
      <c r="N1670" t="s">
        <v>24</v>
      </c>
    </row>
    <row r="1671" spans="1:14" x14ac:dyDescent="0.25">
      <c r="A1671" t="s">
        <v>3196</v>
      </c>
      <c r="B1671" t="s">
        <v>3197</v>
      </c>
      <c r="C1671" t="s">
        <v>34</v>
      </c>
      <c r="D1671" t="s">
        <v>21</v>
      </c>
      <c r="E1671">
        <v>98665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43591</v>
      </c>
      <c r="L1671" t="s">
        <v>26</v>
      </c>
      <c r="N1671" t="s">
        <v>24</v>
      </c>
    </row>
    <row r="1672" spans="1:14" x14ac:dyDescent="0.25">
      <c r="A1672" t="s">
        <v>3198</v>
      </c>
      <c r="B1672" t="s">
        <v>3199</v>
      </c>
      <c r="C1672" t="s">
        <v>470</v>
      </c>
      <c r="D1672" t="s">
        <v>21</v>
      </c>
      <c r="E1672">
        <v>98168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43591</v>
      </c>
      <c r="L1672" t="s">
        <v>26</v>
      </c>
      <c r="N1672" t="s">
        <v>24</v>
      </c>
    </row>
    <row r="1673" spans="1:14" x14ac:dyDescent="0.25">
      <c r="A1673" t="s">
        <v>3200</v>
      </c>
      <c r="B1673" t="s">
        <v>3201</v>
      </c>
      <c r="C1673" t="s">
        <v>2019</v>
      </c>
      <c r="D1673" t="s">
        <v>21</v>
      </c>
      <c r="E1673">
        <v>98642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43591</v>
      </c>
      <c r="L1673" t="s">
        <v>26</v>
      </c>
      <c r="N1673" t="s">
        <v>24</v>
      </c>
    </row>
    <row r="1674" spans="1:14" x14ac:dyDescent="0.25">
      <c r="A1674" t="s">
        <v>356</v>
      </c>
      <c r="B1674" t="s">
        <v>3202</v>
      </c>
      <c r="C1674" t="s">
        <v>770</v>
      </c>
      <c r="D1674" t="s">
        <v>21</v>
      </c>
      <c r="E1674">
        <v>99111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43590</v>
      </c>
      <c r="L1674" t="s">
        <v>26</v>
      </c>
      <c r="N1674" t="s">
        <v>24</v>
      </c>
    </row>
    <row r="1675" spans="1:14" x14ac:dyDescent="0.25">
      <c r="A1675" t="s">
        <v>3203</v>
      </c>
      <c r="B1675" t="s">
        <v>3204</v>
      </c>
      <c r="C1675" t="s">
        <v>765</v>
      </c>
      <c r="D1675" t="s">
        <v>21</v>
      </c>
      <c r="E1675">
        <v>99163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43590</v>
      </c>
      <c r="L1675" t="s">
        <v>26</v>
      </c>
      <c r="N1675" t="s">
        <v>24</v>
      </c>
    </row>
    <row r="1676" spans="1:14" x14ac:dyDescent="0.25">
      <c r="A1676" t="s">
        <v>3205</v>
      </c>
      <c r="B1676" t="s">
        <v>3206</v>
      </c>
      <c r="C1676" t="s">
        <v>765</v>
      </c>
      <c r="D1676" t="s">
        <v>21</v>
      </c>
      <c r="E1676">
        <v>99163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43590</v>
      </c>
      <c r="L1676" t="s">
        <v>26</v>
      </c>
      <c r="N1676" t="s">
        <v>24</v>
      </c>
    </row>
    <row r="1677" spans="1:14" x14ac:dyDescent="0.25">
      <c r="A1677" t="s">
        <v>2816</v>
      </c>
      <c r="B1677" t="s">
        <v>3207</v>
      </c>
      <c r="C1677" t="s">
        <v>765</v>
      </c>
      <c r="D1677" t="s">
        <v>21</v>
      </c>
      <c r="E1677">
        <v>99163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43590</v>
      </c>
      <c r="L1677" t="s">
        <v>26</v>
      </c>
      <c r="N1677" t="s">
        <v>24</v>
      </c>
    </row>
    <row r="1678" spans="1:14" x14ac:dyDescent="0.25">
      <c r="A1678" t="s">
        <v>375</v>
      </c>
      <c r="B1678" t="s">
        <v>3208</v>
      </c>
      <c r="C1678" t="s">
        <v>765</v>
      </c>
      <c r="D1678" t="s">
        <v>21</v>
      </c>
      <c r="E1678">
        <v>99163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43590</v>
      </c>
      <c r="L1678" t="s">
        <v>26</v>
      </c>
      <c r="N1678" t="s">
        <v>24</v>
      </c>
    </row>
    <row r="1679" spans="1:14" x14ac:dyDescent="0.25">
      <c r="A1679" t="s">
        <v>3209</v>
      </c>
      <c r="B1679" t="s">
        <v>3210</v>
      </c>
      <c r="C1679" t="s">
        <v>101</v>
      </c>
      <c r="D1679" t="s">
        <v>21</v>
      </c>
      <c r="E1679">
        <v>98284</v>
      </c>
      <c r="F1679" t="s">
        <v>23</v>
      </c>
      <c r="G1679" t="s">
        <v>23</v>
      </c>
      <c r="H1679" t="s">
        <v>24</v>
      </c>
      <c r="I1679" t="s">
        <v>24</v>
      </c>
      <c r="J1679" t="s">
        <v>25</v>
      </c>
      <c r="K1679" s="1">
        <v>43588</v>
      </c>
      <c r="L1679" t="s">
        <v>26</v>
      </c>
      <c r="N1679" t="s">
        <v>24</v>
      </c>
    </row>
    <row r="1680" spans="1:14" x14ac:dyDescent="0.25">
      <c r="A1680" t="s">
        <v>3211</v>
      </c>
      <c r="B1680" t="s">
        <v>3212</v>
      </c>
      <c r="C1680" t="s">
        <v>29</v>
      </c>
      <c r="D1680" t="s">
        <v>21</v>
      </c>
      <c r="E1680">
        <v>98801</v>
      </c>
      <c r="F1680" t="s">
        <v>23</v>
      </c>
      <c r="G1680" t="s">
        <v>23</v>
      </c>
      <c r="H1680" t="s">
        <v>24</v>
      </c>
      <c r="I1680" t="s">
        <v>24</v>
      </c>
      <c r="J1680" t="s">
        <v>25</v>
      </c>
      <c r="K1680" s="1">
        <v>43588</v>
      </c>
      <c r="L1680" t="s">
        <v>26</v>
      </c>
      <c r="N1680" t="s">
        <v>24</v>
      </c>
    </row>
    <row r="1681" spans="1:14" x14ac:dyDescent="0.25">
      <c r="A1681" t="s">
        <v>3213</v>
      </c>
      <c r="B1681" t="s">
        <v>3214</v>
      </c>
      <c r="C1681" t="s">
        <v>29</v>
      </c>
      <c r="D1681" t="s">
        <v>21</v>
      </c>
      <c r="E1681">
        <v>98801</v>
      </c>
      <c r="F1681" t="s">
        <v>23</v>
      </c>
      <c r="G1681" t="s">
        <v>23</v>
      </c>
      <c r="H1681" t="s">
        <v>24</v>
      </c>
      <c r="I1681" t="s">
        <v>24</v>
      </c>
      <c r="J1681" t="s">
        <v>25</v>
      </c>
      <c r="K1681" s="1">
        <v>43588</v>
      </c>
      <c r="L1681" t="s">
        <v>26</v>
      </c>
      <c r="N1681" t="s">
        <v>24</v>
      </c>
    </row>
    <row r="1682" spans="1:14" x14ac:dyDescent="0.25">
      <c r="A1682" t="s">
        <v>3215</v>
      </c>
      <c r="B1682" t="s">
        <v>3216</v>
      </c>
      <c r="C1682" t="s">
        <v>3217</v>
      </c>
      <c r="D1682" t="s">
        <v>21</v>
      </c>
      <c r="E1682">
        <v>98843</v>
      </c>
      <c r="F1682" t="s">
        <v>23</v>
      </c>
      <c r="G1682" t="s">
        <v>23</v>
      </c>
      <c r="H1682" t="s">
        <v>24</v>
      </c>
      <c r="I1682" t="s">
        <v>24</v>
      </c>
      <c r="J1682" t="s">
        <v>25</v>
      </c>
      <c r="K1682" s="1">
        <v>43588</v>
      </c>
      <c r="L1682" t="s">
        <v>26</v>
      </c>
      <c r="N1682" t="s">
        <v>24</v>
      </c>
    </row>
    <row r="1683" spans="1:14" x14ac:dyDescent="0.25">
      <c r="A1683" t="s">
        <v>3218</v>
      </c>
      <c r="B1683" t="s">
        <v>3219</v>
      </c>
      <c r="C1683" t="s">
        <v>53</v>
      </c>
      <c r="D1683" t="s">
        <v>21</v>
      </c>
      <c r="E1683">
        <v>98815</v>
      </c>
      <c r="F1683" t="s">
        <v>23</v>
      </c>
      <c r="G1683" t="s">
        <v>23</v>
      </c>
      <c r="H1683" t="s">
        <v>24</v>
      </c>
      <c r="I1683" t="s">
        <v>24</v>
      </c>
      <c r="J1683" t="s">
        <v>25</v>
      </c>
      <c r="K1683" s="1">
        <v>43588</v>
      </c>
      <c r="L1683" t="s">
        <v>26</v>
      </c>
      <c r="N1683" t="s">
        <v>24</v>
      </c>
    </row>
    <row r="1684" spans="1:14" x14ac:dyDescent="0.25">
      <c r="A1684" t="s">
        <v>3220</v>
      </c>
      <c r="B1684" t="s">
        <v>3221</v>
      </c>
      <c r="C1684" t="s">
        <v>3222</v>
      </c>
      <c r="D1684" t="s">
        <v>21</v>
      </c>
      <c r="E1684">
        <v>99156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43588</v>
      </c>
      <c r="L1684" t="s">
        <v>26</v>
      </c>
      <c r="N1684" t="s">
        <v>24</v>
      </c>
    </row>
    <row r="1685" spans="1:14" x14ac:dyDescent="0.25">
      <c r="A1685" t="s">
        <v>3223</v>
      </c>
      <c r="B1685" t="s">
        <v>3224</v>
      </c>
      <c r="C1685" t="s">
        <v>2162</v>
      </c>
      <c r="D1685" t="s">
        <v>21</v>
      </c>
      <c r="E1685">
        <v>98826</v>
      </c>
      <c r="F1685" t="s">
        <v>23</v>
      </c>
      <c r="G1685" t="s">
        <v>23</v>
      </c>
      <c r="H1685" t="s">
        <v>24</v>
      </c>
      <c r="I1685" t="s">
        <v>24</v>
      </c>
      <c r="J1685" t="s">
        <v>25</v>
      </c>
      <c r="K1685" s="1">
        <v>43588</v>
      </c>
      <c r="L1685" t="s">
        <v>26</v>
      </c>
      <c r="N1685" t="s">
        <v>24</v>
      </c>
    </row>
    <row r="1686" spans="1:14" x14ac:dyDescent="0.25">
      <c r="A1686" t="s">
        <v>2035</v>
      </c>
      <c r="B1686" t="s">
        <v>2036</v>
      </c>
      <c r="C1686" t="s">
        <v>142</v>
      </c>
      <c r="D1686" t="s">
        <v>21</v>
      </c>
      <c r="E1686">
        <v>98902</v>
      </c>
      <c r="F1686" t="s">
        <v>22</v>
      </c>
      <c r="G1686" t="s">
        <v>22</v>
      </c>
      <c r="H1686" t="s">
        <v>104</v>
      </c>
      <c r="I1686" t="s">
        <v>105</v>
      </c>
      <c r="J1686" t="s">
        <v>59</v>
      </c>
      <c r="K1686" s="1">
        <v>43588</v>
      </c>
      <c r="L1686" t="s">
        <v>60</v>
      </c>
      <c r="M1686" t="str">
        <f>HYPERLINK("https://www.regulations.gov/docket?D=FDA-2019-H-2120")</f>
        <v>https://www.regulations.gov/docket?D=FDA-2019-H-2120</v>
      </c>
      <c r="N1686" t="s">
        <v>59</v>
      </c>
    </row>
    <row r="1687" spans="1:14" x14ac:dyDescent="0.25">
      <c r="A1687" t="s">
        <v>3225</v>
      </c>
      <c r="B1687" t="s">
        <v>3226</v>
      </c>
      <c r="C1687" t="s">
        <v>29</v>
      </c>
      <c r="D1687" t="s">
        <v>21</v>
      </c>
      <c r="E1687">
        <v>98801</v>
      </c>
      <c r="F1687" t="s">
        <v>23</v>
      </c>
      <c r="G1687" t="s">
        <v>23</v>
      </c>
      <c r="H1687" t="s">
        <v>24</v>
      </c>
      <c r="I1687" t="s">
        <v>24</v>
      </c>
      <c r="J1687" t="s">
        <v>25</v>
      </c>
      <c r="K1687" s="1">
        <v>43588</v>
      </c>
      <c r="L1687" t="s">
        <v>26</v>
      </c>
      <c r="N1687" t="s">
        <v>24</v>
      </c>
    </row>
    <row r="1688" spans="1:14" x14ac:dyDescent="0.25">
      <c r="A1688" t="s">
        <v>3227</v>
      </c>
      <c r="B1688" t="s">
        <v>66</v>
      </c>
      <c r="C1688" t="s">
        <v>20</v>
      </c>
      <c r="D1688" t="s">
        <v>21</v>
      </c>
      <c r="E1688">
        <v>98126</v>
      </c>
      <c r="F1688" t="s">
        <v>22</v>
      </c>
      <c r="G1688" t="s">
        <v>22</v>
      </c>
      <c r="H1688" t="s">
        <v>104</v>
      </c>
      <c r="I1688" t="s">
        <v>148</v>
      </c>
      <c r="J1688" s="1">
        <v>43542</v>
      </c>
      <c r="K1688" s="1">
        <v>43587</v>
      </c>
      <c r="L1688" t="s">
        <v>118</v>
      </c>
      <c r="N1688" t="s">
        <v>1858</v>
      </c>
    </row>
    <row r="1689" spans="1:14" x14ac:dyDescent="0.25">
      <c r="A1689" t="s">
        <v>3228</v>
      </c>
      <c r="B1689" t="s">
        <v>3229</v>
      </c>
      <c r="C1689" t="s">
        <v>454</v>
      </c>
      <c r="D1689" t="s">
        <v>21</v>
      </c>
      <c r="E1689">
        <v>98005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43587</v>
      </c>
      <c r="L1689" t="s">
        <v>26</v>
      </c>
      <c r="N1689" t="s">
        <v>24</v>
      </c>
    </row>
    <row r="1690" spans="1:14" x14ac:dyDescent="0.25">
      <c r="A1690" t="s">
        <v>805</v>
      </c>
      <c r="B1690" t="s">
        <v>806</v>
      </c>
      <c r="C1690" t="s">
        <v>454</v>
      </c>
      <c r="D1690" t="s">
        <v>21</v>
      </c>
      <c r="E1690">
        <v>98006</v>
      </c>
      <c r="F1690" t="s">
        <v>22</v>
      </c>
      <c r="G1690" t="s">
        <v>22</v>
      </c>
      <c r="H1690" t="s">
        <v>116</v>
      </c>
      <c r="I1690" t="s">
        <v>117</v>
      </c>
      <c r="J1690" s="1">
        <v>43539</v>
      </c>
      <c r="K1690" s="1">
        <v>43587</v>
      </c>
      <c r="L1690" t="s">
        <v>118</v>
      </c>
      <c r="N1690" t="s">
        <v>1849</v>
      </c>
    </row>
    <row r="1691" spans="1:14" x14ac:dyDescent="0.25">
      <c r="A1691" t="s">
        <v>111</v>
      </c>
      <c r="B1691" t="s">
        <v>235</v>
      </c>
      <c r="C1691" t="s">
        <v>236</v>
      </c>
      <c r="D1691" t="s">
        <v>21</v>
      </c>
      <c r="E1691">
        <v>98409</v>
      </c>
      <c r="F1691" t="s">
        <v>22</v>
      </c>
      <c r="G1691" t="s">
        <v>22</v>
      </c>
      <c r="H1691" t="s">
        <v>57</v>
      </c>
      <c r="I1691" t="s">
        <v>203</v>
      </c>
      <c r="J1691" s="1">
        <v>43543</v>
      </c>
      <c r="K1691" s="1">
        <v>43587</v>
      </c>
      <c r="L1691" t="s">
        <v>118</v>
      </c>
      <c r="N1691" t="s">
        <v>1849</v>
      </c>
    </row>
    <row r="1692" spans="1:14" x14ac:dyDescent="0.25">
      <c r="A1692" t="s">
        <v>850</v>
      </c>
      <c r="B1692" t="s">
        <v>851</v>
      </c>
      <c r="C1692" t="s">
        <v>460</v>
      </c>
      <c r="D1692" t="s">
        <v>21</v>
      </c>
      <c r="E1692">
        <v>98296</v>
      </c>
      <c r="F1692" t="s">
        <v>22</v>
      </c>
      <c r="G1692" t="s">
        <v>22</v>
      </c>
      <c r="H1692" t="s">
        <v>57</v>
      </c>
      <c r="I1692" t="s">
        <v>203</v>
      </c>
      <c r="J1692" s="1">
        <v>43539</v>
      </c>
      <c r="K1692" s="1">
        <v>43587</v>
      </c>
      <c r="L1692" t="s">
        <v>118</v>
      </c>
      <c r="N1692" t="s">
        <v>1849</v>
      </c>
    </row>
    <row r="1693" spans="1:14" x14ac:dyDescent="0.25">
      <c r="A1693" t="s">
        <v>3230</v>
      </c>
      <c r="B1693" t="s">
        <v>3231</v>
      </c>
      <c r="C1693" t="s">
        <v>3232</v>
      </c>
      <c r="D1693" t="s">
        <v>21</v>
      </c>
      <c r="E1693">
        <v>98501</v>
      </c>
      <c r="F1693" t="s">
        <v>22</v>
      </c>
      <c r="G1693" t="s">
        <v>22</v>
      </c>
      <c r="H1693" t="s">
        <v>57</v>
      </c>
      <c r="I1693" t="s">
        <v>58</v>
      </c>
      <c r="J1693" s="1">
        <v>43523</v>
      </c>
      <c r="K1693" s="1">
        <v>43587</v>
      </c>
      <c r="L1693" t="s">
        <v>118</v>
      </c>
      <c r="N1693" t="s">
        <v>1849</v>
      </c>
    </row>
    <row r="1694" spans="1:14" x14ac:dyDescent="0.25">
      <c r="A1694" t="s">
        <v>312</v>
      </c>
      <c r="B1694" t="s">
        <v>3233</v>
      </c>
      <c r="C1694" t="s">
        <v>209</v>
      </c>
      <c r="D1694" t="s">
        <v>21</v>
      </c>
      <c r="E1694">
        <v>98032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43587</v>
      </c>
      <c r="L1694" t="s">
        <v>26</v>
      </c>
      <c r="N1694" t="s">
        <v>24</v>
      </c>
    </row>
    <row r="1695" spans="1:14" x14ac:dyDescent="0.25">
      <c r="A1695" t="s">
        <v>3234</v>
      </c>
      <c r="B1695" t="s">
        <v>3235</v>
      </c>
      <c r="C1695" t="s">
        <v>2413</v>
      </c>
      <c r="D1695" t="s">
        <v>21</v>
      </c>
      <c r="E1695">
        <v>98239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43587</v>
      </c>
      <c r="L1695" t="s">
        <v>26</v>
      </c>
      <c r="N1695" t="s">
        <v>24</v>
      </c>
    </row>
    <row r="1696" spans="1:14" x14ac:dyDescent="0.25">
      <c r="A1696" t="s">
        <v>3236</v>
      </c>
      <c r="B1696" t="s">
        <v>3237</v>
      </c>
      <c r="C1696" t="s">
        <v>286</v>
      </c>
      <c r="D1696" t="s">
        <v>21</v>
      </c>
      <c r="E1696">
        <v>98502</v>
      </c>
      <c r="F1696" t="s">
        <v>22</v>
      </c>
      <c r="G1696" t="s">
        <v>22</v>
      </c>
      <c r="H1696" t="s">
        <v>116</v>
      </c>
      <c r="I1696" t="s">
        <v>212</v>
      </c>
      <c r="J1696" s="1">
        <v>43538</v>
      </c>
      <c r="K1696" s="1">
        <v>43587</v>
      </c>
      <c r="L1696" t="s">
        <v>118</v>
      </c>
      <c r="N1696" t="s">
        <v>1992</v>
      </c>
    </row>
    <row r="1697" spans="1:14" x14ac:dyDescent="0.25">
      <c r="A1697" t="s">
        <v>356</v>
      </c>
      <c r="B1697" t="s">
        <v>3238</v>
      </c>
      <c r="C1697" t="s">
        <v>657</v>
      </c>
      <c r="D1697" t="s">
        <v>21</v>
      </c>
      <c r="E1697">
        <v>98277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43587</v>
      </c>
      <c r="L1697" t="s">
        <v>26</v>
      </c>
      <c r="N1697" t="s">
        <v>24</v>
      </c>
    </row>
    <row r="1698" spans="1:14" x14ac:dyDescent="0.25">
      <c r="A1698" t="s">
        <v>3239</v>
      </c>
      <c r="B1698" t="s">
        <v>3240</v>
      </c>
      <c r="C1698" t="s">
        <v>657</v>
      </c>
      <c r="D1698" t="s">
        <v>21</v>
      </c>
      <c r="E1698">
        <v>98277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43587</v>
      </c>
      <c r="L1698" t="s">
        <v>26</v>
      </c>
      <c r="N1698" t="s">
        <v>24</v>
      </c>
    </row>
    <row r="1699" spans="1:14" x14ac:dyDescent="0.25">
      <c r="A1699" t="s">
        <v>3241</v>
      </c>
      <c r="B1699" t="s">
        <v>3242</v>
      </c>
      <c r="C1699" t="s">
        <v>3222</v>
      </c>
      <c r="D1699" t="s">
        <v>21</v>
      </c>
      <c r="E1699">
        <v>99156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43587</v>
      </c>
      <c r="L1699" t="s">
        <v>26</v>
      </c>
      <c r="N1699" t="s">
        <v>24</v>
      </c>
    </row>
    <row r="1700" spans="1:14" x14ac:dyDescent="0.25">
      <c r="A1700" t="s">
        <v>3243</v>
      </c>
      <c r="B1700" t="s">
        <v>3244</v>
      </c>
      <c r="C1700" t="s">
        <v>443</v>
      </c>
      <c r="D1700" t="s">
        <v>21</v>
      </c>
      <c r="E1700">
        <v>98059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43587</v>
      </c>
      <c r="L1700" t="s">
        <v>26</v>
      </c>
      <c r="N1700" t="s">
        <v>24</v>
      </c>
    </row>
    <row r="1701" spans="1:14" x14ac:dyDescent="0.25">
      <c r="A1701" t="s">
        <v>2103</v>
      </c>
      <c r="B1701" t="s">
        <v>3245</v>
      </c>
      <c r="C1701" t="s">
        <v>108</v>
      </c>
      <c r="D1701" t="s">
        <v>21</v>
      </c>
      <c r="E1701">
        <v>98201</v>
      </c>
      <c r="F1701" t="s">
        <v>22</v>
      </c>
      <c r="G1701" t="s">
        <v>22</v>
      </c>
      <c r="H1701" t="s">
        <v>57</v>
      </c>
      <c r="I1701" t="s">
        <v>212</v>
      </c>
      <c r="J1701" s="1">
        <v>43540</v>
      </c>
      <c r="K1701" s="1">
        <v>43587</v>
      </c>
      <c r="L1701" t="s">
        <v>118</v>
      </c>
      <c r="N1701" t="s">
        <v>1992</v>
      </c>
    </row>
    <row r="1702" spans="1:14" x14ac:dyDescent="0.25">
      <c r="A1702" t="s">
        <v>3246</v>
      </c>
      <c r="B1702" t="s">
        <v>3247</v>
      </c>
      <c r="C1702" t="s">
        <v>41</v>
      </c>
      <c r="D1702" t="s">
        <v>21</v>
      </c>
      <c r="E1702">
        <v>98188</v>
      </c>
      <c r="F1702" t="s">
        <v>22</v>
      </c>
      <c r="G1702" t="s">
        <v>22</v>
      </c>
      <c r="H1702" t="s">
        <v>116</v>
      </c>
      <c r="I1702" t="s">
        <v>117</v>
      </c>
      <c r="J1702" s="1">
        <v>43536</v>
      </c>
      <c r="K1702" s="1">
        <v>43587</v>
      </c>
      <c r="L1702" t="s">
        <v>118</v>
      </c>
      <c r="N1702" t="s">
        <v>1849</v>
      </c>
    </row>
    <row r="1703" spans="1:14" x14ac:dyDescent="0.25">
      <c r="A1703" t="s">
        <v>746</v>
      </c>
      <c r="B1703" t="s">
        <v>747</v>
      </c>
      <c r="C1703" t="s">
        <v>151</v>
      </c>
      <c r="D1703" t="s">
        <v>21</v>
      </c>
      <c r="E1703">
        <v>98498</v>
      </c>
      <c r="F1703" t="s">
        <v>22</v>
      </c>
      <c r="G1703" t="s">
        <v>22</v>
      </c>
      <c r="H1703" t="s">
        <v>57</v>
      </c>
      <c r="I1703" t="s">
        <v>620</v>
      </c>
      <c r="J1703" s="1">
        <v>43536</v>
      </c>
      <c r="K1703" s="1">
        <v>43587</v>
      </c>
      <c r="L1703" t="s">
        <v>118</v>
      </c>
      <c r="N1703" t="s">
        <v>1849</v>
      </c>
    </row>
    <row r="1704" spans="1:14" x14ac:dyDescent="0.25">
      <c r="A1704" t="s">
        <v>3248</v>
      </c>
      <c r="B1704" t="s">
        <v>3249</v>
      </c>
      <c r="C1704" t="s">
        <v>142</v>
      </c>
      <c r="D1704" t="s">
        <v>21</v>
      </c>
      <c r="E1704">
        <v>98903</v>
      </c>
      <c r="F1704" t="s">
        <v>22</v>
      </c>
      <c r="G1704" t="s">
        <v>22</v>
      </c>
      <c r="H1704" t="s">
        <v>57</v>
      </c>
      <c r="I1704" t="s">
        <v>58</v>
      </c>
      <c r="J1704" s="1">
        <v>43535</v>
      </c>
      <c r="K1704" s="1">
        <v>43587</v>
      </c>
      <c r="L1704" t="s">
        <v>118</v>
      </c>
      <c r="N1704" t="s">
        <v>1849</v>
      </c>
    </row>
    <row r="1705" spans="1:14" x14ac:dyDescent="0.25">
      <c r="A1705" t="s">
        <v>3250</v>
      </c>
      <c r="B1705" t="s">
        <v>3251</v>
      </c>
      <c r="C1705" t="s">
        <v>34</v>
      </c>
      <c r="D1705" t="s">
        <v>21</v>
      </c>
      <c r="E1705">
        <v>98683</v>
      </c>
      <c r="F1705" t="s">
        <v>22</v>
      </c>
      <c r="G1705" t="s">
        <v>22</v>
      </c>
      <c r="H1705" t="s">
        <v>116</v>
      </c>
      <c r="I1705" t="s">
        <v>1823</v>
      </c>
      <c r="J1705" s="1">
        <v>43542</v>
      </c>
      <c r="K1705" s="1">
        <v>43587</v>
      </c>
      <c r="L1705" t="s">
        <v>118</v>
      </c>
      <c r="N1705" t="s">
        <v>1849</v>
      </c>
    </row>
    <row r="1706" spans="1:14" x14ac:dyDescent="0.25">
      <c r="A1706" t="s">
        <v>685</v>
      </c>
      <c r="B1706" t="s">
        <v>686</v>
      </c>
      <c r="C1706" t="s">
        <v>687</v>
      </c>
      <c r="D1706" t="s">
        <v>21</v>
      </c>
      <c r="E1706">
        <v>98382</v>
      </c>
      <c r="F1706" t="s">
        <v>22</v>
      </c>
      <c r="G1706" t="s">
        <v>22</v>
      </c>
      <c r="H1706" t="s">
        <v>57</v>
      </c>
      <c r="I1706" t="s">
        <v>58</v>
      </c>
      <c r="J1706" s="1">
        <v>43530</v>
      </c>
      <c r="K1706" s="1">
        <v>43587</v>
      </c>
      <c r="L1706" t="s">
        <v>118</v>
      </c>
      <c r="N1706" t="s">
        <v>1849</v>
      </c>
    </row>
    <row r="1707" spans="1:14" x14ac:dyDescent="0.25">
      <c r="A1707" t="s">
        <v>3252</v>
      </c>
      <c r="B1707" t="s">
        <v>3253</v>
      </c>
      <c r="C1707" t="s">
        <v>209</v>
      </c>
      <c r="D1707" t="s">
        <v>21</v>
      </c>
      <c r="E1707">
        <v>98032</v>
      </c>
      <c r="F1707" t="s">
        <v>22</v>
      </c>
      <c r="G1707" t="s">
        <v>22</v>
      </c>
      <c r="H1707" t="s">
        <v>116</v>
      </c>
      <c r="I1707" t="s">
        <v>117</v>
      </c>
      <c r="J1707" s="1">
        <v>43536</v>
      </c>
      <c r="K1707" s="1">
        <v>43587</v>
      </c>
      <c r="L1707" t="s">
        <v>118</v>
      </c>
      <c r="N1707" t="s">
        <v>1992</v>
      </c>
    </row>
    <row r="1708" spans="1:14" x14ac:dyDescent="0.25">
      <c r="A1708" t="s">
        <v>1143</v>
      </c>
      <c r="B1708" t="s">
        <v>3254</v>
      </c>
      <c r="C1708" t="s">
        <v>1145</v>
      </c>
      <c r="D1708" t="s">
        <v>21</v>
      </c>
      <c r="E1708">
        <v>98294</v>
      </c>
      <c r="F1708" t="s">
        <v>22</v>
      </c>
      <c r="G1708" t="s">
        <v>22</v>
      </c>
      <c r="H1708" t="s">
        <v>57</v>
      </c>
      <c r="I1708" t="s">
        <v>58</v>
      </c>
      <c r="J1708" s="1">
        <v>43539</v>
      </c>
      <c r="K1708" s="1">
        <v>43587</v>
      </c>
      <c r="L1708" t="s">
        <v>118</v>
      </c>
      <c r="N1708" t="s">
        <v>1849</v>
      </c>
    </row>
    <row r="1709" spans="1:14" x14ac:dyDescent="0.25">
      <c r="A1709" t="s">
        <v>3255</v>
      </c>
      <c r="B1709" t="s">
        <v>3256</v>
      </c>
      <c r="C1709" t="s">
        <v>3222</v>
      </c>
      <c r="D1709" t="s">
        <v>21</v>
      </c>
      <c r="E1709">
        <v>99156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43587</v>
      </c>
      <c r="L1709" t="s">
        <v>26</v>
      </c>
      <c r="N1709" t="s">
        <v>24</v>
      </c>
    </row>
    <row r="1710" spans="1:14" x14ac:dyDescent="0.25">
      <c r="A1710" t="s">
        <v>3257</v>
      </c>
      <c r="B1710" t="s">
        <v>3258</v>
      </c>
      <c r="C1710" t="s">
        <v>3259</v>
      </c>
      <c r="D1710" t="s">
        <v>21</v>
      </c>
      <c r="E1710">
        <v>98857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43586</v>
      </c>
      <c r="L1710" t="s">
        <v>26</v>
      </c>
      <c r="N1710" t="s">
        <v>24</v>
      </c>
    </row>
    <row r="1711" spans="1:14" x14ac:dyDescent="0.25">
      <c r="A1711" t="s">
        <v>3260</v>
      </c>
      <c r="B1711" t="s">
        <v>3261</v>
      </c>
      <c r="C1711" t="s">
        <v>912</v>
      </c>
      <c r="D1711" t="s">
        <v>21</v>
      </c>
      <c r="E1711">
        <v>98837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43586</v>
      </c>
      <c r="L1711" t="s">
        <v>26</v>
      </c>
      <c r="N1711" t="s">
        <v>24</v>
      </c>
    </row>
    <row r="1712" spans="1:14" x14ac:dyDescent="0.25">
      <c r="A1712" t="s">
        <v>111</v>
      </c>
      <c r="B1712" t="s">
        <v>3262</v>
      </c>
      <c r="C1712" t="s">
        <v>266</v>
      </c>
      <c r="D1712" t="s">
        <v>21</v>
      </c>
      <c r="E1712">
        <v>98002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43586</v>
      </c>
      <c r="L1712" t="s">
        <v>26</v>
      </c>
      <c r="N1712" t="s">
        <v>24</v>
      </c>
    </row>
    <row r="1713" spans="1:14" x14ac:dyDescent="0.25">
      <c r="A1713" t="s">
        <v>3263</v>
      </c>
      <c r="B1713" t="s">
        <v>3264</v>
      </c>
      <c r="C1713" t="s">
        <v>108</v>
      </c>
      <c r="D1713" t="s">
        <v>21</v>
      </c>
      <c r="E1713">
        <v>98203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43586</v>
      </c>
      <c r="L1713" t="s">
        <v>26</v>
      </c>
      <c r="N1713" t="s">
        <v>24</v>
      </c>
    </row>
    <row r="1714" spans="1:14" x14ac:dyDescent="0.25">
      <c r="A1714" t="s">
        <v>312</v>
      </c>
      <c r="B1714" t="s">
        <v>3265</v>
      </c>
      <c r="C1714" t="s">
        <v>209</v>
      </c>
      <c r="D1714" t="s">
        <v>21</v>
      </c>
      <c r="E1714">
        <v>98030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43586</v>
      </c>
      <c r="L1714" t="s">
        <v>26</v>
      </c>
      <c r="N1714" t="s">
        <v>24</v>
      </c>
    </row>
    <row r="1715" spans="1:14" x14ac:dyDescent="0.25">
      <c r="A1715" t="s">
        <v>3266</v>
      </c>
      <c r="B1715" t="s">
        <v>3267</v>
      </c>
      <c r="C1715" t="s">
        <v>1387</v>
      </c>
      <c r="D1715" t="s">
        <v>21</v>
      </c>
      <c r="E1715">
        <v>98424</v>
      </c>
      <c r="F1715" t="s">
        <v>22</v>
      </c>
      <c r="G1715" t="s">
        <v>22</v>
      </c>
      <c r="H1715" t="s">
        <v>104</v>
      </c>
      <c r="I1715" t="s">
        <v>105</v>
      </c>
      <c r="J1715" t="s">
        <v>59</v>
      </c>
      <c r="K1715" s="1">
        <v>43586</v>
      </c>
      <c r="L1715" t="s">
        <v>60</v>
      </c>
      <c r="M1715" t="str">
        <f>HYPERLINK("https://www.regulations.gov/docket?D=FDA-2019-H-2072")</f>
        <v>https://www.regulations.gov/docket?D=FDA-2019-H-2072</v>
      </c>
      <c r="N1715" t="s">
        <v>59</v>
      </c>
    </row>
    <row r="1716" spans="1:14" x14ac:dyDescent="0.25">
      <c r="A1716" t="s">
        <v>3268</v>
      </c>
      <c r="B1716" t="s">
        <v>3269</v>
      </c>
      <c r="C1716" t="s">
        <v>912</v>
      </c>
      <c r="D1716" t="s">
        <v>21</v>
      </c>
      <c r="E1716">
        <v>98837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43586</v>
      </c>
      <c r="L1716" t="s">
        <v>26</v>
      </c>
      <c r="N1716" t="s">
        <v>24</v>
      </c>
    </row>
    <row r="1717" spans="1:14" x14ac:dyDescent="0.25">
      <c r="A1717" t="s">
        <v>3270</v>
      </c>
      <c r="B1717" t="s">
        <v>3271</v>
      </c>
      <c r="C1717" t="s">
        <v>3272</v>
      </c>
      <c r="D1717" t="s">
        <v>21</v>
      </c>
      <c r="E1717">
        <v>99179</v>
      </c>
      <c r="F1717" t="s">
        <v>23</v>
      </c>
      <c r="G1717" t="s">
        <v>23</v>
      </c>
      <c r="H1717" t="s">
        <v>24</v>
      </c>
      <c r="I1717" t="s">
        <v>24</v>
      </c>
      <c r="J1717" t="s">
        <v>25</v>
      </c>
      <c r="K1717" s="1">
        <v>43586</v>
      </c>
      <c r="L1717" t="s">
        <v>26</v>
      </c>
      <c r="N1717" t="s">
        <v>24</v>
      </c>
    </row>
    <row r="1718" spans="1:14" x14ac:dyDescent="0.25">
      <c r="A1718" t="s">
        <v>3273</v>
      </c>
      <c r="B1718" t="s">
        <v>3274</v>
      </c>
      <c r="C1718" t="s">
        <v>81</v>
      </c>
      <c r="D1718" t="s">
        <v>21</v>
      </c>
      <c r="E1718">
        <v>99212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43586</v>
      </c>
      <c r="L1718" t="s">
        <v>26</v>
      </c>
      <c r="N1718" t="s">
        <v>24</v>
      </c>
    </row>
    <row r="1719" spans="1:14" x14ac:dyDescent="0.25">
      <c r="A1719" t="s">
        <v>3275</v>
      </c>
      <c r="B1719" t="s">
        <v>3276</v>
      </c>
      <c r="C1719" t="s">
        <v>3259</v>
      </c>
      <c r="D1719" t="s">
        <v>21</v>
      </c>
      <c r="E1719">
        <v>98857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43586</v>
      </c>
      <c r="L1719" t="s">
        <v>26</v>
      </c>
      <c r="N1719" t="s">
        <v>24</v>
      </c>
    </row>
    <row r="1720" spans="1:14" x14ac:dyDescent="0.25">
      <c r="A1720" t="s">
        <v>3277</v>
      </c>
      <c r="B1720" t="s">
        <v>3278</v>
      </c>
      <c r="C1720" t="s">
        <v>20</v>
      </c>
      <c r="D1720" t="s">
        <v>21</v>
      </c>
      <c r="E1720">
        <v>98134</v>
      </c>
      <c r="F1720" t="s">
        <v>23</v>
      </c>
      <c r="G1720" t="s">
        <v>23</v>
      </c>
      <c r="H1720" t="s">
        <v>24</v>
      </c>
      <c r="I1720" t="s">
        <v>24</v>
      </c>
      <c r="J1720" t="s">
        <v>25</v>
      </c>
      <c r="K1720" s="1">
        <v>43586</v>
      </c>
      <c r="L1720" t="s">
        <v>26</v>
      </c>
      <c r="N1720" t="s">
        <v>24</v>
      </c>
    </row>
    <row r="1721" spans="1:14" x14ac:dyDescent="0.25">
      <c r="A1721" t="s">
        <v>3279</v>
      </c>
      <c r="B1721" t="s">
        <v>3280</v>
      </c>
      <c r="C1721" t="s">
        <v>912</v>
      </c>
      <c r="D1721" t="s">
        <v>21</v>
      </c>
      <c r="E1721">
        <v>98837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43586</v>
      </c>
      <c r="L1721" t="s">
        <v>26</v>
      </c>
      <c r="N1721" t="s">
        <v>24</v>
      </c>
    </row>
    <row r="1722" spans="1:14" x14ac:dyDescent="0.25">
      <c r="A1722" t="s">
        <v>3281</v>
      </c>
      <c r="B1722" t="s">
        <v>3282</v>
      </c>
      <c r="C1722" t="s">
        <v>912</v>
      </c>
      <c r="D1722" t="s">
        <v>21</v>
      </c>
      <c r="E1722">
        <v>98837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43586</v>
      </c>
      <c r="L1722" t="s">
        <v>26</v>
      </c>
      <c r="N1722" t="s">
        <v>24</v>
      </c>
    </row>
    <row r="1723" spans="1:14" x14ac:dyDescent="0.25">
      <c r="A1723" t="s">
        <v>405</v>
      </c>
      <c r="B1723" t="s">
        <v>3283</v>
      </c>
      <c r="C1723" t="s">
        <v>215</v>
      </c>
      <c r="D1723" t="s">
        <v>21</v>
      </c>
      <c r="E1723">
        <v>98023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43586</v>
      </c>
      <c r="L1723" t="s">
        <v>26</v>
      </c>
      <c r="N1723" t="s">
        <v>24</v>
      </c>
    </row>
    <row r="1724" spans="1:14" x14ac:dyDescent="0.25">
      <c r="A1724" t="s">
        <v>3284</v>
      </c>
      <c r="B1724" t="s">
        <v>3285</v>
      </c>
      <c r="C1724" t="s">
        <v>215</v>
      </c>
      <c r="D1724" t="s">
        <v>21</v>
      </c>
      <c r="E1724">
        <v>98003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43586</v>
      </c>
      <c r="L1724" t="s">
        <v>26</v>
      </c>
      <c r="N1724" t="s">
        <v>24</v>
      </c>
    </row>
    <row r="1725" spans="1:14" x14ac:dyDescent="0.25">
      <c r="A1725" t="s">
        <v>3286</v>
      </c>
      <c r="B1725" t="s">
        <v>3287</v>
      </c>
      <c r="C1725" t="s">
        <v>261</v>
      </c>
      <c r="D1725" t="s">
        <v>21</v>
      </c>
      <c r="E1725">
        <v>99207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43586</v>
      </c>
      <c r="L1725" t="s">
        <v>26</v>
      </c>
      <c r="N1725" t="s">
        <v>24</v>
      </c>
    </row>
    <row r="1726" spans="1:14" x14ac:dyDescent="0.25">
      <c r="A1726" t="s">
        <v>3288</v>
      </c>
      <c r="B1726" t="s">
        <v>3289</v>
      </c>
      <c r="C1726" t="s">
        <v>132</v>
      </c>
      <c r="D1726" t="s">
        <v>21</v>
      </c>
      <c r="E1726">
        <v>99301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43586</v>
      </c>
      <c r="L1726" t="s">
        <v>26</v>
      </c>
      <c r="N1726" t="s">
        <v>24</v>
      </c>
    </row>
    <row r="1727" spans="1:14" x14ac:dyDescent="0.25">
      <c r="A1727" t="s">
        <v>3290</v>
      </c>
      <c r="B1727" t="s">
        <v>3291</v>
      </c>
      <c r="C1727" t="s">
        <v>227</v>
      </c>
      <c r="D1727" t="s">
        <v>21</v>
      </c>
      <c r="E1727">
        <v>98226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43586</v>
      </c>
      <c r="L1727" t="s">
        <v>26</v>
      </c>
      <c r="N1727" t="s">
        <v>24</v>
      </c>
    </row>
    <row r="1728" spans="1:14" x14ac:dyDescent="0.25">
      <c r="A1728" t="s">
        <v>3292</v>
      </c>
      <c r="B1728" t="s">
        <v>3293</v>
      </c>
      <c r="C1728" t="s">
        <v>108</v>
      </c>
      <c r="D1728" t="s">
        <v>21</v>
      </c>
      <c r="E1728">
        <v>98201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43586</v>
      </c>
      <c r="L1728" t="s">
        <v>26</v>
      </c>
      <c r="N1728" t="s">
        <v>24</v>
      </c>
    </row>
    <row r="1729" spans="1:14" x14ac:dyDescent="0.25">
      <c r="A1729" t="s">
        <v>3294</v>
      </c>
      <c r="B1729" t="s">
        <v>3295</v>
      </c>
      <c r="C1729" t="s">
        <v>3296</v>
      </c>
      <c r="D1729" t="s">
        <v>21</v>
      </c>
      <c r="E1729">
        <v>99171</v>
      </c>
      <c r="F1729" t="s">
        <v>23</v>
      </c>
      <c r="G1729" t="s">
        <v>23</v>
      </c>
      <c r="H1729" t="s">
        <v>24</v>
      </c>
      <c r="I1729" t="s">
        <v>24</v>
      </c>
      <c r="J1729" t="s">
        <v>25</v>
      </c>
      <c r="K1729" s="1">
        <v>43586</v>
      </c>
      <c r="L1729" t="s">
        <v>26</v>
      </c>
      <c r="N1729" t="s">
        <v>24</v>
      </c>
    </row>
    <row r="1730" spans="1:14" x14ac:dyDescent="0.25">
      <c r="A1730" t="s">
        <v>3297</v>
      </c>
      <c r="B1730" t="s">
        <v>3298</v>
      </c>
      <c r="C1730" t="s">
        <v>20</v>
      </c>
      <c r="D1730" t="s">
        <v>21</v>
      </c>
      <c r="E1730">
        <v>98117</v>
      </c>
      <c r="F1730" t="s">
        <v>23</v>
      </c>
      <c r="G1730" t="s">
        <v>23</v>
      </c>
      <c r="H1730" t="s">
        <v>24</v>
      </c>
      <c r="I1730" t="s">
        <v>24</v>
      </c>
      <c r="J1730" t="s">
        <v>25</v>
      </c>
      <c r="K1730" s="1">
        <v>43586</v>
      </c>
      <c r="L1730" t="s">
        <v>26</v>
      </c>
      <c r="N1730" t="s">
        <v>24</v>
      </c>
    </row>
    <row r="1731" spans="1:14" x14ac:dyDescent="0.25">
      <c r="A1731" t="s">
        <v>3299</v>
      </c>
      <c r="B1731" t="s">
        <v>3300</v>
      </c>
      <c r="C1731" t="s">
        <v>519</v>
      </c>
      <c r="D1731" t="s">
        <v>21</v>
      </c>
      <c r="E1731">
        <v>98671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43585</v>
      </c>
      <c r="L1731" t="s">
        <v>26</v>
      </c>
      <c r="N1731" t="s">
        <v>24</v>
      </c>
    </row>
    <row r="1732" spans="1:14" x14ac:dyDescent="0.25">
      <c r="A1732" t="s">
        <v>3301</v>
      </c>
      <c r="B1732" t="s">
        <v>3302</v>
      </c>
      <c r="C1732" t="s">
        <v>34</v>
      </c>
      <c r="D1732" t="s">
        <v>21</v>
      </c>
      <c r="E1732">
        <v>98662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43585</v>
      </c>
      <c r="L1732" t="s">
        <v>26</v>
      </c>
      <c r="N1732" t="s">
        <v>24</v>
      </c>
    </row>
    <row r="1733" spans="1:14" x14ac:dyDescent="0.25">
      <c r="A1733" t="s">
        <v>3303</v>
      </c>
      <c r="B1733" t="s">
        <v>3304</v>
      </c>
      <c r="C1733" t="s">
        <v>81</v>
      </c>
      <c r="D1733" t="s">
        <v>21</v>
      </c>
      <c r="E1733">
        <v>99206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43585</v>
      </c>
      <c r="L1733" t="s">
        <v>26</v>
      </c>
      <c r="N1733" t="s">
        <v>24</v>
      </c>
    </row>
    <row r="1734" spans="1:14" x14ac:dyDescent="0.25">
      <c r="A1734" t="s">
        <v>3305</v>
      </c>
      <c r="B1734" t="s">
        <v>3306</v>
      </c>
      <c r="C1734" t="s">
        <v>221</v>
      </c>
      <c r="D1734" t="s">
        <v>21</v>
      </c>
      <c r="E1734">
        <v>98607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43585</v>
      </c>
      <c r="L1734" t="s">
        <v>26</v>
      </c>
      <c r="N1734" t="s">
        <v>24</v>
      </c>
    </row>
    <row r="1735" spans="1:14" x14ac:dyDescent="0.25">
      <c r="A1735" t="s">
        <v>42</v>
      </c>
      <c r="B1735" t="s">
        <v>43</v>
      </c>
      <c r="C1735" t="s">
        <v>34</v>
      </c>
      <c r="D1735" t="s">
        <v>21</v>
      </c>
      <c r="E1735">
        <v>98662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43585</v>
      </c>
      <c r="L1735" t="s">
        <v>26</v>
      </c>
      <c r="N1735" t="s">
        <v>24</v>
      </c>
    </row>
    <row r="1736" spans="1:14" x14ac:dyDescent="0.25">
      <c r="A1736" t="s">
        <v>3307</v>
      </c>
      <c r="B1736" t="s">
        <v>3308</v>
      </c>
      <c r="C1736" t="s">
        <v>261</v>
      </c>
      <c r="D1736" t="s">
        <v>21</v>
      </c>
      <c r="E1736">
        <v>99207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43585</v>
      </c>
      <c r="L1736" t="s">
        <v>26</v>
      </c>
      <c r="N1736" t="s">
        <v>24</v>
      </c>
    </row>
    <row r="1737" spans="1:14" x14ac:dyDescent="0.25">
      <c r="A1737" t="s">
        <v>242</v>
      </c>
      <c r="B1737" t="s">
        <v>3309</v>
      </c>
      <c r="C1737" t="s">
        <v>34</v>
      </c>
      <c r="D1737" t="s">
        <v>21</v>
      </c>
      <c r="E1737">
        <v>98686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43585</v>
      </c>
      <c r="L1737" t="s">
        <v>26</v>
      </c>
      <c r="N1737" t="s">
        <v>24</v>
      </c>
    </row>
    <row r="1738" spans="1:14" x14ac:dyDescent="0.25">
      <c r="A1738" t="s">
        <v>3310</v>
      </c>
      <c r="B1738" t="s">
        <v>3311</v>
      </c>
      <c r="C1738" t="s">
        <v>81</v>
      </c>
      <c r="D1738" t="s">
        <v>21</v>
      </c>
      <c r="E1738">
        <v>99212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43585</v>
      </c>
      <c r="L1738" t="s">
        <v>26</v>
      </c>
      <c r="N1738" t="s">
        <v>24</v>
      </c>
    </row>
    <row r="1739" spans="1:14" x14ac:dyDescent="0.25">
      <c r="A1739" t="s">
        <v>3312</v>
      </c>
      <c r="B1739" t="s">
        <v>3313</v>
      </c>
      <c r="C1739" t="s">
        <v>224</v>
      </c>
      <c r="D1739" t="s">
        <v>21</v>
      </c>
      <c r="E1739">
        <v>98177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43585</v>
      </c>
      <c r="L1739" t="s">
        <v>26</v>
      </c>
      <c r="N1739" t="s">
        <v>24</v>
      </c>
    </row>
    <row r="1740" spans="1:14" x14ac:dyDescent="0.25">
      <c r="A1740" t="s">
        <v>2105</v>
      </c>
      <c r="B1740" t="s">
        <v>2106</v>
      </c>
      <c r="C1740" t="s">
        <v>165</v>
      </c>
      <c r="D1740" t="s">
        <v>21</v>
      </c>
      <c r="E1740">
        <v>98372</v>
      </c>
      <c r="F1740" t="s">
        <v>22</v>
      </c>
      <c r="G1740" t="s">
        <v>22</v>
      </c>
      <c r="H1740" t="s">
        <v>104</v>
      </c>
      <c r="I1740" t="s">
        <v>148</v>
      </c>
      <c r="J1740" t="s">
        <v>59</v>
      </c>
      <c r="K1740" s="1">
        <v>43585</v>
      </c>
      <c r="L1740" t="s">
        <v>60</v>
      </c>
      <c r="M1740" t="str">
        <f>HYPERLINK("https://www.regulations.gov/docket?D=FDA-2019-H-2027")</f>
        <v>https://www.regulations.gov/docket?D=FDA-2019-H-2027</v>
      </c>
      <c r="N1740" t="s">
        <v>59</v>
      </c>
    </row>
    <row r="1741" spans="1:14" x14ac:dyDescent="0.25">
      <c r="A1741" t="s">
        <v>1568</v>
      </c>
      <c r="B1741" t="s">
        <v>3314</v>
      </c>
      <c r="C1741" t="s">
        <v>657</v>
      </c>
      <c r="D1741" t="s">
        <v>21</v>
      </c>
      <c r="E1741">
        <v>98277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43585</v>
      </c>
      <c r="L1741" t="s">
        <v>26</v>
      </c>
      <c r="N1741" t="s">
        <v>24</v>
      </c>
    </row>
    <row r="1742" spans="1:14" x14ac:dyDescent="0.25">
      <c r="A1742" t="s">
        <v>3315</v>
      </c>
      <c r="B1742" t="s">
        <v>3316</v>
      </c>
      <c r="C1742" t="s">
        <v>261</v>
      </c>
      <c r="D1742" t="s">
        <v>21</v>
      </c>
      <c r="E1742">
        <v>99202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43585</v>
      </c>
      <c r="L1742" t="s">
        <v>26</v>
      </c>
      <c r="N1742" t="s">
        <v>24</v>
      </c>
    </row>
    <row r="1743" spans="1:14" x14ac:dyDescent="0.25">
      <c r="A1743" t="s">
        <v>3317</v>
      </c>
      <c r="B1743" t="s">
        <v>3318</v>
      </c>
      <c r="C1743" t="s">
        <v>2506</v>
      </c>
      <c r="D1743" t="s">
        <v>21</v>
      </c>
      <c r="E1743">
        <v>99403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43585</v>
      </c>
      <c r="L1743" t="s">
        <v>26</v>
      </c>
      <c r="N1743" t="s">
        <v>24</v>
      </c>
    </row>
    <row r="1744" spans="1:14" x14ac:dyDescent="0.25">
      <c r="A1744" t="s">
        <v>3319</v>
      </c>
      <c r="B1744" t="s">
        <v>3320</v>
      </c>
      <c r="C1744" t="s">
        <v>3321</v>
      </c>
      <c r="D1744" t="s">
        <v>21</v>
      </c>
      <c r="E1744">
        <v>99030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43585</v>
      </c>
      <c r="L1744" t="s">
        <v>26</v>
      </c>
      <c r="N1744" t="s">
        <v>24</v>
      </c>
    </row>
    <row r="1745" spans="1:14" x14ac:dyDescent="0.25">
      <c r="A1745" t="s">
        <v>3322</v>
      </c>
      <c r="B1745" t="s">
        <v>3323</v>
      </c>
      <c r="C1745" t="s">
        <v>793</v>
      </c>
      <c r="D1745" t="s">
        <v>21</v>
      </c>
      <c r="E1745">
        <v>99403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43585</v>
      </c>
      <c r="L1745" t="s">
        <v>26</v>
      </c>
      <c r="N1745" t="s">
        <v>24</v>
      </c>
    </row>
    <row r="1746" spans="1:14" x14ac:dyDescent="0.25">
      <c r="A1746" t="s">
        <v>3324</v>
      </c>
      <c r="B1746" t="s">
        <v>3325</v>
      </c>
      <c r="C1746" t="s">
        <v>2019</v>
      </c>
      <c r="D1746" t="s">
        <v>21</v>
      </c>
      <c r="E1746">
        <v>98642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43585</v>
      </c>
      <c r="L1746" t="s">
        <v>26</v>
      </c>
      <c r="N1746" t="s">
        <v>24</v>
      </c>
    </row>
    <row r="1747" spans="1:14" x14ac:dyDescent="0.25">
      <c r="A1747" t="s">
        <v>1425</v>
      </c>
      <c r="B1747" t="s">
        <v>3326</v>
      </c>
      <c r="C1747" t="s">
        <v>261</v>
      </c>
      <c r="D1747" t="s">
        <v>21</v>
      </c>
      <c r="E1747">
        <v>99223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43585</v>
      </c>
      <c r="L1747" t="s">
        <v>26</v>
      </c>
      <c r="N1747" t="s">
        <v>24</v>
      </c>
    </row>
    <row r="1748" spans="1:14" x14ac:dyDescent="0.25">
      <c r="A1748" t="s">
        <v>3327</v>
      </c>
      <c r="B1748" t="s">
        <v>3328</v>
      </c>
      <c r="C1748" t="s">
        <v>532</v>
      </c>
      <c r="D1748" t="s">
        <v>21</v>
      </c>
      <c r="E1748">
        <v>98528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43584</v>
      </c>
      <c r="L1748" t="s">
        <v>26</v>
      </c>
      <c r="N1748" t="s">
        <v>24</v>
      </c>
    </row>
    <row r="1749" spans="1:14" x14ac:dyDescent="0.25">
      <c r="A1749" t="s">
        <v>3329</v>
      </c>
      <c r="B1749" t="s">
        <v>3330</v>
      </c>
      <c r="C1749" t="s">
        <v>657</v>
      </c>
      <c r="D1749" t="s">
        <v>21</v>
      </c>
      <c r="E1749">
        <v>98277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43584</v>
      </c>
      <c r="L1749" t="s">
        <v>26</v>
      </c>
      <c r="N1749" t="s">
        <v>24</v>
      </c>
    </row>
    <row r="1750" spans="1:14" x14ac:dyDescent="0.25">
      <c r="A1750" t="s">
        <v>111</v>
      </c>
      <c r="B1750" t="s">
        <v>3331</v>
      </c>
      <c r="C1750" t="s">
        <v>34</v>
      </c>
      <c r="D1750" t="s">
        <v>21</v>
      </c>
      <c r="E1750">
        <v>98665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43584</v>
      </c>
      <c r="L1750" t="s">
        <v>26</v>
      </c>
      <c r="N1750" t="s">
        <v>24</v>
      </c>
    </row>
    <row r="1751" spans="1:14" x14ac:dyDescent="0.25">
      <c r="A1751" t="s">
        <v>994</v>
      </c>
      <c r="B1751" t="s">
        <v>3332</v>
      </c>
      <c r="C1751" t="s">
        <v>2019</v>
      </c>
      <c r="D1751" t="s">
        <v>21</v>
      </c>
      <c r="E1751">
        <v>98642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43584</v>
      </c>
      <c r="L1751" t="s">
        <v>26</v>
      </c>
      <c r="N1751" t="s">
        <v>24</v>
      </c>
    </row>
    <row r="1752" spans="1:14" x14ac:dyDescent="0.25">
      <c r="A1752" t="s">
        <v>3333</v>
      </c>
      <c r="B1752" t="s">
        <v>3334</v>
      </c>
      <c r="C1752" t="s">
        <v>657</v>
      </c>
      <c r="D1752" t="s">
        <v>21</v>
      </c>
      <c r="E1752">
        <v>98277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43584</v>
      </c>
      <c r="L1752" t="s">
        <v>26</v>
      </c>
      <c r="N1752" t="s">
        <v>24</v>
      </c>
    </row>
    <row r="1753" spans="1:14" x14ac:dyDescent="0.25">
      <c r="A1753" t="s">
        <v>3335</v>
      </c>
      <c r="B1753" t="s">
        <v>3336</v>
      </c>
      <c r="C1753" t="s">
        <v>660</v>
      </c>
      <c r="D1753" t="s">
        <v>21</v>
      </c>
      <c r="E1753">
        <v>98383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43584</v>
      </c>
      <c r="L1753" t="s">
        <v>26</v>
      </c>
      <c r="N1753" t="s">
        <v>24</v>
      </c>
    </row>
    <row r="1754" spans="1:14" x14ac:dyDescent="0.25">
      <c r="A1754" t="s">
        <v>3337</v>
      </c>
      <c r="B1754" t="s">
        <v>3338</v>
      </c>
      <c r="C1754" t="s">
        <v>1691</v>
      </c>
      <c r="D1754" t="s">
        <v>21</v>
      </c>
      <c r="E1754">
        <v>98368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43584</v>
      </c>
      <c r="L1754" t="s">
        <v>26</v>
      </c>
      <c r="N1754" t="s">
        <v>24</v>
      </c>
    </row>
    <row r="1755" spans="1:14" x14ac:dyDescent="0.25">
      <c r="A1755" t="s">
        <v>3339</v>
      </c>
      <c r="B1755" t="s">
        <v>3340</v>
      </c>
      <c r="C1755" t="s">
        <v>3341</v>
      </c>
      <c r="D1755" t="s">
        <v>21</v>
      </c>
      <c r="E1755">
        <v>99125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43584</v>
      </c>
      <c r="L1755" t="s">
        <v>26</v>
      </c>
      <c r="N1755" t="s">
        <v>24</v>
      </c>
    </row>
    <row r="1756" spans="1:14" x14ac:dyDescent="0.25">
      <c r="A1756" t="s">
        <v>3342</v>
      </c>
      <c r="B1756" t="s">
        <v>3343</v>
      </c>
      <c r="C1756" t="s">
        <v>34</v>
      </c>
      <c r="D1756" t="s">
        <v>21</v>
      </c>
      <c r="E1756">
        <v>98685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43584</v>
      </c>
      <c r="L1756" t="s">
        <v>26</v>
      </c>
      <c r="N1756" t="s">
        <v>24</v>
      </c>
    </row>
    <row r="1757" spans="1:14" x14ac:dyDescent="0.25">
      <c r="A1757" t="s">
        <v>3344</v>
      </c>
      <c r="B1757" t="s">
        <v>3345</v>
      </c>
      <c r="C1757" t="s">
        <v>657</v>
      </c>
      <c r="D1757" t="s">
        <v>21</v>
      </c>
      <c r="E1757">
        <v>98277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43584</v>
      </c>
      <c r="L1757" t="s">
        <v>26</v>
      </c>
      <c r="N1757" t="s">
        <v>24</v>
      </c>
    </row>
    <row r="1758" spans="1:14" x14ac:dyDescent="0.25">
      <c r="A1758" t="s">
        <v>3346</v>
      </c>
      <c r="B1758" t="s">
        <v>3347</v>
      </c>
      <c r="C1758" t="s">
        <v>3348</v>
      </c>
      <c r="D1758" t="s">
        <v>21</v>
      </c>
      <c r="E1758">
        <v>98261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43584</v>
      </c>
      <c r="L1758" t="s">
        <v>26</v>
      </c>
      <c r="N1758" t="s">
        <v>24</v>
      </c>
    </row>
    <row r="1759" spans="1:14" x14ac:dyDescent="0.25">
      <c r="A1759" t="s">
        <v>3349</v>
      </c>
      <c r="B1759" t="s">
        <v>3350</v>
      </c>
      <c r="C1759" t="s">
        <v>657</v>
      </c>
      <c r="D1759" t="s">
        <v>21</v>
      </c>
      <c r="E1759">
        <v>98277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43584</v>
      </c>
      <c r="L1759" t="s">
        <v>26</v>
      </c>
      <c r="N1759" t="s">
        <v>24</v>
      </c>
    </row>
    <row r="1760" spans="1:14" x14ac:dyDescent="0.25">
      <c r="A1760" t="s">
        <v>3351</v>
      </c>
      <c r="B1760" t="s">
        <v>3352</v>
      </c>
      <c r="C1760" t="s">
        <v>1152</v>
      </c>
      <c r="D1760" t="s">
        <v>21</v>
      </c>
      <c r="E1760">
        <v>98903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43584</v>
      </c>
      <c r="L1760" t="s">
        <v>26</v>
      </c>
      <c r="N1760" t="s">
        <v>24</v>
      </c>
    </row>
    <row r="1761" spans="1:14" x14ac:dyDescent="0.25">
      <c r="A1761" t="s">
        <v>3353</v>
      </c>
      <c r="B1761" t="s">
        <v>3354</v>
      </c>
      <c r="C1761" t="s">
        <v>20</v>
      </c>
      <c r="D1761" t="s">
        <v>21</v>
      </c>
      <c r="E1761">
        <v>98122</v>
      </c>
      <c r="F1761" t="s">
        <v>22</v>
      </c>
      <c r="G1761" t="s">
        <v>22</v>
      </c>
      <c r="H1761" t="s">
        <v>116</v>
      </c>
      <c r="I1761" t="s">
        <v>117</v>
      </c>
      <c r="J1761" t="s">
        <v>59</v>
      </c>
      <c r="K1761" s="1">
        <v>43584</v>
      </c>
      <c r="L1761" t="s">
        <v>60</v>
      </c>
      <c r="M1761" t="str">
        <f>HYPERLINK("https://www.regulations.gov/docket?D=FDA-2019-H-2007")</f>
        <v>https://www.regulations.gov/docket?D=FDA-2019-H-2007</v>
      </c>
      <c r="N1761" t="s">
        <v>59</v>
      </c>
    </row>
    <row r="1762" spans="1:14" x14ac:dyDescent="0.25">
      <c r="A1762" t="s">
        <v>3355</v>
      </c>
      <c r="B1762" t="s">
        <v>3356</v>
      </c>
      <c r="C1762" t="s">
        <v>361</v>
      </c>
      <c r="D1762" t="s">
        <v>21</v>
      </c>
      <c r="E1762">
        <v>98250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43584</v>
      </c>
      <c r="L1762" t="s">
        <v>26</v>
      </c>
      <c r="N1762" t="s">
        <v>24</v>
      </c>
    </row>
    <row r="1763" spans="1:14" x14ac:dyDescent="0.25">
      <c r="A1763" t="s">
        <v>3357</v>
      </c>
      <c r="B1763" t="s">
        <v>3358</v>
      </c>
      <c r="C1763" t="s">
        <v>1691</v>
      </c>
      <c r="D1763" t="s">
        <v>21</v>
      </c>
      <c r="E1763">
        <v>98368</v>
      </c>
      <c r="F1763" t="s">
        <v>23</v>
      </c>
      <c r="G1763" t="s">
        <v>23</v>
      </c>
      <c r="H1763" t="s">
        <v>24</v>
      </c>
      <c r="I1763" t="s">
        <v>24</v>
      </c>
      <c r="J1763" t="s">
        <v>25</v>
      </c>
      <c r="K1763" s="1">
        <v>43584</v>
      </c>
      <c r="L1763" t="s">
        <v>26</v>
      </c>
      <c r="N1763" t="s">
        <v>24</v>
      </c>
    </row>
    <row r="1764" spans="1:14" x14ac:dyDescent="0.25">
      <c r="A1764" t="s">
        <v>3359</v>
      </c>
      <c r="B1764" t="s">
        <v>3360</v>
      </c>
      <c r="C1764" t="s">
        <v>3348</v>
      </c>
      <c r="D1764" t="s">
        <v>21</v>
      </c>
      <c r="E1764">
        <v>98009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43584</v>
      </c>
      <c r="L1764" t="s">
        <v>26</v>
      </c>
      <c r="N1764" t="s">
        <v>24</v>
      </c>
    </row>
    <row r="1765" spans="1:14" x14ac:dyDescent="0.25">
      <c r="A1765" t="s">
        <v>3361</v>
      </c>
      <c r="B1765" t="s">
        <v>3362</v>
      </c>
      <c r="C1765" t="s">
        <v>3363</v>
      </c>
      <c r="D1765" t="s">
        <v>21</v>
      </c>
      <c r="E1765">
        <v>99161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43584</v>
      </c>
      <c r="L1765" t="s">
        <v>26</v>
      </c>
      <c r="N1765" t="s">
        <v>24</v>
      </c>
    </row>
    <row r="1766" spans="1:14" x14ac:dyDescent="0.25">
      <c r="A1766" t="s">
        <v>3364</v>
      </c>
      <c r="B1766" t="s">
        <v>3365</v>
      </c>
      <c r="C1766" t="s">
        <v>1691</v>
      </c>
      <c r="D1766" t="s">
        <v>21</v>
      </c>
      <c r="E1766">
        <v>98368</v>
      </c>
      <c r="F1766" t="s">
        <v>23</v>
      </c>
      <c r="G1766" t="s">
        <v>23</v>
      </c>
      <c r="H1766" t="s">
        <v>24</v>
      </c>
      <c r="I1766" t="s">
        <v>24</v>
      </c>
      <c r="J1766" t="s">
        <v>25</v>
      </c>
      <c r="K1766" s="1">
        <v>43584</v>
      </c>
      <c r="L1766" t="s">
        <v>26</v>
      </c>
      <c r="N1766" t="s">
        <v>24</v>
      </c>
    </row>
    <row r="1767" spans="1:14" x14ac:dyDescent="0.25">
      <c r="A1767" t="s">
        <v>3366</v>
      </c>
      <c r="B1767" t="s">
        <v>3367</v>
      </c>
      <c r="C1767" t="s">
        <v>34</v>
      </c>
      <c r="D1767" t="s">
        <v>21</v>
      </c>
      <c r="E1767">
        <v>98664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43584</v>
      </c>
      <c r="L1767" t="s">
        <v>26</v>
      </c>
      <c r="N1767" t="s">
        <v>24</v>
      </c>
    </row>
    <row r="1768" spans="1:14" x14ac:dyDescent="0.25">
      <c r="A1768" t="s">
        <v>3368</v>
      </c>
      <c r="B1768" t="s">
        <v>3369</v>
      </c>
      <c r="C1768" t="s">
        <v>1152</v>
      </c>
      <c r="D1768" t="s">
        <v>21</v>
      </c>
      <c r="E1768">
        <v>98903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43583</v>
      </c>
      <c r="L1768" t="s">
        <v>26</v>
      </c>
      <c r="N1768" t="s">
        <v>24</v>
      </c>
    </row>
    <row r="1769" spans="1:14" x14ac:dyDescent="0.25">
      <c r="A1769" t="s">
        <v>3370</v>
      </c>
      <c r="B1769" t="s">
        <v>3371</v>
      </c>
      <c r="C1769" t="s">
        <v>1152</v>
      </c>
      <c r="D1769" t="s">
        <v>21</v>
      </c>
      <c r="E1769">
        <v>98903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43583</v>
      </c>
      <c r="L1769" t="s">
        <v>26</v>
      </c>
      <c r="N1769" t="s">
        <v>24</v>
      </c>
    </row>
    <row r="1770" spans="1:14" x14ac:dyDescent="0.25">
      <c r="A1770" t="s">
        <v>683</v>
      </c>
      <c r="B1770" t="s">
        <v>3372</v>
      </c>
      <c r="C1770" t="s">
        <v>1152</v>
      </c>
      <c r="D1770" t="s">
        <v>21</v>
      </c>
      <c r="E1770">
        <v>98902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43583</v>
      </c>
      <c r="L1770" t="s">
        <v>26</v>
      </c>
      <c r="N1770" t="s">
        <v>24</v>
      </c>
    </row>
    <row r="1771" spans="1:14" x14ac:dyDescent="0.25">
      <c r="A1771" t="s">
        <v>3373</v>
      </c>
      <c r="B1771" t="s">
        <v>3374</v>
      </c>
      <c r="C1771" t="s">
        <v>3348</v>
      </c>
      <c r="D1771" t="s">
        <v>21</v>
      </c>
      <c r="E1771">
        <v>98261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43582</v>
      </c>
      <c r="L1771" t="s">
        <v>26</v>
      </c>
      <c r="N1771" t="s">
        <v>24</v>
      </c>
    </row>
    <row r="1772" spans="1:14" x14ac:dyDescent="0.25">
      <c r="A1772" t="s">
        <v>3375</v>
      </c>
      <c r="B1772" t="s">
        <v>3376</v>
      </c>
      <c r="C1772" t="s">
        <v>3348</v>
      </c>
      <c r="D1772" t="s">
        <v>21</v>
      </c>
      <c r="E1772">
        <v>98261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43582</v>
      </c>
      <c r="L1772" t="s">
        <v>26</v>
      </c>
      <c r="N1772" t="s">
        <v>24</v>
      </c>
    </row>
    <row r="1773" spans="1:14" x14ac:dyDescent="0.25">
      <c r="A1773" t="s">
        <v>3377</v>
      </c>
      <c r="B1773" t="s">
        <v>2263</v>
      </c>
      <c r="C1773" t="s">
        <v>782</v>
      </c>
      <c r="D1773" t="s">
        <v>21</v>
      </c>
      <c r="E1773">
        <v>98043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43581</v>
      </c>
      <c r="L1773" t="s">
        <v>26</v>
      </c>
      <c r="N1773" t="s">
        <v>24</v>
      </c>
    </row>
    <row r="1774" spans="1:14" x14ac:dyDescent="0.25">
      <c r="A1774" t="s">
        <v>3378</v>
      </c>
      <c r="B1774" t="s">
        <v>3379</v>
      </c>
      <c r="C1774" t="s">
        <v>470</v>
      </c>
      <c r="D1774" t="s">
        <v>21</v>
      </c>
      <c r="E1774">
        <v>98166</v>
      </c>
      <c r="F1774" t="s">
        <v>23</v>
      </c>
      <c r="G1774" t="s">
        <v>23</v>
      </c>
      <c r="H1774" t="s">
        <v>24</v>
      </c>
      <c r="I1774" t="s">
        <v>24</v>
      </c>
      <c r="J1774" t="s">
        <v>25</v>
      </c>
      <c r="K1774" s="1">
        <v>43581</v>
      </c>
      <c r="L1774" t="s">
        <v>26</v>
      </c>
      <c r="N1774" t="s">
        <v>24</v>
      </c>
    </row>
    <row r="1775" spans="1:14" x14ac:dyDescent="0.25">
      <c r="A1775" t="s">
        <v>872</v>
      </c>
      <c r="B1775" t="s">
        <v>873</v>
      </c>
      <c r="C1775" t="s">
        <v>20</v>
      </c>
      <c r="D1775" t="s">
        <v>21</v>
      </c>
      <c r="E1775">
        <v>98106</v>
      </c>
      <c r="F1775" t="s">
        <v>22</v>
      </c>
      <c r="G1775" t="s">
        <v>22</v>
      </c>
      <c r="H1775" t="s">
        <v>57</v>
      </c>
      <c r="I1775" t="s">
        <v>203</v>
      </c>
      <c r="J1775" s="1">
        <v>43530</v>
      </c>
      <c r="K1775" s="1">
        <v>43580</v>
      </c>
      <c r="L1775" t="s">
        <v>118</v>
      </c>
      <c r="N1775" t="s">
        <v>1992</v>
      </c>
    </row>
    <row r="1776" spans="1:14" x14ac:dyDescent="0.25">
      <c r="A1776" t="s">
        <v>3380</v>
      </c>
      <c r="B1776" t="s">
        <v>3381</v>
      </c>
      <c r="C1776" t="s">
        <v>236</v>
      </c>
      <c r="D1776" t="s">
        <v>21</v>
      </c>
      <c r="E1776">
        <v>98408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43580</v>
      </c>
      <c r="L1776" t="s">
        <v>26</v>
      </c>
      <c r="N1776" t="s">
        <v>24</v>
      </c>
    </row>
    <row r="1777" spans="1:14" x14ac:dyDescent="0.25">
      <c r="A1777" t="s">
        <v>3382</v>
      </c>
      <c r="B1777" t="s">
        <v>3383</v>
      </c>
      <c r="C1777" t="s">
        <v>236</v>
      </c>
      <c r="D1777" t="s">
        <v>21</v>
      </c>
      <c r="E1777">
        <v>98407</v>
      </c>
      <c r="F1777" t="s">
        <v>22</v>
      </c>
      <c r="G1777" t="s">
        <v>22</v>
      </c>
      <c r="H1777" t="s">
        <v>104</v>
      </c>
      <c r="I1777" t="s">
        <v>148</v>
      </c>
      <c r="J1777" s="1">
        <v>43515</v>
      </c>
      <c r="K1777" s="1">
        <v>43580</v>
      </c>
      <c r="L1777" t="s">
        <v>118</v>
      </c>
      <c r="N1777" t="s">
        <v>119</v>
      </c>
    </row>
    <row r="1778" spans="1:14" x14ac:dyDescent="0.25">
      <c r="A1778" t="s">
        <v>3384</v>
      </c>
      <c r="B1778" t="s">
        <v>3385</v>
      </c>
      <c r="C1778" t="s">
        <v>286</v>
      </c>
      <c r="D1778" t="s">
        <v>21</v>
      </c>
      <c r="E1778">
        <v>98502</v>
      </c>
      <c r="F1778" t="s">
        <v>22</v>
      </c>
      <c r="G1778" t="s">
        <v>22</v>
      </c>
      <c r="H1778" t="s">
        <v>57</v>
      </c>
      <c r="I1778" t="s">
        <v>58</v>
      </c>
      <c r="J1778" s="1">
        <v>43523</v>
      </c>
      <c r="K1778" s="1">
        <v>43580</v>
      </c>
      <c r="L1778" t="s">
        <v>118</v>
      </c>
      <c r="N1778" t="s">
        <v>1992</v>
      </c>
    </row>
    <row r="1779" spans="1:14" x14ac:dyDescent="0.25">
      <c r="A1779" t="s">
        <v>3386</v>
      </c>
      <c r="B1779" t="s">
        <v>3387</v>
      </c>
      <c r="C1779" t="s">
        <v>145</v>
      </c>
      <c r="D1779" t="s">
        <v>21</v>
      </c>
      <c r="E1779">
        <v>98387</v>
      </c>
      <c r="F1779" t="s">
        <v>22</v>
      </c>
      <c r="G1779" t="s">
        <v>22</v>
      </c>
      <c r="H1779" t="s">
        <v>57</v>
      </c>
      <c r="I1779" t="s">
        <v>203</v>
      </c>
      <c r="J1779" s="1">
        <v>43529</v>
      </c>
      <c r="K1779" s="1">
        <v>43580</v>
      </c>
      <c r="L1779" t="s">
        <v>118</v>
      </c>
      <c r="N1779" t="s">
        <v>1849</v>
      </c>
    </row>
    <row r="1780" spans="1:14" x14ac:dyDescent="0.25">
      <c r="A1780" t="s">
        <v>3388</v>
      </c>
      <c r="B1780" t="s">
        <v>3389</v>
      </c>
      <c r="C1780" t="s">
        <v>236</v>
      </c>
      <c r="D1780" t="s">
        <v>21</v>
      </c>
      <c r="E1780">
        <v>98404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43580</v>
      </c>
      <c r="L1780" t="s">
        <v>26</v>
      </c>
      <c r="N1780" t="s">
        <v>24</v>
      </c>
    </row>
    <row r="1781" spans="1:14" x14ac:dyDescent="0.25">
      <c r="A1781" t="s">
        <v>3390</v>
      </c>
      <c r="B1781" t="s">
        <v>3391</v>
      </c>
      <c r="C1781" t="s">
        <v>443</v>
      </c>
      <c r="D1781" t="s">
        <v>21</v>
      </c>
      <c r="E1781">
        <v>98057</v>
      </c>
      <c r="F1781" t="s">
        <v>22</v>
      </c>
      <c r="G1781" t="s">
        <v>22</v>
      </c>
      <c r="H1781" t="s">
        <v>57</v>
      </c>
      <c r="I1781" t="s">
        <v>58</v>
      </c>
      <c r="J1781" s="1">
        <v>43531</v>
      </c>
      <c r="K1781" s="1">
        <v>43580</v>
      </c>
      <c r="L1781" t="s">
        <v>118</v>
      </c>
      <c r="N1781" t="s">
        <v>1849</v>
      </c>
    </row>
    <row r="1782" spans="1:14" x14ac:dyDescent="0.25">
      <c r="A1782" t="s">
        <v>3392</v>
      </c>
      <c r="B1782" t="s">
        <v>3393</v>
      </c>
      <c r="C1782" t="s">
        <v>236</v>
      </c>
      <c r="D1782" t="s">
        <v>21</v>
      </c>
      <c r="E1782">
        <v>98444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43580</v>
      </c>
      <c r="L1782" t="s">
        <v>26</v>
      </c>
      <c r="N1782" t="s">
        <v>24</v>
      </c>
    </row>
    <row r="1783" spans="1:14" x14ac:dyDescent="0.25">
      <c r="A1783" t="s">
        <v>3394</v>
      </c>
      <c r="B1783" t="s">
        <v>3395</v>
      </c>
      <c r="C1783" t="s">
        <v>555</v>
      </c>
      <c r="D1783" t="s">
        <v>21</v>
      </c>
      <c r="E1783">
        <v>98052</v>
      </c>
      <c r="F1783" t="s">
        <v>22</v>
      </c>
      <c r="G1783" t="s">
        <v>22</v>
      </c>
      <c r="H1783" t="s">
        <v>104</v>
      </c>
      <c r="I1783" t="s">
        <v>105</v>
      </c>
      <c r="J1783" s="1">
        <v>43531</v>
      </c>
      <c r="K1783" s="1">
        <v>43580</v>
      </c>
      <c r="L1783" t="s">
        <v>118</v>
      </c>
      <c r="N1783" t="s">
        <v>1854</v>
      </c>
    </row>
    <row r="1784" spans="1:14" x14ac:dyDescent="0.25">
      <c r="A1784" t="s">
        <v>3396</v>
      </c>
      <c r="B1784" t="s">
        <v>3397</v>
      </c>
      <c r="C1784" t="s">
        <v>236</v>
      </c>
      <c r="D1784" t="s">
        <v>21</v>
      </c>
      <c r="E1784">
        <v>98465</v>
      </c>
      <c r="F1784" t="s">
        <v>22</v>
      </c>
      <c r="G1784" t="s">
        <v>22</v>
      </c>
      <c r="H1784" t="s">
        <v>104</v>
      </c>
      <c r="I1784" t="s">
        <v>148</v>
      </c>
      <c r="J1784" s="1">
        <v>43528</v>
      </c>
      <c r="K1784" s="1">
        <v>43580</v>
      </c>
      <c r="L1784" t="s">
        <v>118</v>
      </c>
      <c r="N1784" t="s">
        <v>1858</v>
      </c>
    </row>
    <row r="1785" spans="1:14" x14ac:dyDescent="0.25">
      <c r="A1785" t="s">
        <v>3398</v>
      </c>
      <c r="B1785" t="s">
        <v>3399</v>
      </c>
      <c r="C1785" t="s">
        <v>619</v>
      </c>
      <c r="D1785" t="s">
        <v>21</v>
      </c>
      <c r="E1785">
        <v>98072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43580</v>
      </c>
      <c r="L1785" t="s">
        <v>26</v>
      </c>
      <c r="N1785" t="s">
        <v>24</v>
      </c>
    </row>
    <row r="1786" spans="1:14" x14ac:dyDescent="0.25">
      <c r="A1786" t="s">
        <v>111</v>
      </c>
      <c r="B1786" t="s">
        <v>3400</v>
      </c>
      <c r="C1786" t="s">
        <v>20</v>
      </c>
      <c r="D1786" t="s">
        <v>21</v>
      </c>
      <c r="E1786">
        <v>98126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43580</v>
      </c>
      <c r="L1786" t="s">
        <v>26</v>
      </c>
      <c r="N1786" t="s">
        <v>24</v>
      </c>
    </row>
    <row r="1787" spans="1:14" x14ac:dyDescent="0.25">
      <c r="A1787" t="s">
        <v>111</v>
      </c>
      <c r="B1787" t="s">
        <v>3401</v>
      </c>
      <c r="C1787" t="s">
        <v>224</v>
      </c>
      <c r="D1787" t="s">
        <v>21</v>
      </c>
      <c r="E1787">
        <v>98155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43580</v>
      </c>
      <c r="L1787" t="s">
        <v>26</v>
      </c>
      <c r="N1787" t="s">
        <v>24</v>
      </c>
    </row>
    <row r="1788" spans="1:14" x14ac:dyDescent="0.25">
      <c r="A1788" t="s">
        <v>111</v>
      </c>
      <c r="B1788" t="s">
        <v>3402</v>
      </c>
      <c r="C1788" t="s">
        <v>236</v>
      </c>
      <c r="D1788" t="s">
        <v>21</v>
      </c>
      <c r="E1788">
        <v>98409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43580</v>
      </c>
      <c r="L1788" t="s">
        <v>26</v>
      </c>
      <c r="N1788" t="s">
        <v>24</v>
      </c>
    </row>
    <row r="1789" spans="1:14" x14ac:dyDescent="0.25">
      <c r="A1789" t="s">
        <v>111</v>
      </c>
      <c r="B1789" t="s">
        <v>1986</v>
      </c>
      <c r="C1789" t="s">
        <v>34</v>
      </c>
      <c r="D1789" t="s">
        <v>21</v>
      </c>
      <c r="E1789">
        <v>98661</v>
      </c>
      <c r="F1789" t="s">
        <v>22</v>
      </c>
      <c r="G1789" t="s">
        <v>22</v>
      </c>
      <c r="H1789" t="s">
        <v>57</v>
      </c>
      <c r="I1789" t="s">
        <v>58</v>
      </c>
      <c r="J1789" s="1">
        <v>43528</v>
      </c>
      <c r="K1789" s="1">
        <v>43580</v>
      </c>
      <c r="L1789" t="s">
        <v>118</v>
      </c>
      <c r="N1789" t="s">
        <v>1849</v>
      </c>
    </row>
    <row r="1790" spans="1:14" x14ac:dyDescent="0.25">
      <c r="A1790" t="s">
        <v>3403</v>
      </c>
      <c r="B1790" t="s">
        <v>3404</v>
      </c>
      <c r="C1790" t="s">
        <v>555</v>
      </c>
      <c r="D1790" t="s">
        <v>21</v>
      </c>
      <c r="E1790">
        <v>98052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43580</v>
      </c>
      <c r="L1790" t="s">
        <v>26</v>
      </c>
      <c r="N1790" t="s">
        <v>24</v>
      </c>
    </row>
    <row r="1791" spans="1:14" x14ac:dyDescent="0.25">
      <c r="A1791" t="s">
        <v>3405</v>
      </c>
      <c r="B1791" t="s">
        <v>3406</v>
      </c>
      <c r="C1791" t="s">
        <v>20</v>
      </c>
      <c r="D1791" t="s">
        <v>21</v>
      </c>
      <c r="E1791">
        <v>98136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43580</v>
      </c>
      <c r="L1791" t="s">
        <v>26</v>
      </c>
      <c r="N1791" t="s">
        <v>24</v>
      </c>
    </row>
    <row r="1792" spans="1:14" x14ac:dyDescent="0.25">
      <c r="A1792" t="s">
        <v>3407</v>
      </c>
      <c r="B1792" t="s">
        <v>3408</v>
      </c>
      <c r="C1792" t="s">
        <v>555</v>
      </c>
      <c r="D1792" t="s">
        <v>21</v>
      </c>
      <c r="E1792">
        <v>98052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43580</v>
      </c>
      <c r="L1792" t="s">
        <v>26</v>
      </c>
      <c r="N1792" t="s">
        <v>24</v>
      </c>
    </row>
    <row r="1793" spans="1:14" x14ac:dyDescent="0.25">
      <c r="A1793" t="s">
        <v>3409</v>
      </c>
      <c r="B1793" t="s">
        <v>3410</v>
      </c>
      <c r="C1793" t="s">
        <v>782</v>
      </c>
      <c r="D1793" t="s">
        <v>21</v>
      </c>
      <c r="E1793">
        <v>98043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43580</v>
      </c>
      <c r="L1793" t="s">
        <v>26</v>
      </c>
      <c r="N1793" t="s">
        <v>24</v>
      </c>
    </row>
    <row r="1794" spans="1:14" x14ac:dyDescent="0.25">
      <c r="A1794" t="s">
        <v>3411</v>
      </c>
      <c r="B1794" t="s">
        <v>3412</v>
      </c>
      <c r="C1794" t="s">
        <v>236</v>
      </c>
      <c r="D1794" t="s">
        <v>21</v>
      </c>
      <c r="E1794">
        <v>98444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43580</v>
      </c>
      <c r="L1794" t="s">
        <v>26</v>
      </c>
      <c r="N1794" t="s">
        <v>24</v>
      </c>
    </row>
    <row r="1795" spans="1:14" x14ac:dyDescent="0.25">
      <c r="A1795" t="s">
        <v>3413</v>
      </c>
      <c r="B1795" t="s">
        <v>3414</v>
      </c>
      <c r="C1795" t="s">
        <v>20</v>
      </c>
      <c r="D1795" t="s">
        <v>21</v>
      </c>
      <c r="E1795">
        <v>98118</v>
      </c>
      <c r="F1795" t="s">
        <v>22</v>
      </c>
      <c r="G1795" t="s">
        <v>22</v>
      </c>
      <c r="H1795" t="s">
        <v>116</v>
      </c>
      <c r="I1795" t="s">
        <v>212</v>
      </c>
      <c r="J1795" s="1">
        <v>43532</v>
      </c>
      <c r="K1795" s="1">
        <v>43580</v>
      </c>
      <c r="L1795" t="s">
        <v>118</v>
      </c>
      <c r="N1795" t="s">
        <v>1992</v>
      </c>
    </row>
    <row r="1796" spans="1:14" x14ac:dyDescent="0.25">
      <c r="A1796" t="s">
        <v>1949</v>
      </c>
      <c r="B1796" t="s">
        <v>3415</v>
      </c>
      <c r="C1796" t="s">
        <v>236</v>
      </c>
      <c r="D1796" t="s">
        <v>21</v>
      </c>
      <c r="E1796">
        <v>98445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43580</v>
      </c>
      <c r="L1796" t="s">
        <v>26</v>
      </c>
      <c r="N1796" t="s">
        <v>24</v>
      </c>
    </row>
    <row r="1797" spans="1:14" x14ac:dyDescent="0.25">
      <c r="A1797" t="s">
        <v>2744</v>
      </c>
      <c r="B1797" t="s">
        <v>3416</v>
      </c>
      <c r="C1797" t="s">
        <v>555</v>
      </c>
      <c r="D1797" t="s">
        <v>21</v>
      </c>
      <c r="E1797">
        <v>98052</v>
      </c>
      <c r="F1797" t="s">
        <v>22</v>
      </c>
      <c r="G1797" t="s">
        <v>22</v>
      </c>
      <c r="H1797" t="s">
        <v>57</v>
      </c>
      <c r="I1797" t="s">
        <v>58</v>
      </c>
      <c r="J1797" s="1">
        <v>43531</v>
      </c>
      <c r="K1797" s="1">
        <v>43580</v>
      </c>
      <c r="L1797" t="s">
        <v>118</v>
      </c>
      <c r="N1797" t="s">
        <v>1849</v>
      </c>
    </row>
    <row r="1798" spans="1:14" x14ac:dyDescent="0.25">
      <c r="A1798" t="s">
        <v>1847</v>
      </c>
      <c r="B1798" t="s">
        <v>3417</v>
      </c>
      <c r="C1798" t="s">
        <v>165</v>
      </c>
      <c r="D1798" t="s">
        <v>21</v>
      </c>
      <c r="E1798">
        <v>98373</v>
      </c>
      <c r="F1798" t="s">
        <v>22</v>
      </c>
      <c r="G1798" t="s">
        <v>22</v>
      </c>
      <c r="H1798" t="s">
        <v>57</v>
      </c>
      <c r="I1798" t="s">
        <v>212</v>
      </c>
      <c r="J1798" s="1">
        <v>43522</v>
      </c>
      <c r="K1798" s="1">
        <v>43580</v>
      </c>
      <c r="L1798" t="s">
        <v>118</v>
      </c>
      <c r="N1798" t="s">
        <v>1849</v>
      </c>
    </row>
    <row r="1799" spans="1:14" x14ac:dyDescent="0.25">
      <c r="A1799" t="s">
        <v>3093</v>
      </c>
      <c r="B1799" t="s">
        <v>3418</v>
      </c>
      <c r="C1799" t="s">
        <v>377</v>
      </c>
      <c r="D1799" t="s">
        <v>21</v>
      </c>
      <c r="E1799">
        <v>98029</v>
      </c>
      <c r="F1799" t="s">
        <v>22</v>
      </c>
      <c r="G1799" t="s">
        <v>22</v>
      </c>
      <c r="H1799" t="s">
        <v>116</v>
      </c>
      <c r="I1799" t="s">
        <v>212</v>
      </c>
      <c r="J1799" s="1">
        <v>43523</v>
      </c>
      <c r="K1799" s="1">
        <v>43580</v>
      </c>
      <c r="L1799" t="s">
        <v>118</v>
      </c>
      <c r="N1799" t="s">
        <v>1849</v>
      </c>
    </row>
    <row r="1800" spans="1:14" x14ac:dyDescent="0.25">
      <c r="A1800" t="s">
        <v>3419</v>
      </c>
      <c r="B1800" t="s">
        <v>3420</v>
      </c>
      <c r="C1800" t="s">
        <v>236</v>
      </c>
      <c r="D1800" t="s">
        <v>21</v>
      </c>
      <c r="E1800">
        <v>98404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43580</v>
      </c>
      <c r="L1800" t="s">
        <v>26</v>
      </c>
      <c r="N1800" t="s">
        <v>24</v>
      </c>
    </row>
    <row r="1801" spans="1:14" x14ac:dyDescent="0.25">
      <c r="A1801" t="s">
        <v>3421</v>
      </c>
      <c r="B1801" t="s">
        <v>3422</v>
      </c>
      <c r="C1801" t="s">
        <v>236</v>
      </c>
      <c r="D1801" t="s">
        <v>21</v>
      </c>
      <c r="E1801">
        <v>98408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43580</v>
      </c>
      <c r="L1801" t="s">
        <v>26</v>
      </c>
      <c r="N1801" t="s">
        <v>24</v>
      </c>
    </row>
    <row r="1802" spans="1:14" x14ac:dyDescent="0.25">
      <c r="A1802" t="s">
        <v>812</v>
      </c>
      <c r="B1802" t="s">
        <v>813</v>
      </c>
      <c r="C1802" t="s">
        <v>56</v>
      </c>
      <c r="D1802" t="s">
        <v>21</v>
      </c>
      <c r="E1802">
        <v>99352</v>
      </c>
      <c r="F1802" t="s">
        <v>22</v>
      </c>
      <c r="G1802" t="s">
        <v>22</v>
      </c>
      <c r="H1802" t="s">
        <v>57</v>
      </c>
      <c r="I1802" t="s">
        <v>212</v>
      </c>
      <c r="J1802" s="1">
        <v>43524</v>
      </c>
      <c r="K1802" s="1">
        <v>43580</v>
      </c>
      <c r="L1802" t="s">
        <v>118</v>
      </c>
      <c r="N1802" t="s">
        <v>1849</v>
      </c>
    </row>
    <row r="1803" spans="1:14" x14ac:dyDescent="0.25">
      <c r="A1803" t="s">
        <v>1234</v>
      </c>
      <c r="B1803" t="s">
        <v>1235</v>
      </c>
      <c r="C1803" t="s">
        <v>20</v>
      </c>
      <c r="D1803" t="s">
        <v>21</v>
      </c>
      <c r="E1803">
        <v>98101</v>
      </c>
      <c r="F1803" t="s">
        <v>22</v>
      </c>
      <c r="G1803" t="s">
        <v>22</v>
      </c>
      <c r="H1803" t="s">
        <v>104</v>
      </c>
      <c r="I1803" t="s">
        <v>148</v>
      </c>
      <c r="J1803" s="1">
        <v>43529</v>
      </c>
      <c r="K1803" s="1">
        <v>43580</v>
      </c>
      <c r="L1803" t="s">
        <v>118</v>
      </c>
      <c r="N1803" t="s">
        <v>1858</v>
      </c>
    </row>
    <row r="1804" spans="1:14" x14ac:dyDescent="0.25">
      <c r="A1804" t="s">
        <v>417</v>
      </c>
      <c r="B1804" t="s">
        <v>418</v>
      </c>
      <c r="C1804" t="s">
        <v>34</v>
      </c>
      <c r="D1804" t="s">
        <v>21</v>
      </c>
      <c r="E1804">
        <v>98660</v>
      </c>
      <c r="F1804" t="s">
        <v>22</v>
      </c>
      <c r="G1804" t="s">
        <v>22</v>
      </c>
      <c r="H1804" t="s">
        <v>116</v>
      </c>
      <c r="I1804" t="s">
        <v>1823</v>
      </c>
      <c r="J1804" s="1">
        <v>43528</v>
      </c>
      <c r="K1804" s="1">
        <v>43580</v>
      </c>
      <c r="L1804" t="s">
        <v>118</v>
      </c>
      <c r="N1804" t="s">
        <v>1849</v>
      </c>
    </row>
    <row r="1805" spans="1:14" x14ac:dyDescent="0.25">
      <c r="A1805" t="s">
        <v>2371</v>
      </c>
      <c r="B1805" t="s">
        <v>3423</v>
      </c>
      <c r="C1805" t="s">
        <v>377</v>
      </c>
      <c r="D1805" t="s">
        <v>21</v>
      </c>
      <c r="E1805">
        <v>98027</v>
      </c>
      <c r="F1805" t="s">
        <v>22</v>
      </c>
      <c r="G1805" t="s">
        <v>22</v>
      </c>
      <c r="H1805" t="s">
        <v>57</v>
      </c>
      <c r="I1805" t="s">
        <v>58</v>
      </c>
      <c r="J1805" s="1">
        <v>43523</v>
      </c>
      <c r="K1805" s="1">
        <v>43580</v>
      </c>
      <c r="L1805" t="s">
        <v>118</v>
      </c>
      <c r="N1805" t="s">
        <v>1849</v>
      </c>
    </row>
    <row r="1806" spans="1:14" x14ac:dyDescent="0.25">
      <c r="A1806" t="s">
        <v>3424</v>
      </c>
      <c r="B1806" t="s">
        <v>3425</v>
      </c>
      <c r="C1806" t="s">
        <v>236</v>
      </c>
      <c r="D1806" t="s">
        <v>21</v>
      </c>
      <c r="E1806">
        <v>98404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43580</v>
      </c>
      <c r="L1806" t="s">
        <v>26</v>
      </c>
      <c r="N1806" t="s">
        <v>24</v>
      </c>
    </row>
    <row r="1807" spans="1:14" x14ac:dyDescent="0.25">
      <c r="A1807" t="s">
        <v>3426</v>
      </c>
      <c r="B1807" t="s">
        <v>3427</v>
      </c>
      <c r="C1807" t="s">
        <v>20</v>
      </c>
      <c r="D1807" t="s">
        <v>21</v>
      </c>
      <c r="E1807">
        <v>98126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43580</v>
      </c>
      <c r="L1807" t="s">
        <v>26</v>
      </c>
      <c r="N1807" t="s">
        <v>24</v>
      </c>
    </row>
    <row r="1808" spans="1:14" x14ac:dyDescent="0.25">
      <c r="A1808" t="s">
        <v>2033</v>
      </c>
      <c r="B1808" t="s">
        <v>2034</v>
      </c>
      <c r="C1808" t="s">
        <v>358</v>
      </c>
      <c r="D1808" t="s">
        <v>21</v>
      </c>
      <c r="E1808">
        <v>99350</v>
      </c>
      <c r="F1808" t="s">
        <v>22</v>
      </c>
      <c r="G1808" t="s">
        <v>22</v>
      </c>
      <c r="H1808" t="s">
        <v>116</v>
      </c>
      <c r="I1808" t="s">
        <v>117</v>
      </c>
      <c r="J1808" s="1">
        <v>43524</v>
      </c>
      <c r="K1808" s="1">
        <v>43580</v>
      </c>
      <c r="L1808" t="s">
        <v>118</v>
      </c>
      <c r="N1808" t="s">
        <v>1849</v>
      </c>
    </row>
    <row r="1809" spans="1:14" x14ac:dyDescent="0.25">
      <c r="A1809" t="s">
        <v>194</v>
      </c>
      <c r="B1809" t="s">
        <v>585</v>
      </c>
      <c r="C1809" t="s">
        <v>286</v>
      </c>
      <c r="D1809" t="s">
        <v>21</v>
      </c>
      <c r="E1809">
        <v>98506</v>
      </c>
      <c r="F1809" t="s">
        <v>22</v>
      </c>
      <c r="G1809" t="s">
        <v>22</v>
      </c>
      <c r="H1809" t="s">
        <v>57</v>
      </c>
      <c r="I1809" t="s">
        <v>58</v>
      </c>
      <c r="J1809" s="1">
        <v>43523</v>
      </c>
      <c r="K1809" s="1">
        <v>43580</v>
      </c>
      <c r="L1809" t="s">
        <v>118</v>
      </c>
      <c r="N1809" t="s">
        <v>119</v>
      </c>
    </row>
    <row r="1810" spans="1:14" x14ac:dyDescent="0.25">
      <c r="A1810" t="s">
        <v>2816</v>
      </c>
      <c r="B1810" t="s">
        <v>3428</v>
      </c>
      <c r="C1810" t="s">
        <v>1555</v>
      </c>
      <c r="D1810" t="s">
        <v>21</v>
      </c>
      <c r="E1810">
        <v>98550</v>
      </c>
      <c r="F1810" t="s">
        <v>22</v>
      </c>
      <c r="G1810" t="s">
        <v>22</v>
      </c>
      <c r="H1810" t="s">
        <v>116</v>
      </c>
      <c r="I1810" t="s">
        <v>117</v>
      </c>
      <c r="J1810" s="1">
        <v>43525</v>
      </c>
      <c r="K1810" s="1">
        <v>43580</v>
      </c>
      <c r="L1810" t="s">
        <v>118</v>
      </c>
      <c r="N1810" t="s">
        <v>1849</v>
      </c>
    </row>
    <row r="1811" spans="1:14" x14ac:dyDescent="0.25">
      <c r="A1811" t="s">
        <v>1292</v>
      </c>
      <c r="B1811" t="s">
        <v>1293</v>
      </c>
      <c r="C1811" t="s">
        <v>632</v>
      </c>
      <c r="D1811" t="s">
        <v>21</v>
      </c>
      <c r="E1811">
        <v>98036</v>
      </c>
      <c r="F1811" t="s">
        <v>22</v>
      </c>
      <c r="G1811" t="s">
        <v>22</v>
      </c>
      <c r="H1811" t="s">
        <v>116</v>
      </c>
      <c r="I1811" t="s">
        <v>117</v>
      </c>
      <c r="J1811" s="1">
        <v>43482</v>
      </c>
      <c r="K1811" s="1">
        <v>43580</v>
      </c>
      <c r="L1811" t="s">
        <v>118</v>
      </c>
      <c r="N1811" t="s">
        <v>1849</v>
      </c>
    </row>
    <row r="1812" spans="1:14" x14ac:dyDescent="0.25">
      <c r="A1812" t="s">
        <v>2109</v>
      </c>
      <c r="B1812" t="s">
        <v>3429</v>
      </c>
      <c r="C1812" t="s">
        <v>930</v>
      </c>
      <c r="D1812" t="s">
        <v>21</v>
      </c>
      <c r="E1812">
        <v>99357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43580</v>
      </c>
      <c r="L1812" t="s">
        <v>26</v>
      </c>
      <c r="N1812" t="s">
        <v>24</v>
      </c>
    </row>
    <row r="1813" spans="1:14" x14ac:dyDescent="0.25">
      <c r="A1813" t="s">
        <v>3430</v>
      </c>
      <c r="B1813" t="s">
        <v>3431</v>
      </c>
      <c r="C1813" t="s">
        <v>261</v>
      </c>
      <c r="D1813" t="s">
        <v>21</v>
      </c>
      <c r="E1813">
        <v>99202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43580</v>
      </c>
      <c r="L1813" t="s">
        <v>26</v>
      </c>
      <c r="N1813" t="s">
        <v>24</v>
      </c>
    </row>
    <row r="1814" spans="1:14" x14ac:dyDescent="0.25">
      <c r="A1814" t="s">
        <v>3432</v>
      </c>
      <c r="B1814" t="s">
        <v>3433</v>
      </c>
      <c r="C1814" t="s">
        <v>1566</v>
      </c>
      <c r="D1814" t="s">
        <v>21</v>
      </c>
      <c r="E1814">
        <v>98520</v>
      </c>
      <c r="F1814" t="s">
        <v>22</v>
      </c>
      <c r="G1814" t="s">
        <v>22</v>
      </c>
      <c r="H1814" t="s">
        <v>116</v>
      </c>
      <c r="I1814" t="s">
        <v>117</v>
      </c>
      <c r="J1814" s="1">
        <v>43525</v>
      </c>
      <c r="K1814" s="1">
        <v>43580</v>
      </c>
      <c r="L1814" t="s">
        <v>118</v>
      </c>
      <c r="N1814" t="s">
        <v>1849</v>
      </c>
    </row>
    <row r="1815" spans="1:14" x14ac:dyDescent="0.25">
      <c r="A1815" t="s">
        <v>3434</v>
      </c>
      <c r="B1815" t="s">
        <v>3435</v>
      </c>
      <c r="C1815" t="s">
        <v>3436</v>
      </c>
      <c r="D1815" t="s">
        <v>21</v>
      </c>
      <c r="E1815">
        <v>98345</v>
      </c>
      <c r="F1815" t="s">
        <v>22</v>
      </c>
      <c r="G1815" t="s">
        <v>22</v>
      </c>
      <c r="H1815" t="s">
        <v>104</v>
      </c>
      <c r="I1815" t="s">
        <v>148</v>
      </c>
      <c r="J1815" s="1">
        <v>43528</v>
      </c>
      <c r="K1815" s="1">
        <v>43580</v>
      </c>
      <c r="L1815" t="s">
        <v>118</v>
      </c>
      <c r="N1815" t="s">
        <v>1858</v>
      </c>
    </row>
    <row r="1816" spans="1:14" x14ac:dyDescent="0.25">
      <c r="A1816" t="s">
        <v>3437</v>
      </c>
      <c r="B1816" t="s">
        <v>3438</v>
      </c>
      <c r="C1816" t="s">
        <v>236</v>
      </c>
      <c r="D1816" t="s">
        <v>21</v>
      </c>
      <c r="E1816">
        <v>98404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43580</v>
      </c>
      <c r="L1816" t="s">
        <v>26</v>
      </c>
      <c r="N1816" t="s">
        <v>24</v>
      </c>
    </row>
    <row r="1817" spans="1:14" x14ac:dyDescent="0.25">
      <c r="A1817" t="s">
        <v>905</v>
      </c>
      <c r="B1817" t="s">
        <v>906</v>
      </c>
      <c r="C1817" t="s">
        <v>907</v>
      </c>
      <c r="D1817" t="s">
        <v>21</v>
      </c>
      <c r="E1817">
        <v>98221</v>
      </c>
      <c r="F1817" t="s">
        <v>22</v>
      </c>
      <c r="G1817" t="s">
        <v>22</v>
      </c>
      <c r="H1817" t="s">
        <v>57</v>
      </c>
      <c r="I1817" t="s">
        <v>203</v>
      </c>
      <c r="J1817" s="1">
        <v>43518</v>
      </c>
      <c r="K1817" s="1">
        <v>43580</v>
      </c>
      <c r="L1817" t="s">
        <v>118</v>
      </c>
      <c r="N1817" t="s">
        <v>1992</v>
      </c>
    </row>
    <row r="1818" spans="1:14" x14ac:dyDescent="0.25">
      <c r="A1818" t="s">
        <v>3439</v>
      </c>
      <c r="B1818" t="s">
        <v>3440</v>
      </c>
      <c r="C1818" t="s">
        <v>236</v>
      </c>
      <c r="D1818" t="s">
        <v>21</v>
      </c>
      <c r="E1818">
        <v>98409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43580</v>
      </c>
      <c r="L1818" t="s">
        <v>26</v>
      </c>
      <c r="N1818" t="s">
        <v>24</v>
      </c>
    </row>
    <row r="1819" spans="1:14" x14ac:dyDescent="0.25">
      <c r="A1819" t="s">
        <v>3441</v>
      </c>
      <c r="B1819" t="s">
        <v>3442</v>
      </c>
      <c r="C1819" t="s">
        <v>236</v>
      </c>
      <c r="D1819" t="s">
        <v>21</v>
      </c>
      <c r="E1819">
        <v>98418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43580</v>
      </c>
      <c r="L1819" t="s">
        <v>26</v>
      </c>
      <c r="N1819" t="s">
        <v>24</v>
      </c>
    </row>
    <row r="1820" spans="1:14" x14ac:dyDescent="0.25">
      <c r="A1820" t="s">
        <v>1115</v>
      </c>
      <c r="B1820" t="s">
        <v>1116</v>
      </c>
      <c r="C1820" t="s">
        <v>165</v>
      </c>
      <c r="D1820" t="s">
        <v>21</v>
      </c>
      <c r="E1820">
        <v>98373</v>
      </c>
      <c r="F1820" t="s">
        <v>22</v>
      </c>
      <c r="G1820" t="s">
        <v>22</v>
      </c>
      <c r="H1820" t="s">
        <v>57</v>
      </c>
      <c r="I1820" t="s">
        <v>212</v>
      </c>
      <c r="J1820" s="1">
        <v>43522</v>
      </c>
      <c r="K1820" s="1">
        <v>43580</v>
      </c>
      <c r="L1820" t="s">
        <v>118</v>
      </c>
      <c r="N1820" t="s">
        <v>1992</v>
      </c>
    </row>
    <row r="1821" spans="1:14" x14ac:dyDescent="0.25">
      <c r="A1821" t="s">
        <v>3443</v>
      </c>
      <c r="B1821" t="s">
        <v>3444</v>
      </c>
      <c r="C1821" t="s">
        <v>377</v>
      </c>
      <c r="D1821" t="s">
        <v>21</v>
      </c>
      <c r="E1821">
        <v>98029</v>
      </c>
      <c r="F1821" t="s">
        <v>22</v>
      </c>
      <c r="G1821" t="s">
        <v>22</v>
      </c>
      <c r="H1821" t="s">
        <v>57</v>
      </c>
      <c r="I1821" t="s">
        <v>58</v>
      </c>
      <c r="J1821" s="1">
        <v>43523</v>
      </c>
      <c r="K1821" s="1">
        <v>43580</v>
      </c>
      <c r="L1821" t="s">
        <v>118</v>
      </c>
      <c r="N1821" t="s">
        <v>1992</v>
      </c>
    </row>
    <row r="1822" spans="1:14" x14ac:dyDescent="0.25">
      <c r="A1822" t="s">
        <v>3445</v>
      </c>
      <c r="B1822" t="s">
        <v>3446</v>
      </c>
      <c r="C1822" t="s">
        <v>20</v>
      </c>
      <c r="D1822" t="s">
        <v>21</v>
      </c>
      <c r="E1822">
        <v>98118</v>
      </c>
      <c r="F1822" t="s">
        <v>22</v>
      </c>
      <c r="G1822" t="s">
        <v>22</v>
      </c>
      <c r="H1822" t="s">
        <v>116</v>
      </c>
      <c r="I1822" t="s">
        <v>117</v>
      </c>
      <c r="J1822" s="1">
        <v>43532</v>
      </c>
      <c r="K1822" s="1">
        <v>43580</v>
      </c>
      <c r="L1822" t="s">
        <v>118</v>
      </c>
      <c r="N1822" t="s">
        <v>1849</v>
      </c>
    </row>
    <row r="1823" spans="1:14" x14ac:dyDescent="0.25">
      <c r="A1823" t="s">
        <v>3447</v>
      </c>
      <c r="B1823" t="s">
        <v>3448</v>
      </c>
      <c r="C1823" t="s">
        <v>20</v>
      </c>
      <c r="D1823" t="s">
        <v>21</v>
      </c>
      <c r="E1823">
        <v>98106</v>
      </c>
      <c r="F1823" t="s">
        <v>22</v>
      </c>
      <c r="G1823" t="s">
        <v>22</v>
      </c>
      <c r="H1823" t="s">
        <v>57</v>
      </c>
      <c r="I1823" t="s">
        <v>58</v>
      </c>
      <c r="J1823" s="1">
        <v>43529</v>
      </c>
      <c r="K1823" s="1">
        <v>43580</v>
      </c>
      <c r="L1823" t="s">
        <v>118</v>
      </c>
      <c r="N1823" t="s">
        <v>1849</v>
      </c>
    </row>
    <row r="1824" spans="1:14" x14ac:dyDescent="0.25">
      <c r="A1824" t="s">
        <v>3449</v>
      </c>
      <c r="B1824" t="s">
        <v>3450</v>
      </c>
      <c r="C1824" t="s">
        <v>934</v>
      </c>
      <c r="D1824" t="s">
        <v>21</v>
      </c>
      <c r="E1824">
        <v>99344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43579</v>
      </c>
      <c r="L1824" t="s">
        <v>26</v>
      </c>
      <c r="N1824" t="s">
        <v>24</v>
      </c>
    </row>
    <row r="1825" spans="1:14" x14ac:dyDescent="0.25">
      <c r="A1825" t="s">
        <v>3451</v>
      </c>
      <c r="B1825" t="s">
        <v>3452</v>
      </c>
      <c r="C1825" t="s">
        <v>261</v>
      </c>
      <c r="D1825" t="s">
        <v>21</v>
      </c>
      <c r="E1825">
        <v>99218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43579</v>
      </c>
      <c r="L1825" t="s">
        <v>26</v>
      </c>
      <c r="N1825" t="s">
        <v>24</v>
      </c>
    </row>
    <row r="1826" spans="1:14" x14ac:dyDescent="0.25">
      <c r="A1826" t="s">
        <v>3453</v>
      </c>
      <c r="B1826" t="s">
        <v>3454</v>
      </c>
      <c r="C1826" t="s">
        <v>555</v>
      </c>
      <c r="D1826" t="s">
        <v>21</v>
      </c>
      <c r="E1826">
        <v>98052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43579</v>
      </c>
      <c r="L1826" t="s">
        <v>26</v>
      </c>
      <c r="N1826" t="s">
        <v>24</v>
      </c>
    </row>
    <row r="1827" spans="1:14" x14ac:dyDescent="0.25">
      <c r="A1827" t="s">
        <v>3455</v>
      </c>
      <c r="B1827" t="s">
        <v>3456</v>
      </c>
      <c r="C1827" t="s">
        <v>934</v>
      </c>
      <c r="D1827" t="s">
        <v>21</v>
      </c>
      <c r="E1827">
        <v>99344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43579</v>
      </c>
      <c r="L1827" t="s">
        <v>26</v>
      </c>
      <c r="N1827" t="s">
        <v>24</v>
      </c>
    </row>
    <row r="1828" spans="1:14" x14ac:dyDescent="0.25">
      <c r="A1828" t="s">
        <v>3457</v>
      </c>
      <c r="B1828" t="s">
        <v>3458</v>
      </c>
      <c r="C1828" t="s">
        <v>3459</v>
      </c>
      <c r="D1828" t="s">
        <v>21</v>
      </c>
      <c r="E1828">
        <v>99328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43579</v>
      </c>
      <c r="L1828" t="s">
        <v>26</v>
      </c>
      <c r="N1828" t="s">
        <v>24</v>
      </c>
    </row>
    <row r="1829" spans="1:14" x14ac:dyDescent="0.25">
      <c r="A1829" t="s">
        <v>3460</v>
      </c>
      <c r="B1829" t="s">
        <v>3461</v>
      </c>
      <c r="C1829" t="s">
        <v>555</v>
      </c>
      <c r="D1829" t="s">
        <v>21</v>
      </c>
      <c r="E1829">
        <v>98052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43579</v>
      </c>
      <c r="L1829" t="s">
        <v>26</v>
      </c>
      <c r="N1829" t="s">
        <v>24</v>
      </c>
    </row>
    <row r="1830" spans="1:14" x14ac:dyDescent="0.25">
      <c r="A1830" t="s">
        <v>3462</v>
      </c>
      <c r="B1830" t="s">
        <v>3463</v>
      </c>
      <c r="C1830" t="s">
        <v>261</v>
      </c>
      <c r="D1830" t="s">
        <v>21</v>
      </c>
      <c r="E1830">
        <v>99205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43579</v>
      </c>
      <c r="L1830" t="s">
        <v>26</v>
      </c>
      <c r="N1830" t="s">
        <v>24</v>
      </c>
    </row>
    <row r="1831" spans="1:14" x14ac:dyDescent="0.25">
      <c r="A1831" t="s">
        <v>138</v>
      </c>
      <c r="B1831" t="s">
        <v>3464</v>
      </c>
      <c r="C1831" t="s">
        <v>56</v>
      </c>
      <c r="D1831" t="s">
        <v>21</v>
      </c>
      <c r="E1831">
        <v>99352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43579</v>
      </c>
      <c r="L1831" t="s">
        <v>26</v>
      </c>
      <c r="N1831" t="s">
        <v>24</v>
      </c>
    </row>
    <row r="1832" spans="1:14" x14ac:dyDescent="0.25">
      <c r="A1832" t="s">
        <v>3465</v>
      </c>
      <c r="B1832" t="s">
        <v>3466</v>
      </c>
      <c r="C1832" t="s">
        <v>261</v>
      </c>
      <c r="D1832" t="s">
        <v>21</v>
      </c>
      <c r="E1832">
        <v>99207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43579</v>
      </c>
      <c r="L1832" t="s">
        <v>26</v>
      </c>
      <c r="N1832" t="s">
        <v>24</v>
      </c>
    </row>
    <row r="1833" spans="1:14" x14ac:dyDescent="0.25">
      <c r="A1833" t="s">
        <v>3467</v>
      </c>
      <c r="B1833" t="s">
        <v>3468</v>
      </c>
      <c r="C1833" t="s">
        <v>261</v>
      </c>
      <c r="D1833" t="s">
        <v>21</v>
      </c>
      <c r="E1833">
        <v>99217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43579</v>
      </c>
      <c r="L1833" t="s">
        <v>26</v>
      </c>
      <c r="N1833" t="s">
        <v>24</v>
      </c>
    </row>
    <row r="1834" spans="1:14" x14ac:dyDescent="0.25">
      <c r="A1834" t="s">
        <v>3469</v>
      </c>
      <c r="B1834" t="s">
        <v>3470</v>
      </c>
      <c r="C1834" t="s">
        <v>20</v>
      </c>
      <c r="D1834" t="s">
        <v>21</v>
      </c>
      <c r="E1834">
        <v>98102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43579</v>
      </c>
      <c r="L1834" t="s">
        <v>26</v>
      </c>
      <c r="N1834" t="s">
        <v>24</v>
      </c>
    </row>
    <row r="1835" spans="1:14" x14ac:dyDescent="0.25">
      <c r="A1835" t="s">
        <v>479</v>
      </c>
      <c r="B1835" t="s">
        <v>3471</v>
      </c>
      <c r="C1835" t="s">
        <v>555</v>
      </c>
      <c r="D1835" t="s">
        <v>21</v>
      </c>
      <c r="E1835">
        <v>98052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43579</v>
      </c>
      <c r="L1835" t="s">
        <v>26</v>
      </c>
      <c r="N1835" t="s">
        <v>24</v>
      </c>
    </row>
    <row r="1836" spans="1:14" x14ac:dyDescent="0.25">
      <c r="A1836" t="s">
        <v>3472</v>
      </c>
      <c r="B1836" t="s">
        <v>3473</v>
      </c>
      <c r="C1836" t="s">
        <v>934</v>
      </c>
      <c r="D1836" t="s">
        <v>21</v>
      </c>
      <c r="E1836">
        <v>99344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43579</v>
      </c>
      <c r="L1836" t="s">
        <v>26</v>
      </c>
      <c r="N1836" t="s">
        <v>24</v>
      </c>
    </row>
    <row r="1837" spans="1:14" x14ac:dyDescent="0.25">
      <c r="A1837" t="s">
        <v>3474</v>
      </c>
      <c r="B1837" t="s">
        <v>3475</v>
      </c>
      <c r="C1837" t="s">
        <v>261</v>
      </c>
      <c r="D1837" t="s">
        <v>21</v>
      </c>
      <c r="E1837">
        <v>99206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43579</v>
      </c>
      <c r="L1837" t="s">
        <v>26</v>
      </c>
      <c r="N1837" t="s">
        <v>24</v>
      </c>
    </row>
    <row r="1838" spans="1:14" x14ac:dyDescent="0.25">
      <c r="A1838" t="s">
        <v>3476</v>
      </c>
      <c r="B1838" t="s">
        <v>3477</v>
      </c>
      <c r="C1838" t="s">
        <v>142</v>
      </c>
      <c r="D1838" t="s">
        <v>21</v>
      </c>
      <c r="E1838">
        <v>98901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43579</v>
      </c>
      <c r="L1838" t="s">
        <v>26</v>
      </c>
      <c r="N1838" t="s">
        <v>24</v>
      </c>
    </row>
    <row r="1839" spans="1:14" x14ac:dyDescent="0.25">
      <c r="A1839" t="s">
        <v>3478</v>
      </c>
      <c r="B1839" t="s">
        <v>3479</v>
      </c>
      <c r="C1839" t="s">
        <v>529</v>
      </c>
      <c r="D1839" t="s">
        <v>21</v>
      </c>
      <c r="E1839">
        <v>98033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43579</v>
      </c>
      <c r="L1839" t="s">
        <v>26</v>
      </c>
      <c r="N1839" t="s">
        <v>24</v>
      </c>
    </row>
    <row r="1840" spans="1:14" x14ac:dyDescent="0.25">
      <c r="A1840" t="s">
        <v>3480</v>
      </c>
      <c r="B1840" t="s">
        <v>3481</v>
      </c>
      <c r="C1840" t="s">
        <v>81</v>
      </c>
      <c r="D1840" t="s">
        <v>21</v>
      </c>
      <c r="E1840">
        <v>99206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43579</v>
      </c>
      <c r="L1840" t="s">
        <v>26</v>
      </c>
      <c r="N1840" t="s">
        <v>24</v>
      </c>
    </row>
    <row r="1841" spans="1:14" x14ac:dyDescent="0.25">
      <c r="A1841" t="s">
        <v>3482</v>
      </c>
      <c r="B1841" t="s">
        <v>3483</v>
      </c>
      <c r="C1841" t="s">
        <v>660</v>
      </c>
      <c r="D1841" t="s">
        <v>21</v>
      </c>
      <c r="E1841">
        <v>98383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43578</v>
      </c>
      <c r="L1841" t="s">
        <v>26</v>
      </c>
      <c r="N1841" t="s">
        <v>24</v>
      </c>
    </row>
    <row r="1842" spans="1:14" x14ac:dyDescent="0.25">
      <c r="A1842" t="s">
        <v>3484</v>
      </c>
      <c r="B1842" t="s">
        <v>3485</v>
      </c>
      <c r="C1842" t="s">
        <v>293</v>
      </c>
      <c r="D1842" t="s">
        <v>21</v>
      </c>
      <c r="E1842">
        <v>98270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43578</v>
      </c>
      <c r="L1842" t="s">
        <v>26</v>
      </c>
      <c r="N1842" t="s">
        <v>24</v>
      </c>
    </row>
    <row r="1843" spans="1:14" x14ac:dyDescent="0.25">
      <c r="A1843" t="s">
        <v>3486</v>
      </c>
      <c r="B1843" t="s">
        <v>3487</v>
      </c>
      <c r="C1843" t="s">
        <v>293</v>
      </c>
      <c r="D1843" t="s">
        <v>21</v>
      </c>
      <c r="E1843">
        <v>98270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43578</v>
      </c>
      <c r="L1843" t="s">
        <v>26</v>
      </c>
      <c r="N1843" t="s">
        <v>24</v>
      </c>
    </row>
    <row r="1844" spans="1:14" x14ac:dyDescent="0.25">
      <c r="A1844" t="s">
        <v>3488</v>
      </c>
      <c r="B1844" t="s">
        <v>3489</v>
      </c>
      <c r="C1844" t="s">
        <v>246</v>
      </c>
      <c r="D1844" t="s">
        <v>21</v>
      </c>
      <c r="E1844">
        <v>98310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43578</v>
      </c>
      <c r="L1844" t="s">
        <v>26</v>
      </c>
      <c r="N1844" t="s">
        <v>24</v>
      </c>
    </row>
    <row r="1845" spans="1:14" x14ac:dyDescent="0.25">
      <c r="A1845" t="s">
        <v>2693</v>
      </c>
      <c r="B1845" t="s">
        <v>3490</v>
      </c>
      <c r="C1845" t="s">
        <v>246</v>
      </c>
      <c r="D1845" t="s">
        <v>21</v>
      </c>
      <c r="E1845">
        <v>98310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43578</v>
      </c>
      <c r="L1845" t="s">
        <v>26</v>
      </c>
      <c r="N1845" t="s">
        <v>24</v>
      </c>
    </row>
    <row r="1846" spans="1:14" x14ac:dyDescent="0.25">
      <c r="A1846" t="s">
        <v>413</v>
      </c>
      <c r="B1846" t="s">
        <v>3491</v>
      </c>
      <c r="C1846" t="s">
        <v>293</v>
      </c>
      <c r="D1846" t="s">
        <v>21</v>
      </c>
      <c r="E1846">
        <v>98270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43578</v>
      </c>
      <c r="L1846" t="s">
        <v>26</v>
      </c>
      <c r="N1846" t="s">
        <v>24</v>
      </c>
    </row>
    <row r="1847" spans="1:14" x14ac:dyDescent="0.25">
      <c r="A1847" t="s">
        <v>3492</v>
      </c>
      <c r="B1847" t="s">
        <v>3493</v>
      </c>
      <c r="C1847" t="s">
        <v>3494</v>
      </c>
      <c r="D1847" t="s">
        <v>21</v>
      </c>
      <c r="E1847">
        <v>99347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43578</v>
      </c>
      <c r="L1847" t="s">
        <v>26</v>
      </c>
      <c r="N1847" t="s">
        <v>24</v>
      </c>
    </row>
    <row r="1848" spans="1:14" x14ac:dyDescent="0.25">
      <c r="A1848" t="s">
        <v>316</v>
      </c>
      <c r="B1848" t="s">
        <v>3495</v>
      </c>
      <c r="C1848" t="s">
        <v>2244</v>
      </c>
      <c r="D1848" t="s">
        <v>21</v>
      </c>
      <c r="E1848">
        <v>98370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43578</v>
      </c>
      <c r="L1848" t="s">
        <v>26</v>
      </c>
      <c r="N1848" t="s">
        <v>24</v>
      </c>
    </row>
    <row r="1849" spans="1:14" x14ac:dyDescent="0.25">
      <c r="A1849" t="s">
        <v>3496</v>
      </c>
      <c r="B1849" t="s">
        <v>3497</v>
      </c>
      <c r="C1849" t="s">
        <v>56</v>
      </c>
      <c r="D1849" t="s">
        <v>21</v>
      </c>
      <c r="E1849">
        <v>99354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43578</v>
      </c>
      <c r="L1849" t="s">
        <v>26</v>
      </c>
      <c r="N1849" t="s">
        <v>24</v>
      </c>
    </row>
    <row r="1850" spans="1:14" x14ac:dyDescent="0.25">
      <c r="A1850" t="s">
        <v>3498</v>
      </c>
      <c r="B1850" t="s">
        <v>3499</v>
      </c>
      <c r="C1850" t="s">
        <v>3500</v>
      </c>
      <c r="D1850" t="s">
        <v>21</v>
      </c>
      <c r="E1850">
        <v>99361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43578</v>
      </c>
      <c r="L1850" t="s">
        <v>26</v>
      </c>
      <c r="N1850" t="s">
        <v>24</v>
      </c>
    </row>
    <row r="1851" spans="1:14" x14ac:dyDescent="0.25">
      <c r="A1851" t="s">
        <v>98</v>
      </c>
      <c r="B1851" t="s">
        <v>3501</v>
      </c>
      <c r="C1851" t="s">
        <v>293</v>
      </c>
      <c r="D1851" t="s">
        <v>21</v>
      </c>
      <c r="E1851">
        <v>98270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43578</v>
      </c>
      <c r="L1851" t="s">
        <v>26</v>
      </c>
      <c r="N1851" t="s">
        <v>24</v>
      </c>
    </row>
    <row r="1852" spans="1:14" x14ac:dyDescent="0.25">
      <c r="A1852" t="s">
        <v>71</v>
      </c>
      <c r="B1852" t="s">
        <v>3502</v>
      </c>
      <c r="C1852" t="s">
        <v>293</v>
      </c>
      <c r="D1852" t="s">
        <v>21</v>
      </c>
      <c r="E1852">
        <v>98270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43578</v>
      </c>
      <c r="L1852" t="s">
        <v>26</v>
      </c>
      <c r="N1852" t="s">
        <v>24</v>
      </c>
    </row>
    <row r="1853" spans="1:14" x14ac:dyDescent="0.25">
      <c r="A1853" t="s">
        <v>685</v>
      </c>
      <c r="B1853" t="s">
        <v>3503</v>
      </c>
      <c r="C1853" t="s">
        <v>660</v>
      </c>
      <c r="D1853" t="s">
        <v>21</v>
      </c>
      <c r="E1853">
        <v>98383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43578</v>
      </c>
      <c r="L1853" t="s">
        <v>26</v>
      </c>
      <c r="N1853" t="s">
        <v>24</v>
      </c>
    </row>
    <row r="1854" spans="1:14" x14ac:dyDescent="0.25">
      <c r="A1854" t="s">
        <v>3504</v>
      </c>
      <c r="B1854" t="s">
        <v>3505</v>
      </c>
      <c r="C1854" t="s">
        <v>532</v>
      </c>
      <c r="D1854" t="s">
        <v>21</v>
      </c>
      <c r="E1854">
        <v>98528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43578</v>
      </c>
      <c r="L1854" t="s">
        <v>26</v>
      </c>
      <c r="N1854" t="s">
        <v>24</v>
      </c>
    </row>
    <row r="1855" spans="1:14" x14ac:dyDescent="0.25">
      <c r="A1855" t="s">
        <v>77</v>
      </c>
      <c r="B1855" t="s">
        <v>147</v>
      </c>
      <c r="C1855" t="s">
        <v>34</v>
      </c>
      <c r="D1855" t="s">
        <v>21</v>
      </c>
      <c r="E1855">
        <v>98684</v>
      </c>
      <c r="F1855" t="s">
        <v>22</v>
      </c>
      <c r="G1855" t="s">
        <v>22</v>
      </c>
      <c r="H1855" t="s">
        <v>104</v>
      </c>
      <c r="I1855" t="s">
        <v>105</v>
      </c>
      <c r="J1855" t="s">
        <v>59</v>
      </c>
      <c r="K1855" s="1">
        <v>43578</v>
      </c>
      <c r="L1855" t="s">
        <v>60</v>
      </c>
      <c r="M1855" t="str">
        <f>HYPERLINK("https://www.regulations.gov/docket?D=FDA-2019-H-1912")</f>
        <v>https://www.regulations.gov/docket?D=FDA-2019-H-1912</v>
      </c>
      <c r="N1855" t="s">
        <v>59</v>
      </c>
    </row>
    <row r="1856" spans="1:14" x14ac:dyDescent="0.25">
      <c r="A1856" t="s">
        <v>3506</v>
      </c>
      <c r="B1856" t="s">
        <v>3507</v>
      </c>
      <c r="C1856" t="s">
        <v>108</v>
      </c>
      <c r="D1856" t="s">
        <v>21</v>
      </c>
      <c r="E1856">
        <v>98204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43578</v>
      </c>
      <c r="L1856" t="s">
        <v>26</v>
      </c>
      <c r="N1856" t="s">
        <v>24</v>
      </c>
    </row>
    <row r="1857" spans="1:14" x14ac:dyDescent="0.25">
      <c r="A1857" t="s">
        <v>3508</v>
      </c>
      <c r="B1857" t="s">
        <v>3509</v>
      </c>
      <c r="C1857" t="s">
        <v>293</v>
      </c>
      <c r="D1857" t="s">
        <v>21</v>
      </c>
      <c r="E1857">
        <v>98270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43578</v>
      </c>
      <c r="L1857" t="s">
        <v>26</v>
      </c>
      <c r="N1857" t="s">
        <v>24</v>
      </c>
    </row>
    <row r="1858" spans="1:14" x14ac:dyDescent="0.25">
      <c r="A1858" t="s">
        <v>3510</v>
      </c>
      <c r="B1858" t="s">
        <v>3511</v>
      </c>
      <c r="C1858" t="s">
        <v>34</v>
      </c>
      <c r="D1858" t="s">
        <v>21</v>
      </c>
      <c r="E1858">
        <v>98664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43577</v>
      </c>
      <c r="L1858" t="s">
        <v>26</v>
      </c>
      <c r="N1858" t="s">
        <v>24</v>
      </c>
    </row>
    <row r="1859" spans="1:14" x14ac:dyDescent="0.25">
      <c r="A1859" t="s">
        <v>3512</v>
      </c>
      <c r="B1859" t="s">
        <v>3513</v>
      </c>
      <c r="C1859" t="s">
        <v>3459</v>
      </c>
      <c r="D1859" t="s">
        <v>21</v>
      </c>
      <c r="E1859">
        <v>99328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43577</v>
      </c>
      <c r="L1859" t="s">
        <v>26</v>
      </c>
      <c r="N1859" t="s">
        <v>24</v>
      </c>
    </row>
    <row r="1860" spans="1:14" x14ac:dyDescent="0.25">
      <c r="A1860" t="s">
        <v>3514</v>
      </c>
      <c r="B1860" t="s">
        <v>3515</v>
      </c>
      <c r="C1860" t="s">
        <v>793</v>
      </c>
      <c r="D1860" t="s">
        <v>21</v>
      </c>
      <c r="E1860">
        <v>99403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43577</v>
      </c>
      <c r="L1860" t="s">
        <v>26</v>
      </c>
      <c r="N1860" t="s">
        <v>24</v>
      </c>
    </row>
    <row r="1861" spans="1:14" x14ac:dyDescent="0.25">
      <c r="A1861" t="s">
        <v>3516</v>
      </c>
      <c r="B1861" t="s">
        <v>3517</v>
      </c>
      <c r="C1861" t="s">
        <v>3518</v>
      </c>
      <c r="D1861" t="s">
        <v>21</v>
      </c>
      <c r="E1861">
        <v>99402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43577</v>
      </c>
      <c r="L1861" t="s">
        <v>26</v>
      </c>
      <c r="N1861" t="s">
        <v>24</v>
      </c>
    </row>
    <row r="1862" spans="1:14" x14ac:dyDescent="0.25">
      <c r="A1862" t="s">
        <v>3519</v>
      </c>
      <c r="B1862" t="s">
        <v>3520</v>
      </c>
      <c r="C1862" t="s">
        <v>34</v>
      </c>
      <c r="D1862" t="s">
        <v>21</v>
      </c>
      <c r="E1862">
        <v>98662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43577</v>
      </c>
      <c r="L1862" t="s">
        <v>26</v>
      </c>
      <c r="N1862" t="s">
        <v>24</v>
      </c>
    </row>
    <row r="1863" spans="1:14" x14ac:dyDescent="0.25">
      <c r="A1863" t="s">
        <v>3521</v>
      </c>
      <c r="B1863" t="s">
        <v>3522</v>
      </c>
      <c r="C1863" t="s">
        <v>34</v>
      </c>
      <c r="D1863" t="s">
        <v>21</v>
      </c>
      <c r="E1863">
        <v>98660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43577</v>
      </c>
      <c r="L1863" t="s">
        <v>26</v>
      </c>
      <c r="N1863" t="s">
        <v>24</v>
      </c>
    </row>
    <row r="1864" spans="1:14" x14ac:dyDescent="0.25">
      <c r="A1864" t="s">
        <v>352</v>
      </c>
      <c r="B1864" t="s">
        <v>3523</v>
      </c>
      <c r="C1864" t="s">
        <v>236</v>
      </c>
      <c r="D1864" t="s">
        <v>21</v>
      </c>
      <c r="E1864">
        <v>98409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43577</v>
      </c>
      <c r="L1864" t="s">
        <v>26</v>
      </c>
      <c r="N1864" t="s">
        <v>24</v>
      </c>
    </row>
    <row r="1865" spans="1:14" x14ac:dyDescent="0.25">
      <c r="A1865" t="s">
        <v>3524</v>
      </c>
      <c r="B1865" t="s">
        <v>3525</v>
      </c>
      <c r="C1865" t="s">
        <v>34</v>
      </c>
      <c r="D1865" t="s">
        <v>21</v>
      </c>
      <c r="E1865">
        <v>98665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43577</v>
      </c>
      <c r="L1865" t="s">
        <v>26</v>
      </c>
      <c r="N1865" t="s">
        <v>24</v>
      </c>
    </row>
    <row r="1866" spans="1:14" x14ac:dyDescent="0.25">
      <c r="A1866" t="s">
        <v>3526</v>
      </c>
      <c r="B1866" t="s">
        <v>3527</v>
      </c>
      <c r="C1866" t="s">
        <v>34</v>
      </c>
      <c r="D1866" t="s">
        <v>21</v>
      </c>
      <c r="E1866">
        <v>98665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43577</v>
      </c>
      <c r="L1866" t="s">
        <v>26</v>
      </c>
      <c r="N1866" t="s">
        <v>24</v>
      </c>
    </row>
    <row r="1867" spans="1:14" x14ac:dyDescent="0.25">
      <c r="A1867" t="s">
        <v>3528</v>
      </c>
      <c r="B1867" t="s">
        <v>3529</v>
      </c>
      <c r="C1867" t="s">
        <v>793</v>
      </c>
      <c r="D1867" t="s">
        <v>21</v>
      </c>
      <c r="E1867">
        <v>99403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43577</v>
      </c>
      <c r="L1867" t="s">
        <v>26</v>
      </c>
      <c r="N1867" t="s">
        <v>24</v>
      </c>
    </row>
    <row r="1868" spans="1:14" x14ac:dyDescent="0.25">
      <c r="A1868" t="s">
        <v>264</v>
      </c>
      <c r="B1868" t="s">
        <v>3530</v>
      </c>
      <c r="C1868" t="s">
        <v>34</v>
      </c>
      <c r="D1868" t="s">
        <v>21</v>
      </c>
      <c r="E1868">
        <v>98662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43577</v>
      </c>
      <c r="L1868" t="s">
        <v>26</v>
      </c>
      <c r="N1868" t="s">
        <v>24</v>
      </c>
    </row>
    <row r="1869" spans="1:14" x14ac:dyDescent="0.25">
      <c r="A1869" t="s">
        <v>3531</v>
      </c>
      <c r="B1869" t="s">
        <v>3532</v>
      </c>
      <c r="C1869" t="s">
        <v>34</v>
      </c>
      <c r="D1869" t="s">
        <v>21</v>
      </c>
      <c r="E1869">
        <v>98663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43577</v>
      </c>
      <c r="L1869" t="s">
        <v>26</v>
      </c>
      <c r="N1869" t="s">
        <v>24</v>
      </c>
    </row>
    <row r="1870" spans="1:14" x14ac:dyDescent="0.25">
      <c r="A1870" t="s">
        <v>3533</v>
      </c>
      <c r="B1870" t="s">
        <v>3534</v>
      </c>
      <c r="C1870" t="s">
        <v>793</v>
      </c>
      <c r="D1870" t="s">
        <v>21</v>
      </c>
      <c r="E1870">
        <v>99403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43577</v>
      </c>
      <c r="L1870" t="s">
        <v>26</v>
      </c>
      <c r="N1870" t="s">
        <v>24</v>
      </c>
    </row>
    <row r="1871" spans="1:14" x14ac:dyDescent="0.25">
      <c r="A1871" t="s">
        <v>3535</v>
      </c>
      <c r="B1871" t="s">
        <v>3536</v>
      </c>
      <c r="C1871" t="s">
        <v>793</v>
      </c>
      <c r="D1871" t="s">
        <v>21</v>
      </c>
      <c r="E1871">
        <v>99403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43577</v>
      </c>
      <c r="L1871" t="s">
        <v>26</v>
      </c>
      <c r="N1871" t="s">
        <v>24</v>
      </c>
    </row>
    <row r="1872" spans="1:14" x14ac:dyDescent="0.25">
      <c r="A1872" t="s">
        <v>316</v>
      </c>
      <c r="B1872" t="s">
        <v>3537</v>
      </c>
      <c r="C1872" t="s">
        <v>34</v>
      </c>
      <c r="D1872" t="s">
        <v>21</v>
      </c>
      <c r="E1872">
        <v>98686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43577</v>
      </c>
      <c r="L1872" t="s">
        <v>26</v>
      </c>
      <c r="N1872" t="s">
        <v>24</v>
      </c>
    </row>
    <row r="1873" spans="1:14" x14ac:dyDescent="0.25">
      <c r="A1873" t="s">
        <v>3538</v>
      </c>
      <c r="B1873" t="s">
        <v>3539</v>
      </c>
      <c r="C1873" t="s">
        <v>34</v>
      </c>
      <c r="D1873" t="s">
        <v>21</v>
      </c>
      <c r="E1873">
        <v>98684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43577</v>
      </c>
      <c r="L1873" t="s">
        <v>26</v>
      </c>
      <c r="N1873" t="s">
        <v>24</v>
      </c>
    </row>
    <row r="1874" spans="1:14" x14ac:dyDescent="0.25">
      <c r="A1874" t="s">
        <v>3540</v>
      </c>
      <c r="B1874" t="s">
        <v>3541</v>
      </c>
      <c r="C1874" t="s">
        <v>236</v>
      </c>
      <c r="D1874" t="s">
        <v>21</v>
      </c>
      <c r="E1874">
        <v>98418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43577</v>
      </c>
      <c r="L1874" t="s">
        <v>26</v>
      </c>
      <c r="N1874" t="s">
        <v>24</v>
      </c>
    </row>
    <row r="1875" spans="1:14" x14ac:dyDescent="0.25">
      <c r="A1875" t="s">
        <v>3542</v>
      </c>
      <c r="B1875" t="s">
        <v>3543</v>
      </c>
      <c r="C1875" t="s">
        <v>793</v>
      </c>
      <c r="D1875" t="s">
        <v>21</v>
      </c>
      <c r="E1875">
        <v>99403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43577</v>
      </c>
      <c r="L1875" t="s">
        <v>26</v>
      </c>
      <c r="N1875" t="s">
        <v>24</v>
      </c>
    </row>
    <row r="1876" spans="1:14" x14ac:dyDescent="0.25">
      <c r="A1876" t="s">
        <v>3544</v>
      </c>
      <c r="B1876" t="s">
        <v>3545</v>
      </c>
      <c r="C1876" t="s">
        <v>3459</v>
      </c>
      <c r="D1876" t="s">
        <v>21</v>
      </c>
      <c r="E1876">
        <v>99328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43577</v>
      </c>
      <c r="L1876" t="s">
        <v>26</v>
      </c>
      <c r="N1876" t="s">
        <v>24</v>
      </c>
    </row>
    <row r="1877" spans="1:14" x14ac:dyDescent="0.25">
      <c r="A1877" t="s">
        <v>3546</v>
      </c>
      <c r="B1877" t="s">
        <v>3547</v>
      </c>
      <c r="C1877" t="s">
        <v>236</v>
      </c>
      <c r="D1877" t="s">
        <v>21</v>
      </c>
      <c r="E1877">
        <v>98418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43577</v>
      </c>
      <c r="L1877" t="s">
        <v>26</v>
      </c>
      <c r="N1877" t="s">
        <v>24</v>
      </c>
    </row>
    <row r="1878" spans="1:14" x14ac:dyDescent="0.25">
      <c r="A1878" t="s">
        <v>3548</v>
      </c>
      <c r="B1878" t="s">
        <v>3549</v>
      </c>
      <c r="C1878" t="s">
        <v>34</v>
      </c>
      <c r="D1878" t="s">
        <v>21</v>
      </c>
      <c r="E1878">
        <v>98662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43577</v>
      </c>
      <c r="L1878" t="s">
        <v>26</v>
      </c>
      <c r="N1878" t="s">
        <v>24</v>
      </c>
    </row>
    <row r="1879" spans="1:14" x14ac:dyDescent="0.25">
      <c r="A1879" t="s">
        <v>3550</v>
      </c>
      <c r="B1879" t="s">
        <v>3551</v>
      </c>
      <c r="C1879" t="s">
        <v>221</v>
      </c>
      <c r="D1879" t="s">
        <v>21</v>
      </c>
      <c r="E1879">
        <v>98607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43577</v>
      </c>
      <c r="L1879" t="s">
        <v>26</v>
      </c>
      <c r="N1879" t="s">
        <v>24</v>
      </c>
    </row>
    <row r="1880" spans="1:14" x14ac:dyDescent="0.25">
      <c r="A1880" t="s">
        <v>3552</v>
      </c>
      <c r="B1880" t="s">
        <v>3553</v>
      </c>
      <c r="C1880" t="s">
        <v>34</v>
      </c>
      <c r="D1880" t="s">
        <v>21</v>
      </c>
      <c r="E1880">
        <v>98684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43577</v>
      </c>
      <c r="L1880" t="s">
        <v>26</v>
      </c>
      <c r="N1880" t="s">
        <v>24</v>
      </c>
    </row>
    <row r="1881" spans="1:14" x14ac:dyDescent="0.25">
      <c r="A1881" t="s">
        <v>2846</v>
      </c>
      <c r="B1881" t="s">
        <v>3554</v>
      </c>
      <c r="C1881" t="s">
        <v>793</v>
      </c>
      <c r="D1881" t="s">
        <v>21</v>
      </c>
      <c r="E1881">
        <v>99403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43577</v>
      </c>
      <c r="L1881" t="s">
        <v>26</v>
      </c>
      <c r="N1881" t="s">
        <v>24</v>
      </c>
    </row>
    <row r="1882" spans="1:14" x14ac:dyDescent="0.25">
      <c r="A1882" t="s">
        <v>3555</v>
      </c>
      <c r="B1882" t="s">
        <v>3556</v>
      </c>
      <c r="C1882" t="s">
        <v>1542</v>
      </c>
      <c r="D1882" t="s">
        <v>21</v>
      </c>
      <c r="E1882">
        <v>98362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43575</v>
      </c>
      <c r="L1882" t="s">
        <v>26</v>
      </c>
      <c r="N1882" t="s">
        <v>24</v>
      </c>
    </row>
    <row r="1883" spans="1:14" x14ac:dyDescent="0.25">
      <c r="A1883" t="s">
        <v>3557</v>
      </c>
      <c r="B1883" t="s">
        <v>3558</v>
      </c>
      <c r="C1883" t="s">
        <v>1542</v>
      </c>
      <c r="D1883" t="s">
        <v>21</v>
      </c>
      <c r="E1883">
        <v>98363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43575</v>
      </c>
      <c r="L1883" t="s">
        <v>26</v>
      </c>
      <c r="N1883" t="s">
        <v>24</v>
      </c>
    </row>
    <row r="1884" spans="1:14" x14ac:dyDescent="0.25">
      <c r="A1884" t="s">
        <v>556</v>
      </c>
      <c r="B1884" t="s">
        <v>3559</v>
      </c>
      <c r="C1884" t="s">
        <v>687</v>
      </c>
      <c r="D1884" t="s">
        <v>21</v>
      </c>
      <c r="E1884">
        <v>98382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43575</v>
      </c>
      <c r="L1884" t="s">
        <v>26</v>
      </c>
      <c r="N1884" t="s">
        <v>24</v>
      </c>
    </row>
    <row r="1885" spans="1:14" x14ac:dyDescent="0.25">
      <c r="A1885" t="s">
        <v>3560</v>
      </c>
      <c r="B1885" t="s">
        <v>3561</v>
      </c>
      <c r="C1885" t="s">
        <v>227</v>
      </c>
      <c r="D1885" t="s">
        <v>21</v>
      </c>
      <c r="E1885">
        <v>98229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43574</v>
      </c>
      <c r="L1885" t="s">
        <v>26</v>
      </c>
      <c r="N1885" t="s">
        <v>24</v>
      </c>
    </row>
    <row r="1886" spans="1:14" x14ac:dyDescent="0.25">
      <c r="A1886" t="s">
        <v>3562</v>
      </c>
      <c r="B1886" t="s">
        <v>3563</v>
      </c>
      <c r="C1886" t="s">
        <v>227</v>
      </c>
      <c r="D1886" t="s">
        <v>21</v>
      </c>
      <c r="E1886">
        <v>98225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43574</v>
      </c>
      <c r="L1886" t="s">
        <v>26</v>
      </c>
      <c r="N1886" t="s">
        <v>24</v>
      </c>
    </row>
    <row r="1887" spans="1:14" x14ac:dyDescent="0.25">
      <c r="A1887" t="s">
        <v>662</v>
      </c>
      <c r="B1887" t="s">
        <v>3564</v>
      </c>
      <c r="C1887" t="s">
        <v>165</v>
      </c>
      <c r="D1887" t="s">
        <v>21</v>
      </c>
      <c r="E1887">
        <v>98373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43574</v>
      </c>
      <c r="L1887" t="s">
        <v>26</v>
      </c>
      <c r="N1887" t="s">
        <v>24</v>
      </c>
    </row>
    <row r="1888" spans="1:14" x14ac:dyDescent="0.25">
      <c r="A1888" t="s">
        <v>3565</v>
      </c>
      <c r="B1888" t="s">
        <v>3566</v>
      </c>
      <c r="C1888" t="s">
        <v>227</v>
      </c>
      <c r="D1888" t="s">
        <v>21</v>
      </c>
      <c r="E1888">
        <v>98226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43574</v>
      </c>
      <c r="L1888" t="s">
        <v>26</v>
      </c>
      <c r="N1888" t="s">
        <v>24</v>
      </c>
    </row>
    <row r="1889" spans="1:14" x14ac:dyDescent="0.25">
      <c r="A1889" t="s">
        <v>242</v>
      </c>
      <c r="B1889" t="s">
        <v>3567</v>
      </c>
      <c r="C1889" t="s">
        <v>227</v>
      </c>
      <c r="D1889" t="s">
        <v>21</v>
      </c>
      <c r="E1889">
        <v>98225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43574</v>
      </c>
      <c r="L1889" t="s">
        <v>26</v>
      </c>
      <c r="N1889" t="s">
        <v>24</v>
      </c>
    </row>
    <row r="1890" spans="1:14" x14ac:dyDescent="0.25">
      <c r="A1890" t="s">
        <v>3568</v>
      </c>
      <c r="B1890" t="s">
        <v>3569</v>
      </c>
      <c r="C1890" t="s">
        <v>230</v>
      </c>
      <c r="D1890" t="s">
        <v>21</v>
      </c>
      <c r="E1890">
        <v>98264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43574</v>
      </c>
      <c r="L1890" t="s">
        <v>26</v>
      </c>
      <c r="N1890" t="s">
        <v>24</v>
      </c>
    </row>
    <row r="1891" spans="1:14" x14ac:dyDescent="0.25">
      <c r="A1891" t="s">
        <v>3570</v>
      </c>
      <c r="B1891" t="s">
        <v>3571</v>
      </c>
      <c r="C1891" t="s">
        <v>3572</v>
      </c>
      <c r="D1891" t="s">
        <v>21</v>
      </c>
      <c r="E1891">
        <v>98247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43574</v>
      </c>
      <c r="L1891" t="s">
        <v>26</v>
      </c>
      <c r="N1891" t="s">
        <v>24</v>
      </c>
    </row>
    <row r="1892" spans="1:14" x14ac:dyDescent="0.25">
      <c r="A1892" t="s">
        <v>3573</v>
      </c>
      <c r="B1892" t="s">
        <v>3574</v>
      </c>
      <c r="C1892" t="s">
        <v>20</v>
      </c>
      <c r="D1892" t="s">
        <v>21</v>
      </c>
      <c r="E1892">
        <v>98107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43574</v>
      </c>
      <c r="L1892" t="s">
        <v>26</v>
      </c>
      <c r="N1892" t="s">
        <v>24</v>
      </c>
    </row>
    <row r="1893" spans="1:14" x14ac:dyDescent="0.25">
      <c r="A1893" t="s">
        <v>3575</v>
      </c>
      <c r="B1893" t="s">
        <v>3576</v>
      </c>
      <c r="C1893" t="s">
        <v>165</v>
      </c>
      <c r="D1893" t="s">
        <v>21</v>
      </c>
      <c r="E1893">
        <v>98373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43573</v>
      </c>
      <c r="L1893" t="s">
        <v>26</v>
      </c>
      <c r="N1893" t="s">
        <v>24</v>
      </c>
    </row>
    <row r="1894" spans="1:14" x14ac:dyDescent="0.25">
      <c r="A1894" t="s">
        <v>3577</v>
      </c>
      <c r="B1894" t="s">
        <v>3578</v>
      </c>
      <c r="C1894" t="s">
        <v>145</v>
      </c>
      <c r="D1894" t="s">
        <v>21</v>
      </c>
      <c r="E1894">
        <v>98387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43573</v>
      </c>
      <c r="L1894" t="s">
        <v>26</v>
      </c>
      <c r="N1894" t="s">
        <v>24</v>
      </c>
    </row>
    <row r="1895" spans="1:14" x14ac:dyDescent="0.25">
      <c r="A1895" t="s">
        <v>3579</v>
      </c>
      <c r="B1895" t="s">
        <v>3580</v>
      </c>
      <c r="C1895" t="s">
        <v>266</v>
      </c>
      <c r="D1895" t="s">
        <v>21</v>
      </c>
      <c r="E1895">
        <v>98001</v>
      </c>
      <c r="F1895" t="s">
        <v>22</v>
      </c>
      <c r="G1895" t="s">
        <v>22</v>
      </c>
      <c r="H1895" t="s">
        <v>116</v>
      </c>
      <c r="I1895" t="s">
        <v>117</v>
      </c>
      <c r="J1895" s="1">
        <v>43522</v>
      </c>
      <c r="K1895" s="1">
        <v>43573</v>
      </c>
      <c r="L1895" t="s">
        <v>118</v>
      </c>
      <c r="N1895" t="s">
        <v>1849</v>
      </c>
    </row>
    <row r="1896" spans="1:14" x14ac:dyDescent="0.25">
      <c r="A1896" t="s">
        <v>1793</v>
      </c>
      <c r="B1896" t="s">
        <v>1794</v>
      </c>
      <c r="C1896" t="s">
        <v>81</v>
      </c>
      <c r="D1896" t="s">
        <v>21</v>
      </c>
      <c r="E1896">
        <v>99037</v>
      </c>
      <c r="F1896" t="s">
        <v>22</v>
      </c>
      <c r="G1896" t="s">
        <v>22</v>
      </c>
      <c r="H1896" t="s">
        <v>57</v>
      </c>
      <c r="I1896" t="s">
        <v>620</v>
      </c>
      <c r="J1896" s="1">
        <v>43522</v>
      </c>
      <c r="K1896" s="1">
        <v>43573</v>
      </c>
      <c r="L1896" t="s">
        <v>118</v>
      </c>
      <c r="N1896" t="s">
        <v>1849</v>
      </c>
    </row>
    <row r="1897" spans="1:14" x14ac:dyDescent="0.25">
      <c r="A1897" t="s">
        <v>3581</v>
      </c>
      <c r="B1897" t="s">
        <v>3582</v>
      </c>
      <c r="C1897" t="s">
        <v>227</v>
      </c>
      <c r="D1897" t="s">
        <v>21</v>
      </c>
      <c r="E1897">
        <v>98226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43573</v>
      </c>
      <c r="L1897" t="s">
        <v>26</v>
      </c>
      <c r="N1897" t="s">
        <v>24</v>
      </c>
    </row>
    <row r="1898" spans="1:14" x14ac:dyDescent="0.25">
      <c r="A1898" t="s">
        <v>111</v>
      </c>
      <c r="B1898" t="s">
        <v>1120</v>
      </c>
      <c r="C1898" t="s">
        <v>886</v>
      </c>
      <c r="D1898" t="s">
        <v>21</v>
      </c>
      <c r="E1898">
        <v>98223</v>
      </c>
      <c r="F1898" t="s">
        <v>22</v>
      </c>
      <c r="G1898" t="s">
        <v>22</v>
      </c>
      <c r="H1898" t="s">
        <v>57</v>
      </c>
      <c r="I1898" t="s">
        <v>620</v>
      </c>
      <c r="J1898" s="1">
        <v>43521</v>
      </c>
      <c r="K1898" s="1">
        <v>43573</v>
      </c>
      <c r="L1898" t="s">
        <v>118</v>
      </c>
      <c r="N1898" t="s">
        <v>1849</v>
      </c>
    </row>
    <row r="1899" spans="1:14" x14ac:dyDescent="0.25">
      <c r="A1899" t="s">
        <v>3583</v>
      </c>
      <c r="B1899" t="s">
        <v>3584</v>
      </c>
      <c r="C1899" t="s">
        <v>215</v>
      </c>
      <c r="D1899" t="s">
        <v>21</v>
      </c>
      <c r="E1899">
        <v>98003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43573</v>
      </c>
      <c r="L1899" t="s">
        <v>26</v>
      </c>
      <c r="N1899" t="s">
        <v>24</v>
      </c>
    </row>
    <row r="1900" spans="1:14" x14ac:dyDescent="0.25">
      <c r="A1900" t="s">
        <v>3585</v>
      </c>
      <c r="B1900" t="s">
        <v>3586</v>
      </c>
      <c r="C1900" t="s">
        <v>230</v>
      </c>
      <c r="D1900" t="s">
        <v>21</v>
      </c>
      <c r="E1900">
        <v>98264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43573</v>
      </c>
      <c r="L1900" t="s">
        <v>26</v>
      </c>
      <c r="N1900" t="s">
        <v>24</v>
      </c>
    </row>
    <row r="1901" spans="1:14" x14ac:dyDescent="0.25">
      <c r="A1901" t="s">
        <v>3587</v>
      </c>
      <c r="B1901" t="s">
        <v>3588</v>
      </c>
      <c r="C1901" t="s">
        <v>165</v>
      </c>
      <c r="D1901" t="s">
        <v>21</v>
      </c>
      <c r="E1901">
        <v>98371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43573</v>
      </c>
      <c r="L1901" t="s">
        <v>26</v>
      </c>
      <c r="N1901" t="s">
        <v>24</v>
      </c>
    </row>
    <row r="1902" spans="1:14" x14ac:dyDescent="0.25">
      <c r="A1902" t="s">
        <v>244</v>
      </c>
      <c r="B1902" t="s">
        <v>1076</v>
      </c>
      <c r="C1902" t="s">
        <v>209</v>
      </c>
      <c r="D1902" t="s">
        <v>21</v>
      </c>
      <c r="E1902">
        <v>98031</v>
      </c>
      <c r="F1902" t="s">
        <v>22</v>
      </c>
      <c r="G1902" t="s">
        <v>22</v>
      </c>
      <c r="H1902" t="s">
        <v>57</v>
      </c>
      <c r="I1902" t="s">
        <v>58</v>
      </c>
      <c r="J1902" s="1">
        <v>43522</v>
      </c>
      <c r="K1902" s="1">
        <v>43573</v>
      </c>
      <c r="L1902" t="s">
        <v>118</v>
      </c>
      <c r="N1902" t="s">
        <v>1849</v>
      </c>
    </row>
    <row r="1903" spans="1:14" x14ac:dyDescent="0.25">
      <c r="A1903" t="s">
        <v>3589</v>
      </c>
      <c r="B1903" t="s">
        <v>3590</v>
      </c>
      <c r="C1903" t="s">
        <v>165</v>
      </c>
      <c r="D1903" t="s">
        <v>21</v>
      </c>
      <c r="E1903">
        <v>98371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43573</v>
      </c>
      <c r="L1903" t="s">
        <v>26</v>
      </c>
      <c r="N1903" t="s">
        <v>24</v>
      </c>
    </row>
    <row r="1904" spans="1:14" x14ac:dyDescent="0.25">
      <c r="A1904" t="s">
        <v>3591</v>
      </c>
      <c r="B1904" t="s">
        <v>3592</v>
      </c>
      <c r="C1904" t="s">
        <v>37</v>
      </c>
      <c r="D1904" t="s">
        <v>21</v>
      </c>
      <c r="E1904">
        <v>99336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43573</v>
      </c>
      <c r="L1904" t="s">
        <v>26</v>
      </c>
      <c r="N1904" t="s">
        <v>24</v>
      </c>
    </row>
    <row r="1905" spans="1:14" x14ac:dyDescent="0.25">
      <c r="A1905" t="s">
        <v>583</v>
      </c>
      <c r="B1905" t="s">
        <v>709</v>
      </c>
      <c r="C1905" t="s">
        <v>266</v>
      </c>
      <c r="D1905" t="s">
        <v>21</v>
      </c>
      <c r="E1905">
        <v>98002</v>
      </c>
      <c r="F1905" t="s">
        <v>22</v>
      </c>
      <c r="G1905" t="s">
        <v>22</v>
      </c>
      <c r="H1905" t="s">
        <v>57</v>
      </c>
      <c r="I1905" t="s">
        <v>58</v>
      </c>
      <c r="J1905" s="1">
        <v>43522</v>
      </c>
      <c r="K1905" s="1">
        <v>43573</v>
      </c>
      <c r="L1905" t="s">
        <v>118</v>
      </c>
      <c r="N1905" t="s">
        <v>1992</v>
      </c>
    </row>
    <row r="1906" spans="1:14" x14ac:dyDescent="0.25">
      <c r="A1906" t="s">
        <v>3593</v>
      </c>
      <c r="B1906" t="s">
        <v>3594</v>
      </c>
      <c r="C1906" t="s">
        <v>286</v>
      </c>
      <c r="D1906" t="s">
        <v>21</v>
      </c>
      <c r="E1906">
        <v>98501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43573</v>
      </c>
      <c r="L1906" t="s">
        <v>26</v>
      </c>
      <c r="N1906" t="s">
        <v>24</v>
      </c>
    </row>
    <row r="1907" spans="1:14" x14ac:dyDescent="0.25">
      <c r="A1907" t="s">
        <v>3595</v>
      </c>
      <c r="B1907" t="s">
        <v>3596</v>
      </c>
      <c r="C1907" t="s">
        <v>165</v>
      </c>
      <c r="D1907" t="s">
        <v>21</v>
      </c>
      <c r="E1907">
        <v>98373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43573</v>
      </c>
      <c r="L1907" t="s">
        <v>26</v>
      </c>
      <c r="N1907" t="s">
        <v>24</v>
      </c>
    </row>
    <row r="1908" spans="1:14" x14ac:dyDescent="0.25">
      <c r="A1908" t="s">
        <v>194</v>
      </c>
      <c r="B1908" t="s">
        <v>3597</v>
      </c>
      <c r="C1908" t="s">
        <v>3598</v>
      </c>
      <c r="D1908" t="s">
        <v>21</v>
      </c>
      <c r="E1908">
        <v>98349</v>
      </c>
      <c r="F1908" t="s">
        <v>22</v>
      </c>
      <c r="G1908" t="s">
        <v>22</v>
      </c>
      <c r="H1908" t="s">
        <v>116</v>
      </c>
      <c r="I1908" t="s">
        <v>117</v>
      </c>
      <c r="J1908" s="1">
        <v>43521</v>
      </c>
      <c r="K1908" s="1">
        <v>43573</v>
      </c>
      <c r="L1908" t="s">
        <v>118</v>
      </c>
      <c r="N1908" t="s">
        <v>1849</v>
      </c>
    </row>
    <row r="1909" spans="1:14" x14ac:dyDescent="0.25">
      <c r="A1909" t="s">
        <v>3599</v>
      </c>
      <c r="B1909" t="s">
        <v>3600</v>
      </c>
      <c r="C1909" t="s">
        <v>165</v>
      </c>
      <c r="D1909" t="s">
        <v>21</v>
      </c>
      <c r="E1909">
        <v>98371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43573</v>
      </c>
      <c r="L1909" t="s">
        <v>26</v>
      </c>
      <c r="N1909" t="s">
        <v>24</v>
      </c>
    </row>
    <row r="1910" spans="1:14" x14ac:dyDescent="0.25">
      <c r="A1910" t="s">
        <v>3601</v>
      </c>
      <c r="B1910" t="s">
        <v>3602</v>
      </c>
      <c r="C1910" t="s">
        <v>1331</v>
      </c>
      <c r="D1910" t="s">
        <v>21</v>
      </c>
      <c r="E1910">
        <v>98244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43573</v>
      </c>
      <c r="L1910" t="s">
        <v>26</v>
      </c>
      <c r="N1910" t="s">
        <v>24</v>
      </c>
    </row>
    <row r="1911" spans="1:14" x14ac:dyDescent="0.25">
      <c r="A1911" t="s">
        <v>3603</v>
      </c>
      <c r="B1911" t="s">
        <v>3604</v>
      </c>
      <c r="C1911" t="s">
        <v>2089</v>
      </c>
      <c r="D1911" t="s">
        <v>21</v>
      </c>
      <c r="E1911">
        <v>98338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43573</v>
      </c>
      <c r="L1911" t="s">
        <v>26</v>
      </c>
      <c r="N1911" t="s">
        <v>24</v>
      </c>
    </row>
    <row r="1912" spans="1:14" x14ac:dyDescent="0.25">
      <c r="A1912" t="s">
        <v>3605</v>
      </c>
      <c r="B1912" t="s">
        <v>3606</v>
      </c>
      <c r="C1912" t="s">
        <v>1498</v>
      </c>
      <c r="D1912" t="s">
        <v>21</v>
      </c>
      <c r="E1912">
        <v>98335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43573</v>
      </c>
      <c r="L1912" t="s">
        <v>26</v>
      </c>
      <c r="N1912" t="s">
        <v>24</v>
      </c>
    </row>
    <row r="1913" spans="1:14" x14ac:dyDescent="0.25">
      <c r="A1913" t="s">
        <v>1035</v>
      </c>
      <c r="B1913" t="s">
        <v>1036</v>
      </c>
      <c r="C1913" t="s">
        <v>286</v>
      </c>
      <c r="D1913" t="s">
        <v>21</v>
      </c>
      <c r="E1913">
        <v>98502</v>
      </c>
      <c r="F1913" t="s">
        <v>22</v>
      </c>
      <c r="G1913" t="s">
        <v>22</v>
      </c>
      <c r="H1913" t="s">
        <v>104</v>
      </c>
      <c r="I1913" t="s">
        <v>105</v>
      </c>
      <c r="J1913" s="1">
        <v>43523</v>
      </c>
      <c r="K1913" s="1">
        <v>43573</v>
      </c>
      <c r="L1913" t="s">
        <v>118</v>
      </c>
      <c r="N1913" t="s">
        <v>1858</v>
      </c>
    </row>
    <row r="1914" spans="1:14" x14ac:dyDescent="0.25">
      <c r="A1914" t="s">
        <v>71</v>
      </c>
      <c r="B1914" t="s">
        <v>3607</v>
      </c>
      <c r="C1914" t="s">
        <v>3608</v>
      </c>
      <c r="D1914" t="s">
        <v>21</v>
      </c>
      <c r="E1914">
        <v>98295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43573</v>
      </c>
      <c r="L1914" t="s">
        <v>26</v>
      </c>
      <c r="N1914" t="s">
        <v>24</v>
      </c>
    </row>
    <row r="1915" spans="1:14" x14ac:dyDescent="0.25">
      <c r="A1915" t="s">
        <v>3609</v>
      </c>
      <c r="B1915" t="s">
        <v>3610</v>
      </c>
      <c r="C1915" t="s">
        <v>230</v>
      </c>
      <c r="D1915" t="s">
        <v>21</v>
      </c>
      <c r="E1915">
        <v>98264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43573</v>
      </c>
      <c r="L1915" t="s">
        <v>26</v>
      </c>
      <c r="N1915" t="s">
        <v>24</v>
      </c>
    </row>
    <row r="1916" spans="1:14" x14ac:dyDescent="0.25">
      <c r="A1916" t="s">
        <v>3611</v>
      </c>
      <c r="B1916" t="s">
        <v>3612</v>
      </c>
      <c r="C1916" t="s">
        <v>261</v>
      </c>
      <c r="D1916" t="s">
        <v>21</v>
      </c>
      <c r="E1916">
        <v>99208</v>
      </c>
      <c r="F1916" t="s">
        <v>22</v>
      </c>
      <c r="G1916" t="s">
        <v>22</v>
      </c>
      <c r="H1916" t="s">
        <v>57</v>
      </c>
      <c r="I1916" t="s">
        <v>58</v>
      </c>
      <c r="J1916" s="1">
        <v>43522</v>
      </c>
      <c r="K1916" s="1">
        <v>43573</v>
      </c>
      <c r="L1916" t="s">
        <v>118</v>
      </c>
      <c r="N1916" t="s">
        <v>1992</v>
      </c>
    </row>
    <row r="1917" spans="1:14" x14ac:dyDescent="0.25">
      <c r="A1917" t="s">
        <v>3613</v>
      </c>
      <c r="B1917" t="s">
        <v>3614</v>
      </c>
      <c r="C1917" t="s">
        <v>3608</v>
      </c>
      <c r="D1917" t="s">
        <v>21</v>
      </c>
      <c r="E1917">
        <v>98295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43573</v>
      </c>
      <c r="L1917" t="s">
        <v>26</v>
      </c>
      <c r="N1917" t="s">
        <v>24</v>
      </c>
    </row>
    <row r="1918" spans="1:14" x14ac:dyDescent="0.25">
      <c r="A1918" t="s">
        <v>2548</v>
      </c>
      <c r="B1918" t="s">
        <v>2549</v>
      </c>
      <c r="C1918" t="s">
        <v>886</v>
      </c>
      <c r="D1918" t="s">
        <v>21</v>
      </c>
      <c r="E1918">
        <v>98223</v>
      </c>
      <c r="F1918" t="s">
        <v>22</v>
      </c>
      <c r="G1918" t="s">
        <v>22</v>
      </c>
      <c r="H1918" t="s">
        <v>57</v>
      </c>
      <c r="I1918" t="s">
        <v>58</v>
      </c>
      <c r="J1918" s="1">
        <v>43521</v>
      </c>
      <c r="K1918" s="1">
        <v>43573</v>
      </c>
      <c r="L1918" t="s">
        <v>118</v>
      </c>
      <c r="N1918" t="s">
        <v>1849</v>
      </c>
    </row>
    <row r="1919" spans="1:14" x14ac:dyDescent="0.25">
      <c r="A1919" t="s">
        <v>3615</v>
      </c>
      <c r="B1919" t="s">
        <v>3616</v>
      </c>
      <c r="C1919" t="s">
        <v>20</v>
      </c>
      <c r="D1919" t="s">
        <v>21</v>
      </c>
      <c r="E1919">
        <v>98133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43572</v>
      </c>
      <c r="L1919" t="s">
        <v>26</v>
      </c>
      <c r="N1919" t="s">
        <v>24</v>
      </c>
    </row>
    <row r="1920" spans="1:14" x14ac:dyDescent="0.25">
      <c r="A1920" t="s">
        <v>3617</v>
      </c>
      <c r="B1920" t="s">
        <v>3618</v>
      </c>
      <c r="C1920" t="s">
        <v>20</v>
      </c>
      <c r="D1920" t="s">
        <v>21</v>
      </c>
      <c r="E1920">
        <v>98116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43572</v>
      </c>
      <c r="L1920" t="s">
        <v>26</v>
      </c>
      <c r="N1920" t="s">
        <v>24</v>
      </c>
    </row>
    <row r="1921" spans="1:14" x14ac:dyDescent="0.25">
      <c r="A1921" t="s">
        <v>3619</v>
      </c>
      <c r="B1921" t="s">
        <v>3620</v>
      </c>
      <c r="C1921" t="s">
        <v>573</v>
      </c>
      <c r="D1921" t="s">
        <v>21</v>
      </c>
      <c r="E1921">
        <v>98579</v>
      </c>
      <c r="F1921" t="s">
        <v>23</v>
      </c>
      <c r="G1921" t="s">
        <v>23</v>
      </c>
      <c r="H1921" t="s">
        <v>24</v>
      </c>
      <c r="I1921" t="s">
        <v>24</v>
      </c>
      <c r="J1921" t="s">
        <v>25</v>
      </c>
      <c r="K1921" s="1">
        <v>43572</v>
      </c>
      <c r="L1921" t="s">
        <v>26</v>
      </c>
      <c r="N1921" t="s">
        <v>24</v>
      </c>
    </row>
    <row r="1922" spans="1:14" x14ac:dyDescent="0.25">
      <c r="A1922" t="s">
        <v>3621</v>
      </c>
      <c r="B1922" t="s">
        <v>3622</v>
      </c>
      <c r="C1922" t="s">
        <v>492</v>
      </c>
      <c r="D1922" t="s">
        <v>21</v>
      </c>
      <c r="E1922">
        <v>98516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43572</v>
      </c>
      <c r="L1922" t="s">
        <v>26</v>
      </c>
      <c r="N1922" t="s">
        <v>24</v>
      </c>
    </row>
    <row r="1923" spans="1:14" x14ac:dyDescent="0.25">
      <c r="A1923" t="s">
        <v>3623</v>
      </c>
      <c r="B1923" t="s">
        <v>3624</v>
      </c>
      <c r="C1923" t="s">
        <v>151</v>
      </c>
      <c r="D1923" t="s">
        <v>21</v>
      </c>
      <c r="E1923">
        <v>98499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43572</v>
      </c>
      <c r="L1923" t="s">
        <v>26</v>
      </c>
      <c r="N1923" t="s">
        <v>24</v>
      </c>
    </row>
    <row r="1924" spans="1:14" x14ac:dyDescent="0.25">
      <c r="A1924" t="s">
        <v>3625</v>
      </c>
      <c r="B1924" t="s">
        <v>3626</v>
      </c>
      <c r="C1924" t="s">
        <v>20</v>
      </c>
      <c r="D1924" t="s">
        <v>21</v>
      </c>
      <c r="E1924">
        <v>98126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43572</v>
      </c>
      <c r="L1924" t="s">
        <v>26</v>
      </c>
      <c r="N1924" t="s">
        <v>24</v>
      </c>
    </row>
    <row r="1925" spans="1:14" x14ac:dyDescent="0.25">
      <c r="A1925" t="s">
        <v>3627</v>
      </c>
      <c r="B1925" t="s">
        <v>3628</v>
      </c>
      <c r="C1925" t="s">
        <v>266</v>
      </c>
      <c r="D1925" t="s">
        <v>21</v>
      </c>
      <c r="E1925">
        <v>98001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43572</v>
      </c>
      <c r="L1925" t="s">
        <v>26</v>
      </c>
      <c r="N1925" t="s">
        <v>24</v>
      </c>
    </row>
    <row r="1926" spans="1:14" x14ac:dyDescent="0.25">
      <c r="A1926" t="s">
        <v>3629</v>
      </c>
      <c r="B1926" t="s">
        <v>3630</v>
      </c>
      <c r="C1926" t="s">
        <v>443</v>
      </c>
      <c r="D1926" t="s">
        <v>21</v>
      </c>
      <c r="E1926">
        <v>98056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43572</v>
      </c>
      <c r="L1926" t="s">
        <v>26</v>
      </c>
      <c r="N1926" t="s">
        <v>24</v>
      </c>
    </row>
    <row r="1927" spans="1:14" x14ac:dyDescent="0.25">
      <c r="A1927" t="s">
        <v>3130</v>
      </c>
      <c r="B1927" t="s">
        <v>3631</v>
      </c>
      <c r="C1927" t="s">
        <v>209</v>
      </c>
      <c r="D1927" t="s">
        <v>21</v>
      </c>
      <c r="E1927">
        <v>98032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43572</v>
      </c>
      <c r="L1927" t="s">
        <v>26</v>
      </c>
      <c r="N1927" t="s">
        <v>24</v>
      </c>
    </row>
    <row r="1928" spans="1:14" x14ac:dyDescent="0.25">
      <c r="A1928" t="s">
        <v>3632</v>
      </c>
      <c r="B1928" t="s">
        <v>3633</v>
      </c>
      <c r="C1928" t="s">
        <v>108</v>
      </c>
      <c r="D1928" t="s">
        <v>21</v>
      </c>
      <c r="E1928">
        <v>98203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43572</v>
      </c>
      <c r="L1928" t="s">
        <v>26</v>
      </c>
      <c r="N1928" t="s">
        <v>24</v>
      </c>
    </row>
    <row r="1929" spans="1:14" x14ac:dyDescent="0.25">
      <c r="A1929" t="s">
        <v>3634</v>
      </c>
      <c r="B1929" t="s">
        <v>3635</v>
      </c>
      <c r="C1929" t="s">
        <v>3636</v>
      </c>
      <c r="D1929" t="s">
        <v>21</v>
      </c>
      <c r="E1929">
        <v>98036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43572</v>
      </c>
      <c r="L1929" t="s">
        <v>26</v>
      </c>
      <c r="N1929" t="s">
        <v>24</v>
      </c>
    </row>
    <row r="1930" spans="1:14" x14ac:dyDescent="0.25">
      <c r="A1930" t="s">
        <v>3637</v>
      </c>
      <c r="B1930" t="s">
        <v>3638</v>
      </c>
      <c r="C1930" t="s">
        <v>286</v>
      </c>
      <c r="D1930" t="s">
        <v>21</v>
      </c>
      <c r="E1930">
        <v>98516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43572</v>
      </c>
      <c r="L1930" t="s">
        <v>26</v>
      </c>
      <c r="N1930" t="s">
        <v>24</v>
      </c>
    </row>
    <row r="1931" spans="1:14" x14ac:dyDescent="0.25">
      <c r="A1931" t="s">
        <v>3639</v>
      </c>
      <c r="B1931" t="s">
        <v>3640</v>
      </c>
      <c r="C1931" t="s">
        <v>215</v>
      </c>
      <c r="D1931" t="s">
        <v>21</v>
      </c>
      <c r="E1931">
        <v>98003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43572</v>
      </c>
      <c r="L1931" t="s">
        <v>26</v>
      </c>
      <c r="N1931" t="s">
        <v>24</v>
      </c>
    </row>
    <row r="1932" spans="1:14" x14ac:dyDescent="0.25">
      <c r="A1932" t="s">
        <v>3641</v>
      </c>
      <c r="B1932" t="s">
        <v>3642</v>
      </c>
      <c r="C1932" t="s">
        <v>286</v>
      </c>
      <c r="D1932" t="s">
        <v>21</v>
      </c>
      <c r="E1932">
        <v>98512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43572</v>
      </c>
      <c r="L1932" t="s">
        <v>26</v>
      </c>
      <c r="N1932" t="s">
        <v>24</v>
      </c>
    </row>
    <row r="1933" spans="1:14" x14ac:dyDescent="0.25">
      <c r="A1933" t="s">
        <v>3639</v>
      </c>
      <c r="B1933" t="s">
        <v>3643</v>
      </c>
      <c r="C1933" t="s">
        <v>209</v>
      </c>
      <c r="D1933" t="s">
        <v>21</v>
      </c>
      <c r="E1933">
        <v>98032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43572</v>
      </c>
      <c r="L1933" t="s">
        <v>26</v>
      </c>
      <c r="N1933" t="s">
        <v>24</v>
      </c>
    </row>
    <row r="1934" spans="1:14" x14ac:dyDescent="0.25">
      <c r="A1934" t="s">
        <v>2064</v>
      </c>
      <c r="B1934" t="s">
        <v>2860</v>
      </c>
      <c r="C1934" t="s">
        <v>1101</v>
      </c>
      <c r="D1934" t="s">
        <v>21</v>
      </c>
      <c r="E1934">
        <v>98230</v>
      </c>
      <c r="F1934" t="s">
        <v>22</v>
      </c>
      <c r="G1934" t="s">
        <v>22</v>
      </c>
      <c r="H1934" t="s">
        <v>116</v>
      </c>
      <c r="I1934" t="s">
        <v>117</v>
      </c>
      <c r="J1934" t="s">
        <v>59</v>
      </c>
      <c r="K1934" s="1">
        <v>43572</v>
      </c>
      <c r="L1934" t="s">
        <v>60</v>
      </c>
      <c r="M1934" t="str">
        <f>HYPERLINK("https://www.regulations.gov/docket?D=FDA-2019-H-1810")</f>
        <v>https://www.regulations.gov/docket?D=FDA-2019-H-1810</v>
      </c>
      <c r="N1934" t="s">
        <v>59</v>
      </c>
    </row>
    <row r="1935" spans="1:14" x14ac:dyDescent="0.25">
      <c r="A1935" t="s">
        <v>3644</v>
      </c>
      <c r="B1935" t="s">
        <v>3645</v>
      </c>
      <c r="C1935" t="s">
        <v>172</v>
      </c>
      <c r="D1935" t="s">
        <v>21</v>
      </c>
      <c r="E1935">
        <v>98953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43572</v>
      </c>
      <c r="L1935" t="s">
        <v>26</v>
      </c>
      <c r="N1935" t="s">
        <v>24</v>
      </c>
    </row>
    <row r="1936" spans="1:14" x14ac:dyDescent="0.25">
      <c r="A1936" t="s">
        <v>194</v>
      </c>
      <c r="B1936" t="s">
        <v>3646</v>
      </c>
      <c r="C1936" t="s">
        <v>286</v>
      </c>
      <c r="D1936" t="s">
        <v>21</v>
      </c>
      <c r="E1936">
        <v>98516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43572</v>
      </c>
      <c r="L1936" t="s">
        <v>26</v>
      </c>
      <c r="N1936" t="s">
        <v>24</v>
      </c>
    </row>
    <row r="1937" spans="1:14" x14ac:dyDescent="0.25">
      <c r="A1937" t="s">
        <v>3647</v>
      </c>
      <c r="B1937" t="s">
        <v>3648</v>
      </c>
      <c r="C1937" t="s">
        <v>20</v>
      </c>
      <c r="D1937" t="s">
        <v>21</v>
      </c>
      <c r="E1937">
        <v>98108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43572</v>
      </c>
      <c r="L1937" t="s">
        <v>26</v>
      </c>
      <c r="N1937" t="s">
        <v>24</v>
      </c>
    </row>
    <row r="1938" spans="1:14" x14ac:dyDescent="0.25">
      <c r="A1938" t="s">
        <v>521</v>
      </c>
      <c r="B1938" t="s">
        <v>3649</v>
      </c>
      <c r="C1938" t="s">
        <v>151</v>
      </c>
      <c r="D1938" t="s">
        <v>21</v>
      </c>
      <c r="E1938">
        <v>98499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43572</v>
      </c>
      <c r="L1938" t="s">
        <v>26</v>
      </c>
      <c r="N1938" t="s">
        <v>24</v>
      </c>
    </row>
    <row r="1939" spans="1:14" x14ac:dyDescent="0.25">
      <c r="A1939" t="s">
        <v>3650</v>
      </c>
      <c r="B1939" t="s">
        <v>3651</v>
      </c>
      <c r="C1939" t="s">
        <v>209</v>
      </c>
      <c r="D1939" t="s">
        <v>21</v>
      </c>
      <c r="E1939">
        <v>98032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43572</v>
      </c>
      <c r="L1939" t="s">
        <v>26</v>
      </c>
      <c r="N1939" t="s">
        <v>24</v>
      </c>
    </row>
    <row r="1940" spans="1:14" x14ac:dyDescent="0.25">
      <c r="A1940" t="s">
        <v>1735</v>
      </c>
      <c r="B1940" t="s">
        <v>3652</v>
      </c>
      <c r="C1940" t="s">
        <v>266</v>
      </c>
      <c r="D1940" t="s">
        <v>21</v>
      </c>
      <c r="E1940">
        <v>98002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43572</v>
      </c>
      <c r="L1940" t="s">
        <v>26</v>
      </c>
      <c r="N1940" t="s">
        <v>24</v>
      </c>
    </row>
    <row r="1941" spans="1:14" x14ac:dyDescent="0.25">
      <c r="A1941" t="s">
        <v>3653</v>
      </c>
      <c r="B1941" t="s">
        <v>3654</v>
      </c>
      <c r="C1941" t="s">
        <v>178</v>
      </c>
      <c r="D1941" t="s">
        <v>21</v>
      </c>
      <c r="E1941">
        <v>98944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43572</v>
      </c>
      <c r="L1941" t="s">
        <v>26</v>
      </c>
      <c r="N1941" t="s">
        <v>24</v>
      </c>
    </row>
    <row r="1942" spans="1:14" x14ac:dyDescent="0.25">
      <c r="A1942" t="s">
        <v>3655</v>
      </c>
      <c r="B1942" t="s">
        <v>3656</v>
      </c>
      <c r="C1942" t="s">
        <v>20</v>
      </c>
      <c r="D1942" t="s">
        <v>21</v>
      </c>
      <c r="E1942">
        <v>98199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43572</v>
      </c>
      <c r="L1942" t="s">
        <v>26</v>
      </c>
      <c r="N1942" t="s">
        <v>24</v>
      </c>
    </row>
    <row r="1943" spans="1:14" x14ac:dyDescent="0.25">
      <c r="A1943" t="s">
        <v>2791</v>
      </c>
      <c r="B1943" t="s">
        <v>3657</v>
      </c>
      <c r="C1943" t="s">
        <v>108</v>
      </c>
      <c r="D1943" t="s">
        <v>21</v>
      </c>
      <c r="E1943">
        <v>98203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43572</v>
      </c>
      <c r="L1943" t="s">
        <v>26</v>
      </c>
      <c r="N1943" t="s">
        <v>24</v>
      </c>
    </row>
    <row r="1944" spans="1:14" x14ac:dyDescent="0.25">
      <c r="A1944" t="s">
        <v>3658</v>
      </c>
      <c r="B1944" t="s">
        <v>3659</v>
      </c>
      <c r="C1944" t="s">
        <v>1688</v>
      </c>
      <c r="D1944" t="s">
        <v>21</v>
      </c>
      <c r="E1944">
        <v>98198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43571</v>
      </c>
      <c r="L1944" t="s">
        <v>26</v>
      </c>
      <c r="N1944" t="s">
        <v>24</v>
      </c>
    </row>
    <row r="1945" spans="1:14" x14ac:dyDescent="0.25">
      <c r="A1945" t="s">
        <v>3660</v>
      </c>
      <c r="B1945" t="s">
        <v>3661</v>
      </c>
      <c r="C1945" t="s">
        <v>178</v>
      </c>
      <c r="D1945" t="s">
        <v>21</v>
      </c>
      <c r="E1945">
        <v>98944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43571</v>
      </c>
      <c r="L1945" t="s">
        <v>26</v>
      </c>
      <c r="N1945" t="s">
        <v>24</v>
      </c>
    </row>
    <row r="1946" spans="1:14" x14ac:dyDescent="0.25">
      <c r="A1946" t="s">
        <v>3662</v>
      </c>
      <c r="B1946" t="s">
        <v>3663</v>
      </c>
      <c r="C1946" t="s">
        <v>555</v>
      </c>
      <c r="D1946" t="s">
        <v>21</v>
      </c>
      <c r="E1946">
        <v>98052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43571</v>
      </c>
      <c r="L1946" t="s">
        <v>26</v>
      </c>
      <c r="N1946" t="s">
        <v>24</v>
      </c>
    </row>
    <row r="1947" spans="1:14" x14ac:dyDescent="0.25">
      <c r="A1947" t="s">
        <v>3664</v>
      </c>
      <c r="B1947" t="s">
        <v>3665</v>
      </c>
      <c r="C1947" t="s">
        <v>529</v>
      </c>
      <c r="D1947" t="s">
        <v>21</v>
      </c>
      <c r="E1947">
        <v>98033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43571</v>
      </c>
      <c r="L1947" t="s">
        <v>26</v>
      </c>
      <c r="N1947" t="s">
        <v>24</v>
      </c>
    </row>
    <row r="1948" spans="1:14" x14ac:dyDescent="0.25">
      <c r="A1948" t="s">
        <v>3666</v>
      </c>
      <c r="B1948" t="s">
        <v>3667</v>
      </c>
      <c r="C1948" t="s">
        <v>529</v>
      </c>
      <c r="D1948" t="s">
        <v>21</v>
      </c>
      <c r="E1948">
        <v>98033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43571</v>
      </c>
      <c r="L1948" t="s">
        <v>26</v>
      </c>
      <c r="N1948" t="s">
        <v>24</v>
      </c>
    </row>
    <row r="1949" spans="1:14" x14ac:dyDescent="0.25">
      <c r="A1949" t="s">
        <v>3668</v>
      </c>
      <c r="B1949" t="s">
        <v>3669</v>
      </c>
      <c r="C1949" t="s">
        <v>37</v>
      </c>
      <c r="D1949" t="s">
        <v>21</v>
      </c>
      <c r="E1949">
        <v>99336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43571</v>
      </c>
      <c r="L1949" t="s">
        <v>26</v>
      </c>
      <c r="N1949" t="s">
        <v>24</v>
      </c>
    </row>
    <row r="1950" spans="1:14" x14ac:dyDescent="0.25">
      <c r="A1950" t="s">
        <v>3670</v>
      </c>
      <c r="B1950" t="s">
        <v>3671</v>
      </c>
      <c r="C1950" t="s">
        <v>555</v>
      </c>
      <c r="D1950" t="s">
        <v>21</v>
      </c>
      <c r="E1950">
        <v>98052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43571</v>
      </c>
      <c r="L1950" t="s">
        <v>26</v>
      </c>
      <c r="N1950" t="s">
        <v>24</v>
      </c>
    </row>
    <row r="1951" spans="1:14" x14ac:dyDescent="0.25">
      <c r="A1951" t="s">
        <v>3672</v>
      </c>
      <c r="B1951" t="s">
        <v>3673</v>
      </c>
      <c r="C1951" t="s">
        <v>37</v>
      </c>
      <c r="D1951" t="s">
        <v>21</v>
      </c>
      <c r="E1951">
        <v>99336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43571</v>
      </c>
      <c r="L1951" t="s">
        <v>26</v>
      </c>
      <c r="N1951" t="s">
        <v>24</v>
      </c>
    </row>
    <row r="1952" spans="1:14" x14ac:dyDescent="0.25">
      <c r="A1952" t="s">
        <v>3674</v>
      </c>
      <c r="B1952" t="s">
        <v>3675</v>
      </c>
      <c r="C1952" t="s">
        <v>108</v>
      </c>
      <c r="D1952" t="s">
        <v>21</v>
      </c>
      <c r="E1952">
        <v>98204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43571</v>
      </c>
      <c r="L1952" t="s">
        <v>26</v>
      </c>
      <c r="N1952" t="s">
        <v>24</v>
      </c>
    </row>
    <row r="1953" spans="1:14" x14ac:dyDescent="0.25">
      <c r="A1953" t="s">
        <v>3676</v>
      </c>
      <c r="B1953" t="s">
        <v>3677</v>
      </c>
      <c r="C1953" t="s">
        <v>56</v>
      </c>
      <c r="D1953" t="s">
        <v>21</v>
      </c>
      <c r="E1953">
        <v>99354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43571</v>
      </c>
      <c r="L1953" t="s">
        <v>26</v>
      </c>
      <c r="N1953" t="s">
        <v>24</v>
      </c>
    </row>
    <row r="1954" spans="1:14" x14ac:dyDescent="0.25">
      <c r="A1954" t="s">
        <v>3678</v>
      </c>
      <c r="B1954" t="s">
        <v>3679</v>
      </c>
      <c r="C1954" t="s">
        <v>1563</v>
      </c>
      <c r="D1954" t="s">
        <v>21</v>
      </c>
      <c r="E1954">
        <v>98010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43571</v>
      </c>
      <c r="L1954" t="s">
        <v>26</v>
      </c>
      <c r="N1954" t="s">
        <v>24</v>
      </c>
    </row>
    <row r="1955" spans="1:14" x14ac:dyDescent="0.25">
      <c r="A1955" t="s">
        <v>3680</v>
      </c>
      <c r="B1955" t="s">
        <v>3681</v>
      </c>
      <c r="C1955" t="s">
        <v>529</v>
      </c>
      <c r="D1955" t="s">
        <v>21</v>
      </c>
      <c r="E1955">
        <v>98034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43571</v>
      </c>
      <c r="L1955" t="s">
        <v>26</v>
      </c>
      <c r="N1955" t="s">
        <v>24</v>
      </c>
    </row>
    <row r="1956" spans="1:14" x14ac:dyDescent="0.25">
      <c r="A1956" t="s">
        <v>3682</v>
      </c>
      <c r="B1956" t="s">
        <v>3683</v>
      </c>
      <c r="C1956" t="s">
        <v>529</v>
      </c>
      <c r="D1956" t="s">
        <v>21</v>
      </c>
      <c r="E1956">
        <v>98034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43571</v>
      </c>
      <c r="L1956" t="s">
        <v>26</v>
      </c>
      <c r="N1956" t="s">
        <v>24</v>
      </c>
    </row>
    <row r="1957" spans="1:14" x14ac:dyDescent="0.25">
      <c r="A1957" t="s">
        <v>3684</v>
      </c>
      <c r="B1957" t="s">
        <v>3685</v>
      </c>
      <c r="C1957" t="s">
        <v>529</v>
      </c>
      <c r="D1957" t="s">
        <v>21</v>
      </c>
      <c r="E1957">
        <v>98033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43571</v>
      </c>
      <c r="L1957" t="s">
        <v>26</v>
      </c>
      <c r="N1957" t="s">
        <v>24</v>
      </c>
    </row>
    <row r="1958" spans="1:14" x14ac:dyDescent="0.25">
      <c r="A1958" t="s">
        <v>3686</v>
      </c>
      <c r="B1958" t="s">
        <v>3687</v>
      </c>
      <c r="C1958" t="s">
        <v>209</v>
      </c>
      <c r="D1958" t="s">
        <v>21</v>
      </c>
      <c r="E1958">
        <v>98042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43571</v>
      </c>
      <c r="L1958" t="s">
        <v>26</v>
      </c>
      <c r="N1958" t="s">
        <v>24</v>
      </c>
    </row>
    <row r="1959" spans="1:14" x14ac:dyDescent="0.25">
      <c r="A1959" t="s">
        <v>3688</v>
      </c>
      <c r="B1959" t="s">
        <v>3689</v>
      </c>
      <c r="C1959" t="s">
        <v>108</v>
      </c>
      <c r="D1959" t="s">
        <v>21</v>
      </c>
      <c r="E1959">
        <v>98201</v>
      </c>
      <c r="F1959" t="s">
        <v>22</v>
      </c>
      <c r="G1959" t="s">
        <v>22</v>
      </c>
      <c r="H1959" t="s">
        <v>116</v>
      </c>
      <c r="I1959" t="s">
        <v>117</v>
      </c>
      <c r="J1959" t="s">
        <v>59</v>
      </c>
      <c r="K1959" s="1">
        <v>43571</v>
      </c>
      <c r="L1959" t="s">
        <v>60</v>
      </c>
      <c r="M1959" t="str">
        <f>HYPERLINK("https://www.regulations.gov/docket?D=FDA-2019-H-1784")</f>
        <v>https://www.regulations.gov/docket?D=FDA-2019-H-1784</v>
      </c>
      <c r="N1959" t="s">
        <v>59</v>
      </c>
    </row>
    <row r="1960" spans="1:14" x14ac:dyDescent="0.25">
      <c r="A1960" t="s">
        <v>3690</v>
      </c>
      <c r="B1960" t="s">
        <v>3691</v>
      </c>
      <c r="C1960" t="s">
        <v>20</v>
      </c>
      <c r="D1960" t="s">
        <v>21</v>
      </c>
      <c r="E1960">
        <v>98109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43571</v>
      </c>
      <c r="L1960" t="s">
        <v>26</v>
      </c>
      <c r="N1960" t="s">
        <v>24</v>
      </c>
    </row>
    <row r="1961" spans="1:14" x14ac:dyDescent="0.25">
      <c r="A1961" t="s">
        <v>3692</v>
      </c>
      <c r="B1961" t="s">
        <v>3693</v>
      </c>
      <c r="C1961" t="s">
        <v>3694</v>
      </c>
      <c r="D1961" t="s">
        <v>21</v>
      </c>
      <c r="E1961">
        <v>98042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43571</v>
      </c>
      <c r="L1961" t="s">
        <v>26</v>
      </c>
      <c r="N1961" t="s">
        <v>24</v>
      </c>
    </row>
    <row r="1962" spans="1:14" x14ac:dyDescent="0.25">
      <c r="A1962" t="s">
        <v>176</v>
      </c>
      <c r="B1962" t="s">
        <v>177</v>
      </c>
      <c r="C1962" t="s">
        <v>178</v>
      </c>
      <c r="D1962" t="s">
        <v>21</v>
      </c>
      <c r="E1962">
        <v>98944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43571</v>
      </c>
      <c r="L1962" t="s">
        <v>26</v>
      </c>
      <c r="N1962" t="s">
        <v>24</v>
      </c>
    </row>
    <row r="1963" spans="1:14" x14ac:dyDescent="0.25">
      <c r="A1963" t="s">
        <v>3695</v>
      </c>
      <c r="B1963" t="s">
        <v>3696</v>
      </c>
      <c r="C1963" t="s">
        <v>37</v>
      </c>
      <c r="D1963" t="s">
        <v>21</v>
      </c>
      <c r="E1963">
        <v>99337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43571</v>
      </c>
      <c r="L1963" t="s">
        <v>26</v>
      </c>
      <c r="N1963" t="s">
        <v>24</v>
      </c>
    </row>
    <row r="1964" spans="1:14" x14ac:dyDescent="0.25">
      <c r="A1964" t="s">
        <v>3697</v>
      </c>
      <c r="B1964" t="s">
        <v>3698</v>
      </c>
      <c r="C1964" t="s">
        <v>132</v>
      </c>
      <c r="D1964" t="s">
        <v>21</v>
      </c>
      <c r="E1964">
        <v>99301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43571</v>
      </c>
      <c r="L1964" t="s">
        <v>26</v>
      </c>
      <c r="N1964" t="s">
        <v>24</v>
      </c>
    </row>
    <row r="1965" spans="1:14" x14ac:dyDescent="0.25">
      <c r="A1965" t="s">
        <v>3699</v>
      </c>
      <c r="B1965" t="s">
        <v>3700</v>
      </c>
      <c r="C1965" t="s">
        <v>1387</v>
      </c>
      <c r="D1965" t="s">
        <v>21</v>
      </c>
      <c r="E1965">
        <v>98424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43571</v>
      </c>
      <c r="L1965" t="s">
        <v>26</v>
      </c>
      <c r="N1965" t="s">
        <v>24</v>
      </c>
    </row>
    <row r="1966" spans="1:14" x14ac:dyDescent="0.25">
      <c r="A1966" t="s">
        <v>3701</v>
      </c>
      <c r="B1966" t="s">
        <v>3702</v>
      </c>
      <c r="C1966" t="s">
        <v>1177</v>
      </c>
      <c r="D1966" t="s">
        <v>21</v>
      </c>
      <c r="E1966">
        <v>98932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43570</v>
      </c>
      <c r="L1966" t="s">
        <v>26</v>
      </c>
      <c r="N1966" t="s">
        <v>24</v>
      </c>
    </row>
    <row r="1967" spans="1:14" x14ac:dyDescent="0.25">
      <c r="A1967" t="s">
        <v>3703</v>
      </c>
      <c r="B1967" t="s">
        <v>3704</v>
      </c>
      <c r="C1967" t="s">
        <v>20</v>
      </c>
      <c r="D1967" t="s">
        <v>21</v>
      </c>
      <c r="E1967">
        <v>98109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43570</v>
      </c>
      <c r="L1967" t="s">
        <v>26</v>
      </c>
      <c r="N1967" t="s">
        <v>24</v>
      </c>
    </row>
    <row r="1968" spans="1:14" x14ac:dyDescent="0.25">
      <c r="A1968" t="s">
        <v>3705</v>
      </c>
      <c r="B1968" t="s">
        <v>3706</v>
      </c>
      <c r="C1968" t="s">
        <v>20</v>
      </c>
      <c r="D1968" t="s">
        <v>21</v>
      </c>
      <c r="E1968">
        <v>98109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43570</v>
      </c>
      <c r="L1968" t="s">
        <v>26</v>
      </c>
      <c r="N1968" t="s">
        <v>24</v>
      </c>
    </row>
    <row r="1969" spans="1:14" x14ac:dyDescent="0.25">
      <c r="A1969" t="s">
        <v>3707</v>
      </c>
      <c r="B1969" t="s">
        <v>3708</v>
      </c>
      <c r="C1969" t="s">
        <v>2244</v>
      </c>
      <c r="D1969" t="s">
        <v>21</v>
      </c>
      <c r="E1969">
        <v>98370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43570</v>
      </c>
      <c r="L1969" t="s">
        <v>26</v>
      </c>
      <c r="N1969" t="s">
        <v>24</v>
      </c>
    </row>
    <row r="1970" spans="1:14" x14ac:dyDescent="0.25">
      <c r="A1970" t="s">
        <v>3709</v>
      </c>
      <c r="B1970" t="s">
        <v>3710</v>
      </c>
      <c r="C1970" t="s">
        <v>261</v>
      </c>
      <c r="D1970" t="s">
        <v>21</v>
      </c>
      <c r="E1970">
        <v>99218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43570</v>
      </c>
      <c r="L1970" t="s">
        <v>26</v>
      </c>
      <c r="N1970" t="s">
        <v>24</v>
      </c>
    </row>
    <row r="1971" spans="1:14" x14ac:dyDescent="0.25">
      <c r="A1971" t="s">
        <v>3711</v>
      </c>
      <c r="B1971" t="s">
        <v>3712</v>
      </c>
      <c r="C1971" t="s">
        <v>261</v>
      </c>
      <c r="D1971" t="s">
        <v>21</v>
      </c>
      <c r="E1971">
        <v>99207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43570</v>
      </c>
      <c r="L1971" t="s">
        <v>26</v>
      </c>
      <c r="N1971" t="s">
        <v>24</v>
      </c>
    </row>
    <row r="1972" spans="1:14" x14ac:dyDescent="0.25">
      <c r="A1972" t="s">
        <v>3713</v>
      </c>
      <c r="B1972" t="s">
        <v>3714</v>
      </c>
      <c r="C1972" t="s">
        <v>261</v>
      </c>
      <c r="D1972" t="s">
        <v>21</v>
      </c>
      <c r="E1972">
        <v>99205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43570</v>
      </c>
      <c r="L1972" t="s">
        <v>26</v>
      </c>
      <c r="N1972" t="s">
        <v>24</v>
      </c>
    </row>
    <row r="1973" spans="1:14" x14ac:dyDescent="0.25">
      <c r="A1973" t="s">
        <v>3715</v>
      </c>
      <c r="B1973" t="s">
        <v>3716</v>
      </c>
      <c r="C1973" t="s">
        <v>261</v>
      </c>
      <c r="D1973" t="s">
        <v>21</v>
      </c>
      <c r="E1973">
        <v>99218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43570</v>
      </c>
      <c r="L1973" t="s">
        <v>26</v>
      </c>
      <c r="N1973" t="s">
        <v>24</v>
      </c>
    </row>
    <row r="1974" spans="1:14" x14ac:dyDescent="0.25">
      <c r="A1974" t="s">
        <v>194</v>
      </c>
      <c r="B1974" t="s">
        <v>3717</v>
      </c>
      <c r="C1974" t="s">
        <v>1283</v>
      </c>
      <c r="D1974" t="s">
        <v>21</v>
      </c>
      <c r="E1974">
        <v>98802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43569</v>
      </c>
      <c r="L1974" t="s">
        <v>26</v>
      </c>
      <c r="N1974" t="s">
        <v>24</v>
      </c>
    </row>
    <row r="1975" spans="1:14" x14ac:dyDescent="0.25">
      <c r="A1975" t="s">
        <v>3718</v>
      </c>
      <c r="B1975" t="s">
        <v>3719</v>
      </c>
      <c r="C1975" t="s">
        <v>230</v>
      </c>
      <c r="D1975" t="s">
        <v>21</v>
      </c>
      <c r="E1975">
        <v>98264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43568</v>
      </c>
      <c r="L1975" t="s">
        <v>26</v>
      </c>
      <c r="N1975" t="s">
        <v>24</v>
      </c>
    </row>
    <row r="1976" spans="1:14" x14ac:dyDescent="0.25">
      <c r="A1976" t="s">
        <v>3720</v>
      </c>
      <c r="B1976" t="s">
        <v>3721</v>
      </c>
      <c r="C1976" t="s">
        <v>227</v>
      </c>
      <c r="D1976" t="s">
        <v>21</v>
      </c>
      <c r="E1976">
        <v>98229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43568</v>
      </c>
      <c r="L1976" t="s">
        <v>26</v>
      </c>
      <c r="N1976" t="s">
        <v>24</v>
      </c>
    </row>
    <row r="1977" spans="1:14" x14ac:dyDescent="0.25">
      <c r="A1977" t="s">
        <v>3722</v>
      </c>
      <c r="B1977" t="s">
        <v>3723</v>
      </c>
      <c r="C1977" t="s">
        <v>2162</v>
      </c>
      <c r="D1977" t="s">
        <v>21</v>
      </c>
      <c r="E1977">
        <v>98826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43568</v>
      </c>
      <c r="L1977" t="s">
        <v>26</v>
      </c>
      <c r="N1977" t="s">
        <v>24</v>
      </c>
    </row>
    <row r="1978" spans="1:14" x14ac:dyDescent="0.25">
      <c r="A1978" t="s">
        <v>3724</v>
      </c>
      <c r="B1978" t="s">
        <v>3725</v>
      </c>
      <c r="C1978" t="s">
        <v>1331</v>
      </c>
      <c r="D1978" t="s">
        <v>21</v>
      </c>
      <c r="E1978">
        <v>98244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43568</v>
      </c>
      <c r="L1978" t="s">
        <v>26</v>
      </c>
      <c r="N1978" t="s">
        <v>24</v>
      </c>
    </row>
    <row r="1979" spans="1:14" x14ac:dyDescent="0.25">
      <c r="A1979" t="s">
        <v>3726</v>
      </c>
      <c r="B1979" t="s">
        <v>3727</v>
      </c>
      <c r="C1979" t="s">
        <v>1964</v>
      </c>
      <c r="D1979" t="s">
        <v>21</v>
      </c>
      <c r="E1979">
        <v>98858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43568</v>
      </c>
      <c r="L1979" t="s">
        <v>26</v>
      </c>
      <c r="N1979" t="s">
        <v>24</v>
      </c>
    </row>
    <row r="1980" spans="1:14" x14ac:dyDescent="0.25">
      <c r="A1980" t="s">
        <v>3728</v>
      </c>
      <c r="B1980" t="s">
        <v>3729</v>
      </c>
      <c r="C1980" t="s">
        <v>230</v>
      </c>
      <c r="D1980" t="s">
        <v>21</v>
      </c>
      <c r="E1980">
        <v>98264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43568</v>
      </c>
      <c r="L1980" t="s">
        <v>26</v>
      </c>
      <c r="N1980" t="s">
        <v>24</v>
      </c>
    </row>
    <row r="1981" spans="1:14" x14ac:dyDescent="0.25">
      <c r="A1981" t="s">
        <v>3730</v>
      </c>
      <c r="B1981" t="s">
        <v>3731</v>
      </c>
      <c r="C1981" t="s">
        <v>1964</v>
      </c>
      <c r="D1981" t="s">
        <v>21</v>
      </c>
      <c r="E1981">
        <v>98858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43568</v>
      </c>
      <c r="L1981" t="s">
        <v>26</v>
      </c>
      <c r="N1981" t="s">
        <v>24</v>
      </c>
    </row>
    <row r="1982" spans="1:14" x14ac:dyDescent="0.25">
      <c r="A1982" t="s">
        <v>3732</v>
      </c>
      <c r="B1982" t="s">
        <v>3733</v>
      </c>
      <c r="C1982" t="s">
        <v>3217</v>
      </c>
      <c r="D1982" t="s">
        <v>21</v>
      </c>
      <c r="E1982">
        <v>98843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43568</v>
      </c>
      <c r="L1982" t="s">
        <v>26</v>
      </c>
      <c r="N1982" t="s">
        <v>24</v>
      </c>
    </row>
    <row r="1983" spans="1:14" x14ac:dyDescent="0.25">
      <c r="A1983" t="s">
        <v>3734</v>
      </c>
      <c r="B1983" t="s">
        <v>3735</v>
      </c>
      <c r="C1983" t="s">
        <v>2162</v>
      </c>
      <c r="D1983" t="s">
        <v>21</v>
      </c>
      <c r="E1983">
        <v>98826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43568</v>
      </c>
      <c r="L1983" t="s">
        <v>26</v>
      </c>
      <c r="N1983" t="s">
        <v>24</v>
      </c>
    </row>
    <row r="1984" spans="1:14" x14ac:dyDescent="0.25">
      <c r="A1984" t="s">
        <v>225</v>
      </c>
      <c r="B1984" t="s">
        <v>226</v>
      </c>
      <c r="C1984" t="s">
        <v>227</v>
      </c>
      <c r="D1984" t="s">
        <v>21</v>
      </c>
      <c r="E1984">
        <v>98226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43567</v>
      </c>
      <c r="L1984" t="s">
        <v>26</v>
      </c>
      <c r="N1984" t="s">
        <v>24</v>
      </c>
    </row>
    <row r="1985" spans="1:14" x14ac:dyDescent="0.25">
      <c r="A1985" t="s">
        <v>3736</v>
      </c>
      <c r="B1985" t="s">
        <v>3737</v>
      </c>
      <c r="C1985" t="s">
        <v>377</v>
      </c>
      <c r="D1985" t="s">
        <v>21</v>
      </c>
      <c r="E1985">
        <v>98027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43567</v>
      </c>
      <c r="L1985" t="s">
        <v>26</v>
      </c>
      <c r="N1985" t="s">
        <v>24</v>
      </c>
    </row>
    <row r="1986" spans="1:14" x14ac:dyDescent="0.25">
      <c r="A1986" t="s">
        <v>3738</v>
      </c>
      <c r="B1986" t="s">
        <v>3739</v>
      </c>
      <c r="C1986" t="s">
        <v>614</v>
      </c>
      <c r="D1986" t="s">
        <v>21</v>
      </c>
      <c r="E1986">
        <v>98674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43567</v>
      </c>
      <c r="L1986" t="s">
        <v>26</v>
      </c>
      <c r="N1986" t="s">
        <v>24</v>
      </c>
    </row>
    <row r="1987" spans="1:14" x14ac:dyDescent="0.25">
      <c r="A1987" t="s">
        <v>228</v>
      </c>
      <c r="B1987" t="s">
        <v>229</v>
      </c>
      <c r="C1987" t="s">
        <v>230</v>
      </c>
      <c r="D1987" t="s">
        <v>21</v>
      </c>
      <c r="E1987">
        <v>98264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43567</v>
      </c>
      <c r="L1987" t="s">
        <v>26</v>
      </c>
      <c r="N1987" t="s">
        <v>24</v>
      </c>
    </row>
    <row r="1988" spans="1:14" x14ac:dyDescent="0.25">
      <c r="A1988" t="s">
        <v>3740</v>
      </c>
      <c r="B1988" t="s">
        <v>3741</v>
      </c>
      <c r="C1988" t="s">
        <v>1347</v>
      </c>
      <c r="D1988" t="s">
        <v>21</v>
      </c>
      <c r="E1988">
        <v>98248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43567</v>
      </c>
      <c r="L1988" t="s">
        <v>26</v>
      </c>
      <c r="N1988" t="s">
        <v>24</v>
      </c>
    </row>
    <row r="1989" spans="1:14" x14ac:dyDescent="0.25">
      <c r="A1989" t="s">
        <v>3742</v>
      </c>
      <c r="B1989" t="s">
        <v>3743</v>
      </c>
      <c r="C1989" t="s">
        <v>3744</v>
      </c>
      <c r="D1989" t="s">
        <v>21</v>
      </c>
      <c r="E1989">
        <v>98601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43567</v>
      </c>
      <c r="L1989" t="s">
        <v>26</v>
      </c>
      <c r="N1989" t="s">
        <v>24</v>
      </c>
    </row>
    <row r="1990" spans="1:14" x14ac:dyDescent="0.25">
      <c r="A1990" t="s">
        <v>3745</v>
      </c>
      <c r="B1990" t="s">
        <v>3746</v>
      </c>
      <c r="C1990" t="s">
        <v>3608</v>
      </c>
      <c r="D1990" t="s">
        <v>21</v>
      </c>
      <c r="E1990">
        <v>98295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43567</v>
      </c>
      <c r="L1990" t="s">
        <v>26</v>
      </c>
      <c r="N1990" t="s">
        <v>24</v>
      </c>
    </row>
    <row r="1991" spans="1:14" x14ac:dyDescent="0.25">
      <c r="A1991" t="s">
        <v>3747</v>
      </c>
      <c r="B1991" t="s">
        <v>3748</v>
      </c>
      <c r="C1991" t="s">
        <v>255</v>
      </c>
      <c r="D1991" t="s">
        <v>21</v>
      </c>
      <c r="E1991">
        <v>98626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43567</v>
      </c>
      <c r="L1991" t="s">
        <v>26</v>
      </c>
      <c r="N1991" t="s">
        <v>24</v>
      </c>
    </row>
    <row r="1992" spans="1:14" x14ac:dyDescent="0.25">
      <c r="A1992" t="s">
        <v>3749</v>
      </c>
      <c r="B1992" t="s">
        <v>3750</v>
      </c>
      <c r="C1992" t="s">
        <v>20</v>
      </c>
      <c r="D1992" t="s">
        <v>21</v>
      </c>
      <c r="E1992">
        <v>98101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43567</v>
      </c>
      <c r="L1992" t="s">
        <v>26</v>
      </c>
      <c r="N1992" t="s">
        <v>24</v>
      </c>
    </row>
    <row r="1993" spans="1:14" x14ac:dyDescent="0.25">
      <c r="A1993" t="s">
        <v>3751</v>
      </c>
      <c r="B1993" t="s">
        <v>3752</v>
      </c>
      <c r="C1993" t="s">
        <v>1542</v>
      </c>
      <c r="D1993" t="s">
        <v>21</v>
      </c>
      <c r="E1993">
        <v>98362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43567</v>
      </c>
      <c r="L1993" t="s">
        <v>26</v>
      </c>
      <c r="N1993" t="s">
        <v>24</v>
      </c>
    </row>
    <row r="1994" spans="1:14" x14ac:dyDescent="0.25">
      <c r="A1994" t="s">
        <v>194</v>
      </c>
      <c r="B1994" t="s">
        <v>195</v>
      </c>
      <c r="C1994" t="s">
        <v>196</v>
      </c>
      <c r="D1994" t="s">
        <v>21</v>
      </c>
      <c r="E1994">
        <v>98564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43567</v>
      </c>
      <c r="L1994" t="s">
        <v>26</v>
      </c>
      <c r="N1994" t="s">
        <v>24</v>
      </c>
    </row>
    <row r="1995" spans="1:14" x14ac:dyDescent="0.25">
      <c r="A1995" t="s">
        <v>3753</v>
      </c>
      <c r="B1995" t="s">
        <v>3754</v>
      </c>
      <c r="C1995" t="s">
        <v>1542</v>
      </c>
      <c r="D1995" t="s">
        <v>21</v>
      </c>
      <c r="E1995">
        <v>98363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43567</v>
      </c>
      <c r="L1995" t="s">
        <v>26</v>
      </c>
      <c r="N1995" t="s">
        <v>24</v>
      </c>
    </row>
    <row r="1996" spans="1:14" x14ac:dyDescent="0.25">
      <c r="A1996" t="s">
        <v>3755</v>
      </c>
      <c r="B1996" t="s">
        <v>3756</v>
      </c>
      <c r="C1996" t="s">
        <v>492</v>
      </c>
      <c r="D1996" t="s">
        <v>21</v>
      </c>
      <c r="E1996">
        <v>98503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43566</v>
      </c>
      <c r="L1996" t="s">
        <v>26</v>
      </c>
      <c r="N1996" t="s">
        <v>24</v>
      </c>
    </row>
    <row r="1997" spans="1:14" x14ac:dyDescent="0.25">
      <c r="A1997" t="s">
        <v>3757</v>
      </c>
      <c r="B1997" t="s">
        <v>3758</v>
      </c>
      <c r="C1997" t="s">
        <v>454</v>
      </c>
      <c r="D1997" t="s">
        <v>21</v>
      </c>
      <c r="E1997">
        <v>98007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43566</v>
      </c>
      <c r="L1997" t="s">
        <v>26</v>
      </c>
      <c r="N1997" t="s">
        <v>24</v>
      </c>
    </row>
    <row r="1998" spans="1:14" x14ac:dyDescent="0.25">
      <c r="A1998" t="s">
        <v>526</v>
      </c>
      <c r="B1998" t="s">
        <v>527</v>
      </c>
      <c r="C1998" t="s">
        <v>296</v>
      </c>
      <c r="D1998" t="s">
        <v>21</v>
      </c>
      <c r="E1998">
        <v>98366</v>
      </c>
      <c r="F1998" t="s">
        <v>22</v>
      </c>
      <c r="G1998" t="s">
        <v>22</v>
      </c>
      <c r="H1998" t="s">
        <v>57</v>
      </c>
      <c r="I1998" t="s">
        <v>3759</v>
      </c>
      <c r="J1998" s="1">
        <v>43516</v>
      </c>
      <c r="K1998" s="1">
        <v>43566</v>
      </c>
      <c r="L1998" t="s">
        <v>118</v>
      </c>
      <c r="N1998" t="s">
        <v>1849</v>
      </c>
    </row>
    <row r="1999" spans="1:14" x14ac:dyDescent="0.25">
      <c r="A1999" t="s">
        <v>3760</v>
      </c>
      <c r="B1999" t="s">
        <v>3761</v>
      </c>
      <c r="C1999" t="s">
        <v>3762</v>
      </c>
      <c r="D1999" t="s">
        <v>21</v>
      </c>
      <c r="E1999">
        <v>98501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43566</v>
      </c>
      <c r="L1999" t="s">
        <v>26</v>
      </c>
      <c r="N1999" t="s">
        <v>24</v>
      </c>
    </row>
    <row r="2000" spans="1:14" x14ac:dyDescent="0.25">
      <c r="A2000" t="s">
        <v>1585</v>
      </c>
      <c r="B2000" t="s">
        <v>1586</v>
      </c>
      <c r="C2000" t="s">
        <v>529</v>
      </c>
      <c r="D2000" t="s">
        <v>21</v>
      </c>
      <c r="E2000">
        <v>98033</v>
      </c>
      <c r="F2000" t="s">
        <v>22</v>
      </c>
      <c r="G2000" t="s">
        <v>22</v>
      </c>
      <c r="H2000" t="s">
        <v>104</v>
      </c>
      <c r="I2000" t="s">
        <v>105</v>
      </c>
      <c r="J2000" s="1">
        <v>43516</v>
      </c>
      <c r="K2000" s="1">
        <v>43566</v>
      </c>
      <c r="L2000" t="s">
        <v>118</v>
      </c>
      <c r="N2000" t="s">
        <v>1858</v>
      </c>
    </row>
    <row r="2001" spans="1:14" x14ac:dyDescent="0.25">
      <c r="A2001" t="s">
        <v>3763</v>
      </c>
      <c r="B2001" t="s">
        <v>3764</v>
      </c>
      <c r="C2001" t="s">
        <v>492</v>
      </c>
      <c r="D2001" t="s">
        <v>21</v>
      </c>
      <c r="E2001">
        <v>98503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43566</v>
      </c>
      <c r="L2001" t="s">
        <v>26</v>
      </c>
      <c r="N2001" t="s">
        <v>24</v>
      </c>
    </row>
    <row r="2002" spans="1:14" x14ac:dyDescent="0.25">
      <c r="A2002" t="s">
        <v>1146</v>
      </c>
      <c r="B2002" t="s">
        <v>1147</v>
      </c>
      <c r="C2002" t="s">
        <v>92</v>
      </c>
      <c r="D2002" t="s">
        <v>21</v>
      </c>
      <c r="E2002">
        <v>98273</v>
      </c>
      <c r="F2002" t="s">
        <v>22</v>
      </c>
      <c r="G2002" t="s">
        <v>22</v>
      </c>
      <c r="H2002" t="s">
        <v>57</v>
      </c>
      <c r="I2002" t="s">
        <v>58</v>
      </c>
      <c r="J2002" s="1">
        <v>43515</v>
      </c>
      <c r="K2002" s="1">
        <v>43566</v>
      </c>
      <c r="L2002" t="s">
        <v>118</v>
      </c>
      <c r="N2002" t="s">
        <v>1849</v>
      </c>
    </row>
    <row r="2003" spans="1:14" x14ac:dyDescent="0.25">
      <c r="A2003" t="s">
        <v>111</v>
      </c>
      <c r="B2003" t="s">
        <v>3765</v>
      </c>
      <c r="C2003" t="s">
        <v>1270</v>
      </c>
      <c r="D2003" t="s">
        <v>21</v>
      </c>
      <c r="E2003">
        <v>98012</v>
      </c>
      <c r="F2003" t="s">
        <v>22</v>
      </c>
      <c r="G2003" t="s">
        <v>22</v>
      </c>
      <c r="H2003" t="s">
        <v>57</v>
      </c>
      <c r="I2003" t="s">
        <v>203</v>
      </c>
      <c r="J2003" s="1">
        <v>43519</v>
      </c>
      <c r="K2003" s="1">
        <v>43566</v>
      </c>
      <c r="L2003" t="s">
        <v>118</v>
      </c>
      <c r="N2003" t="s">
        <v>1849</v>
      </c>
    </row>
    <row r="2004" spans="1:14" x14ac:dyDescent="0.25">
      <c r="A2004" t="s">
        <v>1589</v>
      </c>
      <c r="B2004" t="s">
        <v>1775</v>
      </c>
      <c r="C2004" t="s">
        <v>470</v>
      </c>
      <c r="D2004" t="s">
        <v>21</v>
      </c>
      <c r="E2004">
        <v>98148</v>
      </c>
      <c r="F2004" t="s">
        <v>22</v>
      </c>
      <c r="G2004" t="s">
        <v>22</v>
      </c>
      <c r="H2004" t="s">
        <v>57</v>
      </c>
      <c r="I2004" t="s">
        <v>58</v>
      </c>
      <c r="J2004" s="1">
        <v>43511</v>
      </c>
      <c r="K2004" s="1">
        <v>43566</v>
      </c>
      <c r="L2004" t="s">
        <v>118</v>
      </c>
      <c r="N2004" t="s">
        <v>1849</v>
      </c>
    </row>
    <row r="2005" spans="1:14" x14ac:dyDescent="0.25">
      <c r="A2005" t="s">
        <v>3766</v>
      </c>
      <c r="B2005" t="s">
        <v>3767</v>
      </c>
      <c r="C2005" t="s">
        <v>460</v>
      </c>
      <c r="D2005" t="s">
        <v>21</v>
      </c>
      <c r="E2005">
        <v>98290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43566</v>
      </c>
      <c r="L2005" t="s">
        <v>26</v>
      </c>
      <c r="N2005" t="s">
        <v>24</v>
      </c>
    </row>
    <row r="2006" spans="1:14" x14ac:dyDescent="0.25">
      <c r="A2006" t="s">
        <v>312</v>
      </c>
      <c r="B2006" t="s">
        <v>3768</v>
      </c>
      <c r="C2006" t="s">
        <v>236</v>
      </c>
      <c r="D2006" t="s">
        <v>21</v>
      </c>
      <c r="E2006">
        <v>98444</v>
      </c>
      <c r="F2006" t="s">
        <v>22</v>
      </c>
      <c r="G2006" t="s">
        <v>22</v>
      </c>
      <c r="H2006" t="s">
        <v>57</v>
      </c>
      <c r="I2006" t="s">
        <v>58</v>
      </c>
      <c r="J2006" s="1">
        <v>43517</v>
      </c>
      <c r="K2006" s="1">
        <v>43566</v>
      </c>
      <c r="L2006" t="s">
        <v>118</v>
      </c>
      <c r="N2006" t="s">
        <v>1849</v>
      </c>
    </row>
    <row r="2007" spans="1:14" x14ac:dyDescent="0.25">
      <c r="A2007" t="s">
        <v>884</v>
      </c>
      <c r="B2007" t="s">
        <v>885</v>
      </c>
      <c r="C2007" t="s">
        <v>886</v>
      </c>
      <c r="D2007" t="s">
        <v>21</v>
      </c>
      <c r="E2007">
        <v>98223</v>
      </c>
      <c r="F2007" t="s">
        <v>22</v>
      </c>
      <c r="G2007" t="s">
        <v>22</v>
      </c>
      <c r="H2007" t="s">
        <v>116</v>
      </c>
      <c r="I2007" t="s">
        <v>117</v>
      </c>
      <c r="J2007" s="1">
        <v>43515</v>
      </c>
      <c r="K2007" s="1">
        <v>43566</v>
      </c>
      <c r="L2007" t="s">
        <v>118</v>
      </c>
      <c r="N2007" t="s">
        <v>1849</v>
      </c>
    </row>
    <row r="2008" spans="1:14" x14ac:dyDescent="0.25">
      <c r="A2008" t="s">
        <v>184</v>
      </c>
      <c r="B2008" t="s">
        <v>3769</v>
      </c>
      <c r="C2008" t="s">
        <v>186</v>
      </c>
      <c r="D2008" t="s">
        <v>21</v>
      </c>
      <c r="E2008">
        <v>98823</v>
      </c>
      <c r="F2008" t="s">
        <v>22</v>
      </c>
      <c r="G2008" t="s">
        <v>22</v>
      </c>
      <c r="H2008" t="s">
        <v>104</v>
      </c>
      <c r="I2008" t="s">
        <v>105</v>
      </c>
      <c r="J2008" s="1">
        <v>43520</v>
      </c>
      <c r="K2008" s="1">
        <v>43566</v>
      </c>
      <c r="L2008" t="s">
        <v>118</v>
      </c>
      <c r="N2008" t="s">
        <v>1858</v>
      </c>
    </row>
    <row r="2009" spans="1:14" x14ac:dyDescent="0.25">
      <c r="A2009" t="s">
        <v>3770</v>
      </c>
      <c r="B2009" t="s">
        <v>3771</v>
      </c>
      <c r="C2009" t="s">
        <v>1203</v>
      </c>
      <c r="D2009" t="s">
        <v>21</v>
      </c>
      <c r="E2009">
        <v>98059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43566</v>
      </c>
      <c r="L2009" t="s">
        <v>26</v>
      </c>
      <c r="N2009" t="s">
        <v>24</v>
      </c>
    </row>
    <row r="2010" spans="1:14" x14ac:dyDescent="0.25">
      <c r="A2010" t="s">
        <v>356</v>
      </c>
      <c r="B2010" t="s">
        <v>2537</v>
      </c>
      <c r="C2010" t="s">
        <v>886</v>
      </c>
      <c r="D2010" t="s">
        <v>21</v>
      </c>
      <c r="E2010">
        <v>98223</v>
      </c>
      <c r="F2010" t="s">
        <v>22</v>
      </c>
      <c r="G2010" t="s">
        <v>22</v>
      </c>
      <c r="H2010" t="s">
        <v>116</v>
      </c>
      <c r="I2010" t="s">
        <v>117</v>
      </c>
      <c r="J2010" s="1">
        <v>43515</v>
      </c>
      <c r="K2010" s="1">
        <v>43566</v>
      </c>
      <c r="L2010" t="s">
        <v>118</v>
      </c>
      <c r="N2010" t="s">
        <v>1849</v>
      </c>
    </row>
    <row r="2011" spans="1:14" x14ac:dyDescent="0.25">
      <c r="A2011" t="s">
        <v>242</v>
      </c>
      <c r="B2011" t="s">
        <v>1781</v>
      </c>
      <c r="C2011" t="s">
        <v>470</v>
      </c>
      <c r="D2011" t="s">
        <v>21</v>
      </c>
      <c r="E2011">
        <v>98148</v>
      </c>
      <c r="F2011" t="s">
        <v>22</v>
      </c>
      <c r="G2011" t="s">
        <v>22</v>
      </c>
      <c r="H2011" t="s">
        <v>116</v>
      </c>
      <c r="I2011" t="s">
        <v>117</v>
      </c>
      <c r="J2011" s="1">
        <v>43511</v>
      </c>
      <c r="K2011" s="1">
        <v>43566</v>
      </c>
      <c r="L2011" t="s">
        <v>118</v>
      </c>
      <c r="N2011" t="s">
        <v>1992</v>
      </c>
    </row>
    <row r="2012" spans="1:14" x14ac:dyDescent="0.25">
      <c r="A2012" t="s">
        <v>818</v>
      </c>
      <c r="B2012" t="s">
        <v>3772</v>
      </c>
      <c r="C2012" t="s">
        <v>20</v>
      </c>
      <c r="D2012" t="s">
        <v>21</v>
      </c>
      <c r="E2012">
        <v>98103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43566</v>
      </c>
      <c r="L2012" t="s">
        <v>26</v>
      </c>
      <c r="N2012" t="s">
        <v>24</v>
      </c>
    </row>
    <row r="2013" spans="1:14" x14ac:dyDescent="0.25">
      <c r="A2013" t="s">
        <v>242</v>
      </c>
      <c r="B2013" t="s">
        <v>3773</v>
      </c>
      <c r="C2013" t="s">
        <v>454</v>
      </c>
      <c r="D2013" t="s">
        <v>21</v>
      </c>
      <c r="E2013">
        <v>98007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43566</v>
      </c>
      <c r="L2013" t="s">
        <v>26</v>
      </c>
      <c r="N2013" t="s">
        <v>24</v>
      </c>
    </row>
    <row r="2014" spans="1:14" x14ac:dyDescent="0.25">
      <c r="A2014" t="s">
        <v>3774</v>
      </c>
      <c r="B2014" t="s">
        <v>3775</v>
      </c>
      <c r="C2014" t="s">
        <v>492</v>
      </c>
      <c r="D2014" t="s">
        <v>21</v>
      </c>
      <c r="E2014">
        <v>98503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43566</v>
      </c>
      <c r="L2014" t="s">
        <v>26</v>
      </c>
      <c r="N2014" t="s">
        <v>24</v>
      </c>
    </row>
    <row r="2015" spans="1:14" x14ac:dyDescent="0.25">
      <c r="A2015" t="s">
        <v>583</v>
      </c>
      <c r="B2015" t="s">
        <v>3776</v>
      </c>
      <c r="C2015" t="s">
        <v>443</v>
      </c>
      <c r="D2015" t="s">
        <v>21</v>
      </c>
      <c r="E2015">
        <v>98058</v>
      </c>
      <c r="F2015" t="s">
        <v>22</v>
      </c>
      <c r="G2015" t="s">
        <v>22</v>
      </c>
      <c r="H2015" t="s">
        <v>57</v>
      </c>
      <c r="I2015" t="s">
        <v>620</v>
      </c>
      <c r="J2015" s="1">
        <v>43511</v>
      </c>
      <c r="K2015" s="1">
        <v>43566</v>
      </c>
      <c r="L2015" t="s">
        <v>118</v>
      </c>
      <c r="N2015" t="s">
        <v>1992</v>
      </c>
    </row>
    <row r="2016" spans="1:14" x14ac:dyDescent="0.25">
      <c r="A2016" t="s">
        <v>3777</v>
      </c>
      <c r="B2016" t="s">
        <v>3778</v>
      </c>
      <c r="C2016" t="s">
        <v>20</v>
      </c>
      <c r="D2016" t="s">
        <v>21</v>
      </c>
      <c r="E2016">
        <v>98103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43566</v>
      </c>
      <c r="L2016" t="s">
        <v>26</v>
      </c>
      <c r="N2016" t="s">
        <v>24</v>
      </c>
    </row>
    <row r="2017" spans="1:14" x14ac:dyDescent="0.25">
      <c r="A2017" t="s">
        <v>3779</v>
      </c>
      <c r="B2017" t="s">
        <v>3780</v>
      </c>
      <c r="C2017" t="s">
        <v>3762</v>
      </c>
      <c r="D2017" t="s">
        <v>21</v>
      </c>
      <c r="E2017">
        <v>98501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43566</v>
      </c>
      <c r="L2017" t="s">
        <v>26</v>
      </c>
      <c r="N2017" t="s">
        <v>24</v>
      </c>
    </row>
    <row r="2018" spans="1:14" x14ac:dyDescent="0.25">
      <c r="A2018" t="s">
        <v>831</v>
      </c>
      <c r="B2018" t="s">
        <v>2758</v>
      </c>
      <c r="C2018" t="s">
        <v>92</v>
      </c>
      <c r="D2018" t="s">
        <v>21</v>
      </c>
      <c r="E2018">
        <v>98273</v>
      </c>
      <c r="F2018" t="s">
        <v>22</v>
      </c>
      <c r="G2018" t="s">
        <v>22</v>
      </c>
      <c r="H2018" t="s">
        <v>104</v>
      </c>
      <c r="I2018" t="s">
        <v>105</v>
      </c>
      <c r="J2018" s="1">
        <v>43515</v>
      </c>
      <c r="K2018" s="1">
        <v>43566</v>
      </c>
      <c r="L2018" t="s">
        <v>118</v>
      </c>
      <c r="N2018" t="s">
        <v>1858</v>
      </c>
    </row>
    <row r="2019" spans="1:14" x14ac:dyDescent="0.25">
      <c r="A2019" t="s">
        <v>716</v>
      </c>
      <c r="B2019" t="s">
        <v>717</v>
      </c>
      <c r="C2019" t="s">
        <v>209</v>
      </c>
      <c r="D2019" t="s">
        <v>21</v>
      </c>
      <c r="E2019">
        <v>98030</v>
      </c>
      <c r="F2019" t="s">
        <v>22</v>
      </c>
      <c r="G2019" t="s">
        <v>22</v>
      </c>
      <c r="H2019" t="s">
        <v>57</v>
      </c>
      <c r="I2019" t="s">
        <v>58</v>
      </c>
      <c r="J2019" s="1">
        <v>43510</v>
      </c>
      <c r="K2019" s="1">
        <v>43566</v>
      </c>
      <c r="L2019" t="s">
        <v>118</v>
      </c>
      <c r="N2019" t="s">
        <v>1849</v>
      </c>
    </row>
    <row r="2020" spans="1:14" x14ac:dyDescent="0.25">
      <c r="A2020" t="s">
        <v>3781</v>
      </c>
      <c r="B2020" t="s">
        <v>3782</v>
      </c>
      <c r="C2020" t="s">
        <v>525</v>
      </c>
      <c r="D2020" t="s">
        <v>21</v>
      </c>
      <c r="E2020">
        <v>98271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43566</v>
      </c>
      <c r="L2020" t="s">
        <v>26</v>
      </c>
      <c r="N2020" t="s">
        <v>24</v>
      </c>
    </row>
    <row r="2021" spans="1:14" x14ac:dyDescent="0.25">
      <c r="A2021" t="s">
        <v>168</v>
      </c>
      <c r="B2021" t="s">
        <v>3783</v>
      </c>
      <c r="C2021" t="s">
        <v>142</v>
      </c>
      <c r="D2021" t="s">
        <v>21</v>
      </c>
      <c r="E2021">
        <v>98908</v>
      </c>
      <c r="F2021" t="s">
        <v>22</v>
      </c>
      <c r="G2021" t="s">
        <v>22</v>
      </c>
      <c r="H2021" t="s">
        <v>116</v>
      </c>
      <c r="I2021" t="s">
        <v>117</v>
      </c>
      <c r="J2021" s="1">
        <v>43513</v>
      </c>
      <c r="K2021" s="1">
        <v>43566</v>
      </c>
      <c r="L2021" t="s">
        <v>118</v>
      </c>
      <c r="N2021" t="s">
        <v>1992</v>
      </c>
    </row>
    <row r="2022" spans="1:14" x14ac:dyDescent="0.25">
      <c r="A2022" t="s">
        <v>3784</v>
      </c>
      <c r="B2022" t="s">
        <v>3785</v>
      </c>
      <c r="C2022" t="s">
        <v>898</v>
      </c>
      <c r="D2022" t="s">
        <v>21</v>
      </c>
      <c r="E2022">
        <v>98252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43566</v>
      </c>
      <c r="L2022" t="s">
        <v>26</v>
      </c>
      <c r="N2022" t="s">
        <v>24</v>
      </c>
    </row>
    <row r="2023" spans="1:14" x14ac:dyDescent="0.25">
      <c r="A2023" t="s">
        <v>2458</v>
      </c>
      <c r="B2023" t="s">
        <v>2459</v>
      </c>
      <c r="C2023" t="s">
        <v>20</v>
      </c>
      <c r="D2023" t="s">
        <v>21</v>
      </c>
      <c r="E2023">
        <v>98118</v>
      </c>
      <c r="F2023" t="s">
        <v>22</v>
      </c>
      <c r="G2023" t="s">
        <v>22</v>
      </c>
      <c r="H2023" t="s">
        <v>116</v>
      </c>
      <c r="I2023" t="s">
        <v>117</v>
      </c>
      <c r="J2023" s="1">
        <v>43511</v>
      </c>
      <c r="K2023" s="1">
        <v>43566</v>
      </c>
      <c r="L2023" t="s">
        <v>118</v>
      </c>
      <c r="N2023" t="s">
        <v>1849</v>
      </c>
    </row>
    <row r="2024" spans="1:14" x14ac:dyDescent="0.25">
      <c r="A2024" t="s">
        <v>3786</v>
      </c>
      <c r="B2024" t="s">
        <v>3787</v>
      </c>
      <c r="C2024" t="s">
        <v>886</v>
      </c>
      <c r="D2024" t="s">
        <v>21</v>
      </c>
      <c r="E2024">
        <v>98223</v>
      </c>
      <c r="F2024" t="s">
        <v>22</v>
      </c>
      <c r="G2024" t="s">
        <v>22</v>
      </c>
      <c r="H2024" t="s">
        <v>104</v>
      </c>
      <c r="I2024" t="s">
        <v>212</v>
      </c>
      <c r="J2024" s="1">
        <v>43515</v>
      </c>
      <c r="K2024" s="1">
        <v>43566</v>
      </c>
      <c r="L2024" t="s">
        <v>118</v>
      </c>
      <c r="N2024" t="s">
        <v>1858</v>
      </c>
    </row>
    <row r="2025" spans="1:14" x14ac:dyDescent="0.25">
      <c r="A2025" t="s">
        <v>3788</v>
      </c>
      <c r="B2025" t="s">
        <v>3789</v>
      </c>
      <c r="C2025" t="s">
        <v>907</v>
      </c>
      <c r="D2025" t="s">
        <v>21</v>
      </c>
      <c r="E2025">
        <v>98221</v>
      </c>
      <c r="F2025" t="s">
        <v>22</v>
      </c>
      <c r="G2025" t="s">
        <v>22</v>
      </c>
      <c r="H2025" t="s">
        <v>57</v>
      </c>
      <c r="I2025" t="s">
        <v>203</v>
      </c>
      <c r="J2025" s="1">
        <v>43518</v>
      </c>
      <c r="K2025" s="1">
        <v>43566</v>
      </c>
      <c r="L2025" t="s">
        <v>118</v>
      </c>
      <c r="N2025" t="s">
        <v>1992</v>
      </c>
    </row>
    <row r="2026" spans="1:14" x14ac:dyDescent="0.25">
      <c r="A2026" t="s">
        <v>3508</v>
      </c>
      <c r="B2026" t="s">
        <v>3790</v>
      </c>
      <c r="C2026" t="s">
        <v>525</v>
      </c>
      <c r="D2026" t="s">
        <v>21</v>
      </c>
      <c r="E2026">
        <v>98258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43566</v>
      </c>
      <c r="L2026" t="s">
        <v>26</v>
      </c>
      <c r="N2026" t="s">
        <v>24</v>
      </c>
    </row>
    <row r="2027" spans="1:14" x14ac:dyDescent="0.25">
      <c r="A2027" t="s">
        <v>3791</v>
      </c>
      <c r="B2027" t="s">
        <v>3792</v>
      </c>
      <c r="C2027" t="s">
        <v>632</v>
      </c>
      <c r="D2027" t="s">
        <v>21</v>
      </c>
      <c r="E2027">
        <v>98037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43565</v>
      </c>
      <c r="L2027" t="s">
        <v>26</v>
      </c>
      <c r="N2027" t="s">
        <v>24</v>
      </c>
    </row>
    <row r="2028" spans="1:14" x14ac:dyDescent="0.25">
      <c r="A2028" t="s">
        <v>3793</v>
      </c>
      <c r="B2028" t="s">
        <v>3794</v>
      </c>
      <c r="C2028" t="s">
        <v>56</v>
      </c>
      <c r="D2028" t="s">
        <v>21</v>
      </c>
      <c r="E2028">
        <v>99352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43565</v>
      </c>
      <c r="L2028" t="s">
        <v>26</v>
      </c>
      <c r="N2028" t="s">
        <v>24</v>
      </c>
    </row>
    <row r="2029" spans="1:14" x14ac:dyDescent="0.25">
      <c r="A2029" t="s">
        <v>3795</v>
      </c>
      <c r="B2029" t="s">
        <v>3796</v>
      </c>
      <c r="C2029" t="s">
        <v>898</v>
      </c>
      <c r="D2029" t="s">
        <v>21</v>
      </c>
      <c r="E2029">
        <v>98252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43565</v>
      </c>
      <c r="L2029" t="s">
        <v>26</v>
      </c>
      <c r="N2029" t="s">
        <v>24</v>
      </c>
    </row>
    <row r="2030" spans="1:14" x14ac:dyDescent="0.25">
      <c r="A2030" t="s">
        <v>111</v>
      </c>
      <c r="B2030" t="s">
        <v>3797</v>
      </c>
      <c r="C2030" t="s">
        <v>132</v>
      </c>
      <c r="D2030" t="s">
        <v>21</v>
      </c>
      <c r="E2030">
        <v>99301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43565</v>
      </c>
      <c r="L2030" t="s">
        <v>26</v>
      </c>
      <c r="N2030" t="s">
        <v>24</v>
      </c>
    </row>
    <row r="2031" spans="1:14" x14ac:dyDescent="0.25">
      <c r="A2031">
        <v>76</v>
      </c>
      <c r="B2031" t="s">
        <v>3798</v>
      </c>
      <c r="C2031" t="s">
        <v>206</v>
      </c>
      <c r="D2031" t="s">
        <v>21</v>
      </c>
      <c r="E2031">
        <v>98272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43565</v>
      </c>
      <c r="L2031" t="s">
        <v>26</v>
      </c>
      <c r="N2031" t="s">
        <v>24</v>
      </c>
    </row>
    <row r="2032" spans="1:14" x14ac:dyDescent="0.25">
      <c r="A2032" t="s">
        <v>3799</v>
      </c>
      <c r="B2032" t="s">
        <v>3800</v>
      </c>
      <c r="C2032" t="s">
        <v>1145</v>
      </c>
      <c r="D2032" t="s">
        <v>21</v>
      </c>
      <c r="E2032">
        <v>98294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43565</v>
      </c>
      <c r="L2032" t="s">
        <v>26</v>
      </c>
      <c r="N2032" t="s">
        <v>24</v>
      </c>
    </row>
    <row r="2033" spans="1:14" x14ac:dyDescent="0.25">
      <c r="A2033" t="s">
        <v>3801</v>
      </c>
      <c r="B2033" t="s">
        <v>3802</v>
      </c>
      <c r="C2033" t="s">
        <v>236</v>
      </c>
      <c r="D2033" t="s">
        <v>21</v>
      </c>
      <c r="E2033">
        <v>98406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43565</v>
      </c>
      <c r="L2033" t="s">
        <v>26</v>
      </c>
      <c r="N2033" t="s">
        <v>24</v>
      </c>
    </row>
    <row r="2034" spans="1:14" x14ac:dyDescent="0.25">
      <c r="A2034" t="s">
        <v>2371</v>
      </c>
      <c r="B2034" t="s">
        <v>3803</v>
      </c>
      <c r="C2034" t="s">
        <v>898</v>
      </c>
      <c r="D2034" t="s">
        <v>21</v>
      </c>
      <c r="E2034">
        <v>98252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43565</v>
      </c>
      <c r="L2034" t="s">
        <v>26</v>
      </c>
      <c r="N2034" t="s">
        <v>24</v>
      </c>
    </row>
    <row r="2035" spans="1:14" x14ac:dyDescent="0.25">
      <c r="A2035" t="s">
        <v>242</v>
      </c>
      <c r="B2035" t="s">
        <v>3804</v>
      </c>
      <c r="C2035" t="s">
        <v>206</v>
      </c>
      <c r="D2035" t="s">
        <v>21</v>
      </c>
      <c r="E2035">
        <v>98272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43565</v>
      </c>
      <c r="L2035" t="s">
        <v>26</v>
      </c>
      <c r="N2035" t="s">
        <v>24</v>
      </c>
    </row>
    <row r="2036" spans="1:14" x14ac:dyDescent="0.25">
      <c r="A2036" t="s">
        <v>3805</v>
      </c>
      <c r="B2036" t="s">
        <v>3806</v>
      </c>
      <c r="C2036" t="s">
        <v>3807</v>
      </c>
      <c r="D2036" t="s">
        <v>21</v>
      </c>
      <c r="E2036">
        <v>99326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43565</v>
      </c>
      <c r="L2036" t="s">
        <v>26</v>
      </c>
      <c r="N2036" t="s">
        <v>24</v>
      </c>
    </row>
    <row r="2037" spans="1:14" x14ac:dyDescent="0.25">
      <c r="A2037" t="s">
        <v>194</v>
      </c>
      <c r="B2037" t="s">
        <v>1668</v>
      </c>
      <c r="C2037" t="s">
        <v>227</v>
      </c>
      <c r="D2037" t="s">
        <v>21</v>
      </c>
      <c r="E2037">
        <v>98229</v>
      </c>
      <c r="F2037" t="s">
        <v>22</v>
      </c>
      <c r="G2037" t="s">
        <v>22</v>
      </c>
      <c r="H2037" t="s">
        <v>104</v>
      </c>
      <c r="I2037" t="s">
        <v>148</v>
      </c>
      <c r="J2037" t="s">
        <v>59</v>
      </c>
      <c r="K2037" s="1">
        <v>43565</v>
      </c>
      <c r="L2037" t="s">
        <v>60</v>
      </c>
      <c r="M2037" t="str">
        <f>HYPERLINK("https://www.regulations.gov/docket?D=FDA-2019-H-1689")</f>
        <v>https://www.regulations.gov/docket?D=FDA-2019-H-1689</v>
      </c>
      <c r="N2037" t="s">
        <v>59</v>
      </c>
    </row>
    <row r="2038" spans="1:14" x14ac:dyDescent="0.25">
      <c r="A2038" t="s">
        <v>3808</v>
      </c>
      <c r="B2038" t="s">
        <v>3809</v>
      </c>
      <c r="C2038" t="s">
        <v>236</v>
      </c>
      <c r="D2038" t="s">
        <v>21</v>
      </c>
      <c r="E2038">
        <v>98406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43565</v>
      </c>
      <c r="L2038" t="s">
        <v>26</v>
      </c>
      <c r="N2038" t="s">
        <v>24</v>
      </c>
    </row>
    <row r="2039" spans="1:14" x14ac:dyDescent="0.25">
      <c r="A2039" t="s">
        <v>3810</v>
      </c>
      <c r="B2039" t="s">
        <v>3811</v>
      </c>
      <c r="C2039" t="s">
        <v>206</v>
      </c>
      <c r="D2039" t="s">
        <v>21</v>
      </c>
      <c r="E2039">
        <v>98272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43565</v>
      </c>
      <c r="L2039" t="s">
        <v>26</v>
      </c>
      <c r="N2039" t="s">
        <v>24</v>
      </c>
    </row>
    <row r="2040" spans="1:14" x14ac:dyDescent="0.25">
      <c r="A2040" t="s">
        <v>3812</v>
      </c>
      <c r="B2040" t="s">
        <v>3813</v>
      </c>
      <c r="C2040" t="s">
        <v>1558</v>
      </c>
      <c r="D2040" t="s">
        <v>21</v>
      </c>
      <c r="E2040">
        <v>98569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43565</v>
      </c>
      <c r="L2040" t="s">
        <v>26</v>
      </c>
      <c r="N2040" t="s">
        <v>24</v>
      </c>
    </row>
    <row r="2041" spans="1:14" x14ac:dyDescent="0.25">
      <c r="A2041" t="s">
        <v>3814</v>
      </c>
      <c r="B2041" t="s">
        <v>3815</v>
      </c>
      <c r="C2041" t="s">
        <v>3816</v>
      </c>
      <c r="D2041" t="s">
        <v>21</v>
      </c>
      <c r="E2041">
        <v>98014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43565</v>
      </c>
      <c r="L2041" t="s">
        <v>26</v>
      </c>
      <c r="N2041" t="s">
        <v>24</v>
      </c>
    </row>
    <row r="2042" spans="1:14" x14ac:dyDescent="0.25">
      <c r="A2042" t="s">
        <v>1367</v>
      </c>
      <c r="B2042" t="s">
        <v>1368</v>
      </c>
      <c r="C2042" t="s">
        <v>108</v>
      </c>
      <c r="D2042" t="s">
        <v>21</v>
      </c>
      <c r="E2042">
        <v>98204</v>
      </c>
      <c r="F2042" t="s">
        <v>22</v>
      </c>
      <c r="G2042" t="s">
        <v>22</v>
      </c>
      <c r="H2042" t="s">
        <v>116</v>
      </c>
      <c r="I2042" t="s">
        <v>3817</v>
      </c>
      <c r="J2042" t="s">
        <v>59</v>
      </c>
      <c r="K2042" s="1">
        <v>43565</v>
      </c>
      <c r="L2042" t="s">
        <v>60</v>
      </c>
      <c r="M2042" t="str">
        <f>HYPERLINK("https://www.regulations.gov/docket?D=FDA-2019-H-1696")</f>
        <v>https://www.regulations.gov/docket?D=FDA-2019-H-1696</v>
      </c>
      <c r="N2042" t="s">
        <v>59</v>
      </c>
    </row>
    <row r="2043" spans="1:14" x14ac:dyDescent="0.25">
      <c r="A2043" t="s">
        <v>3818</v>
      </c>
      <c r="B2043" t="s">
        <v>3819</v>
      </c>
      <c r="C2043" t="s">
        <v>209</v>
      </c>
      <c r="D2043" t="s">
        <v>21</v>
      </c>
      <c r="E2043">
        <v>98032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43565</v>
      </c>
      <c r="L2043" t="s">
        <v>26</v>
      </c>
      <c r="N2043" t="s">
        <v>24</v>
      </c>
    </row>
    <row r="2044" spans="1:14" x14ac:dyDescent="0.25">
      <c r="A2044" t="s">
        <v>3820</v>
      </c>
      <c r="B2044" t="s">
        <v>3821</v>
      </c>
      <c r="C2044" t="s">
        <v>1145</v>
      </c>
      <c r="D2044" t="s">
        <v>21</v>
      </c>
      <c r="E2044">
        <v>98294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43565</v>
      </c>
      <c r="L2044" t="s">
        <v>26</v>
      </c>
      <c r="N2044" t="s">
        <v>24</v>
      </c>
    </row>
    <row r="2045" spans="1:14" x14ac:dyDescent="0.25">
      <c r="A2045" t="s">
        <v>3822</v>
      </c>
      <c r="B2045" t="s">
        <v>3823</v>
      </c>
      <c r="C2045" t="s">
        <v>1688</v>
      </c>
      <c r="D2045" t="s">
        <v>21</v>
      </c>
      <c r="E2045">
        <v>98198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43565</v>
      </c>
      <c r="L2045" t="s">
        <v>26</v>
      </c>
      <c r="N2045" t="s">
        <v>24</v>
      </c>
    </row>
    <row r="2046" spans="1:14" x14ac:dyDescent="0.25">
      <c r="A2046" t="s">
        <v>3824</v>
      </c>
      <c r="B2046" t="s">
        <v>3825</v>
      </c>
      <c r="C2046" t="s">
        <v>165</v>
      </c>
      <c r="D2046" t="s">
        <v>21</v>
      </c>
      <c r="E2046">
        <v>98374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43564</v>
      </c>
      <c r="L2046" t="s">
        <v>26</v>
      </c>
      <c r="N2046" t="s">
        <v>24</v>
      </c>
    </row>
    <row r="2047" spans="1:14" x14ac:dyDescent="0.25">
      <c r="A2047" t="s">
        <v>3826</v>
      </c>
      <c r="B2047" t="s">
        <v>3827</v>
      </c>
      <c r="C2047" t="s">
        <v>20</v>
      </c>
      <c r="D2047" t="s">
        <v>21</v>
      </c>
      <c r="E2047">
        <v>98125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43564</v>
      </c>
      <c r="L2047" t="s">
        <v>26</v>
      </c>
      <c r="N2047" t="s">
        <v>24</v>
      </c>
    </row>
    <row r="2048" spans="1:14" x14ac:dyDescent="0.25">
      <c r="A2048" t="s">
        <v>3828</v>
      </c>
      <c r="B2048" t="s">
        <v>3829</v>
      </c>
      <c r="C2048" t="s">
        <v>218</v>
      </c>
      <c r="D2048" t="s">
        <v>21</v>
      </c>
      <c r="E2048">
        <v>98391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43564</v>
      </c>
      <c r="L2048" t="s">
        <v>26</v>
      </c>
      <c r="N2048" t="s">
        <v>24</v>
      </c>
    </row>
    <row r="2049" spans="1:14" x14ac:dyDescent="0.25">
      <c r="A2049" t="s">
        <v>3830</v>
      </c>
      <c r="B2049" t="s">
        <v>3831</v>
      </c>
      <c r="C2049" t="s">
        <v>20</v>
      </c>
      <c r="D2049" t="s">
        <v>21</v>
      </c>
      <c r="E2049">
        <v>98125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43564</v>
      </c>
      <c r="L2049" t="s">
        <v>26</v>
      </c>
      <c r="N2049" t="s">
        <v>24</v>
      </c>
    </row>
    <row r="2050" spans="1:14" x14ac:dyDescent="0.25">
      <c r="A2050" t="s">
        <v>111</v>
      </c>
      <c r="B2050" t="s">
        <v>3832</v>
      </c>
      <c r="C2050" t="s">
        <v>20</v>
      </c>
      <c r="D2050" t="s">
        <v>21</v>
      </c>
      <c r="E2050">
        <v>98125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43564</v>
      </c>
      <c r="L2050" t="s">
        <v>26</v>
      </c>
      <c r="N2050" t="s">
        <v>24</v>
      </c>
    </row>
    <row r="2051" spans="1:14" x14ac:dyDescent="0.25">
      <c r="A2051" t="s">
        <v>111</v>
      </c>
      <c r="B2051" t="s">
        <v>3833</v>
      </c>
      <c r="C2051" t="s">
        <v>20</v>
      </c>
      <c r="D2051" t="s">
        <v>21</v>
      </c>
      <c r="E2051">
        <v>98109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43564</v>
      </c>
      <c r="L2051" t="s">
        <v>26</v>
      </c>
      <c r="N2051" t="s">
        <v>24</v>
      </c>
    </row>
    <row r="2052" spans="1:14" x14ac:dyDescent="0.25">
      <c r="A2052">
        <v>76</v>
      </c>
      <c r="B2052" t="s">
        <v>3834</v>
      </c>
      <c r="C2052" t="s">
        <v>3835</v>
      </c>
      <c r="D2052" t="s">
        <v>21</v>
      </c>
      <c r="E2052">
        <v>98045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43564</v>
      </c>
      <c r="L2052" t="s">
        <v>26</v>
      </c>
      <c r="N2052" t="s">
        <v>24</v>
      </c>
    </row>
    <row r="2053" spans="1:14" x14ac:dyDescent="0.25">
      <c r="A2053" t="s">
        <v>994</v>
      </c>
      <c r="B2053" t="s">
        <v>3836</v>
      </c>
      <c r="C2053" t="s">
        <v>165</v>
      </c>
      <c r="D2053" t="s">
        <v>21</v>
      </c>
      <c r="E2053">
        <v>98375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43564</v>
      </c>
      <c r="L2053" t="s">
        <v>26</v>
      </c>
      <c r="N2053" t="s">
        <v>24</v>
      </c>
    </row>
    <row r="2054" spans="1:14" x14ac:dyDescent="0.25">
      <c r="A2054" t="s">
        <v>3837</v>
      </c>
      <c r="B2054" t="s">
        <v>3838</v>
      </c>
      <c r="C2054" t="s">
        <v>393</v>
      </c>
      <c r="D2054" t="s">
        <v>21</v>
      </c>
      <c r="E2054">
        <v>98812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43564</v>
      </c>
      <c r="L2054" t="s">
        <v>26</v>
      </c>
      <c r="N2054" t="s">
        <v>24</v>
      </c>
    </row>
    <row r="2055" spans="1:14" x14ac:dyDescent="0.25">
      <c r="A2055" t="s">
        <v>3839</v>
      </c>
      <c r="B2055" t="s">
        <v>3840</v>
      </c>
      <c r="C2055" t="s">
        <v>218</v>
      </c>
      <c r="D2055" t="s">
        <v>21</v>
      </c>
      <c r="E2055">
        <v>98391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43564</v>
      </c>
      <c r="L2055" t="s">
        <v>26</v>
      </c>
      <c r="N2055" t="s">
        <v>24</v>
      </c>
    </row>
    <row r="2056" spans="1:14" x14ac:dyDescent="0.25">
      <c r="A2056" t="s">
        <v>607</v>
      </c>
      <c r="B2056" t="s">
        <v>3841</v>
      </c>
      <c r="C2056" t="s">
        <v>3835</v>
      </c>
      <c r="D2056" t="s">
        <v>21</v>
      </c>
      <c r="E2056">
        <v>98045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43564</v>
      </c>
      <c r="L2056" t="s">
        <v>26</v>
      </c>
      <c r="N2056" t="s">
        <v>24</v>
      </c>
    </row>
    <row r="2057" spans="1:14" x14ac:dyDescent="0.25">
      <c r="A2057" t="s">
        <v>818</v>
      </c>
      <c r="B2057" t="s">
        <v>3842</v>
      </c>
      <c r="C2057" t="s">
        <v>218</v>
      </c>
      <c r="D2057" t="s">
        <v>21</v>
      </c>
      <c r="E2057">
        <v>98391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43564</v>
      </c>
      <c r="L2057" t="s">
        <v>26</v>
      </c>
      <c r="N2057" t="s">
        <v>24</v>
      </c>
    </row>
    <row r="2058" spans="1:14" x14ac:dyDescent="0.25">
      <c r="A2058" t="s">
        <v>3843</v>
      </c>
      <c r="B2058" t="s">
        <v>3844</v>
      </c>
      <c r="C2058" t="s">
        <v>151</v>
      </c>
      <c r="D2058" t="s">
        <v>21</v>
      </c>
      <c r="E2058">
        <v>98498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43564</v>
      </c>
      <c r="L2058" t="s">
        <v>26</v>
      </c>
      <c r="N2058" t="s">
        <v>24</v>
      </c>
    </row>
    <row r="2059" spans="1:14" x14ac:dyDescent="0.25">
      <c r="A2059" t="s">
        <v>3845</v>
      </c>
      <c r="B2059" t="s">
        <v>3846</v>
      </c>
      <c r="C2059" t="s">
        <v>218</v>
      </c>
      <c r="D2059" t="s">
        <v>21</v>
      </c>
      <c r="E2059">
        <v>98391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43564</v>
      </c>
      <c r="L2059" t="s">
        <v>26</v>
      </c>
      <c r="N2059" t="s">
        <v>24</v>
      </c>
    </row>
    <row r="2060" spans="1:14" x14ac:dyDescent="0.25">
      <c r="A2060" t="s">
        <v>3847</v>
      </c>
      <c r="B2060" t="s">
        <v>3848</v>
      </c>
      <c r="C2060" t="s">
        <v>37</v>
      </c>
      <c r="D2060" t="s">
        <v>21</v>
      </c>
      <c r="E2060">
        <v>99337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43564</v>
      </c>
      <c r="L2060" t="s">
        <v>26</v>
      </c>
      <c r="N2060" t="s">
        <v>24</v>
      </c>
    </row>
    <row r="2061" spans="1:14" x14ac:dyDescent="0.25">
      <c r="A2061" t="s">
        <v>3849</v>
      </c>
      <c r="B2061" t="s">
        <v>3850</v>
      </c>
      <c r="C2061" t="s">
        <v>3851</v>
      </c>
      <c r="D2061" t="s">
        <v>21</v>
      </c>
      <c r="E2061">
        <v>98862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43564</v>
      </c>
      <c r="L2061" t="s">
        <v>26</v>
      </c>
      <c r="N2061" t="s">
        <v>24</v>
      </c>
    </row>
    <row r="2062" spans="1:14" x14ac:dyDescent="0.25">
      <c r="A2062" t="s">
        <v>3852</v>
      </c>
      <c r="B2062" t="s">
        <v>3853</v>
      </c>
      <c r="C2062" t="s">
        <v>1177</v>
      </c>
      <c r="D2062" t="s">
        <v>21</v>
      </c>
      <c r="E2062">
        <v>98932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43564</v>
      </c>
      <c r="L2062" t="s">
        <v>26</v>
      </c>
      <c r="N2062" t="s">
        <v>24</v>
      </c>
    </row>
    <row r="2063" spans="1:14" x14ac:dyDescent="0.25">
      <c r="A2063" t="s">
        <v>3854</v>
      </c>
      <c r="B2063" t="s">
        <v>3855</v>
      </c>
      <c r="C2063" t="s">
        <v>20</v>
      </c>
      <c r="D2063" t="s">
        <v>21</v>
      </c>
      <c r="E2063">
        <v>98109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43564</v>
      </c>
      <c r="L2063" t="s">
        <v>26</v>
      </c>
      <c r="N2063" t="s">
        <v>24</v>
      </c>
    </row>
    <row r="2064" spans="1:14" x14ac:dyDescent="0.25">
      <c r="A2064" t="s">
        <v>3856</v>
      </c>
      <c r="B2064" t="s">
        <v>3857</v>
      </c>
      <c r="C2064" t="s">
        <v>1998</v>
      </c>
      <c r="D2064" t="s">
        <v>21</v>
      </c>
      <c r="E2064">
        <v>98813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43564</v>
      </c>
      <c r="L2064" t="s">
        <v>26</v>
      </c>
      <c r="N2064" t="s">
        <v>24</v>
      </c>
    </row>
    <row r="2065" spans="1:14" x14ac:dyDescent="0.25">
      <c r="A2065" t="s">
        <v>3858</v>
      </c>
      <c r="B2065" t="s">
        <v>3859</v>
      </c>
      <c r="C2065" t="s">
        <v>20</v>
      </c>
      <c r="D2065" t="s">
        <v>21</v>
      </c>
      <c r="E2065">
        <v>98125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43564</v>
      </c>
      <c r="L2065" t="s">
        <v>26</v>
      </c>
      <c r="N2065" t="s">
        <v>24</v>
      </c>
    </row>
    <row r="2066" spans="1:14" x14ac:dyDescent="0.25">
      <c r="A2066" t="s">
        <v>3860</v>
      </c>
      <c r="B2066" t="s">
        <v>3861</v>
      </c>
      <c r="C2066" t="s">
        <v>3862</v>
      </c>
      <c r="D2066" t="s">
        <v>21</v>
      </c>
      <c r="E2066">
        <v>98022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43564</v>
      </c>
      <c r="L2066" t="s">
        <v>26</v>
      </c>
      <c r="N2066" t="s">
        <v>24</v>
      </c>
    </row>
    <row r="2067" spans="1:14" x14ac:dyDescent="0.25">
      <c r="A2067" t="s">
        <v>77</v>
      </c>
      <c r="B2067" t="s">
        <v>3863</v>
      </c>
      <c r="C2067" t="s">
        <v>20</v>
      </c>
      <c r="D2067" t="s">
        <v>21</v>
      </c>
      <c r="E2067">
        <v>98125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43564</v>
      </c>
      <c r="L2067" t="s">
        <v>26</v>
      </c>
      <c r="N2067" t="s">
        <v>24</v>
      </c>
    </row>
    <row r="2068" spans="1:14" x14ac:dyDescent="0.25">
      <c r="A2068" t="s">
        <v>3864</v>
      </c>
      <c r="B2068" t="s">
        <v>3865</v>
      </c>
      <c r="C2068" t="s">
        <v>3835</v>
      </c>
      <c r="D2068" t="s">
        <v>21</v>
      </c>
      <c r="E2068">
        <v>98045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43564</v>
      </c>
      <c r="L2068" t="s">
        <v>26</v>
      </c>
      <c r="N2068" t="s">
        <v>24</v>
      </c>
    </row>
    <row r="2069" spans="1:14" x14ac:dyDescent="0.25">
      <c r="A2069" t="s">
        <v>3866</v>
      </c>
      <c r="B2069" t="s">
        <v>3867</v>
      </c>
      <c r="C2069" t="s">
        <v>3835</v>
      </c>
      <c r="D2069" t="s">
        <v>21</v>
      </c>
      <c r="E2069">
        <v>98045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43564</v>
      </c>
      <c r="L2069" t="s">
        <v>26</v>
      </c>
      <c r="N2069" t="s">
        <v>24</v>
      </c>
    </row>
    <row r="2070" spans="1:14" x14ac:dyDescent="0.25">
      <c r="A2070" t="s">
        <v>3868</v>
      </c>
      <c r="B2070" t="s">
        <v>3869</v>
      </c>
      <c r="C2070" t="s">
        <v>84</v>
      </c>
      <c r="D2070" t="s">
        <v>21</v>
      </c>
      <c r="E2070">
        <v>98926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43563</v>
      </c>
      <c r="L2070" t="s">
        <v>26</v>
      </c>
      <c r="N2070" t="s">
        <v>24</v>
      </c>
    </row>
    <row r="2071" spans="1:14" x14ac:dyDescent="0.25">
      <c r="A2071" t="s">
        <v>3870</v>
      </c>
      <c r="B2071" t="s">
        <v>3871</v>
      </c>
      <c r="C2071" t="s">
        <v>20</v>
      </c>
      <c r="D2071" t="s">
        <v>21</v>
      </c>
      <c r="E2071">
        <v>98119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43563</v>
      </c>
      <c r="L2071" t="s">
        <v>26</v>
      </c>
      <c r="N2071" t="s">
        <v>24</v>
      </c>
    </row>
    <row r="2072" spans="1:14" x14ac:dyDescent="0.25">
      <c r="A2072" t="s">
        <v>3872</v>
      </c>
      <c r="B2072" t="s">
        <v>3873</v>
      </c>
      <c r="C2072" t="s">
        <v>3874</v>
      </c>
      <c r="D2072" t="s">
        <v>21</v>
      </c>
      <c r="E2072">
        <v>98563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43563</v>
      </c>
      <c r="L2072" t="s">
        <v>26</v>
      </c>
      <c r="N2072" t="s">
        <v>24</v>
      </c>
    </row>
    <row r="2073" spans="1:14" x14ac:dyDescent="0.25">
      <c r="A2073" t="s">
        <v>3875</v>
      </c>
      <c r="B2073" t="s">
        <v>3876</v>
      </c>
      <c r="C2073" t="s">
        <v>1542</v>
      </c>
      <c r="D2073" t="s">
        <v>21</v>
      </c>
      <c r="E2073">
        <v>98362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43563</v>
      </c>
      <c r="L2073" t="s">
        <v>26</v>
      </c>
      <c r="N2073" t="s">
        <v>24</v>
      </c>
    </row>
    <row r="2074" spans="1:14" x14ac:dyDescent="0.25">
      <c r="A2074" t="s">
        <v>3877</v>
      </c>
      <c r="B2074" t="s">
        <v>3878</v>
      </c>
      <c r="C2074" t="s">
        <v>3874</v>
      </c>
      <c r="D2074" t="s">
        <v>21</v>
      </c>
      <c r="E2074">
        <v>98563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43563</v>
      </c>
      <c r="L2074" t="s">
        <v>26</v>
      </c>
      <c r="N2074" t="s">
        <v>24</v>
      </c>
    </row>
    <row r="2075" spans="1:14" x14ac:dyDescent="0.25">
      <c r="A2075" t="s">
        <v>316</v>
      </c>
      <c r="B2075" t="s">
        <v>3879</v>
      </c>
      <c r="C2075" t="s">
        <v>3880</v>
      </c>
      <c r="D2075" t="s">
        <v>21</v>
      </c>
      <c r="E2075">
        <v>98922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43563</v>
      </c>
      <c r="L2075" t="s">
        <v>26</v>
      </c>
      <c r="N2075" t="s">
        <v>24</v>
      </c>
    </row>
    <row r="2076" spans="1:14" x14ac:dyDescent="0.25">
      <c r="A2076" t="s">
        <v>3881</v>
      </c>
      <c r="B2076" t="s">
        <v>3882</v>
      </c>
      <c r="C2076" t="s">
        <v>20</v>
      </c>
      <c r="D2076" t="s">
        <v>21</v>
      </c>
      <c r="E2076">
        <v>98119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43563</v>
      </c>
      <c r="L2076" t="s">
        <v>26</v>
      </c>
      <c r="N2076" t="s">
        <v>24</v>
      </c>
    </row>
    <row r="2077" spans="1:14" x14ac:dyDescent="0.25">
      <c r="A2077" t="s">
        <v>3883</v>
      </c>
      <c r="B2077" t="s">
        <v>3884</v>
      </c>
      <c r="C2077" t="s">
        <v>20</v>
      </c>
      <c r="D2077" t="s">
        <v>21</v>
      </c>
      <c r="E2077">
        <v>98109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43563</v>
      </c>
      <c r="L2077" t="s">
        <v>26</v>
      </c>
      <c r="N2077" t="s">
        <v>24</v>
      </c>
    </row>
    <row r="2078" spans="1:14" x14ac:dyDescent="0.25">
      <c r="A2078" t="s">
        <v>3885</v>
      </c>
      <c r="B2078" t="s">
        <v>3886</v>
      </c>
      <c r="C2078" t="s">
        <v>84</v>
      </c>
      <c r="D2078" t="s">
        <v>21</v>
      </c>
      <c r="E2078">
        <v>98926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43563</v>
      </c>
      <c r="L2078" t="s">
        <v>26</v>
      </c>
      <c r="N2078" t="s">
        <v>24</v>
      </c>
    </row>
    <row r="2079" spans="1:14" x14ac:dyDescent="0.25">
      <c r="A2079" t="s">
        <v>2109</v>
      </c>
      <c r="B2079" t="s">
        <v>3887</v>
      </c>
      <c r="C2079" t="s">
        <v>1904</v>
      </c>
      <c r="D2079" t="s">
        <v>21</v>
      </c>
      <c r="E2079">
        <v>99169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43563</v>
      </c>
      <c r="L2079" t="s">
        <v>26</v>
      </c>
      <c r="N2079" t="s">
        <v>24</v>
      </c>
    </row>
    <row r="2080" spans="1:14" x14ac:dyDescent="0.25">
      <c r="A2080" t="s">
        <v>3888</v>
      </c>
      <c r="B2080" t="s">
        <v>3889</v>
      </c>
      <c r="C2080" t="s">
        <v>3890</v>
      </c>
      <c r="D2080" t="s">
        <v>21</v>
      </c>
      <c r="E2080">
        <v>98940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43563</v>
      </c>
      <c r="L2080" t="s">
        <v>26</v>
      </c>
      <c r="N2080" t="s">
        <v>24</v>
      </c>
    </row>
    <row r="2081" spans="1:14" x14ac:dyDescent="0.25">
      <c r="A2081" t="s">
        <v>3891</v>
      </c>
      <c r="B2081" t="s">
        <v>3892</v>
      </c>
      <c r="C2081" t="s">
        <v>20</v>
      </c>
      <c r="D2081" t="s">
        <v>21</v>
      </c>
      <c r="E2081">
        <v>98109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43563</v>
      </c>
      <c r="L2081" t="s">
        <v>26</v>
      </c>
      <c r="N2081" t="s">
        <v>24</v>
      </c>
    </row>
    <row r="2082" spans="1:14" x14ac:dyDescent="0.25">
      <c r="A2082" t="s">
        <v>3893</v>
      </c>
      <c r="B2082" t="s">
        <v>3894</v>
      </c>
      <c r="C2082" t="s">
        <v>20</v>
      </c>
      <c r="D2082" t="s">
        <v>21</v>
      </c>
      <c r="E2082">
        <v>98121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43563</v>
      </c>
      <c r="L2082" t="s">
        <v>26</v>
      </c>
      <c r="N2082" t="s">
        <v>24</v>
      </c>
    </row>
    <row r="2083" spans="1:14" x14ac:dyDescent="0.25">
      <c r="A2083" t="s">
        <v>3895</v>
      </c>
      <c r="B2083" t="s">
        <v>3896</v>
      </c>
      <c r="C2083" t="s">
        <v>3897</v>
      </c>
      <c r="D2083" t="s">
        <v>21</v>
      </c>
      <c r="E2083">
        <v>98946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43563</v>
      </c>
      <c r="L2083" t="s">
        <v>26</v>
      </c>
      <c r="N2083" t="s">
        <v>24</v>
      </c>
    </row>
    <row r="2084" spans="1:14" x14ac:dyDescent="0.25">
      <c r="A2084" t="s">
        <v>3898</v>
      </c>
      <c r="B2084" t="s">
        <v>3899</v>
      </c>
      <c r="C2084" t="s">
        <v>3880</v>
      </c>
      <c r="D2084" t="s">
        <v>21</v>
      </c>
      <c r="E2084">
        <v>98922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43562</v>
      </c>
      <c r="L2084" t="s">
        <v>26</v>
      </c>
      <c r="N2084" t="s">
        <v>24</v>
      </c>
    </row>
    <row r="2085" spans="1:14" x14ac:dyDescent="0.25">
      <c r="A2085" t="s">
        <v>3900</v>
      </c>
      <c r="B2085" t="s">
        <v>3901</v>
      </c>
      <c r="C2085" t="s">
        <v>3880</v>
      </c>
      <c r="D2085" t="s">
        <v>21</v>
      </c>
      <c r="E2085">
        <v>98922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43562</v>
      </c>
      <c r="L2085" t="s">
        <v>26</v>
      </c>
      <c r="N2085" t="s">
        <v>24</v>
      </c>
    </row>
    <row r="2086" spans="1:14" x14ac:dyDescent="0.25">
      <c r="A2086" t="s">
        <v>3902</v>
      </c>
      <c r="B2086" t="s">
        <v>3903</v>
      </c>
      <c r="C2086" t="s">
        <v>3890</v>
      </c>
      <c r="D2086" t="s">
        <v>21</v>
      </c>
      <c r="E2086">
        <v>98940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43562</v>
      </c>
      <c r="L2086" t="s">
        <v>26</v>
      </c>
      <c r="N2086" t="s">
        <v>24</v>
      </c>
    </row>
    <row r="2087" spans="1:14" x14ac:dyDescent="0.25">
      <c r="A2087" t="s">
        <v>3904</v>
      </c>
      <c r="B2087" t="s">
        <v>3905</v>
      </c>
      <c r="C2087" t="s">
        <v>3880</v>
      </c>
      <c r="D2087" t="s">
        <v>21</v>
      </c>
      <c r="E2087">
        <v>98922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43562</v>
      </c>
      <c r="L2087" t="s">
        <v>26</v>
      </c>
      <c r="N2087" t="s">
        <v>24</v>
      </c>
    </row>
    <row r="2088" spans="1:14" x14ac:dyDescent="0.25">
      <c r="A2088" t="s">
        <v>3906</v>
      </c>
      <c r="B2088" t="s">
        <v>3907</v>
      </c>
      <c r="C2088" t="s">
        <v>3908</v>
      </c>
      <c r="D2088" t="s">
        <v>21</v>
      </c>
      <c r="E2088">
        <v>98941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43562</v>
      </c>
      <c r="L2088" t="s">
        <v>26</v>
      </c>
      <c r="N2088" t="s">
        <v>24</v>
      </c>
    </row>
    <row r="2089" spans="1:14" x14ac:dyDescent="0.25">
      <c r="A2089" t="s">
        <v>3909</v>
      </c>
      <c r="B2089" t="s">
        <v>3910</v>
      </c>
      <c r="C2089" t="s">
        <v>3911</v>
      </c>
      <c r="D2089" t="s">
        <v>21</v>
      </c>
      <c r="E2089">
        <v>98925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43562</v>
      </c>
      <c r="L2089" t="s">
        <v>26</v>
      </c>
      <c r="N2089" t="s">
        <v>24</v>
      </c>
    </row>
    <row r="2090" spans="1:14" x14ac:dyDescent="0.25">
      <c r="A2090" t="s">
        <v>3912</v>
      </c>
      <c r="B2090" t="s">
        <v>3913</v>
      </c>
      <c r="C2090" t="s">
        <v>3880</v>
      </c>
      <c r="D2090" t="s">
        <v>21</v>
      </c>
      <c r="E2090">
        <v>98922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43562</v>
      </c>
      <c r="L2090" t="s">
        <v>26</v>
      </c>
      <c r="N2090" t="s">
        <v>24</v>
      </c>
    </row>
    <row r="2091" spans="1:14" x14ac:dyDescent="0.25">
      <c r="A2091" t="s">
        <v>3914</v>
      </c>
      <c r="B2091" t="s">
        <v>3915</v>
      </c>
      <c r="C2091" t="s">
        <v>3911</v>
      </c>
      <c r="D2091" t="s">
        <v>21</v>
      </c>
      <c r="E2091">
        <v>98925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43562</v>
      </c>
      <c r="L2091" t="s">
        <v>26</v>
      </c>
      <c r="N2091" t="s">
        <v>24</v>
      </c>
    </row>
    <row r="2092" spans="1:14" x14ac:dyDescent="0.25">
      <c r="A2092" t="s">
        <v>523</v>
      </c>
      <c r="B2092" t="s">
        <v>524</v>
      </c>
      <c r="C2092" t="s">
        <v>525</v>
      </c>
      <c r="D2092" t="s">
        <v>21</v>
      </c>
      <c r="E2092">
        <v>98258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43561</v>
      </c>
      <c r="L2092" t="s">
        <v>26</v>
      </c>
      <c r="N2092" t="s">
        <v>24</v>
      </c>
    </row>
    <row r="2093" spans="1:14" x14ac:dyDescent="0.25">
      <c r="A2093" t="s">
        <v>549</v>
      </c>
      <c r="B2093" t="s">
        <v>550</v>
      </c>
      <c r="C2093" t="s">
        <v>525</v>
      </c>
      <c r="D2093" t="s">
        <v>21</v>
      </c>
      <c r="E2093">
        <v>98258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43561</v>
      </c>
      <c r="L2093" t="s">
        <v>26</v>
      </c>
      <c r="N2093" t="s">
        <v>24</v>
      </c>
    </row>
    <row r="2094" spans="1:14" x14ac:dyDescent="0.25">
      <c r="A2094" t="s">
        <v>3916</v>
      </c>
      <c r="B2094" t="s">
        <v>3917</v>
      </c>
      <c r="C2094" t="s">
        <v>20</v>
      </c>
      <c r="D2094" t="s">
        <v>21</v>
      </c>
      <c r="E2094">
        <v>98118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43560</v>
      </c>
      <c r="L2094" t="s">
        <v>26</v>
      </c>
      <c r="N2094" t="s">
        <v>24</v>
      </c>
    </row>
    <row r="2095" spans="1:14" x14ac:dyDescent="0.25">
      <c r="A2095" t="s">
        <v>3918</v>
      </c>
      <c r="B2095" t="s">
        <v>3919</v>
      </c>
      <c r="C2095" t="s">
        <v>230</v>
      </c>
      <c r="D2095" t="s">
        <v>21</v>
      </c>
      <c r="E2095">
        <v>98264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43560</v>
      </c>
      <c r="L2095" t="s">
        <v>26</v>
      </c>
      <c r="N2095" t="s">
        <v>24</v>
      </c>
    </row>
    <row r="2096" spans="1:14" x14ac:dyDescent="0.25">
      <c r="A2096" t="s">
        <v>3920</v>
      </c>
      <c r="B2096" t="s">
        <v>3921</v>
      </c>
      <c r="C2096" t="s">
        <v>3572</v>
      </c>
      <c r="D2096" t="s">
        <v>21</v>
      </c>
      <c r="E2096">
        <v>98247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43560</v>
      </c>
      <c r="L2096" t="s">
        <v>26</v>
      </c>
      <c r="N2096" t="s">
        <v>24</v>
      </c>
    </row>
    <row r="2097" spans="1:14" x14ac:dyDescent="0.25">
      <c r="A2097" t="s">
        <v>1564</v>
      </c>
      <c r="B2097" t="s">
        <v>1565</v>
      </c>
      <c r="C2097" t="s">
        <v>1566</v>
      </c>
      <c r="D2097" t="s">
        <v>21</v>
      </c>
      <c r="E2097">
        <v>98520</v>
      </c>
      <c r="F2097" t="s">
        <v>22</v>
      </c>
      <c r="G2097" t="s">
        <v>22</v>
      </c>
      <c r="H2097" t="s">
        <v>116</v>
      </c>
      <c r="I2097" t="s">
        <v>117</v>
      </c>
      <c r="J2097" t="s">
        <v>59</v>
      </c>
      <c r="K2097" s="1">
        <v>43560</v>
      </c>
      <c r="L2097" t="s">
        <v>60</v>
      </c>
      <c r="M2097" t="str">
        <f>HYPERLINK("https://www.regulations.gov/docket?D=FDA-2019-H-1610")</f>
        <v>https://www.regulations.gov/docket?D=FDA-2019-H-1610</v>
      </c>
      <c r="N2097" t="s">
        <v>59</v>
      </c>
    </row>
    <row r="2098" spans="1:14" x14ac:dyDescent="0.25">
      <c r="A2098" t="s">
        <v>3922</v>
      </c>
      <c r="B2098" t="s">
        <v>3923</v>
      </c>
      <c r="C2098" t="s">
        <v>20</v>
      </c>
      <c r="D2098" t="s">
        <v>21</v>
      </c>
      <c r="E2098">
        <v>98125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43560</v>
      </c>
      <c r="L2098" t="s">
        <v>26</v>
      </c>
      <c r="N2098" t="s">
        <v>24</v>
      </c>
    </row>
    <row r="2099" spans="1:14" x14ac:dyDescent="0.25">
      <c r="A2099" t="s">
        <v>3924</v>
      </c>
      <c r="B2099" t="s">
        <v>3925</v>
      </c>
      <c r="C2099" t="s">
        <v>20</v>
      </c>
      <c r="D2099" t="s">
        <v>21</v>
      </c>
      <c r="E2099">
        <v>98125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43560</v>
      </c>
      <c r="L2099" t="s">
        <v>26</v>
      </c>
      <c r="N2099" t="s">
        <v>24</v>
      </c>
    </row>
    <row r="2100" spans="1:14" x14ac:dyDescent="0.25">
      <c r="A2100" t="s">
        <v>3926</v>
      </c>
      <c r="B2100" t="s">
        <v>3927</v>
      </c>
      <c r="C2100" t="s">
        <v>2866</v>
      </c>
      <c r="D2100" t="s">
        <v>21</v>
      </c>
      <c r="E2100">
        <v>98276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43560</v>
      </c>
      <c r="L2100" t="s">
        <v>26</v>
      </c>
      <c r="N2100" t="s">
        <v>24</v>
      </c>
    </row>
    <row r="2101" spans="1:14" x14ac:dyDescent="0.25">
      <c r="A2101" t="s">
        <v>3928</v>
      </c>
      <c r="B2101" t="s">
        <v>3929</v>
      </c>
      <c r="C2101" t="s">
        <v>3930</v>
      </c>
      <c r="D2101" t="s">
        <v>21</v>
      </c>
      <c r="E2101">
        <v>98266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43560</v>
      </c>
      <c r="L2101" t="s">
        <v>26</v>
      </c>
      <c r="N2101" t="s">
        <v>24</v>
      </c>
    </row>
    <row r="2102" spans="1:14" x14ac:dyDescent="0.25">
      <c r="A2102" t="s">
        <v>3931</v>
      </c>
      <c r="B2102" t="s">
        <v>3932</v>
      </c>
      <c r="C2102" t="s">
        <v>41</v>
      </c>
      <c r="D2102" t="s">
        <v>21</v>
      </c>
      <c r="E2102">
        <v>98188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43560</v>
      </c>
      <c r="L2102" t="s">
        <v>26</v>
      </c>
      <c r="N2102" t="s">
        <v>24</v>
      </c>
    </row>
    <row r="2103" spans="1:14" x14ac:dyDescent="0.25">
      <c r="A2103" t="s">
        <v>3933</v>
      </c>
      <c r="B2103" t="s">
        <v>3934</v>
      </c>
      <c r="C2103" t="s">
        <v>41</v>
      </c>
      <c r="D2103" t="s">
        <v>21</v>
      </c>
      <c r="E2103">
        <v>98188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43560</v>
      </c>
      <c r="L2103" t="s">
        <v>26</v>
      </c>
      <c r="N2103" t="s">
        <v>24</v>
      </c>
    </row>
    <row r="2104" spans="1:14" x14ac:dyDescent="0.25">
      <c r="A2104" t="s">
        <v>3935</v>
      </c>
      <c r="B2104" t="s">
        <v>3936</v>
      </c>
      <c r="C2104" t="s">
        <v>3608</v>
      </c>
      <c r="D2104" t="s">
        <v>21</v>
      </c>
      <c r="E2104">
        <v>98295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43560</v>
      </c>
      <c r="L2104" t="s">
        <v>26</v>
      </c>
      <c r="N2104" t="s">
        <v>24</v>
      </c>
    </row>
    <row r="2105" spans="1:14" x14ac:dyDescent="0.25">
      <c r="A2105" t="s">
        <v>3937</v>
      </c>
      <c r="B2105" t="s">
        <v>3938</v>
      </c>
      <c r="C2105" t="s">
        <v>20</v>
      </c>
      <c r="D2105" t="s">
        <v>21</v>
      </c>
      <c r="E2105">
        <v>98125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43560</v>
      </c>
      <c r="L2105" t="s">
        <v>26</v>
      </c>
      <c r="N2105" t="s">
        <v>24</v>
      </c>
    </row>
    <row r="2106" spans="1:14" x14ac:dyDescent="0.25">
      <c r="A2106" t="s">
        <v>3939</v>
      </c>
      <c r="B2106" t="s">
        <v>3940</v>
      </c>
      <c r="C2106" t="s">
        <v>3572</v>
      </c>
      <c r="D2106" t="s">
        <v>21</v>
      </c>
      <c r="E2106">
        <v>98247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43560</v>
      </c>
      <c r="L2106" t="s">
        <v>26</v>
      </c>
      <c r="N2106" t="s">
        <v>24</v>
      </c>
    </row>
    <row r="2107" spans="1:14" x14ac:dyDescent="0.25">
      <c r="A2107" t="s">
        <v>194</v>
      </c>
      <c r="B2107" t="s">
        <v>3941</v>
      </c>
      <c r="C2107" t="s">
        <v>20</v>
      </c>
      <c r="D2107" t="s">
        <v>21</v>
      </c>
      <c r="E2107">
        <v>98117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43560</v>
      </c>
      <c r="L2107" t="s">
        <v>26</v>
      </c>
      <c r="N2107" t="s">
        <v>24</v>
      </c>
    </row>
    <row r="2108" spans="1:14" x14ac:dyDescent="0.25">
      <c r="A2108" t="s">
        <v>375</v>
      </c>
      <c r="B2108" t="s">
        <v>3942</v>
      </c>
      <c r="C2108" t="s">
        <v>20</v>
      </c>
      <c r="D2108" t="s">
        <v>21</v>
      </c>
      <c r="E2108">
        <v>98116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43560</v>
      </c>
      <c r="L2108" t="s">
        <v>26</v>
      </c>
      <c r="N2108" t="s">
        <v>24</v>
      </c>
    </row>
    <row r="2109" spans="1:14" x14ac:dyDescent="0.25">
      <c r="A2109" t="s">
        <v>3943</v>
      </c>
      <c r="B2109" t="s">
        <v>3944</v>
      </c>
      <c r="C2109" t="s">
        <v>20</v>
      </c>
      <c r="D2109" t="s">
        <v>21</v>
      </c>
      <c r="E2109">
        <v>98125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43560</v>
      </c>
      <c r="L2109" t="s">
        <v>26</v>
      </c>
      <c r="N2109" t="s">
        <v>24</v>
      </c>
    </row>
    <row r="2110" spans="1:14" x14ac:dyDescent="0.25">
      <c r="A2110" t="s">
        <v>3945</v>
      </c>
      <c r="B2110" t="s">
        <v>3946</v>
      </c>
      <c r="C2110" t="s">
        <v>3930</v>
      </c>
      <c r="D2110" t="s">
        <v>21</v>
      </c>
      <c r="E2110">
        <v>98226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43560</v>
      </c>
      <c r="L2110" t="s">
        <v>26</v>
      </c>
      <c r="N2110" t="s">
        <v>24</v>
      </c>
    </row>
    <row r="2111" spans="1:14" x14ac:dyDescent="0.25">
      <c r="A2111" t="s">
        <v>77</v>
      </c>
      <c r="B2111" t="s">
        <v>3947</v>
      </c>
      <c r="C2111" t="s">
        <v>20</v>
      </c>
      <c r="D2111" t="s">
        <v>21</v>
      </c>
      <c r="E2111">
        <v>98109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43560</v>
      </c>
      <c r="L2111" t="s">
        <v>26</v>
      </c>
      <c r="N2111" t="s">
        <v>24</v>
      </c>
    </row>
    <row r="2112" spans="1:14" x14ac:dyDescent="0.25">
      <c r="A2112" t="s">
        <v>3948</v>
      </c>
      <c r="B2112" t="s">
        <v>3949</v>
      </c>
      <c r="C2112" t="s">
        <v>227</v>
      </c>
      <c r="D2112" t="s">
        <v>21</v>
      </c>
      <c r="E2112">
        <v>98225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43559</v>
      </c>
      <c r="L2112" t="s">
        <v>26</v>
      </c>
      <c r="N2112" t="s">
        <v>24</v>
      </c>
    </row>
    <row r="2113" spans="1:14" x14ac:dyDescent="0.25">
      <c r="A2113" t="s">
        <v>3950</v>
      </c>
      <c r="B2113" t="s">
        <v>3951</v>
      </c>
      <c r="C2113" t="s">
        <v>246</v>
      </c>
      <c r="D2113" t="s">
        <v>21</v>
      </c>
      <c r="E2113">
        <v>98310</v>
      </c>
      <c r="F2113" t="s">
        <v>22</v>
      </c>
      <c r="G2113" t="s">
        <v>22</v>
      </c>
      <c r="H2113" t="s">
        <v>57</v>
      </c>
      <c r="I2113" t="s">
        <v>212</v>
      </c>
      <c r="J2113" s="1">
        <v>43503</v>
      </c>
      <c r="K2113" s="1">
        <v>43559</v>
      </c>
      <c r="L2113" t="s">
        <v>118</v>
      </c>
      <c r="N2113" t="s">
        <v>1849</v>
      </c>
    </row>
    <row r="2114" spans="1:14" x14ac:dyDescent="0.25">
      <c r="A2114" t="s">
        <v>3952</v>
      </c>
      <c r="B2114" t="s">
        <v>3953</v>
      </c>
      <c r="C2114" t="s">
        <v>108</v>
      </c>
      <c r="D2114" t="s">
        <v>21</v>
      </c>
      <c r="E2114">
        <v>98201</v>
      </c>
      <c r="F2114" t="s">
        <v>22</v>
      </c>
      <c r="G2114" t="s">
        <v>22</v>
      </c>
      <c r="H2114" t="s">
        <v>104</v>
      </c>
      <c r="I2114" t="s">
        <v>148</v>
      </c>
      <c r="J2114" s="1">
        <v>43496</v>
      </c>
      <c r="K2114" s="1">
        <v>43559</v>
      </c>
      <c r="L2114" t="s">
        <v>118</v>
      </c>
      <c r="N2114" t="s">
        <v>119</v>
      </c>
    </row>
    <row r="2115" spans="1:14" x14ac:dyDescent="0.25">
      <c r="A2115" t="s">
        <v>3954</v>
      </c>
      <c r="B2115" t="s">
        <v>3955</v>
      </c>
      <c r="C2115" t="s">
        <v>227</v>
      </c>
      <c r="D2115" t="s">
        <v>21</v>
      </c>
      <c r="E2115">
        <v>98225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43559</v>
      </c>
      <c r="L2115" t="s">
        <v>26</v>
      </c>
      <c r="N2115" t="s">
        <v>24</v>
      </c>
    </row>
    <row r="2116" spans="1:14" x14ac:dyDescent="0.25">
      <c r="A2116" t="s">
        <v>111</v>
      </c>
      <c r="B2116" t="s">
        <v>1989</v>
      </c>
      <c r="C2116" t="s">
        <v>34</v>
      </c>
      <c r="D2116" t="s">
        <v>21</v>
      </c>
      <c r="E2116">
        <v>98661</v>
      </c>
      <c r="F2116" t="s">
        <v>22</v>
      </c>
      <c r="G2116" t="s">
        <v>22</v>
      </c>
      <c r="H2116" t="s">
        <v>57</v>
      </c>
      <c r="I2116" t="s">
        <v>58</v>
      </c>
      <c r="J2116" s="1">
        <v>43488</v>
      </c>
      <c r="K2116" s="1">
        <v>43559</v>
      </c>
      <c r="L2116" t="s">
        <v>118</v>
      </c>
      <c r="N2116" t="s">
        <v>1849</v>
      </c>
    </row>
    <row r="2117" spans="1:14" x14ac:dyDescent="0.25">
      <c r="A2117">
        <v>76</v>
      </c>
      <c r="B2117" t="s">
        <v>3956</v>
      </c>
      <c r="C2117" t="s">
        <v>236</v>
      </c>
      <c r="D2117" t="s">
        <v>21</v>
      </c>
      <c r="E2117">
        <v>98466</v>
      </c>
      <c r="F2117" t="s">
        <v>22</v>
      </c>
      <c r="G2117" t="s">
        <v>22</v>
      </c>
      <c r="H2117" t="s">
        <v>57</v>
      </c>
      <c r="I2117" t="s">
        <v>58</v>
      </c>
      <c r="J2117" s="1">
        <v>43493</v>
      </c>
      <c r="K2117" s="1">
        <v>43559</v>
      </c>
      <c r="L2117" t="s">
        <v>118</v>
      </c>
      <c r="N2117" t="s">
        <v>1992</v>
      </c>
    </row>
    <row r="2118" spans="1:14" x14ac:dyDescent="0.25">
      <c r="A2118" t="s">
        <v>2199</v>
      </c>
      <c r="B2118" t="s">
        <v>2200</v>
      </c>
      <c r="C2118" t="s">
        <v>20</v>
      </c>
      <c r="D2118" t="s">
        <v>21</v>
      </c>
      <c r="E2118">
        <v>98105</v>
      </c>
      <c r="F2118" t="s">
        <v>22</v>
      </c>
      <c r="G2118" t="s">
        <v>22</v>
      </c>
      <c r="H2118" t="s">
        <v>57</v>
      </c>
      <c r="I2118" t="s">
        <v>620</v>
      </c>
      <c r="J2118" s="1">
        <v>43494</v>
      </c>
      <c r="K2118" s="1">
        <v>43559</v>
      </c>
      <c r="L2118" t="s">
        <v>118</v>
      </c>
      <c r="N2118" t="s">
        <v>1849</v>
      </c>
    </row>
    <row r="2119" spans="1:14" x14ac:dyDescent="0.25">
      <c r="A2119" t="s">
        <v>1281</v>
      </c>
      <c r="B2119" t="s">
        <v>1282</v>
      </c>
      <c r="C2119" t="s">
        <v>1283</v>
      </c>
      <c r="D2119" t="s">
        <v>21</v>
      </c>
      <c r="E2119">
        <v>98802</v>
      </c>
      <c r="F2119" t="s">
        <v>22</v>
      </c>
      <c r="G2119" t="s">
        <v>22</v>
      </c>
      <c r="H2119" t="s">
        <v>104</v>
      </c>
      <c r="I2119" t="s">
        <v>105</v>
      </c>
      <c r="J2119" s="1">
        <v>43491</v>
      </c>
      <c r="K2119" s="1">
        <v>43559</v>
      </c>
      <c r="L2119" t="s">
        <v>118</v>
      </c>
      <c r="N2119" t="s">
        <v>1854</v>
      </c>
    </row>
    <row r="2120" spans="1:14" x14ac:dyDescent="0.25">
      <c r="A2120" t="s">
        <v>2087</v>
      </c>
      <c r="B2120" t="s">
        <v>3957</v>
      </c>
      <c r="C2120" t="s">
        <v>2089</v>
      </c>
      <c r="D2120" t="s">
        <v>21</v>
      </c>
      <c r="E2120">
        <v>98338</v>
      </c>
      <c r="F2120" t="s">
        <v>22</v>
      </c>
      <c r="G2120" t="s">
        <v>22</v>
      </c>
      <c r="H2120" t="s">
        <v>116</v>
      </c>
      <c r="I2120" t="s">
        <v>117</v>
      </c>
      <c r="J2120" s="1">
        <v>43495</v>
      </c>
      <c r="K2120" s="1">
        <v>43559</v>
      </c>
      <c r="L2120" t="s">
        <v>118</v>
      </c>
      <c r="N2120" t="s">
        <v>1992</v>
      </c>
    </row>
    <row r="2121" spans="1:14" x14ac:dyDescent="0.25">
      <c r="A2121" t="s">
        <v>581</v>
      </c>
      <c r="B2121" t="s">
        <v>3958</v>
      </c>
      <c r="C2121" t="s">
        <v>227</v>
      </c>
      <c r="D2121" t="s">
        <v>21</v>
      </c>
      <c r="E2121">
        <v>98226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43559</v>
      </c>
      <c r="L2121" t="s">
        <v>26</v>
      </c>
      <c r="N2121" t="s">
        <v>24</v>
      </c>
    </row>
    <row r="2122" spans="1:14" x14ac:dyDescent="0.25">
      <c r="A2122" t="s">
        <v>1894</v>
      </c>
      <c r="B2122" t="s">
        <v>1895</v>
      </c>
      <c r="C2122" t="s">
        <v>339</v>
      </c>
      <c r="D2122" t="s">
        <v>21</v>
      </c>
      <c r="E2122">
        <v>98848</v>
      </c>
      <c r="F2122" t="s">
        <v>22</v>
      </c>
      <c r="G2122" t="s">
        <v>22</v>
      </c>
      <c r="H2122" t="s">
        <v>104</v>
      </c>
      <c r="I2122" t="s">
        <v>105</v>
      </c>
      <c r="J2122" s="1">
        <v>43492</v>
      </c>
      <c r="K2122" s="1">
        <v>43559</v>
      </c>
      <c r="L2122" t="s">
        <v>118</v>
      </c>
      <c r="N2122" t="s">
        <v>1854</v>
      </c>
    </row>
    <row r="2123" spans="1:14" x14ac:dyDescent="0.25">
      <c r="A2123" t="s">
        <v>737</v>
      </c>
      <c r="B2123" t="s">
        <v>738</v>
      </c>
      <c r="C2123" t="s">
        <v>255</v>
      </c>
      <c r="D2123" t="s">
        <v>21</v>
      </c>
      <c r="E2123">
        <v>98626</v>
      </c>
      <c r="F2123" t="s">
        <v>22</v>
      </c>
      <c r="G2123" t="s">
        <v>22</v>
      </c>
      <c r="H2123" t="s">
        <v>57</v>
      </c>
      <c r="I2123" t="s">
        <v>58</v>
      </c>
      <c r="J2123" s="1">
        <v>43503</v>
      </c>
      <c r="K2123" s="1">
        <v>43559</v>
      </c>
      <c r="L2123" t="s">
        <v>118</v>
      </c>
      <c r="N2123" t="s">
        <v>1992</v>
      </c>
    </row>
    <row r="2124" spans="1:14" x14ac:dyDescent="0.25">
      <c r="A2124" t="s">
        <v>242</v>
      </c>
      <c r="B2124" t="s">
        <v>2998</v>
      </c>
      <c r="C2124" t="s">
        <v>20</v>
      </c>
      <c r="D2124" t="s">
        <v>21</v>
      </c>
      <c r="E2124">
        <v>98155</v>
      </c>
      <c r="F2124" t="s">
        <v>22</v>
      </c>
      <c r="G2124" t="s">
        <v>22</v>
      </c>
      <c r="H2124" t="s">
        <v>116</v>
      </c>
      <c r="I2124" t="s">
        <v>117</v>
      </c>
      <c r="J2124" t="s">
        <v>59</v>
      </c>
      <c r="K2124" s="1">
        <v>43559</v>
      </c>
      <c r="L2124" t="s">
        <v>60</v>
      </c>
      <c r="M2124" t="str">
        <f>HYPERLINK("https://www.regulations.gov/docket?D=FDA-2019-H-1581")</f>
        <v>https://www.regulations.gov/docket?D=FDA-2019-H-1581</v>
      </c>
      <c r="N2124" t="s">
        <v>59</v>
      </c>
    </row>
    <row r="2125" spans="1:14" x14ac:dyDescent="0.25">
      <c r="A2125" t="s">
        <v>356</v>
      </c>
      <c r="B2125" t="s">
        <v>3959</v>
      </c>
      <c r="C2125" t="s">
        <v>1555</v>
      </c>
      <c r="D2125" t="s">
        <v>21</v>
      </c>
      <c r="E2125">
        <v>98550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43559</v>
      </c>
      <c r="L2125" t="s">
        <v>26</v>
      </c>
      <c r="N2125" t="s">
        <v>24</v>
      </c>
    </row>
    <row r="2126" spans="1:14" x14ac:dyDescent="0.25">
      <c r="A2126" t="s">
        <v>356</v>
      </c>
      <c r="B2126" t="s">
        <v>1414</v>
      </c>
      <c r="C2126" t="s">
        <v>454</v>
      </c>
      <c r="D2126" t="s">
        <v>21</v>
      </c>
      <c r="E2126">
        <v>98006</v>
      </c>
      <c r="F2126" t="s">
        <v>22</v>
      </c>
      <c r="G2126" t="s">
        <v>22</v>
      </c>
      <c r="H2126" t="s">
        <v>116</v>
      </c>
      <c r="I2126" t="s">
        <v>117</v>
      </c>
      <c r="J2126" s="1">
        <v>43504</v>
      </c>
      <c r="K2126" s="1">
        <v>43559</v>
      </c>
      <c r="L2126" t="s">
        <v>118</v>
      </c>
      <c r="N2126" t="s">
        <v>1849</v>
      </c>
    </row>
    <row r="2127" spans="1:14" x14ac:dyDescent="0.25">
      <c r="A2127" t="s">
        <v>242</v>
      </c>
      <c r="B2127" t="s">
        <v>3960</v>
      </c>
      <c r="C2127" t="s">
        <v>20</v>
      </c>
      <c r="D2127" t="s">
        <v>21</v>
      </c>
      <c r="E2127">
        <v>98117</v>
      </c>
      <c r="F2127" t="s">
        <v>22</v>
      </c>
      <c r="G2127" t="s">
        <v>22</v>
      </c>
      <c r="H2127" t="s">
        <v>116</v>
      </c>
      <c r="I2127" t="s">
        <v>117</v>
      </c>
      <c r="J2127" s="1">
        <v>43494</v>
      </c>
      <c r="K2127" s="1">
        <v>43559</v>
      </c>
      <c r="L2127" t="s">
        <v>118</v>
      </c>
      <c r="N2127" t="s">
        <v>1849</v>
      </c>
    </row>
    <row r="2128" spans="1:14" x14ac:dyDescent="0.25">
      <c r="A2128" t="s">
        <v>1898</v>
      </c>
      <c r="B2128" t="s">
        <v>1899</v>
      </c>
      <c r="C2128" t="s">
        <v>186</v>
      </c>
      <c r="D2128" t="s">
        <v>21</v>
      </c>
      <c r="E2128">
        <v>98823</v>
      </c>
      <c r="F2128" t="s">
        <v>22</v>
      </c>
      <c r="G2128" t="s">
        <v>22</v>
      </c>
      <c r="H2128" t="s">
        <v>104</v>
      </c>
      <c r="I2128" t="s">
        <v>105</v>
      </c>
      <c r="J2128" s="1">
        <v>43492</v>
      </c>
      <c r="K2128" s="1">
        <v>43559</v>
      </c>
      <c r="L2128" t="s">
        <v>118</v>
      </c>
      <c r="N2128" t="s">
        <v>1858</v>
      </c>
    </row>
    <row r="2129" spans="1:14" x14ac:dyDescent="0.25">
      <c r="A2129" t="s">
        <v>242</v>
      </c>
      <c r="B2129" t="s">
        <v>419</v>
      </c>
      <c r="C2129" t="s">
        <v>34</v>
      </c>
      <c r="D2129" t="s">
        <v>21</v>
      </c>
      <c r="E2129">
        <v>98661</v>
      </c>
      <c r="F2129" t="s">
        <v>22</v>
      </c>
      <c r="G2129" t="s">
        <v>22</v>
      </c>
      <c r="H2129" t="s">
        <v>57</v>
      </c>
      <c r="I2129" t="s">
        <v>58</v>
      </c>
      <c r="J2129" s="1">
        <v>43488</v>
      </c>
      <c r="K2129" s="1">
        <v>43559</v>
      </c>
      <c r="L2129" t="s">
        <v>118</v>
      </c>
      <c r="N2129" t="s">
        <v>1849</v>
      </c>
    </row>
    <row r="2130" spans="1:14" x14ac:dyDescent="0.25">
      <c r="A2130" t="s">
        <v>1415</v>
      </c>
      <c r="B2130" t="s">
        <v>1416</v>
      </c>
      <c r="C2130" t="s">
        <v>590</v>
      </c>
      <c r="D2130" t="s">
        <v>21</v>
      </c>
      <c r="E2130">
        <v>98065</v>
      </c>
      <c r="F2130" t="s">
        <v>22</v>
      </c>
      <c r="G2130" t="s">
        <v>22</v>
      </c>
      <c r="H2130" t="s">
        <v>116</v>
      </c>
      <c r="I2130" t="s">
        <v>212</v>
      </c>
      <c r="J2130" t="s">
        <v>59</v>
      </c>
      <c r="K2130" s="1">
        <v>43559</v>
      </c>
      <c r="L2130" t="s">
        <v>60</v>
      </c>
      <c r="M2130" t="str">
        <f>HYPERLINK("https://www.regulations.gov/docket?D=FDA-2019-H-1589")</f>
        <v>https://www.regulations.gov/docket?D=FDA-2019-H-1589</v>
      </c>
      <c r="N2130" t="s">
        <v>59</v>
      </c>
    </row>
    <row r="2131" spans="1:14" x14ac:dyDescent="0.25">
      <c r="A2131" t="s">
        <v>1683</v>
      </c>
      <c r="B2131" t="s">
        <v>1684</v>
      </c>
      <c r="C2131" t="s">
        <v>1685</v>
      </c>
      <c r="D2131" t="s">
        <v>21</v>
      </c>
      <c r="E2131">
        <v>98354</v>
      </c>
      <c r="F2131" t="s">
        <v>22</v>
      </c>
      <c r="G2131" t="s">
        <v>22</v>
      </c>
      <c r="H2131" t="s">
        <v>104</v>
      </c>
      <c r="I2131" t="s">
        <v>105</v>
      </c>
      <c r="J2131" s="1">
        <v>43493</v>
      </c>
      <c r="K2131" s="1">
        <v>43559</v>
      </c>
      <c r="L2131" t="s">
        <v>118</v>
      </c>
      <c r="N2131" t="s">
        <v>1858</v>
      </c>
    </row>
    <row r="2132" spans="1:14" x14ac:dyDescent="0.25">
      <c r="A2132" t="s">
        <v>3961</v>
      </c>
      <c r="B2132" t="s">
        <v>3962</v>
      </c>
      <c r="C2132" t="s">
        <v>156</v>
      </c>
      <c r="D2132" t="s">
        <v>21</v>
      </c>
      <c r="E2132">
        <v>98390</v>
      </c>
      <c r="F2132" t="s">
        <v>22</v>
      </c>
      <c r="G2132" t="s">
        <v>22</v>
      </c>
      <c r="H2132" t="s">
        <v>104</v>
      </c>
      <c r="I2132" t="s">
        <v>105</v>
      </c>
      <c r="J2132" s="1">
        <v>43464</v>
      </c>
      <c r="K2132" s="1">
        <v>43559</v>
      </c>
      <c r="L2132" t="s">
        <v>118</v>
      </c>
      <c r="N2132" t="s">
        <v>1854</v>
      </c>
    </row>
    <row r="2133" spans="1:14" x14ac:dyDescent="0.25">
      <c r="A2133" t="s">
        <v>2780</v>
      </c>
      <c r="B2133" t="s">
        <v>2781</v>
      </c>
      <c r="C2133" t="s">
        <v>142</v>
      </c>
      <c r="D2133" t="s">
        <v>21</v>
      </c>
      <c r="E2133">
        <v>98901</v>
      </c>
      <c r="F2133" t="s">
        <v>22</v>
      </c>
      <c r="G2133" t="s">
        <v>22</v>
      </c>
      <c r="H2133" t="s">
        <v>104</v>
      </c>
      <c r="I2133" t="s">
        <v>105</v>
      </c>
      <c r="J2133" t="s">
        <v>59</v>
      </c>
      <c r="K2133" s="1">
        <v>43559</v>
      </c>
      <c r="L2133" t="s">
        <v>60</v>
      </c>
      <c r="M2133" t="str">
        <f>HYPERLINK("https://www.regulations.gov/docket?D=FDA-2019-H-1576")</f>
        <v>https://www.regulations.gov/docket?D=FDA-2019-H-1576</v>
      </c>
      <c r="N2133" t="s">
        <v>59</v>
      </c>
    </row>
    <row r="2134" spans="1:14" x14ac:dyDescent="0.25">
      <c r="A2134" t="s">
        <v>1362</v>
      </c>
      <c r="B2134" t="s">
        <v>1363</v>
      </c>
      <c r="C2134" t="s">
        <v>1364</v>
      </c>
      <c r="D2134" t="s">
        <v>21</v>
      </c>
      <c r="E2134">
        <v>98555</v>
      </c>
      <c r="F2134" t="s">
        <v>22</v>
      </c>
      <c r="G2134" t="s">
        <v>22</v>
      </c>
      <c r="H2134" t="s">
        <v>116</v>
      </c>
      <c r="I2134" t="s">
        <v>117</v>
      </c>
      <c r="J2134" s="1">
        <v>43493</v>
      </c>
      <c r="K2134" s="1">
        <v>43559</v>
      </c>
      <c r="L2134" t="s">
        <v>118</v>
      </c>
      <c r="N2134" t="s">
        <v>1849</v>
      </c>
    </row>
    <row r="2135" spans="1:14" x14ac:dyDescent="0.25">
      <c r="A2135" t="s">
        <v>3963</v>
      </c>
      <c r="B2135" t="s">
        <v>3964</v>
      </c>
      <c r="C2135" t="s">
        <v>898</v>
      </c>
      <c r="D2135" t="s">
        <v>21</v>
      </c>
      <c r="E2135">
        <v>98252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43559</v>
      </c>
      <c r="L2135" t="s">
        <v>26</v>
      </c>
      <c r="N2135" t="s">
        <v>24</v>
      </c>
    </row>
    <row r="2136" spans="1:14" x14ac:dyDescent="0.25">
      <c r="A2136" t="s">
        <v>3965</v>
      </c>
      <c r="B2136" t="s">
        <v>3966</v>
      </c>
      <c r="C2136" t="s">
        <v>108</v>
      </c>
      <c r="D2136" t="s">
        <v>21</v>
      </c>
      <c r="E2136">
        <v>98204</v>
      </c>
      <c r="F2136" t="s">
        <v>22</v>
      </c>
      <c r="G2136" t="s">
        <v>22</v>
      </c>
      <c r="H2136" t="s">
        <v>57</v>
      </c>
      <c r="I2136" t="s">
        <v>620</v>
      </c>
      <c r="J2136" s="1">
        <v>43496</v>
      </c>
      <c r="K2136" s="1">
        <v>43559</v>
      </c>
      <c r="L2136" t="s">
        <v>118</v>
      </c>
      <c r="N2136" t="s">
        <v>1849</v>
      </c>
    </row>
    <row r="2137" spans="1:14" x14ac:dyDescent="0.25">
      <c r="A2137" t="s">
        <v>3967</v>
      </c>
      <c r="B2137" t="s">
        <v>3968</v>
      </c>
      <c r="C2137" t="s">
        <v>227</v>
      </c>
      <c r="D2137" t="s">
        <v>21</v>
      </c>
      <c r="E2137">
        <v>98226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43559</v>
      </c>
      <c r="L2137" t="s">
        <v>26</v>
      </c>
      <c r="N2137" t="s">
        <v>24</v>
      </c>
    </row>
    <row r="2138" spans="1:14" x14ac:dyDescent="0.25">
      <c r="A2138" t="s">
        <v>860</v>
      </c>
      <c r="B2138" t="s">
        <v>861</v>
      </c>
      <c r="C2138" t="s">
        <v>108</v>
      </c>
      <c r="D2138" t="s">
        <v>21</v>
      </c>
      <c r="E2138">
        <v>98204</v>
      </c>
      <c r="F2138" t="s">
        <v>22</v>
      </c>
      <c r="G2138" t="s">
        <v>22</v>
      </c>
      <c r="H2138" t="s">
        <v>57</v>
      </c>
      <c r="I2138" t="s">
        <v>58</v>
      </c>
      <c r="J2138" s="1">
        <v>43496</v>
      </c>
      <c r="K2138" s="1">
        <v>43559</v>
      </c>
      <c r="L2138" t="s">
        <v>118</v>
      </c>
      <c r="N2138" t="s">
        <v>1849</v>
      </c>
    </row>
    <row r="2139" spans="1:14" x14ac:dyDescent="0.25">
      <c r="A2139" t="s">
        <v>194</v>
      </c>
      <c r="B2139" t="s">
        <v>1112</v>
      </c>
      <c r="C2139" t="s">
        <v>907</v>
      </c>
      <c r="D2139" t="s">
        <v>21</v>
      </c>
      <c r="E2139">
        <v>98221</v>
      </c>
      <c r="F2139" t="s">
        <v>22</v>
      </c>
      <c r="G2139" t="s">
        <v>22</v>
      </c>
      <c r="H2139" t="s">
        <v>57</v>
      </c>
      <c r="I2139" t="s">
        <v>203</v>
      </c>
      <c r="J2139" s="1">
        <v>43497</v>
      </c>
      <c r="K2139" s="1">
        <v>43559</v>
      </c>
      <c r="L2139" t="s">
        <v>118</v>
      </c>
      <c r="N2139" t="s">
        <v>1992</v>
      </c>
    </row>
    <row r="2140" spans="1:14" x14ac:dyDescent="0.25">
      <c r="A2140" t="s">
        <v>3969</v>
      </c>
      <c r="B2140" t="s">
        <v>3970</v>
      </c>
      <c r="C2140" t="s">
        <v>178</v>
      </c>
      <c r="D2140" t="s">
        <v>21</v>
      </c>
      <c r="E2140">
        <v>98944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43559</v>
      </c>
      <c r="L2140" t="s">
        <v>26</v>
      </c>
      <c r="N2140" t="s">
        <v>24</v>
      </c>
    </row>
    <row r="2141" spans="1:14" x14ac:dyDescent="0.25">
      <c r="A2141" t="s">
        <v>3971</v>
      </c>
      <c r="B2141" t="s">
        <v>3972</v>
      </c>
      <c r="C2141" t="s">
        <v>898</v>
      </c>
      <c r="D2141" t="s">
        <v>21</v>
      </c>
      <c r="E2141">
        <v>98252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43559</v>
      </c>
      <c r="L2141" t="s">
        <v>26</v>
      </c>
      <c r="N2141" t="s">
        <v>24</v>
      </c>
    </row>
    <row r="2142" spans="1:14" x14ac:dyDescent="0.25">
      <c r="A2142" t="s">
        <v>2787</v>
      </c>
      <c r="B2142" t="s">
        <v>2788</v>
      </c>
      <c r="C2142" t="s">
        <v>142</v>
      </c>
      <c r="D2142" t="s">
        <v>21</v>
      </c>
      <c r="E2142">
        <v>98908</v>
      </c>
      <c r="F2142" t="s">
        <v>22</v>
      </c>
      <c r="G2142" t="s">
        <v>22</v>
      </c>
      <c r="H2142" t="s">
        <v>104</v>
      </c>
      <c r="I2142" t="s">
        <v>105</v>
      </c>
      <c r="J2142" t="s">
        <v>59</v>
      </c>
      <c r="K2142" s="1">
        <v>43559</v>
      </c>
      <c r="L2142" t="s">
        <v>60</v>
      </c>
      <c r="M2142" t="str">
        <f>HYPERLINK("https://www.regulations.gov/docket?D=FDA-2019-H-1573")</f>
        <v>https://www.regulations.gov/docket?D=FDA-2019-H-1573</v>
      </c>
      <c r="N2142" t="s">
        <v>59</v>
      </c>
    </row>
    <row r="2143" spans="1:14" x14ac:dyDescent="0.25">
      <c r="A2143" t="s">
        <v>3973</v>
      </c>
      <c r="B2143" t="s">
        <v>3974</v>
      </c>
      <c r="C2143" t="s">
        <v>1566</v>
      </c>
      <c r="D2143" t="s">
        <v>21</v>
      </c>
      <c r="E2143">
        <v>98520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43559</v>
      </c>
      <c r="L2143" t="s">
        <v>26</v>
      </c>
      <c r="N2143" t="s">
        <v>24</v>
      </c>
    </row>
    <row r="2144" spans="1:14" x14ac:dyDescent="0.25">
      <c r="A2144" t="s">
        <v>3975</v>
      </c>
      <c r="B2144" t="s">
        <v>3976</v>
      </c>
      <c r="C2144" t="s">
        <v>1555</v>
      </c>
      <c r="D2144" t="s">
        <v>21</v>
      </c>
      <c r="E2144">
        <v>98550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43559</v>
      </c>
      <c r="L2144" t="s">
        <v>26</v>
      </c>
      <c r="N2144" t="s">
        <v>24</v>
      </c>
    </row>
    <row r="2145" spans="1:14" x14ac:dyDescent="0.25">
      <c r="A2145" t="s">
        <v>2513</v>
      </c>
      <c r="B2145" t="s">
        <v>2514</v>
      </c>
      <c r="C2145" t="s">
        <v>463</v>
      </c>
      <c r="D2145" t="s">
        <v>21</v>
      </c>
      <c r="E2145">
        <v>98632</v>
      </c>
      <c r="F2145" t="s">
        <v>22</v>
      </c>
      <c r="G2145" t="s">
        <v>22</v>
      </c>
      <c r="H2145" t="s">
        <v>57</v>
      </c>
      <c r="I2145" t="s">
        <v>58</v>
      </c>
      <c r="J2145" s="1">
        <v>43503</v>
      </c>
      <c r="K2145" s="1">
        <v>43559</v>
      </c>
      <c r="L2145" t="s">
        <v>118</v>
      </c>
      <c r="N2145" t="s">
        <v>1849</v>
      </c>
    </row>
    <row r="2146" spans="1:14" x14ac:dyDescent="0.25">
      <c r="A2146" t="s">
        <v>3977</v>
      </c>
      <c r="B2146" t="s">
        <v>3978</v>
      </c>
      <c r="C2146" t="s">
        <v>236</v>
      </c>
      <c r="D2146" t="s">
        <v>21</v>
      </c>
      <c r="E2146">
        <v>98402</v>
      </c>
      <c r="F2146" t="s">
        <v>22</v>
      </c>
      <c r="G2146" t="s">
        <v>22</v>
      </c>
      <c r="H2146" t="s">
        <v>57</v>
      </c>
      <c r="I2146" t="s">
        <v>212</v>
      </c>
      <c r="J2146" s="1">
        <v>43467</v>
      </c>
      <c r="K2146" s="1">
        <v>43559</v>
      </c>
      <c r="L2146" t="s">
        <v>118</v>
      </c>
      <c r="N2146" t="s">
        <v>1992</v>
      </c>
    </row>
    <row r="2147" spans="1:14" x14ac:dyDescent="0.25">
      <c r="A2147" t="s">
        <v>297</v>
      </c>
      <c r="B2147" t="s">
        <v>298</v>
      </c>
      <c r="C2147" t="s">
        <v>299</v>
      </c>
      <c r="D2147" t="s">
        <v>21</v>
      </c>
      <c r="E2147">
        <v>98850</v>
      </c>
      <c r="F2147" t="s">
        <v>22</v>
      </c>
      <c r="G2147" t="s">
        <v>22</v>
      </c>
      <c r="H2147" t="s">
        <v>104</v>
      </c>
      <c r="I2147" t="s">
        <v>148</v>
      </c>
      <c r="J2147" s="1">
        <v>43491</v>
      </c>
      <c r="K2147" s="1">
        <v>43559</v>
      </c>
      <c r="L2147" t="s">
        <v>118</v>
      </c>
      <c r="N2147" t="s">
        <v>1858</v>
      </c>
    </row>
    <row r="2148" spans="1:14" x14ac:dyDescent="0.25">
      <c r="A2148" t="s">
        <v>3979</v>
      </c>
      <c r="B2148" t="s">
        <v>3980</v>
      </c>
      <c r="C2148" t="s">
        <v>1555</v>
      </c>
      <c r="D2148" t="s">
        <v>21</v>
      </c>
      <c r="E2148">
        <v>98550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43559</v>
      </c>
      <c r="L2148" t="s">
        <v>26</v>
      </c>
      <c r="N2148" t="s">
        <v>24</v>
      </c>
    </row>
    <row r="2149" spans="1:14" x14ac:dyDescent="0.25">
      <c r="A2149" t="s">
        <v>3981</v>
      </c>
      <c r="B2149" t="s">
        <v>3982</v>
      </c>
      <c r="C2149" t="s">
        <v>555</v>
      </c>
      <c r="D2149" t="s">
        <v>21</v>
      </c>
      <c r="E2149">
        <v>98052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43559</v>
      </c>
      <c r="L2149" t="s">
        <v>26</v>
      </c>
      <c r="N2149" t="s">
        <v>24</v>
      </c>
    </row>
    <row r="2150" spans="1:14" x14ac:dyDescent="0.25">
      <c r="A2150" t="s">
        <v>3983</v>
      </c>
      <c r="B2150" t="s">
        <v>3984</v>
      </c>
      <c r="C2150" t="s">
        <v>34</v>
      </c>
      <c r="D2150" t="s">
        <v>21</v>
      </c>
      <c r="E2150">
        <v>98661</v>
      </c>
      <c r="F2150" t="s">
        <v>22</v>
      </c>
      <c r="G2150" t="s">
        <v>22</v>
      </c>
      <c r="H2150" t="s">
        <v>57</v>
      </c>
      <c r="I2150" t="s">
        <v>58</v>
      </c>
      <c r="J2150" s="1">
        <v>43493</v>
      </c>
      <c r="K2150" s="1">
        <v>43559</v>
      </c>
      <c r="L2150" t="s">
        <v>118</v>
      </c>
      <c r="N2150" t="s">
        <v>1992</v>
      </c>
    </row>
    <row r="2151" spans="1:14" x14ac:dyDescent="0.25">
      <c r="A2151" t="s">
        <v>1308</v>
      </c>
      <c r="B2151" t="s">
        <v>1309</v>
      </c>
      <c r="C2151" t="s">
        <v>632</v>
      </c>
      <c r="D2151" t="s">
        <v>21</v>
      </c>
      <c r="E2151">
        <v>98036</v>
      </c>
      <c r="F2151" t="s">
        <v>22</v>
      </c>
      <c r="G2151" t="s">
        <v>22</v>
      </c>
      <c r="H2151" t="s">
        <v>57</v>
      </c>
      <c r="I2151" t="s">
        <v>212</v>
      </c>
      <c r="J2151" s="1">
        <v>43503</v>
      </c>
      <c r="K2151" s="1">
        <v>43559</v>
      </c>
      <c r="L2151" t="s">
        <v>118</v>
      </c>
      <c r="N2151" t="s">
        <v>1849</v>
      </c>
    </row>
    <row r="2152" spans="1:14" x14ac:dyDescent="0.25">
      <c r="A2152" t="s">
        <v>1867</v>
      </c>
      <c r="B2152" t="s">
        <v>2250</v>
      </c>
      <c r="C2152" t="s">
        <v>246</v>
      </c>
      <c r="D2152" t="s">
        <v>21</v>
      </c>
      <c r="E2152">
        <v>98312</v>
      </c>
      <c r="F2152" t="s">
        <v>22</v>
      </c>
      <c r="G2152" t="s">
        <v>22</v>
      </c>
      <c r="H2152" t="s">
        <v>57</v>
      </c>
      <c r="I2152" t="s">
        <v>212</v>
      </c>
      <c r="J2152" s="1">
        <v>43503</v>
      </c>
      <c r="K2152" s="1">
        <v>43559</v>
      </c>
      <c r="L2152" t="s">
        <v>118</v>
      </c>
      <c r="N2152" t="s">
        <v>1992</v>
      </c>
    </row>
    <row r="2153" spans="1:14" x14ac:dyDescent="0.25">
      <c r="A2153" t="s">
        <v>3985</v>
      </c>
      <c r="B2153" t="s">
        <v>3986</v>
      </c>
      <c r="C2153" t="s">
        <v>454</v>
      </c>
      <c r="D2153" t="s">
        <v>21</v>
      </c>
      <c r="E2153">
        <v>98007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43558</v>
      </c>
      <c r="L2153" t="s">
        <v>26</v>
      </c>
      <c r="N2153" t="s">
        <v>24</v>
      </c>
    </row>
    <row r="2154" spans="1:14" x14ac:dyDescent="0.25">
      <c r="A2154" t="s">
        <v>111</v>
      </c>
      <c r="B2154" t="s">
        <v>3987</v>
      </c>
      <c r="C2154" t="s">
        <v>132</v>
      </c>
      <c r="D2154" t="s">
        <v>21</v>
      </c>
      <c r="E2154">
        <v>99301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43558</v>
      </c>
      <c r="L2154" t="s">
        <v>26</v>
      </c>
      <c r="N2154" t="s">
        <v>24</v>
      </c>
    </row>
    <row r="2155" spans="1:14" x14ac:dyDescent="0.25">
      <c r="A2155" t="s">
        <v>111</v>
      </c>
      <c r="B2155" t="s">
        <v>3988</v>
      </c>
      <c r="C2155" t="s">
        <v>20</v>
      </c>
      <c r="D2155" t="s">
        <v>21</v>
      </c>
      <c r="E2155">
        <v>98109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43558</v>
      </c>
      <c r="L2155" t="s">
        <v>26</v>
      </c>
      <c r="N2155" t="s">
        <v>24</v>
      </c>
    </row>
    <row r="2156" spans="1:14" x14ac:dyDescent="0.25">
      <c r="A2156" t="s">
        <v>503</v>
      </c>
      <c r="B2156" t="s">
        <v>3989</v>
      </c>
      <c r="C2156" t="s">
        <v>1498</v>
      </c>
      <c r="D2156" t="s">
        <v>21</v>
      </c>
      <c r="E2156">
        <v>98335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43558</v>
      </c>
      <c r="L2156" t="s">
        <v>26</v>
      </c>
      <c r="N2156" t="s">
        <v>24</v>
      </c>
    </row>
    <row r="2157" spans="1:14" x14ac:dyDescent="0.25">
      <c r="A2157" t="s">
        <v>3990</v>
      </c>
      <c r="B2157" t="s">
        <v>3991</v>
      </c>
      <c r="C2157" t="s">
        <v>20</v>
      </c>
      <c r="D2157" t="s">
        <v>21</v>
      </c>
      <c r="E2157">
        <v>98117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43558</v>
      </c>
      <c r="L2157" t="s">
        <v>26</v>
      </c>
      <c r="N2157" t="s">
        <v>24</v>
      </c>
    </row>
    <row r="2158" spans="1:14" x14ac:dyDescent="0.25">
      <c r="A2158" t="s">
        <v>3992</v>
      </c>
      <c r="B2158" t="s">
        <v>3993</v>
      </c>
      <c r="C2158" t="s">
        <v>1498</v>
      </c>
      <c r="D2158" t="s">
        <v>21</v>
      </c>
      <c r="E2158">
        <v>98329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43558</v>
      </c>
      <c r="L2158" t="s">
        <v>26</v>
      </c>
      <c r="N2158" t="s">
        <v>24</v>
      </c>
    </row>
    <row r="2159" spans="1:14" x14ac:dyDescent="0.25">
      <c r="A2159" t="s">
        <v>356</v>
      </c>
      <c r="B2159" t="s">
        <v>357</v>
      </c>
      <c r="C2159" t="s">
        <v>358</v>
      </c>
      <c r="D2159" t="s">
        <v>21</v>
      </c>
      <c r="E2159">
        <v>99350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43558</v>
      </c>
      <c r="L2159" t="s">
        <v>26</v>
      </c>
      <c r="N2159" t="s">
        <v>24</v>
      </c>
    </row>
    <row r="2160" spans="1:14" x14ac:dyDescent="0.25">
      <c r="A2160" t="s">
        <v>3994</v>
      </c>
      <c r="B2160" t="s">
        <v>3995</v>
      </c>
      <c r="C2160" t="s">
        <v>20</v>
      </c>
      <c r="D2160" t="s">
        <v>21</v>
      </c>
      <c r="E2160">
        <v>98109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43558</v>
      </c>
      <c r="L2160" t="s">
        <v>26</v>
      </c>
      <c r="N2160" t="s">
        <v>24</v>
      </c>
    </row>
    <row r="2161" spans="1:14" x14ac:dyDescent="0.25">
      <c r="A2161" t="s">
        <v>3996</v>
      </c>
      <c r="B2161" t="s">
        <v>3997</v>
      </c>
      <c r="C2161" t="s">
        <v>37</v>
      </c>
      <c r="D2161" t="s">
        <v>21</v>
      </c>
      <c r="E2161">
        <v>99336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43558</v>
      </c>
      <c r="L2161" t="s">
        <v>26</v>
      </c>
      <c r="N2161" t="s">
        <v>24</v>
      </c>
    </row>
    <row r="2162" spans="1:14" x14ac:dyDescent="0.25">
      <c r="A2162" t="s">
        <v>3998</v>
      </c>
      <c r="B2162" t="s">
        <v>3999</v>
      </c>
      <c r="C2162" t="s">
        <v>1498</v>
      </c>
      <c r="D2162" t="s">
        <v>21</v>
      </c>
      <c r="E2162">
        <v>98335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43558</v>
      </c>
      <c r="L2162" t="s">
        <v>26</v>
      </c>
      <c r="N2162" t="s">
        <v>24</v>
      </c>
    </row>
    <row r="2163" spans="1:14" x14ac:dyDescent="0.25">
      <c r="A2163" t="s">
        <v>4000</v>
      </c>
      <c r="B2163" t="s">
        <v>4001</v>
      </c>
      <c r="C2163" t="s">
        <v>20</v>
      </c>
      <c r="D2163" t="s">
        <v>21</v>
      </c>
      <c r="E2163">
        <v>98109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43558</v>
      </c>
      <c r="L2163" t="s">
        <v>26</v>
      </c>
      <c r="N2163" t="s">
        <v>24</v>
      </c>
    </row>
    <row r="2164" spans="1:14" x14ac:dyDescent="0.25">
      <c r="A2164" t="s">
        <v>4002</v>
      </c>
      <c r="B2164" t="s">
        <v>4003</v>
      </c>
      <c r="C2164" t="s">
        <v>20</v>
      </c>
      <c r="D2164" t="s">
        <v>21</v>
      </c>
      <c r="E2164">
        <v>98121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43558</v>
      </c>
      <c r="L2164" t="s">
        <v>26</v>
      </c>
      <c r="N2164" t="s">
        <v>24</v>
      </c>
    </row>
    <row r="2165" spans="1:14" x14ac:dyDescent="0.25">
      <c r="A2165" t="s">
        <v>4004</v>
      </c>
      <c r="B2165" t="s">
        <v>4005</v>
      </c>
      <c r="C2165" t="s">
        <v>29</v>
      </c>
      <c r="D2165" t="s">
        <v>21</v>
      </c>
      <c r="E2165">
        <v>98801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43558</v>
      </c>
      <c r="L2165" t="s">
        <v>26</v>
      </c>
      <c r="N2165" t="s">
        <v>24</v>
      </c>
    </row>
    <row r="2166" spans="1:14" x14ac:dyDescent="0.25">
      <c r="A2166" t="s">
        <v>2816</v>
      </c>
      <c r="B2166" t="s">
        <v>4006</v>
      </c>
      <c r="C2166" t="s">
        <v>20</v>
      </c>
      <c r="D2166" t="s">
        <v>21</v>
      </c>
      <c r="E2166">
        <v>98117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43558</v>
      </c>
      <c r="L2166" t="s">
        <v>26</v>
      </c>
      <c r="N2166" t="s">
        <v>24</v>
      </c>
    </row>
    <row r="2167" spans="1:14" x14ac:dyDescent="0.25">
      <c r="A2167" t="s">
        <v>207</v>
      </c>
      <c r="B2167" t="s">
        <v>4007</v>
      </c>
      <c r="C2167" t="s">
        <v>37</v>
      </c>
      <c r="D2167" t="s">
        <v>21</v>
      </c>
      <c r="E2167">
        <v>99336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43558</v>
      </c>
      <c r="L2167" t="s">
        <v>26</v>
      </c>
      <c r="N2167" t="s">
        <v>24</v>
      </c>
    </row>
    <row r="2168" spans="1:14" x14ac:dyDescent="0.25">
      <c r="A2168" t="s">
        <v>4008</v>
      </c>
      <c r="B2168" t="s">
        <v>4009</v>
      </c>
      <c r="C2168" t="s">
        <v>4010</v>
      </c>
      <c r="D2168" t="s">
        <v>21</v>
      </c>
      <c r="E2168">
        <v>98358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43558</v>
      </c>
      <c r="L2168" t="s">
        <v>26</v>
      </c>
      <c r="N2168" t="s">
        <v>24</v>
      </c>
    </row>
    <row r="2169" spans="1:14" x14ac:dyDescent="0.25">
      <c r="A2169" t="s">
        <v>4011</v>
      </c>
      <c r="B2169" t="s">
        <v>4012</v>
      </c>
      <c r="C2169" t="s">
        <v>4013</v>
      </c>
      <c r="D2169" t="s">
        <v>21</v>
      </c>
      <c r="E2169">
        <v>98560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43558</v>
      </c>
      <c r="L2169" t="s">
        <v>26</v>
      </c>
      <c r="N2169" t="s">
        <v>24</v>
      </c>
    </row>
    <row r="2170" spans="1:14" x14ac:dyDescent="0.25">
      <c r="A2170" t="s">
        <v>4014</v>
      </c>
      <c r="B2170" t="s">
        <v>4015</v>
      </c>
      <c r="C2170" t="s">
        <v>358</v>
      </c>
      <c r="D2170" t="s">
        <v>21</v>
      </c>
      <c r="E2170">
        <v>99350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43558</v>
      </c>
      <c r="L2170" t="s">
        <v>26</v>
      </c>
      <c r="N2170" t="s">
        <v>24</v>
      </c>
    </row>
    <row r="2171" spans="1:14" x14ac:dyDescent="0.25">
      <c r="A2171" t="s">
        <v>4016</v>
      </c>
      <c r="B2171" t="s">
        <v>4017</v>
      </c>
      <c r="C2171" t="s">
        <v>20</v>
      </c>
      <c r="D2171" t="s">
        <v>21</v>
      </c>
      <c r="E2171">
        <v>98117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43558</v>
      </c>
      <c r="L2171" t="s">
        <v>26</v>
      </c>
      <c r="N2171" t="s">
        <v>24</v>
      </c>
    </row>
    <row r="2172" spans="1:14" x14ac:dyDescent="0.25">
      <c r="A2172" t="s">
        <v>4018</v>
      </c>
      <c r="B2172" t="s">
        <v>4019</v>
      </c>
      <c r="C2172" t="s">
        <v>1498</v>
      </c>
      <c r="D2172" t="s">
        <v>21</v>
      </c>
      <c r="E2172">
        <v>98335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43558</v>
      </c>
      <c r="L2172" t="s">
        <v>26</v>
      </c>
      <c r="N2172" t="s">
        <v>24</v>
      </c>
    </row>
    <row r="2173" spans="1:14" x14ac:dyDescent="0.25">
      <c r="A2173" t="s">
        <v>4020</v>
      </c>
      <c r="B2173" t="s">
        <v>4021</v>
      </c>
      <c r="C2173" t="s">
        <v>29</v>
      </c>
      <c r="D2173" t="s">
        <v>21</v>
      </c>
      <c r="E2173">
        <v>98801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43558</v>
      </c>
      <c r="L2173" t="s">
        <v>26</v>
      </c>
      <c r="N2173" t="s">
        <v>24</v>
      </c>
    </row>
    <row r="2174" spans="1:14" x14ac:dyDescent="0.25">
      <c r="A2174" t="s">
        <v>386</v>
      </c>
      <c r="B2174" t="s">
        <v>387</v>
      </c>
      <c r="C2174" t="s">
        <v>388</v>
      </c>
      <c r="D2174" t="s">
        <v>21</v>
      </c>
      <c r="E2174">
        <v>98930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43558</v>
      </c>
      <c r="L2174" t="s">
        <v>26</v>
      </c>
      <c r="N2174" t="s">
        <v>24</v>
      </c>
    </row>
    <row r="2175" spans="1:14" x14ac:dyDescent="0.25">
      <c r="A2175" t="s">
        <v>4022</v>
      </c>
      <c r="B2175" t="s">
        <v>4023</v>
      </c>
      <c r="C2175" t="s">
        <v>4024</v>
      </c>
      <c r="D2175" t="s">
        <v>21</v>
      </c>
      <c r="E2175">
        <v>99345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43558</v>
      </c>
      <c r="L2175" t="s">
        <v>26</v>
      </c>
      <c r="N2175" t="s">
        <v>24</v>
      </c>
    </row>
    <row r="2176" spans="1:14" x14ac:dyDescent="0.25">
      <c r="A2176" t="s">
        <v>77</v>
      </c>
      <c r="B2176" t="s">
        <v>4025</v>
      </c>
      <c r="C2176" t="s">
        <v>20</v>
      </c>
      <c r="D2176" t="s">
        <v>21</v>
      </c>
      <c r="E2176">
        <v>98119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43558</v>
      </c>
      <c r="L2176" t="s">
        <v>26</v>
      </c>
      <c r="N2176" t="s">
        <v>24</v>
      </c>
    </row>
    <row r="2177" spans="1:14" x14ac:dyDescent="0.25">
      <c r="A2177" t="s">
        <v>4026</v>
      </c>
      <c r="B2177" t="s">
        <v>4027</v>
      </c>
      <c r="C2177" t="s">
        <v>529</v>
      </c>
      <c r="D2177" t="s">
        <v>21</v>
      </c>
      <c r="E2177">
        <v>98033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43557</v>
      </c>
      <c r="L2177" t="s">
        <v>26</v>
      </c>
      <c r="N2177" t="s">
        <v>24</v>
      </c>
    </row>
    <row r="2178" spans="1:14" x14ac:dyDescent="0.25">
      <c r="A2178" t="s">
        <v>450</v>
      </c>
      <c r="B2178" t="s">
        <v>4028</v>
      </c>
      <c r="C2178" t="s">
        <v>227</v>
      </c>
      <c r="D2178" t="s">
        <v>21</v>
      </c>
      <c r="E2178">
        <v>98225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43557</v>
      </c>
      <c r="L2178" t="s">
        <v>26</v>
      </c>
      <c r="N2178" t="s">
        <v>24</v>
      </c>
    </row>
    <row r="2179" spans="1:14" x14ac:dyDescent="0.25">
      <c r="A2179" t="s">
        <v>4029</v>
      </c>
      <c r="B2179" t="s">
        <v>4030</v>
      </c>
      <c r="C2179" t="s">
        <v>886</v>
      </c>
      <c r="D2179" t="s">
        <v>21</v>
      </c>
      <c r="E2179">
        <v>98223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43557</v>
      </c>
      <c r="L2179" t="s">
        <v>26</v>
      </c>
      <c r="N2179" t="s">
        <v>24</v>
      </c>
    </row>
    <row r="2180" spans="1:14" x14ac:dyDescent="0.25">
      <c r="A2180" t="s">
        <v>4031</v>
      </c>
      <c r="B2180" t="s">
        <v>4032</v>
      </c>
      <c r="C2180" t="s">
        <v>293</v>
      </c>
      <c r="D2180" t="s">
        <v>21</v>
      </c>
      <c r="E2180">
        <v>98271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43557</v>
      </c>
      <c r="L2180" t="s">
        <v>26</v>
      </c>
      <c r="N2180" t="s">
        <v>24</v>
      </c>
    </row>
    <row r="2181" spans="1:14" x14ac:dyDescent="0.25">
      <c r="A2181" t="s">
        <v>521</v>
      </c>
      <c r="B2181" t="s">
        <v>4033</v>
      </c>
      <c r="C2181" t="s">
        <v>454</v>
      </c>
      <c r="D2181" t="s">
        <v>21</v>
      </c>
      <c r="E2181">
        <v>98004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43557</v>
      </c>
      <c r="L2181" t="s">
        <v>26</v>
      </c>
      <c r="N2181" t="s">
        <v>24</v>
      </c>
    </row>
    <row r="2182" spans="1:14" x14ac:dyDescent="0.25">
      <c r="A2182" t="s">
        <v>4034</v>
      </c>
      <c r="B2182" t="s">
        <v>4035</v>
      </c>
      <c r="C2182" t="s">
        <v>20</v>
      </c>
      <c r="D2182" t="s">
        <v>21</v>
      </c>
      <c r="E2182">
        <v>98103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43557</v>
      </c>
      <c r="L2182" t="s">
        <v>26</v>
      </c>
      <c r="N2182" t="s">
        <v>24</v>
      </c>
    </row>
    <row r="2183" spans="1:14" x14ac:dyDescent="0.25">
      <c r="A2183" t="s">
        <v>4036</v>
      </c>
      <c r="B2183" t="s">
        <v>4037</v>
      </c>
      <c r="C2183" t="s">
        <v>209</v>
      </c>
      <c r="D2183" t="s">
        <v>21</v>
      </c>
      <c r="E2183">
        <v>98030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43557</v>
      </c>
      <c r="L2183" t="s">
        <v>26</v>
      </c>
      <c r="N2183" t="s">
        <v>24</v>
      </c>
    </row>
    <row r="2184" spans="1:14" x14ac:dyDescent="0.25">
      <c r="A2184" t="s">
        <v>71</v>
      </c>
      <c r="B2184" t="s">
        <v>4038</v>
      </c>
      <c r="C2184" t="s">
        <v>743</v>
      </c>
      <c r="D2184" t="s">
        <v>21</v>
      </c>
      <c r="E2184">
        <v>98597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43557</v>
      </c>
      <c r="L2184" t="s">
        <v>26</v>
      </c>
      <c r="N2184" t="s">
        <v>24</v>
      </c>
    </row>
    <row r="2185" spans="1:14" x14ac:dyDescent="0.25">
      <c r="A2185" t="s">
        <v>291</v>
      </c>
      <c r="B2185" t="s">
        <v>4039</v>
      </c>
      <c r="C2185" t="s">
        <v>92</v>
      </c>
      <c r="D2185" t="s">
        <v>21</v>
      </c>
      <c r="E2185">
        <v>98273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43557</v>
      </c>
      <c r="L2185" t="s">
        <v>26</v>
      </c>
      <c r="N2185" t="s">
        <v>24</v>
      </c>
    </row>
    <row r="2186" spans="1:14" x14ac:dyDescent="0.25">
      <c r="A2186" t="s">
        <v>4040</v>
      </c>
      <c r="B2186" t="s">
        <v>4041</v>
      </c>
      <c r="C2186" t="s">
        <v>56</v>
      </c>
      <c r="D2186" t="s">
        <v>21</v>
      </c>
      <c r="E2186">
        <v>99352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43556</v>
      </c>
      <c r="L2186" t="s">
        <v>26</v>
      </c>
      <c r="N2186" t="s">
        <v>24</v>
      </c>
    </row>
    <row r="2187" spans="1:14" x14ac:dyDescent="0.25">
      <c r="A2187" t="s">
        <v>4042</v>
      </c>
      <c r="B2187" t="s">
        <v>4043</v>
      </c>
      <c r="C2187" t="s">
        <v>81</v>
      </c>
      <c r="D2187" t="s">
        <v>21</v>
      </c>
      <c r="E2187">
        <v>99037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43556</v>
      </c>
      <c r="L2187" t="s">
        <v>26</v>
      </c>
      <c r="N2187" t="s">
        <v>24</v>
      </c>
    </row>
    <row r="2188" spans="1:14" x14ac:dyDescent="0.25">
      <c r="A2188" t="s">
        <v>4044</v>
      </c>
      <c r="B2188" t="s">
        <v>4045</v>
      </c>
      <c r="C2188" t="s">
        <v>492</v>
      </c>
      <c r="D2188" t="s">
        <v>21</v>
      </c>
      <c r="E2188">
        <v>98503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43556</v>
      </c>
      <c r="L2188" t="s">
        <v>26</v>
      </c>
      <c r="N2188" t="s">
        <v>24</v>
      </c>
    </row>
    <row r="2189" spans="1:14" x14ac:dyDescent="0.25">
      <c r="A2189" t="s">
        <v>4046</v>
      </c>
      <c r="B2189" t="s">
        <v>4047</v>
      </c>
      <c r="C2189" t="s">
        <v>3762</v>
      </c>
      <c r="D2189" t="s">
        <v>21</v>
      </c>
      <c r="E2189">
        <v>98512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43556</v>
      </c>
      <c r="L2189" t="s">
        <v>26</v>
      </c>
      <c r="N2189" t="s">
        <v>24</v>
      </c>
    </row>
    <row r="2190" spans="1:14" x14ac:dyDescent="0.25">
      <c r="A2190">
        <v>76</v>
      </c>
      <c r="B2190" t="s">
        <v>4048</v>
      </c>
      <c r="C2190" t="s">
        <v>227</v>
      </c>
      <c r="D2190" t="s">
        <v>21</v>
      </c>
      <c r="E2190">
        <v>98226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43556</v>
      </c>
      <c r="L2190" t="s">
        <v>26</v>
      </c>
      <c r="N2190" t="s">
        <v>24</v>
      </c>
    </row>
    <row r="2191" spans="1:14" x14ac:dyDescent="0.25">
      <c r="A2191" t="s">
        <v>4049</v>
      </c>
      <c r="B2191" t="s">
        <v>4050</v>
      </c>
      <c r="C2191" t="s">
        <v>132</v>
      </c>
      <c r="D2191" t="s">
        <v>21</v>
      </c>
      <c r="E2191">
        <v>99301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43556</v>
      </c>
      <c r="L2191" t="s">
        <v>26</v>
      </c>
      <c r="N2191" t="s">
        <v>24</v>
      </c>
    </row>
    <row r="2192" spans="1:14" x14ac:dyDescent="0.25">
      <c r="A2192" t="s">
        <v>4051</v>
      </c>
      <c r="B2192" t="s">
        <v>4052</v>
      </c>
      <c r="C2192" t="s">
        <v>227</v>
      </c>
      <c r="D2192" t="s">
        <v>21</v>
      </c>
      <c r="E2192">
        <v>98229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43556</v>
      </c>
      <c r="L2192" t="s">
        <v>26</v>
      </c>
      <c r="N2192" t="s">
        <v>24</v>
      </c>
    </row>
    <row r="2193" spans="1:14" x14ac:dyDescent="0.25">
      <c r="A2193" t="s">
        <v>1275</v>
      </c>
      <c r="B2193" t="s">
        <v>4053</v>
      </c>
      <c r="C2193" t="s">
        <v>492</v>
      </c>
      <c r="D2193" t="s">
        <v>21</v>
      </c>
      <c r="E2193">
        <v>98516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43556</v>
      </c>
      <c r="L2193" t="s">
        <v>26</v>
      </c>
      <c r="N2193" t="s">
        <v>24</v>
      </c>
    </row>
    <row r="2194" spans="1:14" x14ac:dyDescent="0.25">
      <c r="A2194" t="s">
        <v>1518</v>
      </c>
      <c r="B2194" t="s">
        <v>1519</v>
      </c>
      <c r="C2194" t="s">
        <v>1498</v>
      </c>
      <c r="D2194" t="s">
        <v>21</v>
      </c>
      <c r="E2194">
        <v>98335</v>
      </c>
      <c r="F2194" t="s">
        <v>22</v>
      </c>
      <c r="G2194" t="s">
        <v>22</v>
      </c>
      <c r="H2194" t="s">
        <v>104</v>
      </c>
      <c r="I2194" t="s">
        <v>148</v>
      </c>
      <c r="J2194" t="s">
        <v>59</v>
      </c>
      <c r="K2194" s="1">
        <v>43556</v>
      </c>
      <c r="L2194" t="s">
        <v>60</v>
      </c>
      <c r="M2194" t="str">
        <f>HYPERLINK("https://www.regulations.gov/docket?D=FDA-2019-H-1509")</f>
        <v>https://www.regulations.gov/docket?D=FDA-2019-H-1509</v>
      </c>
      <c r="N2194" t="s">
        <v>59</v>
      </c>
    </row>
    <row r="2195" spans="1:14" x14ac:dyDescent="0.25">
      <c r="A2195" t="s">
        <v>4054</v>
      </c>
      <c r="B2195" t="s">
        <v>4055</v>
      </c>
      <c r="C2195" t="s">
        <v>4056</v>
      </c>
      <c r="D2195" t="s">
        <v>21</v>
      </c>
      <c r="E2195">
        <v>99343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43556</v>
      </c>
      <c r="L2195" t="s">
        <v>26</v>
      </c>
      <c r="N2195" t="s">
        <v>24</v>
      </c>
    </row>
    <row r="2196" spans="1:14" x14ac:dyDescent="0.25">
      <c r="A2196" t="s">
        <v>4057</v>
      </c>
      <c r="B2196" t="s">
        <v>4058</v>
      </c>
      <c r="C2196" t="s">
        <v>4059</v>
      </c>
      <c r="D2196" t="s">
        <v>21</v>
      </c>
      <c r="E2196">
        <v>99109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43556</v>
      </c>
      <c r="L2196" t="s">
        <v>26</v>
      </c>
      <c r="N2196" t="s">
        <v>24</v>
      </c>
    </row>
    <row r="2197" spans="1:14" x14ac:dyDescent="0.25">
      <c r="A2197" t="s">
        <v>3996</v>
      </c>
      <c r="B2197" t="s">
        <v>4060</v>
      </c>
      <c r="C2197" t="s">
        <v>37</v>
      </c>
      <c r="D2197" t="s">
        <v>21</v>
      </c>
      <c r="E2197">
        <v>99336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43556</v>
      </c>
      <c r="L2197" t="s">
        <v>26</v>
      </c>
      <c r="N2197" t="s">
        <v>24</v>
      </c>
    </row>
    <row r="2198" spans="1:14" x14ac:dyDescent="0.25">
      <c r="A2198" t="s">
        <v>4061</v>
      </c>
      <c r="B2198" t="s">
        <v>4062</v>
      </c>
      <c r="C2198" t="s">
        <v>4063</v>
      </c>
      <c r="D2198" t="s">
        <v>21</v>
      </c>
      <c r="E2198">
        <v>99148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43556</v>
      </c>
      <c r="L2198" t="s">
        <v>26</v>
      </c>
      <c r="N2198" t="s">
        <v>24</v>
      </c>
    </row>
    <row r="2199" spans="1:14" x14ac:dyDescent="0.25">
      <c r="A2199" t="s">
        <v>4064</v>
      </c>
      <c r="B2199" t="s">
        <v>4065</v>
      </c>
      <c r="C2199" t="s">
        <v>178</v>
      </c>
      <c r="D2199" t="s">
        <v>21</v>
      </c>
      <c r="E2199">
        <v>98944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43556</v>
      </c>
      <c r="L2199" t="s">
        <v>26</v>
      </c>
      <c r="N2199" t="s">
        <v>24</v>
      </c>
    </row>
    <row r="2200" spans="1:14" x14ac:dyDescent="0.25">
      <c r="A2200" t="s">
        <v>4066</v>
      </c>
      <c r="B2200" t="s">
        <v>4067</v>
      </c>
      <c r="C2200" t="s">
        <v>178</v>
      </c>
      <c r="D2200" t="s">
        <v>21</v>
      </c>
      <c r="E2200">
        <v>98944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43556</v>
      </c>
      <c r="L2200" t="s">
        <v>26</v>
      </c>
      <c r="N2200" t="s">
        <v>24</v>
      </c>
    </row>
    <row r="2201" spans="1:14" x14ac:dyDescent="0.25">
      <c r="A2201" t="s">
        <v>4068</v>
      </c>
      <c r="B2201" t="s">
        <v>4069</v>
      </c>
      <c r="C2201" t="s">
        <v>227</v>
      </c>
      <c r="D2201" t="s">
        <v>21</v>
      </c>
      <c r="E2201">
        <v>98225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43556</v>
      </c>
      <c r="L2201" t="s">
        <v>26</v>
      </c>
      <c r="N2201" t="s">
        <v>24</v>
      </c>
    </row>
    <row r="2202" spans="1:14" x14ac:dyDescent="0.25">
      <c r="A2202" t="s">
        <v>4070</v>
      </c>
      <c r="B2202" t="s">
        <v>4071</v>
      </c>
      <c r="C2202" t="s">
        <v>1932</v>
      </c>
      <c r="D2202" t="s">
        <v>21</v>
      </c>
      <c r="E2202">
        <v>99343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43556</v>
      </c>
      <c r="L2202" t="s">
        <v>26</v>
      </c>
      <c r="N2202" t="s">
        <v>24</v>
      </c>
    </row>
    <row r="2203" spans="1:14" x14ac:dyDescent="0.25">
      <c r="A2203" t="s">
        <v>4072</v>
      </c>
      <c r="B2203" t="s">
        <v>4073</v>
      </c>
      <c r="C2203" t="s">
        <v>108</v>
      </c>
      <c r="D2203" t="s">
        <v>21</v>
      </c>
      <c r="E2203">
        <v>98201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43556</v>
      </c>
      <c r="L2203" t="s">
        <v>26</v>
      </c>
      <c r="N2203" t="s">
        <v>24</v>
      </c>
    </row>
    <row r="2204" spans="1:14" x14ac:dyDescent="0.25">
      <c r="A2204" t="s">
        <v>77</v>
      </c>
      <c r="B2204" t="s">
        <v>4074</v>
      </c>
      <c r="C2204" t="s">
        <v>108</v>
      </c>
      <c r="D2204" t="s">
        <v>21</v>
      </c>
      <c r="E2204">
        <v>98203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43556</v>
      </c>
      <c r="L2204" t="s">
        <v>26</v>
      </c>
      <c r="N2204" t="s">
        <v>24</v>
      </c>
    </row>
    <row r="2205" spans="1:14" x14ac:dyDescent="0.25">
      <c r="A2205" t="s">
        <v>4075</v>
      </c>
      <c r="B2205" t="s">
        <v>4076</v>
      </c>
      <c r="C2205" t="s">
        <v>227</v>
      </c>
      <c r="D2205" t="s">
        <v>21</v>
      </c>
      <c r="E2205">
        <v>98225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43556</v>
      </c>
      <c r="L2205" t="s">
        <v>26</v>
      </c>
      <c r="N2205" t="s">
        <v>24</v>
      </c>
    </row>
    <row r="2206" spans="1:14" x14ac:dyDescent="0.25">
      <c r="A2206" t="s">
        <v>4077</v>
      </c>
      <c r="B2206" t="s">
        <v>4078</v>
      </c>
      <c r="C2206" t="s">
        <v>132</v>
      </c>
      <c r="D2206" t="s">
        <v>21</v>
      </c>
      <c r="E2206">
        <v>99301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43556</v>
      </c>
      <c r="L2206" t="s">
        <v>26</v>
      </c>
      <c r="N2206" t="s">
        <v>24</v>
      </c>
    </row>
    <row r="2207" spans="1:14" x14ac:dyDescent="0.25">
      <c r="A2207" t="s">
        <v>4079</v>
      </c>
      <c r="B2207" t="s">
        <v>4080</v>
      </c>
      <c r="C2207" t="s">
        <v>463</v>
      </c>
      <c r="D2207" t="s">
        <v>21</v>
      </c>
      <c r="E2207">
        <v>98632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43555</v>
      </c>
      <c r="L2207" t="s">
        <v>26</v>
      </c>
      <c r="N2207" t="s">
        <v>24</v>
      </c>
    </row>
    <row r="2208" spans="1:14" x14ac:dyDescent="0.25">
      <c r="A2208" t="s">
        <v>4081</v>
      </c>
      <c r="B2208" t="s">
        <v>4082</v>
      </c>
      <c r="C2208" t="s">
        <v>407</v>
      </c>
      <c r="D2208" t="s">
        <v>21</v>
      </c>
      <c r="E2208">
        <v>98604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43555</v>
      </c>
      <c r="L2208" t="s">
        <v>26</v>
      </c>
      <c r="N2208" t="s">
        <v>24</v>
      </c>
    </row>
    <row r="2209" spans="1:14" x14ac:dyDescent="0.25">
      <c r="A2209" t="s">
        <v>3996</v>
      </c>
      <c r="B2209" t="s">
        <v>4083</v>
      </c>
      <c r="C2209" t="s">
        <v>3807</v>
      </c>
      <c r="D2209" t="s">
        <v>21</v>
      </c>
      <c r="E2209">
        <v>99326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43555</v>
      </c>
      <c r="L2209" t="s">
        <v>26</v>
      </c>
      <c r="N2209" t="s">
        <v>24</v>
      </c>
    </row>
    <row r="2210" spans="1:14" x14ac:dyDescent="0.25">
      <c r="A2210" t="s">
        <v>4084</v>
      </c>
      <c r="B2210" t="s">
        <v>4085</v>
      </c>
      <c r="C2210" t="s">
        <v>4086</v>
      </c>
      <c r="D2210" t="s">
        <v>21</v>
      </c>
      <c r="E2210">
        <v>99341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43555</v>
      </c>
      <c r="L2210" t="s">
        <v>26</v>
      </c>
      <c r="N2210" t="s">
        <v>24</v>
      </c>
    </row>
    <row r="2211" spans="1:14" x14ac:dyDescent="0.25">
      <c r="A2211" t="s">
        <v>3644</v>
      </c>
      <c r="B2211" t="s">
        <v>4087</v>
      </c>
      <c r="C2211" t="s">
        <v>3807</v>
      </c>
      <c r="D2211" t="s">
        <v>21</v>
      </c>
      <c r="E2211">
        <v>99326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43555</v>
      </c>
      <c r="L2211" t="s">
        <v>26</v>
      </c>
      <c r="N2211" t="s">
        <v>24</v>
      </c>
    </row>
    <row r="2212" spans="1:14" x14ac:dyDescent="0.25">
      <c r="A2212" t="s">
        <v>4088</v>
      </c>
      <c r="B2212" t="s">
        <v>4089</v>
      </c>
      <c r="C2212" t="s">
        <v>4086</v>
      </c>
      <c r="D2212" t="s">
        <v>21</v>
      </c>
      <c r="E2212">
        <v>99341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43555</v>
      </c>
      <c r="L2212" t="s">
        <v>26</v>
      </c>
      <c r="N2212" t="s">
        <v>24</v>
      </c>
    </row>
    <row r="2213" spans="1:14" x14ac:dyDescent="0.25">
      <c r="A2213" t="s">
        <v>4090</v>
      </c>
      <c r="B2213" t="s">
        <v>4091</v>
      </c>
      <c r="C2213" t="s">
        <v>614</v>
      </c>
      <c r="D2213" t="s">
        <v>21</v>
      </c>
      <c r="E2213">
        <v>98674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43555</v>
      </c>
      <c r="L2213" t="s">
        <v>26</v>
      </c>
      <c r="N2213" t="s">
        <v>24</v>
      </c>
    </row>
    <row r="2214" spans="1:14" x14ac:dyDescent="0.25">
      <c r="A2214" t="s">
        <v>874</v>
      </c>
      <c r="B2214" t="s">
        <v>875</v>
      </c>
      <c r="C2214" t="s">
        <v>20</v>
      </c>
      <c r="D2214" t="s">
        <v>21</v>
      </c>
      <c r="E2214">
        <v>98103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43553</v>
      </c>
      <c r="L2214" t="s">
        <v>26</v>
      </c>
      <c r="N2214" t="s">
        <v>24</v>
      </c>
    </row>
    <row r="2215" spans="1:14" x14ac:dyDescent="0.25">
      <c r="A2215" t="s">
        <v>4092</v>
      </c>
      <c r="B2215" t="s">
        <v>4093</v>
      </c>
      <c r="C2215" t="s">
        <v>151</v>
      </c>
      <c r="D2215" t="s">
        <v>21</v>
      </c>
      <c r="E2215">
        <v>98499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43553</v>
      </c>
      <c r="L2215" t="s">
        <v>26</v>
      </c>
      <c r="N2215" t="s">
        <v>24</v>
      </c>
    </row>
    <row r="2216" spans="1:14" x14ac:dyDescent="0.25">
      <c r="A2216" t="s">
        <v>4094</v>
      </c>
      <c r="B2216" t="s">
        <v>4095</v>
      </c>
      <c r="C2216" t="s">
        <v>224</v>
      </c>
      <c r="D2216" t="s">
        <v>21</v>
      </c>
      <c r="E2216">
        <v>98177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43553</v>
      </c>
      <c r="L2216" t="s">
        <v>26</v>
      </c>
      <c r="N2216" t="s">
        <v>24</v>
      </c>
    </row>
    <row r="2217" spans="1:14" x14ac:dyDescent="0.25">
      <c r="A2217" t="s">
        <v>111</v>
      </c>
      <c r="B2217" t="s">
        <v>4096</v>
      </c>
      <c r="C2217" t="s">
        <v>296</v>
      </c>
      <c r="D2217" t="s">
        <v>21</v>
      </c>
      <c r="E2217">
        <v>98366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43553</v>
      </c>
      <c r="L2217" t="s">
        <v>26</v>
      </c>
      <c r="N2217" t="s">
        <v>24</v>
      </c>
    </row>
    <row r="2218" spans="1:14" x14ac:dyDescent="0.25">
      <c r="A2218" t="s">
        <v>773</v>
      </c>
      <c r="B2218" t="s">
        <v>4097</v>
      </c>
      <c r="C2218" t="s">
        <v>632</v>
      </c>
      <c r="D2218" t="s">
        <v>21</v>
      </c>
      <c r="E2218">
        <v>98012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43553</v>
      </c>
      <c r="L2218" t="s">
        <v>26</v>
      </c>
      <c r="N2218" t="s">
        <v>24</v>
      </c>
    </row>
    <row r="2219" spans="1:14" x14ac:dyDescent="0.25">
      <c r="A2219" t="s">
        <v>4098</v>
      </c>
      <c r="B2219" t="s">
        <v>4099</v>
      </c>
      <c r="C2219" t="s">
        <v>632</v>
      </c>
      <c r="D2219" t="s">
        <v>21</v>
      </c>
      <c r="E2219">
        <v>98037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43553</v>
      </c>
      <c r="L2219" t="s">
        <v>26</v>
      </c>
      <c r="N2219" t="s">
        <v>24</v>
      </c>
    </row>
    <row r="2220" spans="1:14" x14ac:dyDescent="0.25">
      <c r="A2220" t="s">
        <v>4100</v>
      </c>
      <c r="B2220" t="s">
        <v>4101</v>
      </c>
      <c r="C2220" t="s">
        <v>224</v>
      </c>
      <c r="D2220" t="s">
        <v>21</v>
      </c>
      <c r="E2220">
        <v>98177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43553</v>
      </c>
      <c r="L2220" t="s">
        <v>26</v>
      </c>
      <c r="N2220" t="s">
        <v>24</v>
      </c>
    </row>
    <row r="2221" spans="1:14" x14ac:dyDescent="0.25">
      <c r="A2221" t="s">
        <v>2103</v>
      </c>
      <c r="B2221" t="s">
        <v>4102</v>
      </c>
      <c r="C2221" t="s">
        <v>202</v>
      </c>
      <c r="D2221" t="s">
        <v>21</v>
      </c>
      <c r="E2221">
        <v>98038</v>
      </c>
      <c r="F2221" t="s">
        <v>22</v>
      </c>
      <c r="G2221" t="s">
        <v>22</v>
      </c>
      <c r="H2221" t="s">
        <v>57</v>
      </c>
      <c r="I2221" t="s">
        <v>58</v>
      </c>
      <c r="J2221" t="s">
        <v>59</v>
      </c>
      <c r="K2221" s="1">
        <v>43553</v>
      </c>
      <c r="L2221" t="s">
        <v>60</v>
      </c>
      <c r="M2221" t="str">
        <f>HYPERLINK("https://www.regulations.gov/docket?D=FDA-2019-H-1478")</f>
        <v>https://www.regulations.gov/docket?D=FDA-2019-H-1478</v>
      </c>
      <c r="N2221" t="s">
        <v>59</v>
      </c>
    </row>
    <row r="2222" spans="1:14" x14ac:dyDescent="0.25">
      <c r="A2222" t="s">
        <v>4103</v>
      </c>
      <c r="B2222" t="s">
        <v>4104</v>
      </c>
      <c r="C2222" t="s">
        <v>2001</v>
      </c>
      <c r="D2222" t="s">
        <v>21</v>
      </c>
      <c r="E2222">
        <v>98591</v>
      </c>
      <c r="F2222" t="s">
        <v>22</v>
      </c>
      <c r="G2222" t="s">
        <v>22</v>
      </c>
      <c r="H2222" t="s">
        <v>104</v>
      </c>
      <c r="I2222" t="s">
        <v>105</v>
      </c>
      <c r="J2222" t="s">
        <v>59</v>
      </c>
      <c r="K2222" s="1">
        <v>43553</v>
      </c>
      <c r="L2222" t="s">
        <v>60</v>
      </c>
      <c r="M2222" t="str">
        <f>HYPERLINK("https://www.regulations.gov/docket?D=FDA-2019-H-1475")</f>
        <v>https://www.regulations.gov/docket?D=FDA-2019-H-1475</v>
      </c>
      <c r="N2222" t="s">
        <v>59</v>
      </c>
    </row>
    <row r="2223" spans="1:14" x14ac:dyDescent="0.25">
      <c r="A2223" t="s">
        <v>106</v>
      </c>
      <c r="B2223" t="s">
        <v>107</v>
      </c>
      <c r="C2223" t="s">
        <v>108</v>
      </c>
      <c r="D2223" t="s">
        <v>21</v>
      </c>
      <c r="E2223">
        <v>98208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43553</v>
      </c>
      <c r="L2223" t="s">
        <v>26</v>
      </c>
      <c r="N2223" t="s">
        <v>24</v>
      </c>
    </row>
    <row r="2224" spans="1:14" x14ac:dyDescent="0.25">
      <c r="A2224" t="s">
        <v>4105</v>
      </c>
      <c r="B2224" t="s">
        <v>4106</v>
      </c>
      <c r="C2224" t="s">
        <v>296</v>
      </c>
      <c r="D2224" t="s">
        <v>21</v>
      </c>
      <c r="E2224">
        <v>98366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43553</v>
      </c>
      <c r="L2224" t="s">
        <v>26</v>
      </c>
      <c r="N2224" t="s">
        <v>24</v>
      </c>
    </row>
    <row r="2225" spans="1:14" x14ac:dyDescent="0.25">
      <c r="A2225" t="s">
        <v>334</v>
      </c>
      <c r="B2225" t="s">
        <v>335</v>
      </c>
      <c r="C2225" t="s">
        <v>224</v>
      </c>
      <c r="D2225" t="s">
        <v>21</v>
      </c>
      <c r="E2225">
        <v>98177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43553</v>
      </c>
      <c r="L2225" t="s">
        <v>26</v>
      </c>
      <c r="N2225" t="s">
        <v>24</v>
      </c>
    </row>
    <row r="2226" spans="1:14" x14ac:dyDescent="0.25">
      <c r="A2226" t="s">
        <v>2215</v>
      </c>
      <c r="B2226" t="s">
        <v>2216</v>
      </c>
      <c r="C2226" t="s">
        <v>2217</v>
      </c>
      <c r="D2226" t="s">
        <v>21</v>
      </c>
      <c r="E2226">
        <v>99114</v>
      </c>
      <c r="F2226" t="s">
        <v>22</v>
      </c>
      <c r="G2226" t="s">
        <v>22</v>
      </c>
      <c r="H2226" t="s">
        <v>104</v>
      </c>
      <c r="I2226" t="s">
        <v>105</v>
      </c>
      <c r="J2226" s="1">
        <v>43478</v>
      </c>
      <c r="K2226" s="1">
        <v>43552</v>
      </c>
      <c r="L2226" t="s">
        <v>118</v>
      </c>
      <c r="N2226" t="s">
        <v>1858</v>
      </c>
    </row>
    <row r="2227" spans="1:14" x14ac:dyDescent="0.25">
      <c r="A2227" t="s">
        <v>4107</v>
      </c>
      <c r="B2227" t="s">
        <v>4108</v>
      </c>
      <c r="C2227" t="s">
        <v>268</v>
      </c>
      <c r="D2227" t="s">
        <v>21</v>
      </c>
      <c r="E2227">
        <v>98168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43552</v>
      </c>
      <c r="L2227" t="s">
        <v>26</v>
      </c>
      <c r="N2227" t="s">
        <v>24</v>
      </c>
    </row>
    <row r="2228" spans="1:14" x14ac:dyDescent="0.25">
      <c r="A2228" t="s">
        <v>4109</v>
      </c>
      <c r="B2228" t="s">
        <v>4110</v>
      </c>
      <c r="C2228" t="s">
        <v>268</v>
      </c>
      <c r="D2228" t="s">
        <v>21</v>
      </c>
      <c r="E2228">
        <v>98188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43552</v>
      </c>
      <c r="L2228" t="s">
        <v>26</v>
      </c>
      <c r="N2228" t="s">
        <v>24</v>
      </c>
    </row>
    <row r="2229" spans="1:14" x14ac:dyDescent="0.25">
      <c r="A2229" t="s">
        <v>4111</v>
      </c>
      <c r="B2229" t="s">
        <v>4112</v>
      </c>
      <c r="C2229" t="s">
        <v>56</v>
      </c>
      <c r="D2229" t="s">
        <v>21</v>
      </c>
      <c r="E2229">
        <v>99352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43552</v>
      </c>
      <c r="L2229" t="s">
        <v>26</v>
      </c>
      <c r="N2229" t="s">
        <v>24</v>
      </c>
    </row>
    <row r="2230" spans="1:14" x14ac:dyDescent="0.25">
      <c r="A2230" t="s">
        <v>4113</v>
      </c>
      <c r="B2230" t="s">
        <v>4114</v>
      </c>
      <c r="C2230" t="s">
        <v>268</v>
      </c>
      <c r="D2230" t="s">
        <v>21</v>
      </c>
      <c r="E2230">
        <v>98168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43552</v>
      </c>
      <c r="L2230" t="s">
        <v>26</v>
      </c>
      <c r="N2230" t="s">
        <v>24</v>
      </c>
    </row>
    <row r="2231" spans="1:14" x14ac:dyDescent="0.25">
      <c r="A2231" t="s">
        <v>503</v>
      </c>
      <c r="B2231" t="s">
        <v>4115</v>
      </c>
      <c r="C2231" t="s">
        <v>41</v>
      </c>
      <c r="D2231" t="s">
        <v>21</v>
      </c>
      <c r="E2231">
        <v>98188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43552</v>
      </c>
      <c r="L2231" t="s">
        <v>26</v>
      </c>
      <c r="N2231" t="s">
        <v>24</v>
      </c>
    </row>
    <row r="2232" spans="1:14" x14ac:dyDescent="0.25">
      <c r="A2232">
        <v>76</v>
      </c>
      <c r="B2232" t="s">
        <v>4116</v>
      </c>
      <c r="C2232" t="s">
        <v>41</v>
      </c>
      <c r="D2232" t="s">
        <v>21</v>
      </c>
      <c r="E2232">
        <v>98198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43552</v>
      </c>
      <c r="L2232" t="s">
        <v>26</v>
      </c>
      <c r="N2232" t="s">
        <v>24</v>
      </c>
    </row>
    <row r="2233" spans="1:14" x14ac:dyDescent="0.25">
      <c r="A2233">
        <v>76</v>
      </c>
      <c r="B2233" t="s">
        <v>4117</v>
      </c>
      <c r="C2233" t="s">
        <v>443</v>
      </c>
      <c r="D2233" t="s">
        <v>21</v>
      </c>
      <c r="E2233">
        <v>98058</v>
      </c>
      <c r="F2233" t="s">
        <v>22</v>
      </c>
      <c r="G2233" t="s">
        <v>22</v>
      </c>
      <c r="H2233" t="s">
        <v>57</v>
      </c>
      <c r="I2233" t="s">
        <v>58</v>
      </c>
      <c r="J2233" s="1">
        <v>43481</v>
      </c>
      <c r="K2233" s="1">
        <v>43552</v>
      </c>
      <c r="L2233" t="s">
        <v>118</v>
      </c>
      <c r="N2233" t="s">
        <v>1849</v>
      </c>
    </row>
    <row r="2234" spans="1:14" x14ac:dyDescent="0.25">
      <c r="A2234" t="s">
        <v>503</v>
      </c>
      <c r="B2234" t="s">
        <v>4118</v>
      </c>
      <c r="C2234" t="s">
        <v>41</v>
      </c>
      <c r="D2234" t="s">
        <v>21</v>
      </c>
      <c r="E2234">
        <v>98188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43552</v>
      </c>
      <c r="L2234" t="s">
        <v>26</v>
      </c>
      <c r="N2234" t="s">
        <v>24</v>
      </c>
    </row>
    <row r="2235" spans="1:14" x14ac:dyDescent="0.25">
      <c r="A2235" t="s">
        <v>2856</v>
      </c>
      <c r="B2235" t="s">
        <v>2857</v>
      </c>
      <c r="C2235" t="s">
        <v>1101</v>
      </c>
      <c r="D2235" t="s">
        <v>21</v>
      </c>
      <c r="E2235">
        <v>98230</v>
      </c>
      <c r="F2235" t="s">
        <v>23</v>
      </c>
      <c r="G2235" t="s">
        <v>23</v>
      </c>
      <c r="H2235" t="s">
        <v>24</v>
      </c>
      <c r="I2235" t="s">
        <v>24</v>
      </c>
      <c r="J2235" s="1">
        <v>43476</v>
      </c>
      <c r="K2235" s="1">
        <v>43552</v>
      </c>
      <c r="L2235" t="s">
        <v>118</v>
      </c>
      <c r="N2235" t="s">
        <v>4119</v>
      </c>
    </row>
    <row r="2236" spans="1:14" x14ac:dyDescent="0.25">
      <c r="A2236" t="s">
        <v>4120</v>
      </c>
      <c r="B2236" t="s">
        <v>4121</v>
      </c>
      <c r="C2236" t="s">
        <v>4122</v>
      </c>
      <c r="D2236" t="s">
        <v>21</v>
      </c>
      <c r="E2236">
        <v>98236</v>
      </c>
      <c r="F2236" t="s">
        <v>22</v>
      </c>
      <c r="G2236" t="s">
        <v>22</v>
      </c>
      <c r="H2236" t="s">
        <v>116</v>
      </c>
      <c r="I2236" t="s">
        <v>117</v>
      </c>
      <c r="J2236" s="1">
        <v>43479</v>
      </c>
      <c r="K2236" s="1">
        <v>43552</v>
      </c>
      <c r="L2236" t="s">
        <v>118</v>
      </c>
      <c r="N2236" t="s">
        <v>1849</v>
      </c>
    </row>
    <row r="2237" spans="1:14" x14ac:dyDescent="0.25">
      <c r="A2237" t="s">
        <v>4123</v>
      </c>
      <c r="B2237" t="s">
        <v>4124</v>
      </c>
      <c r="C2237" t="s">
        <v>20</v>
      </c>
      <c r="D2237" t="s">
        <v>21</v>
      </c>
      <c r="E2237">
        <v>98108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43552</v>
      </c>
      <c r="L2237" t="s">
        <v>26</v>
      </c>
      <c r="N2237" t="s">
        <v>24</v>
      </c>
    </row>
    <row r="2238" spans="1:14" x14ac:dyDescent="0.25">
      <c r="A2238" t="s">
        <v>3093</v>
      </c>
      <c r="B2238" t="s">
        <v>4125</v>
      </c>
      <c r="C2238" t="s">
        <v>268</v>
      </c>
      <c r="D2238" t="s">
        <v>21</v>
      </c>
      <c r="E2238">
        <v>98188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43552</v>
      </c>
      <c r="L2238" t="s">
        <v>26</v>
      </c>
      <c r="N2238" t="s">
        <v>24</v>
      </c>
    </row>
    <row r="2239" spans="1:14" x14ac:dyDescent="0.25">
      <c r="A2239" t="s">
        <v>242</v>
      </c>
      <c r="B2239" t="s">
        <v>2859</v>
      </c>
      <c r="C2239" t="s">
        <v>1101</v>
      </c>
      <c r="D2239" t="s">
        <v>21</v>
      </c>
      <c r="E2239">
        <v>98230</v>
      </c>
      <c r="F2239" t="s">
        <v>22</v>
      </c>
      <c r="G2239" t="s">
        <v>22</v>
      </c>
      <c r="H2239" t="s">
        <v>57</v>
      </c>
      <c r="I2239" t="s">
        <v>58</v>
      </c>
      <c r="J2239" s="1">
        <v>43483</v>
      </c>
      <c r="K2239" s="1">
        <v>43552</v>
      </c>
      <c r="L2239" t="s">
        <v>118</v>
      </c>
      <c r="N2239" t="s">
        <v>1992</v>
      </c>
    </row>
    <row r="2240" spans="1:14" x14ac:dyDescent="0.25">
      <c r="A2240" t="s">
        <v>316</v>
      </c>
      <c r="B2240" t="s">
        <v>4126</v>
      </c>
      <c r="C2240" t="s">
        <v>268</v>
      </c>
      <c r="D2240" t="s">
        <v>21</v>
      </c>
      <c r="E2240">
        <v>98188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43552</v>
      </c>
      <c r="L2240" t="s">
        <v>26</v>
      </c>
      <c r="N2240" t="s">
        <v>24</v>
      </c>
    </row>
    <row r="2241" spans="1:14" x14ac:dyDescent="0.25">
      <c r="A2241" t="s">
        <v>818</v>
      </c>
      <c r="B2241" t="s">
        <v>4127</v>
      </c>
      <c r="C2241" t="s">
        <v>20</v>
      </c>
      <c r="D2241" t="s">
        <v>21</v>
      </c>
      <c r="E2241">
        <v>98134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43552</v>
      </c>
      <c r="L2241" t="s">
        <v>26</v>
      </c>
      <c r="N2241" t="s">
        <v>24</v>
      </c>
    </row>
    <row r="2242" spans="1:14" x14ac:dyDescent="0.25">
      <c r="A2242" t="s">
        <v>356</v>
      </c>
      <c r="B2242" t="s">
        <v>3238</v>
      </c>
      <c r="C2242" t="s">
        <v>657</v>
      </c>
      <c r="D2242" t="s">
        <v>21</v>
      </c>
      <c r="E2242">
        <v>98277</v>
      </c>
      <c r="F2242" t="s">
        <v>22</v>
      </c>
      <c r="G2242" t="s">
        <v>22</v>
      </c>
      <c r="H2242" t="s">
        <v>104</v>
      </c>
      <c r="I2242" t="s">
        <v>105</v>
      </c>
      <c r="J2242" s="1">
        <v>43479</v>
      </c>
      <c r="K2242" s="1">
        <v>43552</v>
      </c>
      <c r="L2242" t="s">
        <v>118</v>
      </c>
      <c r="N2242" t="s">
        <v>1858</v>
      </c>
    </row>
    <row r="2243" spans="1:14" x14ac:dyDescent="0.25">
      <c r="A2243" t="s">
        <v>213</v>
      </c>
      <c r="B2243" t="s">
        <v>4128</v>
      </c>
      <c r="C2243" t="s">
        <v>215</v>
      </c>
      <c r="D2243" t="s">
        <v>21</v>
      </c>
      <c r="E2243">
        <v>98023</v>
      </c>
      <c r="F2243" t="s">
        <v>22</v>
      </c>
      <c r="G2243" t="s">
        <v>22</v>
      </c>
      <c r="H2243" t="s">
        <v>57</v>
      </c>
      <c r="I2243" t="s">
        <v>58</v>
      </c>
      <c r="J2243" s="1">
        <v>43482</v>
      </c>
      <c r="K2243" s="1">
        <v>43552</v>
      </c>
      <c r="L2243" t="s">
        <v>118</v>
      </c>
      <c r="N2243" t="s">
        <v>1849</v>
      </c>
    </row>
    <row r="2244" spans="1:14" x14ac:dyDescent="0.25">
      <c r="A2244" t="s">
        <v>54</v>
      </c>
      <c r="B2244" t="s">
        <v>55</v>
      </c>
      <c r="C2244" t="s">
        <v>56</v>
      </c>
      <c r="D2244" t="s">
        <v>21</v>
      </c>
      <c r="E2244">
        <v>99352</v>
      </c>
      <c r="F2244" t="s">
        <v>22</v>
      </c>
      <c r="G2244" t="s">
        <v>22</v>
      </c>
      <c r="H2244" t="s">
        <v>57</v>
      </c>
      <c r="I2244" t="s">
        <v>58</v>
      </c>
      <c r="J2244" s="1">
        <v>43473</v>
      </c>
      <c r="K2244" s="1">
        <v>43552</v>
      </c>
      <c r="L2244" t="s">
        <v>118</v>
      </c>
      <c r="N2244" t="s">
        <v>1992</v>
      </c>
    </row>
    <row r="2245" spans="1:14" x14ac:dyDescent="0.25">
      <c r="A2245" t="s">
        <v>1417</v>
      </c>
      <c r="B2245" t="s">
        <v>4129</v>
      </c>
      <c r="C2245" t="s">
        <v>2593</v>
      </c>
      <c r="D2245" t="s">
        <v>21</v>
      </c>
      <c r="E2245">
        <v>98944</v>
      </c>
      <c r="F2245" t="s">
        <v>22</v>
      </c>
      <c r="G2245" t="s">
        <v>22</v>
      </c>
      <c r="H2245" t="s">
        <v>104</v>
      </c>
      <c r="I2245" t="s">
        <v>105</v>
      </c>
      <c r="J2245" s="1">
        <v>43487</v>
      </c>
      <c r="K2245" s="1">
        <v>43552</v>
      </c>
      <c r="L2245" t="s">
        <v>118</v>
      </c>
      <c r="N2245" t="s">
        <v>1858</v>
      </c>
    </row>
    <row r="2246" spans="1:14" x14ac:dyDescent="0.25">
      <c r="A2246" t="s">
        <v>1016</v>
      </c>
      <c r="B2246" t="s">
        <v>4130</v>
      </c>
      <c r="C2246" t="s">
        <v>1018</v>
      </c>
      <c r="D2246" t="s">
        <v>21</v>
      </c>
      <c r="E2246">
        <v>98531</v>
      </c>
      <c r="F2246" t="s">
        <v>22</v>
      </c>
      <c r="G2246" t="s">
        <v>22</v>
      </c>
      <c r="H2246" t="s">
        <v>57</v>
      </c>
      <c r="I2246" t="s">
        <v>58</v>
      </c>
      <c r="J2246" s="1">
        <v>43487</v>
      </c>
      <c r="K2246" s="1">
        <v>43552</v>
      </c>
      <c r="L2246" t="s">
        <v>118</v>
      </c>
      <c r="N2246" t="s">
        <v>1849</v>
      </c>
    </row>
    <row r="2247" spans="1:14" x14ac:dyDescent="0.25">
      <c r="A2247" t="s">
        <v>2659</v>
      </c>
      <c r="B2247" t="s">
        <v>2660</v>
      </c>
      <c r="C2247" t="s">
        <v>2661</v>
      </c>
      <c r="D2247" t="s">
        <v>21</v>
      </c>
      <c r="E2247">
        <v>99122</v>
      </c>
      <c r="F2247" t="s">
        <v>22</v>
      </c>
      <c r="G2247" t="s">
        <v>22</v>
      </c>
      <c r="H2247" t="s">
        <v>104</v>
      </c>
      <c r="I2247" t="s">
        <v>105</v>
      </c>
      <c r="J2247" s="1">
        <v>43485</v>
      </c>
      <c r="K2247" s="1">
        <v>43552</v>
      </c>
      <c r="L2247" t="s">
        <v>118</v>
      </c>
      <c r="N2247" t="s">
        <v>1858</v>
      </c>
    </row>
    <row r="2248" spans="1:14" x14ac:dyDescent="0.25">
      <c r="A2248" t="s">
        <v>4131</v>
      </c>
      <c r="B2248" t="s">
        <v>4132</v>
      </c>
      <c r="C2248" t="s">
        <v>268</v>
      </c>
      <c r="D2248" t="s">
        <v>21</v>
      </c>
      <c r="E2248">
        <v>98188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43552</v>
      </c>
      <c r="L2248" t="s">
        <v>26</v>
      </c>
      <c r="N2248" t="s">
        <v>24</v>
      </c>
    </row>
    <row r="2249" spans="1:14" x14ac:dyDescent="0.25">
      <c r="A2249" t="s">
        <v>2908</v>
      </c>
      <c r="B2249" t="s">
        <v>2909</v>
      </c>
      <c r="C2249" t="s">
        <v>142</v>
      </c>
      <c r="D2249" t="s">
        <v>21</v>
      </c>
      <c r="E2249">
        <v>98902</v>
      </c>
      <c r="F2249" t="s">
        <v>22</v>
      </c>
      <c r="G2249" t="s">
        <v>22</v>
      </c>
      <c r="H2249" t="s">
        <v>104</v>
      </c>
      <c r="I2249" t="s">
        <v>105</v>
      </c>
      <c r="J2249" t="s">
        <v>59</v>
      </c>
      <c r="K2249" s="1">
        <v>43552</v>
      </c>
      <c r="L2249" t="s">
        <v>60</v>
      </c>
      <c r="M2249" t="str">
        <f>HYPERLINK("https://www.regulations.gov/docket?D=FDA-2019-H-1446")</f>
        <v>https://www.regulations.gov/docket?D=FDA-2019-H-1446</v>
      </c>
      <c r="N2249" t="s">
        <v>59</v>
      </c>
    </row>
    <row r="2250" spans="1:14" x14ac:dyDescent="0.25">
      <c r="A2250" t="s">
        <v>194</v>
      </c>
      <c r="B2250" t="s">
        <v>4133</v>
      </c>
      <c r="C2250" t="s">
        <v>20</v>
      </c>
      <c r="D2250" t="s">
        <v>21</v>
      </c>
      <c r="E2250">
        <v>98108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43552</v>
      </c>
      <c r="L2250" t="s">
        <v>26</v>
      </c>
      <c r="N2250" t="s">
        <v>24</v>
      </c>
    </row>
    <row r="2251" spans="1:14" x14ac:dyDescent="0.25">
      <c r="A2251" t="s">
        <v>194</v>
      </c>
      <c r="B2251" t="s">
        <v>4134</v>
      </c>
      <c r="C2251" t="s">
        <v>20</v>
      </c>
      <c r="D2251" t="s">
        <v>21</v>
      </c>
      <c r="E2251">
        <v>98108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43552</v>
      </c>
      <c r="L2251" t="s">
        <v>26</v>
      </c>
      <c r="N2251" t="s">
        <v>24</v>
      </c>
    </row>
    <row r="2252" spans="1:14" x14ac:dyDescent="0.25">
      <c r="A2252" t="s">
        <v>4135</v>
      </c>
      <c r="B2252" t="s">
        <v>4112</v>
      </c>
      <c r="C2252" t="s">
        <v>56</v>
      </c>
      <c r="D2252" t="s">
        <v>21</v>
      </c>
      <c r="E2252">
        <v>99352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43552</v>
      </c>
      <c r="L2252" t="s">
        <v>26</v>
      </c>
      <c r="N2252" t="s">
        <v>24</v>
      </c>
    </row>
    <row r="2253" spans="1:14" x14ac:dyDescent="0.25">
      <c r="A2253" t="s">
        <v>1033</v>
      </c>
      <c r="B2253" t="s">
        <v>1034</v>
      </c>
      <c r="C2253" t="s">
        <v>1018</v>
      </c>
      <c r="D2253" t="s">
        <v>21</v>
      </c>
      <c r="E2253">
        <v>98531</v>
      </c>
      <c r="F2253" t="s">
        <v>22</v>
      </c>
      <c r="G2253" t="s">
        <v>22</v>
      </c>
      <c r="H2253" t="s">
        <v>104</v>
      </c>
      <c r="I2253" t="s">
        <v>148</v>
      </c>
      <c r="J2253" s="1">
        <v>43487</v>
      </c>
      <c r="K2253" s="1">
        <v>43552</v>
      </c>
      <c r="L2253" t="s">
        <v>118</v>
      </c>
      <c r="N2253" t="s">
        <v>1854</v>
      </c>
    </row>
    <row r="2254" spans="1:14" x14ac:dyDescent="0.25">
      <c r="A2254" t="s">
        <v>688</v>
      </c>
      <c r="B2254" t="s">
        <v>4136</v>
      </c>
      <c r="C2254" t="s">
        <v>268</v>
      </c>
      <c r="D2254" t="s">
        <v>21</v>
      </c>
      <c r="E2254">
        <v>98188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43552</v>
      </c>
      <c r="L2254" t="s">
        <v>26</v>
      </c>
      <c r="N2254" t="s">
        <v>24</v>
      </c>
    </row>
    <row r="2255" spans="1:14" x14ac:dyDescent="0.25">
      <c r="A2255" t="s">
        <v>4137</v>
      </c>
      <c r="B2255" t="s">
        <v>4138</v>
      </c>
      <c r="C2255" t="s">
        <v>4139</v>
      </c>
      <c r="D2255" t="s">
        <v>21</v>
      </c>
      <c r="E2255">
        <v>99103</v>
      </c>
      <c r="F2255" t="s">
        <v>22</v>
      </c>
      <c r="G2255" t="s">
        <v>22</v>
      </c>
      <c r="H2255" t="s">
        <v>104</v>
      </c>
      <c r="I2255" t="s">
        <v>105</v>
      </c>
      <c r="J2255" s="1">
        <v>43485</v>
      </c>
      <c r="K2255" s="1">
        <v>43552</v>
      </c>
      <c r="L2255" t="s">
        <v>118</v>
      </c>
      <c r="N2255" t="s">
        <v>1858</v>
      </c>
    </row>
    <row r="2256" spans="1:14" x14ac:dyDescent="0.25">
      <c r="A2256" t="s">
        <v>4140</v>
      </c>
      <c r="B2256" t="s">
        <v>4141</v>
      </c>
      <c r="C2256" t="s">
        <v>20</v>
      </c>
      <c r="D2256" t="s">
        <v>21</v>
      </c>
      <c r="E2256">
        <v>98108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43552</v>
      </c>
      <c r="L2256" t="s">
        <v>26</v>
      </c>
      <c r="N2256" t="s">
        <v>24</v>
      </c>
    </row>
    <row r="2257" spans="1:14" x14ac:dyDescent="0.25">
      <c r="A2257" t="s">
        <v>4142</v>
      </c>
      <c r="B2257" t="s">
        <v>4143</v>
      </c>
      <c r="C2257" t="s">
        <v>3762</v>
      </c>
      <c r="D2257" t="s">
        <v>21</v>
      </c>
      <c r="E2257">
        <v>98512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43551</v>
      </c>
      <c r="L2257" t="s">
        <v>26</v>
      </c>
      <c r="N2257" t="s">
        <v>24</v>
      </c>
    </row>
    <row r="2258" spans="1:14" x14ac:dyDescent="0.25">
      <c r="A2258" t="s">
        <v>4144</v>
      </c>
      <c r="B2258" t="s">
        <v>4145</v>
      </c>
      <c r="C2258" t="s">
        <v>286</v>
      </c>
      <c r="D2258" t="s">
        <v>21</v>
      </c>
      <c r="E2258">
        <v>98512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43551</v>
      </c>
      <c r="L2258" t="s">
        <v>26</v>
      </c>
      <c r="N2258" t="s">
        <v>24</v>
      </c>
    </row>
    <row r="2259" spans="1:14" x14ac:dyDescent="0.25">
      <c r="A2259" t="s">
        <v>4146</v>
      </c>
      <c r="B2259" t="s">
        <v>4147</v>
      </c>
      <c r="C2259" t="s">
        <v>286</v>
      </c>
      <c r="D2259" t="s">
        <v>21</v>
      </c>
      <c r="E2259">
        <v>98502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43551</v>
      </c>
      <c r="L2259" t="s">
        <v>26</v>
      </c>
      <c r="N2259" t="s">
        <v>24</v>
      </c>
    </row>
    <row r="2260" spans="1:14" x14ac:dyDescent="0.25">
      <c r="A2260" t="s">
        <v>4148</v>
      </c>
      <c r="B2260" t="s">
        <v>4149</v>
      </c>
      <c r="C2260" t="s">
        <v>286</v>
      </c>
      <c r="D2260" t="s">
        <v>21</v>
      </c>
      <c r="E2260">
        <v>98502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43551</v>
      </c>
      <c r="L2260" t="s">
        <v>26</v>
      </c>
      <c r="N2260" t="s">
        <v>24</v>
      </c>
    </row>
    <row r="2261" spans="1:14" x14ac:dyDescent="0.25">
      <c r="A2261" t="s">
        <v>4150</v>
      </c>
      <c r="B2261" t="s">
        <v>4151</v>
      </c>
      <c r="C2261" t="s">
        <v>3762</v>
      </c>
      <c r="D2261" t="s">
        <v>21</v>
      </c>
      <c r="E2261">
        <v>98512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43551</v>
      </c>
      <c r="L2261" t="s">
        <v>26</v>
      </c>
      <c r="N2261" t="s">
        <v>24</v>
      </c>
    </row>
    <row r="2262" spans="1:14" x14ac:dyDescent="0.25">
      <c r="A2262" t="s">
        <v>4152</v>
      </c>
      <c r="B2262" t="s">
        <v>4153</v>
      </c>
      <c r="C2262" t="s">
        <v>4154</v>
      </c>
      <c r="D2262" t="s">
        <v>21</v>
      </c>
      <c r="E2262">
        <v>98380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43550</v>
      </c>
      <c r="L2262" t="s">
        <v>26</v>
      </c>
      <c r="N2262" t="s">
        <v>24</v>
      </c>
    </row>
    <row r="2263" spans="1:14" x14ac:dyDescent="0.25">
      <c r="A2263" t="s">
        <v>562</v>
      </c>
      <c r="B2263" t="s">
        <v>563</v>
      </c>
      <c r="C2263" t="s">
        <v>151</v>
      </c>
      <c r="D2263" t="s">
        <v>21</v>
      </c>
      <c r="E2263">
        <v>98499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43549</v>
      </c>
      <c r="L2263" t="s">
        <v>26</v>
      </c>
      <c r="N2263" t="s">
        <v>24</v>
      </c>
    </row>
    <row r="2264" spans="1:14" x14ac:dyDescent="0.25">
      <c r="A2264" t="s">
        <v>4155</v>
      </c>
      <c r="B2264" t="s">
        <v>4156</v>
      </c>
      <c r="C2264" t="s">
        <v>20</v>
      </c>
      <c r="D2264" t="s">
        <v>21</v>
      </c>
      <c r="E2264">
        <v>98109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43549</v>
      </c>
      <c r="L2264" t="s">
        <v>26</v>
      </c>
      <c r="N2264" t="s">
        <v>24</v>
      </c>
    </row>
    <row r="2265" spans="1:14" x14ac:dyDescent="0.25">
      <c r="A2265" t="s">
        <v>4157</v>
      </c>
      <c r="B2265" t="s">
        <v>4158</v>
      </c>
      <c r="C2265" t="s">
        <v>236</v>
      </c>
      <c r="D2265" t="s">
        <v>21</v>
      </c>
      <c r="E2265">
        <v>98444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43549</v>
      </c>
      <c r="L2265" t="s">
        <v>26</v>
      </c>
      <c r="N2265" t="s">
        <v>24</v>
      </c>
    </row>
    <row r="2266" spans="1:14" x14ac:dyDescent="0.25">
      <c r="A2266" t="s">
        <v>1275</v>
      </c>
      <c r="B2266" t="s">
        <v>4159</v>
      </c>
      <c r="C2266" t="s">
        <v>2244</v>
      </c>
      <c r="D2266" t="s">
        <v>21</v>
      </c>
      <c r="E2266">
        <v>98370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43549</v>
      </c>
      <c r="L2266" t="s">
        <v>26</v>
      </c>
      <c r="N2266" t="s">
        <v>24</v>
      </c>
    </row>
    <row r="2267" spans="1:14" x14ac:dyDescent="0.25">
      <c r="A2267" t="s">
        <v>4160</v>
      </c>
      <c r="B2267" t="s">
        <v>4161</v>
      </c>
      <c r="C2267" t="s">
        <v>2244</v>
      </c>
      <c r="D2267" t="s">
        <v>21</v>
      </c>
      <c r="E2267">
        <v>98370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43549</v>
      </c>
      <c r="L2267" t="s">
        <v>26</v>
      </c>
      <c r="N2267" t="s">
        <v>24</v>
      </c>
    </row>
    <row r="2268" spans="1:14" x14ac:dyDescent="0.25">
      <c r="A2268" t="s">
        <v>4162</v>
      </c>
      <c r="B2268" t="s">
        <v>4163</v>
      </c>
      <c r="C2268" t="s">
        <v>361</v>
      </c>
      <c r="D2268" t="s">
        <v>21</v>
      </c>
      <c r="E2268">
        <v>98250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43549</v>
      </c>
      <c r="L2268" t="s">
        <v>26</v>
      </c>
      <c r="N2268" t="s">
        <v>24</v>
      </c>
    </row>
    <row r="2269" spans="1:14" x14ac:dyDescent="0.25">
      <c r="A2269" t="s">
        <v>4164</v>
      </c>
      <c r="B2269" t="s">
        <v>4165</v>
      </c>
      <c r="C2269" t="s">
        <v>4166</v>
      </c>
      <c r="D2269" t="s">
        <v>21</v>
      </c>
      <c r="E2269">
        <v>98610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43549</v>
      </c>
      <c r="L2269" t="s">
        <v>26</v>
      </c>
      <c r="N2269" t="s">
        <v>24</v>
      </c>
    </row>
    <row r="2270" spans="1:14" x14ac:dyDescent="0.25">
      <c r="A2270" t="s">
        <v>4167</v>
      </c>
      <c r="B2270" t="s">
        <v>4168</v>
      </c>
      <c r="C2270" t="s">
        <v>2244</v>
      </c>
      <c r="D2270" t="s">
        <v>21</v>
      </c>
      <c r="E2270">
        <v>98370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43549</v>
      </c>
      <c r="L2270" t="s">
        <v>26</v>
      </c>
      <c r="N2270" t="s">
        <v>24</v>
      </c>
    </row>
    <row r="2271" spans="1:14" x14ac:dyDescent="0.25">
      <c r="A2271" t="s">
        <v>4169</v>
      </c>
      <c r="B2271" t="s">
        <v>4170</v>
      </c>
      <c r="C2271" t="s">
        <v>20</v>
      </c>
      <c r="D2271" t="s">
        <v>21</v>
      </c>
      <c r="E2271">
        <v>98125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43549</v>
      </c>
      <c r="L2271" t="s">
        <v>26</v>
      </c>
      <c r="N2271" t="s">
        <v>24</v>
      </c>
    </row>
    <row r="2272" spans="1:14" x14ac:dyDescent="0.25">
      <c r="A2272" t="s">
        <v>4171</v>
      </c>
      <c r="B2272" t="s">
        <v>4172</v>
      </c>
      <c r="C2272" t="s">
        <v>20</v>
      </c>
      <c r="D2272" t="s">
        <v>21</v>
      </c>
      <c r="E2272">
        <v>98109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43549</v>
      </c>
      <c r="L2272" t="s">
        <v>26</v>
      </c>
      <c r="N2272" t="s">
        <v>24</v>
      </c>
    </row>
    <row r="2273" spans="1:14" x14ac:dyDescent="0.25">
      <c r="A2273" t="s">
        <v>63</v>
      </c>
      <c r="B2273" t="s">
        <v>64</v>
      </c>
      <c r="C2273" t="s">
        <v>34</v>
      </c>
      <c r="D2273" t="s">
        <v>21</v>
      </c>
      <c r="E2273">
        <v>98661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43549</v>
      </c>
      <c r="L2273" t="s">
        <v>26</v>
      </c>
      <c r="N2273" t="s">
        <v>24</v>
      </c>
    </row>
    <row r="2274" spans="1:14" x14ac:dyDescent="0.25">
      <c r="A2274" t="s">
        <v>4173</v>
      </c>
      <c r="B2274" t="s">
        <v>4174</v>
      </c>
      <c r="C2274" t="s">
        <v>361</v>
      </c>
      <c r="D2274" t="s">
        <v>21</v>
      </c>
      <c r="E2274">
        <v>98250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43549</v>
      </c>
      <c r="L2274" t="s">
        <v>26</v>
      </c>
      <c r="N2274" t="s">
        <v>24</v>
      </c>
    </row>
    <row r="2275" spans="1:14" x14ac:dyDescent="0.25">
      <c r="A2275" t="s">
        <v>4175</v>
      </c>
      <c r="B2275" t="s">
        <v>4176</v>
      </c>
      <c r="C2275" t="s">
        <v>20</v>
      </c>
      <c r="D2275" t="s">
        <v>21</v>
      </c>
      <c r="E2275">
        <v>98121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43549</v>
      </c>
      <c r="L2275" t="s">
        <v>26</v>
      </c>
      <c r="N2275" t="s">
        <v>24</v>
      </c>
    </row>
    <row r="2276" spans="1:14" x14ac:dyDescent="0.25">
      <c r="A2276" t="s">
        <v>4177</v>
      </c>
      <c r="B2276" t="s">
        <v>4178</v>
      </c>
      <c r="C2276" t="s">
        <v>236</v>
      </c>
      <c r="D2276" t="s">
        <v>21</v>
      </c>
      <c r="E2276">
        <v>98444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43549</v>
      </c>
      <c r="L2276" t="s">
        <v>26</v>
      </c>
      <c r="N2276" t="s">
        <v>24</v>
      </c>
    </row>
    <row r="2277" spans="1:14" x14ac:dyDescent="0.25">
      <c r="A2277" t="s">
        <v>4179</v>
      </c>
      <c r="B2277" t="s">
        <v>4180</v>
      </c>
      <c r="C2277" t="s">
        <v>4181</v>
      </c>
      <c r="D2277" t="s">
        <v>21</v>
      </c>
      <c r="E2277">
        <v>98392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43549</v>
      </c>
      <c r="L2277" t="s">
        <v>26</v>
      </c>
      <c r="N2277" t="s">
        <v>24</v>
      </c>
    </row>
    <row r="2278" spans="1:14" x14ac:dyDescent="0.25">
      <c r="A2278" t="s">
        <v>4182</v>
      </c>
      <c r="B2278" t="s">
        <v>4183</v>
      </c>
      <c r="C2278" t="s">
        <v>236</v>
      </c>
      <c r="D2278" t="s">
        <v>21</v>
      </c>
      <c r="E2278">
        <v>98444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43549</v>
      </c>
      <c r="L2278" t="s">
        <v>26</v>
      </c>
      <c r="N2278" t="s">
        <v>24</v>
      </c>
    </row>
    <row r="2279" spans="1:14" x14ac:dyDescent="0.25">
      <c r="A2279" t="s">
        <v>4184</v>
      </c>
      <c r="B2279" t="s">
        <v>4185</v>
      </c>
      <c r="C2279" t="s">
        <v>614</v>
      </c>
      <c r="D2279" t="s">
        <v>21</v>
      </c>
      <c r="E2279">
        <v>98674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43549</v>
      </c>
      <c r="L2279" t="s">
        <v>26</v>
      </c>
      <c r="N2279" t="s">
        <v>24</v>
      </c>
    </row>
    <row r="2280" spans="1:14" x14ac:dyDescent="0.25">
      <c r="A2280" t="s">
        <v>1369</v>
      </c>
      <c r="B2280" t="s">
        <v>4186</v>
      </c>
      <c r="C2280" t="s">
        <v>361</v>
      </c>
      <c r="D2280" t="s">
        <v>21</v>
      </c>
      <c r="E2280">
        <v>98250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43549</v>
      </c>
      <c r="L2280" t="s">
        <v>26</v>
      </c>
      <c r="N2280" t="s">
        <v>24</v>
      </c>
    </row>
    <row r="2281" spans="1:14" x14ac:dyDescent="0.25">
      <c r="A2281" t="s">
        <v>73</v>
      </c>
      <c r="B2281" t="s">
        <v>74</v>
      </c>
      <c r="C2281" t="s">
        <v>34</v>
      </c>
      <c r="D2281" t="s">
        <v>21</v>
      </c>
      <c r="E2281">
        <v>98684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43549</v>
      </c>
      <c r="L2281" t="s">
        <v>26</v>
      </c>
      <c r="N2281" t="s">
        <v>24</v>
      </c>
    </row>
    <row r="2282" spans="1:14" x14ac:dyDescent="0.25">
      <c r="A2282" t="s">
        <v>688</v>
      </c>
      <c r="B2282" t="s">
        <v>4187</v>
      </c>
      <c r="C2282" t="s">
        <v>20</v>
      </c>
      <c r="D2282" t="s">
        <v>21</v>
      </c>
      <c r="E2282">
        <v>98119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43549</v>
      </c>
      <c r="L2282" t="s">
        <v>26</v>
      </c>
      <c r="N2282" t="s">
        <v>24</v>
      </c>
    </row>
    <row r="2283" spans="1:14" x14ac:dyDescent="0.25">
      <c r="A2283" t="s">
        <v>4188</v>
      </c>
      <c r="B2283" t="s">
        <v>4189</v>
      </c>
      <c r="C2283" t="s">
        <v>20</v>
      </c>
      <c r="D2283" t="s">
        <v>21</v>
      </c>
      <c r="E2283">
        <v>98121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43549</v>
      </c>
      <c r="L2283" t="s">
        <v>26</v>
      </c>
      <c r="N2283" t="s">
        <v>24</v>
      </c>
    </row>
    <row r="2284" spans="1:14" x14ac:dyDescent="0.25">
      <c r="A2284" t="s">
        <v>4190</v>
      </c>
      <c r="B2284" t="s">
        <v>4191</v>
      </c>
      <c r="C2284" t="s">
        <v>34</v>
      </c>
      <c r="D2284" t="s">
        <v>21</v>
      </c>
      <c r="E2284">
        <v>98661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43549</v>
      </c>
      <c r="L2284" t="s">
        <v>26</v>
      </c>
      <c r="N2284" t="s">
        <v>24</v>
      </c>
    </row>
    <row r="2285" spans="1:14" x14ac:dyDescent="0.25">
      <c r="A2285" t="s">
        <v>291</v>
      </c>
      <c r="B2285" t="s">
        <v>4192</v>
      </c>
      <c r="C2285" t="s">
        <v>20</v>
      </c>
      <c r="D2285" t="s">
        <v>21</v>
      </c>
      <c r="E2285">
        <v>98125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43549</v>
      </c>
      <c r="L2285" t="s">
        <v>26</v>
      </c>
      <c r="N2285" t="s">
        <v>24</v>
      </c>
    </row>
    <row r="2286" spans="1:14" x14ac:dyDescent="0.25">
      <c r="A2286" t="s">
        <v>4193</v>
      </c>
      <c r="B2286" t="s">
        <v>4194</v>
      </c>
      <c r="C2286" t="s">
        <v>2244</v>
      </c>
      <c r="D2286" t="s">
        <v>21</v>
      </c>
      <c r="E2286">
        <v>98370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43549</v>
      </c>
      <c r="L2286" t="s">
        <v>26</v>
      </c>
      <c r="N2286" t="s">
        <v>24</v>
      </c>
    </row>
    <row r="2287" spans="1:14" x14ac:dyDescent="0.25">
      <c r="A2287" t="s">
        <v>4195</v>
      </c>
      <c r="B2287" t="s">
        <v>974</v>
      </c>
      <c r="C2287" t="s">
        <v>463</v>
      </c>
      <c r="D2287" t="s">
        <v>21</v>
      </c>
      <c r="E2287">
        <v>98632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43548</v>
      </c>
      <c r="L2287" t="s">
        <v>26</v>
      </c>
      <c r="N2287" t="s">
        <v>24</v>
      </c>
    </row>
    <row r="2288" spans="1:14" x14ac:dyDescent="0.25">
      <c r="A2288" t="s">
        <v>111</v>
      </c>
      <c r="B2288" t="s">
        <v>4196</v>
      </c>
      <c r="C2288" t="s">
        <v>34</v>
      </c>
      <c r="D2288" t="s">
        <v>21</v>
      </c>
      <c r="E2288">
        <v>98664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43548</v>
      </c>
      <c r="L2288" t="s">
        <v>26</v>
      </c>
      <c r="N2288" t="s">
        <v>24</v>
      </c>
    </row>
    <row r="2289" spans="1:14" x14ac:dyDescent="0.25">
      <c r="A2289" t="s">
        <v>880</v>
      </c>
      <c r="B2289" t="s">
        <v>4197</v>
      </c>
      <c r="C2289" t="s">
        <v>34</v>
      </c>
      <c r="D2289" t="s">
        <v>21</v>
      </c>
      <c r="E2289">
        <v>98684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43548</v>
      </c>
      <c r="L2289" t="s">
        <v>26</v>
      </c>
      <c r="N2289" t="s">
        <v>24</v>
      </c>
    </row>
    <row r="2290" spans="1:14" x14ac:dyDescent="0.25">
      <c r="A2290" t="s">
        <v>2558</v>
      </c>
      <c r="B2290" t="s">
        <v>4198</v>
      </c>
      <c r="C2290" t="s">
        <v>34</v>
      </c>
      <c r="D2290" t="s">
        <v>21</v>
      </c>
      <c r="E2290">
        <v>98663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43548</v>
      </c>
      <c r="L2290" t="s">
        <v>26</v>
      </c>
      <c r="N2290" t="s">
        <v>24</v>
      </c>
    </row>
    <row r="2291" spans="1:14" x14ac:dyDescent="0.25">
      <c r="A2291" t="s">
        <v>741</v>
      </c>
      <c r="B2291" t="s">
        <v>742</v>
      </c>
      <c r="C2291" t="s">
        <v>743</v>
      </c>
      <c r="D2291" t="s">
        <v>21</v>
      </c>
      <c r="E2291">
        <v>98597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43548</v>
      </c>
      <c r="L2291" t="s">
        <v>26</v>
      </c>
      <c r="N2291" t="s">
        <v>24</v>
      </c>
    </row>
    <row r="2292" spans="1:14" x14ac:dyDescent="0.25">
      <c r="A2292" t="s">
        <v>4199</v>
      </c>
      <c r="B2292" t="s">
        <v>4200</v>
      </c>
      <c r="C2292" t="s">
        <v>463</v>
      </c>
      <c r="D2292" t="s">
        <v>21</v>
      </c>
      <c r="E2292">
        <v>98632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43548</v>
      </c>
      <c r="L2292" t="s">
        <v>26</v>
      </c>
      <c r="N2292" t="s">
        <v>24</v>
      </c>
    </row>
    <row r="2293" spans="1:14" x14ac:dyDescent="0.25">
      <c r="A2293" t="s">
        <v>4201</v>
      </c>
      <c r="B2293" t="s">
        <v>4202</v>
      </c>
      <c r="C2293" t="s">
        <v>34</v>
      </c>
      <c r="D2293" t="s">
        <v>21</v>
      </c>
      <c r="E2293">
        <v>98664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43548</v>
      </c>
      <c r="L2293" t="s">
        <v>26</v>
      </c>
      <c r="N2293" t="s">
        <v>24</v>
      </c>
    </row>
    <row r="2294" spans="1:14" x14ac:dyDescent="0.25">
      <c r="A2294" t="s">
        <v>4203</v>
      </c>
      <c r="B2294" t="s">
        <v>4204</v>
      </c>
      <c r="C2294" t="s">
        <v>34</v>
      </c>
      <c r="D2294" t="s">
        <v>21</v>
      </c>
      <c r="E2294">
        <v>98686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43548</v>
      </c>
      <c r="L2294" t="s">
        <v>26</v>
      </c>
      <c r="N2294" t="s">
        <v>24</v>
      </c>
    </row>
    <row r="2295" spans="1:14" x14ac:dyDescent="0.25">
      <c r="A2295" t="s">
        <v>685</v>
      </c>
      <c r="B2295" t="s">
        <v>4205</v>
      </c>
      <c r="C2295" t="s">
        <v>34</v>
      </c>
      <c r="D2295" t="s">
        <v>21</v>
      </c>
      <c r="E2295">
        <v>98661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43548</v>
      </c>
      <c r="L2295" t="s">
        <v>26</v>
      </c>
      <c r="N2295" t="s">
        <v>24</v>
      </c>
    </row>
    <row r="2296" spans="1:14" x14ac:dyDescent="0.25">
      <c r="A2296" t="s">
        <v>124</v>
      </c>
      <c r="B2296" t="s">
        <v>593</v>
      </c>
      <c r="C2296" t="s">
        <v>492</v>
      </c>
      <c r="D2296" t="s">
        <v>21</v>
      </c>
      <c r="E2296">
        <v>98516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43548</v>
      </c>
      <c r="L2296" t="s">
        <v>26</v>
      </c>
      <c r="N2296" t="s">
        <v>24</v>
      </c>
    </row>
    <row r="2297" spans="1:14" x14ac:dyDescent="0.25">
      <c r="A2297" t="s">
        <v>77</v>
      </c>
      <c r="B2297" t="s">
        <v>4206</v>
      </c>
      <c r="C2297" t="s">
        <v>614</v>
      </c>
      <c r="D2297" t="s">
        <v>21</v>
      </c>
      <c r="E2297">
        <v>98674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43548</v>
      </c>
      <c r="L2297" t="s">
        <v>26</v>
      </c>
      <c r="N2297" t="s">
        <v>24</v>
      </c>
    </row>
    <row r="2298" spans="1:14" x14ac:dyDescent="0.25">
      <c r="A2298" t="s">
        <v>4207</v>
      </c>
      <c r="B2298" t="s">
        <v>4208</v>
      </c>
      <c r="C2298" t="s">
        <v>20</v>
      </c>
      <c r="D2298" t="s">
        <v>21</v>
      </c>
      <c r="E2298">
        <v>98125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43546</v>
      </c>
      <c r="L2298" t="s">
        <v>26</v>
      </c>
      <c r="N2298" t="s">
        <v>24</v>
      </c>
    </row>
    <row r="2299" spans="1:14" x14ac:dyDescent="0.25">
      <c r="A2299" t="s">
        <v>4209</v>
      </c>
      <c r="B2299" t="s">
        <v>4210</v>
      </c>
      <c r="C2299" t="s">
        <v>20</v>
      </c>
      <c r="D2299" t="s">
        <v>21</v>
      </c>
      <c r="E2299">
        <v>98108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43546</v>
      </c>
      <c r="L2299" t="s">
        <v>26</v>
      </c>
      <c r="N2299" t="s">
        <v>24</v>
      </c>
    </row>
    <row r="2300" spans="1:14" x14ac:dyDescent="0.25">
      <c r="A2300" t="s">
        <v>242</v>
      </c>
      <c r="B2300" t="s">
        <v>243</v>
      </c>
      <c r="C2300" t="s">
        <v>236</v>
      </c>
      <c r="D2300" t="s">
        <v>21</v>
      </c>
      <c r="E2300">
        <v>98405</v>
      </c>
      <c r="F2300" t="s">
        <v>22</v>
      </c>
      <c r="G2300" t="s">
        <v>22</v>
      </c>
      <c r="H2300" t="s">
        <v>116</v>
      </c>
      <c r="I2300" t="s">
        <v>117</v>
      </c>
      <c r="J2300" t="s">
        <v>59</v>
      </c>
      <c r="K2300" s="1">
        <v>43546</v>
      </c>
      <c r="L2300" t="s">
        <v>60</v>
      </c>
      <c r="M2300" t="str">
        <f>HYPERLINK("https://www.regulations.gov/docket?D=FDA-2019-H-1347")</f>
        <v>https://www.regulations.gov/docket?D=FDA-2019-H-1347</v>
      </c>
      <c r="N2300" t="s">
        <v>59</v>
      </c>
    </row>
    <row r="2301" spans="1:14" x14ac:dyDescent="0.25">
      <c r="A2301" t="s">
        <v>4211</v>
      </c>
      <c r="B2301" t="s">
        <v>4212</v>
      </c>
      <c r="C2301" t="s">
        <v>20</v>
      </c>
      <c r="D2301" t="s">
        <v>21</v>
      </c>
      <c r="E2301">
        <v>98102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43546</v>
      </c>
      <c r="L2301" t="s">
        <v>26</v>
      </c>
      <c r="N2301" t="s">
        <v>24</v>
      </c>
    </row>
    <row r="2302" spans="1:14" x14ac:dyDescent="0.25">
      <c r="A2302" t="s">
        <v>4213</v>
      </c>
      <c r="B2302" t="s">
        <v>4214</v>
      </c>
      <c r="C2302" t="s">
        <v>20</v>
      </c>
      <c r="D2302" t="s">
        <v>21</v>
      </c>
      <c r="E2302">
        <v>98117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43546</v>
      </c>
      <c r="L2302" t="s">
        <v>26</v>
      </c>
      <c r="N2302" t="s">
        <v>24</v>
      </c>
    </row>
    <row r="2303" spans="1:14" x14ac:dyDescent="0.25">
      <c r="A2303" t="s">
        <v>4215</v>
      </c>
      <c r="B2303" t="s">
        <v>4216</v>
      </c>
      <c r="C2303" t="s">
        <v>20</v>
      </c>
      <c r="D2303" t="s">
        <v>21</v>
      </c>
      <c r="E2303">
        <v>98101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43546</v>
      </c>
      <c r="L2303" t="s">
        <v>26</v>
      </c>
      <c r="N2303" t="s">
        <v>24</v>
      </c>
    </row>
    <row r="2304" spans="1:14" x14ac:dyDescent="0.25">
      <c r="A2304" t="s">
        <v>4217</v>
      </c>
      <c r="B2304" t="s">
        <v>4218</v>
      </c>
      <c r="C2304" t="s">
        <v>20</v>
      </c>
      <c r="D2304" t="s">
        <v>21</v>
      </c>
      <c r="E2304">
        <v>98102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43546</v>
      </c>
      <c r="L2304" t="s">
        <v>26</v>
      </c>
      <c r="N2304" t="s">
        <v>24</v>
      </c>
    </row>
    <row r="2305" spans="1:14" x14ac:dyDescent="0.25">
      <c r="A2305" t="s">
        <v>4219</v>
      </c>
      <c r="B2305" t="s">
        <v>4220</v>
      </c>
      <c r="C2305" t="s">
        <v>20</v>
      </c>
      <c r="D2305" t="s">
        <v>21</v>
      </c>
      <c r="E2305">
        <v>98101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43546</v>
      </c>
      <c r="L2305" t="s">
        <v>26</v>
      </c>
      <c r="N2305" t="s">
        <v>24</v>
      </c>
    </row>
    <row r="2306" spans="1:14" x14ac:dyDescent="0.25">
      <c r="A2306" t="s">
        <v>4221</v>
      </c>
      <c r="B2306" t="s">
        <v>4222</v>
      </c>
      <c r="C2306" t="s">
        <v>84</v>
      </c>
      <c r="D2306" t="s">
        <v>21</v>
      </c>
      <c r="E2306">
        <v>98926</v>
      </c>
      <c r="F2306" t="s">
        <v>22</v>
      </c>
      <c r="G2306" t="s">
        <v>22</v>
      </c>
      <c r="H2306" t="s">
        <v>57</v>
      </c>
      <c r="I2306" t="s">
        <v>58</v>
      </c>
      <c r="J2306" s="1">
        <v>43468</v>
      </c>
      <c r="K2306" s="1">
        <v>43545</v>
      </c>
      <c r="L2306" t="s">
        <v>118</v>
      </c>
      <c r="N2306" t="s">
        <v>1849</v>
      </c>
    </row>
    <row r="2307" spans="1:14" x14ac:dyDescent="0.25">
      <c r="A2307" t="s">
        <v>4223</v>
      </c>
      <c r="B2307" t="s">
        <v>4224</v>
      </c>
      <c r="C2307" t="s">
        <v>266</v>
      </c>
      <c r="D2307" t="s">
        <v>21</v>
      </c>
      <c r="E2307">
        <v>98002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43545</v>
      </c>
      <c r="L2307" t="s">
        <v>26</v>
      </c>
      <c r="N2307" t="s">
        <v>24</v>
      </c>
    </row>
    <row r="2308" spans="1:14" x14ac:dyDescent="0.25">
      <c r="A2308" t="s">
        <v>4225</v>
      </c>
      <c r="B2308" t="s">
        <v>4226</v>
      </c>
      <c r="C2308" t="s">
        <v>4227</v>
      </c>
      <c r="D2308" t="s">
        <v>21</v>
      </c>
      <c r="E2308">
        <v>98019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43545</v>
      </c>
      <c r="L2308" t="s">
        <v>26</v>
      </c>
      <c r="N2308" t="s">
        <v>24</v>
      </c>
    </row>
    <row r="2309" spans="1:14" x14ac:dyDescent="0.25">
      <c r="A2309" t="s">
        <v>1973</v>
      </c>
      <c r="B2309" t="s">
        <v>1974</v>
      </c>
      <c r="C2309" t="s">
        <v>261</v>
      </c>
      <c r="D2309" t="s">
        <v>21</v>
      </c>
      <c r="E2309">
        <v>99202</v>
      </c>
      <c r="F2309" t="s">
        <v>22</v>
      </c>
      <c r="G2309" t="s">
        <v>22</v>
      </c>
      <c r="H2309" t="s">
        <v>116</v>
      </c>
      <c r="I2309" t="s">
        <v>117</v>
      </c>
      <c r="J2309" s="1">
        <v>43464</v>
      </c>
      <c r="K2309" s="1">
        <v>43545</v>
      </c>
      <c r="L2309" t="s">
        <v>118</v>
      </c>
      <c r="N2309" t="s">
        <v>1849</v>
      </c>
    </row>
    <row r="2310" spans="1:14" x14ac:dyDescent="0.25">
      <c r="A2310" t="s">
        <v>111</v>
      </c>
      <c r="B2310" t="s">
        <v>4228</v>
      </c>
      <c r="C2310" t="s">
        <v>20</v>
      </c>
      <c r="D2310" t="s">
        <v>21</v>
      </c>
      <c r="E2310">
        <v>98109</v>
      </c>
      <c r="F2310" t="s">
        <v>22</v>
      </c>
      <c r="G2310" t="s">
        <v>22</v>
      </c>
      <c r="H2310" t="s">
        <v>57</v>
      </c>
      <c r="I2310" t="s">
        <v>58</v>
      </c>
      <c r="J2310" s="1">
        <v>43467</v>
      </c>
      <c r="K2310" s="1">
        <v>43545</v>
      </c>
      <c r="L2310" t="s">
        <v>118</v>
      </c>
      <c r="N2310" t="s">
        <v>1849</v>
      </c>
    </row>
    <row r="2311" spans="1:14" x14ac:dyDescent="0.25">
      <c r="A2311" t="s">
        <v>111</v>
      </c>
      <c r="B2311" t="s">
        <v>4229</v>
      </c>
      <c r="C2311" t="s">
        <v>1688</v>
      </c>
      <c r="D2311" t="s">
        <v>21</v>
      </c>
      <c r="E2311">
        <v>98198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43545</v>
      </c>
      <c r="L2311" t="s">
        <v>26</v>
      </c>
      <c r="N2311" t="s">
        <v>24</v>
      </c>
    </row>
    <row r="2312" spans="1:14" x14ac:dyDescent="0.25">
      <c r="A2312" t="s">
        <v>450</v>
      </c>
      <c r="B2312" t="s">
        <v>4230</v>
      </c>
      <c r="C2312" t="s">
        <v>20</v>
      </c>
      <c r="D2312" t="s">
        <v>21</v>
      </c>
      <c r="E2312">
        <v>98144</v>
      </c>
      <c r="F2312" t="s">
        <v>22</v>
      </c>
      <c r="G2312" t="s">
        <v>22</v>
      </c>
      <c r="H2312" t="s">
        <v>116</v>
      </c>
      <c r="I2312" t="s">
        <v>117</v>
      </c>
      <c r="J2312" s="1">
        <v>43467</v>
      </c>
      <c r="K2312" s="1">
        <v>43545</v>
      </c>
      <c r="L2312" t="s">
        <v>118</v>
      </c>
      <c r="N2312" t="s">
        <v>1849</v>
      </c>
    </row>
    <row r="2313" spans="1:14" x14ac:dyDescent="0.25">
      <c r="A2313">
        <v>76</v>
      </c>
      <c r="B2313" t="s">
        <v>449</v>
      </c>
      <c r="C2313" t="s">
        <v>261</v>
      </c>
      <c r="D2313" t="s">
        <v>21</v>
      </c>
      <c r="E2313">
        <v>99207</v>
      </c>
      <c r="F2313" t="s">
        <v>22</v>
      </c>
      <c r="G2313" t="s">
        <v>22</v>
      </c>
      <c r="H2313" t="s">
        <v>116</v>
      </c>
      <c r="I2313" t="s">
        <v>117</v>
      </c>
      <c r="J2313" s="1">
        <v>43445</v>
      </c>
      <c r="K2313" s="1">
        <v>43545</v>
      </c>
      <c r="L2313" t="s">
        <v>118</v>
      </c>
      <c r="N2313" t="s">
        <v>1849</v>
      </c>
    </row>
    <row r="2314" spans="1:14" x14ac:dyDescent="0.25">
      <c r="A2314" t="s">
        <v>2225</v>
      </c>
      <c r="B2314" t="s">
        <v>2226</v>
      </c>
      <c r="C2314" t="s">
        <v>2227</v>
      </c>
      <c r="D2314" t="s">
        <v>21</v>
      </c>
      <c r="E2314">
        <v>98359</v>
      </c>
      <c r="F2314" t="s">
        <v>22</v>
      </c>
      <c r="G2314" t="s">
        <v>22</v>
      </c>
      <c r="H2314" t="s">
        <v>116</v>
      </c>
      <c r="I2314" t="s">
        <v>117</v>
      </c>
      <c r="J2314" s="1">
        <v>43469</v>
      </c>
      <c r="K2314" s="1">
        <v>43545</v>
      </c>
      <c r="L2314" t="s">
        <v>118</v>
      </c>
      <c r="N2314" t="s">
        <v>1992</v>
      </c>
    </row>
    <row r="2315" spans="1:14" x14ac:dyDescent="0.25">
      <c r="A2315" t="s">
        <v>413</v>
      </c>
      <c r="B2315" t="s">
        <v>4231</v>
      </c>
      <c r="C2315" t="s">
        <v>1688</v>
      </c>
      <c r="D2315" t="s">
        <v>21</v>
      </c>
      <c r="E2315">
        <v>98198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43545</v>
      </c>
      <c r="L2315" t="s">
        <v>26</v>
      </c>
      <c r="N2315" t="s">
        <v>24</v>
      </c>
    </row>
    <row r="2316" spans="1:14" x14ac:dyDescent="0.25">
      <c r="A2316" t="s">
        <v>4232</v>
      </c>
      <c r="B2316" t="s">
        <v>4233</v>
      </c>
      <c r="C2316" t="s">
        <v>209</v>
      </c>
      <c r="D2316" t="s">
        <v>21</v>
      </c>
      <c r="E2316">
        <v>98032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43545</v>
      </c>
      <c r="L2316" t="s">
        <v>26</v>
      </c>
      <c r="N2316" t="s">
        <v>24</v>
      </c>
    </row>
    <row r="2317" spans="1:14" x14ac:dyDescent="0.25">
      <c r="A2317" t="s">
        <v>581</v>
      </c>
      <c r="B2317" t="s">
        <v>4234</v>
      </c>
      <c r="C2317" t="s">
        <v>388</v>
      </c>
      <c r="D2317" t="s">
        <v>21</v>
      </c>
      <c r="E2317">
        <v>98930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43545</v>
      </c>
      <c r="L2317" t="s">
        <v>26</v>
      </c>
      <c r="N2317" t="s">
        <v>24</v>
      </c>
    </row>
    <row r="2318" spans="1:14" x14ac:dyDescent="0.25">
      <c r="A2318" t="s">
        <v>300</v>
      </c>
      <c r="B2318" t="s">
        <v>301</v>
      </c>
      <c r="C2318" t="s">
        <v>206</v>
      </c>
      <c r="D2318" t="s">
        <v>21</v>
      </c>
      <c r="E2318">
        <v>98272</v>
      </c>
      <c r="F2318" t="s">
        <v>22</v>
      </c>
      <c r="G2318" t="s">
        <v>22</v>
      </c>
      <c r="H2318" t="s">
        <v>373</v>
      </c>
      <c r="I2318" t="s">
        <v>4235</v>
      </c>
      <c r="J2318" s="1">
        <v>43461</v>
      </c>
      <c r="K2318" s="1">
        <v>43545</v>
      </c>
      <c r="L2318" t="s">
        <v>118</v>
      </c>
      <c r="N2318" t="s">
        <v>4236</v>
      </c>
    </row>
    <row r="2319" spans="1:14" x14ac:dyDescent="0.25">
      <c r="A2319" t="s">
        <v>4237</v>
      </c>
      <c r="B2319" t="s">
        <v>4238</v>
      </c>
      <c r="C2319" t="s">
        <v>236</v>
      </c>
      <c r="D2319" t="s">
        <v>21</v>
      </c>
      <c r="E2319">
        <v>98403</v>
      </c>
      <c r="F2319" t="s">
        <v>22</v>
      </c>
      <c r="G2319" t="s">
        <v>22</v>
      </c>
      <c r="H2319" t="s">
        <v>104</v>
      </c>
      <c r="I2319" t="s">
        <v>148</v>
      </c>
      <c r="J2319" s="1">
        <v>43467</v>
      </c>
      <c r="K2319" s="1">
        <v>43545</v>
      </c>
      <c r="L2319" t="s">
        <v>118</v>
      </c>
      <c r="N2319" t="s">
        <v>1858</v>
      </c>
    </row>
    <row r="2320" spans="1:14" x14ac:dyDescent="0.25">
      <c r="A2320" t="s">
        <v>4239</v>
      </c>
      <c r="B2320" t="s">
        <v>4240</v>
      </c>
      <c r="C2320" t="s">
        <v>209</v>
      </c>
      <c r="D2320" t="s">
        <v>21</v>
      </c>
      <c r="E2320">
        <v>98032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43545</v>
      </c>
      <c r="L2320" t="s">
        <v>26</v>
      </c>
      <c r="N2320" t="s">
        <v>24</v>
      </c>
    </row>
    <row r="2321" spans="1:14" x14ac:dyDescent="0.25">
      <c r="A2321" t="s">
        <v>4241</v>
      </c>
      <c r="B2321" t="s">
        <v>4242</v>
      </c>
      <c r="C2321" t="s">
        <v>4227</v>
      </c>
      <c r="D2321" t="s">
        <v>21</v>
      </c>
      <c r="E2321">
        <v>98019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43545</v>
      </c>
      <c r="L2321" t="s">
        <v>26</v>
      </c>
      <c r="N2321" t="s">
        <v>24</v>
      </c>
    </row>
    <row r="2322" spans="1:14" x14ac:dyDescent="0.25">
      <c r="A2322" t="s">
        <v>3220</v>
      </c>
      <c r="B2322" t="s">
        <v>4243</v>
      </c>
      <c r="C2322" t="s">
        <v>81</v>
      </c>
      <c r="D2322" t="s">
        <v>21</v>
      </c>
      <c r="E2322">
        <v>99216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43545</v>
      </c>
      <c r="L2322" t="s">
        <v>26</v>
      </c>
      <c r="N2322" t="s">
        <v>24</v>
      </c>
    </row>
    <row r="2323" spans="1:14" x14ac:dyDescent="0.25">
      <c r="A2323" t="s">
        <v>4244</v>
      </c>
      <c r="B2323" t="s">
        <v>4245</v>
      </c>
      <c r="C2323" t="s">
        <v>4227</v>
      </c>
      <c r="D2323" t="s">
        <v>21</v>
      </c>
      <c r="E2323">
        <v>98019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43545</v>
      </c>
      <c r="L2323" t="s">
        <v>26</v>
      </c>
      <c r="N2323" t="s">
        <v>24</v>
      </c>
    </row>
    <row r="2324" spans="1:14" x14ac:dyDescent="0.25">
      <c r="A2324" t="s">
        <v>1568</v>
      </c>
      <c r="B2324" t="s">
        <v>4246</v>
      </c>
      <c r="C2324" t="s">
        <v>268</v>
      </c>
      <c r="D2324" t="s">
        <v>21</v>
      </c>
      <c r="E2324">
        <v>98168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43545</v>
      </c>
      <c r="L2324" t="s">
        <v>26</v>
      </c>
      <c r="N2324" t="s">
        <v>24</v>
      </c>
    </row>
    <row r="2325" spans="1:14" x14ac:dyDescent="0.25">
      <c r="A2325" t="s">
        <v>4247</v>
      </c>
      <c r="B2325" t="s">
        <v>4248</v>
      </c>
      <c r="C2325" t="s">
        <v>388</v>
      </c>
      <c r="D2325" t="s">
        <v>21</v>
      </c>
      <c r="E2325">
        <v>98930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43545</v>
      </c>
      <c r="L2325" t="s">
        <v>26</v>
      </c>
      <c r="N2325" t="s">
        <v>24</v>
      </c>
    </row>
    <row r="2326" spans="1:14" x14ac:dyDescent="0.25">
      <c r="A2326" t="s">
        <v>2279</v>
      </c>
      <c r="B2326" t="s">
        <v>2280</v>
      </c>
      <c r="C2326" t="s">
        <v>2162</v>
      </c>
      <c r="D2326" t="s">
        <v>21</v>
      </c>
      <c r="E2326">
        <v>98826</v>
      </c>
      <c r="F2326" t="s">
        <v>22</v>
      </c>
      <c r="G2326" t="s">
        <v>22</v>
      </c>
      <c r="H2326" t="s">
        <v>104</v>
      </c>
      <c r="I2326" t="s">
        <v>105</v>
      </c>
      <c r="J2326" s="1">
        <v>43470</v>
      </c>
      <c r="K2326" s="1">
        <v>43545</v>
      </c>
      <c r="L2326" t="s">
        <v>118</v>
      </c>
      <c r="N2326" t="s">
        <v>1854</v>
      </c>
    </row>
    <row r="2327" spans="1:14" x14ac:dyDescent="0.25">
      <c r="A2327" t="s">
        <v>1735</v>
      </c>
      <c r="B2327" t="s">
        <v>4249</v>
      </c>
      <c r="C2327" t="s">
        <v>266</v>
      </c>
      <c r="D2327" t="s">
        <v>21</v>
      </c>
      <c r="E2327">
        <v>98002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43545</v>
      </c>
      <c r="L2327" t="s">
        <v>26</v>
      </c>
      <c r="N2327" t="s">
        <v>24</v>
      </c>
    </row>
    <row r="2328" spans="1:14" x14ac:dyDescent="0.25">
      <c r="A2328" t="s">
        <v>1423</v>
      </c>
      <c r="B2328" t="s">
        <v>1424</v>
      </c>
      <c r="C2328" t="s">
        <v>20</v>
      </c>
      <c r="D2328" t="s">
        <v>21</v>
      </c>
      <c r="E2328">
        <v>98109</v>
      </c>
      <c r="F2328" t="s">
        <v>22</v>
      </c>
      <c r="G2328" t="s">
        <v>22</v>
      </c>
      <c r="H2328" t="s">
        <v>57</v>
      </c>
      <c r="I2328" t="s">
        <v>58</v>
      </c>
      <c r="J2328" s="1">
        <v>43467</v>
      </c>
      <c r="K2328" s="1">
        <v>43545</v>
      </c>
      <c r="L2328" t="s">
        <v>118</v>
      </c>
      <c r="N2328" t="s">
        <v>1849</v>
      </c>
    </row>
    <row r="2329" spans="1:14" x14ac:dyDescent="0.25">
      <c r="A2329" t="s">
        <v>4250</v>
      </c>
      <c r="B2329" t="s">
        <v>4251</v>
      </c>
      <c r="C2329" t="s">
        <v>20</v>
      </c>
      <c r="D2329" t="s">
        <v>21</v>
      </c>
      <c r="E2329">
        <v>98121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43545</v>
      </c>
      <c r="L2329" t="s">
        <v>26</v>
      </c>
      <c r="N2329" t="s">
        <v>24</v>
      </c>
    </row>
    <row r="2330" spans="1:14" x14ac:dyDescent="0.25">
      <c r="A2330" t="s">
        <v>4252</v>
      </c>
      <c r="B2330" t="s">
        <v>4253</v>
      </c>
      <c r="C2330" t="s">
        <v>1688</v>
      </c>
      <c r="D2330" t="s">
        <v>21</v>
      </c>
      <c r="E2330">
        <v>98198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43545</v>
      </c>
      <c r="L2330" t="s">
        <v>26</v>
      </c>
      <c r="N2330" t="s">
        <v>24</v>
      </c>
    </row>
    <row r="2331" spans="1:14" x14ac:dyDescent="0.25">
      <c r="A2331" t="s">
        <v>4254</v>
      </c>
      <c r="B2331" t="s">
        <v>4255</v>
      </c>
      <c r="C2331" t="s">
        <v>266</v>
      </c>
      <c r="D2331" t="s">
        <v>21</v>
      </c>
      <c r="E2331">
        <v>98002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43545</v>
      </c>
      <c r="L2331" t="s">
        <v>26</v>
      </c>
      <c r="N2331" t="s">
        <v>24</v>
      </c>
    </row>
    <row r="2332" spans="1:14" x14ac:dyDescent="0.25">
      <c r="A2332" t="s">
        <v>4256</v>
      </c>
      <c r="B2332" t="s">
        <v>4257</v>
      </c>
      <c r="C2332" t="s">
        <v>236</v>
      </c>
      <c r="D2332" t="s">
        <v>21</v>
      </c>
      <c r="E2332">
        <v>98406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43544</v>
      </c>
      <c r="L2332" t="s">
        <v>26</v>
      </c>
      <c r="N2332" t="s">
        <v>24</v>
      </c>
    </row>
    <row r="2333" spans="1:14" x14ac:dyDescent="0.25">
      <c r="A2333" t="s">
        <v>4258</v>
      </c>
      <c r="B2333" t="s">
        <v>4259</v>
      </c>
      <c r="C2333" t="s">
        <v>492</v>
      </c>
      <c r="D2333" t="s">
        <v>21</v>
      </c>
      <c r="E2333">
        <v>98516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43544</v>
      </c>
      <c r="L2333" t="s">
        <v>26</v>
      </c>
      <c r="N2333" t="s">
        <v>24</v>
      </c>
    </row>
    <row r="2334" spans="1:14" x14ac:dyDescent="0.25">
      <c r="A2334" t="s">
        <v>4260</v>
      </c>
      <c r="B2334" t="s">
        <v>4261</v>
      </c>
      <c r="C2334" t="s">
        <v>236</v>
      </c>
      <c r="D2334" t="s">
        <v>21</v>
      </c>
      <c r="E2334">
        <v>98408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43544</v>
      </c>
      <c r="L2334" t="s">
        <v>26</v>
      </c>
      <c r="N2334" t="s">
        <v>24</v>
      </c>
    </row>
    <row r="2335" spans="1:14" x14ac:dyDescent="0.25">
      <c r="A2335" t="s">
        <v>4262</v>
      </c>
      <c r="B2335" t="s">
        <v>4263</v>
      </c>
      <c r="C2335" t="s">
        <v>34</v>
      </c>
      <c r="D2335" t="s">
        <v>21</v>
      </c>
      <c r="E2335">
        <v>98684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43544</v>
      </c>
      <c r="L2335" t="s">
        <v>26</v>
      </c>
      <c r="N2335" t="s">
        <v>24</v>
      </c>
    </row>
    <row r="2336" spans="1:14" x14ac:dyDescent="0.25">
      <c r="A2336" t="s">
        <v>4264</v>
      </c>
      <c r="B2336" t="s">
        <v>4265</v>
      </c>
      <c r="C2336" t="s">
        <v>145</v>
      </c>
      <c r="D2336" t="s">
        <v>21</v>
      </c>
      <c r="E2336">
        <v>98387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43544</v>
      </c>
      <c r="L2336" t="s">
        <v>26</v>
      </c>
      <c r="N2336" t="s">
        <v>24</v>
      </c>
    </row>
    <row r="2337" spans="1:14" x14ac:dyDescent="0.25">
      <c r="A2337" t="s">
        <v>4266</v>
      </c>
      <c r="B2337" t="s">
        <v>4267</v>
      </c>
      <c r="C2337" t="s">
        <v>165</v>
      </c>
      <c r="D2337" t="s">
        <v>21</v>
      </c>
      <c r="E2337">
        <v>98373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43544</v>
      </c>
      <c r="L2337" t="s">
        <v>26</v>
      </c>
      <c r="N2337" t="s">
        <v>24</v>
      </c>
    </row>
    <row r="2338" spans="1:14" x14ac:dyDescent="0.25">
      <c r="A2338" t="s">
        <v>4268</v>
      </c>
      <c r="B2338" t="s">
        <v>4269</v>
      </c>
      <c r="C2338" t="s">
        <v>56</v>
      </c>
      <c r="D2338" t="s">
        <v>21</v>
      </c>
      <c r="E2338">
        <v>99352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43544</v>
      </c>
      <c r="L2338" t="s">
        <v>26</v>
      </c>
      <c r="N2338" t="s">
        <v>24</v>
      </c>
    </row>
    <row r="2339" spans="1:14" x14ac:dyDescent="0.25">
      <c r="A2339" t="s">
        <v>4270</v>
      </c>
      <c r="B2339" t="s">
        <v>4271</v>
      </c>
      <c r="C2339" t="s">
        <v>145</v>
      </c>
      <c r="D2339" t="s">
        <v>21</v>
      </c>
      <c r="E2339">
        <v>98387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43544</v>
      </c>
      <c r="L2339" t="s">
        <v>26</v>
      </c>
      <c r="N2339" t="s">
        <v>24</v>
      </c>
    </row>
    <row r="2340" spans="1:14" x14ac:dyDescent="0.25">
      <c r="A2340" t="s">
        <v>4272</v>
      </c>
      <c r="B2340" t="s">
        <v>4273</v>
      </c>
      <c r="C2340" t="s">
        <v>2899</v>
      </c>
      <c r="D2340" t="s">
        <v>21</v>
      </c>
      <c r="E2340">
        <v>98028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43544</v>
      </c>
      <c r="L2340" t="s">
        <v>26</v>
      </c>
      <c r="N2340" t="s">
        <v>24</v>
      </c>
    </row>
    <row r="2341" spans="1:14" x14ac:dyDescent="0.25">
      <c r="A2341" t="s">
        <v>2194</v>
      </c>
      <c r="B2341" t="s">
        <v>4274</v>
      </c>
      <c r="C2341" t="s">
        <v>492</v>
      </c>
      <c r="D2341" t="s">
        <v>21</v>
      </c>
      <c r="E2341">
        <v>98516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43544</v>
      </c>
      <c r="L2341" t="s">
        <v>26</v>
      </c>
      <c r="N2341" t="s">
        <v>24</v>
      </c>
    </row>
    <row r="2342" spans="1:14" x14ac:dyDescent="0.25">
      <c r="A2342" t="s">
        <v>3678</v>
      </c>
      <c r="B2342" t="s">
        <v>4275</v>
      </c>
      <c r="C2342" t="s">
        <v>236</v>
      </c>
      <c r="D2342" t="s">
        <v>21</v>
      </c>
      <c r="E2342">
        <v>98404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43544</v>
      </c>
      <c r="L2342" t="s">
        <v>26</v>
      </c>
      <c r="N2342" t="s">
        <v>24</v>
      </c>
    </row>
    <row r="2343" spans="1:14" x14ac:dyDescent="0.25">
      <c r="A2343" t="s">
        <v>4276</v>
      </c>
      <c r="B2343" t="s">
        <v>4277</v>
      </c>
      <c r="C2343" t="s">
        <v>286</v>
      </c>
      <c r="D2343" t="s">
        <v>21</v>
      </c>
      <c r="E2343">
        <v>98503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43544</v>
      </c>
      <c r="L2343" t="s">
        <v>26</v>
      </c>
      <c r="N2343" t="s">
        <v>24</v>
      </c>
    </row>
    <row r="2344" spans="1:14" x14ac:dyDescent="0.25">
      <c r="A2344" t="s">
        <v>809</v>
      </c>
      <c r="B2344" t="s">
        <v>810</v>
      </c>
      <c r="C2344" t="s">
        <v>454</v>
      </c>
      <c r="D2344" t="s">
        <v>21</v>
      </c>
      <c r="E2344">
        <v>98006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43544</v>
      </c>
      <c r="L2344" t="s">
        <v>26</v>
      </c>
      <c r="N2344" t="s">
        <v>24</v>
      </c>
    </row>
    <row r="2345" spans="1:14" x14ac:dyDescent="0.25">
      <c r="A2345" t="s">
        <v>4278</v>
      </c>
      <c r="B2345" t="s">
        <v>4279</v>
      </c>
      <c r="C2345" t="s">
        <v>20</v>
      </c>
      <c r="D2345" t="s">
        <v>21</v>
      </c>
      <c r="E2345">
        <v>98103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43544</v>
      </c>
      <c r="L2345" t="s">
        <v>26</v>
      </c>
      <c r="N2345" t="s">
        <v>24</v>
      </c>
    </row>
    <row r="2346" spans="1:14" x14ac:dyDescent="0.25">
      <c r="A2346" t="s">
        <v>581</v>
      </c>
      <c r="B2346" t="s">
        <v>4280</v>
      </c>
      <c r="C2346" t="s">
        <v>2899</v>
      </c>
      <c r="D2346" t="s">
        <v>21</v>
      </c>
      <c r="E2346">
        <v>98028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43544</v>
      </c>
      <c r="L2346" t="s">
        <v>26</v>
      </c>
      <c r="N2346" t="s">
        <v>24</v>
      </c>
    </row>
    <row r="2347" spans="1:14" x14ac:dyDescent="0.25">
      <c r="A2347" t="s">
        <v>4281</v>
      </c>
      <c r="B2347" t="s">
        <v>4282</v>
      </c>
      <c r="C2347" t="s">
        <v>165</v>
      </c>
      <c r="D2347" t="s">
        <v>21</v>
      </c>
      <c r="E2347">
        <v>98371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43544</v>
      </c>
      <c r="L2347" t="s">
        <v>26</v>
      </c>
      <c r="N2347" t="s">
        <v>24</v>
      </c>
    </row>
    <row r="2348" spans="1:14" x14ac:dyDescent="0.25">
      <c r="A2348" t="s">
        <v>316</v>
      </c>
      <c r="B2348" t="s">
        <v>4283</v>
      </c>
      <c r="C2348" t="s">
        <v>4284</v>
      </c>
      <c r="D2348" t="s">
        <v>21</v>
      </c>
      <c r="E2348">
        <v>98407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43544</v>
      </c>
      <c r="L2348" t="s">
        <v>26</v>
      </c>
      <c r="N2348" t="s">
        <v>24</v>
      </c>
    </row>
    <row r="2349" spans="1:14" x14ac:dyDescent="0.25">
      <c r="A2349" t="s">
        <v>4285</v>
      </c>
      <c r="B2349" t="s">
        <v>4286</v>
      </c>
      <c r="C2349" t="s">
        <v>34</v>
      </c>
      <c r="D2349" t="s">
        <v>21</v>
      </c>
      <c r="E2349">
        <v>98683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43544</v>
      </c>
      <c r="L2349" t="s">
        <v>26</v>
      </c>
      <c r="N2349" t="s">
        <v>24</v>
      </c>
    </row>
    <row r="2350" spans="1:14" x14ac:dyDescent="0.25">
      <c r="A2350" t="s">
        <v>1417</v>
      </c>
      <c r="B2350" t="s">
        <v>4287</v>
      </c>
      <c r="C2350" t="s">
        <v>388</v>
      </c>
      <c r="D2350" t="s">
        <v>21</v>
      </c>
      <c r="E2350">
        <v>98930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43544</v>
      </c>
      <c r="L2350" t="s">
        <v>26</v>
      </c>
      <c r="N2350" t="s">
        <v>24</v>
      </c>
    </row>
    <row r="2351" spans="1:14" x14ac:dyDescent="0.25">
      <c r="A2351" t="s">
        <v>785</v>
      </c>
      <c r="B2351" t="s">
        <v>786</v>
      </c>
      <c r="C2351" t="s">
        <v>787</v>
      </c>
      <c r="D2351" t="s">
        <v>21</v>
      </c>
      <c r="E2351">
        <v>99158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43544</v>
      </c>
      <c r="L2351" t="s">
        <v>26</v>
      </c>
      <c r="N2351" t="s">
        <v>24</v>
      </c>
    </row>
    <row r="2352" spans="1:14" x14ac:dyDescent="0.25">
      <c r="A2352" t="s">
        <v>4288</v>
      </c>
      <c r="B2352" t="s">
        <v>4289</v>
      </c>
      <c r="C2352" t="s">
        <v>20</v>
      </c>
      <c r="D2352" t="s">
        <v>21</v>
      </c>
      <c r="E2352">
        <v>98101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43544</v>
      </c>
      <c r="L2352" t="s">
        <v>26</v>
      </c>
      <c r="N2352" t="s">
        <v>24</v>
      </c>
    </row>
    <row r="2353" spans="1:14" x14ac:dyDescent="0.25">
      <c r="A2353" t="s">
        <v>4290</v>
      </c>
      <c r="B2353" t="s">
        <v>4291</v>
      </c>
      <c r="C2353" t="s">
        <v>56</v>
      </c>
      <c r="D2353" t="s">
        <v>21</v>
      </c>
      <c r="E2353">
        <v>99352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43544</v>
      </c>
      <c r="L2353" t="s">
        <v>26</v>
      </c>
      <c r="N2353" t="s">
        <v>24</v>
      </c>
    </row>
    <row r="2354" spans="1:14" x14ac:dyDescent="0.25">
      <c r="A2354" t="s">
        <v>683</v>
      </c>
      <c r="B2354" t="s">
        <v>4292</v>
      </c>
      <c r="C2354" t="s">
        <v>165</v>
      </c>
      <c r="D2354" t="s">
        <v>21</v>
      </c>
      <c r="E2354">
        <v>98374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43544</v>
      </c>
      <c r="L2354" t="s">
        <v>26</v>
      </c>
      <c r="N2354" t="s">
        <v>24</v>
      </c>
    </row>
    <row r="2355" spans="1:14" x14ac:dyDescent="0.25">
      <c r="A2355" t="s">
        <v>4293</v>
      </c>
      <c r="B2355" t="s">
        <v>4294</v>
      </c>
      <c r="C2355" t="s">
        <v>165</v>
      </c>
      <c r="D2355" t="s">
        <v>21</v>
      </c>
      <c r="E2355">
        <v>98372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43544</v>
      </c>
      <c r="L2355" t="s">
        <v>26</v>
      </c>
      <c r="N2355" t="s">
        <v>24</v>
      </c>
    </row>
    <row r="2356" spans="1:14" x14ac:dyDescent="0.25">
      <c r="A2356" t="s">
        <v>4295</v>
      </c>
      <c r="B2356" t="s">
        <v>4296</v>
      </c>
      <c r="C2356" t="s">
        <v>56</v>
      </c>
      <c r="D2356" t="s">
        <v>21</v>
      </c>
      <c r="E2356">
        <v>99354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43544</v>
      </c>
      <c r="L2356" t="s">
        <v>26</v>
      </c>
      <c r="N2356" t="s">
        <v>24</v>
      </c>
    </row>
    <row r="2357" spans="1:14" x14ac:dyDescent="0.25">
      <c r="A2357" t="s">
        <v>71</v>
      </c>
      <c r="B2357" t="s">
        <v>4297</v>
      </c>
      <c r="C2357" t="s">
        <v>236</v>
      </c>
      <c r="D2357" t="s">
        <v>21</v>
      </c>
      <c r="E2357">
        <v>98418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43544</v>
      </c>
      <c r="L2357" t="s">
        <v>26</v>
      </c>
      <c r="N2357" t="s">
        <v>24</v>
      </c>
    </row>
    <row r="2358" spans="1:14" x14ac:dyDescent="0.25">
      <c r="A2358" t="s">
        <v>71</v>
      </c>
      <c r="B2358" t="s">
        <v>4298</v>
      </c>
      <c r="C2358" t="s">
        <v>236</v>
      </c>
      <c r="D2358" t="s">
        <v>21</v>
      </c>
      <c r="E2358">
        <v>98408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43544</v>
      </c>
      <c r="L2358" t="s">
        <v>26</v>
      </c>
      <c r="N2358" t="s">
        <v>24</v>
      </c>
    </row>
    <row r="2359" spans="1:14" x14ac:dyDescent="0.25">
      <c r="A2359" t="s">
        <v>4299</v>
      </c>
      <c r="B2359" t="s">
        <v>4300</v>
      </c>
      <c r="C2359" t="s">
        <v>286</v>
      </c>
      <c r="D2359" t="s">
        <v>21</v>
      </c>
      <c r="E2359">
        <v>98513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43544</v>
      </c>
      <c r="L2359" t="s">
        <v>26</v>
      </c>
      <c r="N2359" t="s">
        <v>24</v>
      </c>
    </row>
    <row r="2360" spans="1:14" x14ac:dyDescent="0.25">
      <c r="A2360" t="s">
        <v>77</v>
      </c>
      <c r="B2360" t="s">
        <v>4301</v>
      </c>
      <c r="C2360" t="s">
        <v>165</v>
      </c>
      <c r="D2360" t="s">
        <v>21</v>
      </c>
      <c r="E2360">
        <v>98372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43544</v>
      </c>
      <c r="L2360" t="s">
        <v>26</v>
      </c>
      <c r="N2360" t="s">
        <v>24</v>
      </c>
    </row>
    <row r="2361" spans="1:14" x14ac:dyDescent="0.25">
      <c r="A2361" t="s">
        <v>4302</v>
      </c>
      <c r="B2361" t="s">
        <v>4303</v>
      </c>
      <c r="C2361" t="s">
        <v>145</v>
      </c>
      <c r="D2361" t="s">
        <v>21</v>
      </c>
      <c r="E2361">
        <v>98387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43544</v>
      </c>
      <c r="L2361" t="s">
        <v>26</v>
      </c>
      <c r="N2361" t="s">
        <v>24</v>
      </c>
    </row>
    <row r="2362" spans="1:14" x14ac:dyDescent="0.25">
      <c r="A2362" t="s">
        <v>4304</v>
      </c>
      <c r="B2362" t="s">
        <v>4305</v>
      </c>
      <c r="C2362" t="s">
        <v>246</v>
      </c>
      <c r="D2362" t="s">
        <v>21</v>
      </c>
      <c r="E2362">
        <v>98337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43543</v>
      </c>
      <c r="L2362" t="s">
        <v>26</v>
      </c>
      <c r="N2362" t="s">
        <v>24</v>
      </c>
    </row>
    <row r="2363" spans="1:14" x14ac:dyDescent="0.25">
      <c r="A2363" t="s">
        <v>111</v>
      </c>
      <c r="B2363" t="s">
        <v>4306</v>
      </c>
      <c r="C2363" t="s">
        <v>20</v>
      </c>
      <c r="D2363" t="s">
        <v>21</v>
      </c>
      <c r="E2363">
        <v>98105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43543</v>
      </c>
      <c r="L2363" t="s">
        <v>26</v>
      </c>
      <c r="N2363" t="s">
        <v>24</v>
      </c>
    </row>
    <row r="2364" spans="1:14" x14ac:dyDescent="0.25">
      <c r="A2364" t="s">
        <v>1589</v>
      </c>
      <c r="B2364" t="s">
        <v>4307</v>
      </c>
      <c r="C2364" t="s">
        <v>454</v>
      </c>
      <c r="D2364" t="s">
        <v>21</v>
      </c>
      <c r="E2364">
        <v>98008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43543</v>
      </c>
      <c r="L2364" t="s">
        <v>26</v>
      </c>
      <c r="N2364" t="s">
        <v>24</v>
      </c>
    </row>
    <row r="2365" spans="1:14" x14ac:dyDescent="0.25">
      <c r="A2365" t="s">
        <v>3528</v>
      </c>
      <c r="B2365" t="s">
        <v>4308</v>
      </c>
      <c r="C2365" t="s">
        <v>1015</v>
      </c>
      <c r="D2365" t="s">
        <v>21</v>
      </c>
      <c r="E2365">
        <v>99362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43543</v>
      </c>
      <c r="L2365" t="s">
        <v>26</v>
      </c>
      <c r="N2365" t="s">
        <v>24</v>
      </c>
    </row>
    <row r="2366" spans="1:14" x14ac:dyDescent="0.25">
      <c r="A2366" t="s">
        <v>4309</v>
      </c>
      <c r="B2366" t="s">
        <v>4310</v>
      </c>
      <c r="C2366" t="s">
        <v>20</v>
      </c>
      <c r="D2366" t="s">
        <v>21</v>
      </c>
      <c r="E2366">
        <v>98134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43543</v>
      </c>
      <c r="L2366" t="s">
        <v>26</v>
      </c>
      <c r="N2366" t="s">
        <v>24</v>
      </c>
    </row>
    <row r="2367" spans="1:14" x14ac:dyDescent="0.25">
      <c r="A2367" t="s">
        <v>4311</v>
      </c>
      <c r="B2367" t="s">
        <v>4312</v>
      </c>
      <c r="C2367" t="s">
        <v>3816</v>
      </c>
      <c r="D2367" t="s">
        <v>21</v>
      </c>
      <c r="E2367">
        <v>98014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43543</v>
      </c>
      <c r="L2367" t="s">
        <v>26</v>
      </c>
      <c r="N2367" t="s">
        <v>24</v>
      </c>
    </row>
    <row r="2368" spans="1:14" x14ac:dyDescent="0.25">
      <c r="A2368" t="s">
        <v>4313</v>
      </c>
      <c r="B2368" t="s">
        <v>4314</v>
      </c>
      <c r="C2368" t="s">
        <v>1015</v>
      </c>
      <c r="D2368" t="s">
        <v>21</v>
      </c>
      <c r="E2368">
        <v>99362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43543</v>
      </c>
      <c r="L2368" t="s">
        <v>26</v>
      </c>
      <c r="N2368" t="s">
        <v>24</v>
      </c>
    </row>
    <row r="2369" spans="1:14" x14ac:dyDescent="0.25">
      <c r="A2369" t="s">
        <v>4315</v>
      </c>
      <c r="B2369" t="s">
        <v>4316</v>
      </c>
      <c r="C2369" t="s">
        <v>4317</v>
      </c>
      <c r="D2369" t="s">
        <v>21</v>
      </c>
      <c r="E2369">
        <v>99324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43543</v>
      </c>
      <c r="L2369" t="s">
        <v>26</v>
      </c>
      <c r="N2369" t="s">
        <v>24</v>
      </c>
    </row>
    <row r="2370" spans="1:14" x14ac:dyDescent="0.25">
      <c r="A2370" t="s">
        <v>4318</v>
      </c>
      <c r="B2370" t="s">
        <v>4319</v>
      </c>
      <c r="C2370" t="s">
        <v>20</v>
      </c>
      <c r="D2370" t="s">
        <v>21</v>
      </c>
      <c r="E2370">
        <v>98134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43543</v>
      </c>
      <c r="L2370" t="s">
        <v>26</v>
      </c>
      <c r="N2370" t="s">
        <v>24</v>
      </c>
    </row>
    <row r="2371" spans="1:14" x14ac:dyDescent="0.25">
      <c r="A2371" t="s">
        <v>4320</v>
      </c>
      <c r="B2371" t="s">
        <v>4321</v>
      </c>
      <c r="C2371" t="s">
        <v>4322</v>
      </c>
      <c r="D2371" t="s">
        <v>21</v>
      </c>
      <c r="E2371">
        <v>99329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43543</v>
      </c>
      <c r="L2371" t="s">
        <v>26</v>
      </c>
      <c r="N2371" t="s">
        <v>24</v>
      </c>
    </row>
    <row r="2372" spans="1:14" x14ac:dyDescent="0.25">
      <c r="A2372" t="s">
        <v>4323</v>
      </c>
      <c r="B2372" t="s">
        <v>4324</v>
      </c>
      <c r="C2372" t="s">
        <v>4317</v>
      </c>
      <c r="D2372" t="s">
        <v>21</v>
      </c>
      <c r="E2372">
        <v>99324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43543</v>
      </c>
      <c r="L2372" t="s">
        <v>26</v>
      </c>
      <c r="N2372" t="s">
        <v>24</v>
      </c>
    </row>
    <row r="2373" spans="1:14" x14ac:dyDescent="0.25">
      <c r="A2373" t="s">
        <v>4325</v>
      </c>
      <c r="B2373" t="s">
        <v>4326</v>
      </c>
      <c r="C2373" t="s">
        <v>20</v>
      </c>
      <c r="D2373" t="s">
        <v>21</v>
      </c>
      <c r="E2373">
        <v>98108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43543</v>
      </c>
      <c r="L2373" t="s">
        <v>26</v>
      </c>
      <c r="N2373" t="s">
        <v>24</v>
      </c>
    </row>
    <row r="2374" spans="1:14" x14ac:dyDescent="0.25">
      <c r="A2374" t="s">
        <v>4327</v>
      </c>
      <c r="B2374" t="s">
        <v>4328</v>
      </c>
      <c r="C2374" t="s">
        <v>296</v>
      </c>
      <c r="D2374" t="s">
        <v>21</v>
      </c>
      <c r="E2374">
        <v>98366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43543</v>
      </c>
      <c r="L2374" t="s">
        <v>26</v>
      </c>
      <c r="N2374" t="s">
        <v>24</v>
      </c>
    </row>
    <row r="2375" spans="1:14" x14ac:dyDescent="0.25">
      <c r="A2375" t="s">
        <v>375</v>
      </c>
      <c r="B2375" t="s">
        <v>4329</v>
      </c>
      <c r="C2375" t="s">
        <v>1498</v>
      </c>
      <c r="D2375" t="s">
        <v>21</v>
      </c>
      <c r="E2375">
        <v>98335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43543</v>
      </c>
      <c r="L2375" t="s">
        <v>26</v>
      </c>
      <c r="N2375" t="s">
        <v>24</v>
      </c>
    </row>
    <row r="2376" spans="1:14" x14ac:dyDescent="0.25">
      <c r="A2376" t="s">
        <v>4330</v>
      </c>
      <c r="B2376" t="s">
        <v>4331</v>
      </c>
      <c r="C2376" t="s">
        <v>1015</v>
      </c>
      <c r="D2376" t="s">
        <v>21</v>
      </c>
      <c r="E2376">
        <v>99362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43543</v>
      </c>
      <c r="L2376" t="s">
        <v>26</v>
      </c>
      <c r="N2376" t="s">
        <v>24</v>
      </c>
    </row>
    <row r="2377" spans="1:14" x14ac:dyDescent="0.25">
      <c r="A2377" t="s">
        <v>4332</v>
      </c>
      <c r="B2377" t="s">
        <v>4333</v>
      </c>
      <c r="C2377" t="s">
        <v>246</v>
      </c>
      <c r="D2377" t="s">
        <v>21</v>
      </c>
      <c r="E2377">
        <v>98337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43543</v>
      </c>
      <c r="L2377" t="s">
        <v>26</v>
      </c>
      <c r="N2377" t="s">
        <v>24</v>
      </c>
    </row>
    <row r="2378" spans="1:14" x14ac:dyDescent="0.25">
      <c r="A2378" t="s">
        <v>4334</v>
      </c>
      <c r="B2378" t="s">
        <v>4335</v>
      </c>
      <c r="C2378" t="s">
        <v>1498</v>
      </c>
      <c r="D2378" t="s">
        <v>21</v>
      </c>
      <c r="E2378">
        <v>98332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43543</v>
      </c>
      <c r="L2378" t="s">
        <v>26</v>
      </c>
      <c r="N2378" t="s">
        <v>24</v>
      </c>
    </row>
    <row r="2379" spans="1:14" x14ac:dyDescent="0.25">
      <c r="A2379" t="s">
        <v>3322</v>
      </c>
      <c r="B2379" t="s">
        <v>4336</v>
      </c>
      <c r="C2379" t="s">
        <v>4317</v>
      </c>
      <c r="D2379" t="s">
        <v>21</v>
      </c>
      <c r="E2379">
        <v>99324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43543</v>
      </c>
      <c r="L2379" t="s">
        <v>26</v>
      </c>
      <c r="N2379" t="s">
        <v>24</v>
      </c>
    </row>
    <row r="2380" spans="1:14" x14ac:dyDescent="0.25">
      <c r="A2380" t="s">
        <v>4337</v>
      </c>
      <c r="B2380" t="s">
        <v>4338</v>
      </c>
      <c r="C2380" t="s">
        <v>246</v>
      </c>
      <c r="D2380" t="s">
        <v>21</v>
      </c>
      <c r="E2380">
        <v>98312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43543</v>
      </c>
      <c r="L2380" t="s">
        <v>26</v>
      </c>
      <c r="N2380" t="s">
        <v>24</v>
      </c>
    </row>
    <row r="2381" spans="1:14" x14ac:dyDescent="0.25">
      <c r="A2381" t="s">
        <v>77</v>
      </c>
      <c r="B2381" t="s">
        <v>4339</v>
      </c>
      <c r="C2381" t="s">
        <v>246</v>
      </c>
      <c r="D2381" t="s">
        <v>21</v>
      </c>
      <c r="E2381">
        <v>98312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43543</v>
      </c>
      <c r="L2381" t="s">
        <v>26</v>
      </c>
      <c r="N2381" t="s">
        <v>24</v>
      </c>
    </row>
    <row r="2382" spans="1:14" x14ac:dyDescent="0.25">
      <c r="A2382" t="s">
        <v>556</v>
      </c>
      <c r="B2382" t="s">
        <v>4340</v>
      </c>
      <c r="C2382" t="s">
        <v>20</v>
      </c>
      <c r="D2382" t="s">
        <v>21</v>
      </c>
      <c r="E2382">
        <v>98134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43543</v>
      </c>
      <c r="L2382" t="s">
        <v>26</v>
      </c>
      <c r="N2382" t="s">
        <v>24</v>
      </c>
    </row>
    <row r="2383" spans="1:14" x14ac:dyDescent="0.25">
      <c r="A2383" t="s">
        <v>763</v>
      </c>
      <c r="B2383" t="s">
        <v>764</v>
      </c>
      <c r="C2383" t="s">
        <v>765</v>
      </c>
      <c r="D2383" t="s">
        <v>21</v>
      </c>
      <c r="E2383">
        <v>99163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43542</v>
      </c>
      <c r="L2383" t="s">
        <v>26</v>
      </c>
      <c r="N2383" t="s">
        <v>24</v>
      </c>
    </row>
    <row r="2384" spans="1:14" x14ac:dyDescent="0.25">
      <c r="A2384" t="s">
        <v>4341</v>
      </c>
      <c r="B2384" t="s">
        <v>4342</v>
      </c>
      <c r="C2384" t="s">
        <v>296</v>
      </c>
      <c r="D2384" t="s">
        <v>21</v>
      </c>
      <c r="E2384">
        <v>98366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43542</v>
      </c>
      <c r="L2384" t="s">
        <v>26</v>
      </c>
      <c r="N2384" t="s">
        <v>24</v>
      </c>
    </row>
    <row r="2385" spans="1:14" x14ac:dyDescent="0.25">
      <c r="A2385" t="s">
        <v>700</v>
      </c>
      <c r="B2385" t="s">
        <v>701</v>
      </c>
      <c r="C2385" t="s">
        <v>261</v>
      </c>
      <c r="D2385" t="s">
        <v>21</v>
      </c>
      <c r="E2385">
        <v>99201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43542</v>
      </c>
      <c r="L2385" t="s">
        <v>26</v>
      </c>
      <c r="N2385" t="s">
        <v>24</v>
      </c>
    </row>
    <row r="2386" spans="1:14" x14ac:dyDescent="0.25">
      <c r="A2386" t="s">
        <v>768</v>
      </c>
      <c r="B2386" t="s">
        <v>769</v>
      </c>
      <c r="C2386" t="s">
        <v>770</v>
      </c>
      <c r="D2386" t="s">
        <v>21</v>
      </c>
      <c r="E2386">
        <v>99111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43542</v>
      </c>
      <c r="L2386" t="s">
        <v>26</v>
      </c>
      <c r="N2386" t="s">
        <v>24</v>
      </c>
    </row>
    <row r="2387" spans="1:14" x14ac:dyDescent="0.25">
      <c r="A2387" t="s">
        <v>4343</v>
      </c>
      <c r="B2387" t="s">
        <v>4344</v>
      </c>
      <c r="C2387" t="s">
        <v>632</v>
      </c>
      <c r="D2387" t="s">
        <v>21</v>
      </c>
      <c r="E2387">
        <v>98036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43542</v>
      </c>
      <c r="L2387" t="s">
        <v>26</v>
      </c>
      <c r="N2387" t="s">
        <v>24</v>
      </c>
    </row>
    <row r="2388" spans="1:14" x14ac:dyDescent="0.25">
      <c r="A2388" t="s">
        <v>4345</v>
      </c>
      <c r="B2388" t="s">
        <v>4346</v>
      </c>
      <c r="C2388" t="s">
        <v>20</v>
      </c>
      <c r="D2388" t="s">
        <v>21</v>
      </c>
      <c r="E2388">
        <v>98133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43542</v>
      </c>
      <c r="L2388" t="s">
        <v>26</v>
      </c>
      <c r="N2388" t="s">
        <v>24</v>
      </c>
    </row>
    <row r="2389" spans="1:14" x14ac:dyDescent="0.25">
      <c r="A2389" t="s">
        <v>994</v>
      </c>
      <c r="B2389" t="s">
        <v>4347</v>
      </c>
      <c r="C2389" t="s">
        <v>632</v>
      </c>
      <c r="D2389" t="s">
        <v>21</v>
      </c>
      <c r="E2389">
        <v>98036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43542</v>
      </c>
      <c r="L2389" t="s">
        <v>26</v>
      </c>
      <c r="N2389" t="s">
        <v>24</v>
      </c>
    </row>
    <row r="2390" spans="1:14" x14ac:dyDescent="0.25">
      <c r="A2390" t="s">
        <v>4348</v>
      </c>
      <c r="B2390" t="s">
        <v>4349</v>
      </c>
      <c r="C2390" t="s">
        <v>20</v>
      </c>
      <c r="D2390" t="s">
        <v>21</v>
      </c>
      <c r="E2390">
        <v>98108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43542</v>
      </c>
      <c r="L2390" t="s">
        <v>26</v>
      </c>
      <c r="N2390" t="s">
        <v>24</v>
      </c>
    </row>
    <row r="2391" spans="1:14" x14ac:dyDescent="0.25">
      <c r="A2391" t="s">
        <v>4350</v>
      </c>
      <c r="B2391" t="s">
        <v>4351</v>
      </c>
      <c r="C2391" t="s">
        <v>34</v>
      </c>
      <c r="D2391" t="s">
        <v>21</v>
      </c>
      <c r="E2391">
        <v>98682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43542</v>
      </c>
      <c r="L2391" t="s">
        <v>26</v>
      </c>
      <c r="N2391" t="s">
        <v>24</v>
      </c>
    </row>
    <row r="2392" spans="1:14" x14ac:dyDescent="0.25">
      <c r="A2392" t="s">
        <v>187</v>
      </c>
      <c r="B2392" t="s">
        <v>4352</v>
      </c>
      <c r="C2392" t="s">
        <v>34</v>
      </c>
      <c r="D2392" t="s">
        <v>21</v>
      </c>
      <c r="E2392">
        <v>98662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43542</v>
      </c>
      <c r="L2392" t="s">
        <v>26</v>
      </c>
      <c r="N2392" t="s">
        <v>24</v>
      </c>
    </row>
    <row r="2393" spans="1:14" x14ac:dyDescent="0.25">
      <c r="A2393" t="s">
        <v>356</v>
      </c>
      <c r="B2393" t="s">
        <v>4353</v>
      </c>
      <c r="C2393" t="s">
        <v>34</v>
      </c>
      <c r="D2393" t="s">
        <v>21</v>
      </c>
      <c r="E2393">
        <v>98682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43542</v>
      </c>
      <c r="L2393" t="s">
        <v>26</v>
      </c>
      <c r="N2393" t="s">
        <v>24</v>
      </c>
    </row>
    <row r="2394" spans="1:14" x14ac:dyDescent="0.25">
      <c r="A2394" t="s">
        <v>4354</v>
      </c>
      <c r="B2394" t="s">
        <v>4355</v>
      </c>
      <c r="C2394" t="s">
        <v>443</v>
      </c>
      <c r="D2394" t="s">
        <v>21</v>
      </c>
      <c r="E2394">
        <v>98058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43542</v>
      </c>
      <c r="L2394" t="s">
        <v>26</v>
      </c>
      <c r="N2394" t="s">
        <v>24</v>
      </c>
    </row>
    <row r="2395" spans="1:14" x14ac:dyDescent="0.25">
      <c r="A2395" t="s">
        <v>316</v>
      </c>
      <c r="B2395" t="s">
        <v>1075</v>
      </c>
      <c r="C2395" t="s">
        <v>555</v>
      </c>
      <c r="D2395" t="s">
        <v>21</v>
      </c>
      <c r="E2395">
        <v>98053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43542</v>
      </c>
      <c r="L2395" t="s">
        <v>26</v>
      </c>
      <c r="N2395" t="s">
        <v>24</v>
      </c>
    </row>
    <row r="2396" spans="1:14" x14ac:dyDescent="0.25">
      <c r="A2396" t="s">
        <v>4356</v>
      </c>
      <c r="B2396" t="s">
        <v>4357</v>
      </c>
      <c r="C2396" t="s">
        <v>4358</v>
      </c>
      <c r="D2396" t="s">
        <v>21</v>
      </c>
      <c r="E2396">
        <v>98340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43542</v>
      </c>
      <c r="L2396" t="s">
        <v>26</v>
      </c>
      <c r="N2396" t="s">
        <v>24</v>
      </c>
    </row>
    <row r="2397" spans="1:14" x14ac:dyDescent="0.25">
      <c r="A2397" t="s">
        <v>783</v>
      </c>
      <c r="B2397" t="s">
        <v>784</v>
      </c>
      <c r="C2397" t="s">
        <v>765</v>
      </c>
      <c r="D2397" t="s">
        <v>21</v>
      </c>
      <c r="E2397">
        <v>99163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43542</v>
      </c>
      <c r="L2397" t="s">
        <v>26</v>
      </c>
      <c r="N2397" t="s">
        <v>24</v>
      </c>
    </row>
    <row r="2398" spans="1:14" x14ac:dyDescent="0.25">
      <c r="A2398" t="s">
        <v>641</v>
      </c>
      <c r="B2398" t="s">
        <v>642</v>
      </c>
      <c r="C2398" t="s">
        <v>261</v>
      </c>
      <c r="D2398" t="s">
        <v>21</v>
      </c>
      <c r="E2398">
        <v>99202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43542</v>
      </c>
      <c r="L2398" t="s">
        <v>26</v>
      </c>
      <c r="N2398" t="s">
        <v>24</v>
      </c>
    </row>
    <row r="2399" spans="1:14" x14ac:dyDescent="0.25">
      <c r="A2399" t="s">
        <v>4359</v>
      </c>
      <c r="B2399" t="s">
        <v>4360</v>
      </c>
      <c r="C2399" t="s">
        <v>20</v>
      </c>
      <c r="D2399" t="s">
        <v>21</v>
      </c>
      <c r="E2399">
        <v>98102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43542</v>
      </c>
      <c r="L2399" t="s">
        <v>26</v>
      </c>
      <c r="N2399" t="s">
        <v>24</v>
      </c>
    </row>
    <row r="2400" spans="1:14" x14ac:dyDescent="0.25">
      <c r="A2400" t="s">
        <v>4361</v>
      </c>
      <c r="B2400" t="s">
        <v>4362</v>
      </c>
      <c r="C2400" t="s">
        <v>81</v>
      </c>
      <c r="D2400" t="s">
        <v>21</v>
      </c>
      <c r="E2400">
        <v>99206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43542</v>
      </c>
      <c r="L2400" t="s">
        <v>26</v>
      </c>
      <c r="N2400" t="s">
        <v>24</v>
      </c>
    </row>
    <row r="2401" spans="1:14" x14ac:dyDescent="0.25">
      <c r="A2401" t="s">
        <v>683</v>
      </c>
      <c r="B2401" t="s">
        <v>4363</v>
      </c>
      <c r="C2401" t="s">
        <v>454</v>
      </c>
      <c r="D2401" t="s">
        <v>21</v>
      </c>
      <c r="E2401">
        <v>98005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43542</v>
      </c>
      <c r="L2401" t="s">
        <v>26</v>
      </c>
      <c r="N2401" t="s">
        <v>24</v>
      </c>
    </row>
    <row r="2402" spans="1:14" x14ac:dyDescent="0.25">
      <c r="A2402" t="s">
        <v>683</v>
      </c>
      <c r="B2402" t="s">
        <v>4364</v>
      </c>
      <c r="C2402" t="s">
        <v>20</v>
      </c>
      <c r="D2402" t="s">
        <v>21</v>
      </c>
      <c r="E2402">
        <v>98108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43542</v>
      </c>
      <c r="L2402" t="s">
        <v>26</v>
      </c>
      <c r="N2402" t="s">
        <v>24</v>
      </c>
    </row>
    <row r="2403" spans="1:14" x14ac:dyDescent="0.25">
      <c r="A2403" t="s">
        <v>4365</v>
      </c>
      <c r="B2403" t="s">
        <v>4366</v>
      </c>
      <c r="C2403" t="s">
        <v>2899</v>
      </c>
      <c r="D2403" t="s">
        <v>21</v>
      </c>
      <c r="E2403">
        <v>98028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43542</v>
      </c>
      <c r="L2403" t="s">
        <v>26</v>
      </c>
      <c r="N2403" t="s">
        <v>24</v>
      </c>
    </row>
    <row r="2404" spans="1:14" x14ac:dyDescent="0.25">
      <c r="A2404" t="s">
        <v>77</v>
      </c>
      <c r="B2404" t="s">
        <v>4367</v>
      </c>
      <c r="C2404" t="s">
        <v>34</v>
      </c>
      <c r="D2404" t="s">
        <v>21</v>
      </c>
      <c r="E2404">
        <v>98682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43542</v>
      </c>
      <c r="L2404" t="s">
        <v>26</v>
      </c>
      <c r="N2404" t="s">
        <v>24</v>
      </c>
    </row>
    <row r="2405" spans="1:14" x14ac:dyDescent="0.25">
      <c r="A2405" t="s">
        <v>77</v>
      </c>
      <c r="B2405" t="s">
        <v>4368</v>
      </c>
      <c r="C2405" t="s">
        <v>4227</v>
      </c>
      <c r="D2405" t="s">
        <v>21</v>
      </c>
      <c r="E2405">
        <v>98019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43542</v>
      </c>
      <c r="L2405" t="s">
        <v>26</v>
      </c>
      <c r="N2405" t="s">
        <v>24</v>
      </c>
    </row>
    <row r="2406" spans="1:14" x14ac:dyDescent="0.25">
      <c r="A2406" t="s">
        <v>556</v>
      </c>
      <c r="B2406" t="s">
        <v>4369</v>
      </c>
      <c r="C2406" t="s">
        <v>1691</v>
      </c>
      <c r="D2406" t="s">
        <v>21</v>
      </c>
      <c r="E2406">
        <v>98368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43542</v>
      </c>
      <c r="L2406" t="s">
        <v>26</v>
      </c>
      <c r="N2406" t="s">
        <v>24</v>
      </c>
    </row>
    <row r="2407" spans="1:14" x14ac:dyDescent="0.25">
      <c r="A2407" t="s">
        <v>809</v>
      </c>
      <c r="B2407" t="s">
        <v>4370</v>
      </c>
      <c r="C2407" t="s">
        <v>765</v>
      </c>
      <c r="D2407" t="s">
        <v>21</v>
      </c>
      <c r="E2407">
        <v>99163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43541</v>
      </c>
      <c r="L2407" t="s">
        <v>26</v>
      </c>
      <c r="N2407" t="s">
        <v>24</v>
      </c>
    </row>
    <row r="2408" spans="1:14" x14ac:dyDescent="0.25">
      <c r="A2408" t="s">
        <v>77</v>
      </c>
      <c r="B2408" t="s">
        <v>3208</v>
      </c>
      <c r="C2408" t="s">
        <v>765</v>
      </c>
      <c r="D2408" t="s">
        <v>21</v>
      </c>
      <c r="E2408">
        <v>99163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43541</v>
      </c>
      <c r="L2408" t="s">
        <v>26</v>
      </c>
      <c r="N2408" t="s">
        <v>24</v>
      </c>
    </row>
    <row r="2409" spans="1:14" x14ac:dyDescent="0.25">
      <c r="A2409" t="s">
        <v>4371</v>
      </c>
      <c r="B2409" t="s">
        <v>4372</v>
      </c>
      <c r="C2409" t="s">
        <v>224</v>
      </c>
      <c r="D2409" t="s">
        <v>21</v>
      </c>
      <c r="E2409">
        <v>98133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43540</v>
      </c>
      <c r="L2409" t="s">
        <v>26</v>
      </c>
      <c r="N2409" t="s">
        <v>24</v>
      </c>
    </row>
    <row r="2410" spans="1:14" x14ac:dyDescent="0.25">
      <c r="A2410" t="s">
        <v>4373</v>
      </c>
      <c r="B2410" t="s">
        <v>4374</v>
      </c>
      <c r="C2410" t="s">
        <v>29</v>
      </c>
      <c r="D2410" t="s">
        <v>21</v>
      </c>
      <c r="E2410">
        <v>98801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43540</v>
      </c>
      <c r="L2410" t="s">
        <v>26</v>
      </c>
      <c r="N2410" t="s">
        <v>24</v>
      </c>
    </row>
    <row r="2411" spans="1:14" x14ac:dyDescent="0.25">
      <c r="A2411" t="s">
        <v>4375</v>
      </c>
      <c r="B2411" t="s">
        <v>4376</v>
      </c>
      <c r="C2411" t="s">
        <v>29</v>
      </c>
      <c r="D2411" t="s">
        <v>21</v>
      </c>
      <c r="E2411">
        <v>98801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43540</v>
      </c>
      <c r="L2411" t="s">
        <v>26</v>
      </c>
      <c r="N2411" t="s">
        <v>24</v>
      </c>
    </row>
    <row r="2412" spans="1:14" x14ac:dyDescent="0.25">
      <c r="A2412" t="s">
        <v>4377</v>
      </c>
      <c r="B2412" t="s">
        <v>4378</v>
      </c>
      <c r="C2412" t="s">
        <v>29</v>
      </c>
      <c r="D2412" t="s">
        <v>21</v>
      </c>
      <c r="E2412">
        <v>98801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43540</v>
      </c>
      <c r="L2412" t="s">
        <v>26</v>
      </c>
      <c r="N2412" t="s">
        <v>24</v>
      </c>
    </row>
    <row r="2413" spans="1:14" x14ac:dyDescent="0.25">
      <c r="A2413" t="s">
        <v>4379</v>
      </c>
      <c r="B2413" t="s">
        <v>4380</v>
      </c>
      <c r="C2413" t="s">
        <v>206</v>
      </c>
      <c r="D2413" t="s">
        <v>21</v>
      </c>
      <c r="E2413">
        <v>98272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43539</v>
      </c>
      <c r="L2413" t="s">
        <v>26</v>
      </c>
      <c r="N2413" t="s">
        <v>24</v>
      </c>
    </row>
    <row r="2414" spans="1:14" x14ac:dyDescent="0.25">
      <c r="A2414" t="s">
        <v>4381</v>
      </c>
      <c r="B2414" t="s">
        <v>4382</v>
      </c>
      <c r="C2414" t="s">
        <v>454</v>
      </c>
      <c r="D2414" t="s">
        <v>21</v>
      </c>
      <c r="E2414">
        <v>98005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43539</v>
      </c>
      <c r="L2414" t="s">
        <v>26</v>
      </c>
      <c r="N2414" t="s">
        <v>24</v>
      </c>
    </row>
    <row r="2415" spans="1:14" x14ac:dyDescent="0.25">
      <c r="A2415" t="s">
        <v>312</v>
      </c>
      <c r="B2415" t="s">
        <v>4383</v>
      </c>
      <c r="C2415" t="s">
        <v>283</v>
      </c>
      <c r="D2415" t="s">
        <v>21</v>
      </c>
      <c r="E2415">
        <v>98466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43539</v>
      </c>
      <c r="L2415" t="s">
        <v>26</v>
      </c>
      <c r="N2415" t="s">
        <v>24</v>
      </c>
    </row>
    <row r="2416" spans="1:14" x14ac:dyDescent="0.25">
      <c r="A2416" t="s">
        <v>4384</v>
      </c>
      <c r="B2416" t="s">
        <v>4385</v>
      </c>
      <c r="C2416" t="s">
        <v>1145</v>
      </c>
      <c r="D2416" t="s">
        <v>21</v>
      </c>
      <c r="E2416">
        <v>98294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43539</v>
      </c>
      <c r="L2416" t="s">
        <v>26</v>
      </c>
      <c r="N2416" t="s">
        <v>24</v>
      </c>
    </row>
    <row r="2417" spans="1:14" x14ac:dyDescent="0.25">
      <c r="A2417" t="s">
        <v>4386</v>
      </c>
      <c r="B2417" t="s">
        <v>4387</v>
      </c>
      <c r="C2417" t="s">
        <v>460</v>
      </c>
      <c r="D2417" t="s">
        <v>21</v>
      </c>
      <c r="E2417">
        <v>98290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43539</v>
      </c>
      <c r="L2417" t="s">
        <v>26</v>
      </c>
      <c r="N2417" t="s">
        <v>24</v>
      </c>
    </row>
    <row r="2418" spans="1:14" x14ac:dyDescent="0.25">
      <c r="A2418" t="s">
        <v>4388</v>
      </c>
      <c r="B2418" t="s">
        <v>4389</v>
      </c>
      <c r="C2418" t="s">
        <v>1145</v>
      </c>
      <c r="D2418" t="s">
        <v>21</v>
      </c>
      <c r="E2418">
        <v>98294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43539</v>
      </c>
      <c r="L2418" t="s">
        <v>26</v>
      </c>
      <c r="N2418" t="s">
        <v>24</v>
      </c>
    </row>
    <row r="2419" spans="1:14" x14ac:dyDescent="0.25">
      <c r="A2419" t="s">
        <v>4390</v>
      </c>
      <c r="B2419" t="s">
        <v>4391</v>
      </c>
      <c r="C2419" t="s">
        <v>1145</v>
      </c>
      <c r="D2419" t="s">
        <v>21</v>
      </c>
      <c r="E2419">
        <v>98294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43539</v>
      </c>
      <c r="L2419" t="s">
        <v>26</v>
      </c>
      <c r="N2419" t="s">
        <v>24</v>
      </c>
    </row>
    <row r="2420" spans="1:14" x14ac:dyDescent="0.25">
      <c r="A2420" t="s">
        <v>242</v>
      </c>
      <c r="B2420" t="s">
        <v>4392</v>
      </c>
      <c r="C2420" t="s">
        <v>687</v>
      </c>
      <c r="D2420" t="s">
        <v>21</v>
      </c>
      <c r="E2420">
        <v>98382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43539</v>
      </c>
      <c r="L2420" t="s">
        <v>26</v>
      </c>
      <c r="N2420" t="s">
        <v>24</v>
      </c>
    </row>
    <row r="2421" spans="1:14" x14ac:dyDescent="0.25">
      <c r="A2421" t="s">
        <v>4393</v>
      </c>
      <c r="B2421" t="s">
        <v>4394</v>
      </c>
      <c r="C2421" t="s">
        <v>1145</v>
      </c>
      <c r="D2421" t="s">
        <v>21</v>
      </c>
      <c r="E2421">
        <v>98294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43539</v>
      </c>
      <c r="L2421" t="s">
        <v>26</v>
      </c>
      <c r="N2421" t="s">
        <v>24</v>
      </c>
    </row>
    <row r="2422" spans="1:14" x14ac:dyDescent="0.25">
      <c r="A2422" t="s">
        <v>4395</v>
      </c>
      <c r="B2422" t="s">
        <v>4396</v>
      </c>
      <c r="C2422" t="s">
        <v>206</v>
      </c>
      <c r="D2422" t="s">
        <v>21</v>
      </c>
      <c r="E2422">
        <v>98272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43539</v>
      </c>
      <c r="L2422" t="s">
        <v>26</v>
      </c>
      <c r="N2422" t="s">
        <v>24</v>
      </c>
    </row>
    <row r="2423" spans="1:14" x14ac:dyDescent="0.25">
      <c r="A2423" t="s">
        <v>2164</v>
      </c>
      <c r="B2423" t="s">
        <v>2165</v>
      </c>
      <c r="C2423" t="s">
        <v>907</v>
      </c>
      <c r="D2423" t="s">
        <v>21</v>
      </c>
      <c r="E2423">
        <v>98221</v>
      </c>
      <c r="F2423" t="s">
        <v>22</v>
      </c>
      <c r="G2423" t="s">
        <v>22</v>
      </c>
      <c r="H2423" t="s">
        <v>104</v>
      </c>
      <c r="I2423" t="s">
        <v>1720</v>
      </c>
      <c r="J2423" t="s">
        <v>59</v>
      </c>
      <c r="K2423" s="1">
        <v>43539</v>
      </c>
      <c r="L2423" t="s">
        <v>60</v>
      </c>
      <c r="M2423" t="str">
        <f>HYPERLINK("https://www.regulations.gov/docket?D=FDA-2019-H-1223")</f>
        <v>https://www.regulations.gov/docket?D=FDA-2019-H-1223</v>
      </c>
      <c r="N2423" t="s">
        <v>59</v>
      </c>
    </row>
    <row r="2424" spans="1:14" x14ac:dyDescent="0.25">
      <c r="A2424" t="s">
        <v>2544</v>
      </c>
      <c r="B2424" t="s">
        <v>2545</v>
      </c>
      <c r="C2424" t="s">
        <v>92</v>
      </c>
      <c r="D2424" t="s">
        <v>21</v>
      </c>
      <c r="E2424">
        <v>98273</v>
      </c>
      <c r="F2424" t="s">
        <v>22</v>
      </c>
      <c r="G2424" t="s">
        <v>22</v>
      </c>
      <c r="H2424" t="s">
        <v>116</v>
      </c>
      <c r="I2424" t="s">
        <v>117</v>
      </c>
      <c r="J2424" t="s">
        <v>59</v>
      </c>
      <c r="K2424" s="1">
        <v>43539</v>
      </c>
      <c r="L2424" t="s">
        <v>60</v>
      </c>
      <c r="M2424" t="str">
        <f>HYPERLINK("https://www.regulations.gov/docket?D=FDA-2019-H-1225")</f>
        <v>https://www.regulations.gov/docket?D=FDA-2019-H-1225</v>
      </c>
      <c r="N2424" t="s">
        <v>59</v>
      </c>
    </row>
    <row r="2425" spans="1:14" x14ac:dyDescent="0.25">
      <c r="A2425" t="s">
        <v>2763</v>
      </c>
      <c r="B2425" t="s">
        <v>2764</v>
      </c>
      <c r="C2425" t="s">
        <v>101</v>
      </c>
      <c r="D2425" t="s">
        <v>21</v>
      </c>
      <c r="E2425">
        <v>98284</v>
      </c>
      <c r="F2425" t="s">
        <v>22</v>
      </c>
      <c r="G2425" t="s">
        <v>22</v>
      </c>
      <c r="H2425" t="s">
        <v>57</v>
      </c>
      <c r="I2425" t="s">
        <v>203</v>
      </c>
      <c r="J2425" t="s">
        <v>59</v>
      </c>
      <c r="K2425" s="1">
        <v>43539</v>
      </c>
      <c r="L2425" t="s">
        <v>60</v>
      </c>
      <c r="M2425" t="str">
        <f>HYPERLINK("https://www.regulations.gov/docket?D=FDA-2019-H-1226")</f>
        <v>https://www.regulations.gov/docket?D=FDA-2019-H-1226</v>
      </c>
      <c r="N2425" t="s">
        <v>59</v>
      </c>
    </row>
    <row r="2426" spans="1:14" x14ac:dyDescent="0.25">
      <c r="A2426" t="s">
        <v>4397</v>
      </c>
      <c r="B2426" t="s">
        <v>4398</v>
      </c>
      <c r="C2426" t="s">
        <v>4399</v>
      </c>
      <c r="D2426" t="s">
        <v>21</v>
      </c>
      <c r="E2426">
        <v>98110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43539</v>
      </c>
      <c r="L2426" t="s">
        <v>26</v>
      </c>
      <c r="N2426" t="s">
        <v>24</v>
      </c>
    </row>
    <row r="2427" spans="1:14" x14ac:dyDescent="0.25">
      <c r="A2427" t="s">
        <v>4400</v>
      </c>
      <c r="B2427" t="s">
        <v>4401</v>
      </c>
      <c r="C2427" t="s">
        <v>4402</v>
      </c>
      <c r="D2427" t="s">
        <v>21</v>
      </c>
      <c r="E2427">
        <v>98293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43539</v>
      </c>
      <c r="L2427" t="s">
        <v>26</v>
      </c>
      <c r="N2427" t="s">
        <v>24</v>
      </c>
    </row>
    <row r="2428" spans="1:14" x14ac:dyDescent="0.25">
      <c r="A2428" t="s">
        <v>4403</v>
      </c>
      <c r="B2428" t="s">
        <v>4404</v>
      </c>
      <c r="C2428" t="s">
        <v>1542</v>
      </c>
      <c r="D2428" t="s">
        <v>21</v>
      </c>
      <c r="E2428">
        <v>98362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43539</v>
      </c>
      <c r="L2428" t="s">
        <v>26</v>
      </c>
      <c r="N2428" t="s">
        <v>24</v>
      </c>
    </row>
    <row r="2429" spans="1:14" x14ac:dyDescent="0.25">
      <c r="A2429" t="s">
        <v>4405</v>
      </c>
      <c r="B2429" t="s">
        <v>4406</v>
      </c>
      <c r="C2429" t="s">
        <v>1542</v>
      </c>
      <c r="D2429" t="s">
        <v>21</v>
      </c>
      <c r="E2429">
        <v>98362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43539</v>
      </c>
      <c r="L2429" t="s">
        <v>26</v>
      </c>
      <c r="N2429" t="s">
        <v>24</v>
      </c>
    </row>
    <row r="2430" spans="1:14" x14ac:dyDescent="0.25">
      <c r="A2430" t="s">
        <v>4407</v>
      </c>
      <c r="B2430" t="s">
        <v>4408</v>
      </c>
      <c r="C2430" t="s">
        <v>296</v>
      </c>
      <c r="D2430" t="s">
        <v>21</v>
      </c>
      <c r="E2430">
        <v>98366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43539</v>
      </c>
      <c r="L2430" t="s">
        <v>26</v>
      </c>
      <c r="N2430" t="s">
        <v>24</v>
      </c>
    </row>
    <row r="2431" spans="1:14" x14ac:dyDescent="0.25">
      <c r="A2431" t="s">
        <v>4409</v>
      </c>
      <c r="B2431" t="s">
        <v>4410</v>
      </c>
      <c r="C2431" t="s">
        <v>224</v>
      </c>
      <c r="D2431" t="s">
        <v>21</v>
      </c>
      <c r="E2431">
        <v>98133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43538</v>
      </c>
      <c r="L2431" t="s">
        <v>26</v>
      </c>
      <c r="N2431" t="s">
        <v>24</v>
      </c>
    </row>
    <row r="2432" spans="1:14" x14ac:dyDescent="0.25">
      <c r="A2432" t="s">
        <v>4411</v>
      </c>
      <c r="B2432" t="s">
        <v>4412</v>
      </c>
      <c r="C2432" t="s">
        <v>20</v>
      </c>
      <c r="D2432" t="s">
        <v>21</v>
      </c>
      <c r="E2432">
        <v>98117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43538</v>
      </c>
      <c r="L2432" t="s">
        <v>26</v>
      </c>
      <c r="N2432" t="s">
        <v>24</v>
      </c>
    </row>
    <row r="2433" spans="1:14" x14ac:dyDescent="0.25">
      <c r="A2433" t="s">
        <v>4413</v>
      </c>
      <c r="B2433" t="s">
        <v>4414</v>
      </c>
      <c r="C2433" t="s">
        <v>3762</v>
      </c>
      <c r="D2433" t="s">
        <v>21</v>
      </c>
      <c r="E2433">
        <v>98501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43538</v>
      </c>
      <c r="L2433" t="s">
        <v>26</v>
      </c>
      <c r="N2433" t="s">
        <v>24</v>
      </c>
    </row>
    <row r="2434" spans="1:14" x14ac:dyDescent="0.25">
      <c r="A2434" t="s">
        <v>4415</v>
      </c>
      <c r="B2434" t="s">
        <v>4416</v>
      </c>
      <c r="C2434" t="s">
        <v>224</v>
      </c>
      <c r="D2434" t="s">
        <v>21</v>
      </c>
      <c r="E2434">
        <v>98133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43538</v>
      </c>
      <c r="L2434" t="s">
        <v>26</v>
      </c>
      <c r="N2434" t="s">
        <v>24</v>
      </c>
    </row>
    <row r="2435" spans="1:14" x14ac:dyDescent="0.25">
      <c r="A2435" t="s">
        <v>4417</v>
      </c>
      <c r="B2435" t="s">
        <v>4418</v>
      </c>
      <c r="C2435" t="s">
        <v>3762</v>
      </c>
      <c r="D2435" t="s">
        <v>21</v>
      </c>
      <c r="E2435">
        <v>98501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43538</v>
      </c>
      <c r="L2435" t="s">
        <v>26</v>
      </c>
      <c r="N2435" t="s">
        <v>24</v>
      </c>
    </row>
    <row r="2436" spans="1:14" x14ac:dyDescent="0.25">
      <c r="A2436" t="s">
        <v>2795</v>
      </c>
      <c r="B2436" t="s">
        <v>2796</v>
      </c>
      <c r="C2436" t="s">
        <v>34</v>
      </c>
      <c r="D2436" t="s">
        <v>21</v>
      </c>
      <c r="E2436">
        <v>98661</v>
      </c>
      <c r="F2436" t="s">
        <v>22</v>
      </c>
      <c r="G2436" t="s">
        <v>22</v>
      </c>
      <c r="H2436" t="s">
        <v>104</v>
      </c>
      <c r="I2436" t="s">
        <v>148</v>
      </c>
      <c r="J2436" s="1">
        <v>43465</v>
      </c>
      <c r="K2436" s="1">
        <v>43538</v>
      </c>
      <c r="L2436" t="s">
        <v>118</v>
      </c>
      <c r="N2436" t="s">
        <v>1858</v>
      </c>
    </row>
    <row r="2437" spans="1:14" x14ac:dyDescent="0.25">
      <c r="A2437" t="s">
        <v>4419</v>
      </c>
      <c r="B2437" t="s">
        <v>4420</v>
      </c>
      <c r="C2437" t="s">
        <v>3762</v>
      </c>
      <c r="D2437" t="s">
        <v>21</v>
      </c>
      <c r="E2437">
        <v>98512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43538</v>
      </c>
      <c r="L2437" t="s">
        <v>26</v>
      </c>
      <c r="N2437" t="s">
        <v>24</v>
      </c>
    </row>
    <row r="2438" spans="1:14" x14ac:dyDescent="0.25">
      <c r="A2438" t="s">
        <v>4421</v>
      </c>
      <c r="B2438" t="s">
        <v>4422</v>
      </c>
      <c r="C2438" t="s">
        <v>224</v>
      </c>
      <c r="D2438" t="s">
        <v>21</v>
      </c>
      <c r="E2438">
        <v>98155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43538</v>
      </c>
      <c r="L2438" t="s">
        <v>26</v>
      </c>
      <c r="N2438" t="s">
        <v>24</v>
      </c>
    </row>
    <row r="2439" spans="1:14" x14ac:dyDescent="0.25">
      <c r="A2439" t="s">
        <v>111</v>
      </c>
      <c r="B2439" t="s">
        <v>2261</v>
      </c>
      <c r="C2439" t="s">
        <v>34</v>
      </c>
      <c r="D2439" t="s">
        <v>21</v>
      </c>
      <c r="E2439">
        <v>98684</v>
      </c>
      <c r="F2439" t="s">
        <v>22</v>
      </c>
      <c r="G2439" t="s">
        <v>22</v>
      </c>
      <c r="H2439" t="s">
        <v>57</v>
      </c>
      <c r="I2439" t="s">
        <v>203</v>
      </c>
      <c r="J2439" s="1">
        <v>43461</v>
      </c>
      <c r="K2439" s="1">
        <v>43538</v>
      </c>
      <c r="L2439" t="s">
        <v>118</v>
      </c>
      <c r="N2439" t="s">
        <v>1849</v>
      </c>
    </row>
    <row r="2440" spans="1:14" x14ac:dyDescent="0.25">
      <c r="A2440" t="s">
        <v>1063</v>
      </c>
      <c r="B2440" t="s">
        <v>1064</v>
      </c>
      <c r="C2440" t="s">
        <v>470</v>
      </c>
      <c r="D2440" t="s">
        <v>21</v>
      </c>
      <c r="E2440">
        <v>98168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43538</v>
      </c>
      <c r="L2440" t="s">
        <v>26</v>
      </c>
      <c r="N2440" t="s">
        <v>24</v>
      </c>
    </row>
    <row r="2441" spans="1:14" x14ac:dyDescent="0.25">
      <c r="A2441" t="s">
        <v>352</v>
      </c>
      <c r="B2441" t="s">
        <v>4423</v>
      </c>
      <c r="C2441" t="s">
        <v>224</v>
      </c>
      <c r="D2441" t="s">
        <v>21</v>
      </c>
      <c r="E2441">
        <v>98177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43538</v>
      </c>
      <c r="L2441" t="s">
        <v>26</v>
      </c>
      <c r="N2441" t="s">
        <v>24</v>
      </c>
    </row>
    <row r="2442" spans="1:14" x14ac:dyDescent="0.25">
      <c r="A2442" t="s">
        <v>181</v>
      </c>
      <c r="B2442" t="s">
        <v>182</v>
      </c>
      <c r="C2442" t="s">
        <v>183</v>
      </c>
      <c r="D2442" t="s">
        <v>21</v>
      </c>
      <c r="E2442">
        <v>98851</v>
      </c>
      <c r="F2442" t="s">
        <v>22</v>
      </c>
      <c r="G2442" t="s">
        <v>22</v>
      </c>
      <c r="H2442" t="s">
        <v>116</v>
      </c>
      <c r="I2442" t="s">
        <v>117</v>
      </c>
      <c r="J2442" s="1">
        <v>43464</v>
      </c>
      <c r="K2442" s="1">
        <v>43538</v>
      </c>
      <c r="L2442" t="s">
        <v>118</v>
      </c>
      <c r="N2442" t="s">
        <v>1849</v>
      </c>
    </row>
    <row r="2443" spans="1:14" x14ac:dyDescent="0.25">
      <c r="A2443" t="s">
        <v>312</v>
      </c>
      <c r="B2443" t="s">
        <v>4424</v>
      </c>
      <c r="C2443" t="s">
        <v>20</v>
      </c>
      <c r="D2443" t="s">
        <v>21</v>
      </c>
      <c r="E2443">
        <v>98144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43538</v>
      </c>
      <c r="L2443" t="s">
        <v>26</v>
      </c>
      <c r="N2443" t="s">
        <v>24</v>
      </c>
    </row>
    <row r="2444" spans="1:14" x14ac:dyDescent="0.25">
      <c r="A2444" t="s">
        <v>4425</v>
      </c>
      <c r="B2444" t="s">
        <v>4426</v>
      </c>
      <c r="C2444" t="s">
        <v>215</v>
      </c>
      <c r="D2444" t="s">
        <v>21</v>
      </c>
      <c r="E2444">
        <v>98023</v>
      </c>
      <c r="F2444" t="s">
        <v>22</v>
      </c>
      <c r="G2444" t="s">
        <v>22</v>
      </c>
      <c r="H2444" t="s">
        <v>57</v>
      </c>
      <c r="I2444" t="s">
        <v>58</v>
      </c>
      <c r="J2444" s="1">
        <v>43465</v>
      </c>
      <c r="K2444" s="1">
        <v>43538</v>
      </c>
      <c r="L2444" t="s">
        <v>118</v>
      </c>
      <c r="N2444" t="s">
        <v>1992</v>
      </c>
    </row>
    <row r="2445" spans="1:14" x14ac:dyDescent="0.25">
      <c r="A2445" t="s">
        <v>4427</v>
      </c>
      <c r="B2445" t="s">
        <v>4428</v>
      </c>
      <c r="C2445" t="s">
        <v>492</v>
      </c>
      <c r="D2445" t="s">
        <v>21</v>
      </c>
      <c r="E2445">
        <v>98513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43538</v>
      </c>
      <c r="L2445" t="s">
        <v>26</v>
      </c>
      <c r="N2445" t="s">
        <v>24</v>
      </c>
    </row>
    <row r="2446" spans="1:14" x14ac:dyDescent="0.25">
      <c r="A2446" t="s">
        <v>918</v>
      </c>
      <c r="B2446" t="s">
        <v>4429</v>
      </c>
      <c r="C2446" t="s">
        <v>20</v>
      </c>
      <c r="D2446" t="s">
        <v>21</v>
      </c>
      <c r="E2446">
        <v>98105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43538</v>
      </c>
      <c r="L2446" t="s">
        <v>26</v>
      </c>
      <c r="N2446" t="s">
        <v>24</v>
      </c>
    </row>
    <row r="2447" spans="1:14" x14ac:dyDescent="0.25">
      <c r="A2447" t="s">
        <v>4430</v>
      </c>
      <c r="B2447" t="s">
        <v>4431</v>
      </c>
      <c r="C2447" t="s">
        <v>1270</v>
      </c>
      <c r="D2447" t="s">
        <v>21</v>
      </c>
      <c r="E2447">
        <v>98011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43538</v>
      </c>
      <c r="L2447" t="s">
        <v>26</v>
      </c>
      <c r="N2447" t="s">
        <v>24</v>
      </c>
    </row>
    <row r="2448" spans="1:14" x14ac:dyDescent="0.25">
      <c r="A2448" t="s">
        <v>1892</v>
      </c>
      <c r="B2448" t="s">
        <v>1893</v>
      </c>
      <c r="C2448" t="s">
        <v>151</v>
      </c>
      <c r="D2448" t="s">
        <v>21</v>
      </c>
      <c r="E2448">
        <v>98498</v>
      </c>
      <c r="F2448" t="s">
        <v>22</v>
      </c>
      <c r="G2448" t="s">
        <v>22</v>
      </c>
      <c r="H2448" t="s">
        <v>57</v>
      </c>
      <c r="I2448" t="s">
        <v>58</v>
      </c>
      <c r="J2448" t="s">
        <v>59</v>
      </c>
      <c r="K2448" s="1">
        <v>43538</v>
      </c>
      <c r="L2448" t="s">
        <v>60</v>
      </c>
      <c r="M2448" t="str">
        <f>HYPERLINK("https://www.regulations.gov/docket?D=FDA-2019-H-1212")</f>
        <v>https://www.regulations.gov/docket?D=FDA-2019-H-1212</v>
      </c>
      <c r="N2448" t="s">
        <v>59</v>
      </c>
    </row>
    <row r="2449" spans="1:14" x14ac:dyDescent="0.25">
      <c r="A2449" t="s">
        <v>415</v>
      </c>
      <c r="B2449" t="s">
        <v>416</v>
      </c>
      <c r="C2449" t="s">
        <v>20</v>
      </c>
      <c r="D2449" t="s">
        <v>21</v>
      </c>
      <c r="E2449">
        <v>98106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43538</v>
      </c>
      <c r="L2449" t="s">
        <v>26</v>
      </c>
      <c r="N2449" t="s">
        <v>24</v>
      </c>
    </row>
    <row r="2450" spans="1:14" x14ac:dyDescent="0.25">
      <c r="A2450" t="s">
        <v>356</v>
      </c>
      <c r="B2450" t="s">
        <v>4432</v>
      </c>
      <c r="C2450" t="s">
        <v>2144</v>
      </c>
      <c r="D2450" t="s">
        <v>21</v>
      </c>
      <c r="E2450">
        <v>98155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43538</v>
      </c>
      <c r="L2450" t="s">
        <v>26</v>
      </c>
      <c r="N2450" t="s">
        <v>24</v>
      </c>
    </row>
    <row r="2451" spans="1:14" x14ac:dyDescent="0.25">
      <c r="A2451" t="s">
        <v>4433</v>
      </c>
      <c r="B2451" t="s">
        <v>4434</v>
      </c>
      <c r="C2451" t="s">
        <v>309</v>
      </c>
      <c r="D2451" t="s">
        <v>21</v>
      </c>
      <c r="E2451">
        <v>98026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43538</v>
      </c>
      <c r="L2451" t="s">
        <v>26</v>
      </c>
      <c r="N2451" t="s">
        <v>24</v>
      </c>
    </row>
    <row r="2452" spans="1:14" x14ac:dyDescent="0.25">
      <c r="A2452" t="s">
        <v>2060</v>
      </c>
      <c r="B2452" t="s">
        <v>2061</v>
      </c>
      <c r="C2452" t="s">
        <v>151</v>
      </c>
      <c r="D2452" t="s">
        <v>21</v>
      </c>
      <c r="E2452">
        <v>98499</v>
      </c>
      <c r="F2452" t="s">
        <v>22</v>
      </c>
      <c r="G2452" t="s">
        <v>22</v>
      </c>
      <c r="H2452" t="s">
        <v>104</v>
      </c>
      <c r="I2452" t="s">
        <v>148</v>
      </c>
      <c r="J2452" s="1">
        <v>43444</v>
      </c>
      <c r="K2452" s="1">
        <v>43538</v>
      </c>
      <c r="L2452" t="s">
        <v>118</v>
      </c>
      <c r="N2452" t="s">
        <v>1854</v>
      </c>
    </row>
    <row r="2453" spans="1:14" x14ac:dyDescent="0.25">
      <c r="A2453" t="s">
        <v>2816</v>
      </c>
      <c r="B2453" t="s">
        <v>4435</v>
      </c>
      <c r="C2453" t="s">
        <v>470</v>
      </c>
      <c r="D2453" t="s">
        <v>21</v>
      </c>
      <c r="E2453">
        <v>98146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43538</v>
      </c>
      <c r="L2453" t="s">
        <v>26</v>
      </c>
      <c r="N2453" t="s">
        <v>24</v>
      </c>
    </row>
    <row r="2454" spans="1:14" x14ac:dyDescent="0.25">
      <c r="A2454" t="s">
        <v>2816</v>
      </c>
      <c r="B2454" t="s">
        <v>4436</v>
      </c>
      <c r="C2454" t="s">
        <v>286</v>
      </c>
      <c r="D2454" t="s">
        <v>21</v>
      </c>
      <c r="E2454">
        <v>98501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43538</v>
      </c>
      <c r="L2454" t="s">
        <v>26</v>
      </c>
      <c r="N2454" t="s">
        <v>24</v>
      </c>
    </row>
    <row r="2455" spans="1:14" x14ac:dyDescent="0.25">
      <c r="A2455" t="s">
        <v>4437</v>
      </c>
      <c r="B2455" t="s">
        <v>4438</v>
      </c>
      <c r="C2455" t="s">
        <v>224</v>
      </c>
      <c r="D2455" t="s">
        <v>21</v>
      </c>
      <c r="E2455">
        <v>98133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43538</v>
      </c>
      <c r="L2455" t="s">
        <v>26</v>
      </c>
      <c r="N2455" t="s">
        <v>24</v>
      </c>
    </row>
    <row r="2456" spans="1:14" x14ac:dyDescent="0.25">
      <c r="A2456" t="s">
        <v>194</v>
      </c>
      <c r="B2456" t="s">
        <v>4439</v>
      </c>
      <c r="C2456" t="s">
        <v>529</v>
      </c>
      <c r="D2456" t="s">
        <v>21</v>
      </c>
      <c r="E2456">
        <v>98034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43538</v>
      </c>
      <c r="L2456" t="s">
        <v>26</v>
      </c>
      <c r="N2456" t="s">
        <v>24</v>
      </c>
    </row>
    <row r="2457" spans="1:14" x14ac:dyDescent="0.25">
      <c r="A2457" t="s">
        <v>2487</v>
      </c>
      <c r="B2457" t="s">
        <v>2488</v>
      </c>
      <c r="C2457" t="s">
        <v>206</v>
      </c>
      <c r="D2457" t="s">
        <v>21</v>
      </c>
      <c r="E2457">
        <v>98272</v>
      </c>
      <c r="F2457" t="s">
        <v>22</v>
      </c>
      <c r="G2457" t="s">
        <v>22</v>
      </c>
      <c r="H2457" t="s">
        <v>57</v>
      </c>
      <c r="I2457" t="s">
        <v>58</v>
      </c>
      <c r="J2457" s="1">
        <v>43461</v>
      </c>
      <c r="K2457" s="1">
        <v>43538</v>
      </c>
      <c r="L2457" t="s">
        <v>118</v>
      </c>
      <c r="N2457" t="s">
        <v>1849</v>
      </c>
    </row>
    <row r="2458" spans="1:14" x14ac:dyDescent="0.25">
      <c r="A2458" t="s">
        <v>4440</v>
      </c>
      <c r="B2458" t="s">
        <v>4441</v>
      </c>
      <c r="C2458" t="s">
        <v>1270</v>
      </c>
      <c r="D2458" t="s">
        <v>21</v>
      </c>
      <c r="E2458">
        <v>98021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43538</v>
      </c>
      <c r="L2458" t="s">
        <v>26</v>
      </c>
      <c r="N2458" t="s">
        <v>24</v>
      </c>
    </row>
    <row r="2459" spans="1:14" x14ac:dyDescent="0.25">
      <c r="A2459" t="s">
        <v>4442</v>
      </c>
      <c r="B2459" t="s">
        <v>4443</v>
      </c>
      <c r="C2459" t="s">
        <v>286</v>
      </c>
      <c r="D2459" t="s">
        <v>21</v>
      </c>
      <c r="E2459">
        <v>98501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43538</v>
      </c>
      <c r="L2459" t="s">
        <v>26</v>
      </c>
      <c r="N2459" t="s">
        <v>24</v>
      </c>
    </row>
    <row r="2460" spans="1:14" x14ac:dyDescent="0.25">
      <c r="A2460" t="s">
        <v>4444</v>
      </c>
      <c r="B2460" t="s">
        <v>4445</v>
      </c>
      <c r="C2460" t="s">
        <v>1270</v>
      </c>
      <c r="D2460" t="s">
        <v>21</v>
      </c>
      <c r="E2460">
        <v>98011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43538</v>
      </c>
      <c r="L2460" t="s">
        <v>26</v>
      </c>
      <c r="N2460" t="s">
        <v>24</v>
      </c>
    </row>
    <row r="2461" spans="1:14" x14ac:dyDescent="0.25">
      <c r="A2461" t="s">
        <v>4446</v>
      </c>
      <c r="B2461" t="s">
        <v>4447</v>
      </c>
      <c r="C2461" t="s">
        <v>266</v>
      </c>
      <c r="D2461" t="s">
        <v>21</v>
      </c>
      <c r="E2461">
        <v>98001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43538</v>
      </c>
      <c r="L2461" t="s">
        <v>26</v>
      </c>
      <c r="N2461" t="s">
        <v>24</v>
      </c>
    </row>
    <row r="2462" spans="1:14" x14ac:dyDescent="0.25">
      <c r="A2462" t="s">
        <v>685</v>
      </c>
      <c r="B2462" t="s">
        <v>4448</v>
      </c>
      <c r="C2462" t="s">
        <v>286</v>
      </c>
      <c r="D2462" t="s">
        <v>21</v>
      </c>
      <c r="E2462">
        <v>98506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43538</v>
      </c>
      <c r="L2462" t="s">
        <v>26</v>
      </c>
      <c r="N2462" t="s">
        <v>24</v>
      </c>
    </row>
    <row r="2463" spans="1:14" x14ac:dyDescent="0.25">
      <c r="A2463" t="s">
        <v>685</v>
      </c>
      <c r="B2463" t="s">
        <v>4449</v>
      </c>
      <c r="C2463" t="s">
        <v>3762</v>
      </c>
      <c r="D2463" t="s">
        <v>21</v>
      </c>
      <c r="E2463">
        <v>98512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43538</v>
      </c>
      <c r="L2463" t="s">
        <v>26</v>
      </c>
      <c r="N2463" t="s">
        <v>24</v>
      </c>
    </row>
    <row r="2464" spans="1:14" x14ac:dyDescent="0.25">
      <c r="A2464" t="s">
        <v>4450</v>
      </c>
      <c r="B2464" t="s">
        <v>4451</v>
      </c>
      <c r="C2464" t="s">
        <v>224</v>
      </c>
      <c r="D2464" t="s">
        <v>21</v>
      </c>
      <c r="E2464">
        <v>98155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43538</v>
      </c>
      <c r="L2464" t="s">
        <v>26</v>
      </c>
      <c r="N2464" t="s">
        <v>24</v>
      </c>
    </row>
    <row r="2465" spans="1:14" x14ac:dyDescent="0.25">
      <c r="A2465" t="s">
        <v>4452</v>
      </c>
      <c r="B2465" t="s">
        <v>4453</v>
      </c>
      <c r="C2465" t="s">
        <v>224</v>
      </c>
      <c r="D2465" t="s">
        <v>21</v>
      </c>
      <c r="E2465">
        <v>98133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43538</v>
      </c>
      <c r="L2465" t="s">
        <v>26</v>
      </c>
      <c r="N2465" t="s">
        <v>24</v>
      </c>
    </row>
    <row r="2466" spans="1:14" x14ac:dyDescent="0.25">
      <c r="A2466" t="s">
        <v>4454</v>
      </c>
      <c r="B2466" t="s">
        <v>2971</v>
      </c>
      <c r="C2466" t="s">
        <v>1270</v>
      </c>
      <c r="D2466" t="s">
        <v>21</v>
      </c>
      <c r="E2466">
        <v>98021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43537</v>
      </c>
      <c r="L2466" t="s">
        <v>26</v>
      </c>
      <c r="N2466" t="s">
        <v>24</v>
      </c>
    </row>
    <row r="2467" spans="1:14" x14ac:dyDescent="0.25">
      <c r="A2467" t="s">
        <v>4455</v>
      </c>
      <c r="B2467" t="s">
        <v>4456</v>
      </c>
      <c r="C2467" t="s">
        <v>1270</v>
      </c>
      <c r="D2467" t="s">
        <v>21</v>
      </c>
      <c r="E2467">
        <v>98012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43537</v>
      </c>
      <c r="L2467" t="s">
        <v>26</v>
      </c>
      <c r="N2467" t="s">
        <v>24</v>
      </c>
    </row>
    <row r="2468" spans="1:14" x14ac:dyDescent="0.25">
      <c r="A2468" t="s">
        <v>4457</v>
      </c>
      <c r="B2468" t="s">
        <v>4458</v>
      </c>
      <c r="C2468" t="s">
        <v>1270</v>
      </c>
      <c r="D2468" t="s">
        <v>21</v>
      </c>
      <c r="E2468">
        <v>98012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43537</v>
      </c>
      <c r="L2468" t="s">
        <v>26</v>
      </c>
      <c r="N2468" t="s">
        <v>24</v>
      </c>
    </row>
    <row r="2469" spans="1:14" x14ac:dyDescent="0.25">
      <c r="A2469" t="s">
        <v>4459</v>
      </c>
      <c r="B2469" t="s">
        <v>4460</v>
      </c>
      <c r="C2469" t="s">
        <v>1270</v>
      </c>
      <c r="D2469" t="s">
        <v>21</v>
      </c>
      <c r="E2469">
        <v>98011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43537</v>
      </c>
      <c r="L2469" t="s">
        <v>26</v>
      </c>
      <c r="N2469" t="s">
        <v>24</v>
      </c>
    </row>
    <row r="2470" spans="1:14" x14ac:dyDescent="0.25">
      <c r="A2470" t="s">
        <v>4461</v>
      </c>
      <c r="B2470" t="s">
        <v>4462</v>
      </c>
      <c r="C2470" t="s">
        <v>1270</v>
      </c>
      <c r="D2470" t="s">
        <v>21</v>
      </c>
      <c r="E2470">
        <v>98011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43537</v>
      </c>
      <c r="L2470" t="s">
        <v>26</v>
      </c>
      <c r="N2470" t="s">
        <v>24</v>
      </c>
    </row>
    <row r="2471" spans="1:14" x14ac:dyDescent="0.25">
      <c r="A2471" t="s">
        <v>4463</v>
      </c>
      <c r="B2471" t="s">
        <v>4464</v>
      </c>
      <c r="C2471" t="s">
        <v>255</v>
      </c>
      <c r="D2471" t="s">
        <v>21</v>
      </c>
      <c r="E2471">
        <v>98626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43537</v>
      </c>
      <c r="L2471" t="s">
        <v>26</v>
      </c>
      <c r="N2471" t="s">
        <v>24</v>
      </c>
    </row>
    <row r="2472" spans="1:14" x14ac:dyDescent="0.25">
      <c r="A2472" t="s">
        <v>3034</v>
      </c>
      <c r="B2472" t="s">
        <v>3035</v>
      </c>
      <c r="C2472" t="s">
        <v>101</v>
      </c>
      <c r="D2472" t="s">
        <v>21</v>
      </c>
      <c r="E2472">
        <v>98263</v>
      </c>
      <c r="F2472" t="s">
        <v>22</v>
      </c>
      <c r="G2472" t="s">
        <v>22</v>
      </c>
      <c r="H2472" t="s">
        <v>104</v>
      </c>
      <c r="I2472" t="s">
        <v>148</v>
      </c>
      <c r="J2472" t="s">
        <v>59</v>
      </c>
      <c r="K2472" s="1">
        <v>43537</v>
      </c>
      <c r="L2472" t="s">
        <v>60</v>
      </c>
      <c r="M2472" t="str">
        <f>HYPERLINK("https://www.regulations.gov/docket?D=FDA-2019-H-1184")</f>
        <v>https://www.regulations.gov/docket?D=FDA-2019-H-1184</v>
      </c>
      <c r="N2472" t="s">
        <v>59</v>
      </c>
    </row>
    <row r="2473" spans="1:14" x14ac:dyDescent="0.25">
      <c r="A2473" t="s">
        <v>4465</v>
      </c>
      <c r="B2473" t="s">
        <v>4466</v>
      </c>
      <c r="C2473" t="s">
        <v>255</v>
      </c>
      <c r="D2473" t="s">
        <v>21</v>
      </c>
      <c r="E2473">
        <v>98626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43537</v>
      </c>
      <c r="L2473" t="s">
        <v>26</v>
      </c>
      <c r="N2473" t="s">
        <v>24</v>
      </c>
    </row>
    <row r="2474" spans="1:14" x14ac:dyDescent="0.25">
      <c r="A2474" t="s">
        <v>818</v>
      </c>
      <c r="B2474" t="s">
        <v>4467</v>
      </c>
      <c r="C2474" t="s">
        <v>1688</v>
      </c>
      <c r="D2474" t="s">
        <v>21</v>
      </c>
      <c r="E2474">
        <v>98198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43537</v>
      </c>
      <c r="L2474" t="s">
        <v>26</v>
      </c>
      <c r="N2474" t="s">
        <v>24</v>
      </c>
    </row>
    <row r="2475" spans="1:14" x14ac:dyDescent="0.25">
      <c r="A2475" t="s">
        <v>316</v>
      </c>
      <c r="B2475" t="s">
        <v>4468</v>
      </c>
      <c r="C2475" t="s">
        <v>41</v>
      </c>
      <c r="D2475" t="s">
        <v>21</v>
      </c>
      <c r="E2475">
        <v>98148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43537</v>
      </c>
      <c r="L2475" t="s">
        <v>26</v>
      </c>
      <c r="N2475" t="s">
        <v>24</v>
      </c>
    </row>
    <row r="2476" spans="1:14" x14ac:dyDescent="0.25">
      <c r="A2476" t="s">
        <v>4469</v>
      </c>
      <c r="B2476" t="s">
        <v>4470</v>
      </c>
      <c r="C2476" t="s">
        <v>1270</v>
      </c>
      <c r="D2476" t="s">
        <v>21</v>
      </c>
      <c r="E2476">
        <v>98021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43537</v>
      </c>
      <c r="L2476" t="s">
        <v>26</v>
      </c>
      <c r="N2476" t="s">
        <v>24</v>
      </c>
    </row>
    <row r="2477" spans="1:14" x14ac:dyDescent="0.25">
      <c r="A2477" t="s">
        <v>4471</v>
      </c>
      <c r="B2477" t="s">
        <v>4472</v>
      </c>
      <c r="C2477" t="s">
        <v>463</v>
      </c>
      <c r="D2477" t="s">
        <v>21</v>
      </c>
      <c r="E2477">
        <v>98632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43537</v>
      </c>
      <c r="L2477" t="s">
        <v>26</v>
      </c>
      <c r="N2477" t="s">
        <v>24</v>
      </c>
    </row>
    <row r="2478" spans="1:14" x14ac:dyDescent="0.25">
      <c r="A2478" t="s">
        <v>405</v>
      </c>
      <c r="B2478" t="s">
        <v>4473</v>
      </c>
      <c r="C2478" t="s">
        <v>34</v>
      </c>
      <c r="D2478" t="s">
        <v>21</v>
      </c>
      <c r="E2478">
        <v>98685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43537</v>
      </c>
      <c r="L2478" t="s">
        <v>26</v>
      </c>
      <c r="N2478" t="s">
        <v>24</v>
      </c>
    </row>
    <row r="2479" spans="1:14" x14ac:dyDescent="0.25">
      <c r="A2479" t="s">
        <v>4474</v>
      </c>
      <c r="B2479" t="s">
        <v>4475</v>
      </c>
      <c r="C2479" t="s">
        <v>1563</v>
      </c>
      <c r="D2479" t="s">
        <v>21</v>
      </c>
      <c r="E2479">
        <v>98010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43537</v>
      </c>
      <c r="L2479" t="s">
        <v>26</v>
      </c>
      <c r="N2479" t="s">
        <v>24</v>
      </c>
    </row>
    <row r="2480" spans="1:14" x14ac:dyDescent="0.25">
      <c r="A2480" t="s">
        <v>4476</v>
      </c>
      <c r="B2480" t="s">
        <v>4477</v>
      </c>
      <c r="C2480" t="s">
        <v>463</v>
      </c>
      <c r="D2480" t="s">
        <v>21</v>
      </c>
      <c r="E2480">
        <v>98632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43537</v>
      </c>
      <c r="L2480" t="s">
        <v>26</v>
      </c>
      <c r="N2480" t="s">
        <v>24</v>
      </c>
    </row>
    <row r="2481" spans="1:14" x14ac:dyDescent="0.25">
      <c r="A2481" t="s">
        <v>4478</v>
      </c>
      <c r="B2481" t="s">
        <v>4479</v>
      </c>
      <c r="C2481" t="s">
        <v>34</v>
      </c>
      <c r="D2481" t="s">
        <v>21</v>
      </c>
      <c r="E2481">
        <v>98665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43537</v>
      </c>
      <c r="L2481" t="s">
        <v>26</v>
      </c>
      <c r="N2481" t="s">
        <v>24</v>
      </c>
    </row>
    <row r="2482" spans="1:14" x14ac:dyDescent="0.25">
      <c r="A2482" t="s">
        <v>4480</v>
      </c>
      <c r="B2482" t="s">
        <v>4481</v>
      </c>
      <c r="C2482" t="s">
        <v>56</v>
      </c>
      <c r="D2482" t="s">
        <v>21</v>
      </c>
      <c r="E2482">
        <v>99352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43536</v>
      </c>
      <c r="L2482" t="s">
        <v>26</v>
      </c>
      <c r="N2482" t="s">
        <v>24</v>
      </c>
    </row>
    <row r="2483" spans="1:14" x14ac:dyDescent="0.25">
      <c r="A2483" t="s">
        <v>4482</v>
      </c>
      <c r="B2483" t="s">
        <v>4483</v>
      </c>
      <c r="C2483" t="s">
        <v>56</v>
      </c>
      <c r="D2483" t="s">
        <v>21</v>
      </c>
      <c r="E2483">
        <v>99354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43536</v>
      </c>
      <c r="L2483" t="s">
        <v>26</v>
      </c>
      <c r="N2483" t="s">
        <v>24</v>
      </c>
    </row>
    <row r="2484" spans="1:14" x14ac:dyDescent="0.25">
      <c r="A2484" t="s">
        <v>4484</v>
      </c>
      <c r="B2484" t="s">
        <v>4485</v>
      </c>
      <c r="C2484" t="s">
        <v>41</v>
      </c>
      <c r="D2484" t="s">
        <v>21</v>
      </c>
      <c r="E2484">
        <v>98188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43536</v>
      </c>
      <c r="L2484" t="s">
        <v>26</v>
      </c>
      <c r="N2484" t="s">
        <v>24</v>
      </c>
    </row>
    <row r="2485" spans="1:14" x14ac:dyDescent="0.25">
      <c r="A2485" t="s">
        <v>4486</v>
      </c>
      <c r="B2485" t="s">
        <v>4487</v>
      </c>
      <c r="C2485" t="s">
        <v>151</v>
      </c>
      <c r="D2485" t="s">
        <v>21</v>
      </c>
      <c r="E2485">
        <v>98499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43536</v>
      </c>
      <c r="L2485" t="s">
        <v>26</v>
      </c>
      <c r="N2485" t="s">
        <v>24</v>
      </c>
    </row>
    <row r="2486" spans="1:14" x14ac:dyDescent="0.25">
      <c r="A2486" t="s">
        <v>4488</v>
      </c>
      <c r="B2486" t="s">
        <v>4489</v>
      </c>
      <c r="C2486" t="s">
        <v>165</v>
      </c>
      <c r="D2486" t="s">
        <v>21</v>
      </c>
      <c r="E2486">
        <v>98373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43536</v>
      </c>
      <c r="L2486" t="s">
        <v>26</v>
      </c>
      <c r="N2486" t="s">
        <v>24</v>
      </c>
    </row>
    <row r="2487" spans="1:14" x14ac:dyDescent="0.25">
      <c r="A2487" t="s">
        <v>4490</v>
      </c>
      <c r="B2487" t="s">
        <v>4491</v>
      </c>
      <c r="C2487" t="s">
        <v>56</v>
      </c>
      <c r="D2487" t="s">
        <v>21</v>
      </c>
      <c r="E2487">
        <v>99354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43536</v>
      </c>
      <c r="L2487" t="s">
        <v>26</v>
      </c>
      <c r="N2487" t="s">
        <v>24</v>
      </c>
    </row>
    <row r="2488" spans="1:14" x14ac:dyDescent="0.25">
      <c r="A2488" t="s">
        <v>4492</v>
      </c>
      <c r="B2488" t="s">
        <v>4493</v>
      </c>
      <c r="C2488" t="s">
        <v>41</v>
      </c>
      <c r="D2488" t="s">
        <v>21</v>
      </c>
      <c r="E2488">
        <v>98188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43536</v>
      </c>
      <c r="L2488" t="s">
        <v>26</v>
      </c>
      <c r="N2488" t="s">
        <v>24</v>
      </c>
    </row>
    <row r="2489" spans="1:14" x14ac:dyDescent="0.25">
      <c r="A2489" t="s">
        <v>4494</v>
      </c>
      <c r="B2489" t="s">
        <v>4495</v>
      </c>
      <c r="C2489" t="s">
        <v>1688</v>
      </c>
      <c r="D2489" t="s">
        <v>21</v>
      </c>
      <c r="E2489">
        <v>98198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43536</v>
      </c>
      <c r="L2489" t="s">
        <v>26</v>
      </c>
      <c r="N2489" t="s">
        <v>24</v>
      </c>
    </row>
    <row r="2490" spans="1:14" x14ac:dyDescent="0.25">
      <c r="A2490" t="s">
        <v>4496</v>
      </c>
      <c r="B2490" t="s">
        <v>4497</v>
      </c>
      <c r="C2490" t="s">
        <v>165</v>
      </c>
      <c r="D2490" t="s">
        <v>21</v>
      </c>
      <c r="E2490">
        <v>98373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43536</v>
      </c>
      <c r="L2490" t="s">
        <v>26</v>
      </c>
      <c r="N2490" t="s">
        <v>24</v>
      </c>
    </row>
    <row r="2491" spans="1:14" x14ac:dyDescent="0.25">
      <c r="A2491" t="s">
        <v>4498</v>
      </c>
      <c r="B2491" t="s">
        <v>4499</v>
      </c>
      <c r="C2491" t="s">
        <v>236</v>
      </c>
      <c r="D2491" t="s">
        <v>21</v>
      </c>
      <c r="E2491">
        <v>98444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43536</v>
      </c>
      <c r="L2491" t="s">
        <v>26</v>
      </c>
      <c r="N2491" t="s">
        <v>24</v>
      </c>
    </row>
    <row r="2492" spans="1:14" x14ac:dyDescent="0.25">
      <c r="A2492" t="s">
        <v>4500</v>
      </c>
      <c r="B2492" t="s">
        <v>4501</v>
      </c>
      <c r="C2492" t="s">
        <v>209</v>
      </c>
      <c r="D2492" t="s">
        <v>21</v>
      </c>
      <c r="E2492">
        <v>98032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43536</v>
      </c>
      <c r="L2492" t="s">
        <v>26</v>
      </c>
      <c r="N2492" t="s">
        <v>24</v>
      </c>
    </row>
    <row r="2493" spans="1:14" x14ac:dyDescent="0.25">
      <c r="A2493" t="s">
        <v>880</v>
      </c>
      <c r="B2493" t="s">
        <v>4502</v>
      </c>
      <c r="C2493" t="s">
        <v>165</v>
      </c>
      <c r="D2493" t="s">
        <v>21</v>
      </c>
      <c r="E2493">
        <v>98371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43536</v>
      </c>
      <c r="L2493" t="s">
        <v>26</v>
      </c>
      <c r="N2493" t="s">
        <v>24</v>
      </c>
    </row>
    <row r="2494" spans="1:14" x14ac:dyDescent="0.25">
      <c r="A2494" t="s">
        <v>4503</v>
      </c>
      <c r="B2494" t="s">
        <v>4504</v>
      </c>
      <c r="C2494" t="s">
        <v>578</v>
      </c>
      <c r="D2494" t="s">
        <v>21</v>
      </c>
      <c r="E2494">
        <v>98321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43536</v>
      </c>
      <c r="L2494" t="s">
        <v>26</v>
      </c>
      <c r="N2494" t="s">
        <v>24</v>
      </c>
    </row>
    <row r="2495" spans="1:14" x14ac:dyDescent="0.25">
      <c r="A2495" t="s">
        <v>4505</v>
      </c>
      <c r="B2495" t="s">
        <v>4506</v>
      </c>
      <c r="C2495" t="s">
        <v>1688</v>
      </c>
      <c r="D2495" t="s">
        <v>21</v>
      </c>
      <c r="E2495">
        <v>98198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43536</v>
      </c>
      <c r="L2495" t="s">
        <v>26</v>
      </c>
      <c r="N2495" t="s">
        <v>24</v>
      </c>
    </row>
    <row r="2496" spans="1:14" x14ac:dyDescent="0.25">
      <c r="A2496" t="s">
        <v>994</v>
      </c>
      <c r="B2496" t="s">
        <v>4507</v>
      </c>
      <c r="C2496" t="s">
        <v>236</v>
      </c>
      <c r="D2496" t="s">
        <v>21</v>
      </c>
      <c r="E2496">
        <v>98408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43536</v>
      </c>
      <c r="L2496" t="s">
        <v>26</v>
      </c>
      <c r="N2496" t="s">
        <v>24</v>
      </c>
    </row>
    <row r="2497" spans="1:14" x14ac:dyDescent="0.25">
      <c r="A2497" t="s">
        <v>4508</v>
      </c>
      <c r="B2497" t="s">
        <v>4509</v>
      </c>
      <c r="C2497" t="s">
        <v>578</v>
      </c>
      <c r="D2497" t="s">
        <v>21</v>
      </c>
      <c r="E2497">
        <v>98321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43536</v>
      </c>
      <c r="L2497" t="s">
        <v>26</v>
      </c>
      <c r="N2497" t="s">
        <v>24</v>
      </c>
    </row>
    <row r="2498" spans="1:14" x14ac:dyDescent="0.25">
      <c r="A2498" t="s">
        <v>4510</v>
      </c>
      <c r="B2498" t="s">
        <v>4511</v>
      </c>
      <c r="C2498" t="s">
        <v>56</v>
      </c>
      <c r="D2498" t="s">
        <v>21</v>
      </c>
      <c r="E2498">
        <v>99354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43536</v>
      </c>
      <c r="L2498" t="s">
        <v>26</v>
      </c>
      <c r="N2498" t="s">
        <v>24</v>
      </c>
    </row>
    <row r="2499" spans="1:14" x14ac:dyDescent="0.25">
      <c r="A2499" t="s">
        <v>4512</v>
      </c>
      <c r="B2499" t="s">
        <v>4513</v>
      </c>
      <c r="C2499" t="s">
        <v>151</v>
      </c>
      <c r="D2499" t="s">
        <v>21</v>
      </c>
      <c r="E2499">
        <v>98499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43536</v>
      </c>
      <c r="L2499" t="s">
        <v>26</v>
      </c>
      <c r="N2499" t="s">
        <v>24</v>
      </c>
    </row>
    <row r="2500" spans="1:14" x14ac:dyDescent="0.25">
      <c r="A2500" t="s">
        <v>4514</v>
      </c>
      <c r="B2500" t="s">
        <v>4515</v>
      </c>
      <c r="C2500" t="s">
        <v>41</v>
      </c>
      <c r="D2500" t="s">
        <v>21</v>
      </c>
      <c r="E2500">
        <v>98148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43536</v>
      </c>
      <c r="L2500" t="s">
        <v>26</v>
      </c>
      <c r="N2500" t="s">
        <v>24</v>
      </c>
    </row>
    <row r="2501" spans="1:14" x14ac:dyDescent="0.25">
      <c r="A2501" t="s">
        <v>4516</v>
      </c>
      <c r="B2501" t="s">
        <v>4517</v>
      </c>
      <c r="C2501" t="s">
        <v>165</v>
      </c>
      <c r="D2501" t="s">
        <v>21</v>
      </c>
      <c r="E2501">
        <v>98373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43536</v>
      </c>
      <c r="L2501" t="s">
        <v>26</v>
      </c>
      <c r="N2501" t="s">
        <v>24</v>
      </c>
    </row>
    <row r="2502" spans="1:14" x14ac:dyDescent="0.25">
      <c r="A2502" t="s">
        <v>4518</v>
      </c>
      <c r="B2502" t="s">
        <v>4519</v>
      </c>
      <c r="C2502" t="s">
        <v>3189</v>
      </c>
      <c r="D2502" t="s">
        <v>21</v>
      </c>
      <c r="E2502">
        <v>98675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43536</v>
      </c>
      <c r="L2502" t="s">
        <v>26</v>
      </c>
      <c r="N2502" t="s">
        <v>24</v>
      </c>
    </row>
    <row r="2503" spans="1:14" x14ac:dyDescent="0.25">
      <c r="A2503" t="s">
        <v>4520</v>
      </c>
      <c r="B2503" t="s">
        <v>4521</v>
      </c>
      <c r="C2503" t="s">
        <v>407</v>
      </c>
      <c r="D2503" t="s">
        <v>21</v>
      </c>
      <c r="E2503">
        <v>98604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43536</v>
      </c>
      <c r="L2503" t="s">
        <v>26</v>
      </c>
      <c r="N2503" t="s">
        <v>24</v>
      </c>
    </row>
    <row r="2504" spans="1:14" x14ac:dyDescent="0.25">
      <c r="A2504" t="s">
        <v>405</v>
      </c>
      <c r="B2504" t="s">
        <v>406</v>
      </c>
      <c r="C2504" t="s">
        <v>407</v>
      </c>
      <c r="D2504" t="s">
        <v>21</v>
      </c>
      <c r="E2504">
        <v>98604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43536</v>
      </c>
      <c r="L2504" t="s">
        <v>26</v>
      </c>
      <c r="N2504" t="s">
        <v>24</v>
      </c>
    </row>
    <row r="2505" spans="1:14" x14ac:dyDescent="0.25">
      <c r="A2505" t="s">
        <v>4522</v>
      </c>
      <c r="B2505" t="s">
        <v>4523</v>
      </c>
      <c r="C2505" t="s">
        <v>578</v>
      </c>
      <c r="D2505" t="s">
        <v>21</v>
      </c>
      <c r="E2505">
        <v>98321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43536</v>
      </c>
      <c r="L2505" t="s">
        <v>26</v>
      </c>
      <c r="N2505" t="s">
        <v>24</v>
      </c>
    </row>
    <row r="2506" spans="1:14" x14ac:dyDescent="0.25">
      <c r="A2506" t="s">
        <v>2665</v>
      </c>
      <c r="B2506" t="s">
        <v>4524</v>
      </c>
      <c r="C2506" t="s">
        <v>92</v>
      </c>
      <c r="D2506" t="s">
        <v>21</v>
      </c>
      <c r="E2506">
        <v>98273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43536</v>
      </c>
      <c r="L2506" t="s">
        <v>26</v>
      </c>
      <c r="N2506" t="s">
        <v>24</v>
      </c>
    </row>
    <row r="2507" spans="1:14" x14ac:dyDescent="0.25">
      <c r="A2507" t="s">
        <v>4525</v>
      </c>
      <c r="B2507" t="s">
        <v>4526</v>
      </c>
      <c r="C2507" t="s">
        <v>236</v>
      </c>
      <c r="D2507" t="s">
        <v>21</v>
      </c>
      <c r="E2507">
        <v>98444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43536</v>
      </c>
      <c r="L2507" t="s">
        <v>26</v>
      </c>
      <c r="N2507" t="s">
        <v>24</v>
      </c>
    </row>
    <row r="2508" spans="1:14" x14ac:dyDescent="0.25">
      <c r="A2508" t="s">
        <v>4527</v>
      </c>
      <c r="B2508" t="s">
        <v>4528</v>
      </c>
      <c r="C2508" t="s">
        <v>92</v>
      </c>
      <c r="D2508" t="s">
        <v>21</v>
      </c>
      <c r="E2508">
        <v>98274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43536</v>
      </c>
      <c r="L2508" t="s">
        <v>26</v>
      </c>
      <c r="N2508" t="s">
        <v>24</v>
      </c>
    </row>
    <row r="2509" spans="1:14" x14ac:dyDescent="0.25">
      <c r="A2509" t="s">
        <v>4529</v>
      </c>
      <c r="B2509" t="s">
        <v>4530</v>
      </c>
      <c r="C2509" t="s">
        <v>37</v>
      </c>
      <c r="D2509" t="s">
        <v>21</v>
      </c>
      <c r="E2509">
        <v>99336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43536</v>
      </c>
      <c r="L2509" t="s">
        <v>26</v>
      </c>
      <c r="N2509" t="s">
        <v>24</v>
      </c>
    </row>
    <row r="2510" spans="1:14" x14ac:dyDescent="0.25">
      <c r="A2510" t="s">
        <v>77</v>
      </c>
      <c r="B2510" t="s">
        <v>4531</v>
      </c>
      <c r="C2510" t="s">
        <v>1688</v>
      </c>
      <c r="D2510" t="s">
        <v>21</v>
      </c>
      <c r="E2510">
        <v>98198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43536</v>
      </c>
      <c r="L2510" t="s">
        <v>26</v>
      </c>
      <c r="N2510" t="s">
        <v>24</v>
      </c>
    </row>
    <row r="2511" spans="1:14" x14ac:dyDescent="0.25">
      <c r="A2511" t="s">
        <v>651</v>
      </c>
      <c r="B2511" t="s">
        <v>652</v>
      </c>
      <c r="C2511" t="s">
        <v>92</v>
      </c>
      <c r="D2511" t="s">
        <v>21</v>
      </c>
      <c r="E2511">
        <v>98273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43536</v>
      </c>
      <c r="L2511" t="s">
        <v>26</v>
      </c>
      <c r="N2511" t="s">
        <v>24</v>
      </c>
    </row>
    <row r="2512" spans="1:14" x14ac:dyDescent="0.25">
      <c r="A2512" t="s">
        <v>4532</v>
      </c>
      <c r="B2512" t="s">
        <v>4533</v>
      </c>
      <c r="C2512" t="s">
        <v>912</v>
      </c>
      <c r="D2512" t="s">
        <v>21</v>
      </c>
      <c r="E2512">
        <v>98837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43535</v>
      </c>
      <c r="L2512" t="s">
        <v>26</v>
      </c>
      <c r="N2512" t="s">
        <v>24</v>
      </c>
    </row>
    <row r="2513" spans="1:14" x14ac:dyDescent="0.25">
      <c r="A2513" t="s">
        <v>4534</v>
      </c>
      <c r="B2513" t="s">
        <v>4535</v>
      </c>
      <c r="C2513" t="s">
        <v>20</v>
      </c>
      <c r="D2513" t="s">
        <v>21</v>
      </c>
      <c r="E2513">
        <v>98107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43535</v>
      </c>
      <c r="L2513" t="s">
        <v>26</v>
      </c>
      <c r="N2513" t="s">
        <v>24</v>
      </c>
    </row>
    <row r="2514" spans="1:14" x14ac:dyDescent="0.25">
      <c r="A2514" t="s">
        <v>4536</v>
      </c>
      <c r="B2514" t="s">
        <v>4537</v>
      </c>
      <c r="C2514" t="s">
        <v>142</v>
      </c>
      <c r="D2514" t="s">
        <v>21</v>
      </c>
      <c r="E2514">
        <v>98908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43535</v>
      </c>
      <c r="L2514" t="s">
        <v>26</v>
      </c>
      <c r="N2514" t="s">
        <v>24</v>
      </c>
    </row>
    <row r="2515" spans="1:14" x14ac:dyDescent="0.25">
      <c r="A2515" t="s">
        <v>4538</v>
      </c>
      <c r="B2515" t="s">
        <v>4539</v>
      </c>
      <c r="C2515" t="s">
        <v>20</v>
      </c>
      <c r="D2515" t="s">
        <v>21</v>
      </c>
      <c r="E2515">
        <v>98107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43535</v>
      </c>
      <c r="L2515" t="s">
        <v>26</v>
      </c>
      <c r="N2515" t="s">
        <v>24</v>
      </c>
    </row>
    <row r="2516" spans="1:14" x14ac:dyDescent="0.25">
      <c r="A2516" t="s">
        <v>4540</v>
      </c>
      <c r="B2516" t="s">
        <v>4541</v>
      </c>
      <c r="C2516" t="s">
        <v>912</v>
      </c>
      <c r="D2516" t="s">
        <v>21</v>
      </c>
      <c r="E2516">
        <v>98837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43535</v>
      </c>
      <c r="L2516" t="s">
        <v>26</v>
      </c>
      <c r="N2516" t="s">
        <v>24</v>
      </c>
    </row>
    <row r="2517" spans="1:14" x14ac:dyDescent="0.25">
      <c r="A2517" t="s">
        <v>4542</v>
      </c>
      <c r="B2517" t="s">
        <v>4543</v>
      </c>
      <c r="C2517" t="s">
        <v>3259</v>
      </c>
      <c r="D2517" t="s">
        <v>21</v>
      </c>
      <c r="E2517">
        <v>98857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43535</v>
      </c>
      <c r="L2517" t="s">
        <v>26</v>
      </c>
      <c r="N2517" t="s">
        <v>24</v>
      </c>
    </row>
    <row r="2518" spans="1:14" x14ac:dyDescent="0.25">
      <c r="A2518" t="s">
        <v>4544</v>
      </c>
      <c r="B2518" t="s">
        <v>4545</v>
      </c>
      <c r="C2518" t="s">
        <v>912</v>
      </c>
      <c r="D2518" t="s">
        <v>21</v>
      </c>
      <c r="E2518">
        <v>98837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43535</v>
      </c>
      <c r="L2518" t="s">
        <v>26</v>
      </c>
      <c r="N2518" t="s">
        <v>24</v>
      </c>
    </row>
    <row r="2519" spans="1:14" x14ac:dyDescent="0.25">
      <c r="A2519" t="s">
        <v>4546</v>
      </c>
      <c r="B2519" t="s">
        <v>4547</v>
      </c>
      <c r="C2519" t="s">
        <v>20</v>
      </c>
      <c r="D2519" t="s">
        <v>21</v>
      </c>
      <c r="E2519">
        <v>98133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43535</v>
      </c>
      <c r="L2519" t="s">
        <v>26</v>
      </c>
      <c r="N2519" t="s">
        <v>24</v>
      </c>
    </row>
    <row r="2520" spans="1:14" x14ac:dyDescent="0.25">
      <c r="A2520" t="s">
        <v>2371</v>
      </c>
      <c r="B2520" t="s">
        <v>4548</v>
      </c>
      <c r="C2520" t="s">
        <v>473</v>
      </c>
      <c r="D2520" t="s">
        <v>21</v>
      </c>
      <c r="E2520">
        <v>98937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43535</v>
      </c>
      <c r="L2520" t="s">
        <v>26</v>
      </c>
      <c r="N2520" t="s">
        <v>24</v>
      </c>
    </row>
    <row r="2521" spans="1:14" x14ac:dyDescent="0.25">
      <c r="A2521" t="s">
        <v>4549</v>
      </c>
      <c r="B2521" t="s">
        <v>4550</v>
      </c>
      <c r="C2521" t="s">
        <v>912</v>
      </c>
      <c r="D2521" t="s">
        <v>21</v>
      </c>
      <c r="E2521">
        <v>98837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43535</v>
      </c>
      <c r="L2521" t="s">
        <v>26</v>
      </c>
      <c r="N2521" t="s">
        <v>24</v>
      </c>
    </row>
    <row r="2522" spans="1:14" x14ac:dyDescent="0.25">
      <c r="A2522" t="s">
        <v>138</v>
      </c>
      <c r="B2522" t="s">
        <v>4551</v>
      </c>
      <c r="C2522" t="s">
        <v>473</v>
      </c>
      <c r="D2522" t="s">
        <v>21</v>
      </c>
      <c r="E2522">
        <v>98937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43535</v>
      </c>
      <c r="L2522" t="s">
        <v>26</v>
      </c>
      <c r="N2522" t="s">
        <v>24</v>
      </c>
    </row>
    <row r="2523" spans="1:14" x14ac:dyDescent="0.25">
      <c r="A2523" t="s">
        <v>4552</v>
      </c>
      <c r="B2523" t="s">
        <v>4553</v>
      </c>
      <c r="C2523" t="s">
        <v>2899</v>
      </c>
      <c r="D2523" t="s">
        <v>21</v>
      </c>
      <c r="E2523">
        <v>98028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43535</v>
      </c>
      <c r="L2523" t="s">
        <v>26</v>
      </c>
      <c r="N2523" t="s">
        <v>24</v>
      </c>
    </row>
    <row r="2524" spans="1:14" x14ac:dyDescent="0.25">
      <c r="A2524" t="s">
        <v>4554</v>
      </c>
      <c r="B2524" t="s">
        <v>4555</v>
      </c>
      <c r="C2524" t="s">
        <v>20</v>
      </c>
      <c r="D2524" t="s">
        <v>21</v>
      </c>
      <c r="E2524">
        <v>98107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43535</v>
      </c>
      <c r="L2524" t="s">
        <v>26</v>
      </c>
      <c r="N2524" t="s">
        <v>24</v>
      </c>
    </row>
    <row r="2525" spans="1:14" x14ac:dyDescent="0.25">
      <c r="A2525" t="s">
        <v>4556</v>
      </c>
      <c r="B2525" t="s">
        <v>4557</v>
      </c>
      <c r="C2525" t="s">
        <v>912</v>
      </c>
      <c r="D2525" t="s">
        <v>21</v>
      </c>
      <c r="E2525">
        <v>98837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43535</v>
      </c>
      <c r="L2525" t="s">
        <v>26</v>
      </c>
      <c r="N2525" t="s">
        <v>24</v>
      </c>
    </row>
    <row r="2526" spans="1:14" x14ac:dyDescent="0.25">
      <c r="A2526" t="s">
        <v>2115</v>
      </c>
      <c r="B2526" t="s">
        <v>2116</v>
      </c>
      <c r="C2526" t="s">
        <v>142</v>
      </c>
      <c r="D2526" t="s">
        <v>21</v>
      </c>
      <c r="E2526">
        <v>98902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43535</v>
      </c>
      <c r="L2526" t="s">
        <v>26</v>
      </c>
      <c r="N2526" t="s">
        <v>24</v>
      </c>
    </row>
    <row r="2527" spans="1:14" x14ac:dyDescent="0.25">
      <c r="A2527" t="s">
        <v>4558</v>
      </c>
      <c r="B2527" t="s">
        <v>4559</v>
      </c>
      <c r="C2527" t="s">
        <v>473</v>
      </c>
      <c r="D2527" t="s">
        <v>21</v>
      </c>
      <c r="E2527">
        <v>98937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43535</v>
      </c>
      <c r="L2527" t="s">
        <v>26</v>
      </c>
      <c r="N2527" t="s">
        <v>24</v>
      </c>
    </row>
    <row r="2528" spans="1:14" x14ac:dyDescent="0.25">
      <c r="A2528" t="s">
        <v>4560</v>
      </c>
      <c r="B2528" t="s">
        <v>4561</v>
      </c>
      <c r="C2528" t="s">
        <v>473</v>
      </c>
      <c r="D2528" t="s">
        <v>21</v>
      </c>
      <c r="E2528">
        <v>98937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43535</v>
      </c>
      <c r="L2528" t="s">
        <v>26</v>
      </c>
      <c r="N2528" t="s">
        <v>24</v>
      </c>
    </row>
    <row r="2529" spans="1:14" x14ac:dyDescent="0.25">
      <c r="A2529" t="s">
        <v>3322</v>
      </c>
      <c r="B2529" t="s">
        <v>4562</v>
      </c>
      <c r="C2529" t="s">
        <v>912</v>
      </c>
      <c r="D2529" t="s">
        <v>21</v>
      </c>
      <c r="E2529">
        <v>98837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43535</v>
      </c>
      <c r="L2529" t="s">
        <v>26</v>
      </c>
      <c r="N2529" t="s">
        <v>24</v>
      </c>
    </row>
    <row r="2530" spans="1:14" x14ac:dyDescent="0.25">
      <c r="A2530" t="s">
        <v>3322</v>
      </c>
      <c r="B2530" t="s">
        <v>4563</v>
      </c>
      <c r="C2530" t="s">
        <v>934</v>
      </c>
      <c r="D2530" t="s">
        <v>21</v>
      </c>
      <c r="E2530">
        <v>99344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43535</v>
      </c>
      <c r="L2530" t="s">
        <v>26</v>
      </c>
      <c r="N2530" t="s">
        <v>24</v>
      </c>
    </row>
    <row r="2531" spans="1:14" x14ac:dyDescent="0.25">
      <c r="A2531" t="s">
        <v>4564</v>
      </c>
      <c r="B2531" t="s">
        <v>4565</v>
      </c>
      <c r="C2531" t="s">
        <v>555</v>
      </c>
      <c r="D2531" t="s">
        <v>21</v>
      </c>
      <c r="E2531">
        <v>98052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43532</v>
      </c>
      <c r="L2531" t="s">
        <v>26</v>
      </c>
      <c r="N2531" t="s">
        <v>24</v>
      </c>
    </row>
    <row r="2532" spans="1:14" x14ac:dyDescent="0.25">
      <c r="A2532" t="s">
        <v>194</v>
      </c>
      <c r="B2532" t="s">
        <v>4566</v>
      </c>
      <c r="C2532" t="s">
        <v>108</v>
      </c>
      <c r="D2532" t="s">
        <v>21</v>
      </c>
      <c r="E2532">
        <v>98204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43532</v>
      </c>
      <c r="L2532" t="s">
        <v>26</v>
      </c>
      <c r="N2532" t="s">
        <v>24</v>
      </c>
    </row>
    <row r="2533" spans="1:14" x14ac:dyDescent="0.25">
      <c r="A2533" t="s">
        <v>194</v>
      </c>
      <c r="B2533" t="s">
        <v>892</v>
      </c>
      <c r="C2533" t="s">
        <v>92</v>
      </c>
      <c r="D2533" t="s">
        <v>21</v>
      </c>
      <c r="E2533">
        <v>98273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43532</v>
      </c>
      <c r="L2533" t="s">
        <v>26</v>
      </c>
      <c r="N2533" t="s">
        <v>24</v>
      </c>
    </row>
    <row r="2534" spans="1:14" x14ac:dyDescent="0.25">
      <c r="A2534" t="s">
        <v>4567</v>
      </c>
      <c r="B2534" t="s">
        <v>4568</v>
      </c>
      <c r="C2534" t="s">
        <v>108</v>
      </c>
      <c r="D2534" t="s">
        <v>21</v>
      </c>
      <c r="E2534">
        <v>98204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43532</v>
      </c>
      <c r="L2534" t="s">
        <v>26</v>
      </c>
      <c r="N2534" t="s">
        <v>24</v>
      </c>
    </row>
    <row r="2535" spans="1:14" x14ac:dyDescent="0.25">
      <c r="A2535" t="s">
        <v>71</v>
      </c>
      <c r="B2535" t="s">
        <v>4569</v>
      </c>
      <c r="C2535" t="s">
        <v>20</v>
      </c>
      <c r="D2535" t="s">
        <v>21</v>
      </c>
      <c r="E2535">
        <v>98118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43532</v>
      </c>
      <c r="L2535" t="s">
        <v>26</v>
      </c>
      <c r="N2535" t="s">
        <v>24</v>
      </c>
    </row>
    <row r="2536" spans="1:14" x14ac:dyDescent="0.25">
      <c r="A2536" t="s">
        <v>685</v>
      </c>
      <c r="B2536" t="s">
        <v>4570</v>
      </c>
      <c r="C2536" t="s">
        <v>443</v>
      </c>
      <c r="D2536" t="s">
        <v>21</v>
      </c>
      <c r="E2536">
        <v>98059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43532</v>
      </c>
      <c r="L2536" t="s">
        <v>26</v>
      </c>
      <c r="N2536" t="s">
        <v>24</v>
      </c>
    </row>
    <row r="2537" spans="1:14" x14ac:dyDescent="0.25">
      <c r="A2537" t="s">
        <v>77</v>
      </c>
      <c r="B2537" t="s">
        <v>4571</v>
      </c>
      <c r="C2537" t="s">
        <v>443</v>
      </c>
      <c r="D2537" t="s">
        <v>21</v>
      </c>
      <c r="E2537">
        <v>98056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43532</v>
      </c>
      <c r="L2537" t="s">
        <v>26</v>
      </c>
      <c r="N2537" t="s">
        <v>24</v>
      </c>
    </row>
    <row r="2538" spans="1:14" x14ac:dyDescent="0.25">
      <c r="A2538" t="s">
        <v>77</v>
      </c>
      <c r="B2538" t="s">
        <v>4572</v>
      </c>
      <c r="C2538" t="s">
        <v>555</v>
      </c>
      <c r="D2538" t="s">
        <v>21</v>
      </c>
      <c r="E2538">
        <v>98052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43532</v>
      </c>
      <c r="L2538" t="s">
        <v>26</v>
      </c>
      <c r="N2538" t="s">
        <v>24</v>
      </c>
    </row>
    <row r="2539" spans="1:14" x14ac:dyDescent="0.25">
      <c r="A2539" t="s">
        <v>4573</v>
      </c>
      <c r="B2539" t="s">
        <v>4574</v>
      </c>
      <c r="C2539" t="s">
        <v>1555</v>
      </c>
      <c r="D2539" t="s">
        <v>21</v>
      </c>
      <c r="E2539">
        <v>98550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43531</v>
      </c>
      <c r="L2539" t="s">
        <v>26</v>
      </c>
      <c r="N2539" t="s">
        <v>24</v>
      </c>
    </row>
    <row r="2540" spans="1:14" x14ac:dyDescent="0.25">
      <c r="A2540" t="s">
        <v>4575</v>
      </c>
      <c r="B2540" t="s">
        <v>4576</v>
      </c>
      <c r="C2540" t="s">
        <v>555</v>
      </c>
      <c r="D2540" t="s">
        <v>21</v>
      </c>
      <c r="E2540">
        <v>98052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43531</v>
      </c>
      <c r="L2540" t="s">
        <v>26</v>
      </c>
      <c r="N2540" t="s">
        <v>24</v>
      </c>
    </row>
    <row r="2541" spans="1:14" x14ac:dyDescent="0.25">
      <c r="A2541" t="s">
        <v>352</v>
      </c>
      <c r="B2541" t="s">
        <v>4577</v>
      </c>
      <c r="C2541" t="s">
        <v>20</v>
      </c>
      <c r="D2541" t="s">
        <v>21</v>
      </c>
      <c r="E2541">
        <v>98109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43531</v>
      </c>
      <c r="L2541" t="s">
        <v>26</v>
      </c>
      <c r="N2541" t="s">
        <v>24</v>
      </c>
    </row>
    <row r="2542" spans="1:14" x14ac:dyDescent="0.25">
      <c r="A2542" t="s">
        <v>809</v>
      </c>
      <c r="B2542" t="s">
        <v>4578</v>
      </c>
      <c r="C2542" t="s">
        <v>20</v>
      </c>
      <c r="D2542" t="s">
        <v>21</v>
      </c>
      <c r="E2542">
        <v>98115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43531</v>
      </c>
      <c r="L2542" t="s">
        <v>26</v>
      </c>
      <c r="N2542" t="s">
        <v>24</v>
      </c>
    </row>
    <row r="2543" spans="1:14" x14ac:dyDescent="0.25">
      <c r="A2543" t="s">
        <v>733</v>
      </c>
      <c r="B2543" t="s">
        <v>1274</v>
      </c>
      <c r="C2543" t="s">
        <v>108</v>
      </c>
      <c r="D2543" t="s">
        <v>21</v>
      </c>
      <c r="E2543">
        <v>98208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43531</v>
      </c>
      <c r="L2543" t="s">
        <v>26</v>
      </c>
      <c r="N2543" t="s">
        <v>24</v>
      </c>
    </row>
    <row r="2544" spans="1:14" x14ac:dyDescent="0.25">
      <c r="A2544" t="s">
        <v>413</v>
      </c>
      <c r="B2544" t="s">
        <v>631</v>
      </c>
      <c r="C2544" t="s">
        <v>632</v>
      </c>
      <c r="D2544" t="s">
        <v>21</v>
      </c>
      <c r="E2544">
        <v>98036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43531</v>
      </c>
      <c r="L2544" t="s">
        <v>26</v>
      </c>
      <c r="N2544" t="s">
        <v>24</v>
      </c>
    </row>
    <row r="2545" spans="1:14" x14ac:dyDescent="0.25">
      <c r="A2545" t="s">
        <v>4579</v>
      </c>
      <c r="B2545" t="s">
        <v>4580</v>
      </c>
      <c r="C2545" t="s">
        <v>20</v>
      </c>
      <c r="D2545" t="s">
        <v>21</v>
      </c>
      <c r="E2545">
        <v>98126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43531</v>
      </c>
      <c r="L2545" t="s">
        <v>26</v>
      </c>
      <c r="N2545" t="s">
        <v>24</v>
      </c>
    </row>
    <row r="2546" spans="1:14" x14ac:dyDescent="0.25">
      <c r="A2546" t="s">
        <v>1069</v>
      </c>
      <c r="B2546" t="s">
        <v>1070</v>
      </c>
      <c r="C2546" t="s">
        <v>268</v>
      </c>
      <c r="D2546" t="s">
        <v>21</v>
      </c>
      <c r="E2546">
        <v>98168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43531</v>
      </c>
      <c r="L2546" t="s">
        <v>26</v>
      </c>
      <c r="N2546" t="s">
        <v>24</v>
      </c>
    </row>
    <row r="2547" spans="1:14" x14ac:dyDescent="0.25">
      <c r="A2547" t="s">
        <v>4581</v>
      </c>
      <c r="B2547" t="s">
        <v>4582</v>
      </c>
      <c r="C2547" t="s">
        <v>142</v>
      </c>
      <c r="D2547" t="s">
        <v>21</v>
      </c>
      <c r="E2547">
        <v>98903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43531</v>
      </c>
      <c r="L2547" t="s">
        <v>26</v>
      </c>
      <c r="N2547" t="s">
        <v>24</v>
      </c>
    </row>
    <row r="2548" spans="1:14" x14ac:dyDescent="0.25">
      <c r="A2548" t="s">
        <v>4583</v>
      </c>
      <c r="B2548" t="s">
        <v>4584</v>
      </c>
      <c r="C2548" t="s">
        <v>1023</v>
      </c>
      <c r="D2548" t="s">
        <v>21</v>
      </c>
      <c r="E2548">
        <v>98541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43531</v>
      </c>
      <c r="L2548" t="s">
        <v>26</v>
      </c>
      <c r="N2548" t="s">
        <v>24</v>
      </c>
    </row>
    <row r="2549" spans="1:14" x14ac:dyDescent="0.25">
      <c r="A2549" t="s">
        <v>242</v>
      </c>
      <c r="B2549" t="s">
        <v>4585</v>
      </c>
      <c r="C2549" t="s">
        <v>3874</v>
      </c>
      <c r="D2549" t="s">
        <v>21</v>
      </c>
      <c r="E2549">
        <v>98563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43531</v>
      </c>
      <c r="L2549" t="s">
        <v>26</v>
      </c>
      <c r="N2549" t="s">
        <v>24</v>
      </c>
    </row>
    <row r="2550" spans="1:14" x14ac:dyDescent="0.25">
      <c r="A2550" t="s">
        <v>356</v>
      </c>
      <c r="B2550" t="s">
        <v>4586</v>
      </c>
      <c r="C2550" t="s">
        <v>20</v>
      </c>
      <c r="D2550" t="s">
        <v>21</v>
      </c>
      <c r="E2550">
        <v>98126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43531</v>
      </c>
      <c r="L2550" t="s">
        <v>26</v>
      </c>
      <c r="N2550" t="s">
        <v>24</v>
      </c>
    </row>
    <row r="2551" spans="1:14" x14ac:dyDescent="0.25">
      <c r="A2551" t="s">
        <v>244</v>
      </c>
      <c r="B2551" t="s">
        <v>4587</v>
      </c>
      <c r="C2551" t="s">
        <v>268</v>
      </c>
      <c r="D2551" t="s">
        <v>21</v>
      </c>
      <c r="E2551">
        <v>98188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43531</v>
      </c>
      <c r="L2551" t="s">
        <v>26</v>
      </c>
      <c r="N2551" t="s">
        <v>24</v>
      </c>
    </row>
    <row r="2552" spans="1:14" x14ac:dyDescent="0.25">
      <c r="A2552" t="s">
        <v>818</v>
      </c>
      <c r="B2552" t="s">
        <v>4588</v>
      </c>
      <c r="C2552" t="s">
        <v>20</v>
      </c>
      <c r="D2552" t="s">
        <v>21</v>
      </c>
      <c r="E2552">
        <v>98116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43531</v>
      </c>
      <c r="L2552" t="s">
        <v>26</v>
      </c>
      <c r="N2552" t="s">
        <v>24</v>
      </c>
    </row>
    <row r="2553" spans="1:14" x14ac:dyDescent="0.25">
      <c r="A2553" t="s">
        <v>2062</v>
      </c>
      <c r="B2553" t="s">
        <v>2063</v>
      </c>
      <c r="C2553" t="s">
        <v>304</v>
      </c>
      <c r="D2553" t="s">
        <v>21</v>
      </c>
      <c r="E2553">
        <v>98328</v>
      </c>
      <c r="F2553" t="s">
        <v>22</v>
      </c>
      <c r="G2553" t="s">
        <v>22</v>
      </c>
      <c r="H2553" t="s">
        <v>104</v>
      </c>
      <c r="I2553" t="s">
        <v>148</v>
      </c>
      <c r="J2553" s="1">
        <v>43451</v>
      </c>
      <c r="K2553" s="1">
        <v>43531</v>
      </c>
      <c r="L2553" t="s">
        <v>118</v>
      </c>
      <c r="N2553" t="s">
        <v>1858</v>
      </c>
    </row>
    <row r="2554" spans="1:14" x14ac:dyDescent="0.25">
      <c r="A2554" t="s">
        <v>3476</v>
      </c>
      <c r="B2554" t="s">
        <v>3477</v>
      </c>
      <c r="C2554" t="s">
        <v>142</v>
      </c>
      <c r="D2554" t="s">
        <v>21</v>
      </c>
      <c r="E2554">
        <v>98901</v>
      </c>
      <c r="F2554" t="s">
        <v>22</v>
      </c>
      <c r="G2554" t="s">
        <v>22</v>
      </c>
      <c r="H2554" t="s">
        <v>104</v>
      </c>
      <c r="I2554" t="s">
        <v>105</v>
      </c>
      <c r="J2554" s="1">
        <v>43453</v>
      </c>
      <c r="K2554" s="1">
        <v>43531</v>
      </c>
      <c r="L2554" t="s">
        <v>118</v>
      </c>
      <c r="N2554" t="s">
        <v>1854</v>
      </c>
    </row>
    <row r="2555" spans="1:14" x14ac:dyDescent="0.25">
      <c r="A2555" t="s">
        <v>4589</v>
      </c>
      <c r="B2555" t="s">
        <v>4590</v>
      </c>
      <c r="C2555" t="s">
        <v>20</v>
      </c>
      <c r="D2555" t="s">
        <v>21</v>
      </c>
      <c r="E2555">
        <v>98136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43530</v>
      </c>
      <c r="L2555" t="s">
        <v>26</v>
      </c>
      <c r="N2555" t="s">
        <v>24</v>
      </c>
    </row>
    <row r="2556" spans="1:14" x14ac:dyDescent="0.25">
      <c r="A2556" t="s">
        <v>4591</v>
      </c>
      <c r="B2556" t="s">
        <v>4592</v>
      </c>
      <c r="C2556" t="s">
        <v>108</v>
      </c>
      <c r="D2556" t="s">
        <v>21</v>
      </c>
      <c r="E2556">
        <v>98208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43530</v>
      </c>
      <c r="L2556" t="s">
        <v>26</v>
      </c>
      <c r="N2556" t="s">
        <v>24</v>
      </c>
    </row>
    <row r="2557" spans="1:14" x14ac:dyDescent="0.25">
      <c r="A2557" t="s">
        <v>4593</v>
      </c>
      <c r="B2557" t="s">
        <v>4594</v>
      </c>
      <c r="C2557" t="s">
        <v>20</v>
      </c>
      <c r="D2557" t="s">
        <v>21</v>
      </c>
      <c r="E2557">
        <v>98116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43530</v>
      </c>
      <c r="L2557" t="s">
        <v>26</v>
      </c>
      <c r="N2557" t="s">
        <v>24</v>
      </c>
    </row>
    <row r="2558" spans="1:14" x14ac:dyDescent="0.25">
      <c r="A2558" t="s">
        <v>4595</v>
      </c>
      <c r="B2558" t="s">
        <v>4596</v>
      </c>
      <c r="C2558" t="s">
        <v>20</v>
      </c>
      <c r="D2558" t="s">
        <v>21</v>
      </c>
      <c r="E2558">
        <v>98116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43530</v>
      </c>
      <c r="L2558" t="s">
        <v>26</v>
      </c>
      <c r="N2558" t="s">
        <v>24</v>
      </c>
    </row>
    <row r="2559" spans="1:14" x14ac:dyDescent="0.25">
      <c r="A2559" t="s">
        <v>4597</v>
      </c>
      <c r="B2559" t="s">
        <v>4598</v>
      </c>
      <c r="C2559" t="s">
        <v>20</v>
      </c>
      <c r="D2559" t="s">
        <v>21</v>
      </c>
      <c r="E2559">
        <v>98116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43530</v>
      </c>
      <c r="L2559" t="s">
        <v>26</v>
      </c>
      <c r="N2559" t="s">
        <v>24</v>
      </c>
    </row>
    <row r="2560" spans="1:14" x14ac:dyDescent="0.25">
      <c r="A2560" t="s">
        <v>4599</v>
      </c>
      <c r="B2560" t="s">
        <v>4600</v>
      </c>
      <c r="C2560" t="s">
        <v>132</v>
      </c>
      <c r="D2560" t="s">
        <v>21</v>
      </c>
      <c r="E2560">
        <v>99301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43530</v>
      </c>
      <c r="L2560" t="s">
        <v>26</v>
      </c>
      <c r="N2560" t="s">
        <v>24</v>
      </c>
    </row>
    <row r="2561" spans="1:14" x14ac:dyDescent="0.25">
      <c r="A2561" t="s">
        <v>4601</v>
      </c>
      <c r="B2561" t="s">
        <v>4602</v>
      </c>
      <c r="C2561" t="s">
        <v>132</v>
      </c>
      <c r="D2561" t="s">
        <v>21</v>
      </c>
      <c r="E2561">
        <v>99301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43530</v>
      </c>
      <c r="L2561" t="s">
        <v>26</v>
      </c>
      <c r="N2561" t="s">
        <v>24</v>
      </c>
    </row>
    <row r="2562" spans="1:14" x14ac:dyDescent="0.25">
      <c r="A2562" t="s">
        <v>352</v>
      </c>
      <c r="B2562" t="s">
        <v>4603</v>
      </c>
      <c r="C2562" t="s">
        <v>20</v>
      </c>
      <c r="D2562" t="s">
        <v>21</v>
      </c>
      <c r="E2562">
        <v>98116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43530</v>
      </c>
      <c r="L2562" t="s">
        <v>26</v>
      </c>
      <c r="N2562" t="s">
        <v>24</v>
      </c>
    </row>
    <row r="2563" spans="1:14" x14ac:dyDescent="0.25">
      <c r="A2563" t="s">
        <v>4604</v>
      </c>
      <c r="B2563" t="s">
        <v>4605</v>
      </c>
      <c r="C2563" t="s">
        <v>37</v>
      </c>
      <c r="D2563" t="s">
        <v>21</v>
      </c>
      <c r="E2563">
        <v>99336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43530</v>
      </c>
      <c r="L2563" t="s">
        <v>26</v>
      </c>
      <c r="N2563" t="s">
        <v>24</v>
      </c>
    </row>
    <row r="2564" spans="1:14" x14ac:dyDescent="0.25">
      <c r="A2564" t="s">
        <v>4606</v>
      </c>
      <c r="B2564" t="s">
        <v>4607</v>
      </c>
      <c r="C2564" t="s">
        <v>687</v>
      </c>
      <c r="D2564" t="s">
        <v>21</v>
      </c>
      <c r="E2564">
        <v>98380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43530</v>
      </c>
      <c r="L2564" t="s">
        <v>26</v>
      </c>
      <c r="N2564" t="s">
        <v>24</v>
      </c>
    </row>
    <row r="2565" spans="1:14" x14ac:dyDescent="0.25">
      <c r="A2565" t="s">
        <v>4608</v>
      </c>
      <c r="B2565" t="s">
        <v>4609</v>
      </c>
      <c r="C2565" t="s">
        <v>266</v>
      </c>
      <c r="D2565" t="s">
        <v>21</v>
      </c>
      <c r="E2565">
        <v>98092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43530</v>
      </c>
      <c r="L2565" t="s">
        <v>26</v>
      </c>
      <c r="N2565" t="s">
        <v>24</v>
      </c>
    </row>
    <row r="2566" spans="1:14" x14ac:dyDescent="0.25">
      <c r="A2566" t="s">
        <v>4610</v>
      </c>
      <c r="B2566" t="s">
        <v>4611</v>
      </c>
      <c r="C2566" t="s">
        <v>37</v>
      </c>
      <c r="D2566" t="s">
        <v>21</v>
      </c>
      <c r="E2566">
        <v>99336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43530</v>
      </c>
      <c r="L2566" t="s">
        <v>26</v>
      </c>
      <c r="N2566" t="s">
        <v>24</v>
      </c>
    </row>
    <row r="2567" spans="1:14" x14ac:dyDescent="0.25">
      <c r="A2567" t="s">
        <v>4612</v>
      </c>
      <c r="B2567" t="s">
        <v>4613</v>
      </c>
      <c r="C2567" t="s">
        <v>37</v>
      </c>
      <c r="D2567" t="s">
        <v>21</v>
      </c>
      <c r="E2567">
        <v>99338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43530</v>
      </c>
      <c r="L2567" t="s">
        <v>26</v>
      </c>
      <c r="N2567" t="s">
        <v>24</v>
      </c>
    </row>
    <row r="2568" spans="1:14" x14ac:dyDescent="0.25">
      <c r="A2568" t="s">
        <v>1208</v>
      </c>
      <c r="B2568" t="s">
        <v>4614</v>
      </c>
      <c r="C2568" t="s">
        <v>1542</v>
      </c>
      <c r="D2568" t="s">
        <v>21</v>
      </c>
      <c r="E2568">
        <v>98362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43530</v>
      </c>
      <c r="L2568" t="s">
        <v>26</v>
      </c>
      <c r="N2568" t="s">
        <v>24</v>
      </c>
    </row>
    <row r="2569" spans="1:14" x14ac:dyDescent="0.25">
      <c r="A2569" t="s">
        <v>3322</v>
      </c>
      <c r="B2569" t="s">
        <v>4615</v>
      </c>
      <c r="C2569" t="s">
        <v>37</v>
      </c>
      <c r="D2569" t="s">
        <v>21</v>
      </c>
      <c r="E2569">
        <v>99337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43530</v>
      </c>
      <c r="L2569" t="s">
        <v>26</v>
      </c>
      <c r="N2569" t="s">
        <v>24</v>
      </c>
    </row>
    <row r="2570" spans="1:14" x14ac:dyDescent="0.25">
      <c r="A2570" t="s">
        <v>4616</v>
      </c>
      <c r="B2570" t="s">
        <v>4617</v>
      </c>
      <c r="C2570" t="s">
        <v>37</v>
      </c>
      <c r="D2570" t="s">
        <v>21</v>
      </c>
      <c r="E2570">
        <v>99336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43530</v>
      </c>
      <c r="L2570" t="s">
        <v>26</v>
      </c>
      <c r="N2570" t="s">
        <v>24</v>
      </c>
    </row>
    <row r="2571" spans="1:14" x14ac:dyDescent="0.25">
      <c r="A2571" t="s">
        <v>4618</v>
      </c>
      <c r="B2571" t="s">
        <v>4619</v>
      </c>
      <c r="C2571" t="s">
        <v>1542</v>
      </c>
      <c r="D2571" t="s">
        <v>21</v>
      </c>
      <c r="E2571">
        <v>98362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43530</v>
      </c>
      <c r="L2571" t="s">
        <v>26</v>
      </c>
      <c r="N2571" t="s">
        <v>24</v>
      </c>
    </row>
    <row r="2572" spans="1:14" x14ac:dyDescent="0.25">
      <c r="A2572" t="s">
        <v>4620</v>
      </c>
      <c r="B2572" t="s">
        <v>4621</v>
      </c>
      <c r="C2572" t="s">
        <v>4622</v>
      </c>
      <c r="D2572" t="s">
        <v>21</v>
      </c>
      <c r="E2572">
        <v>98327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43529</v>
      </c>
      <c r="L2572" t="s">
        <v>26</v>
      </c>
      <c r="N2572" t="s">
        <v>24</v>
      </c>
    </row>
    <row r="2573" spans="1:14" x14ac:dyDescent="0.25">
      <c r="A2573" t="s">
        <v>4623</v>
      </c>
      <c r="B2573" t="s">
        <v>4624</v>
      </c>
      <c r="C2573" t="s">
        <v>151</v>
      </c>
      <c r="D2573" t="s">
        <v>21</v>
      </c>
      <c r="E2573">
        <v>98499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43529</v>
      </c>
      <c r="L2573" t="s">
        <v>26</v>
      </c>
      <c r="N2573" t="s">
        <v>24</v>
      </c>
    </row>
    <row r="2574" spans="1:14" x14ac:dyDescent="0.25">
      <c r="A2574" t="s">
        <v>4625</v>
      </c>
      <c r="B2574" t="s">
        <v>4489</v>
      </c>
      <c r="C2574" t="s">
        <v>165</v>
      </c>
      <c r="D2574" t="s">
        <v>21</v>
      </c>
      <c r="E2574">
        <v>98373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43529</v>
      </c>
      <c r="L2574" t="s">
        <v>26</v>
      </c>
      <c r="N2574" t="s">
        <v>24</v>
      </c>
    </row>
    <row r="2575" spans="1:14" x14ac:dyDescent="0.25">
      <c r="A2575" t="s">
        <v>4626</v>
      </c>
      <c r="B2575" t="s">
        <v>4627</v>
      </c>
      <c r="C2575" t="s">
        <v>20</v>
      </c>
      <c r="D2575" t="s">
        <v>21</v>
      </c>
      <c r="E2575">
        <v>98106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43529</v>
      </c>
      <c r="L2575" t="s">
        <v>26</v>
      </c>
      <c r="N2575" t="s">
        <v>24</v>
      </c>
    </row>
    <row r="2576" spans="1:14" x14ac:dyDescent="0.25">
      <c r="A2576" t="s">
        <v>4628</v>
      </c>
      <c r="B2576" t="s">
        <v>4629</v>
      </c>
      <c r="C2576" t="s">
        <v>20</v>
      </c>
      <c r="D2576" t="s">
        <v>21</v>
      </c>
      <c r="E2576">
        <v>98101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43529</v>
      </c>
      <c r="L2576" t="s">
        <v>26</v>
      </c>
      <c r="N2576" t="s">
        <v>24</v>
      </c>
    </row>
    <row r="2577" spans="1:14" x14ac:dyDescent="0.25">
      <c r="A2577" t="s">
        <v>4630</v>
      </c>
      <c r="B2577" t="s">
        <v>4631</v>
      </c>
      <c r="C2577" t="s">
        <v>151</v>
      </c>
      <c r="D2577" t="s">
        <v>21</v>
      </c>
      <c r="E2577">
        <v>98499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43529</v>
      </c>
      <c r="L2577" t="s">
        <v>26</v>
      </c>
      <c r="N2577" t="s">
        <v>24</v>
      </c>
    </row>
    <row r="2578" spans="1:14" x14ac:dyDescent="0.25">
      <c r="A2578" t="s">
        <v>4632</v>
      </c>
      <c r="B2578" t="s">
        <v>4633</v>
      </c>
      <c r="C2578" t="s">
        <v>151</v>
      </c>
      <c r="D2578" t="s">
        <v>21</v>
      </c>
      <c r="E2578">
        <v>98499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43529</v>
      </c>
      <c r="L2578" t="s">
        <v>26</v>
      </c>
      <c r="N2578" t="s">
        <v>24</v>
      </c>
    </row>
    <row r="2579" spans="1:14" x14ac:dyDescent="0.25">
      <c r="A2579" t="s">
        <v>4634</v>
      </c>
      <c r="B2579" t="s">
        <v>4635</v>
      </c>
      <c r="C2579" t="s">
        <v>236</v>
      </c>
      <c r="D2579" t="s">
        <v>21</v>
      </c>
      <c r="E2579">
        <v>98408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43529</v>
      </c>
      <c r="L2579" t="s">
        <v>26</v>
      </c>
      <c r="N2579" t="s">
        <v>24</v>
      </c>
    </row>
    <row r="2580" spans="1:14" x14ac:dyDescent="0.25">
      <c r="A2580" t="s">
        <v>4636</v>
      </c>
      <c r="B2580" t="s">
        <v>4637</v>
      </c>
      <c r="C2580" t="s">
        <v>145</v>
      </c>
      <c r="D2580" t="s">
        <v>21</v>
      </c>
      <c r="E2580">
        <v>98387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43529</v>
      </c>
      <c r="L2580" t="s">
        <v>26</v>
      </c>
      <c r="N2580" t="s">
        <v>24</v>
      </c>
    </row>
    <row r="2581" spans="1:14" x14ac:dyDescent="0.25">
      <c r="A2581" t="s">
        <v>4638</v>
      </c>
      <c r="B2581" t="s">
        <v>4639</v>
      </c>
      <c r="C2581" t="s">
        <v>20</v>
      </c>
      <c r="D2581" t="s">
        <v>21</v>
      </c>
      <c r="E2581">
        <v>98106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43529</v>
      </c>
      <c r="L2581" t="s">
        <v>26</v>
      </c>
      <c r="N2581" t="s">
        <v>24</v>
      </c>
    </row>
    <row r="2582" spans="1:14" x14ac:dyDescent="0.25">
      <c r="A2582" t="s">
        <v>4640</v>
      </c>
      <c r="B2582" t="s">
        <v>4641</v>
      </c>
      <c r="C2582" t="s">
        <v>236</v>
      </c>
      <c r="D2582" t="s">
        <v>21</v>
      </c>
      <c r="E2582">
        <v>98407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43529</v>
      </c>
      <c r="L2582" t="s">
        <v>26</v>
      </c>
      <c r="N2582" t="s">
        <v>24</v>
      </c>
    </row>
    <row r="2583" spans="1:14" x14ac:dyDescent="0.25">
      <c r="A2583" t="s">
        <v>994</v>
      </c>
      <c r="B2583" t="s">
        <v>4642</v>
      </c>
      <c r="C2583" t="s">
        <v>20</v>
      </c>
      <c r="D2583" t="s">
        <v>21</v>
      </c>
      <c r="E2583">
        <v>98106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43529</v>
      </c>
      <c r="L2583" t="s">
        <v>26</v>
      </c>
      <c r="N2583" t="s">
        <v>24</v>
      </c>
    </row>
    <row r="2584" spans="1:14" x14ac:dyDescent="0.25">
      <c r="A2584" t="s">
        <v>4643</v>
      </c>
      <c r="B2584" t="s">
        <v>4644</v>
      </c>
      <c r="C2584" t="s">
        <v>20</v>
      </c>
      <c r="D2584" t="s">
        <v>21</v>
      </c>
      <c r="E2584">
        <v>98101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43529</v>
      </c>
      <c r="L2584" t="s">
        <v>26</v>
      </c>
      <c r="N2584" t="s">
        <v>24</v>
      </c>
    </row>
    <row r="2585" spans="1:14" x14ac:dyDescent="0.25">
      <c r="A2585" t="s">
        <v>413</v>
      </c>
      <c r="B2585" t="s">
        <v>4645</v>
      </c>
      <c r="C2585" t="s">
        <v>20</v>
      </c>
      <c r="D2585" t="s">
        <v>21</v>
      </c>
      <c r="E2585">
        <v>98101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43529</v>
      </c>
      <c r="L2585" t="s">
        <v>26</v>
      </c>
      <c r="N2585" t="s">
        <v>24</v>
      </c>
    </row>
    <row r="2586" spans="1:14" x14ac:dyDescent="0.25">
      <c r="A2586" t="s">
        <v>4646</v>
      </c>
      <c r="B2586" t="s">
        <v>4647</v>
      </c>
      <c r="C2586" t="s">
        <v>236</v>
      </c>
      <c r="D2586" t="s">
        <v>21</v>
      </c>
      <c r="E2586">
        <v>98418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43529</v>
      </c>
      <c r="L2586" t="s">
        <v>26</v>
      </c>
      <c r="N2586" t="s">
        <v>24</v>
      </c>
    </row>
    <row r="2587" spans="1:14" x14ac:dyDescent="0.25">
      <c r="A2587" t="s">
        <v>4648</v>
      </c>
      <c r="B2587" t="s">
        <v>4649</v>
      </c>
      <c r="C2587" t="s">
        <v>4650</v>
      </c>
      <c r="D2587" t="s">
        <v>21</v>
      </c>
      <c r="E2587">
        <v>98935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43529</v>
      </c>
      <c r="L2587" t="s">
        <v>26</v>
      </c>
      <c r="N2587" t="s">
        <v>24</v>
      </c>
    </row>
    <row r="2588" spans="1:14" x14ac:dyDescent="0.25">
      <c r="A2588" t="s">
        <v>4651</v>
      </c>
      <c r="B2588" t="s">
        <v>4652</v>
      </c>
      <c r="C2588" t="s">
        <v>4650</v>
      </c>
      <c r="D2588" t="s">
        <v>21</v>
      </c>
      <c r="E2588">
        <v>98935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43529</v>
      </c>
      <c r="L2588" t="s">
        <v>26</v>
      </c>
      <c r="N2588" t="s">
        <v>24</v>
      </c>
    </row>
    <row r="2589" spans="1:14" x14ac:dyDescent="0.25">
      <c r="A2589" t="s">
        <v>4653</v>
      </c>
      <c r="B2589" t="s">
        <v>4654</v>
      </c>
      <c r="C2589" t="s">
        <v>20</v>
      </c>
      <c r="D2589" t="s">
        <v>21</v>
      </c>
      <c r="E2589">
        <v>98101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43529</v>
      </c>
      <c r="L2589" t="s">
        <v>26</v>
      </c>
      <c r="N2589" t="s">
        <v>24</v>
      </c>
    </row>
    <row r="2590" spans="1:14" x14ac:dyDescent="0.25">
      <c r="A2590" t="s">
        <v>4655</v>
      </c>
      <c r="B2590" t="s">
        <v>4656</v>
      </c>
      <c r="C2590" t="s">
        <v>3862</v>
      </c>
      <c r="D2590" t="s">
        <v>21</v>
      </c>
      <c r="E2590">
        <v>98022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43529</v>
      </c>
      <c r="L2590" t="s">
        <v>26</v>
      </c>
      <c r="N2590" t="s">
        <v>24</v>
      </c>
    </row>
    <row r="2591" spans="1:14" x14ac:dyDescent="0.25">
      <c r="A2591" t="s">
        <v>4657</v>
      </c>
      <c r="B2591" t="s">
        <v>4658</v>
      </c>
      <c r="C2591" t="s">
        <v>4650</v>
      </c>
      <c r="D2591" t="s">
        <v>21</v>
      </c>
      <c r="E2591">
        <v>98935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43529</v>
      </c>
      <c r="L2591" t="s">
        <v>26</v>
      </c>
      <c r="N2591" t="s">
        <v>24</v>
      </c>
    </row>
    <row r="2592" spans="1:14" x14ac:dyDescent="0.25">
      <c r="A2592" t="s">
        <v>356</v>
      </c>
      <c r="B2592" t="s">
        <v>4659</v>
      </c>
      <c r="C2592" t="s">
        <v>4660</v>
      </c>
      <c r="D2592" t="s">
        <v>21</v>
      </c>
      <c r="E2592">
        <v>99360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43529</v>
      </c>
      <c r="L2592" t="s">
        <v>26</v>
      </c>
      <c r="N2592" t="s">
        <v>24</v>
      </c>
    </row>
    <row r="2593" spans="1:14" x14ac:dyDescent="0.25">
      <c r="A2593" t="s">
        <v>4661</v>
      </c>
      <c r="B2593" t="s">
        <v>4662</v>
      </c>
      <c r="C2593" t="s">
        <v>266</v>
      </c>
      <c r="D2593" t="s">
        <v>21</v>
      </c>
      <c r="E2593">
        <v>98001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43529</v>
      </c>
      <c r="L2593" t="s">
        <v>26</v>
      </c>
      <c r="N2593" t="s">
        <v>24</v>
      </c>
    </row>
    <row r="2594" spans="1:14" x14ac:dyDescent="0.25">
      <c r="A2594" t="s">
        <v>583</v>
      </c>
      <c r="B2594" t="s">
        <v>4663</v>
      </c>
      <c r="C2594" t="s">
        <v>209</v>
      </c>
      <c r="D2594" t="s">
        <v>21</v>
      </c>
      <c r="E2594">
        <v>98030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43529</v>
      </c>
      <c r="L2594" t="s">
        <v>26</v>
      </c>
      <c r="N2594" t="s">
        <v>24</v>
      </c>
    </row>
    <row r="2595" spans="1:14" x14ac:dyDescent="0.25">
      <c r="A2595" t="s">
        <v>3996</v>
      </c>
      <c r="B2595" t="s">
        <v>4664</v>
      </c>
      <c r="C2595" t="s">
        <v>56</v>
      </c>
      <c r="D2595" t="s">
        <v>21</v>
      </c>
      <c r="E2595">
        <v>99352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43529</v>
      </c>
      <c r="L2595" t="s">
        <v>26</v>
      </c>
      <c r="N2595" t="s">
        <v>24</v>
      </c>
    </row>
    <row r="2596" spans="1:14" x14ac:dyDescent="0.25">
      <c r="A2596" t="s">
        <v>4665</v>
      </c>
      <c r="B2596" t="s">
        <v>4666</v>
      </c>
      <c r="C2596" t="s">
        <v>266</v>
      </c>
      <c r="D2596" t="s">
        <v>21</v>
      </c>
      <c r="E2596">
        <v>98002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43529</v>
      </c>
      <c r="L2596" t="s">
        <v>26</v>
      </c>
      <c r="N2596" t="s">
        <v>24</v>
      </c>
    </row>
    <row r="2597" spans="1:14" x14ac:dyDescent="0.25">
      <c r="A2597" t="s">
        <v>3141</v>
      </c>
      <c r="B2597" t="s">
        <v>4667</v>
      </c>
      <c r="C2597" t="s">
        <v>20</v>
      </c>
      <c r="D2597" t="s">
        <v>21</v>
      </c>
      <c r="E2597">
        <v>98106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43529</v>
      </c>
      <c r="L2597" t="s">
        <v>26</v>
      </c>
      <c r="N2597" t="s">
        <v>24</v>
      </c>
    </row>
    <row r="2598" spans="1:14" x14ac:dyDescent="0.25">
      <c r="A2598" t="s">
        <v>4668</v>
      </c>
      <c r="B2598" t="s">
        <v>4669</v>
      </c>
      <c r="C2598" t="s">
        <v>145</v>
      </c>
      <c r="D2598" t="s">
        <v>21</v>
      </c>
      <c r="E2598">
        <v>98387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43529</v>
      </c>
      <c r="L2598" t="s">
        <v>26</v>
      </c>
      <c r="N2598" t="s">
        <v>24</v>
      </c>
    </row>
    <row r="2599" spans="1:14" x14ac:dyDescent="0.25">
      <c r="A2599" t="s">
        <v>4670</v>
      </c>
      <c r="B2599" t="s">
        <v>4671</v>
      </c>
      <c r="C2599" t="s">
        <v>20</v>
      </c>
      <c r="D2599" t="s">
        <v>21</v>
      </c>
      <c r="E2599">
        <v>98106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43529</v>
      </c>
      <c r="L2599" t="s">
        <v>26</v>
      </c>
      <c r="N2599" t="s">
        <v>24</v>
      </c>
    </row>
    <row r="2600" spans="1:14" x14ac:dyDescent="0.25">
      <c r="A2600" t="s">
        <v>2631</v>
      </c>
      <c r="B2600" t="s">
        <v>2632</v>
      </c>
      <c r="C2600" t="s">
        <v>29</v>
      </c>
      <c r="D2600" t="s">
        <v>21</v>
      </c>
      <c r="E2600">
        <v>98801</v>
      </c>
      <c r="F2600" t="s">
        <v>22</v>
      </c>
      <c r="G2600" t="s">
        <v>22</v>
      </c>
      <c r="H2600" t="s">
        <v>104</v>
      </c>
      <c r="I2600" t="s">
        <v>148</v>
      </c>
      <c r="J2600" t="s">
        <v>59</v>
      </c>
      <c r="K2600" s="1">
        <v>43529</v>
      </c>
      <c r="L2600" t="s">
        <v>60</v>
      </c>
      <c r="M2600" t="str">
        <f>HYPERLINK("https://www.regulations.gov/docket?D=FDA-2019-H-1013")</f>
        <v>https://www.regulations.gov/docket?D=FDA-2019-H-1013</v>
      </c>
      <c r="N2600" t="s">
        <v>59</v>
      </c>
    </row>
    <row r="2601" spans="1:14" x14ac:dyDescent="0.25">
      <c r="A2601" t="s">
        <v>71</v>
      </c>
      <c r="B2601" t="s">
        <v>4672</v>
      </c>
      <c r="C2601" t="s">
        <v>3862</v>
      </c>
      <c r="D2601" t="s">
        <v>21</v>
      </c>
      <c r="E2601">
        <v>98022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43529</v>
      </c>
      <c r="L2601" t="s">
        <v>26</v>
      </c>
      <c r="N2601" t="s">
        <v>24</v>
      </c>
    </row>
    <row r="2602" spans="1:14" x14ac:dyDescent="0.25">
      <c r="A2602" t="s">
        <v>4673</v>
      </c>
      <c r="B2602" t="s">
        <v>4674</v>
      </c>
      <c r="C2602" t="s">
        <v>56</v>
      </c>
      <c r="D2602" t="s">
        <v>21</v>
      </c>
      <c r="E2602">
        <v>99352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43529</v>
      </c>
      <c r="L2602" t="s">
        <v>26</v>
      </c>
      <c r="N2602" t="s">
        <v>24</v>
      </c>
    </row>
    <row r="2603" spans="1:14" x14ac:dyDescent="0.25">
      <c r="A2603" t="s">
        <v>1052</v>
      </c>
      <c r="B2603" t="s">
        <v>4675</v>
      </c>
      <c r="C2603" t="s">
        <v>145</v>
      </c>
      <c r="D2603" t="s">
        <v>21</v>
      </c>
      <c r="E2603">
        <v>98387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43529</v>
      </c>
      <c r="L2603" t="s">
        <v>26</v>
      </c>
      <c r="N2603" t="s">
        <v>24</v>
      </c>
    </row>
    <row r="2604" spans="1:14" x14ac:dyDescent="0.25">
      <c r="A2604" t="s">
        <v>4407</v>
      </c>
      <c r="B2604" t="s">
        <v>4676</v>
      </c>
      <c r="C2604" t="s">
        <v>3862</v>
      </c>
      <c r="D2604" t="s">
        <v>21</v>
      </c>
      <c r="E2604">
        <v>98022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43529</v>
      </c>
      <c r="L2604" t="s">
        <v>26</v>
      </c>
      <c r="N2604" t="s">
        <v>24</v>
      </c>
    </row>
    <row r="2605" spans="1:14" x14ac:dyDescent="0.25">
      <c r="A2605" t="s">
        <v>4677</v>
      </c>
      <c r="B2605" t="s">
        <v>4678</v>
      </c>
      <c r="C2605" t="s">
        <v>215</v>
      </c>
      <c r="D2605" t="s">
        <v>21</v>
      </c>
      <c r="E2605">
        <v>98003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43529</v>
      </c>
      <c r="L2605" t="s">
        <v>26</v>
      </c>
      <c r="N2605" t="s">
        <v>24</v>
      </c>
    </row>
    <row r="2606" spans="1:14" x14ac:dyDescent="0.25">
      <c r="A2606" t="s">
        <v>4679</v>
      </c>
      <c r="B2606" t="s">
        <v>4680</v>
      </c>
      <c r="C2606" t="s">
        <v>236</v>
      </c>
      <c r="D2606" t="s">
        <v>21</v>
      </c>
      <c r="E2606">
        <v>98408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43528</v>
      </c>
      <c r="L2606" t="s">
        <v>26</v>
      </c>
      <c r="N2606" t="s">
        <v>24</v>
      </c>
    </row>
    <row r="2607" spans="1:14" x14ac:dyDescent="0.25">
      <c r="A2607" t="s">
        <v>4681</v>
      </c>
      <c r="B2607" t="s">
        <v>4682</v>
      </c>
      <c r="C2607" t="s">
        <v>443</v>
      </c>
      <c r="D2607" t="s">
        <v>21</v>
      </c>
      <c r="E2607">
        <v>98055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43528</v>
      </c>
      <c r="L2607" t="s">
        <v>26</v>
      </c>
      <c r="N2607" t="s">
        <v>24</v>
      </c>
    </row>
    <row r="2608" spans="1:14" x14ac:dyDescent="0.25">
      <c r="A2608" t="s">
        <v>4683</v>
      </c>
      <c r="B2608" t="s">
        <v>4684</v>
      </c>
      <c r="C2608" t="s">
        <v>246</v>
      </c>
      <c r="D2608" t="s">
        <v>21</v>
      </c>
      <c r="E2608">
        <v>98311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43528</v>
      </c>
      <c r="L2608" t="s">
        <v>26</v>
      </c>
      <c r="N2608" t="s">
        <v>24</v>
      </c>
    </row>
    <row r="2609" spans="1:14" x14ac:dyDescent="0.25">
      <c r="A2609" t="s">
        <v>4685</v>
      </c>
      <c r="B2609" t="s">
        <v>4686</v>
      </c>
      <c r="C2609" t="s">
        <v>34</v>
      </c>
      <c r="D2609" t="s">
        <v>21</v>
      </c>
      <c r="E2609">
        <v>98686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43528</v>
      </c>
      <c r="L2609" t="s">
        <v>26</v>
      </c>
      <c r="N2609" t="s">
        <v>24</v>
      </c>
    </row>
    <row r="2610" spans="1:14" x14ac:dyDescent="0.25">
      <c r="A2610" t="s">
        <v>4687</v>
      </c>
      <c r="B2610" t="s">
        <v>4688</v>
      </c>
      <c r="C2610" t="s">
        <v>1566</v>
      </c>
      <c r="D2610" t="s">
        <v>21</v>
      </c>
      <c r="E2610">
        <v>98520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43528</v>
      </c>
      <c r="L2610" t="s">
        <v>26</v>
      </c>
      <c r="N2610" t="s">
        <v>24</v>
      </c>
    </row>
    <row r="2611" spans="1:14" x14ac:dyDescent="0.25">
      <c r="A2611" t="s">
        <v>4689</v>
      </c>
      <c r="B2611" t="s">
        <v>4690</v>
      </c>
      <c r="C2611" t="s">
        <v>34</v>
      </c>
      <c r="D2611" t="s">
        <v>21</v>
      </c>
      <c r="E2611">
        <v>98661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43528</v>
      </c>
      <c r="L2611" t="s">
        <v>26</v>
      </c>
      <c r="N2611" t="s">
        <v>24</v>
      </c>
    </row>
    <row r="2612" spans="1:14" x14ac:dyDescent="0.25">
      <c r="A2612" t="s">
        <v>4691</v>
      </c>
      <c r="B2612" t="s">
        <v>4692</v>
      </c>
      <c r="C2612" t="s">
        <v>296</v>
      </c>
      <c r="D2612" t="s">
        <v>21</v>
      </c>
      <c r="E2612">
        <v>98366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43528</v>
      </c>
      <c r="L2612" t="s">
        <v>26</v>
      </c>
      <c r="N2612" t="s">
        <v>24</v>
      </c>
    </row>
    <row r="2613" spans="1:14" x14ac:dyDescent="0.25">
      <c r="A2613" t="s">
        <v>4693</v>
      </c>
      <c r="B2613" t="s">
        <v>4694</v>
      </c>
      <c r="C2613" t="s">
        <v>34</v>
      </c>
      <c r="D2613" t="s">
        <v>21</v>
      </c>
      <c r="E2613">
        <v>98663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43528</v>
      </c>
      <c r="L2613" t="s">
        <v>26</v>
      </c>
      <c r="N2613" t="s">
        <v>24</v>
      </c>
    </row>
    <row r="2614" spans="1:14" x14ac:dyDescent="0.25">
      <c r="A2614" t="s">
        <v>1155</v>
      </c>
      <c r="B2614" t="s">
        <v>1156</v>
      </c>
      <c r="C2614" t="s">
        <v>388</v>
      </c>
      <c r="D2614" t="s">
        <v>21</v>
      </c>
      <c r="E2614">
        <v>98930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43528</v>
      </c>
      <c r="L2614" t="s">
        <v>26</v>
      </c>
      <c r="N2614" t="s">
        <v>24</v>
      </c>
    </row>
    <row r="2615" spans="1:14" x14ac:dyDescent="0.25">
      <c r="A2615" t="s">
        <v>4695</v>
      </c>
      <c r="B2615" t="s">
        <v>4696</v>
      </c>
      <c r="C2615" t="s">
        <v>236</v>
      </c>
      <c r="D2615" t="s">
        <v>21</v>
      </c>
      <c r="E2615">
        <v>98409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43528</v>
      </c>
      <c r="L2615" t="s">
        <v>26</v>
      </c>
      <c r="N2615" t="s">
        <v>24</v>
      </c>
    </row>
    <row r="2616" spans="1:14" x14ac:dyDescent="0.25">
      <c r="A2616" t="s">
        <v>4697</v>
      </c>
      <c r="B2616" t="s">
        <v>4698</v>
      </c>
      <c r="C2616" t="s">
        <v>529</v>
      </c>
      <c r="D2616" t="s">
        <v>21</v>
      </c>
      <c r="E2616">
        <v>98034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43528</v>
      </c>
      <c r="L2616" t="s">
        <v>26</v>
      </c>
      <c r="N2616" t="s">
        <v>24</v>
      </c>
    </row>
    <row r="2617" spans="1:14" x14ac:dyDescent="0.25">
      <c r="A2617" t="s">
        <v>4699</v>
      </c>
      <c r="B2617" t="s">
        <v>4700</v>
      </c>
      <c r="C2617" t="s">
        <v>20</v>
      </c>
      <c r="D2617" t="s">
        <v>21</v>
      </c>
      <c r="E2617">
        <v>98144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43528</v>
      </c>
      <c r="L2617" t="s">
        <v>26</v>
      </c>
      <c r="N2617" t="s">
        <v>24</v>
      </c>
    </row>
    <row r="2618" spans="1:14" x14ac:dyDescent="0.25">
      <c r="A2618" t="s">
        <v>4701</v>
      </c>
      <c r="B2618" t="s">
        <v>4702</v>
      </c>
      <c r="C2618" t="s">
        <v>246</v>
      </c>
      <c r="D2618" t="s">
        <v>21</v>
      </c>
      <c r="E2618">
        <v>98312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43528</v>
      </c>
      <c r="L2618" t="s">
        <v>26</v>
      </c>
      <c r="N2618" t="s">
        <v>24</v>
      </c>
    </row>
    <row r="2619" spans="1:14" x14ac:dyDescent="0.25">
      <c r="A2619" t="s">
        <v>2044</v>
      </c>
      <c r="B2619" t="s">
        <v>4703</v>
      </c>
      <c r="C2619" t="s">
        <v>236</v>
      </c>
      <c r="D2619" t="s">
        <v>21</v>
      </c>
      <c r="E2619">
        <v>98409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43528</v>
      </c>
      <c r="L2619" t="s">
        <v>26</v>
      </c>
      <c r="N2619" t="s">
        <v>24</v>
      </c>
    </row>
    <row r="2620" spans="1:14" x14ac:dyDescent="0.25">
      <c r="A2620" t="s">
        <v>4704</v>
      </c>
      <c r="B2620" t="s">
        <v>4705</v>
      </c>
      <c r="C2620" t="s">
        <v>20</v>
      </c>
      <c r="D2620" t="s">
        <v>21</v>
      </c>
      <c r="E2620">
        <v>98118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43528</v>
      </c>
      <c r="L2620" t="s">
        <v>26</v>
      </c>
      <c r="N2620" t="s">
        <v>24</v>
      </c>
    </row>
    <row r="2621" spans="1:14" x14ac:dyDescent="0.25">
      <c r="A2621" t="s">
        <v>4706</v>
      </c>
      <c r="B2621" t="s">
        <v>4707</v>
      </c>
      <c r="C2621" t="s">
        <v>296</v>
      </c>
      <c r="D2621" t="s">
        <v>21</v>
      </c>
      <c r="E2621">
        <v>98367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43528</v>
      </c>
      <c r="L2621" t="s">
        <v>26</v>
      </c>
      <c r="N2621" t="s">
        <v>24</v>
      </c>
    </row>
    <row r="2622" spans="1:14" x14ac:dyDescent="0.25">
      <c r="A2622" t="s">
        <v>4708</v>
      </c>
      <c r="B2622" t="s">
        <v>4709</v>
      </c>
      <c r="C2622" t="s">
        <v>236</v>
      </c>
      <c r="D2622" t="s">
        <v>21</v>
      </c>
      <c r="E2622">
        <v>98405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43528</v>
      </c>
      <c r="L2622" t="s">
        <v>26</v>
      </c>
      <c r="N2622" t="s">
        <v>24</v>
      </c>
    </row>
    <row r="2623" spans="1:14" x14ac:dyDescent="0.25">
      <c r="A2623" t="s">
        <v>356</v>
      </c>
      <c r="B2623" t="s">
        <v>4710</v>
      </c>
      <c r="C2623" t="s">
        <v>34</v>
      </c>
      <c r="D2623" t="s">
        <v>21</v>
      </c>
      <c r="E2623">
        <v>98663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43528</v>
      </c>
      <c r="L2623" t="s">
        <v>26</v>
      </c>
      <c r="N2623" t="s">
        <v>24</v>
      </c>
    </row>
    <row r="2624" spans="1:14" x14ac:dyDescent="0.25">
      <c r="A2624" t="s">
        <v>244</v>
      </c>
      <c r="B2624" t="s">
        <v>4711</v>
      </c>
      <c r="C2624" t="s">
        <v>443</v>
      </c>
      <c r="D2624" t="s">
        <v>21</v>
      </c>
      <c r="E2624">
        <v>98057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43528</v>
      </c>
      <c r="L2624" t="s">
        <v>26</v>
      </c>
      <c r="N2624" t="s">
        <v>24</v>
      </c>
    </row>
    <row r="2625" spans="1:14" x14ac:dyDescent="0.25">
      <c r="A2625" t="s">
        <v>4712</v>
      </c>
      <c r="B2625" t="s">
        <v>4713</v>
      </c>
      <c r="C2625" t="s">
        <v>4714</v>
      </c>
      <c r="D2625" t="s">
        <v>21</v>
      </c>
      <c r="E2625">
        <v>98942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43528</v>
      </c>
      <c r="L2625" t="s">
        <v>26</v>
      </c>
      <c r="N2625" t="s">
        <v>24</v>
      </c>
    </row>
    <row r="2626" spans="1:14" x14ac:dyDescent="0.25">
      <c r="A2626" t="s">
        <v>4715</v>
      </c>
      <c r="B2626" t="s">
        <v>4716</v>
      </c>
      <c r="C2626" t="s">
        <v>236</v>
      </c>
      <c r="D2626" t="s">
        <v>21</v>
      </c>
      <c r="E2626">
        <v>98404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43528</v>
      </c>
      <c r="L2626" t="s">
        <v>26</v>
      </c>
      <c r="N2626" t="s">
        <v>24</v>
      </c>
    </row>
    <row r="2627" spans="1:14" x14ac:dyDescent="0.25">
      <c r="A2627" t="s">
        <v>4717</v>
      </c>
      <c r="B2627" t="s">
        <v>4718</v>
      </c>
      <c r="C2627" t="s">
        <v>236</v>
      </c>
      <c r="D2627" t="s">
        <v>21</v>
      </c>
      <c r="E2627">
        <v>98404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43528</v>
      </c>
      <c r="L2627" t="s">
        <v>26</v>
      </c>
      <c r="N2627" t="s">
        <v>24</v>
      </c>
    </row>
    <row r="2628" spans="1:14" x14ac:dyDescent="0.25">
      <c r="A2628" t="s">
        <v>4719</v>
      </c>
      <c r="B2628" t="s">
        <v>4720</v>
      </c>
      <c r="C2628" t="s">
        <v>34</v>
      </c>
      <c r="D2628" t="s">
        <v>21</v>
      </c>
      <c r="E2628">
        <v>98661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43528</v>
      </c>
      <c r="L2628" t="s">
        <v>26</v>
      </c>
      <c r="N2628" t="s">
        <v>24</v>
      </c>
    </row>
    <row r="2629" spans="1:14" x14ac:dyDescent="0.25">
      <c r="A2629" t="s">
        <v>4721</v>
      </c>
      <c r="B2629" t="s">
        <v>4722</v>
      </c>
      <c r="C2629" t="s">
        <v>236</v>
      </c>
      <c r="D2629" t="s">
        <v>21</v>
      </c>
      <c r="E2629">
        <v>98465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43528</v>
      </c>
      <c r="L2629" t="s">
        <v>26</v>
      </c>
      <c r="N2629" t="s">
        <v>24</v>
      </c>
    </row>
    <row r="2630" spans="1:14" x14ac:dyDescent="0.25">
      <c r="A2630" t="s">
        <v>4723</v>
      </c>
      <c r="B2630" t="s">
        <v>4724</v>
      </c>
      <c r="C2630" t="s">
        <v>34</v>
      </c>
      <c r="D2630" t="s">
        <v>21</v>
      </c>
      <c r="E2630">
        <v>98685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43528</v>
      </c>
      <c r="L2630" t="s">
        <v>26</v>
      </c>
      <c r="N2630" t="s">
        <v>24</v>
      </c>
    </row>
    <row r="2631" spans="1:14" x14ac:dyDescent="0.25">
      <c r="A2631" t="s">
        <v>207</v>
      </c>
      <c r="B2631" t="s">
        <v>4725</v>
      </c>
      <c r="C2631" t="s">
        <v>1152</v>
      </c>
      <c r="D2631" t="s">
        <v>21</v>
      </c>
      <c r="E2631">
        <v>98903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43528</v>
      </c>
      <c r="L2631" t="s">
        <v>26</v>
      </c>
      <c r="N2631" t="s">
        <v>24</v>
      </c>
    </row>
    <row r="2632" spans="1:14" x14ac:dyDescent="0.25">
      <c r="A2632" t="s">
        <v>4726</v>
      </c>
      <c r="B2632" t="s">
        <v>4727</v>
      </c>
      <c r="C2632" t="s">
        <v>443</v>
      </c>
      <c r="D2632" t="s">
        <v>21</v>
      </c>
      <c r="E2632">
        <v>98055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43528</v>
      </c>
      <c r="L2632" t="s">
        <v>26</v>
      </c>
      <c r="N2632" t="s">
        <v>24</v>
      </c>
    </row>
    <row r="2633" spans="1:14" x14ac:dyDescent="0.25">
      <c r="A2633" t="s">
        <v>4728</v>
      </c>
      <c r="B2633" t="s">
        <v>4729</v>
      </c>
      <c r="C2633" t="s">
        <v>236</v>
      </c>
      <c r="D2633" t="s">
        <v>21</v>
      </c>
      <c r="E2633">
        <v>98407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43528</v>
      </c>
      <c r="L2633" t="s">
        <v>26</v>
      </c>
      <c r="N2633" t="s">
        <v>24</v>
      </c>
    </row>
    <row r="2634" spans="1:14" x14ac:dyDescent="0.25">
      <c r="A2634" t="s">
        <v>4730</v>
      </c>
      <c r="B2634" t="s">
        <v>4731</v>
      </c>
      <c r="C2634" t="s">
        <v>1015</v>
      </c>
      <c r="D2634" t="s">
        <v>21</v>
      </c>
      <c r="E2634">
        <v>99362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43528</v>
      </c>
      <c r="L2634" t="s">
        <v>26</v>
      </c>
      <c r="N2634" t="s">
        <v>24</v>
      </c>
    </row>
    <row r="2635" spans="1:14" x14ac:dyDescent="0.25">
      <c r="A2635" t="s">
        <v>4732</v>
      </c>
      <c r="B2635" t="s">
        <v>4733</v>
      </c>
      <c r="C2635" t="s">
        <v>34</v>
      </c>
      <c r="D2635" t="s">
        <v>21</v>
      </c>
      <c r="E2635">
        <v>98660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43528</v>
      </c>
      <c r="L2635" t="s">
        <v>26</v>
      </c>
      <c r="N2635" t="s">
        <v>24</v>
      </c>
    </row>
    <row r="2636" spans="1:14" x14ac:dyDescent="0.25">
      <c r="A2636" t="s">
        <v>4734</v>
      </c>
      <c r="B2636" t="s">
        <v>4735</v>
      </c>
      <c r="C2636" t="s">
        <v>296</v>
      </c>
      <c r="D2636" t="s">
        <v>21</v>
      </c>
      <c r="E2636">
        <v>98367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43528</v>
      </c>
      <c r="L2636" t="s">
        <v>26</v>
      </c>
      <c r="N2636" t="s">
        <v>24</v>
      </c>
    </row>
    <row r="2637" spans="1:14" x14ac:dyDescent="0.25">
      <c r="A2637" t="s">
        <v>4736</v>
      </c>
      <c r="B2637" t="s">
        <v>4737</v>
      </c>
      <c r="C2637" t="s">
        <v>443</v>
      </c>
      <c r="D2637" t="s">
        <v>21</v>
      </c>
      <c r="E2637">
        <v>98056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43528</v>
      </c>
      <c r="L2637" t="s">
        <v>26</v>
      </c>
      <c r="N2637" t="s">
        <v>24</v>
      </c>
    </row>
    <row r="2638" spans="1:14" x14ac:dyDescent="0.25">
      <c r="A2638" t="s">
        <v>4738</v>
      </c>
      <c r="B2638" t="s">
        <v>4739</v>
      </c>
      <c r="C2638" t="s">
        <v>236</v>
      </c>
      <c r="D2638" t="s">
        <v>21</v>
      </c>
      <c r="E2638">
        <v>98404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43528</v>
      </c>
      <c r="L2638" t="s">
        <v>26</v>
      </c>
      <c r="N2638" t="s">
        <v>24</v>
      </c>
    </row>
    <row r="2639" spans="1:14" x14ac:dyDescent="0.25">
      <c r="A2639" t="s">
        <v>4740</v>
      </c>
      <c r="B2639" t="s">
        <v>4741</v>
      </c>
      <c r="C2639" t="s">
        <v>4714</v>
      </c>
      <c r="D2639" t="s">
        <v>21</v>
      </c>
      <c r="E2639">
        <v>98942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43528</v>
      </c>
      <c r="L2639" t="s">
        <v>26</v>
      </c>
      <c r="N2639" t="s">
        <v>24</v>
      </c>
    </row>
    <row r="2640" spans="1:14" x14ac:dyDescent="0.25">
      <c r="A2640" t="s">
        <v>4742</v>
      </c>
      <c r="B2640" t="s">
        <v>4743</v>
      </c>
      <c r="C2640" t="s">
        <v>34</v>
      </c>
      <c r="D2640" t="s">
        <v>21</v>
      </c>
      <c r="E2640">
        <v>98663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43528</v>
      </c>
      <c r="L2640" t="s">
        <v>26</v>
      </c>
      <c r="N2640" t="s">
        <v>24</v>
      </c>
    </row>
    <row r="2641" spans="1:14" x14ac:dyDescent="0.25">
      <c r="A2641" t="s">
        <v>4744</v>
      </c>
      <c r="B2641" t="s">
        <v>4745</v>
      </c>
      <c r="C2641" t="s">
        <v>34</v>
      </c>
      <c r="D2641" t="s">
        <v>21</v>
      </c>
      <c r="E2641">
        <v>98663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43528</v>
      </c>
      <c r="L2641" t="s">
        <v>26</v>
      </c>
      <c r="N2641" t="s">
        <v>24</v>
      </c>
    </row>
    <row r="2642" spans="1:14" x14ac:dyDescent="0.25">
      <c r="A2642" t="s">
        <v>179</v>
      </c>
      <c r="B2642" t="s">
        <v>753</v>
      </c>
      <c r="C2642" t="s">
        <v>151</v>
      </c>
      <c r="D2642" t="s">
        <v>21</v>
      </c>
      <c r="E2642">
        <v>98499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43528</v>
      </c>
      <c r="L2642" t="s">
        <v>26</v>
      </c>
      <c r="N2642" t="s">
        <v>24</v>
      </c>
    </row>
    <row r="2643" spans="1:14" x14ac:dyDescent="0.25">
      <c r="A2643" t="s">
        <v>556</v>
      </c>
      <c r="B2643" t="s">
        <v>557</v>
      </c>
      <c r="C2643" t="s">
        <v>529</v>
      </c>
      <c r="D2643" t="s">
        <v>21</v>
      </c>
      <c r="E2643">
        <v>98034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43528</v>
      </c>
      <c r="L2643" t="s">
        <v>26</v>
      </c>
      <c r="N2643" t="s">
        <v>24</v>
      </c>
    </row>
    <row r="2644" spans="1:14" x14ac:dyDescent="0.25">
      <c r="A2644" t="s">
        <v>4746</v>
      </c>
      <c r="B2644" t="s">
        <v>4747</v>
      </c>
      <c r="C2644" t="s">
        <v>1015</v>
      </c>
      <c r="D2644" t="s">
        <v>21</v>
      </c>
      <c r="E2644">
        <v>99362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43527</v>
      </c>
      <c r="L2644" t="s">
        <v>26</v>
      </c>
      <c r="N2644" t="s">
        <v>24</v>
      </c>
    </row>
    <row r="2645" spans="1:14" x14ac:dyDescent="0.25">
      <c r="A2645" t="s">
        <v>4748</v>
      </c>
      <c r="B2645" t="s">
        <v>4749</v>
      </c>
      <c r="C2645" t="s">
        <v>1015</v>
      </c>
      <c r="D2645" t="s">
        <v>21</v>
      </c>
      <c r="E2645">
        <v>99362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43527</v>
      </c>
      <c r="L2645" t="s">
        <v>26</v>
      </c>
      <c r="N2645" t="s">
        <v>24</v>
      </c>
    </row>
    <row r="2646" spans="1:14" x14ac:dyDescent="0.25">
      <c r="A2646" t="s">
        <v>1208</v>
      </c>
      <c r="B2646" t="s">
        <v>4750</v>
      </c>
      <c r="C2646" t="s">
        <v>1015</v>
      </c>
      <c r="D2646" t="s">
        <v>21</v>
      </c>
      <c r="E2646">
        <v>99362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43527</v>
      </c>
      <c r="L2646" t="s">
        <v>26</v>
      </c>
      <c r="N2646" t="s">
        <v>24</v>
      </c>
    </row>
    <row r="2647" spans="1:14" x14ac:dyDescent="0.25">
      <c r="A2647" t="s">
        <v>4751</v>
      </c>
      <c r="B2647" t="s">
        <v>4752</v>
      </c>
      <c r="C2647" t="s">
        <v>1015</v>
      </c>
      <c r="D2647" t="s">
        <v>21</v>
      </c>
      <c r="E2647">
        <v>99362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43527</v>
      </c>
      <c r="L2647" t="s">
        <v>26</v>
      </c>
      <c r="N2647" t="s">
        <v>24</v>
      </c>
    </row>
    <row r="2648" spans="1:14" x14ac:dyDescent="0.25">
      <c r="A2648" t="s">
        <v>4753</v>
      </c>
      <c r="B2648" t="s">
        <v>4754</v>
      </c>
      <c r="C2648" t="s">
        <v>454</v>
      </c>
      <c r="D2648" t="s">
        <v>21</v>
      </c>
      <c r="E2648">
        <v>98004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43525</v>
      </c>
      <c r="L2648" t="s">
        <v>26</v>
      </c>
      <c r="N2648" t="s">
        <v>24</v>
      </c>
    </row>
    <row r="2649" spans="1:14" x14ac:dyDescent="0.25">
      <c r="A2649" t="s">
        <v>4755</v>
      </c>
      <c r="B2649" t="s">
        <v>4756</v>
      </c>
      <c r="C2649" t="s">
        <v>1566</v>
      </c>
      <c r="D2649" t="s">
        <v>21</v>
      </c>
      <c r="E2649">
        <v>98520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43525</v>
      </c>
      <c r="L2649" t="s">
        <v>26</v>
      </c>
      <c r="N2649" t="s">
        <v>24</v>
      </c>
    </row>
    <row r="2650" spans="1:14" x14ac:dyDescent="0.25">
      <c r="A2650" t="s">
        <v>4757</v>
      </c>
      <c r="B2650" t="s">
        <v>4758</v>
      </c>
      <c r="C2650" t="s">
        <v>4759</v>
      </c>
      <c r="D2650" t="s">
        <v>21</v>
      </c>
      <c r="E2650">
        <v>98053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43525</v>
      </c>
      <c r="L2650" t="s">
        <v>26</v>
      </c>
      <c r="N2650" t="s">
        <v>24</v>
      </c>
    </row>
    <row r="2651" spans="1:14" x14ac:dyDescent="0.25">
      <c r="A2651" t="s">
        <v>4760</v>
      </c>
      <c r="B2651" t="s">
        <v>4761</v>
      </c>
      <c r="C2651" t="s">
        <v>4759</v>
      </c>
      <c r="D2651" t="s">
        <v>21</v>
      </c>
      <c r="E2651">
        <v>98074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43525</v>
      </c>
      <c r="L2651" t="s">
        <v>26</v>
      </c>
      <c r="N2651" t="s">
        <v>24</v>
      </c>
    </row>
    <row r="2652" spans="1:14" x14ac:dyDescent="0.25">
      <c r="A2652" t="s">
        <v>4762</v>
      </c>
      <c r="B2652" t="s">
        <v>4763</v>
      </c>
      <c r="C2652" t="s">
        <v>4759</v>
      </c>
      <c r="D2652" t="s">
        <v>21</v>
      </c>
      <c r="E2652">
        <v>98075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43525</v>
      </c>
      <c r="L2652" t="s">
        <v>26</v>
      </c>
      <c r="N2652" t="s">
        <v>24</v>
      </c>
    </row>
    <row r="2653" spans="1:14" x14ac:dyDescent="0.25">
      <c r="A2653" t="s">
        <v>4764</v>
      </c>
      <c r="B2653" t="s">
        <v>4765</v>
      </c>
      <c r="C2653" t="s">
        <v>4759</v>
      </c>
      <c r="D2653" t="s">
        <v>21</v>
      </c>
      <c r="E2653">
        <v>98074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43525</v>
      </c>
      <c r="L2653" t="s">
        <v>26</v>
      </c>
      <c r="N2653" t="s">
        <v>24</v>
      </c>
    </row>
    <row r="2654" spans="1:14" x14ac:dyDescent="0.25">
      <c r="A2654" t="s">
        <v>111</v>
      </c>
      <c r="B2654" t="s">
        <v>4766</v>
      </c>
      <c r="C2654" t="s">
        <v>529</v>
      </c>
      <c r="D2654" t="s">
        <v>21</v>
      </c>
      <c r="E2654">
        <v>98033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43525</v>
      </c>
      <c r="L2654" t="s">
        <v>26</v>
      </c>
      <c r="N2654" t="s">
        <v>24</v>
      </c>
    </row>
    <row r="2655" spans="1:14" x14ac:dyDescent="0.25">
      <c r="A2655" t="s">
        <v>4767</v>
      </c>
      <c r="B2655" t="s">
        <v>4768</v>
      </c>
      <c r="C2655" t="s">
        <v>4759</v>
      </c>
      <c r="D2655" t="s">
        <v>21</v>
      </c>
      <c r="E2655">
        <v>98074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43525</v>
      </c>
      <c r="L2655" t="s">
        <v>26</v>
      </c>
      <c r="N2655" t="s">
        <v>24</v>
      </c>
    </row>
    <row r="2656" spans="1:14" x14ac:dyDescent="0.25">
      <c r="A2656" t="s">
        <v>4769</v>
      </c>
      <c r="B2656" t="s">
        <v>4770</v>
      </c>
      <c r="C2656" t="s">
        <v>454</v>
      </c>
      <c r="D2656" t="s">
        <v>21</v>
      </c>
      <c r="E2656">
        <v>98004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43525</v>
      </c>
      <c r="L2656" t="s">
        <v>26</v>
      </c>
      <c r="N2656" t="s">
        <v>24</v>
      </c>
    </row>
    <row r="2657" spans="1:14" x14ac:dyDescent="0.25">
      <c r="A2657" t="s">
        <v>4771</v>
      </c>
      <c r="B2657" t="s">
        <v>4772</v>
      </c>
      <c r="C2657" t="s">
        <v>34</v>
      </c>
      <c r="D2657" t="s">
        <v>21</v>
      </c>
      <c r="E2657">
        <v>98662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43525</v>
      </c>
      <c r="L2657" t="s">
        <v>26</v>
      </c>
      <c r="N2657" t="s">
        <v>24</v>
      </c>
    </row>
    <row r="2658" spans="1:14" x14ac:dyDescent="0.25">
      <c r="A2658" t="s">
        <v>3056</v>
      </c>
      <c r="B2658" t="s">
        <v>3057</v>
      </c>
      <c r="C2658" t="s">
        <v>20</v>
      </c>
      <c r="D2658" t="s">
        <v>21</v>
      </c>
      <c r="E2658">
        <v>98107</v>
      </c>
      <c r="F2658" t="s">
        <v>22</v>
      </c>
      <c r="G2658" t="s">
        <v>22</v>
      </c>
      <c r="H2658" t="s">
        <v>104</v>
      </c>
      <c r="I2658" t="s">
        <v>148</v>
      </c>
      <c r="J2658" t="s">
        <v>59</v>
      </c>
      <c r="K2658" s="1">
        <v>43525</v>
      </c>
      <c r="L2658" t="s">
        <v>60</v>
      </c>
      <c r="M2658" t="str">
        <f>HYPERLINK("https://www.regulations.gov/docket?D=FDA-2019-H-0953")</f>
        <v>https://www.regulations.gov/docket?D=FDA-2019-H-0953</v>
      </c>
      <c r="N2658" t="s">
        <v>59</v>
      </c>
    </row>
    <row r="2659" spans="1:14" x14ac:dyDescent="0.25">
      <c r="A2659" t="s">
        <v>2151</v>
      </c>
      <c r="B2659" t="s">
        <v>4773</v>
      </c>
      <c r="C2659" t="s">
        <v>4759</v>
      </c>
      <c r="D2659" t="s">
        <v>21</v>
      </c>
      <c r="E2659">
        <v>98053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43525</v>
      </c>
      <c r="L2659" t="s">
        <v>26</v>
      </c>
      <c r="N2659" t="s">
        <v>24</v>
      </c>
    </row>
    <row r="2660" spans="1:14" x14ac:dyDescent="0.25">
      <c r="A2660" t="s">
        <v>607</v>
      </c>
      <c r="B2660" t="s">
        <v>4774</v>
      </c>
      <c r="C2660" t="s">
        <v>454</v>
      </c>
      <c r="D2660" t="s">
        <v>21</v>
      </c>
      <c r="E2660">
        <v>98008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43525</v>
      </c>
      <c r="L2660" t="s">
        <v>26</v>
      </c>
      <c r="N2660" t="s">
        <v>24</v>
      </c>
    </row>
    <row r="2661" spans="1:14" x14ac:dyDescent="0.25">
      <c r="A2661" t="s">
        <v>3770</v>
      </c>
      <c r="B2661" t="s">
        <v>4775</v>
      </c>
      <c r="C2661" t="s">
        <v>4759</v>
      </c>
      <c r="D2661" t="s">
        <v>21</v>
      </c>
      <c r="E2661">
        <v>98075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43525</v>
      </c>
      <c r="L2661" t="s">
        <v>26</v>
      </c>
      <c r="N2661" t="s">
        <v>24</v>
      </c>
    </row>
    <row r="2662" spans="1:14" x14ac:dyDescent="0.25">
      <c r="A2662" t="s">
        <v>3065</v>
      </c>
      <c r="B2662" t="s">
        <v>3066</v>
      </c>
      <c r="C2662" t="s">
        <v>1018</v>
      </c>
      <c r="D2662" t="s">
        <v>21</v>
      </c>
      <c r="E2662">
        <v>98531</v>
      </c>
      <c r="F2662" t="s">
        <v>22</v>
      </c>
      <c r="G2662" t="s">
        <v>22</v>
      </c>
      <c r="H2662" t="s">
        <v>104</v>
      </c>
      <c r="I2662" t="s">
        <v>105</v>
      </c>
      <c r="J2662" t="s">
        <v>59</v>
      </c>
      <c r="K2662" s="1">
        <v>43525</v>
      </c>
      <c r="L2662" t="s">
        <v>60</v>
      </c>
      <c r="M2662" t="str">
        <f>HYPERLINK("https://www.regulations.gov/docket?D=FDA-2019-H-0957")</f>
        <v>https://www.regulations.gov/docket?D=FDA-2019-H-0957</v>
      </c>
      <c r="N2662" t="s">
        <v>59</v>
      </c>
    </row>
    <row r="2663" spans="1:14" x14ac:dyDescent="0.25">
      <c r="A2663" t="s">
        <v>583</v>
      </c>
      <c r="B2663" t="s">
        <v>4776</v>
      </c>
      <c r="C2663" t="s">
        <v>454</v>
      </c>
      <c r="D2663" t="s">
        <v>21</v>
      </c>
      <c r="E2663">
        <v>98004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43525</v>
      </c>
      <c r="L2663" t="s">
        <v>26</v>
      </c>
      <c r="N2663" t="s">
        <v>24</v>
      </c>
    </row>
    <row r="2664" spans="1:14" x14ac:dyDescent="0.25">
      <c r="A2664" t="s">
        <v>1242</v>
      </c>
      <c r="B2664" t="s">
        <v>1243</v>
      </c>
      <c r="C2664" t="s">
        <v>20</v>
      </c>
      <c r="D2664" t="s">
        <v>21</v>
      </c>
      <c r="E2664">
        <v>98134</v>
      </c>
      <c r="F2664" t="s">
        <v>22</v>
      </c>
      <c r="G2664" t="s">
        <v>22</v>
      </c>
      <c r="H2664" t="s">
        <v>116</v>
      </c>
      <c r="I2664" t="s">
        <v>117</v>
      </c>
      <c r="J2664" t="s">
        <v>59</v>
      </c>
      <c r="K2664" s="1">
        <v>43525</v>
      </c>
      <c r="L2664" t="s">
        <v>60</v>
      </c>
      <c r="M2664" t="str">
        <f>HYPERLINK("https://www.regulations.gov/docket?D=FDA-2019-H-0970")</f>
        <v>https://www.regulations.gov/docket?D=FDA-2019-H-0970</v>
      </c>
      <c r="N2664" t="s">
        <v>59</v>
      </c>
    </row>
    <row r="2665" spans="1:14" x14ac:dyDescent="0.25">
      <c r="A2665" t="s">
        <v>479</v>
      </c>
      <c r="B2665" t="s">
        <v>4777</v>
      </c>
      <c r="C2665" t="s">
        <v>4759</v>
      </c>
      <c r="D2665" t="s">
        <v>21</v>
      </c>
      <c r="E2665">
        <v>98075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43525</v>
      </c>
      <c r="L2665" t="s">
        <v>26</v>
      </c>
      <c r="N2665" t="s">
        <v>24</v>
      </c>
    </row>
    <row r="2666" spans="1:14" x14ac:dyDescent="0.25">
      <c r="A2666" t="s">
        <v>479</v>
      </c>
      <c r="B2666" t="s">
        <v>4778</v>
      </c>
      <c r="C2666" t="s">
        <v>454</v>
      </c>
      <c r="D2666" t="s">
        <v>21</v>
      </c>
      <c r="E2666">
        <v>98005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43525</v>
      </c>
      <c r="L2666" t="s">
        <v>26</v>
      </c>
      <c r="N2666" t="s">
        <v>24</v>
      </c>
    </row>
    <row r="2667" spans="1:14" x14ac:dyDescent="0.25">
      <c r="A2667" t="s">
        <v>4779</v>
      </c>
      <c r="B2667" t="s">
        <v>4780</v>
      </c>
      <c r="C2667" t="s">
        <v>454</v>
      </c>
      <c r="D2667" t="s">
        <v>21</v>
      </c>
      <c r="E2667">
        <v>98004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43525</v>
      </c>
      <c r="L2667" t="s">
        <v>26</v>
      </c>
      <c r="N2667" t="s">
        <v>24</v>
      </c>
    </row>
    <row r="2668" spans="1:14" x14ac:dyDescent="0.25">
      <c r="A2668" t="s">
        <v>1803</v>
      </c>
      <c r="B2668" t="s">
        <v>1804</v>
      </c>
      <c r="C2668" t="s">
        <v>20</v>
      </c>
      <c r="D2668" t="s">
        <v>21</v>
      </c>
      <c r="E2668">
        <v>98122</v>
      </c>
      <c r="F2668" t="s">
        <v>22</v>
      </c>
      <c r="G2668" t="s">
        <v>22</v>
      </c>
      <c r="H2668" t="s">
        <v>104</v>
      </c>
      <c r="I2668" t="s">
        <v>148</v>
      </c>
      <c r="J2668" t="s">
        <v>59</v>
      </c>
      <c r="K2668" s="1">
        <v>43525</v>
      </c>
      <c r="L2668" t="s">
        <v>60</v>
      </c>
      <c r="M2668" t="str">
        <f>HYPERLINK("https://www.regulations.gov/docket?D=FDA-2019-H-0971")</f>
        <v>https://www.regulations.gov/docket?D=FDA-2019-H-0971</v>
      </c>
      <c r="N2668" t="s">
        <v>59</v>
      </c>
    </row>
    <row r="2669" spans="1:14" x14ac:dyDescent="0.25">
      <c r="A2669" t="s">
        <v>4781</v>
      </c>
      <c r="B2669" t="s">
        <v>4782</v>
      </c>
      <c r="C2669" t="s">
        <v>3874</v>
      </c>
      <c r="D2669" t="s">
        <v>21</v>
      </c>
      <c r="E2669">
        <v>98563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43525</v>
      </c>
      <c r="L2669" t="s">
        <v>26</v>
      </c>
      <c r="N2669" t="s">
        <v>24</v>
      </c>
    </row>
    <row r="2670" spans="1:14" x14ac:dyDescent="0.25">
      <c r="A2670" t="s">
        <v>1188</v>
      </c>
      <c r="B2670" t="s">
        <v>4783</v>
      </c>
      <c r="C2670" t="s">
        <v>529</v>
      </c>
      <c r="D2670" t="s">
        <v>21</v>
      </c>
      <c r="E2670">
        <v>98033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43525</v>
      </c>
      <c r="L2670" t="s">
        <v>26</v>
      </c>
      <c r="N2670" t="s">
        <v>24</v>
      </c>
    </row>
    <row r="2671" spans="1:14" x14ac:dyDescent="0.25">
      <c r="A2671" t="s">
        <v>556</v>
      </c>
      <c r="B2671" t="s">
        <v>4784</v>
      </c>
      <c r="C2671" t="s">
        <v>454</v>
      </c>
      <c r="D2671" t="s">
        <v>21</v>
      </c>
      <c r="E2671">
        <v>98007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43525</v>
      </c>
      <c r="L2671" t="s">
        <v>26</v>
      </c>
      <c r="N2671" t="s">
        <v>24</v>
      </c>
    </row>
    <row r="2672" spans="1:14" x14ac:dyDescent="0.25">
      <c r="A2672" t="s">
        <v>1224</v>
      </c>
      <c r="B2672" t="s">
        <v>1225</v>
      </c>
      <c r="C2672" t="s">
        <v>261</v>
      </c>
      <c r="D2672" t="s">
        <v>21</v>
      </c>
      <c r="E2672">
        <v>99202</v>
      </c>
      <c r="F2672" t="s">
        <v>22</v>
      </c>
      <c r="G2672" t="s">
        <v>22</v>
      </c>
      <c r="H2672" t="s">
        <v>116</v>
      </c>
      <c r="I2672" t="s">
        <v>117</v>
      </c>
      <c r="J2672" s="1">
        <v>43444</v>
      </c>
      <c r="K2672" s="1">
        <v>43524</v>
      </c>
      <c r="L2672" t="s">
        <v>118</v>
      </c>
      <c r="N2672" t="s">
        <v>1992</v>
      </c>
    </row>
    <row r="2673" spans="1:14" x14ac:dyDescent="0.25">
      <c r="A2673" t="s">
        <v>4785</v>
      </c>
      <c r="B2673" t="s">
        <v>205</v>
      </c>
      <c r="C2673" t="s">
        <v>206</v>
      </c>
      <c r="D2673" t="s">
        <v>21</v>
      </c>
      <c r="E2673">
        <v>98272</v>
      </c>
      <c r="F2673" t="s">
        <v>22</v>
      </c>
      <c r="G2673" t="s">
        <v>22</v>
      </c>
      <c r="H2673" t="s">
        <v>57</v>
      </c>
      <c r="I2673" t="s">
        <v>212</v>
      </c>
      <c r="J2673" s="1">
        <v>43447</v>
      </c>
      <c r="K2673" s="1">
        <v>43524</v>
      </c>
      <c r="L2673" t="s">
        <v>118</v>
      </c>
      <c r="N2673" t="s">
        <v>1992</v>
      </c>
    </row>
    <row r="2674" spans="1:14" x14ac:dyDescent="0.25">
      <c r="A2674" t="s">
        <v>733</v>
      </c>
      <c r="B2674" t="s">
        <v>734</v>
      </c>
      <c r="C2674" t="s">
        <v>255</v>
      </c>
      <c r="D2674" t="s">
        <v>21</v>
      </c>
      <c r="E2674">
        <v>98626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43524</v>
      </c>
      <c r="L2674" t="s">
        <v>26</v>
      </c>
      <c r="N2674" t="s">
        <v>24</v>
      </c>
    </row>
    <row r="2675" spans="1:14" x14ac:dyDescent="0.25">
      <c r="A2675" t="s">
        <v>312</v>
      </c>
      <c r="B2675" t="s">
        <v>4786</v>
      </c>
      <c r="C2675" t="s">
        <v>142</v>
      </c>
      <c r="D2675" t="s">
        <v>21</v>
      </c>
      <c r="E2675">
        <v>98901</v>
      </c>
      <c r="F2675" t="s">
        <v>22</v>
      </c>
      <c r="G2675" t="s">
        <v>22</v>
      </c>
      <c r="H2675" t="s">
        <v>57</v>
      </c>
      <c r="I2675" t="s">
        <v>58</v>
      </c>
      <c r="J2675" s="1">
        <v>43451</v>
      </c>
      <c r="K2675" s="1">
        <v>43524</v>
      </c>
      <c r="L2675" t="s">
        <v>118</v>
      </c>
      <c r="N2675" t="s">
        <v>1849</v>
      </c>
    </row>
    <row r="2676" spans="1:14" x14ac:dyDescent="0.25">
      <c r="A2676" t="s">
        <v>4787</v>
      </c>
      <c r="B2676" t="s">
        <v>4788</v>
      </c>
      <c r="C2676" t="s">
        <v>34</v>
      </c>
      <c r="D2676" t="s">
        <v>21</v>
      </c>
      <c r="E2676">
        <v>98664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43524</v>
      </c>
      <c r="L2676" t="s">
        <v>26</v>
      </c>
      <c r="N2676" t="s">
        <v>24</v>
      </c>
    </row>
    <row r="2677" spans="1:14" x14ac:dyDescent="0.25">
      <c r="A2677" t="s">
        <v>356</v>
      </c>
      <c r="B2677" t="s">
        <v>2365</v>
      </c>
      <c r="C2677" t="s">
        <v>261</v>
      </c>
      <c r="D2677" t="s">
        <v>21</v>
      </c>
      <c r="E2677">
        <v>99201</v>
      </c>
      <c r="F2677" t="s">
        <v>22</v>
      </c>
      <c r="G2677" t="s">
        <v>22</v>
      </c>
      <c r="H2677" t="s">
        <v>116</v>
      </c>
      <c r="I2677" t="s">
        <v>117</v>
      </c>
      <c r="J2677" s="1">
        <v>43444</v>
      </c>
      <c r="K2677" s="1">
        <v>43524</v>
      </c>
      <c r="L2677" t="s">
        <v>118</v>
      </c>
      <c r="N2677" t="s">
        <v>1849</v>
      </c>
    </row>
    <row r="2678" spans="1:14" x14ac:dyDescent="0.25">
      <c r="A2678" t="s">
        <v>3000</v>
      </c>
      <c r="B2678" t="s">
        <v>3001</v>
      </c>
      <c r="C2678" t="s">
        <v>261</v>
      </c>
      <c r="D2678" t="s">
        <v>21</v>
      </c>
      <c r="E2678">
        <v>99208</v>
      </c>
      <c r="F2678" t="s">
        <v>22</v>
      </c>
      <c r="G2678" t="s">
        <v>22</v>
      </c>
      <c r="H2678" t="s">
        <v>57</v>
      </c>
      <c r="I2678" t="s">
        <v>212</v>
      </c>
      <c r="J2678" s="1">
        <v>43445</v>
      </c>
      <c r="K2678" s="1">
        <v>43524</v>
      </c>
      <c r="L2678" t="s">
        <v>118</v>
      </c>
      <c r="N2678" t="s">
        <v>1849</v>
      </c>
    </row>
    <row r="2679" spans="1:14" x14ac:dyDescent="0.25">
      <c r="A2679" t="s">
        <v>4789</v>
      </c>
      <c r="B2679" t="s">
        <v>4790</v>
      </c>
      <c r="C2679" t="s">
        <v>4791</v>
      </c>
      <c r="D2679" t="s">
        <v>21</v>
      </c>
      <c r="E2679">
        <v>98638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43524</v>
      </c>
      <c r="L2679" t="s">
        <v>26</v>
      </c>
      <c r="N2679" t="s">
        <v>24</v>
      </c>
    </row>
    <row r="2680" spans="1:14" x14ac:dyDescent="0.25">
      <c r="A2680" t="s">
        <v>4792</v>
      </c>
      <c r="B2680" t="s">
        <v>4793</v>
      </c>
      <c r="C2680" t="s">
        <v>358</v>
      </c>
      <c r="D2680" t="s">
        <v>21</v>
      </c>
      <c r="E2680">
        <v>99350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43524</v>
      </c>
      <c r="L2680" t="s">
        <v>26</v>
      </c>
      <c r="N2680" t="s">
        <v>24</v>
      </c>
    </row>
    <row r="2681" spans="1:14" x14ac:dyDescent="0.25">
      <c r="A2681" t="s">
        <v>77</v>
      </c>
      <c r="B2681" t="s">
        <v>4794</v>
      </c>
      <c r="C2681" t="s">
        <v>407</v>
      </c>
      <c r="D2681" t="s">
        <v>21</v>
      </c>
      <c r="E2681">
        <v>98604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43524</v>
      </c>
      <c r="L2681" t="s">
        <v>26</v>
      </c>
      <c r="N2681" t="s">
        <v>24</v>
      </c>
    </row>
    <row r="2682" spans="1:14" x14ac:dyDescent="0.25">
      <c r="A2682" t="s">
        <v>210</v>
      </c>
      <c r="B2682" t="s">
        <v>2550</v>
      </c>
      <c r="C2682" t="s">
        <v>293</v>
      </c>
      <c r="D2682" t="s">
        <v>21</v>
      </c>
      <c r="E2682">
        <v>98270</v>
      </c>
      <c r="F2682" t="s">
        <v>22</v>
      </c>
      <c r="G2682" t="s">
        <v>22</v>
      </c>
      <c r="H2682" t="s">
        <v>4795</v>
      </c>
      <c r="I2682" t="s">
        <v>212</v>
      </c>
      <c r="J2682" s="1">
        <v>43437</v>
      </c>
      <c r="K2682" s="1">
        <v>43524</v>
      </c>
      <c r="L2682" t="s">
        <v>118</v>
      </c>
      <c r="N2682" t="s">
        <v>1849</v>
      </c>
    </row>
    <row r="2683" spans="1:14" x14ac:dyDescent="0.25">
      <c r="A2683" t="s">
        <v>4796</v>
      </c>
      <c r="B2683" t="s">
        <v>4797</v>
      </c>
      <c r="C2683" t="s">
        <v>377</v>
      </c>
      <c r="D2683" t="s">
        <v>21</v>
      </c>
      <c r="E2683">
        <v>98029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43523</v>
      </c>
      <c r="L2683" t="s">
        <v>26</v>
      </c>
      <c r="N2683" t="s">
        <v>24</v>
      </c>
    </row>
    <row r="2684" spans="1:14" x14ac:dyDescent="0.25">
      <c r="A2684" t="s">
        <v>4798</v>
      </c>
      <c r="B2684" t="s">
        <v>4799</v>
      </c>
      <c r="C2684" t="s">
        <v>3762</v>
      </c>
      <c r="D2684" t="s">
        <v>21</v>
      </c>
      <c r="E2684">
        <v>98512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43523</v>
      </c>
      <c r="L2684" t="s">
        <v>26</v>
      </c>
      <c r="N2684" t="s">
        <v>24</v>
      </c>
    </row>
    <row r="2685" spans="1:14" x14ac:dyDescent="0.25">
      <c r="A2685" t="s">
        <v>4800</v>
      </c>
      <c r="B2685" t="s">
        <v>4801</v>
      </c>
      <c r="C2685" t="s">
        <v>377</v>
      </c>
      <c r="D2685" t="s">
        <v>21</v>
      </c>
      <c r="E2685">
        <v>98027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43523</v>
      </c>
      <c r="L2685" t="s">
        <v>26</v>
      </c>
      <c r="N2685" t="s">
        <v>24</v>
      </c>
    </row>
    <row r="2686" spans="1:14" x14ac:dyDescent="0.25">
      <c r="A2686" t="s">
        <v>1314</v>
      </c>
      <c r="B2686" t="s">
        <v>1315</v>
      </c>
      <c r="C2686" t="s">
        <v>81</v>
      </c>
      <c r="D2686" t="s">
        <v>21</v>
      </c>
      <c r="E2686">
        <v>99212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43523</v>
      </c>
      <c r="L2686" t="s">
        <v>26</v>
      </c>
      <c r="N2686" t="s">
        <v>24</v>
      </c>
    </row>
    <row r="2687" spans="1:14" x14ac:dyDescent="0.25">
      <c r="A2687" t="s">
        <v>4802</v>
      </c>
      <c r="B2687" t="s">
        <v>4803</v>
      </c>
      <c r="C2687" t="s">
        <v>81</v>
      </c>
      <c r="D2687" t="s">
        <v>21</v>
      </c>
      <c r="E2687">
        <v>99212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43523</v>
      </c>
      <c r="L2687" t="s">
        <v>26</v>
      </c>
      <c r="N2687" t="s">
        <v>24</v>
      </c>
    </row>
    <row r="2688" spans="1:14" x14ac:dyDescent="0.25">
      <c r="A2688" t="s">
        <v>503</v>
      </c>
      <c r="B2688" t="s">
        <v>4804</v>
      </c>
      <c r="C2688" t="s">
        <v>286</v>
      </c>
      <c r="D2688" t="s">
        <v>21</v>
      </c>
      <c r="E2688">
        <v>98501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43523</v>
      </c>
      <c r="L2688" t="s">
        <v>26</v>
      </c>
      <c r="N2688" t="s">
        <v>24</v>
      </c>
    </row>
    <row r="2689" spans="1:14" x14ac:dyDescent="0.25">
      <c r="A2689">
        <v>76</v>
      </c>
      <c r="B2689" t="s">
        <v>4805</v>
      </c>
      <c r="C2689" t="s">
        <v>377</v>
      </c>
      <c r="D2689" t="s">
        <v>21</v>
      </c>
      <c r="E2689">
        <v>98027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43523</v>
      </c>
      <c r="L2689" t="s">
        <v>26</v>
      </c>
      <c r="N2689" t="s">
        <v>24</v>
      </c>
    </row>
    <row r="2690" spans="1:14" x14ac:dyDescent="0.25">
      <c r="A2690" t="s">
        <v>4806</v>
      </c>
      <c r="B2690" t="s">
        <v>4807</v>
      </c>
      <c r="C2690" t="s">
        <v>20</v>
      </c>
      <c r="D2690" t="s">
        <v>21</v>
      </c>
      <c r="E2690">
        <v>98103</v>
      </c>
      <c r="F2690" t="s">
        <v>23</v>
      </c>
      <c r="G2690" t="s">
        <v>23</v>
      </c>
      <c r="H2690" t="s">
        <v>24</v>
      </c>
      <c r="I2690" t="s">
        <v>24</v>
      </c>
      <c r="J2690" t="s">
        <v>25</v>
      </c>
      <c r="K2690" s="1">
        <v>43523</v>
      </c>
      <c r="L2690" t="s">
        <v>26</v>
      </c>
      <c r="N2690" t="s">
        <v>24</v>
      </c>
    </row>
    <row r="2691" spans="1:14" x14ac:dyDescent="0.25">
      <c r="A2691" t="s">
        <v>4808</v>
      </c>
      <c r="B2691" t="s">
        <v>4809</v>
      </c>
      <c r="C2691" t="s">
        <v>37</v>
      </c>
      <c r="D2691" t="s">
        <v>21</v>
      </c>
      <c r="E2691">
        <v>99336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43523</v>
      </c>
      <c r="L2691" t="s">
        <v>26</v>
      </c>
      <c r="N2691" t="s">
        <v>24</v>
      </c>
    </row>
    <row r="2692" spans="1:14" x14ac:dyDescent="0.25">
      <c r="A2692" t="s">
        <v>583</v>
      </c>
      <c r="B2692" t="s">
        <v>4810</v>
      </c>
      <c r="C2692" t="s">
        <v>377</v>
      </c>
      <c r="D2692" t="s">
        <v>21</v>
      </c>
      <c r="E2692">
        <v>98029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43523</v>
      </c>
      <c r="L2692" t="s">
        <v>26</v>
      </c>
      <c r="N2692" t="s">
        <v>24</v>
      </c>
    </row>
    <row r="2693" spans="1:14" x14ac:dyDescent="0.25">
      <c r="A2693" t="s">
        <v>1110</v>
      </c>
      <c r="B2693" t="s">
        <v>4811</v>
      </c>
      <c r="C2693" t="s">
        <v>115</v>
      </c>
      <c r="D2693" t="s">
        <v>21</v>
      </c>
      <c r="E2693">
        <v>98532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43523</v>
      </c>
      <c r="L2693" t="s">
        <v>26</v>
      </c>
      <c r="N2693" t="s">
        <v>24</v>
      </c>
    </row>
    <row r="2694" spans="1:14" x14ac:dyDescent="0.25">
      <c r="A2694" t="s">
        <v>98</v>
      </c>
      <c r="B2694" t="s">
        <v>4812</v>
      </c>
      <c r="C2694" t="s">
        <v>286</v>
      </c>
      <c r="D2694" t="s">
        <v>21</v>
      </c>
      <c r="E2694">
        <v>98502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43523</v>
      </c>
      <c r="L2694" t="s">
        <v>26</v>
      </c>
      <c r="N2694" t="s">
        <v>24</v>
      </c>
    </row>
    <row r="2695" spans="1:14" x14ac:dyDescent="0.25">
      <c r="A2695" t="s">
        <v>479</v>
      </c>
      <c r="B2695" t="s">
        <v>4813</v>
      </c>
      <c r="C2695" t="s">
        <v>377</v>
      </c>
      <c r="D2695" t="s">
        <v>21</v>
      </c>
      <c r="E2695">
        <v>98027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43523</v>
      </c>
      <c r="L2695" t="s">
        <v>26</v>
      </c>
      <c r="N2695" t="s">
        <v>24</v>
      </c>
    </row>
    <row r="2696" spans="1:14" x14ac:dyDescent="0.25">
      <c r="A2696" t="s">
        <v>71</v>
      </c>
      <c r="B2696" t="s">
        <v>4814</v>
      </c>
      <c r="C2696" t="s">
        <v>377</v>
      </c>
      <c r="D2696" t="s">
        <v>21</v>
      </c>
      <c r="E2696">
        <v>98027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43523</v>
      </c>
      <c r="L2696" t="s">
        <v>26</v>
      </c>
      <c r="N2696" t="s">
        <v>24</v>
      </c>
    </row>
    <row r="2697" spans="1:14" x14ac:dyDescent="0.25">
      <c r="A2697" t="s">
        <v>4815</v>
      </c>
      <c r="B2697" t="s">
        <v>4816</v>
      </c>
      <c r="C2697" t="s">
        <v>266</v>
      </c>
      <c r="D2697" t="s">
        <v>21</v>
      </c>
      <c r="E2697">
        <v>98002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43522</v>
      </c>
      <c r="L2697" t="s">
        <v>26</v>
      </c>
      <c r="N2697" t="s">
        <v>24</v>
      </c>
    </row>
    <row r="2698" spans="1:14" x14ac:dyDescent="0.25">
      <c r="A2698" t="s">
        <v>4817</v>
      </c>
      <c r="B2698" t="s">
        <v>4818</v>
      </c>
      <c r="C2698" t="s">
        <v>165</v>
      </c>
      <c r="D2698" t="s">
        <v>21</v>
      </c>
      <c r="E2698">
        <v>98375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43522</v>
      </c>
      <c r="L2698" t="s">
        <v>26</v>
      </c>
      <c r="N2698" t="s">
        <v>24</v>
      </c>
    </row>
    <row r="2699" spans="1:14" x14ac:dyDescent="0.25">
      <c r="A2699" t="s">
        <v>4819</v>
      </c>
      <c r="B2699" t="s">
        <v>4820</v>
      </c>
      <c r="C2699" t="s">
        <v>20</v>
      </c>
      <c r="D2699" t="s">
        <v>21</v>
      </c>
      <c r="E2699">
        <v>98106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43522</v>
      </c>
      <c r="L2699" t="s">
        <v>26</v>
      </c>
      <c r="N2699" t="s">
        <v>24</v>
      </c>
    </row>
    <row r="2700" spans="1:14" x14ac:dyDescent="0.25">
      <c r="A2700" t="s">
        <v>4821</v>
      </c>
      <c r="B2700" t="s">
        <v>4822</v>
      </c>
      <c r="C2700" t="s">
        <v>151</v>
      </c>
      <c r="D2700" t="s">
        <v>21</v>
      </c>
      <c r="E2700">
        <v>98499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43522</v>
      </c>
      <c r="L2700" t="s">
        <v>26</v>
      </c>
      <c r="N2700" t="s">
        <v>24</v>
      </c>
    </row>
    <row r="2701" spans="1:14" x14ac:dyDescent="0.25">
      <c r="A2701" t="s">
        <v>1312</v>
      </c>
      <c r="B2701" t="s">
        <v>1313</v>
      </c>
      <c r="C2701" t="s">
        <v>261</v>
      </c>
      <c r="D2701" t="s">
        <v>21</v>
      </c>
      <c r="E2701">
        <v>99205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43522</v>
      </c>
      <c r="L2701" t="s">
        <v>26</v>
      </c>
      <c r="N2701" t="s">
        <v>24</v>
      </c>
    </row>
    <row r="2702" spans="1:14" x14ac:dyDescent="0.25">
      <c r="A2702" t="s">
        <v>4823</v>
      </c>
      <c r="B2702" t="s">
        <v>4824</v>
      </c>
      <c r="C2702" t="s">
        <v>165</v>
      </c>
      <c r="D2702" t="s">
        <v>21</v>
      </c>
      <c r="E2702">
        <v>98375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43522</v>
      </c>
      <c r="L2702" t="s">
        <v>26</v>
      </c>
      <c r="N2702" t="s">
        <v>24</v>
      </c>
    </row>
    <row r="2703" spans="1:14" x14ac:dyDescent="0.25">
      <c r="A2703" t="s">
        <v>4825</v>
      </c>
      <c r="B2703" t="s">
        <v>4826</v>
      </c>
      <c r="C2703" t="s">
        <v>632</v>
      </c>
      <c r="D2703" t="s">
        <v>21</v>
      </c>
      <c r="E2703">
        <v>98036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43522</v>
      </c>
      <c r="L2703" t="s">
        <v>26</v>
      </c>
      <c r="N2703" t="s">
        <v>24</v>
      </c>
    </row>
    <row r="2704" spans="1:14" x14ac:dyDescent="0.25">
      <c r="A2704" t="s">
        <v>4827</v>
      </c>
      <c r="B2704" t="s">
        <v>4828</v>
      </c>
      <c r="C2704" t="s">
        <v>56</v>
      </c>
      <c r="D2704" t="s">
        <v>21</v>
      </c>
      <c r="E2704">
        <v>99352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43522</v>
      </c>
      <c r="L2704" t="s">
        <v>26</v>
      </c>
      <c r="N2704" t="s">
        <v>24</v>
      </c>
    </row>
    <row r="2705" spans="1:14" x14ac:dyDescent="0.25">
      <c r="A2705" t="s">
        <v>4829</v>
      </c>
      <c r="B2705" t="s">
        <v>4830</v>
      </c>
      <c r="C2705" t="s">
        <v>165</v>
      </c>
      <c r="D2705" t="s">
        <v>21</v>
      </c>
      <c r="E2705">
        <v>98373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43522</v>
      </c>
      <c r="L2705" t="s">
        <v>26</v>
      </c>
      <c r="N2705" t="s">
        <v>24</v>
      </c>
    </row>
    <row r="2706" spans="1:14" x14ac:dyDescent="0.25">
      <c r="A2706" t="s">
        <v>4831</v>
      </c>
      <c r="B2706" t="s">
        <v>4832</v>
      </c>
      <c r="C2706" t="s">
        <v>56</v>
      </c>
      <c r="D2706" t="s">
        <v>21</v>
      </c>
      <c r="E2706">
        <v>99352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43522</v>
      </c>
      <c r="L2706" t="s">
        <v>26</v>
      </c>
      <c r="N2706" t="s">
        <v>24</v>
      </c>
    </row>
    <row r="2707" spans="1:14" x14ac:dyDescent="0.25">
      <c r="A2707" t="s">
        <v>4833</v>
      </c>
      <c r="B2707" t="s">
        <v>4834</v>
      </c>
      <c r="C2707" t="s">
        <v>209</v>
      </c>
      <c r="D2707" t="s">
        <v>21</v>
      </c>
      <c r="E2707">
        <v>98032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43522</v>
      </c>
      <c r="L2707" t="s">
        <v>26</v>
      </c>
      <c r="N2707" t="s">
        <v>24</v>
      </c>
    </row>
    <row r="2708" spans="1:14" x14ac:dyDescent="0.25">
      <c r="A2708" t="s">
        <v>1589</v>
      </c>
      <c r="B2708" t="s">
        <v>4835</v>
      </c>
      <c r="C2708" t="s">
        <v>165</v>
      </c>
      <c r="D2708" t="s">
        <v>21</v>
      </c>
      <c r="E2708">
        <v>98375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43522</v>
      </c>
      <c r="L2708" t="s">
        <v>26</v>
      </c>
      <c r="N2708" t="s">
        <v>24</v>
      </c>
    </row>
    <row r="2709" spans="1:14" x14ac:dyDescent="0.25">
      <c r="A2709" t="s">
        <v>4836</v>
      </c>
      <c r="B2709" t="s">
        <v>4837</v>
      </c>
      <c r="C2709" t="s">
        <v>20</v>
      </c>
      <c r="D2709" t="s">
        <v>21</v>
      </c>
      <c r="E2709">
        <v>98106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43522</v>
      </c>
      <c r="L2709" t="s">
        <v>26</v>
      </c>
      <c r="N2709" t="s">
        <v>24</v>
      </c>
    </row>
    <row r="2710" spans="1:14" x14ac:dyDescent="0.25">
      <c r="A2710" t="s">
        <v>4838</v>
      </c>
      <c r="B2710" t="s">
        <v>4839</v>
      </c>
      <c r="C2710" t="s">
        <v>20</v>
      </c>
      <c r="D2710" t="s">
        <v>21</v>
      </c>
      <c r="E2710">
        <v>98107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43522</v>
      </c>
      <c r="L2710" t="s">
        <v>26</v>
      </c>
      <c r="N2710" t="s">
        <v>24</v>
      </c>
    </row>
    <row r="2711" spans="1:14" x14ac:dyDescent="0.25">
      <c r="A2711" t="s">
        <v>1275</v>
      </c>
      <c r="B2711" t="s">
        <v>4840</v>
      </c>
      <c r="C2711" t="s">
        <v>215</v>
      </c>
      <c r="D2711" t="s">
        <v>21</v>
      </c>
      <c r="E2711">
        <v>98023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43522</v>
      </c>
      <c r="L2711" t="s">
        <v>26</v>
      </c>
      <c r="N2711" t="s">
        <v>24</v>
      </c>
    </row>
    <row r="2712" spans="1:14" x14ac:dyDescent="0.25">
      <c r="A2712" t="s">
        <v>4841</v>
      </c>
      <c r="B2712" t="s">
        <v>4842</v>
      </c>
      <c r="C2712" t="s">
        <v>81</v>
      </c>
      <c r="D2712" t="s">
        <v>21</v>
      </c>
      <c r="E2712">
        <v>99206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43522</v>
      </c>
      <c r="L2712" t="s">
        <v>26</v>
      </c>
      <c r="N2712" t="s">
        <v>24</v>
      </c>
    </row>
    <row r="2713" spans="1:14" x14ac:dyDescent="0.25">
      <c r="A2713" t="s">
        <v>4843</v>
      </c>
      <c r="B2713" t="s">
        <v>4844</v>
      </c>
      <c r="C2713" t="s">
        <v>56</v>
      </c>
      <c r="D2713" t="s">
        <v>21</v>
      </c>
      <c r="E2713">
        <v>99354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43522</v>
      </c>
      <c r="L2713" t="s">
        <v>26</v>
      </c>
      <c r="N2713" t="s">
        <v>24</v>
      </c>
    </row>
    <row r="2714" spans="1:14" x14ac:dyDescent="0.25">
      <c r="A2714" t="s">
        <v>818</v>
      </c>
      <c r="B2714" t="s">
        <v>4845</v>
      </c>
      <c r="C2714" t="s">
        <v>165</v>
      </c>
      <c r="D2714" t="s">
        <v>21</v>
      </c>
      <c r="E2714">
        <v>98375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43522</v>
      </c>
      <c r="L2714" t="s">
        <v>26</v>
      </c>
      <c r="N2714" t="s">
        <v>24</v>
      </c>
    </row>
    <row r="2715" spans="1:14" x14ac:dyDescent="0.25">
      <c r="A2715" t="s">
        <v>4846</v>
      </c>
      <c r="B2715" t="s">
        <v>4847</v>
      </c>
      <c r="C2715" t="s">
        <v>145</v>
      </c>
      <c r="D2715" t="s">
        <v>21</v>
      </c>
      <c r="E2715">
        <v>98387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43522</v>
      </c>
      <c r="L2715" t="s">
        <v>26</v>
      </c>
      <c r="N2715" t="s">
        <v>24</v>
      </c>
    </row>
    <row r="2716" spans="1:14" x14ac:dyDescent="0.25">
      <c r="A2716" t="s">
        <v>4848</v>
      </c>
      <c r="B2716" t="s">
        <v>4849</v>
      </c>
      <c r="C2716" t="s">
        <v>4850</v>
      </c>
      <c r="D2716" t="s">
        <v>21</v>
      </c>
      <c r="E2716">
        <v>99320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43522</v>
      </c>
      <c r="L2716" t="s">
        <v>26</v>
      </c>
      <c r="N2716" t="s">
        <v>24</v>
      </c>
    </row>
    <row r="2717" spans="1:14" x14ac:dyDescent="0.25">
      <c r="A2717" t="s">
        <v>1324</v>
      </c>
      <c r="B2717" t="s">
        <v>1325</v>
      </c>
      <c r="C2717" t="s">
        <v>261</v>
      </c>
      <c r="D2717" t="s">
        <v>21</v>
      </c>
      <c r="E2717">
        <v>99201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43522</v>
      </c>
      <c r="L2717" t="s">
        <v>26</v>
      </c>
      <c r="N2717" t="s">
        <v>24</v>
      </c>
    </row>
    <row r="2718" spans="1:14" x14ac:dyDescent="0.25">
      <c r="A2718" t="s">
        <v>683</v>
      </c>
      <c r="B2718" t="s">
        <v>4851</v>
      </c>
      <c r="C2718" t="s">
        <v>20</v>
      </c>
      <c r="D2718" t="s">
        <v>21</v>
      </c>
      <c r="E2718">
        <v>98106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43522</v>
      </c>
      <c r="L2718" t="s">
        <v>26</v>
      </c>
      <c r="N2718" t="s">
        <v>24</v>
      </c>
    </row>
    <row r="2719" spans="1:14" x14ac:dyDescent="0.25">
      <c r="A2719" t="s">
        <v>4852</v>
      </c>
      <c r="B2719" t="s">
        <v>4853</v>
      </c>
      <c r="C2719" t="s">
        <v>151</v>
      </c>
      <c r="D2719" t="s">
        <v>21</v>
      </c>
      <c r="E2719">
        <v>98499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43522</v>
      </c>
      <c r="L2719" t="s">
        <v>26</v>
      </c>
      <c r="N2719" t="s">
        <v>24</v>
      </c>
    </row>
    <row r="2720" spans="1:14" x14ac:dyDescent="0.25">
      <c r="A2720" t="s">
        <v>4854</v>
      </c>
      <c r="B2720" t="s">
        <v>4855</v>
      </c>
      <c r="C2720" t="s">
        <v>151</v>
      </c>
      <c r="D2720" t="s">
        <v>21</v>
      </c>
      <c r="E2720">
        <v>98499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43522</v>
      </c>
      <c r="L2720" t="s">
        <v>26</v>
      </c>
      <c r="N2720" t="s">
        <v>24</v>
      </c>
    </row>
    <row r="2721" spans="1:14" x14ac:dyDescent="0.25">
      <c r="A2721" t="s">
        <v>4856</v>
      </c>
      <c r="B2721" t="s">
        <v>4857</v>
      </c>
      <c r="C2721" t="s">
        <v>4850</v>
      </c>
      <c r="D2721" t="s">
        <v>21</v>
      </c>
      <c r="E2721">
        <v>99320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43522</v>
      </c>
      <c r="L2721" t="s">
        <v>26</v>
      </c>
      <c r="N2721" t="s">
        <v>24</v>
      </c>
    </row>
    <row r="2722" spans="1:14" x14ac:dyDescent="0.25">
      <c r="A2722" t="s">
        <v>4858</v>
      </c>
      <c r="B2722" t="s">
        <v>4859</v>
      </c>
      <c r="C2722" t="s">
        <v>20</v>
      </c>
      <c r="D2722" t="s">
        <v>21</v>
      </c>
      <c r="E2722">
        <v>98106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43522</v>
      </c>
      <c r="L2722" t="s">
        <v>26</v>
      </c>
      <c r="N2722" t="s">
        <v>24</v>
      </c>
    </row>
    <row r="2723" spans="1:14" x14ac:dyDescent="0.25">
      <c r="A2723" t="s">
        <v>4860</v>
      </c>
      <c r="B2723" t="s">
        <v>4861</v>
      </c>
      <c r="C2723" t="s">
        <v>20</v>
      </c>
      <c r="D2723" t="s">
        <v>21</v>
      </c>
      <c r="E2723">
        <v>98106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43522</v>
      </c>
      <c r="L2723" t="s">
        <v>26</v>
      </c>
      <c r="N2723" t="s">
        <v>24</v>
      </c>
    </row>
    <row r="2724" spans="1:14" x14ac:dyDescent="0.25">
      <c r="A2724" t="s">
        <v>688</v>
      </c>
      <c r="B2724" t="s">
        <v>4862</v>
      </c>
      <c r="C2724" t="s">
        <v>81</v>
      </c>
      <c r="D2724" t="s">
        <v>21</v>
      </c>
      <c r="E2724">
        <v>99216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43522</v>
      </c>
      <c r="L2724" t="s">
        <v>26</v>
      </c>
      <c r="N2724" t="s">
        <v>24</v>
      </c>
    </row>
    <row r="2725" spans="1:14" x14ac:dyDescent="0.25">
      <c r="A2725" t="s">
        <v>4863</v>
      </c>
      <c r="B2725" t="s">
        <v>4864</v>
      </c>
      <c r="C2725" t="s">
        <v>145</v>
      </c>
      <c r="D2725" t="s">
        <v>21</v>
      </c>
      <c r="E2725">
        <v>98387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43522</v>
      </c>
      <c r="L2725" t="s">
        <v>26</v>
      </c>
      <c r="N2725" t="s">
        <v>24</v>
      </c>
    </row>
    <row r="2726" spans="1:14" x14ac:dyDescent="0.25">
      <c r="A2726" t="s">
        <v>4865</v>
      </c>
      <c r="B2726" t="s">
        <v>4866</v>
      </c>
      <c r="C2726" t="s">
        <v>209</v>
      </c>
      <c r="D2726" t="s">
        <v>21</v>
      </c>
      <c r="E2726">
        <v>98032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43522</v>
      </c>
      <c r="L2726" t="s">
        <v>26</v>
      </c>
      <c r="N2726" t="s">
        <v>24</v>
      </c>
    </row>
    <row r="2727" spans="1:14" x14ac:dyDescent="0.25">
      <c r="A2727" t="s">
        <v>77</v>
      </c>
      <c r="B2727" t="s">
        <v>4867</v>
      </c>
      <c r="C2727" t="s">
        <v>20</v>
      </c>
      <c r="D2727" t="s">
        <v>21</v>
      </c>
      <c r="E2727">
        <v>98118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43522</v>
      </c>
      <c r="L2727" t="s">
        <v>26</v>
      </c>
      <c r="N2727" t="s">
        <v>24</v>
      </c>
    </row>
    <row r="2728" spans="1:14" x14ac:dyDescent="0.25">
      <c r="A2728" t="s">
        <v>4868</v>
      </c>
      <c r="B2728" t="s">
        <v>4869</v>
      </c>
      <c r="C2728" t="s">
        <v>37</v>
      </c>
      <c r="D2728" t="s">
        <v>21</v>
      </c>
      <c r="E2728">
        <v>99336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43522</v>
      </c>
      <c r="L2728" t="s">
        <v>26</v>
      </c>
      <c r="N2728" t="s">
        <v>24</v>
      </c>
    </row>
    <row r="2729" spans="1:14" x14ac:dyDescent="0.25">
      <c r="A2729" t="s">
        <v>4870</v>
      </c>
      <c r="B2729" t="s">
        <v>4871</v>
      </c>
      <c r="C2729" t="s">
        <v>246</v>
      </c>
      <c r="D2729" t="s">
        <v>21</v>
      </c>
      <c r="E2729">
        <v>98312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43521</v>
      </c>
      <c r="L2729" t="s">
        <v>26</v>
      </c>
      <c r="N2729" t="s">
        <v>24</v>
      </c>
    </row>
    <row r="2730" spans="1:14" x14ac:dyDescent="0.25">
      <c r="A2730" t="s">
        <v>4872</v>
      </c>
      <c r="B2730" t="s">
        <v>4873</v>
      </c>
      <c r="C2730" t="s">
        <v>886</v>
      </c>
      <c r="D2730" t="s">
        <v>21</v>
      </c>
      <c r="E2730">
        <v>98223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43521</v>
      </c>
      <c r="L2730" t="s">
        <v>26</v>
      </c>
      <c r="N2730" t="s">
        <v>24</v>
      </c>
    </row>
    <row r="2731" spans="1:14" x14ac:dyDescent="0.25">
      <c r="A2731" t="s">
        <v>4874</v>
      </c>
      <c r="B2731" t="s">
        <v>4875</v>
      </c>
      <c r="C2731" t="s">
        <v>34</v>
      </c>
      <c r="D2731" t="s">
        <v>21</v>
      </c>
      <c r="E2731">
        <v>98684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43521</v>
      </c>
      <c r="L2731" t="s">
        <v>26</v>
      </c>
      <c r="N2731" t="s">
        <v>24</v>
      </c>
    </row>
    <row r="2732" spans="1:14" x14ac:dyDescent="0.25">
      <c r="A2732" t="s">
        <v>4876</v>
      </c>
      <c r="B2732" t="s">
        <v>4263</v>
      </c>
      <c r="C2732" t="s">
        <v>34</v>
      </c>
      <c r="D2732" t="s">
        <v>21</v>
      </c>
      <c r="E2732">
        <v>98684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43521</v>
      </c>
      <c r="L2732" t="s">
        <v>26</v>
      </c>
      <c r="N2732" t="s">
        <v>24</v>
      </c>
    </row>
    <row r="2733" spans="1:14" x14ac:dyDescent="0.25">
      <c r="A2733" t="s">
        <v>4877</v>
      </c>
      <c r="B2733" t="s">
        <v>4878</v>
      </c>
      <c r="C2733" t="s">
        <v>34</v>
      </c>
      <c r="D2733" t="s">
        <v>21</v>
      </c>
      <c r="E2733">
        <v>98683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43521</v>
      </c>
      <c r="L2733" t="s">
        <v>26</v>
      </c>
      <c r="N2733" t="s">
        <v>24</v>
      </c>
    </row>
    <row r="2734" spans="1:14" x14ac:dyDescent="0.25">
      <c r="A2734" t="s">
        <v>4879</v>
      </c>
      <c r="B2734" t="s">
        <v>4880</v>
      </c>
      <c r="C2734" t="s">
        <v>886</v>
      </c>
      <c r="D2734" t="s">
        <v>21</v>
      </c>
      <c r="E2734">
        <v>98223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43521</v>
      </c>
      <c r="L2734" t="s">
        <v>26</v>
      </c>
      <c r="N2734" t="s">
        <v>24</v>
      </c>
    </row>
    <row r="2735" spans="1:14" x14ac:dyDescent="0.25">
      <c r="A2735" t="s">
        <v>4881</v>
      </c>
      <c r="B2735" t="s">
        <v>4882</v>
      </c>
      <c r="C2735" t="s">
        <v>34</v>
      </c>
      <c r="D2735" t="s">
        <v>21</v>
      </c>
      <c r="E2735">
        <v>98684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43521</v>
      </c>
      <c r="L2735" t="s">
        <v>26</v>
      </c>
      <c r="N2735" t="s">
        <v>24</v>
      </c>
    </row>
    <row r="2736" spans="1:14" x14ac:dyDescent="0.25">
      <c r="A2736" t="s">
        <v>4883</v>
      </c>
      <c r="B2736" t="s">
        <v>4884</v>
      </c>
      <c r="C2736" t="s">
        <v>1270</v>
      </c>
      <c r="D2736" t="s">
        <v>21</v>
      </c>
      <c r="E2736">
        <v>98012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43521</v>
      </c>
      <c r="L2736" t="s">
        <v>26</v>
      </c>
      <c r="N2736" t="s">
        <v>24</v>
      </c>
    </row>
    <row r="2737" spans="1:14" x14ac:dyDescent="0.25">
      <c r="A2737" t="s">
        <v>1267</v>
      </c>
      <c r="B2737" t="s">
        <v>1268</v>
      </c>
      <c r="C2737" t="s">
        <v>632</v>
      </c>
      <c r="D2737" t="s">
        <v>21</v>
      </c>
      <c r="E2737">
        <v>98037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43521</v>
      </c>
      <c r="L2737" t="s">
        <v>26</v>
      </c>
      <c r="N2737" t="s">
        <v>24</v>
      </c>
    </row>
    <row r="2738" spans="1:14" x14ac:dyDescent="0.25">
      <c r="A2738" t="s">
        <v>111</v>
      </c>
      <c r="B2738" t="s">
        <v>4885</v>
      </c>
      <c r="C2738" t="s">
        <v>34</v>
      </c>
      <c r="D2738" t="s">
        <v>21</v>
      </c>
      <c r="E2738">
        <v>98662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43521</v>
      </c>
      <c r="L2738" t="s">
        <v>26</v>
      </c>
      <c r="N2738" t="s">
        <v>24</v>
      </c>
    </row>
    <row r="2739" spans="1:14" x14ac:dyDescent="0.25">
      <c r="A2739" t="s">
        <v>111</v>
      </c>
      <c r="B2739" t="s">
        <v>4886</v>
      </c>
      <c r="C2739" t="s">
        <v>886</v>
      </c>
      <c r="D2739" t="s">
        <v>21</v>
      </c>
      <c r="E2739">
        <v>98223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43521</v>
      </c>
      <c r="L2739" t="s">
        <v>26</v>
      </c>
      <c r="N2739" t="s">
        <v>24</v>
      </c>
    </row>
    <row r="2740" spans="1:14" x14ac:dyDescent="0.25">
      <c r="A2740">
        <v>76</v>
      </c>
      <c r="B2740" t="s">
        <v>4887</v>
      </c>
      <c r="C2740" t="s">
        <v>886</v>
      </c>
      <c r="D2740" t="s">
        <v>21</v>
      </c>
      <c r="E2740">
        <v>98223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43521</v>
      </c>
      <c r="L2740" t="s">
        <v>26</v>
      </c>
      <c r="N2740" t="s">
        <v>24</v>
      </c>
    </row>
    <row r="2741" spans="1:14" x14ac:dyDescent="0.25">
      <c r="A2741" t="s">
        <v>4888</v>
      </c>
      <c r="B2741" t="s">
        <v>4889</v>
      </c>
      <c r="C2741" t="s">
        <v>886</v>
      </c>
      <c r="D2741" t="s">
        <v>21</v>
      </c>
      <c r="E2741">
        <v>98223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43521</v>
      </c>
      <c r="L2741" t="s">
        <v>26</v>
      </c>
      <c r="N2741" t="s">
        <v>24</v>
      </c>
    </row>
    <row r="2742" spans="1:14" x14ac:dyDescent="0.25">
      <c r="A2742" t="s">
        <v>3130</v>
      </c>
      <c r="B2742" t="s">
        <v>4890</v>
      </c>
      <c r="C2742" t="s">
        <v>236</v>
      </c>
      <c r="D2742" t="s">
        <v>21</v>
      </c>
      <c r="E2742">
        <v>98409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43521</v>
      </c>
      <c r="L2742" t="s">
        <v>26</v>
      </c>
      <c r="N2742" t="s">
        <v>24</v>
      </c>
    </row>
    <row r="2743" spans="1:14" x14ac:dyDescent="0.25">
      <c r="A2743" t="s">
        <v>1275</v>
      </c>
      <c r="B2743" t="s">
        <v>4891</v>
      </c>
      <c r="C2743" t="s">
        <v>3694</v>
      </c>
      <c r="D2743" t="s">
        <v>21</v>
      </c>
      <c r="E2743">
        <v>98042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43521</v>
      </c>
      <c r="L2743" t="s">
        <v>26</v>
      </c>
      <c r="N2743" t="s">
        <v>24</v>
      </c>
    </row>
    <row r="2744" spans="1:14" x14ac:dyDescent="0.25">
      <c r="A2744" t="s">
        <v>4892</v>
      </c>
      <c r="B2744" t="s">
        <v>4893</v>
      </c>
      <c r="C2744" t="s">
        <v>261</v>
      </c>
      <c r="D2744" t="s">
        <v>21</v>
      </c>
      <c r="E2744">
        <v>99205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43521</v>
      </c>
      <c r="L2744" t="s">
        <v>26</v>
      </c>
      <c r="N2744" t="s">
        <v>24</v>
      </c>
    </row>
    <row r="2745" spans="1:14" x14ac:dyDescent="0.25">
      <c r="A2745" t="s">
        <v>4894</v>
      </c>
      <c r="B2745" t="s">
        <v>4895</v>
      </c>
      <c r="C2745" t="s">
        <v>261</v>
      </c>
      <c r="D2745" t="s">
        <v>21</v>
      </c>
      <c r="E2745">
        <v>99201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43521</v>
      </c>
      <c r="L2745" t="s">
        <v>26</v>
      </c>
      <c r="N2745" t="s">
        <v>24</v>
      </c>
    </row>
    <row r="2746" spans="1:14" x14ac:dyDescent="0.25">
      <c r="A2746" t="s">
        <v>413</v>
      </c>
      <c r="B2746" t="s">
        <v>4896</v>
      </c>
      <c r="C2746" t="s">
        <v>1270</v>
      </c>
      <c r="D2746" t="s">
        <v>21</v>
      </c>
      <c r="E2746">
        <v>98021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43521</v>
      </c>
      <c r="L2746" t="s">
        <v>26</v>
      </c>
      <c r="N2746" t="s">
        <v>24</v>
      </c>
    </row>
    <row r="2747" spans="1:14" x14ac:dyDescent="0.25">
      <c r="A2747" t="s">
        <v>4897</v>
      </c>
      <c r="B2747" t="s">
        <v>4898</v>
      </c>
      <c r="C2747" t="s">
        <v>92</v>
      </c>
      <c r="D2747" t="s">
        <v>21</v>
      </c>
      <c r="E2747">
        <v>98274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43521</v>
      </c>
      <c r="L2747" t="s">
        <v>26</v>
      </c>
      <c r="N2747" t="s">
        <v>24</v>
      </c>
    </row>
    <row r="2748" spans="1:14" x14ac:dyDescent="0.25">
      <c r="A2748" t="s">
        <v>4899</v>
      </c>
      <c r="B2748" t="s">
        <v>4900</v>
      </c>
      <c r="C2748" t="s">
        <v>261</v>
      </c>
      <c r="D2748" t="s">
        <v>21</v>
      </c>
      <c r="E2748">
        <v>99201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43521</v>
      </c>
      <c r="L2748" t="s">
        <v>26</v>
      </c>
      <c r="N2748" t="s">
        <v>24</v>
      </c>
    </row>
    <row r="2749" spans="1:14" x14ac:dyDescent="0.25">
      <c r="A2749" t="s">
        <v>4901</v>
      </c>
      <c r="B2749" t="s">
        <v>4902</v>
      </c>
      <c r="C2749" t="s">
        <v>3598</v>
      </c>
      <c r="D2749" t="s">
        <v>21</v>
      </c>
      <c r="E2749">
        <v>98349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43521</v>
      </c>
      <c r="L2749" t="s">
        <v>26</v>
      </c>
      <c r="N2749" t="s">
        <v>24</v>
      </c>
    </row>
    <row r="2750" spans="1:14" x14ac:dyDescent="0.25">
      <c r="A2750" t="s">
        <v>581</v>
      </c>
      <c r="B2750" t="s">
        <v>4903</v>
      </c>
      <c r="C2750" t="s">
        <v>886</v>
      </c>
      <c r="D2750" t="s">
        <v>21</v>
      </c>
      <c r="E2750">
        <v>98223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43521</v>
      </c>
      <c r="L2750" t="s">
        <v>26</v>
      </c>
      <c r="N2750" t="s">
        <v>24</v>
      </c>
    </row>
    <row r="2751" spans="1:14" x14ac:dyDescent="0.25">
      <c r="A2751" t="s">
        <v>2371</v>
      </c>
      <c r="B2751" t="s">
        <v>4904</v>
      </c>
      <c r="C2751" t="s">
        <v>34</v>
      </c>
      <c r="D2751" t="s">
        <v>21</v>
      </c>
      <c r="E2751">
        <v>98662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43521</v>
      </c>
      <c r="L2751" t="s">
        <v>26</v>
      </c>
      <c r="N2751" t="s">
        <v>24</v>
      </c>
    </row>
    <row r="2752" spans="1:14" x14ac:dyDescent="0.25">
      <c r="A2752" t="s">
        <v>4905</v>
      </c>
      <c r="B2752" t="s">
        <v>4906</v>
      </c>
      <c r="C2752" t="s">
        <v>34</v>
      </c>
      <c r="D2752" t="s">
        <v>21</v>
      </c>
      <c r="E2752">
        <v>98662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43521</v>
      </c>
      <c r="L2752" t="s">
        <v>26</v>
      </c>
      <c r="N2752" t="s">
        <v>24</v>
      </c>
    </row>
    <row r="2753" spans="1:14" x14ac:dyDescent="0.25">
      <c r="A2753" t="s">
        <v>4907</v>
      </c>
      <c r="B2753" t="s">
        <v>4908</v>
      </c>
      <c r="C2753" t="s">
        <v>92</v>
      </c>
      <c r="D2753" t="s">
        <v>21</v>
      </c>
      <c r="E2753">
        <v>98274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43521</v>
      </c>
      <c r="L2753" t="s">
        <v>26</v>
      </c>
      <c r="N2753" t="s">
        <v>24</v>
      </c>
    </row>
    <row r="2754" spans="1:14" x14ac:dyDescent="0.25">
      <c r="A2754" t="s">
        <v>316</v>
      </c>
      <c r="B2754" t="s">
        <v>4909</v>
      </c>
      <c r="C2754" t="s">
        <v>108</v>
      </c>
      <c r="D2754" t="s">
        <v>21</v>
      </c>
      <c r="E2754">
        <v>98204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43521</v>
      </c>
      <c r="L2754" t="s">
        <v>26</v>
      </c>
      <c r="N2754" t="s">
        <v>24</v>
      </c>
    </row>
    <row r="2755" spans="1:14" x14ac:dyDescent="0.25">
      <c r="A2755" t="s">
        <v>4910</v>
      </c>
      <c r="B2755" t="s">
        <v>4911</v>
      </c>
      <c r="C2755" t="s">
        <v>20</v>
      </c>
      <c r="D2755" t="s">
        <v>21</v>
      </c>
      <c r="E2755">
        <v>98103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43521</v>
      </c>
      <c r="L2755" t="s">
        <v>26</v>
      </c>
      <c r="N2755" t="s">
        <v>24</v>
      </c>
    </row>
    <row r="2756" spans="1:14" x14ac:dyDescent="0.25">
      <c r="A2756" t="s">
        <v>583</v>
      </c>
      <c r="B2756" t="s">
        <v>4912</v>
      </c>
      <c r="C2756" t="s">
        <v>4227</v>
      </c>
      <c r="D2756" t="s">
        <v>21</v>
      </c>
      <c r="E2756">
        <v>98019</v>
      </c>
      <c r="F2756" t="s">
        <v>22</v>
      </c>
      <c r="G2756" t="s">
        <v>23</v>
      </c>
      <c r="H2756" t="s">
        <v>24</v>
      </c>
      <c r="I2756" t="s">
        <v>24</v>
      </c>
      <c r="J2756" s="1">
        <v>43398</v>
      </c>
      <c r="K2756" s="1">
        <v>43521</v>
      </c>
      <c r="L2756" t="s">
        <v>118</v>
      </c>
      <c r="N2756" t="s">
        <v>119</v>
      </c>
    </row>
    <row r="2757" spans="1:14" x14ac:dyDescent="0.25">
      <c r="A2757" t="s">
        <v>4913</v>
      </c>
      <c r="B2757" t="s">
        <v>4914</v>
      </c>
      <c r="C2757" t="s">
        <v>907</v>
      </c>
      <c r="D2757" t="s">
        <v>21</v>
      </c>
      <c r="E2757">
        <v>98221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43521</v>
      </c>
      <c r="L2757" t="s">
        <v>26</v>
      </c>
      <c r="N2757" t="s">
        <v>24</v>
      </c>
    </row>
    <row r="2758" spans="1:14" x14ac:dyDescent="0.25">
      <c r="A2758" t="s">
        <v>4915</v>
      </c>
      <c r="B2758" t="s">
        <v>4916</v>
      </c>
      <c r="C2758" t="s">
        <v>3598</v>
      </c>
      <c r="D2758" t="s">
        <v>21</v>
      </c>
      <c r="E2758">
        <v>98349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43521</v>
      </c>
      <c r="L2758" t="s">
        <v>26</v>
      </c>
      <c r="N2758" t="s">
        <v>24</v>
      </c>
    </row>
    <row r="2759" spans="1:14" x14ac:dyDescent="0.25">
      <c r="A2759" t="s">
        <v>4917</v>
      </c>
      <c r="B2759" t="s">
        <v>4918</v>
      </c>
      <c r="C2759" t="s">
        <v>261</v>
      </c>
      <c r="D2759" t="s">
        <v>21</v>
      </c>
      <c r="E2759">
        <v>99205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43521</v>
      </c>
      <c r="L2759" t="s">
        <v>26</v>
      </c>
      <c r="N2759" t="s">
        <v>24</v>
      </c>
    </row>
    <row r="2760" spans="1:14" x14ac:dyDescent="0.25">
      <c r="A2760" t="s">
        <v>4919</v>
      </c>
      <c r="B2760" t="s">
        <v>4920</v>
      </c>
      <c r="C2760" t="s">
        <v>3694</v>
      </c>
      <c r="D2760" t="s">
        <v>21</v>
      </c>
      <c r="E2760">
        <v>98042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43521</v>
      </c>
      <c r="L2760" t="s">
        <v>26</v>
      </c>
      <c r="N2760" t="s">
        <v>24</v>
      </c>
    </row>
    <row r="2761" spans="1:14" x14ac:dyDescent="0.25">
      <c r="A2761" t="s">
        <v>4921</v>
      </c>
      <c r="B2761" t="s">
        <v>4922</v>
      </c>
      <c r="C2761" t="s">
        <v>907</v>
      </c>
      <c r="D2761" t="s">
        <v>21</v>
      </c>
      <c r="E2761">
        <v>98221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43521</v>
      </c>
      <c r="L2761" t="s">
        <v>26</v>
      </c>
      <c r="N2761" t="s">
        <v>24</v>
      </c>
    </row>
    <row r="2762" spans="1:14" x14ac:dyDescent="0.25">
      <c r="A2762" t="s">
        <v>1326</v>
      </c>
      <c r="B2762" t="s">
        <v>1327</v>
      </c>
      <c r="C2762" t="s">
        <v>1328</v>
      </c>
      <c r="D2762" t="s">
        <v>21</v>
      </c>
      <c r="E2762">
        <v>99004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43521</v>
      </c>
      <c r="L2762" t="s">
        <v>26</v>
      </c>
      <c r="N2762" t="s">
        <v>24</v>
      </c>
    </row>
    <row r="2763" spans="1:14" x14ac:dyDescent="0.25">
      <c r="A2763" t="s">
        <v>4726</v>
      </c>
      <c r="B2763" t="s">
        <v>4923</v>
      </c>
      <c r="C2763" t="s">
        <v>296</v>
      </c>
      <c r="D2763" t="s">
        <v>21</v>
      </c>
      <c r="E2763">
        <v>98366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43521</v>
      </c>
      <c r="L2763" t="s">
        <v>26</v>
      </c>
      <c r="N2763" t="s">
        <v>24</v>
      </c>
    </row>
    <row r="2764" spans="1:14" x14ac:dyDescent="0.25">
      <c r="A2764" t="s">
        <v>4924</v>
      </c>
      <c r="B2764" t="s">
        <v>4925</v>
      </c>
      <c r="C2764" t="s">
        <v>261</v>
      </c>
      <c r="D2764" t="s">
        <v>21</v>
      </c>
      <c r="E2764">
        <v>99205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43521</v>
      </c>
      <c r="L2764" t="s">
        <v>26</v>
      </c>
      <c r="N2764" t="s">
        <v>24</v>
      </c>
    </row>
    <row r="2765" spans="1:14" x14ac:dyDescent="0.25">
      <c r="A2765" t="s">
        <v>4926</v>
      </c>
      <c r="B2765" t="s">
        <v>4927</v>
      </c>
      <c r="C2765" t="s">
        <v>261</v>
      </c>
      <c r="D2765" t="s">
        <v>21</v>
      </c>
      <c r="E2765">
        <v>99205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43521</v>
      </c>
      <c r="L2765" t="s">
        <v>26</v>
      </c>
      <c r="N2765" t="s">
        <v>24</v>
      </c>
    </row>
    <row r="2766" spans="1:14" x14ac:dyDescent="0.25">
      <c r="A2766" t="s">
        <v>4928</v>
      </c>
      <c r="B2766" t="s">
        <v>4929</v>
      </c>
      <c r="C2766" t="s">
        <v>296</v>
      </c>
      <c r="D2766" t="s">
        <v>21</v>
      </c>
      <c r="E2766">
        <v>98367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43521</v>
      </c>
      <c r="L2766" t="s">
        <v>26</v>
      </c>
      <c r="N2766" t="s">
        <v>24</v>
      </c>
    </row>
    <row r="2767" spans="1:14" x14ac:dyDescent="0.25">
      <c r="A2767" t="s">
        <v>4930</v>
      </c>
      <c r="B2767" t="s">
        <v>4931</v>
      </c>
      <c r="C2767" t="s">
        <v>3598</v>
      </c>
      <c r="D2767" t="s">
        <v>21</v>
      </c>
      <c r="E2767">
        <v>98349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43521</v>
      </c>
      <c r="L2767" t="s">
        <v>26</v>
      </c>
      <c r="N2767" t="s">
        <v>24</v>
      </c>
    </row>
    <row r="2768" spans="1:14" x14ac:dyDescent="0.25">
      <c r="A2768" t="s">
        <v>4932</v>
      </c>
      <c r="B2768" t="s">
        <v>4933</v>
      </c>
      <c r="C2768" t="s">
        <v>886</v>
      </c>
      <c r="D2768" t="s">
        <v>21</v>
      </c>
      <c r="E2768">
        <v>98223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43521</v>
      </c>
      <c r="L2768" t="s">
        <v>26</v>
      </c>
      <c r="N2768" t="s">
        <v>24</v>
      </c>
    </row>
    <row r="2769" spans="1:14" x14ac:dyDescent="0.25">
      <c r="A2769" t="s">
        <v>247</v>
      </c>
      <c r="B2769" t="s">
        <v>248</v>
      </c>
      <c r="C2769" t="s">
        <v>236</v>
      </c>
      <c r="D2769" t="s">
        <v>21</v>
      </c>
      <c r="E2769">
        <v>98406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43521</v>
      </c>
      <c r="L2769" t="s">
        <v>26</v>
      </c>
      <c r="N2769" t="s">
        <v>24</v>
      </c>
    </row>
    <row r="2770" spans="1:14" x14ac:dyDescent="0.25">
      <c r="A2770" t="s">
        <v>4934</v>
      </c>
      <c r="B2770" t="s">
        <v>4935</v>
      </c>
      <c r="C2770" t="s">
        <v>296</v>
      </c>
      <c r="D2770" t="s">
        <v>21</v>
      </c>
      <c r="E2770">
        <v>98366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43521</v>
      </c>
      <c r="L2770" t="s">
        <v>26</v>
      </c>
      <c r="N2770" t="s">
        <v>24</v>
      </c>
    </row>
    <row r="2771" spans="1:14" x14ac:dyDescent="0.25">
      <c r="A2771" t="s">
        <v>3322</v>
      </c>
      <c r="B2771" t="s">
        <v>4936</v>
      </c>
      <c r="C2771" t="s">
        <v>886</v>
      </c>
      <c r="D2771" t="s">
        <v>21</v>
      </c>
      <c r="E2771">
        <v>98223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43521</v>
      </c>
      <c r="L2771" t="s">
        <v>26</v>
      </c>
      <c r="N2771" t="s">
        <v>24</v>
      </c>
    </row>
    <row r="2772" spans="1:14" x14ac:dyDescent="0.25">
      <c r="A2772" t="s">
        <v>4937</v>
      </c>
      <c r="B2772" t="s">
        <v>4938</v>
      </c>
      <c r="C2772" t="s">
        <v>261</v>
      </c>
      <c r="D2772" t="s">
        <v>21</v>
      </c>
      <c r="E2772">
        <v>99205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43521</v>
      </c>
      <c r="L2772" t="s">
        <v>26</v>
      </c>
      <c r="N2772" t="s">
        <v>24</v>
      </c>
    </row>
    <row r="2773" spans="1:14" x14ac:dyDescent="0.25">
      <c r="A2773" t="s">
        <v>4939</v>
      </c>
      <c r="B2773" t="s">
        <v>4940</v>
      </c>
      <c r="C2773" t="s">
        <v>4941</v>
      </c>
      <c r="D2773" t="s">
        <v>21</v>
      </c>
      <c r="E2773">
        <v>99029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43521</v>
      </c>
      <c r="L2773" t="s">
        <v>26</v>
      </c>
      <c r="N2773" t="s">
        <v>24</v>
      </c>
    </row>
    <row r="2774" spans="1:14" x14ac:dyDescent="0.25">
      <c r="A2774" t="s">
        <v>4942</v>
      </c>
      <c r="B2774" t="s">
        <v>4943</v>
      </c>
      <c r="C2774" t="s">
        <v>261</v>
      </c>
      <c r="D2774" t="s">
        <v>21</v>
      </c>
      <c r="E2774">
        <v>99205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43521</v>
      </c>
      <c r="L2774" t="s">
        <v>26</v>
      </c>
      <c r="N2774" t="s">
        <v>24</v>
      </c>
    </row>
    <row r="2775" spans="1:14" x14ac:dyDescent="0.25">
      <c r="A2775" t="s">
        <v>4944</v>
      </c>
      <c r="B2775" t="s">
        <v>4945</v>
      </c>
      <c r="C2775" t="s">
        <v>2244</v>
      </c>
      <c r="D2775" t="s">
        <v>21</v>
      </c>
      <c r="E2775">
        <v>98370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43521</v>
      </c>
      <c r="L2775" t="s">
        <v>26</v>
      </c>
      <c r="N2775" t="s">
        <v>24</v>
      </c>
    </row>
    <row r="2776" spans="1:14" x14ac:dyDescent="0.25">
      <c r="A2776" t="s">
        <v>4946</v>
      </c>
      <c r="B2776" t="s">
        <v>4947</v>
      </c>
      <c r="C2776" t="s">
        <v>87</v>
      </c>
      <c r="D2776" t="s">
        <v>21</v>
      </c>
      <c r="E2776">
        <v>99001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43520</v>
      </c>
      <c r="L2776" t="s">
        <v>26</v>
      </c>
      <c r="N2776" t="s">
        <v>24</v>
      </c>
    </row>
    <row r="2777" spans="1:14" x14ac:dyDescent="0.25">
      <c r="A2777" t="s">
        <v>4948</v>
      </c>
      <c r="B2777" t="s">
        <v>4949</v>
      </c>
      <c r="C2777" t="s">
        <v>2841</v>
      </c>
      <c r="D2777" t="s">
        <v>21</v>
      </c>
      <c r="E2777">
        <v>99034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43520</v>
      </c>
      <c r="L2777" t="s">
        <v>26</v>
      </c>
      <c r="N2777" t="s">
        <v>24</v>
      </c>
    </row>
    <row r="2778" spans="1:14" x14ac:dyDescent="0.25">
      <c r="A2778" t="s">
        <v>4950</v>
      </c>
      <c r="B2778" t="s">
        <v>4951</v>
      </c>
      <c r="C2778" t="s">
        <v>266</v>
      </c>
      <c r="D2778" t="s">
        <v>21</v>
      </c>
      <c r="E2778">
        <v>98092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43520</v>
      </c>
      <c r="L2778" t="s">
        <v>26</v>
      </c>
      <c r="N2778" t="s">
        <v>24</v>
      </c>
    </row>
    <row r="2779" spans="1:14" x14ac:dyDescent="0.25">
      <c r="A2779" t="s">
        <v>4616</v>
      </c>
      <c r="B2779" t="s">
        <v>4952</v>
      </c>
      <c r="C2779" t="s">
        <v>87</v>
      </c>
      <c r="D2779" t="s">
        <v>21</v>
      </c>
      <c r="E2779">
        <v>99224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43520</v>
      </c>
      <c r="L2779" t="s">
        <v>26</v>
      </c>
      <c r="N2779" t="s">
        <v>24</v>
      </c>
    </row>
    <row r="2780" spans="1:14" x14ac:dyDescent="0.25">
      <c r="A2780" t="s">
        <v>4953</v>
      </c>
      <c r="B2780" t="s">
        <v>4954</v>
      </c>
      <c r="C2780" t="s">
        <v>1270</v>
      </c>
      <c r="D2780" t="s">
        <v>21</v>
      </c>
      <c r="E2780">
        <v>98021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43519</v>
      </c>
      <c r="L2780" t="s">
        <v>26</v>
      </c>
      <c r="N2780" t="s">
        <v>24</v>
      </c>
    </row>
    <row r="2781" spans="1:14" x14ac:dyDescent="0.25">
      <c r="A2781" t="s">
        <v>773</v>
      </c>
      <c r="B2781" t="s">
        <v>4955</v>
      </c>
      <c r="C2781" t="s">
        <v>1270</v>
      </c>
      <c r="D2781" t="s">
        <v>21</v>
      </c>
      <c r="E2781">
        <v>98011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43519</v>
      </c>
      <c r="L2781" t="s">
        <v>26</v>
      </c>
      <c r="N2781" t="s">
        <v>24</v>
      </c>
    </row>
    <row r="2782" spans="1:14" x14ac:dyDescent="0.25">
      <c r="A2782" t="s">
        <v>3109</v>
      </c>
      <c r="B2782" t="s">
        <v>3110</v>
      </c>
      <c r="C2782" t="s">
        <v>907</v>
      </c>
      <c r="D2782" t="s">
        <v>21</v>
      </c>
      <c r="E2782">
        <v>98221</v>
      </c>
      <c r="F2782" t="s">
        <v>22</v>
      </c>
      <c r="G2782" t="s">
        <v>22</v>
      </c>
      <c r="H2782" t="s">
        <v>104</v>
      </c>
      <c r="I2782" t="s">
        <v>148</v>
      </c>
      <c r="J2782" t="s">
        <v>59</v>
      </c>
      <c r="K2782" s="1">
        <v>43518</v>
      </c>
      <c r="L2782" t="s">
        <v>60</v>
      </c>
      <c r="M2782" t="str">
        <f>HYPERLINK("https://www.regulations.gov/docket?D=FDA-2019-H-0832")</f>
        <v>https://www.regulations.gov/docket?D=FDA-2019-H-0832</v>
      </c>
      <c r="N2782" t="s">
        <v>59</v>
      </c>
    </row>
    <row r="2783" spans="1:14" x14ac:dyDescent="0.25">
      <c r="A2783" t="s">
        <v>4956</v>
      </c>
      <c r="B2783" t="s">
        <v>2731</v>
      </c>
      <c r="C2783" t="s">
        <v>218</v>
      </c>
      <c r="D2783" t="s">
        <v>21</v>
      </c>
      <c r="E2783">
        <v>98391</v>
      </c>
      <c r="F2783" t="s">
        <v>22</v>
      </c>
      <c r="G2783" t="s">
        <v>22</v>
      </c>
      <c r="H2783" t="s">
        <v>116</v>
      </c>
      <c r="I2783" t="s">
        <v>117</v>
      </c>
      <c r="J2783" s="1">
        <v>43440</v>
      </c>
      <c r="K2783" s="1">
        <v>43517</v>
      </c>
      <c r="L2783" t="s">
        <v>118</v>
      </c>
      <c r="N2783" t="s">
        <v>1849</v>
      </c>
    </row>
    <row r="2784" spans="1:14" x14ac:dyDescent="0.25">
      <c r="A2784" t="s">
        <v>4957</v>
      </c>
      <c r="B2784" t="s">
        <v>4958</v>
      </c>
      <c r="C2784" t="s">
        <v>296</v>
      </c>
      <c r="D2784" t="s">
        <v>21</v>
      </c>
      <c r="E2784">
        <v>98366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43517</v>
      </c>
      <c r="L2784" t="s">
        <v>26</v>
      </c>
      <c r="N2784" t="s">
        <v>24</v>
      </c>
    </row>
    <row r="2785" spans="1:14" x14ac:dyDescent="0.25">
      <c r="A2785" t="s">
        <v>4959</v>
      </c>
      <c r="B2785" t="s">
        <v>4960</v>
      </c>
      <c r="C2785" t="s">
        <v>236</v>
      </c>
      <c r="D2785" t="s">
        <v>21</v>
      </c>
      <c r="E2785">
        <v>98408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43517</v>
      </c>
      <c r="L2785" t="s">
        <v>26</v>
      </c>
      <c r="N2785" t="s">
        <v>24</v>
      </c>
    </row>
    <row r="2786" spans="1:14" x14ac:dyDescent="0.25">
      <c r="A2786" t="s">
        <v>2771</v>
      </c>
      <c r="B2786" t="s">
        <v>2772</v>
      </c>
      <c r="C2786" t="s">
        <v>41</v>
      </c>
      <c r="D2786" t="s">
        <v>21</v>
      </c>
      <c r="E2786">
        <v>98188</v>
      </c>
      <c r="F2786" t="s">
        <v>22</v>
      </c>
      <c r="G2786" t="s">
        <v>22</v>
      </c>
      <c r="H2786" t="s">
        <v>116</v>
      </c>
      <c r="I2786" t="s">
        <v>117</v>
      </c>
      <c r="J2786" t="s">
        <v>59</v>
      </c>
      <c r="K2786" s="1">
        <v>43517</v>
      </c>
      <c r="L2786" t="s">
        <v>60</v>
      </c>
      <c r="M2786" t="str">
        <f>HYPERLINK("https://www.regulations.gov/docket?D=FDA-2019-H-0783")</f>
        <v>https://www.regulations.gov/docket?D=FDA-2019-H-0783</v>
      </c>
      <c r="N2786" t="s">
        <v>59</v>
      </c>
    </row>
    <row r="2787" spans="1:14" x14ac:dyDescent="0.25">
      <c r="A2787" t="s">
        <v>4961</v>
      </c>
      <c r="B2787" t="s">
        <v>4962</v>
      </c>
      <c r="C2787" t="s">
        <v>236</v>
      </c>
      <c r="D2787" t="s">
        <v>21</v>
      </c>
      <c r="E2787">
        <v>98407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43517</v>
      </c>
      <c r="L2787" t="s">
        <v>26</v>
      </c>
      <c r="N2787" t="s">
        <v>24</v>
      </c>
    </row>
    <row r="2788" spans="1:14" x14ac:dyDescent="0.25">
      <c r="A2788" t="s">
        <v>4963</v>
      </c>
      <c r="B2788" t="s">
        <v>4964</v>
      </c>
      <c r="C2788" t="s">
        <v>529</v>
      </c>
      <c r="D2788" t="s">
        <v>21</v>
      </c>
      <c r="E2788">
        <v>98034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43517</v>
      </c>
      <c r="L2788" t="s">
        <v>26</v>
      </c>
      <c r="N2788" t="s">
        <v>24</v>
      </c>
    </row>
    <row r="2789" spans="1:14" x14ac:dyDescent="0.25">
      <c r="A2789" t="s">
        <v>4965</v>
      </c>
      <c r="B2789" t="s">
        <v>4966</v>
      </c>
      <c r="C2789" t="s">
        <v>283</v>
      </c>
      <c r="D2789" t="s">
        <v>21</v>
      </c>
      <c r="E2789">
        <v>98466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43517</v>
      </c>
      <c r="L2789" t="s">
        <v>26</v>
      </c>
      <c r="N2789" t="s">
        <v>24</v>
      </c>
    </row>
    <row r="2790" spans="1:14" x14ac:dyDescent="0.25">
      <c r="A2790" t="s">
        <v>4967</v>
      </c>
      <c r="B2790" t="s">
        <v>4968</v>
      </c>
      <c r="C2790" t="s">
        <v>224</v>
      </c>
      <c r="D2790" t="s">
        <v>21</v>
      </c>
      <c r="E2790">
        <v>98133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43517</v>
      </c>
      <c r="L2790" t="s">
        <v>26</v>
      </c>
      <c r="N2790" t="s">
        <v>24</v>
      </c>
    </row>
    <row r="2791" spans="1:14" x14ac:dyDescent="0.25">
      <c r="A2791" t="s">
        <v>4969</v>
      </c>
      <c r="B2791" t="s">
        <v>4970</v>
      </c>
      <c r="C2791" t="s">
        <v>266</v>
      </c>
      <c r="D2791" t="s">
        <v>21</v>
      </c>
      <c r="E2791">
        <v>98001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43517</v>
      </c>
      <c r="L2791" t="s">
        <v>26</v>
      </c>
      <c r="N2791" t="s">
        <v>24</v>
      </c>
    </row>
    <row r="2792" spans="1:14" x14ac:dyDescent="0.25">
      <c r="A2792" t="s">
        <v>4971</v>
      </c>
      <c r="B2792" t="s">
        <v>4972</v>
      </c>
      <c r="C2792" t="s">
        <v>266</v>
      </c>
      <c r="D2792" t="s">
        <v>21</v>
      </c>
      <c r="E2792">
        <v>98002</v>
      </c>
      <c r="F2792" t="s">
        <v>22</v>
      </c>
      <c r="G2792" t="s">
        <v>22</v>
      </c>
      <c r="H2792" t="s">
        <v>57</v>
      </c>
      <c r="I2792" t="s">
        <v>58</v>
      </c>
      <c r="J2792" s="1">
        <v>43440</v>
      </c>
      <c r="K2792" s="1">
        <v>43517</v>
      </c>
      <c r="L2792" t="s">
        <v>118</v>
      </c>
      <c r="N2792" t="s">
        <v>1849</v>
      </c>
    </row>
    <row r="2793" spans="1:14" x14ac:dyDescent="0.25">
      <c r="A2793" t="s">
        <v>352</v>
      </c>
      <c r="B2793" t="s">
        <v>4973</v>
      </c>
      <c r="C2793" t="s">
        <v>20</v>
      </c>
      <c r="D2793" t="s">
        <v>21</v>
      </c>
      <c r="E2793">
        <v>98108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43517</v>
      </c>
      <c r="L2793" t="s">
        <v>26</v>
      </c>
      <c r="N2793" t="s">
        <v>24</v>
      </c>
    </row>
    <row r="2794" spans="1:14" x14ac:dyDescent="0.25">
      <c r="A2794">
        <v>76</v>
      </c>
      <c r="B2794" t="s">
        <v>4974</v>
      </c>
      <c r="C2794" t="s">
        <v>236</v>
      </c>
      <c r="D2794" t="s">
        <v>21</v>
      </c>
      <c r="E2794">
        <v>98404</v>
      </c>
      <c r="F2794" t="s">
        <v>22</v>
      </c>
      <c r="G2794" t="s">
        <v>22</v>
      </c>
      <c r="H2794" t="s">
        <v>57</v>
      </c>
      <c r="I2794" t="s">
        <v>58</v>
      </c>
      <c r="J2794" s="1">
        <v>43397</v>
      </c>
      <c r="K2794" s="1">
        <v>43517</v>
      </c>
      <c r="L2794" t="s">
        <v>118</v>
      </c>
      <c r="N2794" t="s">
        <v>1849</v>
      </c>
    </row>
    <row r="2795" spans="1:14" x14ac:dyDescent="0.25">
      <c r="A2795" t="s">
        <v>4975</v>
      </c>
      <c r="B2795" t="s">
        <v>4976</v>
      </c>
      <c r="C2795" t="s">
        <v>296</v>
      </c>
      <c r="D2795" t="s">
        <v>21</v>
      </c>
      <c r="E2795">
        <v>98366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43517</v>
      </c>
      <c r="L2795" t="s">
        <v>26</v>
      </c>
      <c r="N2795" t="s">
        <v>24</v>
      </c>
    </row>
    <row r="2796" spans="1:14" x14ac:dyDescent="0.25">
      <c r="A2796" t="s">
        <v>1275</v>
      </c>
      <c r="B2796" t="s">
        <v>4977</v>
      </c>
      <c r="C2796" t="s">
        <v>20</v>
      </c>
      <c r="D2796" t="s">
        <v>21</v>
      </c>
      <c r="E2796">
        <v>98118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43517</v>
      </c>
      <c r="L2796" t="s">
        <v>26</v>
      </c>
      <c r="N2796" t="s">
        <v>24</v>
      </c>
    </row>
    <row r="2797" spans="1:14" x14ac:dyDescent="0.25">
      <c r="A2797" t="s">
        <v>4978</v>
      </c>
      <c r="B2797" t="s">
        <v>4979</v>
      </c>
      <c r="C2797" t="s">
        <v>224</v>
      </c>
      <c r="D2797" t="s">
        <v>21</v>
      </c>
      <c r="E2797">
        <v>98133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43517</v>
      </c>
      <c r="L2797" t="s">
        <v>26</v>
      </c>
      <c r="N2797" t="s">
        <v>24</v>
      </c>
    </row>
    <row r="2798" spans="1:14" x14ac:dyDescent="0.25">
      <c r="A2798" t="s">
        <v>1160</v>
      </c>
      <c r="B2798" t="s">
        <v>1161</v>
      </c>
      <c r="C2798" t="s">
        <v>178</v>
      </c>
      <c r="D2798" t="s">
        <v>21</v>
      </c>
      <c r="E2798">
        <v>98944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43517</v>
      </c>
      <c r="L2798" t="s">
        <v>26</v>
      </c>
      <c r="N2798" t="s">
        <v>24</v>
      </c>
    </row>
    <row r="2799" spans="1:14" x14ac:dyDescent="0.25">
      <c r="A2799" t="s">
        <v>2652</v>
      </c>
      <c r="B2799" t="s">
        <v>2653</v>
      </c>
      <c r="C2799" t="s">
        <v>151</v>
      </c>
      <c r="D2799" t="s">
        <v>21</v>
      </c>
      <c r="E2799">
        <v>98439</v>
      </c>
      <c r="F2799" t="s">
        <v>22</v>
      </c>
      <c r="G2799" t="s">
        <v>22</v>
      </c>
      <c r="H2799" t="s">
        <v>116</v>
      </c>
      <c r="I2799" t="s">
        <v>117</v>
      </c>
      <c r="J2799" s="1">
        <v>43440</v>
      </c>
      <c r="K2799" s="1">
        <v>43517</v>
      </c>
      <c r="L2799" t="s">
        <v>118</v>
      </c>
      <c r="N2799" t="s">
        <v>1992</v>
      </c>
    </row>
    <row r="2800" spans="1:14" x14ac:dyDescent="0.25">
      <c r="A2800" t="s">
        <v>242</v>
      </c>
      <c r="B2800" t="s">
        <v>1450</v>
      </c>
      <c r="C2800" t="s">
        <v>266</v>
      </c>
      <c r="D2800" t="s">
        <v>21</v>
      </c>
      <c r="E2800">
        <v>98002</v>
      </c>
      <c r="F2800" t="s">
        <v>22</v>
      </c>
      <c r="G2800" t="s">
        <v>22</v>
      </c>
      <c r="H2800" t="s">
        <v>57</v>
      </c>
      <c r="I2800" t="s">
        <v>58</v>
      </c>
      <c r="J2800" s="1">
        <v>43440</v>
      </c>
      <c r="K2800" s="1">
        <v>43517</v>
      </c>
      <c r="L2800" t="s">
        <v>118</v>
      </c>
      <c r="N2800" t="s">
        <v>1849</v>
      </c>
    </row>
    <row r="2801" spans="1:14" x14ac:dyDescent="0.25">
      <c r="A2801" t="s">
        <v>242</v>
      </c>
      <c r="B2801" t="s">
        <v>1491</v>
      </c>
      <c r="C2801" t="s">
        <v>20</v>
      </c>
      <c r="D2801" t="s">
        <v>21</v>
      </c>
      <c r="E2801">
        <v>98125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43517</v>
      </c>
      <c r="L2801" t="s">
        <v>26</v>
      </c>
      <c r="N2801" t="s">
        <v>24</v>
      </c>
    </row>
    <row r="2802" spans="1:14" x14ac:dyDescent="0.25">
      <c r="A2802" t="s">
        <v>4980</v>
      </c>
      <c r="B2802" t="s">
        <v>4981</v>
      </c>
      <c r="C2802" t="s">
        <v>142</v>
      </c>
      <c r="D2802" t="s">
        <v>21</v>
      </c>
      <c r="E2802">
        <v>98908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43517</v>
      </c>
      <c r="L2802" t="s">
        <v>26</v>
      </c>
      <c r="N2802" t="s">
        <v>24</v>
      </c>
    </row>
    <row r="2803" spans="1:14" x14ac:dyDescent="0.25">
      <c r="A2803" t="s">
        <v>818</v>
      </c>
      <c r="B2803" t="s">
        <v>4982</v>
      </c>
      <c r="C2803" t="s">
        <v>224</v>
      </c>
      <c r="D2803" t="s">
        <v>21</v>
      </c>
      <c r="E2803">
        <v>98133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43517</v>
      </c>
      <c r="L2803" t="s">
        <v>26</v>
      </c>
      <c r="N2803" t="s">
        <v>24</v>
      </c>
    </row>
    <row r="2804" spans="1:14" x14ac:dyDescent="0.25">
      <c r="A2804" t="s">
        <v>4983</v>
      </c>
      <c r="B2804" t="s">
        <v>4984</v>
      </c>
      <c r="C2804" t="s">
        <v>283</v>
      </c>
      <c r="D2804" t="s">
        <v>21</v>
      </c>
      <c r="E2804">
        <v>98466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43517</v>
      </c>
      <c r="L2804" t="s">
        <v>26</v>
      </c>
      <c r="N2804" t="s">
        <v>24</v>
      </c>
    </row>
    <row r="2805" spans="1:14" x14ac:dyDescent="0.25">
      <c r="A2805" t="s">
        <v>4985</v>
      </c>
      <c r="B2805" t="s">
        <v>4986</v>
      </c>
      <c r="C2805" t="s">
        <v>20</v>
      </c>
      <c r="D2805" t="s">
        <v>21</v>
      </c>
      <c r="E2805">
        <v>98134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43517</v>
      </c>
      <c r="L2805" t="s">
        <v>26</v>
      </c>
      <c r="N2805" t="s">
        <v>24</v>
      </c>
    </row>
    <row r="2806" spans="1:14" x14ac:dyDescent="0.25">
      <c r="A2806" t="s">
        <v>4987</v>
      </c>
      <c r="B2806" t="s">
        <v>4988</v>
      </c>
      <c r="C2806" t="s">
        <v>224</v>
      </c>
      <c r="D2806" t="s">
        <v>21</v>
      </c>
      <c r="E2806">
        <v>98133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43517</v>
      </c>
      <c r="L2806" t="s">
        <v>26</v>
      </c>
      <c r="N2806" t="s">
        <v>24</v>
      </c>
    </row>
    <row r="2807" spans="1:14" x14ac:dyDescent="0.25">
      <c r="A2807" t="s">
        <v>1110</v>
      </c>
      <c r="B2807" t="s">
        <v>4989</v>
      </c>
      <c r="C2807" t="s">
        <v>296</v>
      </c>
      <c r="D2807" t="s">
        <v>21</v>
      </c>
      <c r="E2807">
        <v>98366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43517</v>
      </c>
      <c r="L2807" t="s">
        <v>26</v>
      </c>
      <c r="N2807" t="s">
        <v>24</v>
      </c>
    </row>
    <row r="2808" spans="1:14" x14ac:dyDescent="0.25">
      <c r="A2808" t="s">
        <v>683</v>
      </c>
      <c r="B2808" t="s">
        <v>4990</v>
      </c>
      <c r="C2808" t="s">
        <v>236</v>
      </c>
      <c r="D2808" t="s">
        <v>21</v>
      </c>
      <c r="E2808">
        <v>98407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43517</v>
      </c>
      <c r="L2808" t="s">
        <v>26</v>
      </c>
      <c r="N2808" t="s">
        <v>24</v>
      </c>
    </row>
    <row r="2809" spans="1:14" x14ac:dyDescent="0.25">
      <c r="A2809" t="s">
        <v>683</v>
      </c>
      <c r="B2809" t="s">
        <v>4991</v>
      </c>
      <c r="C2809" t="s">
        <v>296</v>
      </c>
      <c r="D2809" t="s">
        <v>21</v>
      </c>
      <c r="E2809">
        <v>98366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43517</v>
      </c>
      <c r="L2809" t="s">
        <v>26</v>
      </c>
      <c r="N2809" t="s">
        <v>24</v>
      </c>
    </row>
    <row r="2810" spans="1:14" x14ac:dyDescent="0.25">
      <c r="A2810" t="s">
        <v>4992</v>
      </c>
      <c r="B2810" t="s">
        <v>4993</v>
      </c>
      <c r="C2810" t="s">
        <v>632</v>
      </c>
      <c r="D2810" t="s">
        <v>21</v>
      </c>
      <c r="E2810">
        <v>98036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43517</v>
      </c>
      <c r="L2810" t="s">
        <v>26</v>
      </c>
      <c r="N2810" t="s">
        <v>24</v>
      </c>
    </row>
    <row r="2811" spans="1:14" x14ac:dyDescent="0.25">
      <c r="A2811" t="s">
        <v>71</v>
      </c>
      <c r="B2811" t="s">
        <v>4994</v>
      </c>
      <c r="C2811" t="s">
        <v>266</v>
      </c>
      <c r="D2811" t="s">
        <v>21</v>
      </c>
      <c r="E2811">
        <v>98002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43517</v>
      </c>
      <c r="L2811" t="s">
        <v>26</v>
      </c>
      <c r="N2811" t="s">
        <v>24</v>
      </c>
    </row>
    <row r="2812" spans="1:14" x14ac:dyDescent="0.25">
      <c r="A2812" t="s">
        <v>4995</v>
      </c>
      <c r="B2812" t="s">
        <v>4996</v>
      </c>
      <c r="C2812" t="s">
        <v>20</v>
      </c>
      <c r="D2812" t="s">
        <v>21</v>
      </c>
      <c r="E2812">
        <v>98102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43517</v>
      </c>
      <c r="L2812" t="s">
        <v>26</v>
      </c>
      <c r="N2812" t="s">
        <v>24</v>
      </c>
    </row>
    <row r="2813" spans="1:14" x14ac:dyDescent="0.25">
      <c r="A2813" t="s">
        <v>4997</v>
      </c>
      <c r="B2813" t="s">
        <v>4998</v>
      </c>
      <c r="C2813" t="s">
        <v>20</v>
      </c>
      <c r="D2813" t="s">
        <v>21</v>
      </c>
      <c r="E2813">
        <v>98125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43517</v>
      </c>
      <c r="L2813" t="s">
        <v>26</v>
      </c>
      <c r="N2813" t="s">
        <v>24</v>
      </c>
    </row>
    <row r="2814" spans="1:14" x14ac:dyDescent="0.25">
      <c r="A2814" t="s">
        <v>3655</v>
      </c>
      <c r="B2814" t="s">
        <v>3656</v>
      </c>
      <c r="C2814" t="s">
        <v>20</v>
      </c>
      <c r="D2814" t="s">
        <v>21</v>
      </c>
      <c r="E2814">
        <v>98199</v>
      </c>
      <c r="F2814" t="s">
        <v>22</v>
      </c>
      <c r="G2814" t="s">
        <v>22</v>
      </c>
      <c r="H2814" t="s">
        <v>104</v>
      </c>
      <c r="I2814" t="s">
        <v>148</v>
      </c>
      <c r="J2814" t="s">
        <v>59</v>
      </c>
      <c r="K2814" s="1">
        <v>43517</v>
      </c>
      <c r="L2814" t="s">
        <v>60</v>
      </c>
      <c r="M2814" t="str">
        <f>HYPERLINK("https://www.regulations.gov/docket?D=FDA-2019-H-0825")</f>
        <v>https://www.regulations.gov/docket?D=FDA-2019-H-0825</v>
      </c>
      <c r="N2814" t="s">
        <v>59</v>
      </c>
    </row>
    <row r="2815" spans="1:14" x14ac:dyDescent="0.25">
      <c r="A2815" t="s">
        <v>685</v>
      </c>
      <c r="B2815" t="s">
        <v>4999</v>
      </c>
      <c r="C2815" t="s">
        <v>266</v>
      </c>
      <c r="D2815" t="s">
        <v>21</v>
      </c>
      <c r="E2815">
        <v>98002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43517</v>
      </c>
      <c r="L2815" t="s">
        <v>26</v>
      </c>
      <c r="N2815" t="s">
        <v>24</v>
      </c>
    </row>
    <row r="2816" spans="1:14" x14ac:dyDescent="0.25">
      <c r="A2816" t="s">
        <v>5000</v>
      </c>
      <c r="B2816" t="s">
        <v>5001</v>
      </c>
      <c r="C2816" t="s">
        <v>236</v>
      </c>
      <c r="D2816" t="s">
        <v>21</v>
      </c>
      <c r="E2816">
        <v>98404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43517</v>
      </c>
      <c r="L2816" t="s">
        <v>26</v>
      </c>
      <c r="N2816" t="s">
        <v>24</v>
      </c>
    </row>
    <row r="2817" spans="1:14" x14ac:dyDescent="0.25">
      <c r="A2817" t="s">
        <v>5002</v>
      </c>
      <c r="B2817" t="s">
        <v>5003</v>
      </c>
      <c r="C2817" t="s">
        <v>20</v>
      </c>
      <c r="D2817" t="s">
        <v>21</v>
      </c>
      <c r="E2817">
        <v>98144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43517</v>
      </c>
      <c r="L2817" t="s">
        <v>26</v>
      </c>
      <c r="N2817" t="s">
        <v>24</v>
      </c>
    </row>
    <row r="2818" spans="1:14" x14ac:dyDescent="0.25">
      <c r="A2818" t="s">
        <v>77</v>
      </c>
      <c r="B2818" t="s">
        <v>5004</v>
      </c>
      <c r="C2818" t="s">
        <v>224</v>
      </c>
      <c r="D2818" t="s">
        <v>21</v>
      </c>
      <c r="E2818">
        <v>98133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43517</v>
      </c>
      <c r="L2818" t="s">
        <v>26</v>
      </c>
      <c r="N2818" t="s">
        <v>24</v>
      </c>
    </row>
    <row r="2819" spans="1:14" x14ac:dyDescent="0.25">
      <c r="A2819" t="s">
        <v>556</v>
      </c>
      <c r="B2819" t="s">
        <v>5005</v>
      </c>
      <c r="C2819" t="s">
        <v>266</v>
      </c>
      <c r="D2819" t="s">
        <v>21</v>
      </c>
      <c r="E2819">
        <v>98002</v>
      </c>
      <c r="F2819" t="s">
        <v>22</v>
      </c>
      <c r="G2819" t="s">
        <v>22</v>
      </c>
      <c r="H2819" t="s">
        <v>57</v>
      </c>
      <c r="I2819" t="s">
        <v>203</v>
      </c>
      <c r="J2819" s="1">
        <v>43440</v>
      </c>
      <c r="K2819" s="1">
        <v>43517</v>
      </c>
      <c r="L2819" t="s">
        <v>118</v>
      </c>
      <c r="N2819" t="s">
        <v>1849</v>
      </c>
    </row>
    <row r="2820" spans="1:14" x14ac:dyDescent="0.25">
      <c r="A2820" t="s">
        <v>5006</v>
      </c>
      <c r="B2820" t="s">
        <v>5007</v>
      </c>
      <c r="C2820" t="s">
        <v>151</v>
      </c>
      <c r="D2820" t="s">
        <v>21</v>
      </c>
      <c r="E2820">
        <v>98499</v>
      </c>
      <c r="F2820" t="s">
        <v>22</v>
      </c>
      <c r="G2820" t="s">
        <v>22</v>
      </c>
      <c r="H2820" t="s">
        <v>57</v>
      </c>
      <c r="I2820" t="s">
        <v>58</v>
      </c>
      <c r="J2820" s="1">
        <v>43440</v>
      </c>
      <c r="K2820" s="1">
        <v>43517</v>
      </c>
      <c r="L2820" t="s">
        <v>118</v>
      </c>
      <c r="N2820" t="s">
        <v>1992</v>
      </c>
    </row>
    <row r="2821" spans="1:14" x14ac:dyDescent="0.25">
      <c r="A2821" t="s">
        <v>5008</v>
      </c>
      <c r="B2821" t="s">
        <v>5009</v>
      </c>
      <c r="C2821" t="s">
        <v>5010</v>
      </c>
      <c r="D2821" t="s">
        <v>21</v>
      </c>
      <c r="E2821">
        <v>99180</v>
      </c>
      <c r="F2821" t="s">
        <v>22</v>
      </c>
      <c r="G2821" t="s">
        <v>22</v>
      </c>
      <c r="H2821" t="s">
        <v>104</v>
      </c>
      <c r="I2821" t="s">
        <v>105</v>
      </c>
      <c r="J2821" s="1">
        <v>43443</v>
      </c>
      <c r="K2821" s="1">
        <v>43517</v>
      </c>
      <c r="L2821" t="s">
        <v>118</v>
      </c>
      <c r="N2821" t="s">
        <v>1858</v>
      </c>
    </row>
    <row r="2822" spans="1:14" x14ac:dyDescent="0.25">
      <c r="A2822" t="s">
        <v>2846</v>
      </c>
      <c r="B2822" t="s">
        <v>5011</v>
      </c>
      <c r="C2822" t="s">
        <v>632</v>
      </c>
      <c r="D2822" t="s">
        <v>21</v>
      </c>
      <c r="E2822">
        <v>98036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43517</v>
      </c>
      <c r="L2822" t="s">
        <v>26</v>
      </c>
      <c r="N2822" t="s">
        <v>24</v>
      </c>
    </row>
    <row r="2823" spans="1:14" x14ac:dyDescent="0.25">
      <c r="A2823" t="s">
        <v>1664</v>
      </c>
      <c r="B2823" t="s">
        <v>1665</v>
      </c>
      <c r="C2823" t="s">
        <v>339</v>
      </c>
      <c r="D2823" t="s">
        <v>21</v>
      </c>
      <c r="E2823">
        <v>98848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43516</v>
      </c>
      <c r="L2823" t="s">
        <v>26</v>
      </c>
      <c r="N2823" t="s">
        <v>24</v>
      </c>
    </row>
    <row r="2824" spans="1:14" x14ac:dyDescent="0.25">
      <c r="A2824" t="s">
        <v>5012</v>
      </c>
      <c r="B2824" t="s">
        <v>5013</v>
      </c>
      <c r="C2824" t="s">
        <v>454</v>
      </c>
      <c r="D2824" t="s">
        <v>21</v>
      </c>
      <c r="E2824">
        <v>98005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43516</v>
      </c>
      <c r="L2824" t="s">
        <v>26</v>
      </c>
      <c r="N2824" t="s">
        <v>24</v>
      </c>
    </row>
    <row r="2825" spans="1:14" x14ac:dyDescent="0.25">
      <c r="A2825" t="s">
        <v>5014</v>
      </c>
      <c r="B2825" t="s">
        <v>5015</v>
      </c>
      <c r="C2825" t="s">
        <v>454</v>
      </c>
      <c r="D2825" t="s">
        <v>21</v>
      </c>
      <c r="E2825">
        <v>98005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43516</v>
      </c>
      <c r="L2825" t="s">
        <v>26</v>
      </c>
      <c r="N2825" t="s">
        <v>24</v>
      </c>
    </row>
    <row r="2826" spans="1:14" x14ac:dyDescent="0.25">
      <c r="A2826" t="s">
        <v>5016</v>
      </c>
      <c r="B2826" t="s">
        <v>5017</v>
      </c>
      <c r="C2826" t="s">
        <v>529</v>
      </c>
      <c r="D2826" t="s">
        <v>21</v>
      </c>
      <c r="E2826">
        <v>98033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43516</v>
      </c>
      <c r="L2826" t="s">
        <v>26</v>
      </c>
      <c r="N2826" t="s">
        <v>24</v>
      </c>
    </row>
    <row r="2827" spans="1:14" x14ac:dyDescent="0.25">
      <c r="A2827" t="s">
        <v>5018</v>
      </c>
      <c r="B2827" t="s">
        <v>5019</v>
      </c>
      <c r="C2827" t="s">
        <v>178</v>
      </c>
      <c r="D2827" t="s">
        <v>21</v>
      </c>
      <c r="E2827">
        <v>98944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43516</v>
      </c>
      <c r="L2827" t="s">
        <v>26</v>
      </c>
      <c r="N2827" t="s">
        <v>24</v>
      </c>
    </row>
    <row r="2828" spans="1:14" x14ac:dyDescent="0.25">
      <c r="A2828" t="s">
        <v>5020</v>
      </c>
      <c r="B2828" t="s">
        <v>5021</v>
      </c>
      <c r="C2828" t="s">
        <v>529</v>
      </c>
      <c r="D2828" t="s">
        <v>21</v>
      </c>
      <c r="E2828">
        <v>98033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43516</v>
      </c>
      <c r="L2828" t="s">
        <v>26</v>
      </c>
      <c r="N2828" t="s">
        <v>24</v>
      </c>
    </row>
    <row r="2829" spans="1:14" x14ac:dyDescent="0.25">
      <c r="A2829" t="s">
        <v>503</v>
      </c>
      <c r="B2829" t="s">
        <v>5022</v>
      </c>
      <c r="C2829" t="s">
        <v>296</v>
      </c>
      <c r="D2829" t="s">
        <v>21</v>
      </c>
      <c r="E2829">
        <v>98366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43516</v>
      </c>
      <c r="L2829" t="s">
        <v>26</v>
      </c>
      <c r="N2829" t="s">
        <v>24</v>
      </c>
    </row>
    <row r="2830" spans="1:14" x14ac:dyDescent="0.25">
      <c r="A2830" t="s">
        <v>5023</v>
      </c>
      <c r="B2830" t="s">
        <v>5024</v>
      </c>
      <c r="C2830" t="s">
        <v>246</v>
      </c>
      <c r="D2830" t="s">
        <v>21</v>
      </c>
      <c r="E2830">
        <v>98312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43516</v>
      </c>
      <c r="L2830" t="s">
        <v>26</v>
      </c>
      <c r="N2830" t="s">
        <v>24</v>
      </c>
    </row>
    <row r="2831" spans="1:14" x14ac:dyDescent="0.25">
      <c r="A2831" t="s">
        <v>5025</v>
      </c>
      <c r="B2831" t="s">
        <v>5026</v>
      </c>
      <c r="C2831" t="s">
        <v>37</v>
      </c>
      <c r="D2831" t="s">
        <v>21</v>
      </c>
      <c r="E2831">
        <v>99336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43516</v>
      </c>
      <c r="L2831" t="s">
        <v>26</v>
      </c>
      <c r="N2831" t="s">
        <v>24</v>
      </c>
    </row>
    <row r="2832" spans="1:14" x14ac:dyDescent="0.25">
      <c r="A2832" t="s">
        <v>3770</v>
      </c>
      <c r="B2832" t="s">
        <v>5027</v>
      </c>
      <c r="C2832" t="s">
        <v>529</v>
      </c>
      <c r="D2832" t="s">
        <v>21</v>
      </c>
      <c r="E2832">
        <v>98033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43516</v>
      </c>
      <c r="L2832" t="s">
        <v>26</v>
      </c>
      <c r="N2832" t="s">
        <v>24</v>
      </c>
    </row>
    <row r="2833" spans="1:14" x14ac:dyDescent="0.25">
      <c r="A2833" t="s">
        <v>244</v>
      </c>
      <c r="B2833" t="s">
        <v>245</v>
      </c>
      <c r="C2833" t="s">
        <v>246</v>
      </c>
      <c r="D2833" t="s">
        <v>21</v>
      </c>
      <c r="E2833">
        <v>98312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43516</v>
      </c>
      <c r="L2833" t="s">
        <v>26</v>
      </c>
      <c r="N2833" t="s">
        <v>24</v>
      </c>
    </row>
    <row r="2834" spans="1:14" x14ac:dyDescent="0.25">
      <c r="A2834" t="s">
        <v>5028</v>
      </c>
      <c r="B2834" t="s">
        <v>5029</v>
      </c>
      <c r="C2834" t="s">
        <v>56</v>
      </c>
      <c r="D2834" t="s">
        <v>21</v>
      </c>
      <c r="E2834">
        <v>99354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43516</v>
      </c>
      <c r="L2834" t="s">
        <v>26</v>
      </c>
      <c r="N2834" t="s">
        <v>24</v>
      </c>
    </row>
    <row r="2835" spans="1:14" x14ac:dyDescent="0.25">
      <c r="A2835" t="s">
        <v>5030</v>
      </c>
      <c r="B2835" t="s">
        <v>5031</v>
      </c>
      <c r="C2835" t="s">
        <v>37</v>
      </c>
      <c r="D2835" t="s">
        <v>21</v>
      </c>
      <c r="E2835">
        <v>99336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43516</v>
      </c>
      <c r="L2835" t="s">
        <v>26</v>
      </c>
      <c r="N2835" t="s">
        <v>24</v>
      </c>
    </row>
    <row r="2836" spans="1:14" x14ac:dyDescent="0.25">
      <c r="A2836" t="s">
        <v>5032</v>
      </c>
      <c r="B2836" t="s">
        <v>5033</v>
      </c>
      <c r="C2836" t="s">
        <v>56</v>
      </c>
      <c r="D2836" t="s">
        <v>21</v>
      </c>
      <c r="E2836">
        <v>99354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43516</v>
      </c>
      <c r="L2836" t="s">
        <v>26</v>
      </c>
      <c r="N2836" t="s">
        <v>24</v>
      </c>
    </row>
    <row r="2837" spans="1:14" x14ac:dyDescent="0.25">
      <c r="A2837" t="s">
        <v>1958</v>
      </c>
      <c r="B2837" t="s">
        <v>5034</v>
      </c>
      <c r="C2837" t="s">
        <v>20</v>
      </c>
      <c r="D2837" t="s">
        <v>21</v>
      </c>
      <c r="E2837">
        <v>98101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43516</v>
      </c>
      <c r="L2837" t="s">
        <v>26</v>
      </c>
      <c r="N2837" t="s">
        <v>24</v>
      </c>
    </row>
    <row r="2838" spans="1:14" x14ac:dyDescent="0.25">
      <c r="A2838" t="s">
        <v>5035</v>
      </c>
      <c r="B2838" t="s">
        <v>5036</v>
      </c>
      <c r="C2838" t="s">
        <v>4850</v>
      </c>
      <c r="D2838" t="s">
        <v>21</v>
      </c>
      <c r="E2838">
        <v>99320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43516</v>
      </c>
      <c r="L2838" t="s">
        <v>26</v>
      </c>
      <c r="N2838" t="s">
        <v>24</v>
      </c>
    </row>
    <row r="2839" spans="1:14" x14ac:dyDescent="0.25">
      <c r="A2839" t="s">
        <v>2184</v>
      </c>
      <c r="B2839" t="s">
        <v>5037</v>
      </c>
      <c r="C2839" t="s">
        <v>454</v>
      </c>
      <c r="D2839" t="s">
        <v>21</v>
      </c>
      <c r="E2839">
        <v>98007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43516</v>
      </c>
      <c r="L2839" t="s">
        <v>26</v>
      </c>
      <c r="N2839" t="s">
        <v>24</v>
      </c>
    </row>
    <row r="2840" spans="1:14" x14ac:dyDescent="0.25">
      <c r="A2840" t="s">
        <v>249</v>
      </c>
      <c r="B2840" t="s">
        <v>250</v>
      </c>
      <c r="C2840" t="s">
        <v>236</v>
      </c>
      <c r="D2840" t="s">
        <v>21</v>
      </c>
      <c r="E2840">
        <v>98465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43516</v>
      </c>
      <c r="L2840" t="s">
        <v>26</v>
      </c>
      <c r="N2840" t="s">
        <v>24</v>
      </c>
    </row>
    <row r="2841" spans="1:14" x14ac:dyDescent="0.25">
      <c r="A2841" t="s">
        <v>5038</v>
      </c>
      <c r="B2841" t="s">
        <v>5039</v>
      </c>
      <c r="C2841" t="s">
        <v>266</v>
      </c>
      <c r="D2841" t="s">
        <v>21</v>
      </c>
      <c r="E2841">
        <v>98002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43515</v>
      </c>
      <c r="L2841" t="s">
        <v>26</v>
      </c>
      <c r="N2841" t="s">
        <v>24</v>
      </c>
    </row>
    <row r="2842" spans="1:14" x14ac:dyDescent="0.25">
      <c r="A2842" t="s">
        <v>5040</v>
      </c>
      <c r="B2842" t="s">
        <v>5041</v>
      </c>
      <c r="C2842" t="s">
        <v>92</v>
      </c>
      <c r="D2842" t="s">
        <v>21</v>
      </c>
      <c r="E2842">
        <v>98273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43515</v>
      </c>
      <c r="L2842" t="s">
        <v>26</v>
      </c>
      <c r="N2842" t="s">
        <v>24</v>
      </c>
    </row>
    <row r="2843" spans="1:14" x14ac:dyDescent="0.25">
      <c r="A2843" t="s">
        <v>5042</v>
      </c>
      <c r="B2843" t="s">
        <v>5043</v>
      </c>
      <c r="C2843" t="s">
        <v>236</v>
      </c>
      <c r="D2843" t="s">
        <v>21</v>
      </c>
      <c r="E2843">
        <v>98407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43515</v>
      </c>
      <c r="L2843" t="s">
        <v>26</v>
      </c>
      <c r="N2843" t="s">
        <v>24</v>
      </c>
    </row>
    <row r="2844" spans="1:14" x14ac:dyDescent="0.25">
      <c r="A2844" t="s">
        <v>5044</v>
      </c>
      <c r="B2844" t="s">
        <v>5045</v>
      </c>
      <c r="C2844" t="s">
        <v>283</v>
      </c>
      <c r="D2844" t="s">
        <v>21</v>
      </c>
      <c r="E2844">
        <v>98466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43515</v>
      </c>
      <c r="L2844" t="s">
        <v>26</v>
      </c>
      <c r="N2844" t="s">
        <v>24</v>
      </c>
    </row>
    <row r="2845" spans="1:14" x14ac:dyDescent="0.25">
      <c r="A2845" t="s">
        <v>5046</v>
      </c>
      <c r="B2845" t="s">
        <v>5047</v>
      </c>
      <c r="C2845" t="s">
        <v>178</v>
      </c>
      <c r="D2845" t="s">
        <v>21</v>
      </c>
      <c r="E2845">
        <v>98944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43515</v>
      </c>
      <c r="L2845" t="s">
        <v>26</v>
      </c>
      <c r="N2845" t="s">
        <v>24</v>
      </c>
    </row>
    <row r="2846" spans="1:14" x14ac:dyDescent="0.25">
      <c r="A2846" t="s">
        <v>5048</v>
      </c>
      <c r="B2846" t="s">
        <v>5049</v>
      </c>
      <c r="C2846" t="s">
        <v>209</v>
      </c>
      <c r="D2846" t="s">
        <v>21</v>
      </c>
      <c r="E2846">
        <v>98031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43515</v>
      </c>
      <c r="L2846" t="s">
        <v>26</v>
      </c>
      <c r="N2846" t="s">
        <v>24</v>
      </c>
    </row>
    <row r="2847" spans="1:14" x14ac:dyDescent="0.25">
      <c r="A2847" t="s">
        <v>5050</v>
      </c>
      <c r="B2847" t="s">
        <v>5051</v>
      </c>
      <c r="C2847" t="s">
        <v>209</v>
      </c>
      <c r="D2847" t="s">
        <v>21</v>
      </c>
      <c r="E2847">
        <v>98030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43515</v>
      </c>
      <c r="L2847" t="s">
        <v>26</v>
      </c>
      <c r="N2847" t="s">
        <v>24</v>
      </c>
    </row>
    <row r="2848" spans="1:14" x14ac:dyDescent="0.25">
      <c r="A2848" t="s">
        <v>5052</v>
      </c>
      <c r="B2848" t="s">
        <v>5053</v>
      </c>
      <c r="C2848" t="s">
        <v>283</v>
      </c>
      <c r="D2848" t="s">
        <v>21</v>
      </c>
      <c r="E2848">
        <v>98466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43515</v>
      </c>
      <c r="L2848" t="s">
        <v>26</v>
      </c>
      <c r="N2848" t="s">
        <v>24</v>
      </c>
    </row>
    <row r="2849" spans="1:14" x14ac:dyDescent="0.25">
      <c r="A2849" t="s">
        <v>953</v>
      </c>
      <c r="B2849" t="s">
        <v>5054</v>
      </c>
      <c r="C2849" t="s">
        <v>209</v>
      </c>
      <c r="D2849" t="s">
        <v>21</v>
      </c>
      <c r="E2849">
        <v>98030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43515</v>
      </c>
      <c r="L2849" t="s">
        <v>26</v>
      </c>
      <c r="N2849" t="s">
        <v>24</v>
      </c>
    </row>
    <row r="2850" spans="1:14" x14ac:dyDescent="0.25">
      <c r="A2850" t="s">
        <v>2647</v>
      </c>
      <c r="B2850" t="s">
        <v>2648</v>
      </c>
      <c r="C2850" t="s">
        <v>2089</v>
      </c>
      <c r="D2850" t="s">
        <v>21</v>
      </c>
      <c r="E2850">
        <v>98338</v>
      </c>
      <c r="F2850" t="s">
        <v>22</v>
      </c>
      <c r="G2850" t="s">
        <v>22</v>
      </c>
      <c r="H2850" t="s">
        <v>57</v>
      </c>
      <c r="I2850" t="s">
        <v>58</v>
      </c>
      <c r="J2850" t="s">
        <v>59</v>
      </c>
      <c r="K2850" s="1">
        <v>43515</v>
      </c>
      <c r="L2850" t="s">
        <v>60</v>
      </c>
      <c r="M2850" t="str">
        <f>HYPERLINK("https://www.regulations.gov/docket?D=FDA-2019-H-0759")</f>
        <v>https://www.regulations.gov/docket?D=FDA-2019-H-0759</v>
      </c>
      <c r="N2850" t="s">
        <v>59</v>
      </c>
    </row>
    <row r="2851" spans="1:14" x14ac:dyDescent="0.25">
      <c r="A2851" t="s">
        <v>4157</v>
      </c>
      <c r="B2851" t="s">
        <v>5055</v>
      </c>
      <c r="C2851" t="s">
        <v>283</v>
      </c>
      <c r="D2851" t="s">
        <v>21</v>
      </c>
      <c r="E2851">
        <v>98467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43515</v>
      </c>
      <c r="L2851" t="s">
        <v>26</v>
      </c>
      <c r="N2851" t="s">
        <v>24</v>
      </c>
    </row>
    <row r="2852" spans="1:14" x14ac:dyDescent="0.25">
      <c r="A2852" t="s">
        <v>5056</v>
      </c>
      <c r="B2852" t="s">
        <v>5057</v>
      </c>
      <c r="C2852" t="s">
        <v>4850</v>
      </c>
      <c r="D2852" t="s">
        <v>21</v>
      </c>
      <c r="E2852">
        <v>99320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43515</v>
      </c>
      <c r="L2852" t="s">
        <v>26</v>
      </c>
      <c r="N2852" t="s">
        <v>24</v>
      </c>
    </row>
    <row r="2853" spans="1:14" x14ac:dyDescent="0.25">
      <c r="A2853" t="s">
        <v>5058</v>
      </c>
      <c r="B2853" t="s">
        <v>5059</v>
      </c>
      <c r="C2853" t="s">
        <v>20</v>
      </c>
      <c r="D2853" t="s">
        <v>21</v>
      </c>
      <c r="E2853">
        <v>98118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43515</v>
      </c>
      <c r="L2853" t="s">
        <v>26</v>
      </c>
      <c r="N2853" t="s">
        <v>24</v>
      </c>
    </row>
    <row r="2854" spans="1:14" x14ac:dyDescent="0.25">
      <c r="A2854" t="s">
        <v>5060</v>
      </c>
      <c r="B2854" t="s">
        <v>5061</v>
      </c>
      <c r="C2854" t="s">
        <v>132</v>
      </c>
      <c r="D2854" t="s">
        <v>21</v>
      </c>
      <c r="E2854">
        <v>99301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43515</v>
      </c>
      <c r="L2854" t="s">
        <v>26</v>
      </c>
      <c r="N2854" t="s">
        <v>24</v>
      </c>
    </row>
    <row r="2855" spans="1:14" x14ac:dyDescent="0.25">
      <c r="A2855" t="s">
        <v>5062</v>
      </c>
      <c r="B2855" t="s">
        <v>5063</v>
      </c>
      <c r="C2855" t="s">
        <v>209</v>
      </c>
      <c r="D2855" t="s">
        <v>21</v>
      </c>
      <c r="E2855">
        <v>98030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43515</v>
      </c>
      <c r="L2855" t="s">
        <v>26</v>
      </c>
      <c r="N2855" t="s">
        <v>24</v>
      </c>
    </row>
    <row r="2856" spans="1:14" x14ac:dyDescent="0.25">
      <c r="A2856" t="s">
        <v>5064</v>
      </c>
      <c r="B2856" t="s">
        <v>5065</v>
      </c>
      <c r="C2856" t="s">
        <v>209</v>
      </c>
      <c r="D2856" t="s">
        <v>21</v>
      </c>
      <c r="E2856">
        <v>98031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43515</v>
      </c>
      <c r="L2856" t="s">
        <v>26</v>
      </c>
      <c r="N2856" t="s">
        <v>24</v>
      </c>
    </row>
    <row r="2857" spans="1:14" x14ac:dyDescent="0.25">
      <c r="A2857" t="s">
        <v>138</v>
      </c>
      <c r="B2857" t="s">
        <v>5066</v>
      </c>
      <c r="C2857" t="s">
        <v>56</v>
      </c>
      <c r="D2857" t="s">
        <v>21</v>
      </c>
      <c r="E2857">
        <v>99352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43515</v>
      </c>
      <c r="L2857" t="s">
        <v>26</v>
      </c>
      <c r="N2857" t="s">
        <v>24</v>
      </c>
    </row>
    <row r="2858" spans="1:14" x14ac:dyDescent="0.25">
      <c r="A2858" t="s">
        <v>5067</v>
      </c>
      <c r="B2858" t="s">
        <v>5068</v>
      </c>
      <c r="C2858" t="s">
        <v>266</v>
      </c>
      <c r="D2858" t="s">
        <v>21</v>
      </c>
      <c r="E2858">
        <v>98092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43515</v>
      </c>
      <c r="L2858" t="s">
        <v>26</v>
      </c>
      <c r="N2858" t="s">
        <v>24</v>
      </c>
    </row>
    <row r="2859" spans="1:14" x14ac:dyDescent="0.25">
      <c r="A2859" t="s">
        <v>5069</v>
      </c>
      <c r="B2859" t="s">
        <v>5070</v>
      </c>
      <c r="C2859" t="s">
        <v>266</v>
      </c>
      <c r="D2859" t="s">
        <v>21</v>
      </c>
      <c r="E2859">
        <v>98002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43515</v>
      </c>
      <c r="L2859" t="s">
        <v>26</v>
      </c>
      <c r="N2859" t="s">
        <v>24</v>
      </c>
    </row>
    <row r="2860" spans="1:14" x14ac:dyDescent="0.25">
      <c r="A2860" t="s">
        <v>5071</v>
      </c>
      <c r="B2860" t="s">
        <v>5072</v>
      </c>
      <c r="C2860" t="s">
        <v>266</v>
      </c>
      <c r="D2860" t="s">
        <v>21</v>
      </c>
      <c r="E2860">
        <v>98002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43515</v>
      </c>
      <c r="L2860" t="s">
        <v>26</v>
      </c>
      <c r="N2860" t="s">
        <v>24</v>
      </c>
    </row>
    <row r="2861" spans="1:14" x14ac:dyDescent="0.25">
      <c r="A2861" t="s">
        <v>405</v>
      </c>
      <c r="B2861" t="s">
        <v>5073</v>
      </c>
      <c r="C2861" t="s">
        <v>283</v>
      </c>
      <c r="D2861" t="s">
        <v>21</v>
      </c>
      <c r="E2861">
        <v>98467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43515</v>
      </c>
      <c r="L2861" t="s">
        <v>26</v>
      </c>
      <c r="N2861" t="s">
        <v>24</v>
      </c>
    </row>
    <row r="2862" spans="1:14" x14ac:dyDescent="0.25">
      <c r="A2862" t="s">
        <v>5074</v>
      </c>
      <c r="B2862" t="s">
        <v>5075</v>
      </c>
      <c r="C2862" t="s">
        <v>92</v>
      </c>
      <c r="D2862" t="s">
        <v>21</v>
      </c>
      <c r="E2862">
        <v>98273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43515</v>
      </c>
      <c r="L2862" t="s">
        <v>26</v>
      </c>
      <c r="N2862" t="s">
        <v>24</v>
      </c>
    </row>
    <row r="2863" spans="1:14" x14ac:dyDescent="0.25">
      <c r="A2863" t="s">
        <v>5076</v>
      </c>
      <c r="B2863" t="s">
        <v>5077</v>
      </c>
      <c r="C2863" t="s">
        <v>266</v>
      </c>
      <c r="D2863" t="s">
        <v>21</v>
      </c>
      <c r="E2863">
        <v>98002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43515</v>
      </c>
      <c r="L2863" t="s">
        <v>26</v>
      </c>
      <c r="N2863" t="s">
        <v>24</v>
      </c>
    </row>
    <row r="2864" spans="1:14" x14ac:dyDescent="0.25">
      <c r="A2864" t="s">
        <v>5078</v>
      </c>
      <c r="B2864" t="s">
        <v>5079</v>
      </c>
      <c r="C2864" t="s">
        <v>236</v>
      </c>
      <c r="D2864" t="s">
        <v>21</v>
      </c>
      <c r="E2864">
        <v>98407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43515</v>
      </c>
      <c r="L2864" t="s">
        <v>26</v>
      </c>
      <c r="N2864" t="s">
        <v>24</v>
      </c>
    </row>
    <row r="2865" spans="1:14" x14ac:dyDescent="0.25">
      <c r="A2865" t="s">
        <v>5080</v>
      </c>
      <c r="B2865" t="s">
        <v>5081</v>
      </c>
      <c r="C2865" t="s">
        <v>132</v>
      </c>
      <c r="D2865" t="s">
        <v>21</v>
      </c>
      <c r="E2865">
        <v>99301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43515</v>
      </c>
      <c r="L2865" t="s">
        <v>26</v>
      </c>
      <c r="N2865" t="s">
        <v>24</v>
      </c>
    </row>
    <row r="2866" spans="1:14" x14ac:dyDescent="0.25">
      <c r="A2866" t="s">
        <v>5082</v>
      </c>
      <c r="B2866" t="s">
        <v>5083</v>
      </c>
      <c r="C2866" t="s">
        <v>5084</v>
      </c>
      <c r="D2866" t="s">
        <v>21</v>
      </c>
      <c r="E2866">
        <v>98070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43515</v>
      </c>
      <c r="L2866" t="s">
        <v>26</v>
      </c>
      <c r="N2866" t="s">
        <v>24</v>
      </c>
    </row>
    <row r="2867" spans="1:14" x14ac:dyDescent="0.25">
      <c r="A2867" t="s">
        <v>5085</v>
      </c>
      <c r="B2867" t="s">
        <v>5086</v>
      </c>
      <c r="C2867" t="s">
        <v>2162</v>
      </c>
      <c r="D2867" t="s">
        <v>21</v>
      </c>
      <c r="E2867">
        <v>98826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43513</v>
      </c>
      <c r="L2867" t="s">
        <v>26</v>
      </c>
      <c r="N2867" t="s">
        <v>24</v>
      </c>
    </row>
    <row r="2868" spans="1:14" x14ac:dyDescent="0.25">
      <c r="A2868" t="s">
        <v>5087</v>
      </c>
      <c r="B2868" t="s">
        <v>5088</v>
      </c>
      <c r="C2868" t="s">
        <v>358</v>
      </c>
      <c r="D2868" t="s">
        <v>21</v>
      </c>
      <c r="E2868">
        <v>99350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43513</v>
      </c>
      <c r="L2868" t="s">
        <v>26</v>
      </c>
      <c r="N2868" t="s">
        <v>24</v>
      </c>
    </row>
    <row r="2869" spans="1:14" x14ac:dyDescent="0.25">
      <c r="A2869" t="s">
        <v>5089</v>
      </c>
      <c r="B2869" t="s">
        <v>5090</v>
      </c>
      <c r="C2869" t="s">
        <v>463</v>
      </c>
      <c r="D2869" t="s">
        <v>21</v>
      </c>
      <c r="E2869">
        <v>98632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43513</v>
      </c>
      <c r="L2869" t="s">
        <v>26</v>
      </c>
      <c r="N2869" t="s">
        <v>24</v>
      </c>
    </row>
    <row r="2870" spans="1:14" x14ac:dyDescent="0.25">
      <c r="A2870" t="s">
        <v>5091</v>
      </c>
      <c r="B2870" t="s">
        <v>5092</v>
      </c>
      <c r="C2870" t="s">
        <v>53</v>
      </c>
      <c r="D2870" t="s">
        <v>21</v>
      </c>
      <c r="E2870">
        <v>98815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43513</v>
      </c>
      <c r="L2870" t="s">
        <v>26</v>
      </c>
      <c r="N2870" t="s">
        <v>24</v>
      </c>
    </row>
    <row r="2871" spans="1:14" x14ac:dyDescent="0.25">
      <c r="A2871" t="s">
        <v>5093</v>
      </c>
      <c r="B2871" t="s">
        <v>5094</v>
      </c>
      <c r="C2871" t="s">
        <v>178</v>
      </c>
      <c r="D2871" t="s">
        <v>21</v>
      </c>
      <c r="E2871">
        <v>98944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43513</v>
      </c>
      <c r="L2871" t="s">
        <v>26</v>
      </c>
      <c r="N2871" t="s">
        <v>24</v>
      </c>
    </row>
    <row r="2872" spans="1:14" x14ac:dyDescent="0.25">
      <c r="A2872" t="s">
        <v>5095</v>
      </c>
      <c r="B2872" t="s">
        <v>5096</v>
      </c>
      <c r="C2872" t="s">
        <v>37</v>
      </c>
      <c r="D2872" t="s">
        <v>21</v>
      </c>
      <c r="E2872">
        <v>99336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43513</v>
      </c>
      <c r="L2872" t="s">
        <v>26</v>
      </c>
      <c r="N2872" t="s">
        <v>24</v>
      </c>
    </row>
    <row r="2873" spans="1:14" x14ac:dyDescent="0.25">
      <c r="A2873" t="s">
        <v>5097</v>
      </c>
      <c r="B2873" t="s">
        <v>5098</v>
      </c>
      <c r="C2873" t="s">
        <v>53</v>
      </c>
      <c r="D2873" t="s">
        <v>21</v>
      </c>
      <c r="E2873">
        <v>98815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43513</v>
      </c>
      <c r="L2873" t="s">
        <v>26</v>
      </c>
      <c r="N2873" t="s">
        <v>24</v>
      </c>
    </row>
    <row r="2874" spans="1:14" x14ac:dyDescent="0.25">
      <c r="A2874" t="s">
        <v>5099</v>
      </c>
      <c r="B2874" t="s">
        <v>5100</v>
      </c>
      <c r="C2874" t="s">
        <v>358</v>
      </c>
      <c r="D2874" t="s">
        <v>21</v>
      </c>
      <c r="E2874">
        <v>99350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43513</v>
      </c>
      <c r="L2874" t="s">
        <v>26</v>
      </c>
      <c r="N2874" t="s">
        <v>24</v>
      </c>
    </row>
    <row r="2875" spans="1:14" x14ac:dyDescent="0.25">
      <c r="A2875" t="s">
        <v>5101</v>
      </c>
      <c r="B2875" t="s">
        <v>5102</v>
      </c>
      <c r="C2875" t="s">
        <v>463</v>
      </c>
      <c r="D2875" t="s">
        <v>21</v>
      </c>
      <c r="E2875">
        <v>98632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43513</v>
      </c>
      <c r="L2875" t="s">
        <v>26</v>
      </c>
      <c r="N2875" t="s">
        <v>24</v>
      </c>
    </row>
    <row r="2876" spans="1:14" x14ac:dyDescent="0.25">
      <c r="A2876" t="s">
        <v>5103</v>
      </c>
      <c r="B2876" t="s">
        <v>5104</v>
      </c>
      <c r="C2876" t="s">
        <v>178</v>
      </c>
      <c r="D2876" t="s">
        <v>21</v>
      </c>
      <c r="E2876">
        <v>98944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43513</v>
      </c>
      <c r="L2876" t="s">
        <v>26</v>
      </c>
      <c r="N2876" t="s">
        <v>24</v>
      </c>
    </row>
    <row r="2877" spans="1:14" x14ac:dyDescent="0.25">
      <c r="A2877" t="s">
        <v>3552</v>
      </c>
      <c r="B2877" t="s">
        <v>5105</v>
      </c>
      <c r="C2877" t="s">
        <v>463</v>
      </c>
      <c r="D2877" t="s">
        <v>21</v>
      </c>
      <c r="E2877">
        <v>98632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43513</v>
      </c>
      <c r="L2877" t="s">
        <v>26</v>
      </c>
      <c r="N2877" t="s">
        <v>24</v>
      </c>
    </row>
    <row r="2878" spans="1:14" x14ac:dyDescent="0.25">
      <c r="A2878" t="s">
        <v>5106</v>
      </c>
      <c r="B2878" t="s">
        <v>5107</v>
      </c>
      <c r="C2878" t="s">
        <v>20</v>
      </c>
      <c r="D2878" t="s">
        <v>21</v>
      </c>
      <c r="E2878">
        <v>98118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43511</v>
      </c>
      <c r="L2878" t="s">
        <v>26</v>
      </c>
      <c r="N2878" t="s">
        <v>24</v>
      </c>
    </row>
    <row r="2879" spans="1:14" x14ac:dyDescent="0.25">
      <c r="A2879" t="s">
        <v>5108</v>
      </c>
      <c r="B2879" t="s">
        <v>5109</v>
      </c>
      <c r="C2879" t="s">
        <v>20</v>
      </c>
      <c r="D2879" t="s">
        <v>21</v>
      </c>
      <c r="E2879">
        <v>98118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43511</v>
      </c>
      <c r="L2879" t="s">
        <v>26</v>
      </c>
      <c r="N2879" t="s">
        <v>24</v>
      </c>
    </row>
    <row r="2880" spans="1:14" x14ac:dyDescent="0.25">
      <c r="A2880" t="s">
        <v>5110</v>
      </c>
      <c r="B2880" t="s">
        <v>5111</v>
      </c>
      <c r="C2880" t="s">
        <v>470</v>
      </c>
      <c r="D2880" t="s">
        <v>21</v>
      </c>
      <c r="E2880">
        <v>98166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43511</v>
      </c>
      <c r="L2880" t="s">
        <v>26</v>
      </c>
      <c r="N2880" t="s">
        <v>24</v>
      </c>
    </row>
    <row r="2881" spans="1:14" x14ac:dyDescent="0.25">
      <c r="A2881" t="s">
        <v>5112</v>
      </c>
      <c r="B2881" t="s">
        <v>5113</v>
      </c>
      <c r="C2881" t="s">
        <v>470</v>
      </c>
      <c r="D2881" t="s">
        <v>21</v>
      </c>
      <c r="E2881">
        <v>98166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43511</v>
      </c>
      <c r="L2881" t="s">
        <v>26</v>
      </c>
      <c r="N2881" t="s">
        <v>24</v>
      </c>
    </row>
    <row r="2882" spans="1:14" x14ac:dyDescent="0.25">
      <c r="A2882" t="s">
        <v>5114</v>
      </c>
      <c r="B2882" t="s">
        <v>5115</v>
      </c>
      <c r="C2882" t="s">
        <v>20</v>
      </c>
      <c r="D2882" t="s">
        <v>21</v>
      </c>
      <c r="E2882">
        <v>98118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43511</v>
      </c>
      <c r="L2882" t="s">
        <v>26</v>
      </c>
      <c r="N2882" t="s">
        <v>24</v>
      </c>
    </row>
    <row r="2883" spans="1:14" x14ac:dyDescent="0.25">
      <c r="A2883" t="s">
        <v>953</v>
      </c>
      <c r="B2883" t="s">
        <v>5116</v>
      </c>
      <c r="C2883" t="s">
        <v>20</v>
      </c>
      <c r="D2883" t="s">
        <v>21</v>
      </c>
      <c r="E2883">
        <v>98118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43511</v>
      </c>
      <c r="L2883" t="s">
        <v>26</v>
      </c>
      <c r="N2883" t="s">
        <v>24</v>
      </c>
    </row>
    <row r="2884" spans="1:14" x14ac:dyDescent="0.25">
      <c r="A2884" t="s">
        <v>5117</v>
      </c>
      <c r="B2884" t="s">
        <v>5118</v>
      </c>
      <c r="C2884" t="s">
        <v>20</v>
      </c>
      <c r="D2884" t="s">
        <v>21</v>
      </c>
      <c r="E2884">
        <v>98118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43511</v>
      </c>
      <c r="L2884" t="s">
        <v>26</v>
      </c>
      <c r="N2884" t="s">
        <v>24</v>
      </c>
    </row>
    <row r="2885" spans="1:14" x14ac:dyDescent="0.25">
      <c r="A2885" t="s">
        <v>5119</v>
      </c>
      <c r="B2885" t="s">
        <v>5120</v>
      </c>
      <c r="C2885" t="s">
        <v>20</v>
      </c>
      <c r="D2885" t="s">
        <v>21</v>
      </c>
      <c r="E2885">
        <v>98118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43511</v>
      </c>
      <c r="L2885" t="s">
        <v>26</v>
      </c>
      <c r="N2885" t="s">
        <v>24</v>
      </c>
    </row>
    <row r="2886" spans="1:14" x14ac:dyDescent="0.25">
      <c r="A2886" t="s">
        <v>5121</v>
      </c>
      <c r="B2886" t="s">
        <v>5122</v>
      </c>
      <c r="C2886" t="s">
        <v>20</v>
      </c>
      <c r="D2886" t="s">
        <v>21</v>
      </c>
      <c r="E2886">
        <v>98118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43511</v>
      </c>
      <c r="L2886" t="s">
        <v>26</v>
      </c>
      <c r="N2886" t="s">
        <v>24</v>
      </c>
    </row>
    <row r="2887" spans="1:14" x14ac:dyDescent="0.25">
      <c r="A2887" t="s">
        <v>5123</v>
      </c>
      <c r="B2887" t="s">
        <v>5124</v>
      </c>
      <c r="C2887" t="s">
        <v>41</v>
      </c>
      <c r="D2887" t="s">
        <v>21</v>
      </c>
      <c r="E2887">
        <v>98188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43511</v>
      </c>
      <c r="L2887" t="s">
        <v>26</v>
      </c>
      <c r="N2887" t="s">
        <v>24</v>
      </c>
    </row>
    <row r="2888" spans="1:14" x14ac:dyDescent="0.25">
      <c r="A2888" t="s">
        <v>5125</v>
      </c>
      <c r="B2888" t="s">
        <v>5126</v>
      </c>
      <c r="C2888" t="s">
        <v>20</v>
      </c>
      <c r="D2888" t="s">
        <v>21</v>
      </c>
      <c r="E2888">
        <v>98118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43511</v>
      </c>
      <c r="L2888" t="s">
        <v>26</v>
      </c>
      <c r="N2888" t="s">
        <v>24</v>
      </c>
    </row>
    <row r="2889" spans="1:14" x14ac:dyDescent="0.25">
      <c r="A2889" t="s">
        <v>77</v>
      </c>
      <c r="B2889" t="s">
        <v>5127</v>
      </c>
      <c r="C2889" t="s">
        <v>443</v>
      </c>
      <c r="D2889" t="s">
        <v>21</v>
      </c>
      <c r="E2889">
        <v>98055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43511</v>
      </c>
      <c r="L2889" t="s">
        <v>26</v>
      </c>
      <c r="N2889" t="s">
        <v>24</v>
      </c>
    </row>
    <row r="2890" spans="1:14" x14ac:dyDescent="0.25">
      <c r="A2890" t="s">
        <v>5128</v>
      </c>
      <c r="B2890" t="s">
        <v>5129</v>
      </c>
      <c r="C2890" t="s">
        <v>3694</v>
      </c>
      <c r="D2890" t="s">
        <v>21</v>
      </c>
      <c r="E2890">
        <v>98042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43510</v>
      </c>
      <c r="L2890" t="s">
        <v>26</v>
      </c>
      <c r="N2890" t="s">
        <v>24</v>
      </c>
    </row>
    <row r="2891" spans="1:14" x14ac:dyDescent="0.25">
      <c r="A2891" t="s">
        <v>523</v>
      </c>
      <c r="B2891" t="s">
        <v>524</v>
      </c>
      <c r="C2891" t="s">
        <v>525</v>
      </c>
      <c r="D2891" t="s">
        <v>21</v>
      </c>
      <c r="E2891">
        <v>98258</v>
      </c>
      <c r="F2891" t="s">
        <v>22</v>
      </c>
      <c r="G2891" t="s">
        <v>22</v>
      </c>
      <c r="H2891" t="s">
        <v>104</v>
      </c>
      <c r="I2891" t="s">
        <v>148</v>
      </c>
      <c r="J2891" s="1">
        <v>43435</v>
      </c>
      <c r="K2891" s="1">
        <v>43510</v>
      </c>
      <c r="L2891" t="s">
        <v>118</v>
      </c>
      <c r="N2891" t="s">
        <v>1858</v>
      </c>
    </row>
    <row r="2892" spans="1:14" x14ac:dyDescent="0.25">
      <c r="A2892" t="s">
        <v>1259</v>
      </c>
      <c r="B2892" t="s">
        <v>1260</v>
      </c>
      <c r="C2892" t="s">
        <v>632</v>
      </c>
      <c r="D2892" t="s">
        <v>21</v>
      </c>
      <c r="E2892">
        <v>98036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43510</v>
      </c>
      <c r="L2892" t="s">
        <v>26</v>
      </c>
      <c r="N2892" t="s">
        <v>24</v>
      </c>
    </row>
    <row r="2893" spans="1:14" x14ac:dyDescent="0.25">
      <c r="A2893" t="s">
        <v>5130</v>
      </c>
      <c r="B2893" t="s">
        <v>5131</v>
      </c>
      <c r="C2893" t="s">
        <v>266</v>
      </c>
      <c r="D2893" t="s">
        <v>21</v>
      </c>
      <c r="E2893">
        <v>98002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43510</v>
      </c>
      <c r="L2893" t="s">
        <v>26</v>
      </c>
      <c r="N2893" t="s">
        <v>24</v>
      </c>
    </row>
    <row r="2894" spans="1:14" x14ac:dyDescent="0.25">
      <c r="A2894" t="s">
        <v>231</v>
      </c>
      <c r="B2894" t="s">
        <v>232</v>
      </c>
      <c r="C2894" t="s">
        <v>20</v>
      </c>
      <c r="D2894" t="s">
        <v>21</v>
      </c>
      <c r="E2894">
        <v>98178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43510</v>
      </c>
      <c r="L2894" t="s">
        <v>26</v>
      </c>
      <c r="N2894" t="s">
        <v>24</v>
      </c>
    </row>
    <row r="2895" spans="1:14" x14ac:dyDescent="0.25">
      <c r="A2895" t="s">
        <v>3579</v>
      </c>
      <c r="B2895" t="s">
        <v>5132</v>
      </c>
      <c r="C2895" t="s">
        <v>266</v>
      </c>
      <c r="D2895" t="s">
        <v>21</v>
      </c>
      <c r="E2895">
        <v>98001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43510</v>
      </c>
      <c r="L2895" t="s">
        <v>26</v>
      </c>
      <c r="N2895" t="s">
        <v>24</v>
      </c>
    </row>
    <row r="2896" spans="1:14" x14ac:dyDescent="0.25">
      <c r="A2896" t="s">
        <v>5133</v>
      </c>
      <c r="B2896" t="s">
        <v>5134</v>
      </c>
      <c r="C2896" t="s">
        <v>266</v>
      </c>
      <c r="D2896" t="s">
        <v>21</v>
      </c>
      <c r="E2896">
        <v>98002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43510</v>
      </c>
      <c r="L2896" t="s">
        <v>26</v>
      </c>
      <c r="N2896" t="s">
        <v>24</v>
      </c>
    </row>
    <row r="2897" spans="1:14" x14ac:dyDescent="0.25">
      <c r="A2897" t="s">
        <v>5135</v>
      </c>
      <c r="B2897" t="s">
        <v>5136</v>
      </c>
      <c r="C2897" t="s">
        <v>3694</v>
      </c>
      <c r="D2897" t="s">
        <v>21</v>
      </c>
      <c r="E2897">
        <v>98042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43510</v>
      </c>
      <c r="L2897" t="s">
        <v>26</v>
      </c>
      <c r="N2897" t="s">
        <v>24</v>
      </c>
    </row>
    <row r="2898" spans="1:14" x14ac:dyDescent="0.25">
      <c r="A2898" t="s">
        <v>5137</v>
      </c>
      <c r="B2898" t="s">
        <v>5138</v>
      </c>
      <c r="C2898" t="s">
        <v>283</v>
      </c>
      <c r="D2898" t="s">
        <v>21</v>
      </c>
      <c r="E2898">
        <v>98466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43510</v>
      </c>
      <c r="L2898" t="s">
        <v>26</v>
      </c>
      <c r="N2898" t="s">
        <v>24</v>
      </c>
    </row>
    <row r="2899" spans="1:14" x14ac:dyDescent="0.25">
      <c r="A2899" t="s">
        <v>111</v>
      </c>
      <c r="B2899" t="s">
        <v>5139</v>
      </c>
      <c r="C2899" t="s">
        <v>283</v>
      </c>
      <c r="D2899" t="s">
        <v>21</v>
      </c>
      <c r="E2899">
        <v>98467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43510</v>
      </c>
      <c r="L2899" t="s">
        <v>26</v>
      </c>
      <c r="N2899" t="s">
        <v>24</v>
      </c>
    </row>
    <row r="2900" spans="1:14" x14ac:dyDescent="0.25">
      <c r="A2900">
        <v>76</v>
      </c>
      <c r="B2900" t="s">
        <v>311</v>
      </c>
      <c r="C2900" t="s">
        <v>108</v>
      </c>
      <c r="D2900" t="s">
        <v>21</v>
      </c>
      <c r="E2900">
        <v>98201</v>
      </c>
      <c r="F2900" t="s">
        <v>22</v>
      </c>
      <c r="G2900" t="s">
        <v>22</v>
      </c>
      <c r="H2900" t="s">
        <v>104</v>
      </c>
      <c r="I2900" t="s">
        <v>148</v>
      </c>
      <c r="J2900" s="1">
        <v>43434</v>
      </c>
      <c r="K2900" s="1">
        <v>43510</v>
      </c>
      <c r="L2900" t="s">
        <v>118</v>
      </c>
      <c r="N2900" t="s">
        <v>1858</v>
      </c>
    </row>
    <row r="2901" spans="1:14" x14ac:dyDescent="0.25">
      <c r="A2901" t="s">
        <v>773</v>
      </c>
      <c r="B2901" t="s">
        <v>5140</v>
      </c>
      <c r="C2901" t="s">
        <v>3694</v>
      </c>
      <c r="D2901" t="s">
        <v>21</v>
      </c>
      <c r="E2901">
        <v>98042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43510</v>
      </c>
      <c r="L2901" t="s">
        <v>26</v>
      </c>
      <c r="N2901" t="s">
        <v>24</v>
      </c>
    </row>
    <row r="2902" spans="1:14" x14ac:dyDescent="0.25">
      <c r="A2902" t="s">
        <v>5141</v>
      </c>
      <c r="B2902" t="s">
        <v>5142</v>
      </c>
      <c r="C2902" t="s">
        <v>266</v>
      </c>
      <c r="D2902" t="s">
        <v>21</v>
      </c>
      <c r="E2902">
        <v>98092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43510</v>
      </c>
      <c r="L2902" t="s">
        <v>26</v>
      </c>
      <c r="N2902" t="s">
        <v>24</v>
      </c>
    </row>
    <row r="2903" spans="1:14" x14ac:dyDescent="0.25">
      <c r="A2903" t="s">
        <v>312</v>
      </c>
      <c r="B2903" t="s">
        <v>313</v>
      </c>
      <c r="C2903" t="s">
        <v>20</v>
      </c>
      <c r="D2903" t="s">
        <v>21</v>
      </c>
      <c r="E2903">
        <v>98125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43510</v>
      </c>
      <c r="L2903" t="s">
        <v>26</v>
      </c>
      <c r="N2903" t="s">
        <v>24</v>
      </c>
    </row>
    <row r="2904" spans="1:14" x14ac:dyDescent="0.25">
      <c r="A2904" t="s">
        <v>5143</v>
      </c>
      <c r="B2904" t="s">
        <v>5144</v>
      </c>
      <c r="C2904" t="s">
        <v>108</v>
      </c>
      <c r="D2904" t="s">
        <v>21</v>
      </c>
      <c r="E2904">
        <v>98201</v>
      </c>
      <c r="F2904" t="s">
        <v>22</v>
      </c>
      <c r="G2904" t="s">
        <v>22</v>
      </c>
      <c r="H2904" t="s">
        <v>104</v>
      </c>
      <c r="I2904" t="s">
        <v>148</v>
      </c>
      <c r="J2904" s="1">
        <v>43434</v>
      </c>
      <c r="K2904" s="1">
        <v>43510</v>
      </c>
      <c r="L2904" t="s">
        <v>118</v>
      </c>
      <c r="N2904" t="s">
        <v>1858</v>
      </c>
    </row>
    <row r="2905" spans="1:14" x14ac:dyDescent="0.25">
      <c r="A2905" t="s">
        <v>5145</v>
      </c>
      <c r="B2905" t="s">
        <v>5146</v>
      </c>
      <c r="C2905" t="s">
        <v>236</v>
      </c>
      <c r="D2905" t="s">
        <v>21</v>
      </c>
      <c r="E2905">
        <v>98466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43510</v>
      </c>
      <c r="L2905" t="s">
        <v>26</v>
      </c>
      <c r="N2905" t="s">
        <v>24</v>
      </c>
    </row>
    <row r="2906" spans="1:14" x14ac:dyDescent="0.25">
      <c r="A2906" t="s">
        <v>5147</v>
      </c>
      <c r="B2906" t="s">
        <v>5148</v>
      </c>
      <c r="C2906" t="s">
        <v>209</v>
      </c>
      <c r="D2906" t="s">
        <v>21</v>
      </c>
      <c r="E2906">
        <v>98032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43510</v>
      </c>
      <c r="L2906" t="s">
        <v>26</v>
      </c>
      <c r="N2906" t="s">
        <v>24</v>
      </c>
    </row>
    <row r="2907" spans="1:14" x14ac:dyDescent="0.25">
      <c r="A2907" t="s">
        <v>581</v>
      </c>
      <c r="B2907" t="s">
        <v>5149</v>
      </c>
      <c r="C2907" t="s">
        <v>215</v>
      </c>
      <c r="D2907" t="s">
        <v>21</v>
      </c>
      <c r="E2907">
        <v>98003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43510</v>
      </c>
      <c r="L2907" t="s">
        <v>26</v>
      </c>
      <c r="N2907" t="s">
        <v>24</v>
      </c>
    </row>
    <row r="2908" spans="1:14" x14ac:dyDescent="0.25">
      <c r="A2908" t="s">
        <v>316</v>
      </c>
      <c r="B2908" t="s">
        <v>319</v>
      </c>
      <c r="C2908" t="s">
        <v>20</v>
      </c>
      <c r="D2908" t="s">
        <v>21</v>
      </c>
      <c r="E2908">
        <v>98115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43510</v>
      </c>
      <c r="L2908" t="s">
        <v>26</v>
      </c>
      <c r="N2908" t="s">
        <v>24</v>
      </c>
    </row>
    <row r="2909" spans="1:14" x14ac:dyDescent="0.25">
      <c r="A2909" t="s">
        <v>5150</v>
      </c>
      <c r="B2909" t="s">
        <v>5151</v>
      </c>
      <c r="C2909" t="s">
        <v>209</v>
      </c>
      <c r="D2909" t="s">
        <v>21</v>
      </c>
      <c r="E2909">
        <v>98032</v>
      </c>
      <c r="F2909" t="s">
        <v>22</v>
      </c>
      <c r="G2909" t="s">
        <v>22</v>
      </c>
      <c r="H2909" t="s">
        <v>116</v>
      </c>
      <c r="I2909" t="s">
        <v>117</v>
      </c>
      <c r="J2909" s="1">
        <v>43402</v>
      </c>
      <c r="K2909" s="1">
        <v>43510</v>
      </c>
      <c r="L2909" t="s">
        <v>118</v>
      </c>
      <c r="N2909" t="s">
        <v>1992</v>
      </c>
    </row>
    <row r="2910" spans="1:14" x14ac:dyDescent="0.25">
      <c r="A2910" t="s">
        <v>5152</v>
      </c>
      <c r="B2910" t="s">
        <v>5153</v>
      </c>
      <c r="C2910" t="s">
        <v>525</v>
      </c>
      <c r="D2910" t="s">
        <v>21</v>
      </c>
      <c r="E2910">
        <v>98258</v>
      </c>
      <c r="F2910" t="s">
        <v>22</v>
      </c>
      <c r="G2910" t="s">
        <v>22</v>
      </c>
      <c r="H2910" t="s">
        <v>57</v>
      </c>
      <c r="I2910" t="s">
        <v>203</v>
      </c>
      <c r="J2910" s="1">
        <v>43435</v>
      </c>
      <c r="K2910" s="1">
        <v>43510</v>
      </c>
      <c r="L2910" t="s">
        <v>118</v>
      </c>
      <c r="N2910" t="s">
        <v>1849</v>
      </c>
    </row>
    <row r="2911" spans="1:14" x14ac:dyDescent="0.25">
      <c r="A2911" t="s">
        <v>321</v>
      </c>
      <c r="B2911" t="s">
        <v>322</v>
      </c>
      <c r="C2911" t="s">
        <v>323</v>
      </c>
      <c r="D2911" t="s">
        <v>21</v>
      </c>
      <c r="E2911">
        <v>98616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43510</v>
      </c>
      <c r="L2911" t="s">
        <v>26</v>
      </c>
      <c r="N2911" t="s">
        <v>24</v>
      </c>
    </row>
    <row r="2912" spans="1:14" x14ac:dyDescent="0.25">
      <c r="A2912" t="s">
        <v>540</v>
      </c>
      <c r="B2912" t="s">
        <v>541</v>
      </c>
      <c r="C2912" t="s">
        <v>323</v>
      </c>
      <c r="D2912" t="s">
        <v>21</v>
      </c>
      <c r="E2912">
        <v>98616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43510</v>
      </c>
      <c r="L2912" t="s">
        <v>26</v>
      </c>
      <c r="N2912" t="s">
        <v>24</v>
      </c>
    </row>
    <row r="2913" spans="1:14" x14ac:dyDescent="0.25">
      <c r="A2913" t="s">
        <v>2382</v>
      </c>
      <c r="B2913" t="s">
        <v>2383</v>
      </c>
      <c r="C2913" t="s">
        <v>2384</v>
      </c>
      <c r="D2913" t="s">
        <v>21</v>
      </c>
      <c r="E2913">
        <v>98649</v>
      </c>
      <c r="F2913" t="s">
        <v>22</v>
      </c>
      <c r="G2913" t="s">
        <v>22</v>
      </c>
      <c r="H2913" t="s">
        <v>116</v>
      </c>
      <c r="I2913" t="s">
        <v>117</v>
      </c>
      <c r="J2913" s="1">
        <v>43436</v>
      </c>
      <c r="K2913" s="1">
        <v>43510</v>
      </c>
      <c r="L2913" t="s">
        <v>118</v>
      </c>
      <c r="N2913" t="s">
        <v>1849</v>
      </c>
    </row>
    <row r="2914" spans="1:14" x14ac:dyDescent="0.25">
      <c r="A2914" t="s">
        <v>5154</v>
      </c>
      <c r="B2914" t="s">
        <v>5155</v>
      </c>
      <c r="C2914" t="s">
        <v>209</v>
      </c>
      <c r="D2914" t="s">
        <v>21</v>
      </c>
      <c r="E2914">
        <v>98030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43510</v>
      </c>
      <c r="L2914" t="s">
        <v>26</v>
      </c>
      <c r="N2914" t="s">
        <v>24</v>
      </c>
    </row>
    <row r="2915" spans="1:14" x14ac:dyDescent="0.25">
      <c r="A2915" t="s">
        <v>327</v>
      </c>
      <c r="B2915" t="s">
        <v>328</v>
      </c>
      <c r="C2915" t="s">
        <v>20</v>
      </c>
      <c r="D2915" t="s">
        <v>21</v>
      </c>
      <c r="E2915">
        <v>98122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43510</v>
      </c>
      <c r="L2915" t="s">
        <v>26</v>
      </c>
      <c r="N2915" t="s">
        <v>24</v>
      </c>
    </row>
    <row r="2916" spans="1:14" x14ac:dyDescent="0.25">
      <c r="A2916" t="s">
        <v>5156</v>
      </c>
      <c r="B2916" t="s">
        <v>5157</v>
      </c>
      <c r="C2916" t="s">
        <v>209</v>
      </c>
      <c r="D2916" t="s">
        <v>21</v>
      </c>
      <c r="E2916">
        <v>98032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43510</v>
      </c>
      <c r="L2916" t="s">
        <v>26</v>
      </c>
      <c r="N2916" t="s">
        <v>24</v>
      </c>
    </row>
    <row r="2917" spans="1:14" x14ac:dyDescent="0.25">
      <c r="A2917" t="s">
        <v>332</v>
      </c>
      <c r="B2917" t="s">
        <v>333</v>
      </c>
      <c r="C2917" t="s">
        <v>108</v>
      </c>
      <c r="D2917" t="s">
        <v>21</v>
      </c>
      <c r="E2917">
        <v>98208</v>
      </c>
      <c r="F2917" t="s">
        <v>22</v>
      </c>
      <c r="G2917" t="s">
        <v>22</v>
      </c>
      <c r="H2917" t="s">
        <v>57</v>
      </c>
      <c r="I2917" t="s">
        <v>58</v>
      </c>
      <c r="J2917" s="1">
        <v>43434</v>
      </c>
      <c r="K2917" s="1">
        <v>43510</v>
      </c>
      <c r="L2917" t="s">
        <v>118</v>
      </c>
      <c r="N2917" t="s">
        <v>1992</v>
      </c>
    </row>
    <row r="2918" spans="1:14" x14ac:dyDescent="0.25">
      <c r="A2918" t="s">
        <v>549</v>
      </c>
      <c r="B2918" t="s">
        <v>550</v>
      </c>
      <c r="C2918" t="s">
        <v>525</v>
      </c>
      <c r="D2918" t="s">
        <v>21</v>
      </c>
      <c r="E2918">
        <v>98258</v>
      </c>
      <c r="F2918" t="s">
        <v>22</v>
      </c>
      <c r="G2918" t="s">
        <v>22</v>
      </c>
      <c r="H2918" t="s">
        <v>104</v>
      </c>
      <c r="I2918" t="s">
        <v>148</v>
      </c>
      <c r="J2918" s="1">
        <v>43435</v>
      </c>
      <c r="K2918" s="1">
        <v>43510</v>
      </c>
      <c r="L2918" t="s">
        <v>118</v>
      </c>
      <c r="N2918" t="s">
        <v>1858</v>
      </c>
    </row>
    <row r="2919" spans="1:14" x14ac:dyDescent="0.25">
      <c r="A2919" t="s">
        <v>5158</v>
      </c>
      <c r="B2919" t="s">
        <v>5159</v>
      </c>
      <c r="C2919" t="s">
        <v>202</v>
      </c>
      <c r="D2919" t="s">
        <v>21</v>
      </c>
      <c r="E2919">
        <v>98038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43510</v>
      </c>
      <c r="L2919" t="s">
        <v>26</v>
      </c>
      <c r="N2919" t="s">
        <v>24</v>
      </c>
    </row>
    <row r="2920" spans="1:14" x14ac:dyDescent="0.25">
      <c r="A2920" t="s">
        <v>431</v>
      </c>
      <c r="B2920" t="s">
        <v>432</v>
      </c>
      <c r="C2920" t="s">
        <v>20</v>
      </c>
      <c r="D2920" t="s">
        <v>21</v>
      </c>
      <c r="E2920">
        <v>98104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43510</v>
      </c>
      <c r="L2920" t="s">
        <v>26</v>
      </c>
      <c r="N2920" t="s">
        <v>24</v>
      </c>
    </row>
    <row r="2921" spans="1:14" x14ac:dyDescent="0.25">
      <c r="A2921" t="s">
        <v>251</v>
      </c>
      <c r="B2921" t="s">
        <v>252</v>
      </c>
      <c r="C2921" t="s">
        <v>20</v>
      </c>
      <c r="D2921" t="s">
        <v>21</v>
      </c>
      <c r="E2921">
        <v>98118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43510</v>
      </c>
      <c r="L2921" t="s">
        <v>26</v>
      </c>
      <c r="N2921" t="s">
        <v>24</v>
      </c>
    </row>
    <row r="2922" spans="1:14" x14ac:dyDescent="0.25">
      <c r="A2922" t="s">
        <v>5160</v>
      </c>
      <c r="B2922" t="s">
        <v>5161</v>
      </c>
      <c r="C2922" t="s">
        <v>236</v>
      </c>
      <c r="D2922" t="s">
        <v>21</v>
      </c>
      <c r="E2922">
        <v>98409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43510</v>
      </c>
      <c r="L2922" t="s">
        <v>26</v>
      </c>
      <c r="N2922" t="s">
        <v>24</v>
      </c>
    </row>
    <row r="2923" spans="1:14" x14ac:dyDescent="0.25">
      <c r="A2923" t="s">
        <v>846</v>
      </c>
      <c r="B2923" t="s">
        <v>847</v>
      </c>
      <c r="C2923" t="s">
        <v>20</v>
      </c>
      <c r="D2923" t="s">
        <v>21</v>
      </c>
      <c r="E2923">
        <v>98119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43510</v>
      </c>
      <c r="L2923" t="s">
        <v>26</v>
      </c>
      <c r="N2923" t="s">
        <v>24</v>
      </c>
    </row>
    <row r="2924" spans="1:14" x14ac:dyDescent="0.25">
      <c r="A2924" t="s">
        <v>5162</v>
      </c>
      <c r="B2924" t="s">
        <v>5163</v>
      </c>
      <c r="C2924" t="s">
        <v>283</v>
      </c>
      <c r="D2924" t="s">
        <v>21</v>
      </c>
      <c r="E2924">
        <v>98467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43510</v>
      </c>
      <c r="L2924" t="s">
        <v>26</v>
      </c>
      <c r="N2924" t="s">
        <v>24</v>
      </c>
    </row>
    <row r="2925" spans="1:14" x14ac:dyDescent="0.25">
      <c r="A2925" t="s">
        <v>5164</v>
      </c>
      <c r="B2925" t="s">
        <v>5165</v>
      </c>
      <c r="C2925" t="s">
        <v>454</v>
      </c>
      <c r="D2925" t="s">
        <v>21</v>
      </c>
      <c r="E2925">
        <v>98006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43509</v>
      </c>
      <c r="L2925" t="s">
        <v>26</v>
      </c>
      <c r="N2925" t="s">
        <v>24</v>
      </c>
    </row>
    <row r="2926" spans="1:14" x14ac:dyDescent="0.25">
      <c r="A2926" t="s">
        <v>242</v>
      </c>
      <c r="B2926" t="s">
        <v>5166</v>
      </c>
      <c r="C2926" t="s">
        <v>454</v>
      </c>
      <c r="D2926" t="s">
        <v>21</v>
      </c>
      <c r="E2926">
        <v>98008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43509</v>
      </c>
      <c r="L2926" t="s">
        <v>26</v>
      </c>
      <c r="N2926" t="s">
        <v>24</v>
      </c>
    </row>
    <row r="2927" spans="1:14" x14ac:dyDescent="0.25">
      <c r="A2927" t="s">
        <v>3220</v>
      </c>
      <c r="B2927" t="s">
        <v>5167</v>
      </c>
      <c r="C2927" t="s">
        <v>132</v>
      </c>
      <c r="D2927" t="s">
        <v>21</v>
      </c>
      <c r="E2927">
        <v>99301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43509</v>
      </c>
      <c r="L2927" t="s">
        <v>26</v>
      </c>
      <c r="N2927" t="s">
        <v>24</v>
      </c>
    </row>
    <row r="2928" spans="1:14" x14ac:dyDescent="0.25">
      <c r="A2928" t="s">
        <v>316</v>
      </c>
      <c r="B2928" t="s">
        <v>5168</v>
      </c>
      <c r="C2928" t="s">
        <v>443</v>
      </c>
      <c r="D2928" t="s">
        <v>21</v>
      </c>
      <c r="E2928">
        <v>98055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43508</v>
      </c>
      <c r="L2928" t="s">
        <v>26</v>
      </c>
      <c r="N2928" t="s">
        <v>24</v>
      </c>
    </row>
    <row r="2929" spans="1:14" x14ac:dyDescent="0.25">
      <c r="A2929" t="s">
        <v>3421</v>
      </c>
      <c r="B2929" t="s">
        <v>3422</v>
      </c>
      <c r="C2929" t="s">
        <v>236</v>
      </c>
      <c r="D2929" t="s">
        <v>21</v>
      </c>
      <c r="E2929">
        <v>98408</v>
      </c>
      <c r="F2929" t="s">
        <v>22</v>
      </c>
      <c r="G2929" t="s">
        <v>22</v>
      </c>
      <c r="H2929" t="s">
        <v>104</v>
      </c>
      <c r="I2929" t="s">
        <v>148</v>
      </c>
      <c r="J2929" t="s">
        <v>59</v>
      </c>
      <c r="K2929" s="1">
        <v>43507</v>
      </c>
      <c r="L2929" t="s">
        <v>60</v>
      </c>
      <c r="M2929" t="str">
        <f>HYPERLINK("https://www.regulations.gov/docket?D=FDA-2019-H-0625")</f>
        <v>https://www.regulations.gov/docket?D=FDA-2019-H-0625</v>
      </c>
      <c r="N2929" t="s">
        <v>59</v>
      </c>
    </row>
    <row r="2930" spans="1:14" x14ac:dyDescent="0.25">
      <c r="A2930" t="s">
        <v>1092</v>
      </c>
      <c r="B2930" t="s">
        <v>1093</v>
      </c>
      <c r="C2930" t="s">
        <v>1094</v>
      </c>
      <c r="D2930" t="s">
        <v>21</v>
      </c>
      <c r="E2930">
        <v>98360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43504</v>
      </c>
      <c r="L2930" t="s">
        <v>26</v>
      </c>
      <c r="N2930" t="s">
        <v>24</v>
      </c>
    </row>
    <row r="2931" spans="1:14" x14ac:dyDescent="0.25">
      <c r="A2931" t="s">
        <v>5169</v>
      </c>
      <c r="B2931" t="s">
        <v>5170</v>
      </c>
      <c r="C2931" t="s">
        <v>443</v>
      </c>
      <c r="D2931" t="s">
        <v>21</v>
      </c>
      <c r="E2931">
        <v>98057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43504</v>
      </c>
      <c r="L2931" t="s">
        <v>26</v>
      </c>
      <c r="N2931" t="s">
        <v>24</v>
      </c>
    </row>
    <row r="2932" spans="1:14" x14ac:dyDescent="0.25">
      <c r="A2932" t="s">
        <v>1795</v>
      </c>
      <c r="B2932" t="s">
        <v>5171</v>
      </c>
      <c r="C2932" t="s">
        <v>443</v>
      </c>
      <c r="D2932" t="s">
        <v>21</v>
      </c>
      <c r="E2932">
        <v>98059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43504</v>
      </c>
      <c r="L2932" t="s">
        <v>26</v>
      </c>
      <c r="N2932" t="s">
        <v>24</v>
      </c>
    </row>
    <row r="2933" spans="1:14" x14ac:dyDescent="0.25">
      <c r="A2933" t="s">
        <v>5172</v>
      </c>
      <c r="B2933" t="s">
        <v>5173</v>
      </c>
      <c r="C2933" t="s">
        <v>218</v>
      </c>
      <c r="D2933" t="s">
        <v>21</v>
      </c>
      <c r="E2933">
        <v>98391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43504</v>
      </c>
      <c r="L2933" t="s">
        <v>26</v>
      </c>
      <c r="N2933" t="s">
        <v>24</v>
      </c>
    </row>
    <row r="2934" spans="1:14" x14ac:dyDescent="0.25">
      <c r="A2934" t="s">
        <v>683</v>
      </c>
      <c r="B2934" t="s">
        <v>5174</v>
      </c>
      <c r="C2934" t="s">
        <v>443</v>
      </c>
      <c r="D2934" t="s">
        <v>21</v>
      </c>
      <c r="E2934">
        <v>98056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43504</v>
      </c>
      <c r="L2934" t="s">
        <v>26</v>
      </c>
      <c r="N2934" t="s">
        <v>24</v>
      </c>
    </row>
    <row r="2935" spans="1:14" x14ac:dyDescent="0.25">
      <c r="A2935" t="s">
        <v>1295</v>
      </c>
      <c r="B2935" t="s">
        <v>5175</v>
      </c>
      <c r="C2935" t="s">
        <v>1094</v>
      </c>
      <c r="D2935" t="s">
        <v>21</v>
      </c>
      <c r="E2935">
        <v>98360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43504</v>
      </c>
      <c r="L2935" t="s">
        <v>26</v>
      </c>
      <c r="N2935" t="s">
        <v>24</v>
      </c>
    </row>
    <row r="2936" spans="1:14" x14ac:dyDescent="0.25">
      <c r="A2936" t="s">
        <v>2121</v>
      </c>
      <c r="B2936" t="s">
        <v>5176</v>
      </c>
      <c r="C2936" t="s">
        <v>165</v>
      </c>
      <c r="D2936" t="s">
        <v>21</v>
      </c>
      <c r="E2936">
        <v>98375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43504</v>
      </c>
      <c r="L2936" t="s">
        <v>26</v>
      </c>
      <c r="N2936" t="s">
        <v>24</v>
      </c>
    </row>
    <row r="2937" spans="1:14" x14ac:dyDescent="0.25">
      <c r="A2937" t="s">
        <v>5177</v>
      </c>
      <c r="B2937" t="s">
        <v>5178</v>
      </c>
      <c r="C2937" t="s">
        <v>463</v>
      </c>
      <c r="D2937" t="s">
        <v>21</v>
      </c>
      <c r="E2937">
        <v>98632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43503</v>
      </c>
      <c r="L2937" t="s">
        <v>26</v>
      </c>
      <c r="N2937" t="s">
        <v>24</v>
      </c>
    </row>
    <row r="2938" spans="1:14" x14ac:dyDescent="0.25">
      <c r="A2938" t="s">
        <v>5179</v>
      </c>
      <c r="B2938" t="s">
        <v>5180</v>
      </c>
      <c r="C2938" t="s">
        <v>246</v>
      </c>
      <c r="D2938" t="s">
        <v>21</v>
      </c>
      <c r="E2938">
        <v>98311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43503</v>
      </c>
      <c r="L2938" t="s">
        <v>26</v>
      </c>
      <c r="N2938" t="s">
        <v>24</v>
      </c>
    </row>
    <row r="2939" spans="1:14" x14ac:dyDescent="0.25">
      <c r="A2939" t="s">
        <v>5181</v>
      </c>
      <c r="B2939" t="s">
        <v>5182</v>
      </c>
      <c r="C2939" t="s">
        <v>108</v>
      </c>
      <c r="D2939" t="s">
        <v>21</v>
      </c>
      <c r="E2939">
        <v>98208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43503</v>
      </c>
      <c r="L2939" t="s">
        <v>26</v>
      </c>
      <c r="N2939" t="s">
        <v>24</v>
      </c>
    </row>
    <row r="2940" spans="1:14" x14ac:dyDescent="0.25">
      <c r="A2940" t="s">
        <v>1579</v>
      </c>
      <c r="B2940" t="s">
        <v>1580</v>
      </c>
      <c r="C2940" t="s">
        <v>20</v>
      </c>
      <c r="D2940" t="s">
        <v>21</v>
      </c>
      <c r="E2940">
        <v>98105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43503</v>
      </c>
      <c r="L2940" t="s">
        <v>26</v>
      </c>
      <c r="N2940" t="s">
        <v>24</v>
      </c>
    </row>
    <row r="2941" spans="1:14" x14ac:dyDescent="0.25">
      <c r="A2941" t="s">
        <v>729</v>
      </c>
      <c r="B2941" t="s">
        <v>730</v>
      </c>
      <c r="C2941" t="s">
        <v>20</v>
      </c>
      <c r="D2941" t="s">
        <v>21</v>
      </c>
      <c r="E2941">
        <v>98109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43503</v>
      </c>
      <c r="L2941" t="s">
        <v>26</v>
      </c>
      <c r="N2941" t="s">
        <v>24</v>
      </c>
    </row>
    <row r="2942" spans="1:14" x14ac:dyDescent="0.25">
      <c r="A2942" t="s">
        <v>5183</v>
      </c>
      <c r="B2942" t="s">
        <v>5184</v>
      </c>
      <c r="C2942" t="s">
        <v>236</v>
      </c>
      <c r="D2942" t="s">
        <v>21</v>
      </c>
      <c r="E2942">
        <v>98404</v>
      </c>
      <c r="F2942" t="s">
        <v>22</v>
      </c>
      <c r="G2942" t="s">
        <v>22</v>
      </c>
      <c r="H2942" t="s">
        <v>104</v>
      </c>
      <c r="I2942" t="s">
        <v>105</v>
      </c>
      <c r="J2942" s="1">
        <v>43397</v>
      </c>
      <c r="K2942" s="1">
        <v>43503</v>
      </c>
      <c r="L2942" t="s">
        <v>118</v>
      </c>
      <c r="N2942" t="s">
        <v>1858</v>
      </c>
    </row>
    <row r="2943" spans="1:14" x14ac:dyDescent="0.25">
      <c r="A2943" t="s">
        <v>5185</v>
      </c>
      <c r="B2943" t="s">
        <v>5186</v>
      </c>
      <c r="C2943" t="s">
        <v>84</v>
      </c>
      <c r="D2943" t="s">
        <v>21</v>
      </c>
      <c r="E2943">
        <v>98926</v>
      </c>
      <c r="F2943" t="s">
        <v>22</v>
      </c>
      <c r="G2943" t="s">
        <v>22</v>
      </c>
      <c r="H2943" t="s">
        <v>57</v>
      </c>
      <c r="I2943" t="s">
        <v>212</v>
      </c>
      <c r="J2943" s="1">
        <v>43429</v>
      </c>
      <c r="K2943" s="1">
        <v>43503</v>
      </c>
      <c r="L2943" t="s">
        <v>118</v>
      </c>
      <c r="N2943" t="s">
        <v>1849</v>
      </c>
    </row>
    <row r="2944" spans="1:14" x14ac:dyDescent="0.25">
      <c r="A2944" t="s">
        <v>5187</v>
      </c>
      <c r="B2944" t="s">
        <v>5188</v>
      </c>
      <c r="C2944" t="s">
        <v>246</v>
      </c>
      <c r="D2944" t="s">
        <v>21</v>
      </c>
      <c r="E2944">
        <v>98310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43503</v>
      </c>
      <c r="L2944" t="s">
        <v>26</v>
      </c>
      <c r="N2944" t="s">
        <v>24</v>
      </c>
    </row>
    <row r="2945" spans="1:14" x14ac:dyDescent="0.25">
      <c r="A2945" t="s">
        <v>5189</v>
      </c>
      <c r="B2945" t="s">
        <v>5190</v>
      </c>
      <c r="C2945" t="s">
        <v>246</v>
      </c>
      <c r="D2945" t="s">
        <v>21</v>
      </c>
      <c r="E2945">
        <v>98310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43503</v>
      </c>
      <c r="L2945" t="s">
        <v>26</v>
      </c>
      <c r="N2945" t="s">
        <v>24</v>
      </c>
    </row>
    <row r="2946" spans="1:14" x14ac:dyDescent="0.25">
      <c r="A2946" t="s">
        <v>807</v>
      </c>
      <c r="B2946" t="s">
        <v>808</v>
      </c>
      <c r="C2946" t="s">
        <v>20</v>
      </c>
      <c r="D2946" t="s">
        <v>21</v>
      </c>
      <c r="E2946">
        <v>98109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43503</v>
      </c>
      <c r="L2946" t="s">
        <v>26</v>
      </c>
      <c r="N2946" t="s">
        <v>24</v>
      </c>
    </row>
    <row r="2947" spans="1:14" x14ac:dyDescent="0.25">
      <c r="A2947" t="s">
        <v>5191</v>
      </c>
      <c r="B2947" t="s">
        <v>5192</v>
      </c>
      <c r="C2947" t="s">
        <v>1270</v>
      </c>
      <c r="D2947" t="s">
        <v>21</v>
      </c>
      <c r="E2947">
        <v>98012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43503</v>
      </c>
      <c r="L2947" t="s">
        <v>26</v>
      </c>
      <c r="N2947" t="s">
        <v>24</v>
      </c>
    </row>
    <row r="2948" spans="1:14" x14ac:dyDescent="0.25">
      <c r="A2948" t="s">
        <v>994</v>
      </c>
      <c r="B2948" t="s">
        <v>5193</v>
      </c>
      <c r="C2948" t="s">
        <v>246</v>
      </c>
      <c r="D2948" t="s">
        <v>21</v>
      </c>
      <c r="E2948">
        <v>98312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43503</v>
      </c>
      <c r="L2948" t="s">
        <v>26</v>
      </c>
      <c r="N2948" t="s">
        <v>24</v>
      </c>
    </row>
    <row r="2949" spans="1:14" x14ac:dyDescent="0.25">
      <c r="A2949" t="s">
        <v>5194</v>
      </c>
      <c r="B2949" t="s">
        <v>5195</v>
      </c>
      <c r="C2949" t="s">
        <v>1018</v>
      </c>
      <c r="D2949" t="s">
        <v>21</v>
      </c>
      <c r="E2949">
        <v>98531</v>
      </c>
      <c r="F2949" t="s">
        <v>22</v>
      </c>
      <c r="G2949" t="s">
        <v>22</v>
      </c>
      <c r="H2949" t="s">
        <v>116</v>
      </c>
      <c r="I2949" t="s">
        <v>117</v>
      </c>
      <c r="J2949" s="1">
        <v>43431</v>
      </c>
      <c r="K2949" s="1">
        <v>43503</v>
      </c>
      <c r="L2949" t="s">
        <v>118</v>
      </c>
      <c r="N2949" t="s">
        <v>1849</v>
      </c>
    </row>
    <row r="2950" spans="1:14" x14ac:dyDescent="0.25">
      <c r="A2950" t="s">
        <v>238</v>
      </c>
      <c r="B2950" t="s">
        <v>239</v>
      </c>
      <c r="C2950" t="s">
        <v>20</v>
      </c>
      <c r="D2950" t="s">
        <v>21</v>
      </c>
      <c r="E2950">
        <v>98121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43503</v>
      </c>
      <c r="L2950" t="s">
        <v>26</v>
      </c>
      <c r="N2950" t="s">
        <v>24</v>
      </c>
    </row>
    <row r="2951" spans="1:14" x14ac:dyDescent="0.25">
      <c r="A2951" t="s">
        <v>2507</v>
      </c>
      <c r="B2951" t="s">
        <v>5196</v>
      </c>
      <c r="C2951" t="s">
        <v>318</v>
      </c>
      <c r="D2951" t="s">
        <v>21</v>
      </c>
      <c r="E2951">
        <v>98625</v>
      </c>
      <c r="F2951" t="s">
        <v>22</v>
      </c>
      <c r="G2951" t="s">
        <v>22</v>
      </c>
      <c r="H2951" t="s">
        <v>104</v>
      </c>
      <c r="I2951" t="s">
        <v>105</v>
      </c>
      <c r="J2951" s="1">
        <v>43424</v>
      </c>
      <c r="K2951" s="1">
        <v>43503</v>
      </c>
      <c r="L2951" t="s">
        <v>118</v>
      </c>
      <c r="N2951" t="s">
        <v>1858</v>
      </c>
    </row>
    <row r="2952" spans="1:14" x14ac:dyDescent="0.25">
      <c r="A2952" t="s">
        <v>5197</v>
      </c>
      <c r="B2952" t="s">
        <v>5198</v>
      </c>
      <c r="C2952" t="s">
        <v>463</v>
      </c>
      <c r="D2952" t="s">
        <v>21</v>
      </c>
      <c r="E2952">
        <v>98632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43503</v>
      </c>
      <c r="L2952" t="s">
        <v>26</v>
      </c>
      <c r="N2952" t="s">
        <v>24</v>
      </c>
    </row>
    <row r="2953" spans="1:14" x14ac:dyDescent="0.25">
      <c r="A2953" t="s">
        <v>316</v>
      </c>
      <c r="B2953" t="s">
        <v>5199</v>
      </c>
      <c r="C2953" t="s">
        <v>318</v>
      </c>
      <c r="D2953" t="s">
        <v>21</v>
      </c>
      <c r="E2953">
        <v>98625</v>
      </c>
      <c r="F2953" t="s">
        <v>22</v>
      </c>
      <c r="G2953" t="s">
        <v>22</v>
      </c>
      <c r="H2953" t="s">
        <v>116</v>
      </c>
      <c r="I2953" t="s">
        <v>117</v>
      </c>
      <c r="J2953" s="1">
        <v>43424</v>
      </c>
      <c r="K2953" s="1">
        <v>43503</v>
      </c>
      <c r="L2953" t="s">
        <v>118</v>
      </c>
      <c r="N2953" t="s">
        <v>1849</v>
      </c>
    </row>
    <row r="2954" spans="1:14" x14ac:dyDescent="0.25">
      <c r="A2954" t="s">
        <v>356</v>
      </c>
      <c r="B2954" t="s">
        <v>5200</v>
      </c>
      <c r="C2954" t="s">
        <v>1270</v>
      </c>
      <c r="D2954" t="s">
        <v>21</v>
      </c>
      <c r="E2954">
        <v>98011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43503</v>
      </c>
      <c r="L2954" t="s">
        <v>26</v>
      </c>
      <c r="N2954" t="s">
        <v>24</v>
      </c>
    </row>
    <row r="2955" spans="1:14" x14ac:dyDescent="0.25">
      <c r="A2955" t="s">
        <v>316</v>
      </c>
      <c r="B2955" t="s">
        <v>3879</v>
      </c>
      <c r="C2955" t="s">
        <v>3880</v>
      </c>
      <c r="D2955" t="s">
        <v>21</v>
      </c>
      <c r="E2955">
        <v>98922</v>
      </c>
      <c r="F2955" t="s">
        <v>22</v>
      </c>
      <c r="G2955" t="s">
        <v>22</v>
      </c>
      <c r="H2955" t="s">
        <v>116</v>
      </c>
      <c r="I2955" t="s">
        <v>117</v>
      </c>
      <c r="J2955" s="1">
        <v>43429</v>
      </c>
      <c r="K2955" s="1">
        <v>43503</v>
      </c>
      <c r="L2955" t="s">
        <v>118</v>
      </c>
      <c r="N2955" t="s">
        <v>1849</v>
      </c>
    </row>
    <row r="2956" spans="1:14" x14ac:dyDescent="0.25">
      <c r="A2956" t="s">
        <v>356</v>
      </c>
      <c r="B2956" t="s">
        <v>5201</v>
      </c>
      <c r="C2956" t="s">
        <v>463</v>
      </c>
      <c r="D2956" t="s">
        <v>21</v>
      </c>
      <c r="E2956">
        <v>98632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43503</v>
      </c>
      <c r="L2956" t="s">
        <v>26</v>
      </c>
      <c r="N2956" t="s">
        <v>24</v>
      </c>
    </row>
    <row r="2957" spans="1:14" x14ac:dyDescent="0.25">
      <c r="A2957" t="s">
        <v>5202</v>
      </c>
      <c r="B2957" t="s">
        <v>5203</v>
      </c>
      <c r="C2957" t="s">
        <v>463</v>
      </c>
      <c r="D2957" t="s">
        <v>21</v>
      </c>
      <c r="E2957">
        <v>98632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43503</v>
      </c>
      <c r="L2957" t="s">
        <v>26</v>
      </c>
      <c r="N2957" t="s">
        <v>24</v>
      </c>
    </row>
    <row r="2958" spans="1:14" x14ac:dyDescent="0.25">
      <c r="A2958" t="s">
        <v>5204</v>
      </c>
      <c r="B2958" t="s">
        <v>5205</v>
      </c>
      <c r="C2958" t="s">
        <v>246</v>
      </c>
      <c r="D2958" t="s">
        <v>21</v>
      </c>
      <c r="E2958">
        <v>98312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43503</v>
      </c>
      <c r="L2958" t="s">
        <v>26</v>
      </c>
      <c r="N2958" t="s">
        <v>24</v>
      </c>
    </row>
    <row r="2959" spans="1:14" x14ac:dyDescent="0.25">
      <c r="A2959" t="s">
        <v>5206</v>
      </c>
      <c r="B2959" t="s">
        <v>5207</v>
      </c>
      <c r="C2959" t="s">
        <v>20</v>
      </c>
      <c r="D2959" t="s">
        <v>21</v>
      </c>
      <c r="E2959">
        <v>98101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43503</v>
      </c>
      <c r="L2959" t="s">
        <v>26</v>
      </c>
      <c r="N2959" t="s">
        <v>24</v>
      </c>
    </row>
    <row r="2960" spans="1:14" x14ac:dyDescent="0.25">
      <c r="A2960" t="s">
        <v>5208</v>
      </c>
      <c r="B2960" t="s">
        <v>5209</v>
      </c>
      <c r="C2960" t="s">
        <v>463</v>
      </c>
      <c r="D2960" t="s">
        <v>21</v>
      </c>
      <c r="E2960">
        <v>98632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43503</v>
      </c>
      <c r="L2960" t="s">
        <v>26</v>
      </c>
      <c r="N2960" t="s">
        <v>24</v>
      </c>
    </row>
    <row r="2961" spans="1:14" x14ac:dyDescent="0.25">
      <c r="A2961" t="s">
        <v>3239</v>
      </c>
      <c r="B2961" t="s">
        <v>3240</v>
      </c>
      <c r="C2961" t="s">
        <v>657</v>
      </c>
      <c r="D2961" t="s">
        <v>21</v>
      </c>
      <c r="E2961">
        <v>98277</v>
      </c>
      <c r="F2961" t="s">
        <v>22</v>
      </c>
      <c r="G2961" t="s">
        <v>22</v>
      </c>
      <c r="H2961" t="s">
        <v>104</v>
      </c>
      <c r="I2961" t="s">
        <v>1720</v>
      </c>
      <c r="J2961" s="1">
        <v>43431</v>
      </c>
      <c r="K2961" s="1">
        <v>43503</v>
      </c>
      <c r="L2961" t="s">
        <v>118</v>
      </c>
      <c r="N2961" t="s">
        <v>1858</v>
      </c>
    </row>
    <row r="2962" spans="1:14" x14ac:dyDescent="0.25">
      <c r="A2962" t="s">
        <v>5210</v>
      </c>
      <c r="B2962" t="s">
        <v>5211</v>
      </c>
      <c r="C2962" t="s">
        <v>142</v>
      </c>
      <c r="D2962" t="s">
        <v>21</v>
      </c>
      <c r="E2962">
        <v>98901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43503</v>
      </c>
      <c r="L2962" t="s">
        <v>26</v>
      </c>
      <c r="N2962" t="s">
        <v>24</v>
      </c>
    </row>
    <row r="2963" spans="1:14" x14ac:dyDescent="0.25">
      <c r="A2963" t="s">
        <v>194</v>
      </c>
      <c r="B2963" t="s">
        <v>3076</v>
      </c>
      <c r="C2963" t="s">
        <v>115</v>
      </c>
      <c r="D2963" t="s">
        <v>21</v>
      </c>
      <c r="E2963">
        <v>98532</v>
      </c>
      <c r="F2963" t="s">
        <v>22</v>
      </c>
      <c r="G2963" t="s">
        <v>22</v>
      </c>
      <c r="H2963" t="s">
        <v>57</v>
      </c>
      <c r="I2963" t="s">
        <v>3759</v>
      </c>
      <c r="J2963" s="1">
        <v>43431</v>
      </c>
      <c r="K2963" s="1">
        <v>43503</v>
      </c>
      <c r="L2963" t="s">
        <v>118</v>
      </c>
      <c r="N2963" t="s">
        <v>1849</v>
      </c>
    </row>
    <row r="2964" spans="1:14" x14ac:dyDescent="0.25">
      <c r="A2964" t="s">
        <v>5212</v>
      </c>
      <c r="B2964" t="s">
        <v>5213</v>
      </c>
      <c r="C2964" t="s">
        <v>1270</v>
      </c>
      <c r="D2964" t="s">
        <v>21</v>
      </c>
      <c r="E2964">
        <v>98011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43503</v>
      </c>
      <c r="L2964" t="s">
        <v>26</v>
      </c>
      <c r="N2964" t="s">
        <v>24</v>
      </c>
    </row>
    <row r="2965" spans="1:14" x14ac:dyDescent="0.25">
      <c r="A2965" t="s">
        <v>4442</v>
      </c>
      <c r="B2965" t="s">
        <v>5214</v>
      </c>
      <c r="C2965" t="s">
        <v>463</v>
      </c>
      <c r="D2965" t="s">
        <v>21</v>
      </c>
      <c r="E2965">
        <v>98632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43503</v>
      </c>
      <c r="L2965" t="s">
        <v>26</v>
      </c>
      <c r="N2965" t="s">
        <v>24</v>
      </c>
    </row>
    <row r="2966" spans="1:14" x14ac:dyDescent="0.25">
      <c r="A2966" t="s">
        <v>2455</v>
      </c>
      <c r="B2966" t="s">
        <v>1206</v>
      </c>
      <c r="C2966" t="s">
        <v>1207</v>
      </c>
      <c r="D2966" t="s">
        <v>21</v>
      </c>
      <c r="E2966">
        <v>98249</v>
      </c>
      <c r="F2966" t="s">
        <v>22</v>
      </c>
      <c r="G2966" t="s">
        <v>22</v>
      </c>
      <c r="H2966" t="s">
        <v>104</v>
      </c>
      <c r="I2966" t="s">
        <v>1720</v>
      </c>
      <c r="J2966" s="1">
        <v>43431</v>
      </c>
      <c r="K2966" s="1">
        <v>43503</v>
      </c>
      <c r="L2966" t="s">
        <v>118</v>
      </c>
      <c r="N2966" t="s">
        <v>1858</v>
      </c>
    </row>
    <row r="2967" spans="1:14" x14ac:dyDescent="0.25">
      <c r="A2967" t="s">
        <v>5215</v>
      </c>
      <c r="B2967" t="s">
        <v>5216</v>
      </c>
      <c r="C2967" t="s">
        <v>463</v>
      </c>
      <c r="D2967" t="s">
        <v>21</v>
      </c>
      <c r="E2967">
        <v>98632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43503</v>
      </c>
      <c r="L2967" t="s">
        <v>26</v>
      </c>
      <c r="N2967" t="s">
        <v>24</v>
      </c>
    </row>
    <row r="2968" spans="1:14" x14ac:dyDescent="0.25">
      <c r="A2968" t="s">
        <v>176</v>
      </c>
      <c r="B2968" t="s">
        <v>177</v>
      </c>
      <c r="C2968" t="s">
        <v>178</v>
      </c>
      <c r="D2968" t="s">
        <v>21</v>
      </c>
      <c r="E2968">
        <v>98944</v>
      </c>
      <c r="F2968" t="s">
        <v>22</v>
      </c>
      <c r="G2968" t="s">
        <v>22</v>
      </c>
      <c r="H2968" t="s">
        <v>57</v>
      </c>
      <c r="I2968" t="s">
        <v>58</v>
      </c>
      <c r="J2968" s="1">
        <v>43431</v>
      </c>
      <c r="K2968" s="1">
        <v>43503</v>
      </c>
      <c r="L2968" t="s">
        <v>118</v>
      </c>
      <c r="N2968" t="s">
        <v>1992</v>
      </c>
    </row>
    <row r="2969" spans="1:14" x14ac:dyDescent="0.25">
      <c r="A2969" t="s">
        <v>5217</v>
      </c>
      <c r="B2969" t="s">
        <v>5218</v>
      </c>
      <c r="C2969" t="s">
        <v>1387</v>
      </c>
      <c r="D2969" t="s">
        <v>21</v>
      </c>
      <c r="E2969">
        <v>98424</v>
      </c>
      <c r="F2969" t="s">
        <v>22</v>
      </c>
      <c r="G2969" t="s">
        <v>22</v>
      </c>
      <c r="H2969" t="s">
        <v>57</v>
      </c>
      <c r="I2969" t="s">
        <v>212</v>
      </c>
      <c r="J2969" s="1">
        <v>43396</v>
      </c>
      <c r="K2969" s="1">
        <v>43503</v>
      </c>
      <c r="L2969" t="s">
        <v>118</v>
      </c>
      <c r="N2969" t="s">
        <v>1849</v>
      </c>
    </row>
    <row r="2970" spans="1:14" x14ac:dyDescent="0.25">
      <c r="A2970" t="s">
        <v>2548</v>
      </c>
      <c r="B2970" t="s">
        <v>5219</v>
      </c>
      <c r="C2970" t="s">
        <v>255</v>
      </c>
      <c r="D2970" t="s">
        <v>21</v>
      </c>
      <c r="E2970">
        <v>98626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43503</v>
      </c>
      <c r="L2970" t="s">
        <v>26</v>
      </c>
      <c r="N2970" t="s">
        <v>24</v>
      </c>
    </row>
    <row r="2971" spans="1:14" x14ac:dyDescent="0.25">
      <c r="A2971" t="s">
        <v>556</v>
      </c>
      <c r="B2971" t="s">
        <v>3559</v>
      </c>
      <c r="C2971" t="s">
        <v>687</v>
      </c>
      <c r="D2971" t="s">
        <v>21</v>
      </c>
      <c r="E2971">
        <v>98382</v>
      </c>
      <c r="F2971" t="s">
        <v>22</v>
      </c>
      <c r="G2971" t="s">
        <v>22</v>
      </c>
      <c r="H2971" t="s">
        <v>104</v>
      </c>
      <c r="I2971" t="s">
        <v>148</v>
      </c>
      <c r="J2971" s="1">
        <v>43430</v>
      </c>
      <c r="K2971" s="1">
        <v>43503</v>
      </c>
      <c r="L2971" t="s">
        <v>118</v>
      </c>
      <c r="N2971" t="s">
        <v>1858</v>
      </c>
    </row>
    <row r="2972" spans="1:14" x14ac:dyDescent="0.25">
      <c r="A2972" t="s">
        <v>5220</v>
      </c>
      <c r="B2972" t="s">
        <v>5221</v>
      </c>
      <c r="C2972" t="s">
        <v>34</v>
      </c>
      <c r="D2972" t="s">
        <v>21</v>
      </c>
      <c r="E2972">
        <v>98684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43502</v>
      </c>
      <c r="L2972" t="s">
        <v>26</v>
      </c>
      <c r="N2972" t="s">
        <v>24</v>
      </c>
    </row>
    <row r="2973" spans="1:14" x14ac:dyDescent="0.25">
      <c r="A2973" t="s">
        <v>5222</v>
      </c>
      <c r="B2973" t="s">
        <v>5223</v>
      </c>
      <c r="C2973" t="s">
        <v>34</v>
      </c>
      <c r="D2973" t="s">
        <v>21</v>
      </c>
      <c r="E2973">
        <v>98683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43502</v>
      </c>
      <c r="L2973" t="s">
        <v>26</v>
      </c>
      <c r="N2973" t="s">
        <v>24</v>
      </c>
    </row>
    <row r="2974" spans="1:14" x14ac:dyDescent="0.25">
      <c r="A2974" t="s">
        <v>5224</v>
      </c>
      <c r="B2974" t="s">
        <v>5225</v>
      </c>
      <c r="C2974" t="s">
        <v>34</v>
      </c>
      <c r="D2974" t="s">
        <v>21</v>
      </c>
      <c r="E2974">
        <v>98662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43502</v>
      </c>
      <c r="L2974" t="s">
        <v>26</v>
      </c>
      <c r="N2974" t="s">
        <v>24</v>
      </c>
    </row>
    <row r="2975" spans="1:14" x14ac:dyDescent="0.25">
      <c r="A2975" t="s">
        <v>5226</v>
      </c>
      <c r="B2975" t="s">
        <v>5227</v>
      </c>
      <c r="C2975" t="s">
        <v>34</v>
      </c>
      <c r="D2975" t="s">
        <v>21</v>
      </c>
      <c r="E2975">
        <v>98683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43502</v>
      </c>
      <c r="L2975" t="s">
        <v>26</v>
      </c>
      <c r="N2975" t="s">
        <v>24</v>
      </c>
    </row>
    <row r="2976" spans="1:14" x14ac:dyDescent="0.25">
      <c r="A2976" t="s">
        <v>5228</v>
      </c>
      <c r="B2976" t="s">
        <v>5229</v>
      </c>
      <c r="C2976" t="s">
        <v>5230</v>
      </c>
      <c r="D2976" t="s">
        <v>21</v>
      </c>
      <c r="E2976">
        <v>99021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43502</v>
      </c>
      <c r="L2976" t="s">
        <v>26</v>
      </c>
      <c r="N2976" t="s">
        <v>24</v>
      </c>
    </row>
    <row r="2977" spans="1:14" x14ac:dyDescent="0.25">
      <c r="A2977" t="s">
        <v>5231</v>
      </c>
      <c r="B2977" t="s">
        <v>5232</v>
      </c>
      <c r="C2977" t="s">
        <v>34</v>
      </c>
      <c r="D2977" t="s">
        <v>21</v>
      </c>
      <c r="E2977">
        <v>98665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43502</v>
      </c>
      <c r="L2977" t="s">
        <v>26</v>
      </c>
      <c r="N2977" t="s">
        <v>24</v>
      </c>
    </row>
    <row r="2978" spans="1:14" x14ac:dyDescent="0.25">
      <c r="A2978" t="s">
        <v>5233</v>
      </c>
      <c r="B2978" t="s">
        <v>5234</v>
      </c>
      <c r="C2978" t="s">
        <v>81</v>
      </c>
      <c r="D2978" t="s">
        <v>21</v>
      </c>
      <c r="E2978">
        <v>99212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43502</v>
      </c>
      <c r="L2978" t="s">
        <v>26</v>
      </c>
      <c r="N2978" t="s">
        <v>24</v>
      </c>
    </row>
    <row r="2979" spans="1:14" x14ac:dyDescent="0.25">
      <c r="A2979" t="s">
        <v>5235</v>
      </c>
      <c r="B2979" t="s">
        <v>5236</v>
      </c>
      <c r="C2979" t="s">
        <v>34</v>
      </c>
      <c r="D2979" t="s">
        <v>21</v>
      </c>
      <c r="E2979">
        <v>98684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43502</v>
      </c>
      <c r="L2979" t="s">
        <v>26</v>
      </c>
      <c r="N2979" t="s">
        <v>24</v>
      </c>
    </row>
    <row r="2980" spans="1:14" x14ac:dyDescent="0.25">
      <c r="A2980" t="s">
        <v>5237</v>
      </c>
      <c r="B2980" t="s">
        <v>190</v>
      </c>
      <c r="C2980" t="s">
        <v>34</v>
      </c>
      <c r="D2980" t="s">
        <v>21</v>
      </c>
      <c r="E2980">
        <v>98682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43502</v>
      </c>
      <c r="L2980" t="s">
        <v>26</v>
      </c>
      <c r="N2980" t="s">
        <v>24</v>
      </c>
    </row>
    <row r="2981" spans="1:14" x14ac:dyDescent="0.25">
      <c r="A2981" t="s">
        <v>5238</v>
      </c>
      <c r="B2981" t="s">
        <v>5239</v>
      </c>
      <c r="C2981" t="s">
        <v>34</v>
      </c>
      <c r="D2981" t="s">
        <v>21</v>
      </c>
      <c r="E2981">
        <v>98683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43502</v>
      </c>
      <c r="L2981" t="s">
        <v>26</v>
      </c>
      <c r="N2981" t="s">
        <v>24</v>
      </c>
    </row>
    <row r="2982" spans="1:14" x14ac:dyDescent="0.25">
      <c r="A2982" t="s">
        <v>5240</v>
      </c>
      <c r="B2982" t="s">
        <v>5241</v>
      </c>
      <c r="C2982" t="s">
        <v>34</v>
      </c>
      <c r="D2982" t="s">
        <v>21</v>
      </c>
      <c r="E2982">
        <v>98684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43502</v>
      </c>
      <c r="L2982" t="s">
        <v>26</v>
      </c>
      <c r="N2982" t="s">
        <v>24</v>
      </c>
    </row>
    <row r="2983" spans="1:14" x14ac:dyDescent="0.25">
      <c r="A2983" t="s">
        <v>5242</v>
      </c>
      <c r="B2983" t="s">
        <v>5243</v>
      </c>
      <c r="C2983" t="s">
        <v>34</v>
      </c>
      <c r="D2983" t="s">
        <v>21</v>
      </c>
      <c r="E2983">
        <v>98662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43502</v>
      </c>
      <c r="L2983" t="s">
        <v>26</v>
      </c>
      <c r="N2983" t="s">
        <v>24</v>
      </c>
    </row>
    <row r="2984" spans="1:14" x14ac:dyDescent="0.25">
      <c r="A2984" t="s">
        <v>5244</v>
      </c>
      <c r="B2984" t="s">
        <v>5245</v>
      </c>
      <c r="C2984" t="s">
        <v>108</v>
      </c>
      <c r="D2984" t="s">
        <v>21</v>
      </c>
      <c r="E2984">
        <v>98204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43502</v>
      </c>
      <c r="L2984" t="s">
        <v>26</v>
      </c>
      <c r="N2984" t="s">
        <v>24</v>
      </c>
    </row>
    <row r="2985" spans="1:14" x14ac:dyDescent="0.25">
      <c r="A2985" t="s">
        <v>5246</v>
      </c>
      <c r="B2985" t="s">
        <v>5247</v>
      </c>
      <c r="C2985" t="s">
        <v>5230</v>
      </c>
      <c r="D2985" t="s">
        <v>21</v>
      </c>
      <c r="E2985">
        <v>99021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43502</v>
      </c>
      <c r="L2985" t="s">
        <v>26</v>
      </c>
      <c r="N2985" t="s">
        <v>24</v>
      </c>
    </row>
    <row r="2986" spans="1:14" x14ac:dyDescent="0.25">
      <c r="A2986" t="s">
        <v>5248</v>
      </c>
      <c r="B2986" t="s">
        <v>5249</v>
      </c>
      <c r="C2986" t="s">
        <v>34</v>
      </c>
      <c r="D2986" t="s">
        <v>21</v>
      </c>
      <c r="E2986">
        <v>98665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43502</v>
      </c>
      <c r="L2986" t="s">
        <v>26</v>
      </c>
      <c r="N2986" t="s">
        <v>24</v>
      </c>
    </row>
    <row r="2987" spans="1:14" x14ac:dyDescent="0.25">
      <c r="A2987" t="s">
        <v>5250</v>
      </c>
      <c r="B2987" t="s">
        <v>5251</v>
      </c>
      <c r="C2987" t="s">
        <v>34</v>
      </c>
      <c r="D2987" t="s">
        <v>21</v>
      </c>
      <c r="E2987">
        <v>98662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43502</v>
      </c>
      <c r="L2987" t="s">
        <v>26</v>
      </c>
      <c r="N2987" t="s">
        <v>24</v>
      </c>
    </row>
    <row r="2988" spans="1:14" x14ac:dyDescent="0.25">
      <c r="A2988" t="s">
        <v>5252</v>
      </c>
      <c r="B2988" t="s">
        <v>5253</v>
      </c>
      <c r="C2988" t="s">
        <v>34</v>
      </c>
      <c r="D2988" t="s">
        <v>21</v>
      </c>
      <c r="E2988">
        <v>98665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43502</v>
      </c>
      <c r="L2988" t="s">
        <v>26</v>
      </c>
      <c r="N2988" t="s">
        <v>24</v>
      </c>
    </row>
    <row r="2989" spans="1:14" x14ac:dyDescent="0.25">
      <c r="A2989" t="s">
        <v>994</v>
      </c>
      <c r="B2989" t="s">
        <v>5254</v>
      </c>
      <c r="C2989" t="s">
        <v>34</v>
      </c>
      <c r="D2989" t="s">
        <v>21</v>
      </c>
      <c r="E2989">
        <v>98684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43502</v>
      </c>
      <c r="L2989" t="s">
        <v>26</v>
      </c>
      <c r="N2989" t="s">
        <v>24</v>
      </c>
    </row>
    <row r="2990" spans="1:14" x14ac:dyDescent="0.25">
      <c r="A2990" t="s">
        <v>3093</v>
      </c>
      <c r="B2990" t="s">
        <v>5255</v>
      </c>
      <c r="C2990" t="s">
        <v>34</v>
      </c>
      <c r="D2990" t="s">
        <v>21</v>
      </c>
      <c r="E2990">
        <v>98684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43502</v>
      </c>
      <c r="L2990" t="s">
        <v>26</v>
      </c>
      <c r="N2990" t="s">
        <v>24</v>
      </c>
    </row>
    <row r="2991" spans="1:14" x14ac:dyDescent="0.25">
      <c r="A2991" t="s">
        <v>5256</v>
      </c>
      <c r="B2991" t="s">
        <v>5257</v>
      </c>
      <c r="C2991" t="s">
        <v>261</v>
      </c>
      <c r="D2991" t="s">
        <v>21</v>
      </c>
      <c r="E2991">
        <v>99207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43502</v>
      </c>
      <c r="L2991" t="s">
        <v>26</v>
      </c>
      <c r="N2991" t="s">
        <v>24</v>
      </c>
    </row>
    <row r="2992" spans="1:14" x14ac:dyDescent="0.25">
      <c r="A2992" t="s">
        <v>316</v>
      </c>
      <c r="B2992" t="s">
        <v>5258</v>
      </c>
      <c r="C2992" t="s">
        <v>34</v>
      </c>
      <c r="D2992" t="s">
        <v>21</v>
      </c>
      <c r="E2992">
        <v>98684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43502</v>
      </c>
      <c r="L2992" t="s">
        <v>26</v>
      </c>
      <c r="N2992" t="s">
        <v>24</v>
      </c>
    </row>
    <row r="2993" spans="1:14" x14ac:dyDescent="0.25">
      <c r="A2993" t="s">
        <v>316</v>
      </c>
      <c r="B2993" t="s">
        <v>5259</v>
      </c>
      <c r="C2993" t="s">
        <v>34</v>
      </c>
      <c r="D2993" t="s">
        <v>21</v>
      </c>
      <c r="E2993">
        <v>98686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43502</v>
      </c>
      <c r="L2993" t="s">
        <v>26</v>
      </c>
      <c r="N2993" t="s">
        <v>24</v>
      </c>
    </row>
    <row r="2994" spans="1:14" x14ac:dyDescent="0.25">
      <c r="A2994" t="s">
        <v>356</v>
      </c>
      <c r="B2994" t="s">
        <v>5260</v>
      </c>
      <c r="C2994" t="s">
        <v>5230</v>
      </c>
      <c r="D2994" t="s">
        <v>21</v>
      </c>
      <c r="E2994">
        <v>99021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43502</v>
      </c>
      <c r="L2994" t="s">
        <v>26</v>
      </c>
      <c r="N2994" t="s">
        <v>24</v>
      </c>
    </row>
    <row r="2995" spans="1:14" x14ac:dyDescent="0.25">
      <c r="A2995" t="s">
        <v>316</v>
      </c>
      <c r="B2995" t="s">
        <v>5261</v>
      </c>
      <c r="C2995" t="s">
        <v>34</v>
      </c>
      <c r="D2995" t="s">
        <v>21</v>
      </c>
      <c r="E2995">
        <v>98660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43502</v>
      </c>
      <c r="L2995" t="s">
        <v>26</v>
      </c>
      <c r="N2995" t="s">
        <v>24</v>
      </c>
    </row>
    <row r="2996" spans="1:14" x14ac:dyDescent="0.25">
      <c r="A2996" t="s">
        <v>2052</v>
      </c>
      <c r="B2996" t="s">
        <v>2053</v>
      </c>
      <c r="C2996" t="s">
        <v>286</v>
      </c>
      <c r="D2996" t="s">
        <v>21</v>
      </c>
      <c r="E2996">
        <v>98506</v>
      </c>
      <c r="F2996" t="s">
        <v>22</v>
      </c>
      <c r="G2996" t="s">
        <v>22</v>
      </c>
      <c r="H2996" t="s">
        <v>116</v>
      </c>
      <c r="I2996" t="s">
        <v>117</v>
      </c>
      <c r="J2996" t="s">
        <v>59</v>
      </c>
      <c r="K2996" s="1">
        <v>43502</v>
      </c>
      <c r="L2996" t="s">
        <v>60</v>
      </c>
      <c r="M2996" t="str">
        <f>HYPERLINK("https://www.regulations.gov/docket?D=FDA-2019-H-0553")</f>
        <v>https://www.regulations.gov/docket?D=FDA-2019-H-0553</v>
      </c>
      <c r="N2996" t="s">
        <v>59</v>
      </c>
    </row>
    <row r="2997" spans="1:14" x14ac:dyDescent="0.25">
      <c r="A2997" t="s">
        <v>5262</v>
      </c>
      <c r="B2997" t="s">
        <v>5263</v>
      </c>
      <c r="C2997" t="s">
        <v>5230</v>
      </c>
      <c r="D2997" t="s">
        <v>21</v>
      </c>
      <c r="E2997">
        <v>99021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43502</v>
      </c>
      <c r="L2997" t="s">
        <v>26</v>
      </c>
      <c r="N2997" t="s">
        <v>24</v>
      </c>
    </row>
    <row r="2998" spans="1:14" x14ac:dyDescent="0.25">
      <c r="A2998" t="s">
        <v>5264</v>
      </c>
      <c r="B2998" t="s">
        <v>5265</v>
      </c>
      <c r="C2998" t="s">
        <v>5230</v>
      </c>
      <c r="D2998" t="s">
        <v>21</v>
      </c>
      <c r="E2998">
        <v>99021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43502</v>
      </c>
      <c r="L2998" t="s">
        <v>26</v>
      </c>
      <c r="N2998" t="s">
        <v>24</v>
      </c>
    </row>
    <row r="2999" spans="1:14" x14ac:dyDescent="0.25">
      <c r="A2999" t="s">
        <v>5266</v>
      </c>
      <c r="B2999" t="s">
        <v>5267</v>
      </c>
      <c r="C2999" t="s">
        <v>34</v>
      </c>
      <c r="D2999" t="s">
        <v>21</v>
      </c>
      <c r="E2999">
        <v>98660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43502</v>
      </c>
      <c r="L2999" t="s">
        <v>26</v>
      </c>
      <c r="N2999" t="s">
        <v>24</v>
      </c>
    </row>
    <row r="3000" spans="1:14" x14ac:dyDescent="0.25">
      <c r="A3000" t="s">
        <v>2783</v>
      </c>
      <c r="B3000" t="s">
        <v>5268</v>
      </c>
      <c r="C3000" t="s">
        <v>5230</v>
      </c>
      <c r="D3000" t="s">
        <v>21</v>
      </c>
      <c r="E3000">
        <v>99021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43502</v>
      </c>
      <c r="L3000" t="s">
        <v>26</v>
      </c>
      <c r="N3000" t="s">
        <v>24</v>
      </c>
    </row>
    <row r="3001" spans="1:14" x14ac:dyDescent="0.25">
      <c r="A3001" t="s">
        <v>5269</v>
      </c>
      <c r="B3001" t="s">
        <v>5270</v>
      </c>
      <c r="C3001" t="s">
        <v>34</v>
      </c>
      <c r="D3001" t="s">
        <v>21</v>
      </c>
      <c r="E3001">
        <v>98682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43502</v>
      </c>
      <c r="L3001" t="s">
        <v>26</v>
      </c>
      <c r="N3001" t="s">
        <v>24</v>
      </c>
    </row>
    <row r="3002" spans="1:14" x14ac:dyDescent="0.25">
      <c r="A3002" t="s">
        <v>5271</v>
      </c>
      <c r="B3002" t="s">
        <v>5272</v>
      </c>
      <c r="C3002" t="s">
        <v>34</v>
      </c>
      <c r="D3002" t="s">
        <v>21</v>
      </c>
      <c r="E3002">
        <v>98682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43502</v>
      </c>
      <c r="L3002" t="s">
        <v>26</v>
      </c>
      <c r="N3002" t="s">
        <v>24</v>
      </c>
    </row>
    <row r="3003" spans="1:14" x14ac:dyDescent="0.25">
      <c r="A3003" t="s">
        <v>688</v>
      </c>
      <c r="B3003" t="s">
        <v>5273</v>
      </c>
      <c r="C3003" t="s">
        <v>34</v>
      </c>
      <c r="D3003" t="s">
        <v>21</v>
      </c>
      <c r="E3003">
        <v>98662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43502</v>
      </c>
      <c r="L3003" t="s">
        <v>26</v>
      </c>
      <c r="N3003" t="s">
        <v>24</v>
      </c>
    </row>
    <row r="3004" spans="1:14" x14ac:dyDescent="0.25">
      <c r="A3004" t="s">
        <v>694</v>
      </c>
      <c r="B3004" t="s">
        <v>695</v>
      </c>
      <c r="C3004" t="s">
        <v>209</v>
      </c>
      <c r="D3004" t="s">
        <v>21</v>
      </c>
      <c r="E3004">
        <v>98031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43501</v>
      </c>
      <c r="L3004" t="s">
        <v>26</v>
      </c>
      <c r="N3004" t="s">
        <v>24</v>
      </c>
    </row>
    <row r="3005" spans="1:14" x14ac:dyDescent="0.25">
      <c r="A3005" t="s">
        <v>698</v>
      </c>
      <c r="B3005" t="s">
        <v>699</v>
      </c>
      <c r="C3005" t="s">
        <v>236</v>
      </c>
      <c r="D3005" t="s">
        <v>21</v>
      </c>
      <c r="E3005">
        <v>98405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43501</v>
      </c>
      <c r="L3005" t="s">
        <v>26</v>
      </c>
      <c r="N3005" t="s">
        <v>24</v>
      </c>
    </row>
    <row r="3006" spans="1:14" x14ac:dyDescent="0.25">
      <c r="A3006" t="s">
        <v>878</v>
      </c>
      <c r="B3006" t="s">
        <v>879</v>
      </c>
      <c r="C3006" t="s">
        <v>20</v>
      </c>
      <c r="D3006" t="s">
        <v>21</v>
      </c>
      <c r="E3006">
        <v>98117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43501</v>
      </c>
      <c r="L3006" t="s">
        <v>26</v>
      </c>
      <c r="N3006" t="s">
        <v>24</v>
      </c>
    </row>
    <row r="3007" spans="1:14" x14ac:dyDescent="0.25">
      <c r="A3007" t="s">
        <v>111</v>
      </c>
      <c r="B3007" t="s">
        <v>5274</v>
      </c>
      <c r="C3007" t="s">
        <v>209</v>
      </c>
      <c r="D3007" t="s">
        <v>21</v>
      </c>
      <c r="E3007">
        <v>98032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43501</v>
      </c>
      <c r="L3007" t="s">
        <v>26</v>
      </c>
      <c r="N3007" t="s">
        <v>24</v>
      </c>
    </row>
    <row r="3008" spans="1:14" x14ac:dyDescent="0.25">
      <c r="A3008" t="s">
        <v>356</v>
      </c>
      <c r="B3008" t="s">
        <v>5275</v>
      </c>
      <c r="C3008" t="s">
        <v>20</v>
      </c>
      <c r="D3008" t="s">
        <v>21</v>
      </c>
      <c r="E3008">
        <v>98115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43501</v>
      </c>
      <c r="L3008" t="s">
        <v>26</v>
      </c>
      <c r="N3008" t="s">
        <v>24</v>
      </c>
    </row>
    <row r="3009" spans="1:14" x14ac:dyDescent="0.25">
      <c r="A3009" t="s">
        <v>425</v>
      </c>
      <c r="B3009" t="s">
        <v>426</v>
      </c>
      <c r="C3009" t="s">
        <v>20</v>
      </c>
      <c r="D3009" t="s">
        <v>21</v>
      </c>
      <c r="E3009">
        <v>98121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43501</v>
      </c>
      <c r="L3009" t="s">
        <v>26</v>
      </c>
      <c r="N3009" t="s">
        <v>24</v>
      </c>
    </row>
    <row r="3010" spans="1:14" x14ac:dyDescent="0.25">
      <c r="A3010" t="s">
        <v>712</v>
      </c>
      <c r="B3010" t="s">
        <v>713</v>
      </c>
      <c r="C3010" t="s">
        <v>236</v>
      </c>
      <c r="D3010" t="s">
        <v>21</v>
      </c>
      <c r="E3010">
        <v>98403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43501</v>
      </c>
      <c r="L3010" t="s">
        <v>26</v>
      </c>
      <c r="N3010" t="s">
        <v>24</v>
      </c>
    </row>
    <row r="3011" spans="1:14" x14ac:dyDescent="0.25">
      <c r="A3011" t="s">
        <v>277</v>
      </c>
      <c r="B3011" t="s">
        <v>278</v>
      </c>
      <c r="C3011" t="s">
        <v>236</v>
      </c>
      <c r="D3011" t="s">
        <v>21</v>
      </c>
      <c r="E3011">
        <v>98405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43501</v>
      </c>
      <c r="L3011" t="s">
        <v>26</v>
      </c>
      <c r="N3011" t="s">
        <v>24</v>
      </c>
    </row>
    <row r="3012" spans="1:14" x14ac:dyDescent="0.25">
      <c r="A3012" t="s">
        <v>5276</v>
      </c>
      <c r="B3012" t="s">
        <v>5277</v>
      </c>
      <c r="C3012" t="s">
        <v>236</v>
      </c>
      <c r="D3012" t="s">
        <v>21</v>
      </c>
      <c r="E3012">
        <v>98405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43501</v>
      </c>
      <c r="L3012" t="s">
        <v>26</v>
      </c>
      <c r="N3012" t="s">
        <v>24</v>
      </c>
    </row>
    <row r="3013" spans="1:14" x14ac:dyDescent="0.25">
      <c r="A3013" t="s">
        <v>5278</v>
      </c>
      <c r="B3013" t="s">
        <v>5279</v>
      </c>
      <c r="C3013" t="s">
        <v>5280</v>
      </c>
      <c r="D3013" t="s">
        <v>21</v>
      </c>
      <c r="E3013">
        <v>98260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43501</v>
      </c>
      <c r="L3013" t="s">
        <v>26</v>
      </c>
      <c r="N3013" t="s">
        <v>24</v>
      </c>
    </row>
    <row r="3014" spans="1:14" x14ac:dyDescent="0.25">
      <c r="A3014" t="s">
        <v>5281</v>
      </c>
      <c r="B3014" t="s">
        <v>5282</v>
      </c>
      <c r="C3014" t="s">
        <v>388</v>
      </c>
      <c r="D3014" t="s">
        <v>21</v>
      </c>
      <c r="E3014">
        <v>98930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43500</v>
      </c>
      <c r="L3014" t="s">
        <v>26</v>
      </c>
      <c r="N3014" t="s">
        <v>24</v>
      </c>
    </row>
    <row r="3015" spans="1:14" x14ac:dyDescent="0.25">
      <c r="A3015" t="s">
        <v>3322</v>
      </c>
      <c r="B3015" t="s">
        <v>5283</v>
      </c>
      <c r="C3015" t="s">
        <v>92</v>
      </c>
      <c r="D3015" t="s">
        <v>21</v>
      </c>
      <c r="E3015">
        <v>98273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43500</v>
      </c>
      <c r="L3015" t="s">
        <v>26</v>
      </c>
      <c r="N3015" t="s">
        <v>24</v>
      </c>
    </row>
    <row r="3016" spans="1:14" x14ac:dyDescent="0.25">
      <c r="A3016" t="s">
        <v>5284</v>
      </c>
      <c r="B3016" t="s">
        <v>5285</v>
      </c>
      <c r="C3016" t="s">
        <v>1283</v>
      </c>
      <c r="D3016" t="s">
        <v>21</v>
      </c>
      <c r="E3016">
        <v>98801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43499</v>
      </c>
      <c r="L3016" t="s">
        <v>26</v>
      </c>
      <c r="N3016" t="s">
        <v>24</v>
      </c>
    </row>
    <row r="3017" spans="1:14" x14ac:dyDescent="0.25">
      <c r="A3017" t="s">
        <v>5286</v>
      </c>
      <c r="B3017" t="s">
        <v>5287</v>
      </c>
      <c r="C3017" t="s">
        <v>1283</v>
      </c>
      <c r="D3017" t="s">
        <v>21</v>
      </c>
      <c r="E3017">
        <v>98802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43499</v>
      </c>
      <c r="L3017" t="s">
        <v>26</v>
      </c>
      <c r="N3017" t="s">
        <v>24</v>
      </c>
    </row>
    <row r="3018" spans="1:14" x14ac:dyDescent="0.25">
      <c r="A3018" t="s">
        <v>5288</v>
      </c>
      <c r="B3018" t="s">
        <v>5289</v>
      </c>
      <c r="C3018" t="s">
        <v>53</v>
      </c>
      <c r="D3018" t="s">
        <v>21</v>
      </c>
      <c r="E3018">
        <v>98815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43499</v>
      </c>
      <c r="L3018" t="s">
        <v>26</v>
      </c>
      <c r="N3018" t="s">
        <v>24</v>
      </c>
    </row>
    <row r="3019" spans="1:14" x14ac:dyDescent="0.25">
      <c r="A3019" t="s">
        <v>5290</v>
      </c>
      <c r="B3019" t="s">
        <v>5291</v>
      </c>
      <c r="C3019" t="s">
        <v>1283</v>
      </c>
      <c r="D3019" t="s">
        <v>21</v>
      </c>
      <c r="E3019">
        <v>98802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43499</v>
      </c>
      <c r="L3019" t="s">
        <v>26</v>
      </c>
      <c r="N3019" t="s">
        <v>24</v>
      </c>
    </row>
    <row r="3020" spans="1:14" x14ac:dyDescent="0.25">
      <c r="A3020" t="s">
        <v>3268</v>
      </c>
      <c r="B3020" t="s">
        <v>5292</v>
      </c>
      <c r="C3020" t="s">
        <v>1283</v>
      </c>
      <c r="D3020" t="s">
        <v>21</v>
      </c>
      <c r="E3020">
        <v>98802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43499</v>
      </c>
      <c r="L3020" t="s">
        <v>26</v>
      </c>
      <c r="N3020" t="s">
        <v>24</v>
      </c>
    </row>
    <row r="3021" spans="1:14" x14ac:dyDescent="0.25">
      <c r="A3021" t="s">
        <v>5293</v>
      </c>
      <c r="B3021" t="s">
        <v>5294</v>
      </c>
      <c r="C3021" t="s">
        <v>1283</v>
      </c>
      <c r="D3021" t="s">
        <v>21</v>
      </c>
      <c r="E3021">
        <v>98802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43499</v>
      </c>
      <c r="L3021" t="s">
        <v>26</v>
      </c>
      <c r="N3021" t="s">
        <v>24</v>
      </c>
    </row>
    <row r="3022" spans="1:14" x14ac:dyDescent="0.25">
      <c r="A3022" t="s">
        <v>5295</v>
      </c>
      <c r="B3022" t="s">
        <v>5296</v>
      </c>
      <c r="C3022" t="s">
        <v>142</v>
      </c>
      <c r="D3022" t="s">
        <v>21</v>
      </c>
      <c r="E3022">
        <v>98908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43499</v>
      </c>
      <c r="L3022" t="s">
        <v>26</v>
      </c>
      <c r="N3022" t="s">
        <v>24</v>
      </c>
    </row>
    <row r="3023" spans="1:14" x14ac:dyDescent="0.25">
      <c r="A3023" t="s">
        <v>5297</v>
      </c>
      <c r="B3023" t="s">
        <v>5298</v>
      </c>
      <c r="C3023" t="s">
        <v>388</v>
      </c>
      <c r="D3023" t="s">
        <v>21</v>
      </c>
      <c r="E3023">
        <v>98930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43499</v>
      </c>
      <c r="L3023" t="s">
        <v>26</v>
      </c>
      <c r="N3023" t="s">
        <v>24</v>
      </c>
    </row>
    <row r="3024" spans="1:14" x14ac:dyDescent="0.25">
      <c r="A3024" t="s">
        <v>5299</v>
      </c>
      <c r="B3024" t="s">
        <v>5300</v>
      </c>
      <c r="C3024" t="s">
        <v>388</v>
      </c>
      <c r="D3024" t="s">
        <v>21</v>
      </c>
      <c r="E3024">
        <v>98930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43499</v>
      </c>
      <c r="L3024" t="s">
        <v>26</v>
      </c>
      <c r="N3024" t="s">
        <v>24</v>
      </c>
    </row>
    <row r="3025" spans="1:14" x14ac:dyDescent="0.25">
      <c r="A3025" t="s">
        <v>2037</v>
      </c>
      <c r="B3025" t="s">
        <v>5301</v>
      </c>
      <c r="C3025" t="s">
        <v>1283</v>
      </c>
      <c r="D3025" t="s">
        <v>21</v>
      </c>
      <c r="E3025">
        <v>98802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43499</v>
      </c>
      <c r="L3025" t="s">
        <v>26</v>
      </c>
      <c r="N3025" t="s">
        <v>24</v>
      </c>
    </row>
    <row r="3026" spans="1:14" x14ac:dyDescent="0.25">
      <c r="A3026" t="s">
        <v>5302</v>
      </c>
      <c r="B3026" t="s">
        <v>5303</v>
      </c>
      <c r="C3026" t="s">
        <v>1283</v>
      </c>
      <c r="D3026" t="s">
        <v>21</v>
      </c>
      <c r="E3026">
        <v>98802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43498</v>
      </c>
      <c r="L3026" t="s">
        <v>26</v>
      </c>
      <c r="N3026" t="s">
        <v>24</v>
      </c>
    </row>
    <row r="3027" spans="1:14" x14ac:dyDescent="0.25">
      <c r="A3027" t="s">
        <v>5304</v>
      </c>
      <c r="B3027" t="s">
        <v>5305</v>
      </c>
      <c r="C3027" t="s">
        <v>1283</v>
      </c>
      <c r="D3027" t="s">
        <v>21</v>
      </c>
      <c r="E3027">
        <v>98802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43498</v>
      </c>
      <c r="L3027" t="s">
        <v>26</v>
      </c>
      <c r="N3027" t="s">
        <v>24</v>
      </c>
    </row>
    <row r="3028" spans="1:14" x14ac:dyDescent="0.25">
      <c r="A3028" t="s">
        <v>5306</v>
      </c>
      <c r="B3028" t="s">
        <v>5307</v>
      </c>
      <c r="C3028" t="s">
        <v>339</v>
      </c>
      <c r="D3028" t="s">
        <v>21</v>
      </c>
      <c r="E3028">
        <v>98848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43498</v>
      </c>
      <c r="L3028" t="s">
        <v>26</v>
      </c>
      <c r="N3028" t="s">
        <v>24</v>
      </c>
    </row>
    <row r="3029" spans="1:14" x14ac:dyDescent="0.25">
      <c r="A3029" t="s">
        <v>5308</v>
      </c>
      <c r="B3029" t="s">
        <v>5309</v>
      </c>
      <c r="C3029" t="s">
        <v>186</v>
      </c>
      <c r="D3029" t="s">
        <v>21</v>
      </c>
      <c r="E3029">
        <v>98823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43498</v>
      </c>
      <c r="L3029" t="s">
        <v>26</v>
      </c>
      <c r="N3029" t="s">
        <v>24</v>
      </c>
    </row>
    <row r="3030" spans="1:14" x14ac:dyDescent="0.25">
      <c r="A3030" t="s">
        <v>5310</v>
      </c>
      <c r="B3030" t="s">
        <v>5311</v>
      </c>
      <c r="C3030" t="s">
        <v>1283</v>
      </c>
      <c r="D3030" t="s">
        <v>21</v>
      </c>
      <c r="E3030">
        <v>98802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43498</v>
      </c>
      <c r="L3030" t="s">
        <v>26</v>
      </c>
      <c r="N3030" t="s">
        <v>24</v>
      </c>
    </row>
    <row r="3031" spans="1:14" x14ac:dyDescent="0.25">
      <c r="A3031" t="s">
        <v>5312</v>
      </c>
      <c r="B3031" t="s">
        <v>5313</v>
      </c>
      <c r="C3031" t="s">
        <v>1283</v>
      </c>
      <c r="D3031" t="s">
        <v>21</v>
      </c>
      <c r="E3031">
        <v>98802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43498</v>
      </c>
      <c r="L3031" t="s">
        <v>26</v>
      </c>
      <c r="N3031" t="s">
        <v>24</v>
      </c>
    </row>
    <row r="3032" spans="1:14" x14ac:dyDescent="0.25">
      <c r="A3032" t="s">
        <v>5314</v>
      </c>
      <c r="B3032" t="s">
        <v>5315</v>
      </c>
      <c r="C3032" t="s">
        <v>339</v>
      </c>
      <c r="D3032" t="s">
        <v>21</v>
      </c>
      <c r="E3032">
        <v>98848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43498</v>
      </c>
      <c r="L3032" t="s">
        <v>26</v>
      </c>
      <c r="N3032" t="s">
        <v>24</v>
      </c>
    </row>
    <row r="3033" spans="1:14" x14ac:dyDescent="0.25">
      <c r="A3033" t="s">
        <v>5316</v>
      </c>
      <c r="B3033" t="s">
        <v>5317</v>
      </c>
      <c r="C3033" t="s">
        <v>186</v>
      </c>
      <c r="D3033" t="s">
        <v>21</v>
      </c>
      <c r="E3033">
        <v>98823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43498</v>
      </c>
      <c r="L3033" t="s">
        <v>26</v>
      </c>
      <c r="N3033" t="s">
        <v>24</v>
      </c>
    </row>
    <row r="3034" spans="1:14" x14ac:dyDescent="0.25">
      <c r="A3034" t="s">
        <v>5318</v>
      </c>
      <c r="B3034" t="s">
        <v>5319</v>
      </c>
      <c r="C3034" t="s">
        <v>339</v>
      </c>
      <c r="D3034" t="s">
        <v>21</v>
      </c>
      <c r="E3034">
        <v>98848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43498</v>
      </c>
      <c r="L3034" t="s">
        <v>26</v>
      </c>
      <c r="N3034" t="s">
        <v>24</v>
      </c>
    </row>
    <row r="3035" spans="1:14" x14ac:dyDescent="0.25">
      <c r="A3035" t="s">
        <v>5320</v>
      </c>
      <c r="B3035" t="s">
        <v>5321</v>
      </c>
      <c r="C3035" t="s">
        <v>339</v>
      </c>
      <c r="D3035" t="s">
        <v>21</v>
      </c>
      <c r="E3035">
        <v>98848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43498</v>
      </c>
      <c r="L3035" t="s">
        <v>26</v>
      </c>
      <c r="N3035" t="s">
        <v>24</v>
      </c>
    </row>
    <row r="3036" spans="1:14" x14ac:dyDescent="0.25">
      <c r="A3036" t="s">
        <v>5322</v>
      </c>
      <c r="B3036" t="s">
        <v>5323</v>
      </c>
      <c r="C3036" t="s">
        <v>907</v>
      </c>
      <c r="D3036" t="s">
        <v>21</v>
      </c>
      <c r="E3036">
        <v>98221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43497</v>
      </c>
      <c r="L3036" t="s">
        <v>26</v>
      </c>
      <c r="N3036" t="s">
        <v>24</v>
      </c>
    </row>
    <row r="3037" spans="1:14" x14ac:dyDescent="0.25">
      <c r="A3037" t="s">
        <v>5324</v>
      </c>
      <c r="B3037" t="s">
        <v>5325</v>
      </c>
      <c r="C3037" t="s">
        <v>907</v>
      </c>
      <c r="D3037" t="s">
        <v>21</v>
      </c>
      <c r="E3037">
        <v>98221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43497</v>
      </c>
      <c r="L3037" t="s">
        <v>26</v>
      </c>
      <c r="N3037" t="s">
        <v>24</v>
      </c>
    </row>
    <row r="3038" spans="1:14" x14ac:dyDescent="0.25">
      <c r="A3038" t="s">
        <v>5326</v>
      </c>
      <c r="B3038" t="s">
        <v>5327</v>
      </c>
      <c r="C3038" t="s">
        <v>907</v>
      </c>
      <c r="D3038" t="s">
        <v>21</v>
      </c>
      <c r="E3038">
        <v>98221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43497</v>
      </c>
      <c r="L3038" t="s">
        <v>26</v>
      </c>
      <c r="N3038" t="s">
        <v>24</v>
      </c>
    </row>
    <row r="3039" spans="1:14" x14ac:dyDescent="0.25">
      <c r="A3039" t="s">
        <v>5328</v>
      </c>
      <c r="B3039" t="s">
        <v>5329</v>
      </c>
      <c r="C3039" t="s">
        <v>4622</v>
      </c>
      <c r="D3039" t="s">
        <v>21</v>
      </c>
      <c r="E3039">
        <v>98327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43497</v>
      </c>
      <c r="L3039" t="s">
        <v>26</v>
      </c>
      <c r="N3039" t="s">
        <v>24</v>
      </c>
    </row>
    <row r="3040" spans="1:14" x14ac:dyDescent="0.25">
      <c r="A3040" t="s">
        <v>5330</v>
      </c>
      <c r="B3040" t="s">
        <v>5331</v>
      </c>
      <c r="C3040" t="s">
        <v>886</v>
      </c>
      <c r="D3040" t="s">
        <v>21</v>
      </c>
      <c r="E3040">
        <v>98223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43497</v>
      </c>
      <c r="L3040" t="s">
        <v>26</v>
      </c>
      <c r="N3040" t="s">
        <v>24</v>
      </c>
    </row>
    <row r="3041" spans="1:14" x14ac:dyDescent="0.25">
      <c r="A3041" t="s">
        <v>2558</v>
      </c>
      <c r="B3041" t="s">
        <v>5332</v>
      </c>
      <c r="C3041" t="s">
        <v>886</v>
      </c>
      <c r="D3041" t="s">
        <v>21</v>
      </c>
      <c r="E3041">
        <v>98223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43497</v>
      </c>
      <c r="L3041" t="s">
        <v>26</v>
      </c>
      <c r="N3041" t="s">
        <v>24</v>
      </c>
    </row>
    <row r="3042" spans="1:14" x14ac:dyDescent="0.25">
      <c r="A3042" t="s">
        <v>5333</v>
      </c>
      <c r="B3042" t="s">
        <v>5334</v>
      </c>
      <c r="C3042" t="s">
        <v>907</v>
      </c>
      <c r="D3042" t="s">
        <v>21</v>
      </c>
      <c r="E3042">
        <v>98221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43497</v>
      </c>
      <c r="L3042" t="s">
        <v>26</v>
      </c>
      <c r="N3042" t="s">
        <v>24</v>
      </c>
    </row>
    <row r="3043" spans="1:14" x14ac:dyDescent="0.25">
      <c r="A3043" t="s">
        <v>5335</v>
      </c>
      <c r="B3043" t="s">
        <v>5336</v>
      </c>
      <c r="C3043" t="s">
        <v>907</v>
      </c>
      <c r="D3043" t="s">
        <v>21</v>
      </c>
      <c r="E3043">
        <v>98221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43497</v>
      </c>
      <c r="L3043" t="s">
        <v>26</v>
      </c>
      <c r="N3043" t="s">
        <v>24</v>
      </c>
    </row>
    <row r="3044" spans="1:14" x14ac:dyDescent="0.25">
      <c r="A3044" t="s">
        <v>5337</v>
      </c>
      <c r="B3044" t="s">
        <v>5338</v>
      </c>
      <c r="C3044" t="s">
        <v>907</v>
      </c>
      <c r="D3044" t="s">
        <v>21</v>
      </c>
      <c r="E3044">
        <v>98221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43497</v>
      </c>
      <c r="L3044" t="s">
        <v>26</v>
      </c>
      <c r="N3044" t="s">
        <v>24</v>
      </c>
    </row>
    <row r="3045" spans="1:14" x14ac:dyDescent="0.25">
      <c r="A3045" t="s">
        <v>5339</v>
      </c>
      <c r="B3045" t="s">
        <v>5340</v>
      </c>
      <c r="C3045" t="s">
        <v>907</v>
      </c>
      <c r="D3045" t="s">
        <v>21</v>
      </c>
      <c r="E3045">
        <v>98221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43497</v>
      </c>
      <c r="L3045" t="s">
        <v>26</v>
      </c>
      <c r="N3045" t="s">
        <v>24</v>
      </c>
    </row>
    <row r="3046" spans="1:14" x14ac:dyDescent="0.25">
      <c r="A3046" t="s">
        <v>77</v>
      </c>
      <c r="B3046" t="s">
        <v>5341</v>
      </c>
      <c r="C3046" t="s">
        <v>907</v>
      </c>
      <c r="D3046" t="s">
        <v>21</v>
      </c>
      <c r="E3046">
        <v>98221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43497</v>
      </c>
      <c r="L3046" t="s">
        <v>26</v>
      </c>
      <c r="N3046" t="s">
        <v>24</v>
      </c>
    </row>
    <row r="3047" spans="1:14" x14ac:dyDescent="0.25">
      <c r="A3047" t="s">
        <v>5342</v>
      </c>
      <c r="B3047" t="s">
        <v>5343</v>
      </c>
      <c r="C3047" t="s">
        <v>907</v>
      </c>
      <c r="D3047" t="s">
        <v>21</v>
      </c>
      <c r="E3047">
        <v>98221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43497</v>
      </c>
      <c r="L3047" t="s">
        <v>26</v>
      </c>
      <c r="N3047" t="s">
        <v>24</v>
      </c>
    </row>
    <row r="3048" spans="1:14" x14ac:dyDescent="0.25">
      <c r="A3048" t="s">
        <v>5344</v>
      </c>
      <c r="B3048" t="s">
        <v>5345</v>
      </c>
      <c r="C3048" t="s">
        <v>283</v>
      </c>
      <c r="D3048" t="s">
        <v>21</v>
      </c>
      <c r="E3048">
        <v>98466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43496</v>
      </c>
      <c r="L3048" t="s">
        <v>26</v>
      </c>
      <c r="N3048" t="s">
        <v>24</v>
      </c>
    </row>
    <row r="3049" spans="1:14" x14ac:dyDescent="0.25">
      <c r="A3049" t="s">
        <v>5346</v>
      </c>
      <c r="B3049" t="s">
        <v>5347</v>
      </c>
      <c r="C3049" t="s">
        <v>236</v>
      </c>
      <c r="D3049" t="s">
        <v>21</v>
      </c>
      <c r="E3049">
        <v>98403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43496</v>
      </c>
      <c r="L3049" t="s">
        <v>26</v>
      </c>
      <c r="N3049" t="s">
        <v>24</v>
      </c>
    </row>
    <row r="3050" spans="1:14" x14ac:dyDescent="0.25">
      <c r="A3050" t="s">
        <v>5348</v>
      </c>
      <c r="B3050" t="s">
        <v>5349</v>
      </c>
      <c r="C3050" t="s">
        <v>283</v>
      </c>
      <c r="D3050" t="s">
        <v>21</v>
      </c>
      <c r="E3050">
        <v>98466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43496</v>
      </c>
      <c r="L3050" t="s">
        <v>26</v>
      </c>
      <c r="N3050" t="s">
        <v>24</v>
      </c>
    </row>
    <row r="3051" spans="1:14" x14ac:dyDescent="0.25">
      <c r="A3051" t="s">
        <v>4026</v>
      </c>
      <c r="B3051" t="s">
        <v>4027</v>
      </c>
      <c r="C3051" t="s">
        <v>529</v>
      </c>
      <c r="D3051" t="s">
        <v>21</v>
      </c>
      <c r="E3051">
        <v>98033</v>
      </c>
      <c r="F3051" t="s">
        <v>22</v>
      </c>
      <c r="G3051" t="s">
        <v>22</v>
      </c>
      <c r="H3051" t="s">
        <v>57</v>
      </c>
      <c r="I3051" t="s">
        <v>203</v>
      </c>
      <c r="J3051" s="1">
        <v>43411</v>
      </c>
      <c r="K3051" s="1">
        <v>43496</v>
      </c>
      <c r="L3051" t="s">
        <v>118</v>
      </c>
      <c r="N3051" t="s">
        <v>1992</v>
      </c>
    </row>
    <row r="3052" spans="1:14" x14ac:dyDescent="0.25">
      <c r="A3052" t="s">
        <v>5350</v>
      </c>
      <c r="B3052" t="s">
        <v>5351</v>
      </c>
      <c r="C3052" t="s">
        <v>236</v>
      </c>
      <c r="D3052" t="s">
        <v>21</v>
      </c>
      <c r="E3052">
        <v>98409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43496</v>
      </c>
      <c r="L3052" t="s">
        <v>26</v>
      </c>
      <c r="N3052" t="s">
        <v>24</v>
      </c>
    </row>
    <row r="3053" spans="1:14" x14ac:dyDescent="0.25">
      <c r="A3053" t="s">
        <v>5352</v>
      </c>
      <c r="B3053" t="s">
        <v>5353</v>
      </c>
      <c r="C3053" t="s">
        <v>215</v>
      </c>
      <c r="D3053" t="s">
        <v>21</v>
      </c>
      <c r="E3053">
        <v>98023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43496</v>
      </c>
      <c r="L3053" t="s">
        <v>26</v>
      </c>
      <c r="N3053" t="s">
        <v>24</v>
      </c>
    </row>
    <row r="3054" spans="1:14" x14ac:dyDescent="0.25">
      <c r="A3054" t="s">
        <v>700</v>
      </c>
      <c r="B3054" t="s">
        <v>5354</v>
      </c>
      <c r="C3054" t="s">
        <v>261</v>
      </c>
      <c r="D3054" t="s">
        <v>21</v>
      </c>
      <c r="E3054">
        <v>99201</v>
      </c>
      <c r="F3054" t="s">
        <v>22</v>
      </c>
      <c r="G3054" t="s">
        <v>22</v>
      </c>
      <c r="H3054" t="s">
        <v>57</v>
      </c>
      <c r="I3054" t="s">
        <v>212</v>
      </c>
      <c r="J3054" s="1">
        <v>43424</v>
      </c>
      <c r="K3054" s="1">
        <v>43496</v>
      </c>
      <c r="L3054" t="s">
        <v>118</v>
      </c>
      <c r="N3054" t="s">
        <v>1992</v>
      </c>
    </row>
    <row r="3055" spans="1:14" x14ac:dyDescent="0.25">
      <c r="A3055" t="s">
        <v>5355</v>
      </c>
      <c r="B3055" t="s">
        <v>5356</v>
      </c>
      <c r="C3055" t="s">
        <v>283</v>
      </c>
      <c r="D3055" t="s">
        <v>21</v>
      </c>
      <c r="E3055">
        <v>98466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43496</v>
      </c>
      <c r="L3055" t="s">
        <v>26</v>
      </c>
      <c r="N3055" t="s">
        <v>24</v>
      </c>
    </row>
    <row r="3056" spans="1:14" x14ac:dyDescent="0.25">
      <c r="A3056" t="s">
        <v>5357</v>
      </c>
      <c r="B3056" t="s">
        <v>5358</v>
      </c>
      <c r="C3056" t="s">
        <v>443</v>
      </c>
      <c r="D3056" t="s">
        <v>21</v>
      </c>
      <c r="E3056">
        <v>98057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43496</v>
      </c>
      <c r="L3056" t="s">
        <v>26</v>
      </c>
      <c r="N3056" t="s">
        <v>24</v>
      </c>
    </row>
    <row r="3057" spans="1:14" x14ac:dyDescent="0.25">
      <c r="A3057" t="s">
        <v>5359</v>
      </c>
      <c r="B3057" t="s">
        <v>5360</v>
      </c>
      <c r="C3057" t="s">
        <v>1270</v>
      </c>
      <c r="D3057" t="s">
        <v>21</v>
      </c>
      <c r="E3057">
        <v>98011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43496</v>
      </c>
      <c r="L3057" t="s">
        <v>26</v>
      </c>
      <c r="N3057" t="s">
        <v>24</v>
      </c>
    </row>
    <row r="3058" spans="1:14" x14ac:dyDescent="0.25">
      <c r="A3058" t="s">
        <v>953</v>
      </c>
      <c r="B3058" t="s">
        <v>5361</v>
      </c>
      <c r="C3058" t="s">
        <v>165</v>
      </c>
      <c r="D3058" t="s">
        <v>21</v>
      </c>
      <c r="E3058">
        <v>98373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43496</v>
      </c>
      <c r="L3058" t="s">
        <v>26</v>
      </c>
      <c r="N3058" t="s">
        <v>24</v>
      </c>
    </row>
    <row r="3059" spans="1:14" x14ac:dyDescent="0.25">
      <c r="A3059" t="s">
        <v>5362</v>
      </c>
      <c r="B3059" t="s">
        <v>5363</v>
      </c>
      <c r="C3059" t="s">
        <v>443</v>
      </c>
      <c r="D3059" t="s">
        <v>21</v>
      </c>
      <c r="E3059">
        <v>98055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43496</v>
      </c>
      <c r="L3059" t="s">
        <v>26</v>
      </c>
      <c r="N3059" t="s">
        <v>24</v>
      </c>
    </row>
    <row r="3060" spans="1:14" x14ac:dyDescent="0.25">
      <c r="A3060" t="s">
        <v>356</v>
      </c>
      <c r="B3060" t="s">
        <v>5364</v>
      </c>
      <c r="C3060" t="s">
        <v>5365</v>
      </c>
      <c r="D3060" t="s">
        <v>21</v>
      </c>
      <c r="E3060">
        <v>98391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43496</v>
      </c>
      <c r="L3060" t="s">
        <v>26</v>
      </c>
      <c r="N3060" t="s">
        <v>24</v>
      </c>
    </row>
    <row r="3061" spans="1:14" x14ac:dyDescent="0.25">
      <c r="A3061" t="s">
        <v>5366</v>
      </c>
      <c r="B3061" t="s">
        <v>5367</v>
      </c>
      <c r="C3061" t="s">
        <v>4622</v>
      </c>
      <c r="D3061" t="s">
        <v>21</v>
      </c>
      <c r="E3061">
        <v>98327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43496</v>
      </c>
      <c r="L3061" t="s">
        <v>26</v>
      </c>
      <c r="N3061" t="s">
        <v>24</v>
      </c>
    </row>
    <row r="3062" spans="1:14" x14ac:dyDescent="0.25">
      <c r="A3062" t="s">
        <v>827</v>
      </c>
      <c r="B3062" t="s">
        <v>828</v>
      </c>
      <c r="C3062" t="s">
        <v>20</v>
      </c>
      <c r="D3062" t="s">
        <v>21</v>
      </c>
      <c r="E3062">
        <v>98101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43496</v>
      </c>
      <c r="L3062" t="s">
        <v>26</v>
      </c>
      <c r="N3062" t="s">
        <v>24</v>
      </c>
    </row>
    <row r="3063" spans="1:14" x14ac:dyDescent="0.25">
      <c r="A3063" t="s">
        <v>5368</v>
      </c>
      <c r="B3063" t="s">
        <v>5369</v>
      </c>
      <c r="C3063" t="s">
        <v>1270</v>
      </c>
      <c r="D3063" t="s">
        <v>21</v>
      </c>
      <c r="E3063">
        <v>98012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43496</v>
      </c>
      <c r="L3063" t="s">
        <v>26</v>
      </c>
      <c r="N3063" t="s">
        <v>24</v>
      </c>
    </row>
    <row r="3064" spans="1:14" x14ac:dyDescent="0.25">
      <c r="A3064" t="s">
        <v>2103</v>
      </c>
      <c r="B3064" t="s">
        <v>5370</v>
      </c>
      <c r="C3064" t="s">
        <v>286</v>
      </c>
      <c r="D3064" t="s">
        <v>21</v>
      </c>
      <c r="E3064">
        <v>98506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43496</v>
      </c>
      <c r="L3064" t="s">
        <v>26</v>
      </c>
      <c r="N3064" t="s">
        <v>24</v>
      </c>
    </row>
    <row r="3065" spans="1:14" x14ac:dyDescent="0.25">
      <c r="A3065" t="s">
        <v>3540</v>
      </c>
      <c r="B3065" t="s">
        <v>3541</v>
      </c>
      <c r="C3065" t="s">
        <v>236</v>
      </c>
      <c r="D3065" t="s">
        <v>21</v>
      </c>
      <c r="E3065">
        <v>98418</v>
      </c>
      <c r="F3065" t="s">
        <v>22</v>
      </c>
      <c r="G3065" t="s">
        <v>22</v>
      </c>
      <c r="H3065" t="s">
        <v>57</v>
      </c>
      <c r="I3065" t="s">
        <v>58</v>
      </c>
      <c r="J3065" s="1">
        <v>43415</v>
      </c>
      <c r="K3065" s="1">
        <v>43496</v>
      </c>
      <c r="L3065" t="s">
        <v>118</v>
      </c>
      <c r="N3065" t="s">
        <v>1849</v>
      </c>
    </row>
    <row r="3066" spans="1:14" x14ac:dyDescent="0.25">
      <c r="A3066" t="s">
        <v>5371</v>
      </c>
      <c r="B3066" t="s">
        <v>5372</v>
      </c>
      <c r="C3066" t="s">
        <v>108</v>
      </c>
      <c r="D3066" t="s">
        <v>21</v>
      </c>
      <c r="E3066">
        <v>98201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43496</v>
      </c>
      <c r="L3066" t="s">
        <v>26</v>
      </c>
      <c r="N3066" t="s">
        <v>24</v>
      </c>
    </row>
    <row r="3067" spans="1:14" x14ac:dyDescent="0.25">
      <c r="A3067" t="s">
        <v>5373</v>
      </c>
      <c r="B3067" t="s">
        <v>5374</v>
      </c>
      <c r="C3067" t="s">
        <v>236</v>
      </c>
      <c r="D3067" t="s">
        <v>21</v>
      </c>
      <c r="E3067">
        <v>98405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43496</v>
      </c>
      <c r="L3067" t="s">
        <v>26</v>
      </c>
      <c r="N3067" t="s">
        <v>24</v>
      </c>
    </row>
    <row r="3068" spans="1:14" x14ac:dyDescent="0.25">
      <c r="A3068" t="s">
        <v>194</v>
      </c>
      <c r="B3068" t="s">
        <v>1501</v>
      </c>
      <c r="C3068" t="s">
        <v>20</v>
      </c>
      <c r="D3068" t="s">
        <v>21</v>
      </c>
      <c r="E3068">
        <v>98103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43496</v>
      </c>
      <c r="L3068" t="s">
        <v>26</v>
      </c>
      <c r="N3068" t="s">
        <v>24</v>
      </c>
    </row>
    <row r="3069" spans="1:14" x14ac:dyDescent="0.25">
      <c r="A3069" t="s">
        <v>5375</v>
      </c>
      <c r="B3069" t="s">
        <v>5376</v>
      </c>
      <c r="C3069" t="s">
        <v>108</v>
      </c>
      <c r="D3069" t="s">
        <v>21</v>
      </c>
      <c r="E3069">
        <v>98201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43496</v>
      </c>
      <c r="L3069" t="s">
        <v>26</v>
      </c>
      <c r="N3069" t="s">
        <v>24</v>
      </c>
    </row>
    <row r="3070" spans="1:14" x14ac:dyDescent="0.25">
      <c r="A3070" t="s">
        <v>1369</v>
      </c>
      <c r="B3070" t="s">
        <v>5377</v>
      </c>
      <c r="C3070" t="s">
        <v>236</v>
      </c>
      <c r="D3070" t="s">
        <v>21</v>
      </c>
      <c r="E3070">
        <v>98418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43496</v>
      </c>
      <c r="L3070" t="s">
        <v>26</v>
      </c>
      <c r="N3070" t="s">
        <v>24</v>
      </c>
    </row>
    <row r="3071" spans="1:14" x14ac:dyDescent="0.25">
      <c r="A3071" t="s">
        <v>140</v>
      </c>
      <c r="B3071" t="s">
        <v>141</v>
      </c>
      <c r="C3071" t="s">
        <v>142</v>
      </c>
      <c r="D3071" t="s">
        <v>21</v>
      </c>
      <c r="E3071">
        <v>98902</v>
      </c>
      <c r="F3071" t="s">
        <v>22</v>
      </c>
      <c r="G3071" t="s">
        <v>22</v>
      </c>
      <c r="H3071" t="s">
        <v>116</v>
      </c>
      <c r="I3071" t="s">
        <v>117</v>
      </c>
      <c r="J3071" s="1">
        <v>43420</v>
      </c>
      <c r="K3071" s="1">
        <v>43496</v>
      </c>
      <c r="L3071" t="s">
        <v>118</v>
      </c>
      <c r="N3071" t="s">
        <v>1849</v>
      </c>
    </row>
    <row r="3072" spans="1:14" x14ac:dyDescent="0.25">
      <c r="A3072" t="s">
        <v>5378</v>
      </c>
      <c r="B3072" t="s">
        <v>5379</v>
      </c>
      <c r="C3072" t="s">
        <v>209</v>
      </c>
      <c r="D3072" t="s">
        <v>21</v>
      </c>
      <c r="E3072">
        <v>98032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43496</v>
      </c>
      <c r="L3072" t="s">
        <v>26</v>
      </c>
      <c r="N3072" t="s">
        <v>24</v>
      </c>
    </row>
    <row r="3073" spans="1:14" x14ac:dyDescent="0.25">
      <c r="A3073" t="s">
        <v>1383</v>
      </c>
      <c r="B3073" t="s">
        <v>5380</v>
      </c>
      <c r="C3073" t="s">
        <v>108</v>
      </c>
      <c r="D3073" t="s">
        <v>21</v>
      </c>
      <c r="E3073">
        <v>98201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43496</v>
      </c>
      <c r="L3073" t="s">
        <v>26</v>
      </c>
      <c r="N3073" t="s">
        <v>24</v>
      </c>
    </row>
    <row r="3074" spans="1:14" x14ac:dyDescent="0.25">
      <c r="A3074" t="s">
        <v>5381</v>
      </c>
      <c r="B3074" t="s">
        <v>5382</v>
      </c>
      <c r="C3074" t="s">
        <v>215</v>
      </c>
      <c r="D3074" t="s">
        <v>21</v>
      </c>
      <c r="E3074">
        <v>98003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43496</v>
      </c>
      <c r="L3074" t="s">
        <v>26</v>
      </c>
      <c r="N3074" t="s">
        <v>24</v>
      </c>
    </row>
    <row r="3075" spans="1:14" x14ac:dyDescent="0.25">
      <c r="A3075" t="s">
        <v>5383</v>
      </c>
      <c r="B3075" t="s">
        <v>5384</v>
      </c>
      <c r="C3075" t="s">
        <v>470</v>
      </c>
      <c r="D3075" t="s">
        <v>21</v>
      </c>
      <c r="E3075">
        <v>98166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43495</v>
      </c>
      <c r="L3075" t="s">
        <v>26</v>
      </c>
      <c r="N3075" t="s">
        <v>24</v>
      </c>
    </row>
    <row r="3076" spans="1:14" x14ac:dyDescent="0.25">
      <c r="A3076" t="s">
        <v>5385</v>
      </c>
      <c r="B3076" t="s">
        <v>5386</v>
      </c>
      <c r="C3076" t="s">
        <v>165</v>
      </c>
      <c r="D3076" t="s">
        <v>21</v>
      </c>
      <c r="E3076">
        <v>98373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43495</v>
      </c>
      <c r="L3076" t="s">
        <v>26</v>
      </c>
      <c r="N3076" t="s">
        <v>24</v>
      </c>
    </row>
    <row r="3077" spans="1:14" x14ac:dyDescent="0.25">
      <c r="A3077" t="s">
        <v>5387</v>
      </c>
      <c r="B3077" t="s">
        <v>5388</v>
      </c>
      <c r="C3077" t="s">
        <v>165</v>
      </c>
      <c r="D3077" t="s">
        <v>21</v>
      </c>
      <c r="E3077">
        <v>98374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43495</v>
      </c>
      <c r="L3077" t="s">
        <v>26</v>
      </c>
      <c r="N3077" t="s">
        <v>24</v>
      </c>
    </row>
    <row r="3078" spans="1:14" x14ac:dyDescent="0.25">
      <c r="A3078" t="s">
        <v>5389</v>
      </c>
      <c r="B3078" t="s">
        <v>5390</v>
      </c>
      <c r="C3078" t="s">
        <v>443</v>
      </c>
      <c r="D3078" t="s">
        <v>21</v>
      </c>
      <c r="E3078">
        <v>98055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43495</v>
      </c>
      <c r="L3078" t="s">
        <v>26</v>
      </c>
      <c r="N3078" t="s">
        <v>24</v>
      </c>
    </row>
    <row r="3079" spans="1:14" x14ac:dyDescent="0.25">
      <c r="A3079" t="s">
        <v>5391</v>
      </c>
      <c r="B3079" t="s">
        <v>5392</v>
      </c>
      <c r="C3079" t="s">
        <v>470</v>
      </c>
      <c r="D3079" t="s">
        <v>21</v>
      </c>
      <c r="E3079">
        <v>98166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43495</v>
      </c>
      <c r="L3079" t="s">
        <v>26</v>
      </c>
      <c r="N3079" t="s">
        <v>24</v>
      </c>
    </row>
    <row r="3080" spans="1:14" x14ac:dyDescent="0.25">
      <c r="A3080" t="s">
        <v>5393</v>
      </c>
      <c r="B3080" t="s">
        <v>5394</v>
      </c>
      <c r="C3080" t="s">
        <v>470</v>
      </c>
      <c r="D3080" t="s">
        <v>21</v>
      </c>
      <c r="E3080">
        <v>98168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43495</v>
      </c>
      <c r="L3080" t="s">
        <v>26</v>
      </c>
      <c r="N3080" t="s">
        <v>24</v>
      </c>
    </row>
    <row r="3081" spans="1:14" x14ac:dyDescent="0.25">
      <c r="A3081" t="s">
        <v>5395</v>
      </c>
      <c r="B3081" t="s">
        <v>5396</v>
      </c>
      <c r="C3081" t="s">
        <v>165</v>
      </c>
      <c r="D3081" t="s">
        <v>21</v>
      </c>
      <c r="E3081">
        <v>98373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43495</v>
      </c>
      <c r="L3081" t="s">
        <v>26</v>
      </c>
      <c r="N3081" t="s">
        <v>24</v>
      </c>
    </row>
    <row r="3082" spans="1:14" x14ac:dyDescent="0.25">
      <c r="A3082" t="s">
        <v>5397</v>
      </c>
      <c r="B3082" t="s">
        <v>5398</v>
      </c>
      <c r="C3082" t="s">
        <v>165</v>
      </c>
      <c r="D3082" t="s">
        <v>21</v>
      </c>
      <c r="E3082">
        <v>98375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43495</v>
      </c>
      <c r="L3082" t="s">
        <v>26</v>
      </c>
      <c r="N3082" t="s">
        <v>24</v>
      </c>
    </row>
    <row r="3083" spans="1:14" x14ac:dyDescent="0.25">
      <c r="A3083" t="s">
        <v>5399</v>
      </c>
      <c r="B3083" t="s">
        <v>5400</v>
      </c>
      <c r="C3083" t="s">
        <v>156</v>
      </c>
      <c r="D3083" t="s">
        <v>21</v>
      </c>
      <c r="E3083">
        <v>98390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43495</v>
      </c>
      <c r="L3083" t="s">
        <v>26</v>
      </c>
      <c r="N3083" t="s">
        <v>24</v>
      </c>
    </row>
    <row r="3084" spans="1:14" x14ac:dyDescent="0.25">
      <c r="A3084" t="s">
        <v>5401</v>
      </c>
      <c r="B3084" t="s">
        <v>5402</v>
      </c>
      <c r="C3084" t="s">
        <v>156</v>
      </c>
      <c r="D3084" t="s">
        <v>21</v>
      </c>
      <c r="E3084">
        <v>98390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43495</v>
      </c>
      <c r="L3084" t="s">
        <v>26</v>
      </c>
      <c r="N3084" t="s">
        <v>24</v>
      </c>
    </row>
    <row r="3085" spans="1:14" x14ac:dyDescent="0.25">
      <c r="A3085" t="s">
        <v>503</v>
      </c>
      <c r="B3085" t="s">
        <v>5403</v>
      </c>
      <c r="C3085" t="s">
        <v>165</v>
      </c>
      <c r="D3085" t="s">
        <v>21</v>
      </c>
      <c r="E3085">
        <v>98373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43495</v>
      </c>
      <c r="L3085" t="s">
        <v>26</v>
      </c>
      <c r="N3085" t="s">
        <v>24</v>
      </c>
    </row>
    <row r="3086" spans="1:14" x14ac:dyDescent="0.25">
      <c r="A3086" t="s">
        <v>5404</v>
      </c>
      <c r="B3086" t="s">
        <v>5405</v>
      </c>
      <c r="C3086" t="s">
        <v>470</v>
      </c>
      <c r="D3086" t="s">
        <v>21</v>
      </c>
      <c r="E3086">
        <v>98166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43495</v>
      </c>
      <c r="L3086" t="s">
        <v>26</v>
      </c>
      <c r="N3086" t="s">
        <v>24</v>
      </c>
    </row>
    <row r="3087" spans="1:14" x14ac:dyDescent="0.25">
      <c r="A3087" t="s">
        <v>2560</v>
      </c>
      <c r="B3087" t="s">
        <v>5406</v>
      </c>
      <c r="C3087" t="s">
        <v>156</v>
      </c>
      <c r="D3087" t="s">
        <v>21</v>
      </c>
      <c r="E3087">
        <v>98390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43495</v>
      </c>
      <c r="L3087" t="s">
        <v>26</v>
      </c>
      <c r="N3087" t="s">
        <v>24</v>
      </c>
    </row>
    <row r="3088" spans="1:14" x14ac:dyDescent="0.25">
      <c r="A3088" t="s">
        <v>5407</v>
      </c>
      <c r="B3088" t="s">
        <v>5408</v>
      </c>
      <c r="C3088" t="s">
        <v>470</v>
      </c>
      <c r="D3088" t="s">
        <v>21</v>
      </c>
      <c r="E3088">
        <v>98148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43495</v>
      </c>
      <c r="L3088" t="s">
        <v>26</v>
      </c>
      <c r="N3088" t="s">
        <v>24</v>
      </c>
    </row>
    <row r="3089" spans="1:14" x14ac:dyDescent="0.25">
      <c r="A3089" t="s">
        <v>5409</v>
      </c>
      <c r="B3089" t="s">
        <v>5410</v>
      </c>
      <c r="C3089" t="s">
        <v>165</v>
      </c>
      <c r="D3089" t="s">
        <v>21</v>
      </c>
      <c r="E3089">
        <v>98371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43495</v>
      </c>
      <c r="L3089" t="s">
        <v>26</v>
      </c>
      <c r="N3089" t="s">
        <v>24</v>
      </c>
    </row>
    <row r="3090" spans="1:14" x14ac:dyDescent="0.25">
      <c r="A3090" t="s">
        <v>2028</v>
      </c>
      <c r="B3090" t="s">
        <v>2029</v>
      </c>
      <c r="C3090" t="s">
        <v>142</v>
      </c>
      <c r="D3090" t="s">
        <v>21</v>
      </c>
      <c r="E3090">
        <v>98901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43495</v>
      </c>
      <c r="L3090" t="s">
        <v>26</v>
      </c>
      <c r="N3090" t="s">
        <v>24</v>
      </c>
    </row>
    <row r="3091" spans="1:14" x14ac:dyDescent="0.25">
      <c r="A3091" t="s">
        <v>356</v>
      </c>
      <c r="B3091" t="s">
        <v>2030</v>
      </c>
      <c r="C3091" t="s">
        <v>142</v>
      </c>
      <c r="D3091" t="s">
        <v>21</v>
      </c>
      <c r="E3091">
        <v>98901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43495</v>
      </c>
      <c r="L3091" t="s">
        <v>26</v>
      </c>
      <c r="N3091" t="s">
        <v>24</v>
      </c>
    </row>
    <row r="3092" spans="1:14" x14ac:dyDescent="0.25">
      <c r="A3092" t="s">
        <v>5411</v>
      </c>
      <c r="B3092" t="s">
        <v>5412</v>
      </c>
      <c r="C3092" t="s">
        <v>578</v>
      </c>
      <c r="D3092" t="s">
        <v>21</v>
      </c>
      <c r="E3092">
        <v>98321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43495</v>
      </c>
      <c r="L3092" t="s">
        <v>26</v>
      </c>
      <c r="N3092" t="s">
        <v>24</v>
      </c>
    </row>
    <row r="3093" spans="1:14" x14ac:dyDescent="0.25">
      <c r="A3093" t="s">
        <v>5413</v>
      </c>
      <c r="B3093" t="s">
        <v>5414</v>
      </c>
      <c r="C3093" t="s">
        <v>443</v>
      </c>
      <c r="D3093" t="s">
        <v>21</v>
      </c>
      <c r="E3093">
        <v>98055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43495</v>
      </c>
      <c r="L3093" t="s">
        <v>26</v>
      </c>
      <c r="N3093" t="s">
        <v>24</v>
      </c>
    </row>
    <row r="3094" spans="1:14" x14ac:dyDescent="0.25">
      <c r="A3094" t="s">
        <v>5415</v>
      </c>
      <c r="B3094" t="s">
        <v>5416</v>
      </c>
      <c r="C3094" t="s">
        <v>261</v>
      </c>
      <c r="D3094" t="s">
        <v>21</v>
      </c>
      <c r="E3094">
        <v>99205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43495</v>
      </c>
      <c r="L3094" t="s">
        <v>26</v>
      </c>
      <c r="N3094" t="s">
        <v>24</v>
      </c>
    </row>
    <row r="3095" spans="1:14" x14ac:dyDescent="0.25">
      <c r="A3095" t="s">
        <v>5417</v>
      </c>
      <c r="B3095" t="s">
        <v>5418</v>
      </c>
      <c r="C3095" t="s">
        <v>156</v>
      </c>
      <c r="D3095" t="s">
        <v>21</v>
      </c>
      <c r="E3095">
        <v>98390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43495</v>
      </c>
      <c r="L3095" t="s">
        <v>26</v>
      </c>
      <c r="N3095" t="s">
        <v>24</v>
      </c>
    </row>
    <row r="3096" spans="1:14" x14ac:dyDescent="0.25">
      <c r="A3096" t="s">
        <v>5067</v>
      </c>
      <c r="B3096" t="s">
        <v>5419</v>
      </c>
      <c r="C3096" t="s">
        <v>156</v>
      </c>
      <c r="D3096" t="s">
        <v>21</v>
      </c>
      <c r="E3096">
        <v>98390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43495</v>
      </c>
      <c r="L3096" t="s">
        <v>26</v>
      </c>
      <c r="N3096" t="s">
        <v>24</v>
      </c>
    </row>
    <row r="3097" spans="1:14" x14ac:dyDescent="0.25">
      <c r="A3097" t="s">
        <v>683</v>
      </c>
      <c r="B3097" t="s">
        <v>5420</v>
      </c>
      <c r="C3097" t="s">
        <v>266</v>
      </c>
      <c r="D3097" t="s">
        <v>21</v>
      </c>
      <c r="E3097">
        <v>98002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43495</v>
      </c>
      <c r="L3097" t="s">
        <v>26</v>
      </c>
      <c r="N3097" t="s">
        <v>24</v>
      </c>
    </row>
    <row r="3098" spans="1:14" x14ac:dyDescent="0.25">
      <c r="A3098" t="s">
        <v>5421</v>
      </c>
      <c r="B3098" t="s">
        <v>5422</v>
      </c>
      <c r="C3098" t="s">
        <v>37</v>
      </c>
      <c r="D3098" t="s">
        <v>21</v>
      </c>
      <c r="E3098">
        <v>99336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43495</v>
      </c>
      <c r="L3098" t="s">
        <v>26</v>
      </c>
      <c r="N3098" t="s">
        <v>24</v>
      </c>
    </row>
    <row r="3099" spans="1:14" x14ac:dyDescent="0.25">
      <c r="A3099" t="s">
        <v>71</v>
      </c>
      <c r="B3099" t="s">
        <v>5423</v>
      </c>
      <c r="C3099" t="s">
        <v>156</v>
      </c>
      <c r="D3099" t="s">
        <v>21</v>
      </c>
      <c r="E3099">
        <v>98390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43495</v>
      </c>
      <c r="L3099" t="s">
        <v>26</v>
      </c>
      <c r="N3099" t="s">
        <v>24</v>
      </c>
    </row>
    <row r="3100" spans="1:14" x14ac:dyDescent="0.25">
      <c r="A3100" t="s">
        <v>5424</v>
      </c>
      <c r="B3100" t="s">
        <v>5425</v>
      </c>
      <c r="C3100" t="s">
        <v>178</v>
      </c>
      <c r="D3100" t="s">
        <v>21</v>
      </c>
      <c r="E3100">
        <v>98944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43495</v>
      </c>
      <c r="L3100" t="s">
        <v>26</v>
      </c>
      <c r="N3100" t="s">
        <v>24</v>
      </c>
    </row>
    <row r="3101" spans="1:14" x14ac:dyDescent="0.25">
      <c r="A3101" t="s">
        <v>5426</v>
      </c>
      <c r="B3101" t="s">
        <v>5427</v>
      </c>
      <c r="C3101" t="s">
        <v>3694</v>
      </c>
      <c r="D3101" t="s">
        <v>21</v>
      </c>
      <c r="E3101">
        <v>98042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43494</v>
      </c>
      <c r="L3101" t="s">
        <v>26</v>
      </c>
      <c r="N3101" t="s">
        <v>24</v>
      </c>
    </row>
    <row r="3102" spans="1:14" x14ac:dyDescent="0.25">
      <c r="A3102" t="s">
        <v>5428</v>
      </c>
      <c r="B3102" t="s">
        <v>5429</v>
      </c>
      <c r="C3102" t="s">
        <v>261</v>
      </c>
      <c r="D3102" t="s">
        <v>21</v>
      </c>
      <c r="E3102">
        <v>99203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43494</v>
      </c>
      <c r="L3102" t="s">
        <v>26</v>
      </c>
      <c r="N3102" t="s">
        <v>24</v>
      </c>
    </row>
    <row r="3103" spans="1:14" x14ac:dyDescent="0.25">
      <c r="A3103" t="s">
        <v>5430</v>
      </c>
      <c r="B3103" t="s">
        <v>5431</v>
      </c>
      <c r="C3103" t="s">
        <v>81</v>
      </c>
      <c r="D3103" t="s">
        <v>21</v>
      </c>
      <c r="E3103">
        <v>99212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43494</v>
      </c>
      <c r="L3103" t="s">
        <v>26</v>
      </c>
      <c r="N3103" t="s">
        <v>24</v>
      </c>
    </row>
    <row r="3104" spans="1:14" x14ac:dyDescent="0.25">
      <c r="A3104" t="s">
        <v>5432</v>
      </c>
      <c r="B3104" t="s">
        <v>5433</v>
      </c>
      <c r="C3104" t="s">
        <v>215</v>
      </c>
      <c r="D3104" t="s">
        <v>21</v>
      </c>
      <c r="E3104">
        <v>98003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43494</v>
      </c>
      <c r="L3104" t="s">
        <v>26</v>
      </c>
      <c r="N3104" t="s">
        <v>24</v>
      </c>
    </row>
    <row r="3105" spans="1:14" x14ac:dyDescent="0.25">
      <c r="A3105" t="s">
        <v>5434</v>
      </c>
      <c r="B3105" t="s">
        <v>5435</v>
      </c>
      <c r="C3105" t="s">
        <v>81</v>
      </c>
      <c r="D3105" t="s">
        <v>21</v>
      </c>
      <c r="E3105">
        <v>99216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43494</v>
      </c>
      <c r="L3105" t="s">
        <v>26</v>
      </c>
      <c r="N3105" t="s">
        <v>24</v>
      </c>
    </row>
    <row r="3106" spans="1:14" x14ac:dyDescent="0.25">
      <c r="A3106" t="s">
        <v>5436</v>
      </c>
      <c r="B3106" t="s">
        <v>5437</v>
      </c>
      <c r="C3106" t="s">
        <v>215</v>
      </c>
      <c r="D3106" t="s">
        <v>21</v>
      </c>
      <c r="E3106">
        <v>98003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43494</v>
      </c>
      <c r="L3106" t="s">
        <v>26</v>
      </c>
      <c r="N3106" t="s">
        <v>24</v>
      </c>
    </row>
    <row r="3107" spans="1:14" x14ac:dyDescent="0.25">
      <c r="A3107" t="s">
        <v>5438</v>
      </c>
      <c r="B3107" t="s">
        <v>5439</v>
      </c>
      <c r="C3107" t="s">
        <v>1685</v>
      </c>
      <c r="D3107" t="s">
        <v>21</v>
      </c>
      <c r="E3107">
        <v>98354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43494</v>
      </c>
      <c r="L3107" t="s">
        <v>26</v>
      </c>
      <c r="N3107" t="s">
        <v>24</v>
      </c>
    </row>
    <row r="3108" spans="1:14" x14ac:dyDescent="0.25">
      <c r="A3108" t="s">
        <v>5440</v>
      </c>
      <c r="B3108" t="s">
        <v>5441</v>
      </c>
      <c r="C3108" t="s">
        <v>215</v>
      </c>
      <c r="D3108" t="s">
        <v>21</v>
      </c>
      <c r="E3108">
        <v>98003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43494</v>
      </c>
      <c r="L3108" t="s">
        <v>26</v>
      </c>
      <c r="N3108" t="s">
        <v>24</v>
      </c>
    </row>
    <row r="3109" spans="1:14" x14ac:dyDescent="0.25">
      <c r="A3109" t="s">
        <v>5442</v>
      </c>
      <c r="B3109" t="s">
        <v>5443</v>
      </c>
      <c r="C3109" t="s">
        <v>1685</v>
      </c>
      <c r="D3109" t="s">
        <v>21</v>
      </c>
      <c r="E3109">
        <v>98354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43494</v>
      </c>
      <c r="L3109" t="s">
        <v>26</v>
      </c>
      <c r="N3109" t="s">
        <v>24</v>
      </c>
    </row>
    <row r="3110" spans="1:14" x14ac:dyDescent="0.25">
      <c r="A3110" t="s">
        <v>5444</v>
      </c>
      <c r="B3110" t="s">
        <v>5445</v>
      </c>
      <c r="C3110" t="s">
        <v>261</v>
      </c>
      <c r="D3110" t="s">
        <v>21</v>
      </c>
      <c r="E3110">
        <v>99223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43494</v>
      </c>
      <c r="L3110" t="s">
        <v>26</v>
      </c>
      <c r="N3110" t="s">
        <v>24</v>
      </c>
    </row>
    <row r="3111" spans="1:14" x14ac:dyDescent="0.25">
      <c r="A3111" t="s">
        <v>5446</v>
      </c>
      <c r="B3111" t="s">
        <v>5447</v>
      </c>
      <c r="C3111" t="s">
        <v>266</v>
      </c>
      <c r="D3111" t="s">
        <v>21</v>
      </c>
      <c r="E3111">
        <v>98002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43494</v>
      </c>
      <c r="L3111" t="s">
        <v>26</v>
      </c>
      <c r="N3111" t="s">
        <v>24</v>
      </c>
    </row>
    <row r="3112" spans="1:14" x14ac:dyDescent="0.25">
      <c r="A3112" t="s">
        <v>111</v>
      </c>
      <c r="B3112" t="s">
        <v>5448</v>
      </c>
      <c r="C3112" t="s">
        <v>266</v>
      </c>
      <c r="D3112" t="s">
        <v>21</v>
      </c>
      <c r="E3112">
        <v>98001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43494</v>
      </c>
      <c r="L3112" t="s">
        <v>26</v>
      </c>
      <c r="N3112" t="s">
        <v>24</v>
      </c>
    </row>
    <row r="3113" spans="1:14" x14ac:dyDescent="0.25">
      <c r="A3113" t="s">
        <v>569</v>
      </c>
      <c r="B3113" t="s">
        <v>5449</v>
      </c>
      <c r="C3113" t="s">
        <v>20</v>
      </c>
      <c r="D3113" t="s">
        <v>21</v>
      </c>
      <c r="E3113">
        <v>98103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43494</v>
      </c>
      <c r="L3113" t="s">
        <v>26</v>
      </c>
      <c r="N3113" t="s">
        <v>24</v>
      </c>
    </row>
    <row r="3114" spans="1:14" x14ac:dyDescent="0.25">
      <c r="A3114" t="s">
        <v>880</v>
      </c>
      <c r="B3114" t="s">
        <v>5450</v>
      </c>
      <c r="C3114" t="s">
        <v>266</v>
      </c>
      <c r="D3114" t="s">
        <v>21</v>
      </c>
      <c r="E3114">
        <v>98003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43494</v>
      </c>
      <c r="L3114" t="s">
        <v>26</v>
      </c>
      <c r="N3114" t="s">
        <v>24</v>
      </c>
    </row>
    <row r="3115" spans="1:14" x14ac:dyDescent="0.25">
      <c r="A3115" t="s">
        <v>2194</v>
      </c>
      <c r="B3115" t="s">
        <v>5451</v>
      </c>
      <c r="C3115" t="s">
        <v>20</v>
      </c>
      <c r="D3115" t="s">
        <v>21</v>
      </c>
      <c r="E3115">
        <v>98105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43494</v>
      </c>
      <c r="L3115" t="s">
        <v>26</v>
      </c>
      <c r="N3115" t="s">
        <v>24</v>
      </c>
    </row>
    <row r="3116" spans="1:14" x14ac:dyDescent="0.25">
      <c r="A3116" t="s">
        <v>503</v>
      </c>
      <c r="B3116" t="s">
        <v>5452</v>
      </c>
      <c r="C3116" t="s">
        <v>443</v>
      </c>
      <c r="D3116" t="s">
        <v>21</v>
      </c>
      <c r="E3116">
        <v>98056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43494</v>
      </c>
      <c r="L3116" t="s">
        <v>26</v>
      </c>
      <c r="N3116" t="s">
        <v>24</v>
      </c>
    </row>
    <row r="3117" spans="1:14" x14ac:dyDescent="0.25">
      <c r="A3117" t="s">
        <v>503</v>
      </c>
      <c r="B3117" t="s">
        <v>5453</v>
      </c>
      <c r="C3117" t="s">
        <v>215</v>
      </c>
      <c r="D3117" t="s">
        <v>21</v>
      </c>
      <c r="E3117">
        <v>98023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43494</v>
      </c>
      <c r="L3117" t="s">
        <v>26</v>
      </c>
      <c r="N3117" t="s">
        <v>24</v>
      </c>
    </row>
    <row r="3118" spans="1:14" x14ac:dyDescent="0.25">
      <c r="A3118" t="s">
        <v>5454</v>
      </c>
      <c r="B3118" t="s">
        <v>5455</v>
      </c>
      <c r="C3118" t="s">
        <v>20</v>
      </c>
      <c r="D3118" t="s">
        <v>21</v>
      </c>
      <c r="E3118">
        <v>98103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43494</v>
      </c>
      <c r="L3118" t="s">
        <v>26</v>
      </c>
      <c r="N3118" t="s">
        <v>24</v>
      </c>
    </row>
    <row r="3119" spans="1:14" x14ac:dyDescent="0.25">
      <c r="A3119" t="s">
        <v>5456</v>
      </c>
      <c r="B3119" t="s">
        <v>5457</v>
      </c>
      <c r="C3119" t="s">
        <v>178</v>
      </c>
      <c r="D3119" t="s">
        <v>21</v>
      </c>
      <c r="E3119">
        <v>98944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43494</v>
      </c>
      <c r="L3119" t="s">
        <v>26</v>
      </c>
      <c r="N3119" t="s">
        <v>24</v>
      </c>
    </row>
    <row r="3120" spans="1:14" x14ac:dyDescent="0.25">
      <c r="A3120" t="s">
        <v>3130</v>
      </c>
      <c r="B3120" t="s">
        <v>5458</v>
      </c>
      <c r="C3120" t="s">
        <v>266</v>
      </c>
      <c r="D3120" t="s">
        <v>21</v>
      </c>
      <c r="E3120">
        <v>98002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43494</v>
      </c>
      <c r="L3120" t="s">
        <v>26</v>
      </c>
      <c r="N3120" t="s">
        <v>24</v>
      </c>
    </row>
    <row r="3121" spans="1:14" x14ac:dyDescent="0.25">
      <c r="A3121" t="s">
        <v>5459</v>
      </c>
      <c r="B3121" t="s">
        <v>5460</v>
      </c>
      <c r="C3121" t="s">
        <v>266</v>
      </c>
      <c r="D3121" t="s">
        <v>21</v>
      </c>
      <c r="E3121">
        <v>98002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43494</v>
      </c>
      <c r="L3121" t="s">
        <v>26</v>
      </c>
      <c r="N3121" t="s">
        <v>24</v>
      </c>
    </row>
    <row r="3122" spans="1:14" x14ac:dyDescent="0.25">
      <c r="A3122" t="s">
        <v>356</v>
      </c>
      <c r="B3122" t="s">
        <v>5461</v>
      </c>
      <c r="C3122" t="s">
        <v>3862</v>
      </c>
      <c r="D3122" t="s">
        <v>21</v>
      </c>
      <c r="E3122">
        <v>98022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43494</v>
      </c>
      <c r="L3122" t="s">
        <v>26</v>
      </c>
      <c r="N3122" t="s">
        <v>24</v>
      </c>
    </row>
    <row r="3123" spans="1:14" x14ac:dyDescent="0.25">
      <c r="A3123" t="s">
        <v>1077</v>
      </c>
      <c r="B3123" t="s">
        <v>1078</v>
      </c>
      <c r="C3123" t="s">
        <v>202</v>
      </c>
      <c r="D3123" t="s">
        <v>21</v>
      </c>
      <c r="E3123">
        <v>98038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43494</v>
      </c>
      <c r="L3123" t="s">
        <v>26</v>
      </c>
      <c r="N3123" t="s">
        <v>24</v>
      </c>
    </row>
    <row r="3124" spans="1:14" x14ac:dyDescent="0.25">
      <c r="A3124" t="s">
        <v>5462</v>
      </c>
      <c r="B3124" t="s">
        <v>5463</v>
      </c>
      <c r="C3124" t="s">
        <v>37</v>
      </c>
      <c r="D3124" t="s">
        <v>21</v>
      </c>
      <c r="E3124">
        <v>99336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43494</v>
      </c>
      <c r="L3124" t="s">
        <v>26</v>
      </c>
      <c r="N3124" t="s">
        <v>24</v>
      </c>
    </row>
    <row r="3125" spans="1:14" x14ac:dyDescent="0.25">
      <c r="A3125" t="s">
        <v>1926</v>
      </c>
      <c r="B3125" t="s">
        <v>1927</v>
      </c>
      <c r="C3125" t="s">
        <v>56</v>
      </c>
      <c r="D3125" t="s">
        <v>21</v>
      </c>
      <c r="E3125">
        <v>99352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43494</v>
      </c>
      <c r="L3125" t="s">
        <v>26</v>
      </c>
      <c r="N3125" t="s">
        <v>24</v>
      </c>
    </row>
    <row r="3126" spans="1:14" x14ac:dyDescent="0.25">
      <c r="A3126" t="s">
        <v>5464</v>
      </c>
      <c r="B3126" t="s">
        <v>5465</v>
      </c>
      <c r="C3126" t="s">
        <v>3862</v>
      </c>
      <c r="D3126" t="s">
        <v>21</v>
      </c>
      <c r="E3126">
        <v>98022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43494</v>
      </c>
      <c r="L3126" t="s">
        <v>26</v>
      </c>
      <c r="N3126" t="s">
        <v>24</v>
      </c>
    </row>
    <row r="3127" spans="1:14" x14ac:dyDescent="0.25">
      <c r="A3127" t="s">
        <v>5466</v>
      </c>
      <c r="B3127" t="s">
        <v>5467</v>
      </c>
      <c r="C3127" t="s">
        <v>20</v>
      </c>
      <c r="D3127" t="s">
        <v>21</v>
      </c>
      <c r="E3127">
        <v>98117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43494</v>
      </c>
      <c r="L3127" t="s">
        <v>26</v>
      </c>
      <c r="N3127" t="s">
        <v>24</v>
      </c>
    </row>
    <row r="3128" spans="1:14" x14ac:dyDescent="0.25">
      <c r="A3128" t="s">
        <v>5468</v>
      </c>
      <c r="B3128" t="s">
        <v>5469</v>
      </c>
      <c r="C3128" t="s">
        <v>261</v>
      </c>
      <c r="D3128" t="s">
        <v>21</v>
      </c>
      <c r="E3128">
        <v>99223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43494</v>
      </c>
      <c r="L3128" t="s">
        <v>26</v>
      </c>
      <c r="N3128" t="s">
        <v>24</v>
      </c>
    </row>
    <row r="3129" spans="1:14" x14ac:dyDescent="0.25">
      <c r="A3129" t="s">
        <v>5470</v>
      </c>
      <c r="B3129" t="s">
        <v>282</v>
      </c>
      <c r="C3129" t="s">
        <v>283</v>
      </c>
      <c r="D3129" t="s">
        <v>21</v>
      </c>
      <c r="E3129">
        <v>98467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43494</v>
      </c>
      <c r="L3129" t="s">
        <v>26</v>
      </c>
      <c r="N3129" t="s">
        <v>24</v>
      </c>
    </row>
    <row r="3130" spans="1:14" x14ac:dyDescent="0.25">
      <c r="A3130" t="s">
        <v>5471</v>
      </c>
      <c r="B3130" t="s">
        <v>5472</v>
      </c>
      <c r="C3130" t="s">
        <v>5473</v>
      </c>
      <c r="D3130" t="s">
        <v>21</v>
      </c>
      <c r="E3130">
        <v>98025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43494</v>
      </c>
      <c r="L3130" t="s">
        <v>26</v>
      </c>
      <c r="N3130" t="s">
        <v>24</v>
      </c>
    </row>
    <row r="3131" spans="1:14" x14ac:dyDescent="0.25">
      <c r="A3131" t="s">
        <v>683</v>
      </c>
      <c r="B3131" t="s">
        <v>5474</v>
      </c>
      <c r="C3131" t="s">
        <v>1685</v>
      </c>
      <c r="D3131" t="s">
        <v>21</v>
      </c>
      <c r="E3131">
        <v>98354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43494</v>
      </c>
      <c r="L3131" t="s">
        <v>26</v>
      </c>
      <c r="N3131" t="s">
        <v>24</v>
      </c>
    </row>
    <row r="3132" spans="1:14" x14ac:dyDescent="0.25">
      <c r="A3132" t="s">
        <v>2816</v>
      </c>
      <c r="B3132" t="s">
        <v>5475</v>
      </c>
      <c r="C3132" t="s">
        <v>5476</v>
      </c>
      <c r="D3132" t="s">
        <v>21</v>
      </c>
      <c r="E3132">
        <v>99212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43494</v>
      </c>
      <c r="L3132" t="s">
        <v>26</v>
      </c>
      <c r="N3132" t="s">
        <v>24</v>
      </c>
    </row>
    <row r="3133" spans="1:14" x14ac:dyDescent="0.25">
      <c r="A3133" t="s">
        <v>342</v>
      </c>
      <c r="B3133" t="s">
        <v>5477</v>
      </c>
      <c r="C3133" t="s">
        <v>236</v>
      </c>
      <c r="D3133" t="s">
        <v>21</v>
      </c>
      <c r="E3133">
        <v>98404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43494</v>
      </c>
      <c r="L3133" t="s">
        <v>26</v>
      </c>
      <c r="N3133" t="s">
        <v>24</v>
      </c>
    </row>
    <row r="3134" spans="1:14" x14ac:dyDescent="0.25">
      <c r="A3134" t="s">
        <v>5478</v>
      </c>
      <c r="B3134" t="s">
        <v>5479</v>
      </c>
      <c r="C3134" t="s">
        <v>5476</v>
      </c>
      <c r="D3134" t="s">
        <v>21</v>
      </c>
      <c r="E3134">
        <v>99212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43494</v>
      </c>
      <c r="L3134" t="s">
        <v>26</v>
      </c>
      <c r="N3134" t="s">
        <v>24</v>
      </c>
    </row>
    <row r="3135" spans="1:14" x14ac:dyDescent="0.25">
      <c r="A3135" t="s">
        <v>5480</v>
      </c>
      <c r="B3135" t="s">
        <v>5481</v>
      </c>
      <c r="C3135" t="s">
        <v>132</v>
      </c>
      <c r="D3135" t="s">
        <v>21</v>
      </c>
      <c r="E3135">
        <v>99301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43494</v>
      </c>
      <c r="L3135" t="s">
        <v>26</v>
      </c>
      <c r="N3135" t="s">
        <v>24</v>
      </c>
    </row>
    <row r="3136" spans="1:14" x14ac:dyDescent="0.25">
      <c r="A3136" t="s">
        <v>5482</v>
      </c>
      <c r="B3136" t="s">
        <v>5483</v>
      </c>
      <c r="C3136" t="s">
        <v>215</v>
      </c>
      <c r="D3136" t="s">
        <v>21</v>
      </c>
      <c r="E3136">
        <v>98023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43494</v>
      </c>
      <c r="L3136" t="s">
        <v>26</v>
      </c>
      <c r="N3136" t="s">
        <v>24</v>
      </c>
    </row>
    <row r="3137" spans="1:14" x14ac:dyDescent="0.25">
      <c r="A3137" t="s">
        <v>1941</v>
      </c>
      <c r="B3137" t="s">
        <v>1942</v>
      </c>
      <c r="C3137" t="s">
        <v>132</v>
      </c>
      <c r="D3137" t="s">
        <v>21</v>
      </c>
      <c r="E3137">
        <v>99301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43494</v>
      </c>
      <c r="L3137" t="s">
        <v>26</v>
      </c>
      <c r="N3137" t="s">
        <v>24</v>
      </c>
    </row>
    <row r="3138" spans="1:14" x14ac:dyDescent="0.25">
      <c r="A3138" t="s">
        <v>5484</v>
      </c>
      <c r="B3138" t="s">
        <v>5485</v>
      </c>
      <c r="C3138" t="s">
        <v>81</v>
      </c>
      <c r="D3138" t="s">
        <v>21</v>
      </c>
      <c r="E3138">
        <v>99016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43494</v>
      </c>
      <c r="L3138" t="s">
        <v>26</v>
      </c>
      <c r="N3138" t="s">
        <v>24</v>
      </c>
    </row>
    <row r="3139" spans="1:14" x14ac:dyDescent="0.25">
      <c r="A3139" t="s">
        <v>5486</v>
      </c>
      <c r="B3139" t="s">
        <v>5487</v>
      </c>
      <c r="C3139" t="s">
        <v>151</v>
      </c>
      <c r="D3139" t="s">
        <v>21</v>
      </c>
      <c r="E3139">
        <v>98499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43494</v>
      </c>
      <c r="L3139" t="s">
        <v>26</v>
      </c>
      <c r="N3139" t="s">
        <v>24</v>
      </c>
    </row>
    <row r="3140" spans="1:14" x14ac:dyDescent="0.25">
      <c r="A3140" t="s">
        <v>5488</v>
      </c>
      <c r="B3140" t="s">
        <v>5489</v>
      </c>
      <c r="C3140" t="s">
        <v>3862</v>
      </c>
      <c r="D3140" t="s">
        <v>21</v>
      </c>
      <c r="E3140">
        <v>98022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43494</v>
      </c>
      <c r="L3140" t="s">
        <v>26</v>
      </c>
      <c r="N3140" t="s">
        <v>24</v>
      </c>
    </row>
    <row r="3141" spans="1:14" x14ac:dyDescent="0.25">
      <c r="A3141" t="s">
        <v>727</v>
      </c>
      <c r="B3141" t="s">
        <v>728</v>
      </c>
      <c r="C3141" t="s">
        <v>236</v>
      </c>
      <c r="D3141" t="s">
        <v>21</v>
      </c>
      <c r="E3141">
        <v>98409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43494</v>
      </c>
      <c r="L3141" t="s">
        <v>26</v>
      </c>
      <c r="N3141" t="s">
        <v>24</v>
      </c>
    </row>
    <row r="3142" spans="1:14" x14ac:dyDescent="0.25">
      <c r="A3142" t="s">
        <v>5490</v>
      </c>
      <c r="B3142" t="s">
        <v>5491</v>
      </c>
      <c r="C3142" t="s">
        <v>532</v>
      </c>
      <c r="D3142" t="s">
        <v>21</v>
      </c>
      <c r="E3142">
        <v>98528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43493</v>
      </c>
      <c r="L3142" t="s">
        <v>26</v>
      </c>
      <c r="N3142" t="s">
        <v>24</v>
      </c>
    </row>
    <row r="3143" spans="1:14" x14ac:dyDescent="0.25">
      <c r="A3143" t="s">
        <v>5492</v>
      </c>
      <c r="B3143" t="s">
        <v>5493</v>
      </c>
      <c r="C3143" t="s">
        <v>532</v>
      </c>
      <c r="D3143" t="s">
        <v>21</v>
      </c>
      <c r="E3143">
        <v>98528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43493</v>
      </c>
      <c r="L3143" t="s">
        <v>26</v>
      </c>
      <c r="N3143" t="s">
        <v>24</v>
      </c>
    </row>
    <row r="3144" spans="1:14" x14ac:dyDescent="0.25">
      <c r="A3144" t="s">
        <v>5494</v>
      </c>
      <c r="B3144" t="s">
        <v>5495</v>
      </c>
      <c r="C3144" t="s">
        <v>34</v>
      </c>
      <c r="D3144" t="s">
        <v>21</v>
      </c>
      <c r="E3144">
        <v>98684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43493</v>
      </c>
      <c r="L3144" t="s">
        <v>26</v>
      </c>
      <c r="N3144" t="s">
        <v>24</v>
      </c>
    </row>
    <row r="3145" spans="1:14" x14ac:dyDescent="0.25">
      <c r="A3145" t="s">
        <v>5496</v>
      </c>
      <c r="B3145" t="s">
        <v>5497</v>
      </c>
      <c r="C3145" t="s">
        <v>470</v>
      </c>
      <c r="D3145" t="s">
        <v>21</v>
      </c>
      <c r="E3145">
        <v>98166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43493</v>
      </c>
      <c r="L3145" t="s">
        <v>26</v>
      </c>
      <c r="N3145" t="s">
        <v>24</v>
      </c>
    </row>
    <row r="3146" spans="1:14" x14ac:dyDescent="0.25">
      <c r="A3146" t="s">
        <v>5498</v>
      </c>
      <c r="B3146" t="s">
        <v>5499</v>
      </c>
      <c r="C3146" t="s">
        <v>5500</v>
      </c>
      <c r="D3146" t="s">
        <v>21</v>
      </c>
      <c r="E3146">
        <v>98371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43493</v>
      </c>
      <c r="L3146" t="s">
        <v>26</v>
      </c>
      <c r="N3146" t="s">
        <v>24</v>
      </c>
    </row>
    <row r="3147" spans="1:14" x14ac:dyDescent="0.25">
      <c r="A3147" t="s">
        <v>5501</v>
      </c>
      <c r="B3147" t="s">
        <v>5502</v>
      </c>
      <c r="C3147" t="s">
        <v>4759</v>
      </c>
      <c r="D3147" t="s">
        <v>21</v>
      </c>
      <c r="E3147">
        <v>98074</v>
      </c>
      <c r="F3147" t="s">
        <v>23</v>
      </c>
      <c r="G3147" t="s">
        <v>23</v>
      </c>
      <c r="H3147" t="s">
        <v>24</v>
      </c>
      <c r="I3147" t="s">
        <v>24</v>
      </c>
      <c r="J3147" t="s">
        <v>25</v>
      </c>
      <c r="K3147" s="1">
        <v>43493</v>
      </c>
      <c r="L3147" t="s">
        <v>26</v>
      </c>
      <c r="N3147" t="s">
        <v>24</v>
      </c>
    </row>
    <row r="3148" spans="1:14" x14ac:dyDescent="0.25">
      <c r="A3148" t="s">
        <v>5503</v>
      </c>
      <c r="B3148" t="s">
        <v>5504</v>
      </c>
      <c r="C3148" t="s">
        <v>34</v>
      </c>
      <c r="D3148" t="s">
        <v>21</v>
      </c>
      <c r="E3148">
        <v>98665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43493</v>
      </c>
      <c r="L3148" t="s">
        <v>26</v>
      </c>
      <c r="N3148" t="s">
        <v>24</v>
      </c>
    </row>
    <row r="3149" spans="1:14" x14ac:dyDescent="0.25">
      <c r="A3149" t="s">
        <v>5505</v>
      </c>
      <c r="B3149" t="s">
        <v>5506</v>
      </c>
      <c r="C3149" t="s">
        <v>20</v>
      </c>
      <c r="D3149" t="s">
        <v>21</v>
      </c>
      <c r="E3149">
        <v>98105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43493</v>
      </c>
      <c r="L3149" t="s">
        <v>26</v>
      </c>
      <c r="N3149" t="s">
        <v>24</v>
      </c>
    </row>
    <row r="3150" spans="1:14" x14ac:dyDescent="0.25">
      <c r="A3150" t="s">
        <v>5507</v>
      </c>
      <c r="B3150" t="s">
        <v>5508</v>
      </c>
      <c r="C3150" t="s">
        <v>34</v>
      </c>
      <c r="D3150" t="s">
        <v>21</v>
      </c>
      <c r="E3150">
        <v>98661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43493</v>
      </c>
      <c r="L3150" t="s">
        <v>26</v>
      </c>
      <c r="N3150" t="s">
        <v>24</v>
      </c>
    </row>
    <row r="3151" spans="1:14" x14ac:dyDescent="0.25">
      <c r="A3151" t="s">
        <v>5509</v>
      </c>
      <c r="B3151" t="s">
        <v>5510</v>
      </c>
      <c r="C3151" t="s">
        <v>34</v>
      </c>
      <c r="D3151" t="s">
        <v>21</v>
      </c>
      <c r="E3151">
        <v>98660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43493</v>
      </c>
      <c r="L3151" t="s">
        <v>26</v>
      </c>
      <c r="N3151" t="s">
        <v>24</v>
      </c>
    </row>
    <row r="3152" spans="1:14" x14ac:dyDescent="0.25">
      <c r="A3152" t="s">
        <v>5511</v>
      </c>
      <c r="B3152" t="s">
        <v>5512</v>
      </c>
      <c r="C3152" t="s">
        <v>34</v>
      </c>
      <c r="D3152" t="s">
        <v>21</v>
      </c>
      <c r="E3152">
        <v>98665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43493</v>
      </c>
      <c r="L3152" t="s">
        <v>26</v>
      </c>
      <c r="N3152" t="s">
        <v>24</v>
      </c>
    </row>
    <row r="3153" spans="1:14" x14ac:dyDescent="0.25">
      <c r="A3153" t="s">
        <v>5513</v>
      </c>
      <c r="B3153" t="s">
        <v>5514</v>
      </c>
      <c r="C3153" t="s">
        <v>20</v>
      </c>
      <c r="D3153" t="s">
        <v>21</v>
      </c>
      <c r="E3153">
        <v>98103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43493</v>
      </c>
      <c r="L3153" t="s">
        <v>26</v>
      </c>
      <c r="N3153" t="s">
        <v>24</v>
      </c>
    </row>
    <row r="3154" spans="1:14" x14ac:dyDescent="0.25">
      <c r="A3154" t="s">
        <v>5515</v>
      </c>
      <c r="B3154" t="s">
        <v>5516</v>
      </c>
      <c r="C3154" t="s">
        <v>34</v>
      </c>
      <c r="D3154" t="s">
        <v>21</v>
      </c>
      <c r="E3154">
        <v>98665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43493</v>
      </c>
      <c r="L3154" t="s">
        <v>26</v>
      </c>
      <c r="N3154" t="s">
        <v>24</v>
      </c>
    </row>
    <row r="3155" spans="1:14" x14ac:dyDescent="0.25">
      <c r="A3155" t="s">
        <v>5517</v>
      </c>
      <c r="B3155" t="s">
        <v>5518</v>
      </c>
      <c r="C3155" t="s">
        <v>5500</v>
      </c>
      <c r="D3155" t="s">
        <v>21</v>
      </c>
      <c r="E3155">
        <v>98371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43493</v>
      </c>
      <c r="L3155" t="s">
        <v>26</v>
      </c>
      <c r="N3155" t="s">
        <v>24</v>
      </c>
    </row>
    <row r="3156" spans="1:14" x14ac:dyDescent="0.25">
      <c r="A3156" t="s">
        <v>5519</v>
      </c>
      <c r="B3156" t="s">
        <v>5520</v>
      </c>
      <c r="C3156" t="s">
        <v>5500</v>
      </c>
      <c r="D3156" t="s">
        <v>21</v>
      </c>
      <c r="E3156">
        <v>98371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43493</v>
      </c>
      <c r="L3156" t="s">
        <v>26</v>
      </c>
      <c r="N3156" t="s">
        <v>24</v>
      </c>
    </row>
    <row r="3157" spans="1:14" x14ac:dyDescent="0.25">
      <c r="A3157" t="s">
        <v>5521</v>
      </c>
      <c r="B3157" t="s">
        <v>5522</v>
      </c>
      <c r="C3157" t="s">
        <v>443</v>
      </c>
      <c r="D3157" t="s">
        <v>21</v>
      </c>
      <c r="E3157">
        <v>98058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43493</v>
      </c>
      <c r="L3157" t="s">
        <v>26</v>
      </c>
      <c r="N3157" t="s">
        <v>24</v>
      </c>
    </row>
    <row r="3158" spans="1:14" x14ac:dyDescent="0.25">
      <c r="A3158" t="s">
        <v>5523</v>
      </c>
      <c r="B3158" t="s">
        <v>5524</v>
      </c>
      <c r="C3158" t="s">
        <v>532</v>
      </c>
      <c r="D3158" t="s">
        <v>21</v>
      </c>
      <c r="E3158">
        <v>98528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43493</v>
      </c>
      <c r="L3158" t="s">
        <v>26</v>
      </c>
      <c r="N3158" t="s">
        <v>24</v>
      </c>
    </row>
    <row r="3159" spans="1:14" x14ac:dyDescent="0.25">
      <c r="A3159" t="s">
        <v>111</v>
      </c>
      <c r="B3159" t="s">
        <v>5525</v>
      </c>
      <c r="C3159" t="s">
        <v>34</v>
      </c>
      <c r="D3159" t="s">
        <v>21</v>
      </c>
      <c r="E3159">
        <v>98660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43493</v>
      </c>
      <c r="L3159" t="s">
        <v>26</v>
      </c>
      <c r="N3159" t="s">
        <v>24</v>
      </c>
    </row>
    <row r="3160" spans="1:14" x14ac:dyDescent="0.25">
      <c r="A3160" t="s">
        <v>111</v>
      </c>
      <c r="B3160" t="s">
        <v>5526</v>
      </c>
      <c r="C3160" t="s">
        <v>632</v>
      </c>
      <c r="D3160" t="s">
        <v>21</v>
      </c>
      <c r="E3160">
        <v>98036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43493</v>
      </c>
      <c r="L3160" t="s">
        <v>26</v>
      </c>
      <c r="N3160" t="s">
        <v>24</v>
      </c>
    </row>
    <row r="3161" spans="1:14" x14ac:dyDescent="0.25">
      <c r="A3161" t="s">
        <v>569</v>
      </c>
      <c r="B3161" t="s">
        <v>5527</v>
      </c>
      <c r="C3161" t="s">
        <v>309</v>
      </c>
      <c r="D3161" t="s">
        <v>21</v>
      </c>
      <c r="E3161">
        <v>98026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43493</v>
      </c>
      <c r="L3161" t="s">
        <v>26</v>
      </c>
      <c r="N3161" t="s">
        <v>24</v>
      </c>
    </row>
    <row r="3162" spans="1:14" x14ac:dyDescent="0.25">
      <c r="A3162" t="s">
        <v>5528</v>
      </c>
      <c r="B3162" t="s">
        <v>5529</v>
      </c>
      <c r="C3162" t="s">
        <v>470</v>
      </c>
      <c r="D3162" t="s">
        <v>21</v>
      </c>
      <c r="E3162">
        <v>98148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43493</v>
      </c>
      <c r="L3162" t="s">
        <v>26</v>
      </c>
      <c r="N3162" t="s">
        <v>24</v>
      </c>
    </row>
    <row r="3163" spans="1:14" x14ac:dyDescent="0.25">
      <c r="A3163" t="s">
        <v>5530</v>
      </c>
      <c r="B3163" t="s">
        <v>5531</v>
      </c>
      <c r="C3163" t="s">
        <v>20</v>
      </c>
      <c r="D3163" t="s">
        <v>21</v>
      </c>
      <c r="E3163">
        <v>98103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43493</v>
      </c>
      <c r="L3163" t="s">
        <v>26</v>
      </c>
      <c r="N3163" t="s">
        <v>24</v>
      </c>
    </row>
    <row r="3164" spans="1:14" x14ac:dyDescent="0.25">
      <c r="A3164" t="s">
        <v>5532</v>
      </c>
      <c r="B3164" t="s">
        <v>5533</v>
      </c>
      <c r="C3164" t="s">
        <v>34</v>
      </c>
      <c r="D3164" t="s">
        <v>21</v>
      </c>
      <c r="E3164">
        <v>98661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43493</v>
      </c>
      <c r="L3164" t="s">
        <v>26</v>
      </c>
      <c r="N3164" t="s">
        <v>24</v>
      </c>
    </row>
    <row r="3165" spans="1:14" x14ac:dyDescent="0.25">
      <c r="A3165" t="s">
        <v>5534</v>
      </c>
      <c r="B3165" t="s">
        <v>5535</v>
      </c>
      <c r="C3165" t="s">
        <v>548</v>
      </c>
      <c r="D3165" t="s">
        <v>21</v>
      </c>
      <c r="E3165">
        <v>98584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43493</v>
      </c>
      <c r="L3165" t="s">
        <v>26</v>
      </c>
      <c r="N3165" t="s">
        <v>24</v>
      </c>
    </row>
    <row r="3166" spans="1:14" x14ac:dyDescent="0.25">
      <c r="A3166" t="s">
        <v>2228</v>
      </c>
      <c r="B3166" t="s">
        <v>5536</v>
      </c>
      <c r="C3166" t="s">
        <v>108</v>
      </c>
      <c r="D3166" t="s">
        <v>21</v>
      </c>
      <c r="E3166">
        <v>98201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43493</v>
      </c>
      <c r="L3166" t="s">
        <v>26</v>
      </c>
      <c r="N3166" t="s">
        <v>24</v>
      </c>
    </row>
    <row r="3167" spans="1:14" x14ac:dyDescent="0.25">
      <c r="A3167" t="s">
        <v>662</v>
      </c>
      <c r="B3167" t="s">
        <v>5537</v>
      </c>
      <c r="C3167" t="s">
        <v>221</v>
      </c>
      <c r="D3167" t="s">
        <v>21</v>
      </c>
      <c r="E3167">
        <v>98607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43493</v>
      </c>
      <c r="L3167" t="s">
        <v>26</v>
      </c>
      <c r="N3167" t="s">
        <v>24</v>
      </c>
    </row>
    <row r="3168" spans="1:14" x14ac:dyDescent="0.25">
      <c r="A3168" t="s">
        <v>5538</v>
      </c>
      <c r="B3168" t="s">
        <v>5539</v>
      </c>
      <c r="C3168" t="s">
        <v>34</v>
      </c>
      <c r="D3168" t="s">
        <v>21</v>
      </c>
      <c r="E3168">
        <v>98661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43493</v>
      </c>
      <c r="L3168" t="s">
        <v>26</v>
      </c>
      <c r="N3168" t="s">
        <v>24</v>
      </c>
    </row>
    <row r="3169" spans="1:14" x14ac:dyDescent="0.25">
      <c r="A3169" t="s">
        <v>5540</v>
      </c>
      <c r="B3169" t="s">
        <v>5541</v>
      </c>
      <c r="C3169" t="s">
        <v>20</v>
      </c>
      <c r="D3169" t="s">
        <v>21</v>
      </c>
      <c r="E3169">
        <v>98117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43493</v>
      </c>
      <c r="L3169" t="s">
        <v>26</v>
      </c>
      <c r="N3169" t="s">
        <v>24</v>
      </c>
    </row>
    <row r="3170" spans="1:14" x14ac:dyDescent="0.25">
      <c r="A3170" t="s">
        <v>5542</v>
      </c>
      <c r="B3170" t="s">
        <v>5543</v>
      </c>
      <c r="C3170" t="s">
        <v>470</v>
      </c>
      <c r="D3170" t="s">
        <v>21</v>
      </c>
      <c r="E3170">
        <v>98166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43493</v>
      </c>
      <c r="L3170" t="s">
        <v>26</v>
      </c>
      <c r="N3170" t="s">
        <v>24</v>
      </c>
    </row>
    <row r="3171" spans="1:14" x14ac:dyDescent="0.25">
      <c r="A3171" t="s">
        <v>2359</v>
      </c>
      <c r="B3171" t="s">
        <v>2360</v>
      </c>
      <c r="C3171" t="s">
        <v>2361</v>
      </c>
      <c r="D3171" t="s">
        <v>21</v>
      </c>
      <c r="E3171">
        <v>98582</v>
      </c>
      <c r="F3171" t="s">
        <v>22</v>
      </c>
      <c r="G3171" t="s">
        <v>22</v>
      </c>
      <c r="H3171" t="s">
        <v>116</v>
      </c>
      <c r="I3171" t="s">
        <v>117</v>
      </c>
      <c r="J3171" t="s">
        <v>59</v>
      </c>
      <c r="K3171" s="1">
        <v>43493</v>
      </c>
      <c r="L3171" t="s">
        <v>60</v>
      </c>
      <c r="M3171" t="str">
        <f>HYPERLINK("https://www.regulations.gov/docket?D=FDA-2019-H-0389")</f>
        <v>https://www.regulations.gov/docket?D=FDA-2019-H-0389</v>
      </c>
      <c r="N3171" t="s">
        <v>59</v>
      </c>
    </row>
    <row r="3172" spans="1:14" x14ac:dyDescent="0.25">
      <c r="A3172" t="s">
        <v>5544</v>
      </c>
      <c r="B3172" t="s">
        <v>5545</v>
      </c>
      <c r="C3172" t="s">
        <v>532</v>
      </c>
      <c r="D3172" t="s">
        <v>21</v>
      </c>
      <c r="E3172">
        <v>98528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43493</v>
      </c>
      <c r="L3172" t="s">
        <v>26</v>
      </c>
      <c r="N3172" t="s">
        <v>24</v>
      </c>
    </row>
    <row r="3173" spans="1:14" x14ac:dyDescent="0.25">
      <c r="A3173" t="s">
        <v>5546</v>
      </c>
      <c r="B3173" t="s">
        <v>5547</v>
      </c>
      <c r="C3173" t="s">
        <v>20</v>
      </c>
      <c r="D3173" t="s">
        <v>21</v>
      </c>
      <c r="E3173">
        <v>98103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43493</v>
      </c>
      <c r="L3173" t="s">
        <v>26</v>
      </c>
      <c r="N3173" t="s">
        <v>24</v>
      </c>
    </row>
    <row r="3174" spans="1:14" x14ac:dyDescent="0.25">
      <c r="A3174" t="s">
        <v>3093</v>
      </c>
      <c r="B3174" t="s">
        <v>5548</v>
      </c>
      <c r="C3174" t="s">
        <v>236</v>
      </c>
      <c r="D3174" t="s">
        <v>21</v>
      </c>
      <c r="E3174">
        <v>98409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43493</v>
      </c>
      <c r="L3174" t="s">
        <v>26</v>
      </c>
      <c r="N3174" t="s">
        <v>24</v>
      </c>
    </row>
    <row r="3175" spans="1:14" x14ac:dyDescent="0.25">
      <c r="A3175" t="s">
        <v>5549</v>
      </c>
      <c r="B3175" t="s">
        <v>5550</v>
      </c>
      <c r="C3175" t="s">
        <v>221</v>
      </c>
      <c r="D3175" t="s">
        <v>21</v>
      </c>
      <c r="E3175">
        <v>98607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43493</v>
      </c>
      <c r="L3175" t="s">
        <v>26</v>
      </c>
      <c r="N3175" t="s">
        <v>24</v>
      </c>
    </row>
    <row r="3176" spans="1:14" x14ac:dyDescent="0.25">
      <c r="A3176" t="s">
        <v>5551</v>
      </c>
      <c r="B3176" t="s">
        <v>5552</v>
      </c>
      <c r="C3176" t="s">
        <v>470</v>
      </c>
      <c r="D3176" t="s">
        <v>21</v>
      </c>
      <c r="E3176">
        <v>98166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43493</v>
      </c>
      <c r="L3176" t="s">
        <v>26</v>
      </c>
      <c r="N3176" t="s">
        <v>24</v>
      </c>
    </row>
    <row r="3177" spans="1:14" x14ac:dyDescent="0.25">
      <c r="A3177" t="s">
        <v>5553</v>
      </c>
      <c r="B3177" t="s">
        <v>5554</v>
      </c>
      <c r="C3177" t="s">
        <v>221</v>
      </c>
      <c r="D3177" t="s">
        <v>21</v>
      </c>
      <c r="E3177">
        <v>98607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43493</v>
      </c>
      <c r="L3177" t="s">
        <v>26</v>
      </c>
      <c r="N3177" t="s">
        <v>24</v>
      </c>
    </row>
    <row r="3178" spans="1:14" x14ac:dyDescent="0.25">
      <c r="A3178" t="s">
        <v>5555</v>
      </c>
      <c r="B3178" t="s">
        <v>5556</v>
      </c>
      <c r="C3178" t="s">
        <v>535</v>
      </c>
      <c r="D3178" t="s">
        <v>21</v>
      </c>
      <c r="E3178">
        <v>98548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43493</v>
      </c>
      <c r="L3178" t="s">
        <v>26</v>
      </c>
      <c r="N3178" t="s">
        <v>24</v>
      </c>
    </row>
    <row r="3179" spans="1:14" x14ac:dyDescent="0.25">
      <c r="A3179" t="s">
        <v>3770</v>
      </c>
      <c r="B3179" t="s">
        <v>5557</v>
      </c>
      <c r="C3179" t="s">
        <v>443</v>
      </c>
      <c r="D3179" t="s">
        <v>21</v>
      </c>
      <c r="E3179">
        <v>98056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43493</v>
      </c>
      <c r="L3179" t="s">
        <v>26</v>
      </c>
      <c r="N3179" t="s">
        <v>24</v>
      </c>
    </row>
    <row r="3180" spans="1:14" x14ac:dyDescent="0.25">
      <c r="A3180" t="s">
        <v>356</v>
      </c>
      <c r="B3180" t="s">
        <v>5558</v>
      </c>
      <c r="C3180" t="s">
        <v>53</v>
      </c>
      <c r="D3180" t="s">
        <v>21</v>
      </c>
      <c r="E3180">
        <v>98815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43493</v>
      </c>
      <c r="L3180" t="s">
        <v>26</v>
      </c>
      <c r="N3180" t="s">
        <v>24</v>
      </c>
    </row>
    <row r="3181" spans="1:14" x14ac:dyDescent="0.25">
      <c r="A3181" t="s">
        <v>242</v>
      </c>
      <c r="B3181" t="s">
        <v>671</v>
      </c>
      <c r="C3181" t="s">
        <v>246</v>
      </c>
      <c r="D3181" t="s">
        <v>21</v>
      </c>
      <c r="E3181">
        <v>98311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43493</v>
      </c>
      <c r="L3181" t="s">
        <v>26</v>
      </c>
      <c r="N3181" t="s">
        <v>24</v>
      </c>
    </row>
    <row r="3182" spans="1:14" x14ac:dyDescent="0.25">
      <c r="A3182" t="s">
        <v>316</v>
      </c>
      <c r="B3182" t="s">
        <v>5559</v>
      </c>
      <c r="C3182" t="s">
        <v>388</v>
      </c>
      <c r="D3182" t="s">
        <v>21</v>
      </c>
      <c r="E3182">
        <v>98930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43493</v>
      </c>
      <c r="L3182" t="s">
        <v>26</v>
      </c>
      <c r="N3182" t="s">
        <v>24</v>
      </c>
    </row>
    <row r="3183" spans="1:14" x14ac:dyDescent="0.25">
      <c r="A3183" t="s">
        <v>316</v>
      </c>
      <c r="B3183" t="s">
        <v>5560</v>
      </c>
      <c r="C3183" t="s">
        <v>221</v>
      </c>
      <c r="D3183" t="s">
        <v>21</v>
      </c>
      <c r="E3183">
        <v>98607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43493</v>
      </c>
      <c r="L3183" t="s">
        <v>26</v>
      </c>
      <c r="N3183" t="s">
        <v>24</v>
      </c>
    </row>
    <row r="3184" spans="1:14" x14ac:dyDescent="0.25">
      <c r="A3184" t="s">
        <v>5561</v>
      </c>
      <c r="B3184" t="s">
        <v>5562</v>
      </c>
      <c r="C3184" t="s">
        <v>632</v>
      </c>
      <c r="D3184" t="s">
        <v>21</v>
      </c>
      <c r="E3184">
        <v>98037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43493</v>
      </c>
      <c r="L3184" t="s">
        <v>26</v>
      </c>
      <c r="N3184" t="s">
        <v>24</v>
      </c>
    </row>
    <row r="3185" spans="1:14" x14ac:dyDescent="0.25">
      <c r="A3185" t="s">
        <v>5563</v>
      </c>
      <c r="B3185" t="s">
        <v>5564</v>
      </c>
      <c r="C3185" t="s">
        <v>454</v>
      </c>
      <c r="D3185" t="s">
        <v>21</v>
      </c>
      <c r="E3185">
        <v>98008</v>
      </c>
      <c r="F3185" t="s">
        <v>23</v>
      </c>
      <c r="G3185" t="s">
        <v>23</v>
      </c>
      <c r="H3185" t="s">
        <v>24</v>
      </c>
      <c r="I3185" t="s">
        <v>24</v>
      </c>
      <c r="J3185" t="s">
        <v>25</v>
      </c>
      <c r="K3185" s="1">
        <v>43493</v>
      </c>
      <c r="L3185" t="s">
        <v>26</v>
      </c>
      <c r="N3185" t="s">
        <v>24</v>
      </c>
    </row>
    <row r="3186" spans="1:14" x14ac:dyDescent="0.25">
      <c r="A3186" t="s">
        <v>5565</v>
      </c>
      <c r="B3186" t="s">
        <v>5566</v>
      </c>
      <c r="C3186" t="s">
        <v>2162</v>
      </c>
      <c r="D3186" t="s">
        <v>21</v>
      </c>
      <c r="E3186">
        <v>98826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43493</v>
      </c>
      <c r="L3186" t="s">
        <v>26</v>
      </c>
      <c r="N3186" t="s">
        <v>24</v>
      </c>
    </row>
    <row r="3187" spans="1:14" x14ac:dyDescent="0.25">
      <c r="A3187" t="s">
        <v>5567</v>
      </c>
      <c r="B3187" t="s">
        <v>5568</v>
      </c>
      <c r="C3187" t="s">
        <v>1364</v>
      </c>
      <c r="D3187" t="s">
        <v>21</v>
      </c>
      <c r="E3187">
        <v>98555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43493</v>
      </c>
      <c r="L3187" t="s">
        <v>26</v>
      </c>
      <c r="N3187" t="s">
        <v>24</v>
      </c>
    </row>
    <row r="3188" spans="1:14" x14ac:dyDescent="0.25">
      <c r="A3188" t="s">
        <v>5569</v>
      </c>
      <c r="B3188" t="s">
        <v>5570</v>
      </c>
      <c r="C3188" t="s">
        <v>934</v>
      </c>
      <c r="D3188" t="s">
        <v>21</v>
      </c>
      <c r="E3188">
        <v>99344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43493</v>
      </c>
      <c r="L3188" t="s">
        <v>26</v>
      </c>
      <c r="N3188" t="s">
        <v>24</v>
      </c>
    </row>
    <row r="3189" spans="1:14" x14ac:dyDescent="0.25">
      <c r="A3189" t="s">
        <v>5571</v>
      </c>
      <c r="B3189" t="s">
        <v>5572</v>
      </c>
      <c r="C3189" t="s">
        <v>934</v>
      </c>
      <c r="D3189" t="s">
        <v>21</v>
      </c>
      <c r="E3189">
        <v>99344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43493</v>
      </c>
      <c r="L3189" t="s">
        <v>26</v>
      </c>
      <c r="N3189" t="s">
        <v>24</v>
      </c>
    </row>
    <row r="3190" spans="1:14" x14ac:dyDescent="0.25">
      <c r="A3190" t="s">
        <v>342</v>
      </c>
      <c r="B3190" t="s">
        <v>5573</v>
      </c>
      <c r="C3190" t="s">
        <v>34</v>
      </c>
      <c r="D3190" t="s">
        <v>21</v>
      </c>
      <c r="E3190">
        <v>98662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43493</v>
      </c>
      <c r="L3190" t="s">
        <v>26</v>
      </c>
      <c r="N3190" t="s">
        <v>24</v>
      </c>
    </row>
    <row r="3191" spans="1:14" x14ac:dyDescent="0.25">
      <c r="A3191" t="s">
        <v>3644</v>
      </c>
      <c r="B3191" t="s">
        <v>5574</v>
      </c>
      <c r="C3191" t="s">
        <v>934</v>
      </c>
      <c r="D3191" t="s">
        <v>21</v>
      </c>
      <c r="E3191">
        <v>99344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43493</v>
      </c>
      <c r="L3191" t="s">
        <v>26</v>
      </c>
      <c r="N3191" t="s">
        <v>24</v>
      </c>
    </row>
    <row r="3192" spans="1:14" x14ac:dyDescent="0.25">
      <c r="A3192" t="s">
        <v>5575</v>
      </c>
      <c r="B3192" t="s">
        <v>5576</v>
      </c>
      <c r="C3192" t="s">
        <v>1387</v>
      </c>
      <c r="D3192" t="s">
        <v>21</v>
      </c>
      <c r="E3192">
        <v>98424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43493</v>
      </c>
      <c r="L3192" t="s">
        <v>26</v>
      </c>
      <c r="N3192" t="s">
        <v>24</v>
      </c>
    </row>
    <row r="3193" spans="1:14" x14ac:dyDescent="0.25">
      <c r="A3193" t="s">
        <v>5577</v>
      </c>
      <c r="B3193" t="s">
        <v>5578</v>
      </c>
      <c r="C3193" t="s">
        <v>34</v>
      </c>
      <c r="D3193" t="s">
        <v>21</v>
      </c>
      <c r="E3193">
        <v>98664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43493</v>
      </c>
      <c r="L3193" t="s">
        <v>26</v>
      </c>
      <c r="N3193" t="s">
        <v>24</v>
      </c>
    </row>
    <row r="3194" spans="1:14" x14ac:dyDescent="0.25">
      <c r="A3194" t="s">
        <v>4031</v>
      </c>
      <c r="B3194" t="s">
        <v>5579</v>
      </c>
      <c r="C3194" t="s">
        <v>934</v>
      </c>
      <c r="D3194" t="s">
        <v>21</v>
      </c>
      <c r="E3194">
        <v>99344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43493</v>
      </c>
      <c r="L3194" t="s">
        <v>26</v>
      </c>
      <c r="N3194" t="s">
        <v>24</v>
      </c>
    </row>
    <row r="3195" spans="1:14" x14ac:dyDescent="0.25">
      <c r="A3195" t="s">
        <v>1180</v>
      </c>
      <c r="B3195" t="s">
        <v>5580</v>
      </c>
      <c r="C3195" t="s">
        <v>632</v>
      </c>
      <c r="D3195" t="s">
        <v>21</v>
      </c>
      <c r="E3195">
        <v>98037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43493</v>
      </c>
      <c r="L3195" t="s">
        <v>26</v>
      </c>
      <c r="N3195" t="s">
        <v>24</v>
      </c>
    </row>
    <row r="3196" spans="1:14" x14ac:dyDescent="0.25">
      <c r="A3196" t="s">
        <v>5581</v>
      </c>
      <c r="B3196" t="s">
        <v>5582</v>
      </c>
      <c r="C3196" t="s">
        <v>934</v>
      </c>
      <c r="D3196" t="s">
        <v>21</v>
      </c>
      <c r="E3196">
        <v>99344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43493</v>
      </c>
      <c r="L3196" t="s">
        <v>26</v>
      </c>
      <c r="N3196" t="s">
        <v>24</v>
      </c>
    </row>
    <row r="3197" spans="1:14" x14ac:dyDescent="0.25">
      <c r="A3197" t="s">
        <v>4201</v>
      </c>
      <c r="B3197" t="s">
        <v>5583</v>
      </c>
      <c r="C3197" t="s">
        <v>34</v>
      </c>
      <c r="D3197" t="s">
        <v>21</v>
      </c>
      <c r="E3197">
        <v>98685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43493</v>
      </c>
      <c r="L3197" t="s">
        <v>26</v>
      </c>
      <c r="N3197" t="s">
        <v>24</v>
      </c>
    </row>
    <row r="3198" spans="1:14" x14ac:dyDescent="0.25">
      <c r="A3198" t="s">
        <v>5584</v>
      </c>
      <c r="B3198" t="s">
        <v>5585</v>
      </c>
      <c r="C3198" t="s">
        <v>532</v>
      </c>
      <c r="D3198" t="s">
        <v>21</v>
      </c>
      <c r="E3198">
        <v>98528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43493</v>
      </c>
      <c r="L3198" t="s">
        <v>26</v>
      </c>
      <c r="N3198" t="s">
        <v>24</v>
      </c>
    </row>
    <row r="3199" spans="1:14" x14ac:dyDescent="0.25">
      <c r="A3199" t="s">
        <v>106</v>
      </c>
      <c r="B3199" t="s">
        <v>5586</v>
      </c>
      <c r="C3199" t="s">
        <v>5500</v>
      </c>
      <c r="D3199" t="s">
        <v>21</v>
      </c>
      <c r="E3199">
        <v>98371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43493</v>
      </c>
      <c r="L3199" t="s">
        <v>26</v>
      </c>
      <c r="N3199" t="s">
        <v>24</v>
      </c>
    </row>
    <row r="3200" spans="1:14" x14ac:dyDescent="0.25">
      <c r="A3200" t="s">
        <v>5587</v>
      </c>
      <c r="B3200" t="s">
        <v>5588</v>
      </c>
      <c r="C3200" t="s">
        <v>34</v>
      </c>
      <c r="D3200" t="s">
        <v>21</v>
      </c>
      <c r="E3200">
        <v>98661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43493</v>
      </c>
      <c r="L3200" t="s">
        <v>26</v>
      </c>
      <c r="N3200" t="s">
        <v>24</v>
      </c>
    </row>
    <row r="3201" spans="1:14" x14ac:dyDescent="0.25">
      <c r="A3201" t="s">
        <v>5589</v>
      </c>
      <c r="B3201" t="s">
        <v>5590</v>
      </c>
      <c r="C3201" t="s">
        <v>1685</v>
      </c>
      <c r="D3201" t="s">
        <v>21</v>
      </c>
      <c r="E3201">
        <v>98354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43493</v>
      </c>
      <c r="L3201" t="s">
        <v>26</v>
      </c>
      <c r="N3201" t="s">
        <v>24</v>
      </c>
    </row>
    <row r="3202" spans="1:14" x14ac:dyDescent="0.25">
      <c r="A3202" t="s">
        <v>5591</v>
      </c>
      <c r="B3202" t="s">
        <v>5592</v>
      </c>
      <c r="C3202" t="s">
        <v>34</v>
      </c>
      <c r="D3202" t="s">
        <v>21</v>
      </c>
      <c r="E3202">
        <v>98662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43493</v>
      </c>
      <c r="L3202" t="s">
        <v>26</v>
      </c>
      <c r="N3202" t="s">
        <v>24</v>
      </c>
    </row>
    <row r="3203" spans="1:14" x14ac:dyDescent="0.25">
      <c r="A3203" t="s">
        <v>77</v>
      </c>
      <c r="B3203" t="s">
        <v>5593</v>
      </c>
      <c r="C3203" t="s">
        <v>20</v>
      </c>
      <c r="D3203" t="s">
        <v>21</v>
      </c>
      <c r="E3203">
        <v>98105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43493</v>
      </c>
      <c r="L3203" t="s">
        <v>26</v>
      </c>
      <c r="N3203" t="s">
        <v>24</v>
      </c>
    </row>
    <row r="3204" spans="1:14" x14ac:dyDescent="0.25">
      <c r="A3204" t="s">
        <v>5594</v>
      </c>
      <c r="B3204" t="s">
        <v>5595</v>
      </c>
      <c r="C3204" t="s">
        <v>470</v>
      </c>
      <c r="D3204" t="s">
        <v>21</v>
      </c>
      <c r="E3204">
        <v>98166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43493</v>
      </c>
      <c r="L3204" t="s">
        <v>26</v>
      </c>
      <c r="N3204" t="s">
        <v>24</v>
      </c>
    </row>
    <row r="3205" spans="1:14" x14ac:dyDescent="0.25">
      <c r="A3205" t="s">
        <v>5596</v>
      </c>
      <c r="B3205" t="s">
        <v>5597</v>
      </c>
      <c r="C3205" t="s">
        <v>1387</v>
      </c>
      <c r="D3205" t="s">
        <v>21</v>
      </c>
      <c r="E3205">
        <v>98424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43493</v>
      </c>
      <c r="L3205" t="s">
        <v>26</v>
      </c>
      <c r="N3205" t="s">
        <v>24</v>
      </c>
    </row>
    <row r="3206" spans="1:14" x14ac:dyDescent="0.25">
      <c r="A3206" t="s">
        <v>5598</v>
      </c>
      <c r="B3206" t="s">
        <v>5599</v>
      </c>
      <c r="C3206" t="s">
        <v>2162</v>
      </c>
      <c r="D3206" t="s">
        <v>21</v>
      </c>
      <c r="E3206">
        <v>98826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43493</v>
      </c>
      <c r="L3206" t="s">
        <v>26</v>
      </c>
      <c r="N3206" t="s">
        <v>24</v>
      </c>
    </row>
    <row r="3207" spans="1:14" x14ac:dyDescent="0.25">
      <c r="A3207" t="s">
        <v>5600</v>
      </c>
      <c r="B3207" t="s">
        <v>5601</v>
      </c>
      <c r="C3207" t="s">
        <v>339</v>
      </c>
      <c r="D3207" t="s">
        <v>21</v>
      </c>
      <c r="E3207">
        <v>98848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43492</v>
      </c>
      <c r="L3207" t="s">
        <v>26</v>
      </c>
      <c r="N3207" t="s">
        <v>24</v>
      </c>
    </row>
    <row r="3208" spans="1:14" x14ac:dyDescent="0.25">
      <c r="A3208" t="s">
        <v>5602</v>
      </c>
      <c r="B3208" t="s">
        <v>5603</v>
      </c>
      <c r="C3208" t="s">
        <v>186</v>
      </c>
      <c r="D3208" t="s">
        <v>21</v>
      </c>
      <c r="E3208">
        <v>98823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43492</v>
      </c>
      <c r="L3208" t="s">
        <v>26</v>
      </c>
      <c r="N3208" t="s">
        <v>24</v>
      </c>
    </row>
    <row r="3209" spans="1:14" x14ac:dyDescent="0.25">
      <c r="A3209" t="s">
        <v>5604</v>
      </c>
      <c r="B3209" t="s">
        <v>5605</v>
      </c>
      <c r="C3209" t="s">
        <v>1984</v>
      </c>
      <c r="D3209" t="s">
        <v>21</v>
      </c>
      <c r="E3209">
        <v>99133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43492</v>
      </c>
      <c r="L3209" t="s">
        <v>26</v>
      </c>
      <c r="N3209" t="s">
        <v>24</v>
      </c>
    </row>
    <row r="3210" spans="1:14" x14ac:dyDescent="0.25">
      <c r="A3210" t="s">
        <v>5606</v>
      </c>
      <c r="B3210" t="s">
        <v>5607</v>
      </c>
      <c r="C3210" t="s">
        <v>186</v>
      </c>
      <c r="D3210" t="s">
        <v>21</v>
      </c>
      <c r="E3210">
        <v>98823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43492</v>
      </c>
      <c r="L3210" t="s">
        <v>26</v>
      </c>
      <c r="N3210" t="s">
        <v>24</v>
      </c>
    </row>
    <row r="3211" spans="1:14" x14ac:dyDescent="0.25">
      <c r="A3211" t="s">
        <v>5608</v>
      </c>
      <c r="B3211" t="s">
        <v>5609</v>
      </c>
      <c r="C3211" t="s">
        <v>339</v>
      </c>
      <c r="D3211" t="s">
        <v>21</v>
      </c>
      <c r="E3211">
        <v>98848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43492</v>
      </c>
      <c r="L3211" t="s">
        <v>26</v>
      </c>
      <c r="N3211" t="s">
        <v>24</v>
      </c>
    </row>
    <row r="3212" spans="1:14" x14ac:dyDescent="0.25">
      <c r="A3212" t="s">
        <v>5610</v>
      </c>
      <c r="B3212" t="s">
        <v>5611</v>
      </c>
      <c r="C3212" t="s">
        <v>388</v>
      </c>
      <c r="D3212" t="s">
        <v>21</v>
      </c>
      <c r="E3212">
        <v>98944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43492</v>
      </c>
      <c r="L3212" t="s">
        <v>26</v>
      </c>
      <c r="N3212" t="s">
        <v>24</v>
      </c>
    </row>
    <row r="3213" spans="1:14" x14ac:dyDescent="0.25">
      <c r="A3213" t="s">
        <v>5612</v>
      </c>
      <c r="B3213" t="s">
        <v>5613</v>
      </c>
      <c r="C3213" t="s">
        <v>186</v>
      </c>
      <c r="D3213" t="s">
        <v>21</v>
      </c>
      <c r="E3213">
        <v>98823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43492</v>
      </c>
      <c r="L3213" t="s">
        <v>26</v>
      </c>
      <c r="N3213" t="s">
        <v>24</v>
      </c>
    </row>
    <row r="3214" spans="1:14" x14ac:dyDescent="0.25">
      <c r="A3214" t="s">
        <v>5614</v>
      </c>
      <c r="B3214" t="s">
        <v>5615</v>
      </c>
      <c r="C3214" t="s">
        <v>186</v>
      </c>
      <c r="D3214" t="s">
        <v>21</v>
      </c>
      <c r="E3214">
        <v>98823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43492</v>
      </c>
      <c r="L3214" t="s">
        <v>26</v>
      </c>
      <c r="N3214" t="s">
        <v>24</v>
      </c>
    </row>
    <row r="3215" spans="1:14" x14ac:dyDescent="0.25">
      <c r="A3215" t="s">
        <v>932</v>
      </c>
      <c r="B3215" t="s">
        <v>5616</v>
      </c>
      <c r="C3215" t="s">
        <v>186</v>
      </c>
      <c r="D3215" t="s">
        <v>21</v>
      </c>
      <c r="E3215">
        <v>98823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43492</v>
      </c>
      <c r="L3215" t="s">
        <v>26</v>
      </c>
      <c r="N3215" t="s">
        <v>24</v>
      </c>
    </row>
    <row r="3216" spans="1:14" x14ac:dyDescent="0.25">
      <c r="A3216" t="s">
        <v>932</v>
      </c>
      <c r="B3216" t="s">
        <v>5617</v>
      </c>
      <c r="C3216" t="s">
        <v>183</v>
      </c>
      <c r="D3216" t="s">
        <v>21</v>
      </c>
      <c r="E3216">
        <v>98851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43492</v>
      </c>
      <c r="L3216" t="s">
        <v>26</v>
      </c>
      <c r="N3216" t="s">
        <v>24</v>
      </c>
    </row>
    <row r="3217" spans="1:14" x14ac:dyDescent="0.25">
      <c r="A3217" t="s">
        <v>4031</v>
      </c>
      <c r="B3217" t="s">
        <v>5618</v>
      </c>
      <c r="C3217" t="s">
        <v>142</v>
      </c>
      <c r="D3217" t="s">
        <v>21</v>
      </c>
      <c r="E3217">
        <v>98902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43492</v>
      </c>
      <c r="L3217" t="s">
        <v>26</v>
      </c>
      <c r="N3217" t="s">
        <v>24</v>
      </c>
    </row>
    <row r="3218" spans="1:14" x14ac:dyDescent="0.25">
      <c r="A3218" t="s">
        <v>5619</v>
      </c>
      <c r="B3218" t="s">
        <v>5620</v>
      </c>
      <c r="C3218" t="s">
        <v>339</v>
      </c>
      <c r="D3218" t="s">
        <v>21</v>
      </c>
      <c r="E3218">
        <v>98848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43492</v>
      </c>
      <c r="L3218" t="s">
        <v>26</v>
      </c>
      <c r="N3218" t="s">
        <v>24</v>
      </c>
    </row>
    <row r="3219" spans="1:14" x14ac:dyDescent="0.25">
      <c r="A3219" t="s">
        <v>5621</v>
      </c>
      <c r="B3219" t="s">
        <v>5305</v>
      </c>
      <c r="C3219" t="s">
        <v>1283</v>
      </c>
      <c r="D3219" t="s">
        <v>21</v>
      </c>
      <c r="E3219">
        <v>98802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43491</v>
      </c>
      <c r="L3219" t="s">
        <v>26</v>
      </c>
      <c r="N3219" t="s">
        <v>24</v>
      </c>
    </row>
    <row r="3220" spans="1:14" x14ac:dyDescent="0.25">
      <c r="A3220" t="s">
        <v>5622</v>
      </c>
      <c r="B3220" t="s">
        <v>5623</v>
      </c>
      <c r="C3220" t="s">
        <v>1283</v>
      </c>
      <c r="D3220" t="s">
        <v>21</v>
      </c>
      <c r="E3220">
        <v>98802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43491</v>
      </c>
      <c r="L3220" t="s">
        <v>26</v>
      </c>
      <c r="N3220" t="s">
        <v>24</v>
      </c>
    </row>
    <row r="3221" spans="1:14" x14ac:dyDescent="0.25">
      <c r="A3221" t="s">
        <v>5624</v>
      </c>
      <c r="B3221" t="s">
        <v>5625</v>
      </c>
      <c r="C3221" t="s">
        <v>1283</v>
      </c>
      <c r="D3221" t="s">
        <v>21</v>
      </c>
      <c r="E3221">
        <v>98802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43491</v>
      </c>
      <c r="L3221" t="s">
        <v>26</v>
      </c>
      <c r="N3221" t="s">
        <v>24</v>
      </c>
    </row>
    <row r="3222" spans="1:14" x14ac:dyDescent="0.25">
      <c r="A3222" t="s">
        <v>3141</v>
      </c>
      <c r="B3222" t="s">
        <v>5626</v>
      </c>
      <c r="C3222" t="s">
        <v>299</v>
      </c>
      <c r="D3222" t="s">
        <v>21</v>
      </c>
      <c r="E3222">
        <v>98850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43491</v>
      </c>
      <c r="L3222" t="s">
        <v>26</v>
      </c>
      <c r="N3222" t="s">
        <v>24</v>
      </c>
    </row>
    <row r="3223" spans="1:14" x14ac:dyDescent="0.25">
      <c r="A3223" t="s">
        <v>5627</v>
      </c>
      <c r="B3223" t="s">
        <v>5628</v>
      </c>
      <c r="C3223" t="s">
        <v>1283</v>
      </c>
      <c r="D3223" t="s">
        <v>21</v>
      </c>
      <c r="E3223">
        <v>98802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43491</v>
      </c>
      <c r="L3223" t="s">
        <v>26</v>
      </c>
      <c r="N3223" t="s">
        <v>24</v>
      </c>
    </row>
    <row r="3224" spans="1:14" x14ac:dyDescent="0.25">
      <c r="A3224" t="s">
        <v>655</v>
      </c>
      <c r="B3224" t="s">
        <v>656</v>
      </c>
      <c r="C3224" t="s">
        <v>657</v>
      </c>
      <c r="D3224" t="s">
        <v>21</v>
      </c>
      <c r="E3224">
        <v>98277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43490</v>
      </c>
      <c r="L3224" t="s">
        <v>26</v>
      </c>
      <c r="N3224" t="s">
        <v>24</v>
      </c>
    </row>
    <row r="3225" spans="1:14" x14ac:dyDescent="0.25">
      <c r="A3225" t="s">
        <v>1373</v>
      </c>
      <c r="B3225" t="s">
        <v>1374</v>
      </c>
      <c r="C3225" t="s">
        <v>529</v>
      </c>
      <c r="D3225" t="s">
        <v>21</v>
      </c>
      <c r="E3225">
        <v>98034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43490</v>
      </c>
      <c r="L3225" t="s">
        <v>26</v>
      </c>
      <c r="N3225" t="s">
        <v>24</v>
      </c>
    </row>
    <row r="3226" spans="1:14" x14ac:dyDescent="0.25">
      <c r="A3226" t="s">
        <v>5629</v>
      </c>
      <c r="B3226" t="s">
        <v>5630</v>
      </c>
      <c r="C3226" t="s">
        <v>227</v>
      </c>
      <c r="D3226" t="s">
        <v>21</v>
      </c>
      <c r="E3226">
        <v>98225</v>
      </c>
      <c r="F3226" t="s">
        <v>23</v>
      </c>
      <c r="G3226" t="s">
        <v>23</v>
      </c>
      <c r="H3226" t="s">
        <v>24</v>
      </c>
      <c r="I3226" t="s">
        <v>24</v>
      </c>
      <c r="J3226" t="s">
        <v>25</v>
      </c>
      <c r="K3226" s="1">
        <v>43490</v>
      </c>
      <c r="L3226" t="s">
        <v>26</v>
      </c>
      <c r="N3226" t="s">
        <v>24</v>
      </c>
    </row>
    <row r="3227" spans="1:14" x14ac:dyDescent="0.25">
      <c r="A3227" t="s">
        <v>1166</v>
      </c>
      <c r="B3227" t="s">
        <v>1167</v>
      </c>
      <c r="C3227" t="s">
        <v>525</v>
      </c>
      <c r="D3227" t="s">
        <v>21</v>
      </c>
      <c r="E3227">
        <v>98258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43490</v>
      </c>
      <c r="L3227" t="s">
        <v>26</v>
      </c>
      <c r="N3227" t="s">
        <v>24</v>
      </c>
    </row>
    <row r="3228" spans="1:14" x14ac:dyDescent="0.25">
      <c r="A3228" t="s">
        <v>5631</v>
      </c>
      <c r="B3228" t="s">
        <v>5632</v>
      </c>
      <c r="C3228" t="s">
        <v>142</v>
      </c>
      <c r="D3228" t="s">
        <v>21</v>
      </c>
      <c r="E3228">
        <v>98908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43490</v>
      </c>
      <c r="L3228" t="s">
        <v>26</v>
      </c>
      <c r="N3228" t="s">
        <v>24</v>
      </c>
    </row>
    <row r="3229" spans="1:14" x14ac:dyDescent="0.25">
      <c r="A3229" t="s">
        <v>1002</v>
      </c>
      <c r="B3229" t="s">
        <v>1285</v>
      </c>
      <c r="C3229" t="s">
        <v>632</v>
      </c>
      <c r="D3229" t="s">
        <v>21</v>
      </c>
      <c r="E3229">
        <v>98087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43490</v>
      </c>
      <c r="L3229" t="s">
        <v>26</v>
      </c>
      <c r="N3229" t="s">
        <v>24</v>
      </c>
    </row>
    <row r="3230" spans="1:14" x14ac:dyDescent="0.25">
      <c r="A3230" t="s">
        <v>5633</v>
      </c>
      <c r="B3230" t="s">
        <v>5634</v>
      </c>
      <c r="C3230" t="s">
        <v>4759</v>
      </c>
      <c r="D3230" t="s">
        <v>21</v>
      </c>
      <c r="E3230">
        <v>98074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43490</v>
      </c>
      <c r="L3230" t="s">
        <v>26</v>
      </c>
      <c r="N3230" t="s">
        <v>24</v>
      </c>
    </row>
    <row r="3231" spans="1:14" x14ac:dyDescent="0.25">
      <c r="A3231" t="s">
        <v>683</v>
      </c>
      <c r="B3231" t="s">
        <v>5635</v>
      </c>
      <c r="C3231" t="s">
        <v>142</v>
      </c>
      <c r="D3231" t="s">
        <v>21</v>
      </c>
      <c r="E3231">
        <v>98901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43490</v>
      </c>
      <c r="L3231" t="s">
        <v>26</v>
      </c>
      <c r="N3231" t="s">
        <v>24</v>
      </c>
    </row>
    <row r="3232" spans="1:14" x14ac:dyDescent="0.25">
      <c r="A3232" t="s">
        <v>5636</v>
      </c>
      <c r="B3232" t="s">
        <v>5637</v>
      </c>
      <c r="C3232" t="s">
        <v>2244</v>
      </c>
      <c r="D3232" t="s">
        <v>21</v>
      </c>
      <c r="E3232">
        <v>98370</v>
      </c>
      <c r="F3232" t="s">
        <v>23</v>
      </c>
      <c r="G3232" t="s">
        <v>23</v>
      </c>
      <c r="H3232" t="s">
        <v>24</v>
      </c>
      <c r="I3232" t="s">
        <v>24</v>
      </c>
      <c r="J3232" t="s">
        <v>25</v>
      </c>
      <c r="K3232" s="1">
        <v>43490</v>
      </c>
      <c r="L3232" t="s">
        <v>26</v>
      </c>
      <c r="N3232" t="s">
        <v>24</v>
      </c>
    </row>
    <row r="3233" spans="1:14" x14ac:dyDescent="0.25">
      <c r="A3233" t="s">
        <v>5638</v>
      </c>
      <c r="B3233" t="s">
        <v>5639</v>
      </c>
      <c r="C3233" t="s">
        <v>178</v>
      </c>
      <c r="D3233" t="s">
        <v>21</v>
      </c>
      <c r="E3233">
        <v>98944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43490</v>
      </c>
      <c r="L3233" t="s">
        <v>26</v>
      </c>
      <c r="N3233" t="s">
        <v>24</v>
      </c>
    </row>
    <row r="3234" spans="1:14" x14ac:dyDescent="0.25">
      <c r="A3234" t="s">
        <v>225</v>
      </c>
      <c r="B3234" t="s">
        <v>5640</v>
      </c>
      <c r="C3234" t="s">
        <v>227</v>
      </c>
      <c r="D3234" t="s">
        <v>21</v>
      </c>
      <c r="E3234">
        <v>98226</v>
      </c>
      <c r="F3234" t="s">
        <v>22</v>
      </c>
      <c r="G3234" t="s">
        <v>22</v>
      </c>
      <c r="H3234" t="s">
        <v>116</v>
      </c>
      <c r="I3234" t="s">
        <v>212</v>
      </c>
      <c r="J3234" s="1">
        <v>43419</v>
      </c>
      <c r="K3234" s="1">
        <v>43489</v>
      </c>
      <c r="L3234" t="s">
        <v>118</v>
      </c>
      <c r="N3234" t="s">
        <v>1849</v>
      </c>
    </row>
    <row r="3235" spans="1:14" x14ac:dyDescent="0.25">
      <c r="A3235" t="s">
        <v>352</v>
      </c>
      <c r="B3235" t="s">
        <v>2196</v>
      </c>
      <c r="C3235" t="s">
        <v>20</v>
      </c>
      <c r="D3235" t="s">
        <v>21</v>
      </c>
      <c r="E3235">
        <v>98103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43489</v>
      </c>
      <c r="L3235" t="s">
        <v>26</v>
      </c>
      <c r="N3235" t="s">
        <v>24</v>
      </c>
    </row>
    <row r="3236" spans="1:14" x14ac:dyDescent="0.25">
      <c r="A3236" t="s">
        <v>352</v>
      </c>
      <c r="B3236" t="s">
        <v>528</v>
      </c>
      <c r="C3236" t="s">
        <v>529</v>
      </c>
      <c r="D3236" t="s">
        <v>21</v>
      </c>
      <c r="E3236">
        <v>98033</v>
      </c>
      <c r="F3236" t="s">
        <v>22</v>
      </c>
      <c r="G3236" t="s">
        <v>22</v>
      </c>
      <c r="H3236" t="s">
        <v>57</v>
      </c>
      <c r="I3236" t="s">
        <v>58</v>
      </c>
      <c r="J3236" s="1">
        <v>43420</v>
      </c>
      <c r="K3236" s="1">
        <v>43489</v>
      </c>
      <c r="L3236" t="s">
        <v>118</v>
      </c>
      <c r="N3236" t="s">
        <v>1849</v>
      </c>
    </row>
    <row r="3237" spans="1:14" x14ac:dyDescent="0.25">
      <c r="A3237" t="s">
        <v>264</v>
      </c>
      <c r="B3237" t="s">
        <v>5641</v>
      </c>
      <c r="C3237" t="s">
        <v>209</v>
      </c>
      <c r="D3237" t="s">
        <v>21</v>
      </c>
      <c r="E3237">
        <v>98032</v>
      </c>
      <c r="F3237" t="s">
        <v>22</v>
      </c>
      <c r="G3237" t="s">
        <v>22</v>
      </c>
      <c r="H3237" t="s">
        <v>57</v>
      </c>
      <c r="I3237" t="s">
        <v>58</v>
      </c>
      <c r="J3237" s="1">
        <v>43417</v>
      </c>
      <c r="K3237" s="1">
        <v>43489</v>
      </c>
      <c r="L3237" t="s">
        <v>118</v>
      </c>
      <c r="N3237" t="s">
        <v>1992</v>
      </c>
    </row>
    <row r="3238" spans="1:14" x14ac:dyDescent="0.25">
      <c r="A3238" t="s">
        <v>5642</v>
      </c>
      <c r="B3238" t="s">
        <v>5643</v>
      </c>
      <c r="C3238" t="s">
        <v>34</v>
      </c>
      <c r="D3238" t="s">
        <v>21</v>
      </c>
      <c r="E3238">
        <v>98683</v>
      </c>
      <c r="F3238" t="s">
        <v>23</v>
      </c>
      <c r="G3238" t="s">
        <v>23</v>
      </c>
      <c r="H3238" t="s">
        <v>24</v>
      </c>
      <c r="I3238" t="s">
        <v>24</v>
      </c>
      <c r="J3238" t="s">
        <v>25</v>
      </c>
      <c r="K3238" s="1">
        <v>43489</v>
      </c>
      <c r="L3238" t="s">
        <v>26</v>
      </c>
      <c r="N3238" t="s">
        <v>24</v>
      </c>
    </row>
    <row r="3239" spans="1:14" x14ac:dyDescent="0.25">
      <c r="A3239" t="s">
        <v>5644</v>
      </c>
      <c r="B3239" t="s">
        <v>5645</v>
      </c>
      <c r="C3239" t="s">
        <v>34</v>
      </c>
      <c r="D3239" t="s">
        <v>21</v>
      </c>
      <c r="E3239">
        <v>98683</v>
      </c>
      <c r="F3239" t="s">
        <v>23</v>
      </c>
      <c r="G3239" t="s">
        <v>23</v>
      </c>
      <c r="H3239" t="s">
        <v>24</v>
      </c>
      <c r="I3239" t="s">
        <v>24</v>
      </c>
      <c r="J3239" t="s">
        <v>25</v>
      </c>
      <c r="K3239" s="1">
        <v>43489</v>
      </c>
      <c r="L3239" t="s">
        <v>26</v>
      </c>
      <c r="N3239" t="s">
        <v>24</v>
      </c>
    </row>
    <row r="3240" spans="1:14" x14ac:dyDescent="0.25">
      <c r="A3240" t="s">
        <v>5646</v>
      </c>
      <c r="B3240" t="s">
        <v>5647</v>
      </c>
      <c r="C3240" t="s">
        <v>398</v>
      </c>
      <c r="D3240" t="s">
        <v>21</v>
      </c>
      <c r="E3240">
        <v>98606</v>
      </c>
      <c r="F3240" t="s">
        <v>23</v>
      </c>
      <c r="G3240" t="s">
        <v>23</v>
      </c>
      <c r="H3240" t="s">
        <v>24</v>
      </c>
      <c r="I3240" t="s">
        <v>24</v>
      </c>
      <c r="J3240" t="s">
        <v>25</v>
      </c>
      <c r="K3240" s="1">
        <v>43489</v>
      </c>
      <c r="L3240" t="s">
        <v>26</v>
      </c>
      <c r="N3240" t="s">
        <v>24</v>
      </c>
    </row>
    <row r="3241" spans="1:14" x14ac:dyDescent="0.25">
      <c r="A3241" t="s">
        <v>1065</v>
      </c>
      <c r="B3241" t="s">
        <v>1066</v>
      </c>
      <c r="C3241" t="s">
        <v>20</v>
      </c>
      <c r="D3241" t="s">
        <v>21</v>
      </c>
      <c r="E3241">
        <v>98101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43489</v>
      </c>
      <c r="L3241" t="s">
        <v>26</v>
      </c>
      <c r="N3241" t="s">
        <v>24</v>
      </c>
    </row>
    <row r="3242" spans="1:14" x14ac:dyDescent="0.25">
      <c r="A3242" t="s">
        <v>5648</v>
      </c>
      <c r="B3242" t="s">
        <v>5649</v>
      </c>
      <c r="C3242" t="s">
        <v>3176</v>
      </c>
      <c r="D3242" t="s">
        <v>21</v>
      </c>
      <c r="E3242">
        <v>98629</v>
      </c>
      <c r="F3242" t="s">
        <v>23</v>
      </c>
      <c r="G3242" t="s">
        <v>23</v>
      </c>
      <c r="H3242" t="s">
        <v>24</v>
      </c>
      <c r="I3242" t="s">
        <v>24</v>
      </c>
      <c r="J3242" t="s">
        <v>25</v>
      </c>
      <c r="K3242" s="1">
        <v>43489</v>
      </c>
      <c r="L3242" t="s">
        <v>26</v>
      </c>
      <c r="N3242" t="s">
        <v>24</v>
      </c>
    </row>
    <row r="3243" spans="1:14" x14ac:dyDescent="0.25">
      <c r="A3243" t="s">
        <v>187</v>
      </c>
      <c r="B3243" t="s">
        <v>188</v>
      </c>
      <c r="C3243" t="s">
        <v>34</v>
      </c>
      <c r="D3243" t="s">
        <v>21</v>
      </c>
      <c r="E3243">
        <v>98683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43489</v>
      </c>
      <c r="L3243" t="s">
        <v>26</v>
      </c>
      <c r="N3243" t="s">
        <v>24</v>
      </c>
    </row>
    <row r="3244" spans="1:14" x14ac:dyDescent="0.25">
      <c r="A3244" t="s">
        <v>3639</v>
      </c>
      <c r="B3244" t="s">
        <v>3640</v>
      </c>
      <c r="C3244" t="s">
        <v>215</v>
      </c>
      <c r="D3244" t="s">
        <v>21</v>
      </c>
      <c r="E3244">
        <v>98003</v>
      </c>
      <c r="F3244" t="s">
        <v>22</v>
      </c>
      <c r="G3244" t="s">
        <v>22</v>
      </c>
      <c r="H3244" t="s">
        <v>116</v>
      </c>
      <c r="I3244" t="s">
        <v>117</v>
      </c>
      <c r="J3244" s="1">
        <v>43402</v>
      </c>
      <c r="K3244" s="1">
        <v>43489</v>
      </c>
      <c r="L3244" t="s">
        <v>118</v>
      </c>
      <c r="N3244" t="s">
        <v>1849</v>
      </c>
    </row>
    <row r="3245" spans="1:14" x14ac:dyDescent="0.25">
      <c r="A3245" t="s">
        <v>5650</v>
      </c>
      <c r="B3245" t="s">
        <v>5651</v>
      </c>
      <c r="C3245" t="s">
        <v>34</v>
      </c>
      <c r="D3245" t="s">
        <v>21</v>
      </c>
      <c r="E3245">
        <v>98684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43489</v>
      </c>
      <c r="L3245" t="s">
        <v>26</v>
      </c>
      <c r="N3245" t="s">
        <v>24</v>
      </c>
    </row>
    <row r="3246" spans="1:14" x14ac:dyDescent="0.25">
      <c r="A3246" t="s">
        <v>5652</v>
      </c>
      <c r="B3246" t="s">
        <v>5653</v>
      </c>
      <c r="C3246" t="s">
        <v>34</v>
      </c>
      <c r="D3246" t="s">
        <v>21</v>
      </c>
      <c r="E3246">
        <v>98642</v>
      </c>
      <c r="F3246" t="s">
        <v>23</v>
      </c>
      <c r="G3246" t="s">
        <v>23</v>
      </c>
      <c r="H3246" t="s">
        <v>24</v>
      </c>
      <c r="I3246" t="s">
        <v>24</v>
      </c>
      <c r="J3246" t="s">
        <v>25</v>
      </c>
      <c r="K3246" s="1">
        <v>43489</v>
      </c>
      <c r="L3246" t="s">
        <v>26</v>
      </c>
      <c r="N3246" t="s">
        <v>24</v>
      </c>
    </row>
    <row r="3247" spans="1:14" x14ac:dyDescent="0.25">
      <c r="A3247" t="s">
        <v>5654</v>
      </c>
      <c r="B3247" t="s">
        <v>5655</v>
      </c>
      <c r="C3247" t="s">
        <v>34</v>
      </c>
      <c r="D3247" t="s">
        <v>21</v>
      </c>
      <c r="E3247">
        <v>98660</v>
      </c>
      <c r="F3247" t="s">
        <v>23</v>
      </c>
      <c r="G3247" t="s">
        <v>23</v>
      </c>
      <c r="H3247" t="s">
        <v>24</v>
      </c>
      <c r="I3247" t="s">
        <v>24</v>
      </c>
      <c r="J3247" t="s">
        <v>25</v>
      </c>
      <c r="K3247" s="1">
        <v>43489</v>
      </c>
      <c r="L3247" t="s">
        <v>26</v>
      </c>
      <c r="N3247" t="s">
        <v>24</v>
      </c>
    </row>
    <row r="3248" spans="1:14" x14ac:dyDescent="0.25">
      <c r="A3248" t="s">
        <v>4525</v>
      </c>
      <c r="B3248" t="s">
        <v>4526</v>
      </c>
      <c r="C3248" t="s">
        <v>236</v>
      </c>
      <c r="D3248" t="s">
        <v>21</v>
      </c>
      <c r="E3248">
        <v>98444</v>
      </c>
      <c r="F3248" t="s">
        <v>22</v>
      </c>
      <c r="G3248" t="s">
        <v>22</v>
      </c>
      <c r="H3248" t="s">
        <v>104</v>
      </c>
      <c r="I3248" t="s">
        <v>212</v>
      </c>
      <c r="J3248" s="1">
        <v>43415</v>
      </c>
      <c r="K3248" s="1">
        <v>43489</v>
      </c>
      <c r="L3248" t="s">
        <v>118</v>
      </c>
      <c r="N3248" t="s">
        <v>1858</v>
      </c>
    </row>
    <row r="3249" spans="1:14" x14ac:dyDescent="0.25">
      <c r="A3249" t="s">
        <v>5656</v>
      </c>
      <c r="B3249" t="s">
        <v>5657</v>
      </c>
      <c r="C3249" t="s">
        <v>20</v>
      </c>
      <c r="D3249" t="s">
        <v>21</v>
      </c>
      <c r="E3249">
        <v>98133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43489</v>
      </c>
      <c r="L3249" t="s">
        <v>26</v>
      </c>
      <c r="N3249" t="s">
        <v>24</v>
      </c>
    </row>
    <row r="3250" spans="1:14" x14ac:dyDescent="0.25">
      <c r="A3250" t="s">
        <v>5658</v>
      </c>
      <c r="B3250" t="s">
        <v>5659</v>
      </c>
      <c r="C3250" t="s">
        <v>20</v>
      </c>
      <c r="D3250" t="s">
        <v>21</v>
      </c>
      <c r="E3250">
        <v>98118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43489</v>
      </c>
      <c r="L3250" t="s">
        <v>26</v>
      </c>
      <c r="N3250" t="s">
        <v>24</v>
      </c>
    </row>
    <row r="3251" spans="1:14" x14ac:dyDescent="0.25">
      <c r="A3251" t="s">
        <v>5660</v>
      </c>
      <c r="B3251" t="s">
        <v>5661</v>
      </c>
      <c r="C3251" t="s">
        <v>34</v>
      </c>
      <c r="D3251" t="s">
        <v>21</v>
      </c>
      <c r="E3251">
        <v>98661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43489</v>
      </c>
      <c r="L3251" t="s">
        <v>26</v>
      </c>
      <c r="N3251" t="s">
        <v>24</v>
      </c>
    </row>
    <row r="3252" spans="1:14" x14ac:dyDescent="0.25">
      <c r="A3252" t="s">
        <v>1791</v>
      </c>
      <c r="B3252" t="s">
        <v>1792</v>
      </c>
      <c r="C3252" t="s">
        <v>20</v>
      </c>
      <c r="D3252" t="s">
        <v>21</v>
      </c>
      <c r="E3252">
        <v>98178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43489</v>
      </c>
      <c r="L3252" t="s">
        <v>26</v>
      </c>
      <c r="N3252" t="s">
        <v>24</v>
      </c>
    </row>
    <row r="3253" spans="1:14" x14ac:dyDescent="0.25">
      <c r="A3253" t="s">
        <v>3322</v>
      </c>
      <c r="B3253" t="s">
        <v>5662</v>
      </c>
      <c r="C3253" t="s">
        <v>34</v>
      </c>
      <c r="D3253" t="s">
        <v>21</v>
      </c>
      <c r="E3253">
        <v>98661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43489</v>
      </c>
      <c r="L3253" t="s">
        <v>26</v>
      </c>
      <c r="N3253" t="s">
        <v>24</v>
      </c>
    </row>
    <row r="3254" spans="1:14" x14ac:dyDescent="0.25">
      <c r="A3254" t="s">
        <v>433</v>
      </c>
      <c r="B3254" t="s">
        <v>434</v>
      </c>
      <c r="C3254" t="s">
        <v>20</v>
      </c>
      <c r="D3254" t="s">
        <v>21</v>
      </c>
      <c r="E3254">
        <v>98125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43489</v>
      </c>
      <c r="L3254" t="s">
        <v>26</v>
      </c>
      <c r="N3254" t="s">
        <v>24</v>
      </c>
    </row>
    <row r="3255" spans="1:14" x14ac:dyDescent="0.25">
      <c r="A3255" t="s">
        <v>1383</v>
      </c>
      <c r="B3255" t="s">
        <v>5663</v>
      </c>
      <c r="C3255" t="s">
        <v>20</v>
      </c>
      <c r="D3255" t="s">
        <v>21</v>
      </c>
      <c r="E3255">
        <v>98125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43489</v>
      </c>
      <c r="L3255" t="s">
        <v>26</v>
      </c>
      <c r="N3255" t="s">
        <v>24</v>
      </c>
    </row>
    <row r="3256" spans="1:14" x14ac:dyDescent="0.25">
      <c r="A3256" t="s">
        <v>5664</v>
      </c>
      <c r="B3256" t="s">
        <v>5665</v>
      </c>
      <c r="C3256" t="s">
        <v>34</v>
      </c>
      <c r="D3256" t="s">
        <v>21</v>
      </c>
      <c r="E3256">
        <v>98686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43488</v>
      </c>
      <c r="L3256" t="s">
        <v>26</v>
      </c>
      <c r="N3256" t="s">
        <v>24</v>
      </c>
    </row>
    <row r="3257" spans="1:14" x14ac:dyDescent="0.25">
      <c r="A3257" t="s">
        <v>5666</v>
      </c>
      <c r="B3257" t="s">
        <v>5667</v>
      </c>
      <c r="C3257" t="s">
        <v>108</v>
      </c>
      <c r="D3257" t="s">
        <v>21</v>
      </c>
      <c r="E3257">
        <v>98208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43488</v>
      </c>
      <c r="L3257" t="s">
        <v>26</v>
      </c>
      <c r="N3257" t="s">
        <v>24</v>
      </c>
    </row>
    <row r="3258" spans="1:14" x14ac:dyDescent="0.25">
      <c r="A3258" t="s">
        <v>5668</v>
      </c>
      <c r="B3258" t="s">
        <v>5669</v>
      </c>
      <c r="C3258" t="s">
        <v>34</v>
      </c>
      <c r="D3258" t="s">
        <v>21</v>
      </c>
      <c r="E3258">
        <v>98665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43488</v>
      </c>
      <c r="L3258" t="s">
        <v>26</v>
      </c>
      <c r="N3258" t="s">
        <v>24</v>
      </c>
    </row>
    <row r="3259" spans="1:14" x14ac:dyDescent="0.25">
      <c r="A3259" t="s">
        <v>5670</v>
      </c>
      <c r="B3259" t="s">
        <v>5671</v>
      </c>
      <c r="C3259" t="s">
        <v>34</v>
      </c>
      <c r="D3259" t="s">
        <v>21</v>
      </c>
      <c r="E3259">
        <v>98661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43488</v>
      </c>
      <c r="L3259" t="s">
        <v>26</v>
      </c>
      <c r="N3259" t="s">
        <v>24</v>
      </c>
    </row>
    <row r="3260" spans="1:14" x14ac:dyDescent="0.25">
      <c r="A3260" t="s">
        <v>264</v>
      </c>
      <c r="B3260" t="s">
        <v>5672</v>
      </c>
      <c r="C3260" t="s">
        <v>108</v>
      </c>
      <c r="D3260" t="s">
        <v>21</v>
      </c>
      <c r="E3260">
        <v>98204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43488</v>
      </c>
      <c r="L3260" t="s">
        <v>26</v>
      </c>
      <c r="N3260" t="s">
        <v>24</v>
      </c>
    </row>
    <row r="3261" spans="1:14" x14ac:dyDescent="0.25">
      <c r="A3261" t="s">
        <v>5673</v>
      </c>
      <c r="B3261" t="s">
        <v>5674</v>
      </c>
      <c r="C3261" t="s">
        <v>132</v>
      </c>
      <c r="D3261" t="s">
        <v>21</v>
      </c>
      <c r="E3261">
        <v>99301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43488</v>
      </c>
      <c r="L3261" t="s">
        <v>26</v>
      </c>
      <c r="N3261" t="s">
        <v>24</v>
      </c>
    </row>
    <row r="3262" spans="1:14" x14ac:dyDescent="0.25">
      <c r="A3262" t="s">
        <v>5675</v>
      </c>
      <c r="B3262" t="s">
        <v>5676</v>
      </c>
      <c r="C3262" t="s">
        <v>34</v>
      </c>
      <c r="D3262" t="s">
        <v>21</v>
      </c>
      <c r="E3262">
        <v>98664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43488</v>
      </c>
      <c r="L3262" t="s">
        <v>26</v>
      </c>
      <c r="N3262" t="s">
        <v>24</v>
      </c>
    </row>
    <row r="3263" spans="1:14" x14ac:dyDescent="0.25">
      <c r="A3263" t="s">
        <v>5677</v>
      </c>
      <c r="B3263" t="s">
        <v>5678</v>
      </c>
      <c r="C3263" t="s">
        <v>358</v>
      </c>
      <c r="D3263" t="s">
        <v>21</v>
      </c>
      <c r="E3263">
        <v>99350</v>
      </c>
      <c r="F3263" t="s">
        <v>23</v>
      </c>
      <c r="G3263" t="s">
        <v>23</v>
      </c>
      <c r="H3263" t="s">
        <v>24</v>
      </c>
      <c r="I3263" t="s">
        <v>24</v>
      </c>
      <c r="J3263" t="s">
        <v>25</v>
      </c>
      <c r="K3263" s="1">
        <v>43488</v>
      </c>
      <c r="L3263" t="s">
        <v>26</v>
      </c>
      <c r="N3263" t="s">
        <v>24</v>
      </c>
    </row>
    <row r="3264" spans="1:14" x14ac:dyDescent="0.25">
      <c r="A3264" t="s">
        <v>5679</v>
      </c>
      <c r="B3264" t="s">
        <v>5680</v>
      </c>
      <c r="C3264" t="s">
        <v>56</v>
      </c>
      <c r="D3264" t="s">
        <v>21</v>
      </c>
      <c r="E3264">
        <v>99352</v>
      </c>
      <c r="F3264" t="s">
        <v>23</v>
      </c>
      <c r="G3264" t="s">
        <v>23</v>
      </c>
      <c r="H3264" t="s">
        <v>24</v>
      </c>
      <c r="I3264" t="s">
        <v>24</v>
      </c>
      <c r="J3264" t="s">
        <v>25</v>
      </c>
      <c r="K3264" s="1">
        <v>43488</v>
      </c>
      <c r="L3264" t="s">
        <v>26</v>
      </c>
      <c r="N3264" t="s">
        <v>24</v>
      </c>
    </row>
    <row r="3265" spans="1:14" x14ac:dyDescent="0.25">
      <c r="A3265" t="s">
        <v>818</v>
      </c>
      <c r="B3265" t="s">
        <v>5681</v>
      </c>
      <c r="C3265" t="s">
        <v>108</v>
      </c>
      <c r="D3265" t="s">
        <v>21</v>
      </c>
      <c r="E3265">
        <v>98204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43488</v>
      </c>
      <c r="L3265" t="s">
        <v>26</v>
      </c>
      <c r="N3265" t="s">
        <v>24</v>
      </c>
    </row>
    <row r="3266" spans="1:14" x14ac:dyDescent="0.25">
      <c r="A3266" t="s">
        <v>5682</v>
      </c>
      <c r="B3266" t="s">
        <v>5683</v>
      </c>
      <c r="C3266" t="s">
        <v>37</v>
      </c>
      <c r="D3266" t="s">
        <v>21</v>
      </c>
      <c r="E3266">
        <v>99336</v>
      </c>
      <c r="F3266" t="s">
        <v>23</v>
      </c>
      <c r="G3266" t="s">
        <v>23</v>
      </c>
      <c r="H3266" t="s">
        <v>24</v>
      </c>
      <c r="I3266" t="s">
        <v>24</v>
      </c>
      <c r="J3266" t="s">
        <v>25</v>
      </c>
      <c r="K3266" s="1">
        <v>43488</v>
      </c>
      <c r="L3266" t="s">
        <v>26</v>
      </c>
      <c r="N3266" t="s">
        <v>24</v>
      </c>
    </row>
    <row r="3267" spans="1:14" x14ac:dyDescent="0.25">
      <c r="A3267" t="s">
        <v>207</v>
      </c>
      <c r="B3267" t="s">
        <v>5684</v>
      </c>
      <c r="C3267" t="s">
        <v>34</v>
      </c>
      <c r="D3267" t="s">
        <v>21</v>
      </c>
      <c r="E3267">
        <v>98684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43488</v>
      </c>
      <c r="L3267" t="s">
        <v>26</v>
      </c>
      <c r="N3267" t="s">
        <v>24</v>
      </c>
    </row>
    <row r="3268" spans="1:14" x14ac:dyDescent="0.25">
      <c r="A3268" t="s">
        <v>5685</v>
      </c>
      <c r="B3268" t="s">
        <v>5686</v>
      </c>
      <c r="C3268" t="s">
        <v>3173</v>
      </c>
      <c r="D3268" t="s">
        <v>21</v>
      </c>
      <c r="E3268">
        <v>98282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43488</v>
      </c>
      <c r="L3268" t="s">
        <v>26</v>
      </c>
      <c r="N3268" t="s">
        <v>24</v>
      </c>
    </row>
    <row r="3269" spans="1:14" x14ac:dyDescent="0.25">
      <c r="A3269" t="s">
        <v>4201</v>
      </c>
      <c r="B3269" t="s">
        <v>5687</v>
      </c>
      <c r="C3269" t="s">
        <v>34</v>
      </c>
      <c r="D3269" t="s">
        <v>21</v>
      </c>
      <c r="E3269">
        <v>98661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43488</v>
      </c>
      <c r="L3269" t="s">
        <v>26</v>
      </c>
      <c r="N3269" t="s">
        <v>24</v>
      </c>
    </row>
    <row r="3270" spans="1:14" x14ac:dyDescent="0.25">
      <c r="A3270" t="s">
        <v>1735</v>
      </c>
      <c r="B3270" t="s">
        <v>2975</v>
      </c>
      <c r="C3270" t="s">
        <v>34</v>
      </c>
      <c r="D3270" t="s">
        <v>21</v>
      </c>
      <c r="E3270">
        <v>98664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43488</v>
      </c>
      <c r="L3270" t="s">
        <v>26</v>
      </c>
      <c r="N3270" t="s">
        <v>24</v>
      </c>
    </row>
    <row r="3271" spans="1:14" x14ac:dyDescent="0.25">
      <c r="A3271" t="s">
        <v>5688</v>
      </c>
      <c r="B3271" t="s">
        <v>5689</v>
      </c>
      <c r="C3271" t="s">
        <v>132</v>
      </c>
      <c r="D3271" t="s">
        <v>21</v>
      </c>
      <c r="E3271">
        <v>99301</v>
      </c>
      <c r="F3271" t="s">
        <v>23</v>
      </c>
      <c r="G3271" t="s">
        <v>23</v>
      </c>
      <c r="H3271" t="s">
        <v>24</v>
      </c>
      <c r="I3271" t="s">
        <v>24</v>
      </c>
      <c r="J3271" t="s">
        <v>25</v>
      </c>
      <c r="K3271" s="1">
        <v>43488</v>
      </c>
      <c r="L3271" t="s">
        <v>26</v>
      </c>
      <c r="N3271" t="s">
        <v>24</v>
      </c>
    </row>
    <row r="3272" spans="1:14" x14ac:dyDescent="0.25">
      <c r="A3272" t="s">
        <v>5690</v>
      </c>
      <c r="B3272" t="s">
        <v>5691</v>
      </c>
      <c r="C3272" t="s">
        <v>56</v>
      </c>
      <c r="D3272" t="s">
        <v>21</v>
      </c>
      <c r="E3272">
        <v>99352</v>
      </c>
      <c r="F3272" t="s">
        <v>23</v>
      </c>
      <c r="G3272" t="s">
        <v>23</v>
      </c>
      <c r="H3272" t="s">
        <v>24</v>
      </c>
      <c r="I3272" t="s">
        <v>24</v>
      </c>
      <c r="J3272" t="s">
        <v>25</v>
      </c>
      <c r="K3272" s="1">
        <v>43488</v>
      </c>
      <c r="L3272" t="s">
        <v>26</v>
      </c>
      <c r="N3272" t="s">
        <v>24</v>
      </c>
    </row>
    <row r="3273" spans="1:14" x14ac:dyDescent="0.25">
      <c r="A3273" t="s">
        <v>5692</v>
      </c>
      <c r="B3273" t="s">
        <v>5693</v>
      </c>
      <c r="C3273" t="s">
        <v>202</v>
      </c>
      <c r="D3273" t="s">
        <v>21</v>
      </c>
      <c r="E3273">
        <v>98038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43487</v>
      </c>
      <c r="L3273" t="s">
        <v>26</v>
      </c>
      <c r="N3273" t="s">
        <v>24</v>
      </c>
    </row>
    <row r="3274" spans="1:14" x14ac:dyDescent="0.25">
      <c r="A3274" t="s">
        <v>5694</v>
      </c>
      <c r="B3274" t="s">
        <v>5695</v>
      </c>
      <c r="C3274" t="s">
        <v>1018</v>
      </c>
      <c r="D3274" t="s">
        <v>21</v>
      </c>
      <c r="E3274">
        <v>98531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43487</v>
      </c>
      <c r="L3274" t="s">
        <v>26</v>
      </c>
      <c r="N3274" t="s">
        <v>24</v>
      </c>
    </row>
    <row r="3275" spans="1:14" x14ac:dyDescent="0.25">
      <c r="A3275" t="s">
        <v>5696</v>
      </c>
      <c r="B3275" t="s">
        <v>5182</v>
      </c>
      <c r="C3275" t="s">
        <v>108</v>
      </c>
      <c r="D3275" t="s">
        <v>21</v>
      </c>
      <c r="E3275">
        <v>98209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43487</v>
      </c>
      <c r="L3275" t="s">
        <v>26</v>
      </c>
      <c r="N3275" t="s">
        <v>24</v>
      </c>
    </row>
    <row r="3276" spans="1:14" x14ac:dyDescent="0.25">
      <c r="A3276" t="s">
        <v>5697</v>
      </c>
      <c r="B3276" t="s">
        <v>5698</v>
      </c>
      <c r="C3276" t="s">
        <v>3762</v>
      </c>
      <c r="D3276" t="s">
        <v>21</v>
      </c>
      <c r="E3276">
        <v>98501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43487</v>
      </c>
      <c r="L3276" t="s">
        <v>26</v>
      </c>
      <c r="N3276" t="s">
        <v>24</v>
      </c>
    </row>
    <row r="3277" spans="1:14" x14ac:dyDescent="0.25">
      <c r="A3277" t="s">
        <v>5699</v>
      </c>
      <c r="B3277" t="s">
        <v>5700</v>
      </c>
      <c r="C3277" t="s">
        <v>1387</v>
      </c>
      <c r="D3277" t="s">
        <v>21</v>
      </c>
      <c r="E3277">
        <v>98424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43487</v>
      </c>
      <c r="L3277" t="s">
        <v>26</v>
      </c>
      <c r="N3277" t="s">
        <v>24</v>
      </c>
    </row>
    <row r="3278" spans="1:14" x14ac:dyDescent="0.25">
      <c r="A3278" t="s">
        <v>5701</v>
      </c>
      <c r="B3278" t="s">
        <v>5702</v>
      </c>
      <c r="C3278" t="s">
        <v>202</v>
      </c>
      <c r="D3278" t="s">
        <v>21</v>
      </c>
      <c r="E3278">
        <v>98038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43487</v>
      </c>
      <c r="L3278" t="s">
        <v>26</v>
      </c>
      <c r="N3278" t="s">
        <v>24</v>
      </c>
    </row>
    <row r="3279" spans="1:14" x14ac:dyDescent="0.25">
      <c r="A3279" t="s">
        <v>5703</v>
      </c>
      <c r="B3279" t="s">
        <v>5704</v>
      </c>
      <c r="C3279" t="s">
        <v>178</v>
      </c>
      <c r="D3279" t="s">
        <v>21</v>
      </c>
      <c r="E3279">
        <v>98944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43487</v>
      </c>
      <c r="L3279" t="s">
        <v>26</v>
      </c>
      <c r="N3279" t="s">
        <v>24</v>
      </c>
    </row>
    <row r="3280" spans="1:14" x14ac:dyDescent="0.25">
      <c r="A3280" t="s">
        <v>5250</v>
      </c>
      <c r="B3280" t="s">
        <v>5705</v>
      </c>
      <c r="C3280" t="s">
        <v>1387</v>
      </c>
      <c r="D3280" t="s">
        <v>21</v>
      </c>
      <c r="E3280">
        <v>98424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43487</v>
      </c>
      <c r="L3280" t="s">
        <v>26</v>
      </c>
      <c r="N3280" t="s">
        <v>24</v>
      </c>
    </row>
    <row r="3281" spans="1:14" x14ac:dyDescent="0.25">
      <c r="A3281">
        <v>76</v>
      </c>
      <c r="B3281" t="s">
        <v>5706</v>
      </c>
      <c r="C3281" t="s">
        <v>1357</v>
      </c>
      <c r="D3281" t="s">
        <v>21</v>
      </c>
      <c r="E3281">
        <v>99115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43487</v>
      </c>
      <c r="L3281" t="s">
        <v>26</v>
      </c>
      <c r="N3281" t="s">
        <v>24</v>
      </c>
    </row>
    <row r="3282" spans="1:14" x14ac:dyDescent="0.25">
      <c r="A3282" t="s">
        <v>1512</v>
      </c>
      <c r="B3282" t="s">
        <v>5707</v>
      </c>
      <c r="C3282" t="s">
        <v>202</v>
      </c>
      <c r="D3282" t="s">
        <v>21</v>
      </c>
      <c r="E3282">
        <v>98038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43487</v>
      </c>
      <c r="L3282" t="s">
        <v>26</v>
      </c>
      <c r="N3282" t="s">
        <v>24</v>
      </c>
    </row>
    <row r="3283" spans="1:14" x14ac:dyDescent="0.25">
      <c r="A3283" t="s">
        <v>773</v>
      </c>
      <c r="B3283" t="s">
        <v>5708</v>
      </c>
      <c r="C3283" t="s">
        <v>3694</v>
      </c>
      <c r="D3283" t="s">
        <v>21</v>
      </c>
      <c r="E3283">
        <v>98032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43487</v>
      </c>
      <c r="L3283" t="s">
        <v>26</v>
      </c>
      <c r="N3283" t="s">
        <v>24</v>
      </c>
    </row>
    <row r="3284" spans="1:14" x14ac:dyDescent="0.25">
      <c r="A3284" t="s">
        <v>5709</v>
      </c>
      <c r="B3284" t="s">
        <v>5710</v>
      </c>
      <c r="C3284" t="s">
        <v>3694</v>
      </c>
      <c r="D3284" t="s">
        <v>21</v>
      </c>
      <c r="E3284">
        <v>98042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43487</v>
      </c>
      <c r="L3284" t="s">
        <v>26</v>
      </c>
      <c r="N3284" t="s">
        <v>24</v>
      </c>
    </row>
    <row r="3285" spans="1:14" x14ac:dyDescent="0.25">
      <c r="A3285" t="s">
        <v>4381</v>
      </c>
      <c r="B3285" t="s">
        <v>5711</v>
      </c>
      <c r="C3285" t="s">
        <v>108</v>
      </c>
      <c r="D3285" t="s">
        <v>21</v>
      </c>
      <c r="E3285">
        <v>98204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43487</v>
      </c>
      <c r="L3285" t="s">
        <v>26</v>
      </c>
      <c r="N3285" t="s">
        <v>24</v>
      </c>
    </row>
    <row r="3286" spans="1:14" x14ac:dyDescent="0.25">
      <c r="A3286" t="s">
        <v>5712</v>
      </c>
      <c r="B3286" t="s">
        <v>5713</v>
      </c>
      <c r="C3286" t="s">
        <v>202</v>
      </c>
      <c r="D3286" t="s">
        <v>21</v>
      </c>
      <c r="E3286">
        <v>98038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43487</v>
      </c>
      <c r="L3286" t="s">
        <v>26</v>
      </c>
      <c r="N3286" t="s">
        <v>24</v>
      </c>
    </row>
    <row r="3287" spans="1:14" x14ac:dyDescent="0.25">
      <c r="A3287" t="s">
        <v>5714</v>
      </c>
      <c r="B3287" t="s">
        <v>5715</v>
      </c>
      <c r="C3287" t="s">
        <v>178</v>
      </c>
      <c r="D3287" t="s">
        <v>21</v>
      </c>
      <c r="E3287">
        <v>98944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43487</v>
      </c>
      <c r="L3287" t="s">
        <v>26</v>
      </c>
      <c r="N3287" t="s">
        <v>24</v>
      </c>
    </row>
    <row r="3288" spans="1:14" x14ac:dyDescent="0.25">
      <c r="A3288" t="s">
        <v>187</v>
      </c>
      <c r="B3288" t="s">
        <v>5716</v>
      </c>
      <c r="C3288" t="s">
        <v>202</v>
      </c>
      <c r="D3288" t="s">
        <v>21</v>
      </c>
      <c r="E3288">
        <v>98038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43487</v>
      </c>
      <c r="L3288" t="s">
        <v>26</v>
      </c>
      <c r="N3288" t="s">
        <v>24</v>
      </c>
    </row>
    <row r="3289" spans="1:14" x14ac:dyDescent="0.25">
      <c r="A3289" t="s">
        <v>581</v>
      </c>
      <c r="B3289" t="s">
        <v>5717</v>
      </c>
      <c r="C3289" t="s">
        <v>3762</v>
      </c>
      <c r="D3289" t="s">
        <v>21</v>
      </c>
      <c r="E3289">
        <v>98501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43487</v>
      </c>
      <c r="L3289" t="s">
        <v>26</v>
      </c>
      <c r="N3289" t="s">
        <v>24</v>
      </c>
    </row>
    <row r="3290" spans="1:14" x14ac:dyDescent="0.25">
      <c r="A3290" t="s">
        <v>5718</v>
      </c>
      <c r="B3290" t="s">
        <v>5719</v>
      </c>
      <c r="C3290" t="s">
        <v>1018</v>
      </c>
      <c r="D3290" t="s">
        <v>21</v>
      </c>
      <c r="E3290">
        <v>98531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43487</v>
      </c>
      <c r="L3290" t="s">
        <v>26</v>
      </c>
      <c r="N3290" t="s">
        <v>24</v>
      </c>
    </row>
    <row r="3291" spans="1:14" x14ac:dyDescent="0.25">
      <c r="A3291" t="s">
        <v>316</v>
      </c>
      <c r="B3291" t="s">
        <v>5720</v>
      </c>
      <c r="C3291" t="s">
        <v>1018</v>
      </c>
      <c r="D3291" t="s">
        <v>21</v>
      </c>
      <c r="E3291">
        <v>98531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43487</v>
      </c>
      <c r="L3291" t="s">
        <v>26</v>
      </c>
      <c r="N3291" t="s">
        <v>24</v>
      </c>
    </row>
    <row r="3292" spans="1:14" x14ac:dyDescent="0.25">
      <c r="A3292" t="s">
        <v>356</v>
      </c>
      <c r="B3292" t="s">
        <v>5721</v>
      </c>
      <c r="C3292" t="s">
        <v>3173</v>
      </c>
      <c r="D3292" t="s">
        <v>21</v>
      </c>
      <c r="E3292">
        <v>98282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43487</v>
      </c>
      <c r="L3292" t="s">
        <v>26</v>
      </c>
      <c r="N3292" t="s">
        <v>24</v>
      </c>
    </row>
    <row r="3293" spans="1:14" x14ac:dyDescent="0.25">
      <c r="A3293" t="s">
        <v>316</v>
      </c>
      <c r="B3293" t="s">
        <v>5722</v>
      </c>
      <c r="C3293" t="s">
        <v>1387</v>
      </c>
      <c r="D3293" t="s">
        <v>21</v>
      </c>
      <c r="E3293">
        <v>98424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43487</v>
      </c>
      <c r="L3293" t="s">
        <v>26</v>
      </c>
      <c r="N3293" t="s">
        <v>24</v>
      </c>
    </row>
    <row r="3294" spans="1:14" x14ac:dyDescent="0.25">
      <c r="A3294" t="s">
        <v>5723</v>
      </c>
      <c r="B3294" t="s">
        <v>5724</v>
      </c>
      <c r="C3294" t="s">
        <v>202</v>
      </c>
      <c r="D3294" t="s">
        <v>21</v>
      </c>
      <c r="E3294">
        <v>98038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43487</v>
      </c>
      <c r="L3294" t="s">
        <v>26</v>
      </c>
      <c r="N3294" t="s">
        <v>24</v>
      </c>
    </row>
    <row r="3295" spans="1:14" x14ac:dyDescent="0.25">
      <c r="A3295" t="s">
        <v>5725</v>
      </c>
      <c r="B3295" t="s">
        <v>5726</v>
      </c>
      <c r="C3295" t="s">
        <v>1018</v>
      </c>
      <c r="D3295" t="s">
        <v>21</v>
      </c>
      <c r="E3295">
        <v>98531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43487</v>
      </c>
      <c r="L3295" t="s">
        <v>26</v>
      </c>
      <c r="N3295" t="s">
        <v>24</v>
      </c>
    </row>
    <row r="3296" spans="1:14" x14ac:dyDescent="0.25">
      <c r="A3296" t="s">
        <v>5208</v>
      </c>
      <c r="B3296" t="s">
        <v>5727</v>
      </c>
      <c r="C3296" t="s">
        <v>1018</v>
      </c>
      <c r="D3296" t="s">
        <v>21</v>
      </c>
      <c r="E3296">
        <v>98531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43487</v>
      </c>
      <c r="L3296" t="s">
        <v>26</v>
      </c>
      <c r="N3296" t="s">
        <v>24</v>
      </c>
    </row>
    <row r="3297" spans="1:14" x14ac:dyDescent="0.25">
      <c r="A3297" t="s">
        <v>683</v>
      </c>
      <c r="B3297" t="s">
        <v>5728</v>
      </c>
      <c r="C3297" t="s">
        <v>1387</v>
      </c>
      <c r="D3297" t="s">
        <v>21</v>
      </c>
      <c r="E3297">
        <v>98424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43487</v>
      </c>
      <c r="L3297" t="s">
        <v>26</v>
      </c>
      <c r="N3297" t="s">
        <v>24</v>
      </c>
    </row>
    <row r="3298" spans="1:14" x14ac:dyDescent="0.25">
      <c r="A3298" t="s">
        <v>5729</v>
      </c>
      <c r="B3298" t="s">
        <v>5730</v>
      </c>
      <c r="C3298" t="s">
        <v>1018</v>
      </c>
      <c r="D3298" t="s">
        <v>21</v>
      </c>
      <c r="E3298">
        <v>98531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43487</v>
      </c>
      <c r="L3298" t="s">
        <v>26</v>
      </c>
      <c r="N3298" t="s">
        <v>24</v>
      </c>
    </row>
    <row r="3299" spans="1:14" x14ac:dyDescent="0.25">
      <c r="A3299" t="s">
        <v>4928</v>
      </c>
      <c r="B3299" t="s">
        <v>5731</v>
      </c>
      <c r="C3299" t="s">
        <v>1387</v>
      </c>
      <c r="D3299" t="s">
        <v>21</v>
      </c>
      <c r="E3299">
        <v>98424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43487</v>
      </c>
      <c r="L3299" t="s">
        <v>26</v>
      </c>
      <c r="N3299" t="s">
        <v>24</v>
      </c>
    </row>
    <row r="3300" spans="1:14" x14ac:dyDescent="0.25">
      <c r="A3300" t="s">
        <v>3605</v>
      </c>
      <c r="B3300" t="s">
        <v>3606</v>
      </c>
      <c r="C3300" t="s">
        <v>1498</v>
      </c>
      <c r="D3300" t="s">
        <v>21</v>
      </c>
      <c r="E3300">
        <v>98335</v>
      </c>
      <c r="F3300" t="s">
        <v>22</v>
      </c>
      <c r="G3300" t="s">
        <v>22</v>
      </c>
      <c r="H3300" t="s">
        <v>57</v>
      </c>
      <c r="I3300" t="s">
        <v>203</v>
      </c>
      <c r="J3300" t="s">
        <v>59</v>
      </c>
      <c r="K3300" s="1">
        <v>43487</v>
      </c>
      <c r="L3300" t="s">
        <v>60</v>
      </c>
      <c r="M3300" t="str">
        <f>HYPERLINK("https://www.regulations.gov/docket?D=FDA-2019-H-0278")</f>
        <v>https://www.regulations.gov/docket?D=FDA-2019-H-0278</v>
      </c>
      <c r="N3300" t="s">
        <v>59</v>
      </c>
    </row>
    <row r="3301" spans="1:14" x14ac:dyDescent="0.25">
      <c r="A3301" t="s">
        <v>5732</v>
      </c>
      <c r="B3301" t="s">
        <v>5733</v>
      </c>
      <c r="C3301" t="s">
        <v>178</v>
      </c>
      <c r="D3301" t="s">
        <v>21</v>
      </c>
      <c r="E3301">
        <v>98944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43487</v>
      </c>
      <c r="L3301" t="s">
        <v>26</v>
      </c>
      <c r="N3301" t="s">
        <v>24</v>
      </c>
    </row>
    <row r="3302" spans="1:14" x14ac:dyDescent="0.25">
      <c r="A3302" t="s">
        <v>5734</v>
      </c>
      <c r="B3302" t="s">
        <v>5735</v>
      </c>
      <c r="C3302" t="s">
        <v>3762</v>
      </c>
      <c r="D3302" t="s">
        <v>21</v>
      </c>
      <c r="E3302">
        <v>98501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43487</v>
      </c>
      <c r="L3302" t="s">
        <v>26</v>
      </c>
      <c r="N3302" t="s">
        <v>24</v>
      </c>
    </row>
    <row r="3303" spans="1:14" x14ac:dyDescent="0.25">
      <c r="A3303" t="s">
        <v>5736</v>
      </c>
      <c r="B3303" t="s">
        <v>5737</v>
      </c>
      <c r="C3303" t="s">
        <v>1984</v>
      </c>
      <c r="D3303" t="s">
        <v>21</v>
      </c>
      <c r="E3303">
        <v>99133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43485</v>
      </c>
      <c r="L3303" t="s">
        <v>26</v>
      </c>
      <c r="N3303" t="s">
        <v>24</v>
      </c>
    </row>
    <row r="3304" spans="1:14" x14ac:dyDescent="0.25">
      <c r="A3304" t="s">
        <v>5738</v>
      </c>
      <c r="B3304" t="s">
        <v>5739</v>
      </c>
      <c r="C3304" t="s">
        <v>1984</v>
      </c>
      <c r="D3304" t="s">
        <v>21</v>
      </c>
      <c r="E3304">
        <v>99133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43485</v>
      </c>
      <c r="L3304" t="s">
        <v>26</v>
      </c>
      <c r="N3304" t="s">
        <v>24</v>
      </c>
    </row>
    <row r="3305" spans="1:14" x14ac:dyDescent="0.25">
      <c r="A3305" t="s">
        <v>1561</v>
      </c>
      <c r="B3305" t="s">
        <v>5740</v>
      </c>
      <c r="C3305" t="s">
        <v>2661</v>
      </c>
      <c r="D3305" t="s">
        <v>21</v>
      </c>
      <c r="E3305">
        <v>99122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43485</v>
      </c>
      <c r="L3305" t="s">
        <v>26</v>
      </c>
      <c r="N3305" t="s">
        <v>24</v>
      </c>
    </row>
    <row r="3306" spans="1:14" x14ac:dyDescent="0.25">
      <c r="A3306" t="s">
        <v>5741</v>
      </c>
      <c r="B3306" t="s">
        <v>5742</v>
      </c>
      <c r="C3306" t="s">
        <v>5743</v>
      </c>
      <c r="D3306" t="s">
        <v>21</v>
      </c>
      <c r="E3306">
        <v>99185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43485</v>
      </c>
      <c r="L3306" t="s">
        <v>26</v>
      </c>
      <c r="N3306" t="s">
        <v>24</v>
      </c>
    </row>
    <row r="3307" spans="1:14" x14ac:dyDescent="0.25">
      <c r="A3307" t="s">
        <v>5744</v>
      </c>
      <c r="B3307" t="s">
        <v>5745</v>
      </c>
      <c r="C3307" t="s">
        <v>2661</v>
      </c>
      <c r="D3307" t="s">
        <v>21</v>
      </c>
      <c r="E3307">
        <v>99122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43485</v>
      </c>
      <c r="L3307" t="s">
        <v>26</v>
      </c>
      <c r="N3307" t="s">
        <v>24</v>
      </c>
    </row>
    <row r="3308" spans="1:14" x14ac:dyDescent="0.25">
      <c r="A3308" t="s">
        <v>5746</v>
      </c>
      <c r="B3308" t="s">
        <v>5747</v>
      </c>
      <c r="C3308" t="s">
        <v>1984</v>
      </c>
      <c r="D3308" t="s">
        <v>21</v>
      </c>
      <c r="E3308">
        <v>99133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43485</v>
      </c>
      <c r="L3308" t="s">
        <v>26</v>
      </c>
      <c r="N3308" t="s">
        <v>24</v>
      </c>
    </row>
    <row r="3309" spans="1:14" x14ac:dyDescent="0.25">
      <c r="A3309" t="s">
        <v>5748</v>
      </c>
      <c r="B3309" t="s">
        <v>5749</v>
      </c>
      <c r="C3309" t="s">
        <v>5750</v>
      </c>
      <c r="D3309" t="s">
        <v>21</v>
      </c>
      <c r="E3309">
        <v>99159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43485</v>
      </c>
      <c r="L3309" t="s">
        <v>26</v>
      </c>
      <c r="N3309" t="s">
        <v>24</v>
      </c>
    </row>
    <row r="3310" spans="1:14" x14ac:dyDescent="0.25">
      <c r="A3310" t="s">
        <v>5751</v>
      </c>
      <c r="B3310" t="s">
        <v>5752</v>
      </c>
      <c r="C3310" t="s">
        <v>2661</v>
      </c>
      <c r="D3310" t="s">
        <v>21</v>
      </c>
      <c r="E3310">
        <v>99122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43485</v>
      </c>
      <c r="L3310" t="s">
        <v>26</v>
      </c>
      <c r="N3310" t="s">
        <v>24</v>
      </c>
    </row>
    <row r="3311" spans="1:14" x14ac:dyDescent="0.25">
      <c r="A3311" t="s">
        <v>77</v>
      </c>
      <c r="B3311" t="s">
        <v>5753</v>
      </c>
      <c r="C3311" t="s">
        <v>2661</v>
      </c>
      <c r="D3311" t="s">
        <v>21</v>
      </c>
      <c r="E3311">
        <v>99122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43485</v>
      </c>
      <c r="L3311" t="s">
        <v>26</v>
      </c>
      <c r="N3311" t="s">
        <v>24</v>
      </c>
    </row>
    <row r="3312" spans="1:14" x14ac:dyDescent="0.25">
      <c r="A3312" t="s">
        <v>5754</v>
      </c>
      <c r="B3312" t="s">
        <v>5755</v>
      </c>
      <c r="C3312" t="s">
        <v>5743</v>
      </c>
      <c r="D3312" t="s">
        <v>21</v>
      </c>
      <c r="E3312">
        <v>99185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43485</v>
      </c>
      <c r="L3312" t="s">
        <v>26</v>
      </c>
      <c r="N3312" t="s">
        <v>24</v>
      </c>
    </row>
    <row r="3313" spans="1:14" x14ac:dyDescent="0.25">
      <c r="A3313" t="s">
        <v>1310</v>
      </c>
      <c r="B3313" t="s">
        <v>1311</v>
      </c>
      <c r="C3313" t="s">
        <v>227</v>
      </c>
      <c r="D3313" t="s">
        <v>21</v>
      </c>
      <c r="E3313">
        <v>98226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43484</v>
      </c>
      <c r="L3313" t="s">
        <v>26</v>
      </c>
      <c r="N3313" t="s">
        <v>24</v>
      </c>
    </row>
    <row r="3314" spans="1:14" x14ac:dyDescent="0.25">
      <c r="A3314" t="s">
        <v>5756</v>
      </c>
      <c r="B3314" t="s">
        <v>5757</v>
      </c>
      <c r="C3314" t="s">
        <v>261</v>
      </c>
      <c r="D3314" t="s">
        <v>21</v>
      </c>
      <c r="E3314">
        <v>99208</v>
      </c>
      <c r="F3314" t="s">
        <v>23</v>
      </c>
      <c r="G3314" t="s">
        <v>23</v>
      </c>
      <c r="H3314" t="s">
        <v>24</v>
      </c>
      <c r="I3314" t="s">
        <v>24</v>
      </c>
      <c r="J3314" t="s">
        <v>25</v>
      </c>
      <c r="K3314" s="1">
        <v>43484</v>
      </c>
      <c r="L3314" t="s">
        <v>26</v>
      </c>
      <c r="N3314" t="s">
        <v>24</v>
      </c>
    </row>
    <row r="3315" spans="1:14" x14ac:dyDescent="0.25">
      <c r="A3315" t="s">
        <v>1329</v>
      </c>
      <c r="B3315" t="s">
        <v>1330</v>
      </c>
      <c r="C3315" t="s">
        <v>1331</v>
      </c>
      <c r="D3315" t="s">
        <v>21</v>
      </c>
      <c r="E3315">
        <v>98244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43484</v>
      </c>
      <c r="L3315" t="s">
        <v>26</v>
      </c>
      <c r="N3315" t="s">
        <v>24</v>
      </c>
    </row>
    <row r="3316" spans="1:14" x14ac:dyDescent="0.25">
      <c r="A3316" t="s">
        <v>5758</v>
      </c>
      <c r="B3316" t="s">
        <v>5759</v>
      </c>
      <c r="C3316" t="s">
        <v>227</v>
      </c>
      <c r="D3316" t="s">
        <v>21</v>
      </c>
      <c r="E3316">
        <v>98225</v>
      </c>
      <c r="F3316" t="s">
        <v>23</v>
      </c>
      <c r="G3316" t="s">
        <v>23</v>
      </c>
      <c r="H3316" t="s">
        <v>24</v>
      </c>
      <c r="I3316" t="s">
        <v>24</v>
      </c>
      <c r="J3316" t="s">
        <v>25</v>
      </c>
      <c r="K3316" s="1">
        <v>43484</v>
      </c>
      <c r="L3316" t="s">
        <v>26</v>
      </c>
      <c r="N3316" t="s">
        <v>24</v>
      </c>
    </row>
    <row r="3317" spans="1:14" x14ac:dyDescent="0.25">
      <c r="A3317" t="s">
        <v>5760</v>
      </c>
      <c r="B3317" t="s">
        <v>5761</v>
      </c>
      <c r="C3317" t="s">
        <v>227</v>
      </c>
      <c r="D3317" t="s">
        <v>21</v>
      </c>
      <c r="E3317">
        <v>98226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43483</v>
      </c>
      <c r="L3317" t="s">
        <v>26</v>
      </c>
      <c r="N3317" t="s">
        <v>24</v>
      </c>
    </row>
    <row r="3318" spans="1:14" x14ac:dyDescent="0.25">
      <c r="A3318" t="s">
        <v>5762</v>
      </c>
      <c r="B3318" t="s">
        <v>5763</v>
      </c>
      <c r="C3318" t="s">
        <v>20</v>
      </c>
      <c r="D3318" t="s">
        <v>21</v>
      </c>
      <c r="E3318">
        <v>98122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43483</v>
      </c>
      <c r="L3318" t="s">
        <v>26</v>
      </c>
      <c r="N3318" t="s">
        <v>24</v>
      </c>
    </row>
    <row r="3319" spans="1:14" x14ac:dyDescent="0.25">
      <c r="A3319" t="s">
        <v>5764</v>
      </c>
      <c r="B3319" t="s">
        <v>5765</v>
      </c>
      <c r="C3319" t="s">
        <v>246</v>
      </c>
      <c r="D3319" t="s">
        <v>21</v>
      </c>
      <c r="E3319">
        <v>98311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43483</v>
      </c>
      <c r="L3319" t="s">
        <v>26</v>
      </c>
      <c r="N3319" t="s">
        <v>24</v>
      </c>
    </row>
    <row r="3320" spans="1:14" x14ac:dyDescent="0.25">
      <c r="A3320" t="s">
        <v>5766</v>
      </c>
      <c r="B3320" t="s">
        <v>5767</v>
      </c>
      <c r="C3320" t="s">
        <v>227</v>
      </c>
      <c r="D3320" t="s">
        <v>21</v>
      </c>
      <c r="E3320">
        <v>98226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43483</v>
      </c>
      <c r="L3320" t="s">
        <v>26</v>
      </c>
      <c r="N3320" t="s">
        <v>24</v>
      </c>
    </row>
    <row r="3321" spans="1:14" x14ac:dyDescent="0.25">
      <c r="A3321" t="s">
        <v>5768</v>
      </c>
      <c r="B3321" t="s">
        <v>5769</v>
      </c>
      <c r="C3321" t="s">
        <v>529</v>
      </c>
      <c r="D3321" t="s">
        <v>21</v>
      </c>
      <c r="E3321">
        <v>98083</v>
      </c>
      <c r="F3321" t="s">
        <v>23</v>
      </c>
      <c r="G3321" t="s">
        <v>23</v>
      </c>
      <c r="H3321" t="s">
        <v>24</v>
      </c>
      <c r="I3321" t="s">
        <v>24</v>
      </c>
      <c r="J3321" t="s">
        <v>25</v>
      </c>
      <c r="K3321" s="1">
        <v>43483</v>
      </c>
      <c r="L3321" t="s">
        <v>26</v>
      </c>
      <c r="N3321" t="s">
        <v>24</v>
      </c>
    </row>
    <row r="3322" spans="1:14" x14ac:dyDescent="0.25">
      <c r="A3322" t="s">
        <v>5770</v>
      </c>
      <c r="B3322" t="s">
        <v>5771</v>
      </c>
      <c r="C3322" t="s">
        <v>227</v>
      </c>
      <c r="D3322" t="s">
        <v>21</v>
      </c>
      <c r="E3322">
        <v>98225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43483</v>
      </c>
      <c r="L3322" t="s">
        <v>26</v>
      </c>
      <c r="N3322" t="s">
        <v>24</v>
      </c>
    </row>
    <row r="3323" spans="1:14" x14ac:dyDescent="0.25">
      <c r="A3323" t="s">
        <v>5772</v>
      </c>
      <c r="B3323" t="s">
        <v>5773</v>
      </c>
      <c r="C3323" t="s">
        <v>5774</v>
      </c>
      <c r="D3323" t="s">
        <v>21</v>
      </c>
      <c r="E3323">
        <v>98346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43483</v>
      </c>
      <c r="L3323" t="s">
        <v>26</v>
      </c>
      <c r="N3323" t="s">
        <v>24</v>
      </c>
    </row>
    <row r="3324" spans="1:14" x14ac:dyDescent="0.25">
      <c r="A3324" t="s">
        <v>5775</v>
      </c>
      <c r="B3324" t="s">
        <v>5776</v>
      </c>
      <c r="C3324" t="s">
        <v>227</v>
      </c>
      <c r="D3324" t="s">
        <v>21</v>
      </c>
      <c r="E3324">
        <v>98226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43483</v>
      </c>
      <c r="L3324" t="s">
        <v>26</v>
      </c>
      <c r="N3324" t="s">
        <v>24</v>
      </c>
    </row>
    <row r="3325" spans="1:14" x14ac:dyDescent="0.25">
      <c r="A3325" t="s">
        <v>1795</v>
      </c>
      <c r="B3325" t="s">
        <v>5777</v>
      </c>
      <c r="C3325" t="s">
        <v>5774</v>
      </c>
      <c r="D3325" t="s">
        <v>21</v>
      </c>
      <c r="E3325">
        <v>98346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43483</v>
      </c>
      <c r="L3325" t="s">
        <v>26</v>
      </c>
      <c r="N3325" t="s">
        <v>24</v>
      </c>
    </row>
    <row r="3326" spans="1:14" x14ac:dyDescent="0.25">
      <c r="A3326" t="s">
        <v>93</v>
      </c>
      <c r="B3326" t="s">
        <v>5778</v>
      </c>
      <c r="C3326" t="s">
        <v>227</v>
      </c>
      <c r="D3326" t="s">
        <v>21</v>
      </c>
      <c r="E3326">
        <v>98226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43483</v>
      </c>
      <c r="L3326" t="s">
        <v>26</v>
      </c>
      <c r="N3326" t="s">
        <v>24</v>
      </c>
    </row>
    <row r="3327" spans="1:14" x14ac:dyDescent="0.25">
      <c r="A3327" t="s">
        <v>5779</v>
      </c>
      <c r="B3327" t="s">
        <v>5780</v>
      </c>
      <c r="C3327" t="s">
        <v>5774</v>
      </c>
      <c r="D3327" t="s">
        <v>21</v>
      </c>
      <c r="E3327">
        <v>98346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43483</v>
      </c>
      <c r="L3327" t="s">
        <v>26</v>
      </c>
      <c r="N3327" t="s">
        <v>24</v>
      </c>
    </row>
    <row r="3328" spans="1:14" x14ac:dyDescent="0.25">
      <c r="A3328" t="s">
        <v>5781</v>
      </c>
      <c r="B3328" t="s">
        <v>5782</v>
      </c>
      <c r="C3328" t="s">
        <v>227</v>
      </c>
      <c r="D3328" t="s">
        <v>21</v>
      </c>
      <c r="E3328">
        <v>98226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43483</v>
      </c>
      <c r="L3328" t="s">
        <v>26</v>
      </c>
      <c r="N3328" t="s">
        <v>24</v>
      </c>
    </row>
    <row r="3329" spans="1:14" x14ac:dyDescent="0.25">
      <c r="A3329" t="s">
        <v>5783</v>
      </c>
      <c r="B3329" t="s">
        <v>5784</v>
      </c>
      <c r="C3329" t="s">
        <v>227</v>
      </c>
      <c r="D3329" t="s">
        <v>21</v>
      </c>
      <c r="E3329">
        <v>98226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43483</v>
      </c>
      <c r="L3329" t="s">
        <v>26</v>
      </c>
      <c r="N3329" t="s">
        <v>24</v>
      </c>
    </row>
    <row r="3330" spans="1:14" x14ac:dyDescent="0.25">
      <c r="A3330" t="s">
        <v>5785</v>
      </c>
      <c r="B3330" t="s">
        <v>5786</v>
      </c>
      <c r="C3330" t="s">
        <v>1101</v>
      </c>
      <c r="D3330" t="s">
        <v>21</v>
      </c>
      <c r="E3330">
        <v>98230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43483</v>
      </c>
      <c r="L3330" t="s">
        <v>26</v>
      </c>
      <c r="N3330" t="s">
        <v>24</v>
      </c>
    </row>
    <row r="3331" spans="1:14" x14ac:dyDescent="0.25">
      <c r="A3331" t="s">
        <v>5787</v>
      </c>
      <c r="B3331" t="s">
        <v>5788</v>
      </c>
      <c r="C3331" t="s">
        <v>1101</v>
      </c>
      <c r="D3331" t="s">
        <v>21</v>
      </c>
      <c r="E3331">
        <v>98230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43483</v>
      </c>
      <c r="L3331" t="s">
        <v>26</v>
      </c>
      <c r="N3331" t="s">
        <v>24</v>
      </c>
    </row>
    <row r="3332" spans="1:14" x14ac:dyDescent="0.25">
      <c r="A3332" t="s">
        <v>242</v>
      </c>
      <c r="B3332" t="s">
        <v>5789</v>
      </c>
      <c r="C3332" t="s">
        <v>5774</v>
      </c>
      <c r="D3332" t="s">
        <v>21</v>
      </c>
      <c r="E3332">
        <v>98356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43483</v>
      </c>
      <c r="L3332" t="s">
        <v>26</v>
      </c>
      <c r="N3332" t="s">
        <v>24</v>
      </c>
    </row>
    <row r="3333" spans="1:14" x14ac:dyDescent="0.25">
      <c r="A3333" t="s">
        <v>5790</v>
      </c>
      <c r="B3333" t="s">
        <v>5791</v>
      </c>
      <c r="C3333" t="s">
        <v>227</v>
      </c>
      <c r="D3333" t="s">
        <v>21</v>
      </c>
      <c r="E3333">
        <v>98225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43483</v>
      </c>
      <c r="L3333" t="s">
        <v>26</v>
      </c>
      <c r="N3333" t="s">
        <v>24</v>
      </c>
    </row>
    <row r="3334" spans="1:14" x14ac:dyDescent="0.25">
      <c r="A3334" t="s">
        <v>5792</v>
      </c>
      <c r="B3334" t="s">
        <v>5793</v>
      </c>
      <c r="C3334" t="s">
        <v>443</v>
      </c>
      <c r="D3334" t="s">
        <v>21</v>
      </c>
      <c r="E3334">
        <v>98055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43483</v>
      </c>
      <c r="L3334" t="s">
        <v>26</v>
      </c>
      <c r="N3334" t="s">
        <v>24</v>
      </c>
    </row>
    <row r="3335" spans="1:14" x14ac:dyDescent="0.25">
      <c r="A3335" t="s">
        <v>683</v>
      </c>
      <c r="B3335" t="s">
        <v>5794</v>
      </c>
      <c r="C3335" t="s">
        <v>227</v>
      </c>
      <c r="D3335" t="s">
        <v>21</v>
      </c>
      <c r="E3335">
        <v>98225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43483</v>
      </c>
      <c r="L3335" t="s">
        <v>26</v>
      </c>
      <c r="N3335" t="s">
        <v>24</v>
      </c>
    </row>
    <row r="3336" spans="1:14" x14ac:dyDescent="0.25">
      <c r="A3336" t="s">
        <v>5795</v>
      </c>
      <c r="B3336" t="s">
        <v>5796</v>
      </c>
      <c r="C3336" t="s">
        <v>227</v>
      </c>
      <c r="D3336" t="s">
        <v>21</v>
      </c>
      <c r="E3336">
        <v>98225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43483</v>
      </c>
      <c r="L3336" t="s">
        <v>26</v>
      </c>
      <c r="N3336" t="s">
        <v>24</v>
      </c>
    </row>
    <row r="3337" spans="1:14" x14ac:dyDescent="0.25">
      <c r="A3337" t="s">
        <v>5797</v>
      </c>
      <c r="B3337" t="s">
        <v>5798</v>
      </c>
      <c r="C3337" t="s">
        <v>5774</v>
      </c>
      <c r="D3337" t="s">
        <v>21</v>
      </c>
      <c r="E3337">
        <v>98346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43483</v>
      </c>
      <c r="L3337" t="s">
        <v>26</v>
      </c>
      <c r="N3337" t="s">
        <v>24</v>
      </c>
    </row>
    <row r="3338" spans="1:14" x14ac:dyDescent="0.25">
      <c r="A3338" t="s">
        <v>2816</v>
      </c>
      <c r="B3338" t="s">
        <v>5799</v>
      </c>
      <c r="C3338" t="s">
        <v>227</v>
      </c>
      <c r="D3338" t="s">
        <v>21</v>
      </c>
      <c r="E3338">
        <v>98225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43483</v>
      </c>
      <c r="L3338" t="s">
        <v>26</v>
      </c>
      <c r="N3338" t="s">
        <v>24</v>
      </c>
    </row>
    <row r="3339" spans="1:14" x14ac:dyDescent="0.25">
      <c r="A3339" t="s">
        <v>5800</v>
      </c>
      <c r="B3339" t="s">
        <v>5801</v>
      </c>
      <c r="C3339" t="s">
        <v>1101</v>
      </c>
      <c r="D3339" t="s">
        <v>21</v>
      </c>
      <c r="E3339">
        <v>98230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43483</v>
      </c>
      <c r="L3339" t="s">
        <v>26</v>
      </c>
      <c r="N3339" t="s">
        <v>24</v>
      </c>
    </row>
    <row r="3340" spans="1:14" x14ac:dyDescent="0.25">
      <c r="A3340" t="s">
        <v>5802</v>
      </c>
      <c r="B3340" t="s">
        <v>5803</v>
      </c>
      <c r="C3340" t="s">
        <v>227</v>
      </c>
      <c r="D3340" t="s">
        <v>21</v>
      </c>
      <c r="E3340">
        <v>98226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43483</v>
      </c>
      <c r="L3340" t="s">
        <v>26</v>
      </c>
      <c r="N3340" t="s">
        <v>24</v>
      </c>
    </row>
    <row r="3341" spans="1:14" x14ac:dyDescent="0.25">
      <c r="A3341" t="s">
        <v>5804</v>
      </c>
      <c r="B3341" t="s">
        <v>5805</v>
      </c>
      <c r="C3341" t="s">
        <v>246</v>
      </c>
      <c r="D3341" t="s">
        <v>21</v>
      </c>
      <c r="E3341">
        <v>98312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43483</v>
      </c>
      <c r="L3341" t="s">
        <v>26</v>
      </c>
      <c r="N3341" t="s">
        <v>24</v>
      </c>
    </row>
    <row r="3342" spans="1:14" x14ac:dyDescent="0.25">
      <c r="A3342" t="s">
        <v>98</v>
      </c>
      <c r="B3342" t="s">
        <v>5806</v>
      </c>
      <c r="C3342" t="s">
        <v>227</v>
      </c>
      <c r="D3342" t="s">
        <v>21</v>
      </c>
      <c r="E3342">
        <v>98225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43483</v>
      </c>
      <c r="L3342" t="s">
        <v>26</v>
      </c>
      <c r="N3342" t="s">
        <v>24</v>
      </c>
    </row>
    <row r="3343" spans="1:14" x14ac:dyDescent="0.25">
      <c r="A3343" t="s">
        <v>2246</v>
      </c>
      <c r="B3343" t="s">
        <v>5807</v>
      </c>
      <c r="C3343" t="s">
        <v>246</v>
      </c>
      <c r="D3343" t="s">
        <v>21</v>
      </c>
      <c r="E3343">
        <v>98312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43483</v>
      </c>
      <c r="L3343" t="s">
        <v>26</v>
      </c>
      <c r="N3343" t="s">
        <v>24</v>
      </c>
    </row>
    <row r="3344" spans="1:14" x14ac:dyDescent="0.25">
      <c r="A3344" t="s">
        <v>556</v>
      </c>
      <c r="B3344" t="s">
        <v>5808</v>
      </c>
      <c r="C3344" t="s">
        <v>20</v>
      </c>
      <c r="D3344" t="s">
        <v>21</v>
      </c>
      <c r="E3344">
        <v>98122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43483</v>
      </c>
      <c r="L3344" t="s">
        <v>26</v>
      </c>
      <c r="N3344" t="s">
        <v>24</v>
      </c>
    </row>
    <row r="3345" spans="1:14" x14ac:dyDescent="0.25">
      <c r="A3345" t="s">
        <v>3615</v>
      </c>
      <c r="B3345" t="s">
        <v>3616</v>
      </c>
      <c r="C3345" t="s">
        <v>20</v>
      </c>
      <c r="D3345" t="s">
        <v>21</v>
      </c>
      <c r="E3345">
        <v>98133</v>
      </c>
      <c r="F3345" t="s">
        <v>22</v>
      </c>
      <c r="G3345" t="s">
        <v>22</v>
      </c>
      <c r="H3345" t="s">
        <v>116</v>
      </c>
      <c r="I3345" t="s">
        <v>117</v>
      </c>
      <c r="J3345" s="1">
        <v>43411</v>
      </c>
      <c r="K3345" s="1">
        <v>43482</v>
      </c>
      <c r="L3345" t="s">
        <v>118</v>
      </c>
      <c r="N3345" t="s">
        <v>1849</v>
      </c>
    </row>
    <row r="3346" spans="1:14" x14ac:dyDescent="0.25">
      <c r="A3346" t="s">
        <v>5809</v>
      </c>
      <c r="B3346" t="s">
        <v>5810</v>
      </c>
      <c r="C3346" t="s">
        <v>215</v>
      </c>
      <c r="D3346" t="s">
        <v>21</v>
      </c>
      <c r="E3346">
        <v>98023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43482</v>
      </c>
      <c r="L3346" t="s">
        <v>26</v>
      </c>
      <c r="N3346" t="s">
        <v>24</v>
      </c>
    </row>
    <row r="3347" spans="1:14" x14ac:dyDescent="0.25">
      <c r="A3347" t="s">
        <v>5811</v>
      </c>
      <c r="B3347" t="s">
        <v>5812</v>
      </c>
      <c r="C3347" t="s">
        <v>3694</v>
      </c>
      <c r="D3347" t="s">
        <v>21</v>
      </c>
      <c r="E3347">
        <v>98042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43482</v>
      </c>
      <c r="L3347" t="s">
        <v>26</v>
      </c>
      <c r="N3347" t="s">
        <v>24</v>
      </c>
    </row>
    <row r="3348" spans="1:14" x14ac:dyDescent="0.25">
      <c r="A3348" t="s">
        <v>5813</v>
      </c>
      <c r="B3348" t="s">
        <v>2850</v>
      </c>
      <c r="C3348" t="s">
        <v>41</v>
      </c>
      <c r="D3348" t="s">
        <v>21</v>
      </c>
      <c r="E3348">
        <v>98158</v>
      </c>
      <c r="F3348" t="s">
        <v>22</v>
      </c>
      <c r="G3348" t="s">
        <v>22</v>
      </c>
      <c r="H3348" t="s">
        <v>104</v>
      </c>
      <c r="I3348" t="s">
        <v>105</v>
      </c>
      <c r="J3348" s="1">
        <v>43414</v>
      </c>
      <c r="K3348" s="1">
        <v>43482</v>
      </c>
      <c r="L3348" t="s">
        <v>118</v>
      </c>
      <c r="N3348" t="s">
        <v>1858</v>
      </c>
    </row>
    <row r="3349" spans="1:14" x14ac:dyDescent="0.25">
      <c r="A3349" t="s">
        <v>3736</v>
      </c>
      <c r="B3349" t="s">
        <v>5814</v>
      </c>
      <c r="C3349" t="s">
        <v>377</v>
      </c>
      <c r="D3349" t="s">
        <v>21</v>
      </c>
      <c r="E3349">
        <v>98027</v>
      </c>
      <c r="F3349" t="s">
        <v>22</v>
      </c>
      <c r="G3349" t="s">
        <v>22</v>
      </c>
      <c r="H3349" t="s">
        <v>57</v>
      </c>
      <c r="I3349" t="s">
        <v>58</v>
      </c>
      <c r="J3349" s="1">
        <v>43413</v>
      </c>
      <c r="K3349" s="1">
        <v>43482</v>
      </c>
      <c r="L3349" t="s">
        <v>118</v>
      </c>
      <c r="N3349" t="s">
        <v>1992</v>
      </c>
    </row>
    <row r="3350" spans="1:14" x14ac:dyDescent="0.25">
      <c r="A3350" t="s">
        <v>5815</v>
      </c>
      <c r="B3350" t="s">
        <v>5816</v>
      </c>
      <c r="C3350" t="s">
        <v>529</v>
      </c>
      <c r="D3350" t="s">
        <v>21</v>
      </c>
      <c r="E3350">
        <v>98034</v>
      </c>
      <c r="F3350" t="s">
        <v>23</v>
      </c>
      <c r="G3350" t="s">
        <v>23</v>
      </c>
      <c r="H3350" t="s">
        <v>24</v>
      </c>
      <c r="I3350" t="s">
        <v>24</v>
      </c>
      <c r="J3350" t="s">
        <v>25</v>
      </c>
      <c r="K3350" s="1">
        <v>43482</v>
      </c>
      <c r="L3350" t="s">
        <v>26</v>
      </c>
      <c r="N3350" t="s">
        <v>24</v>
      </c>
    </row>
    <row r="3351" spans="1:14" x14ac:dyDescent="0.25">
      <c r="A3351" t="s">
        <v>111</v>
      </c>
      <c r="B3351" t="s">
        <v>5817</v>
      </c>
      <c r="C3351" t="s">
        <v>215</v>
      </c>
      <c r="D3351" t="s">
        <v>21</v>
      </c>
      <c r="E3351">
        <v>98003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43482</v>
      </c>
      <c r="L3351" t="s">
        <v>26</v>
      </c>
      <c r="N3351" t="s">
        <v>24</v>
      </c>
    </row>
    <row r="3352" spans="1:14" x14ac:dyDescent="0.25">
      <c r="A3352" t="s">
        <v>5818</v>
      </c>
      <c r="B3352" t="s">
        <v>5819</v>
      </c>
      <c r="C3352" t="s">
        <v>236</v>
      </c>
      <c r="D3352" t="s">
        <v>21</v>
      </c>
      <c r="E3352">
        <v>98444</v>
      </c>
      <c r="F3352" t="s">
        <v>23</v>
      </c>
      <c r="G3352" t="s">
        <v>23</v>
      </c>
      <c r="H3352" t="s">
        <v>24</v>
      </c>
      <c r="I3352" t="s">
        <v>24</v>
      </c>
      <c r="J3352" t="s">
        <v>25</v>
      </c>
      <c r="K3352" s="1">
        <v>43482</v>
      </c>
      <c r="L3352" t="s">
        <v>26</v>
      </c>
      <c r="N3352" t="s">
        <v>24</v>
      </c>
    </row>
    <row r="3353" spans="1:14" x14ac:dyDescent="0.25">
      <c r="A3353" t="s">
        <v>3411</v>
      </c>
      <c r="B3353" t="s">
        <v>3412</v>
      </c>
      <c r="C3353" t="s">
        <v>236</v>
      </c>
      <c r="D3353" t="s">
        <v>21</v>
      </c>
      <c r="E3353">
        <v>98444</v>
      </c>
      <c r="F3353" t="s">
        <v>22</v>
      </c>
      <c r="G3353" t="s">
        <v>22</v>
      </c>
      <c r="H3353" t="s">
        <v>116</v>
      </c>
      <c r="I3353" t="s">
        <v>117</v>
      </c>
      <c r="J3353" s="1">
        <v>43415</v>
      </c>
      <c r="K3353" s="1">
        <v>43482</v>
      </c>
      <c r="L3353" t="s">
        <v>118</v>
      </c>
      <c r="N3353" t="s">
        <v>1992</v>
      </c>
    </row>
    <row r="3354" spans="1:14" x14ac:dyDescent="0.25">
      <c r="A3354" t="s">
        <v>5820</v>
      </c>
      <c r="B3354" t="s">
        <v>5821</v>
      </c>
      <c r="C3354" t="s">
        <v>529</v>
      </c>
      <c r="D3354" t="s">
        <v>21</v>
      </c>
      <c r="E3354">
        <v>98033</v>
      </c>
      <c r="F3354" t="s">
        <v>23</v>
      </c>
      <c r="G3354" t="s">
        <v>23</v>
      </c>
      <c r="H3354" t="s">
        <v>24</v>
      </c>
      <c r="I3354" t="s">
        <v>24</v>
      </c>
      <c r="J3354" t="s">
        <v>25</v>
      </c>
      <c r="K3354" s="1">
        <v>43482</v>
      </c>
      <c r="L3354" t="s">
        <v>26</v>
      </c>
      <c r="N3354" t="s">
        <v>24</v>
      </c>
    </row>
    <row r="3355" spans="1:14" x14ac:dyDescent="0.25">
      <c r="A3355" t="s">
        <v>5822</v>
      </c>
      <c r="B3355" t="s">
        <v>5823</v>
      </c>
      <c r="C3355" t="s">
        <v>2899</v>
      </c>
      <c r="D3355" t="s">
        <v>21</v>
      </c>
      <c r="E3355">
        <v>98028</v>
      </c>
      <c r="F3355" t="s">
        <v>23</v>
      </c>
      <c r="G3355" t="s">
        <v>23</v>
      </c>
      <c r="H3355" t="s">
        <v>24</v>
      </c>
      <c r="I3355" t="s">
        <v>24</v>
      </c>
      <c r="J3355" t="s">
        <v>25</v>
      </c>
      <c r="K3355" s="1">
        <v>43482</v>
      </c>
      <c r="L3355" t="s">
        <v>26</v>
      </c>
      <c r="N3355" t="s">
        <v>24</v>
      </c>
    </row>
    <row r="3356" spans="1:14" x14ac:dyDescent="0.25">
      <c r="A3356" t="s">
        <v>415</v>
      </c>
      <c r="B3356" t="s">
        <v>416</v>
      </c>
      <c r="C3356" t="s">
        <v>20</v>
      </c>
      <c r="D3356" t="s">
        <v>21</v>
      </c>
      <c r="E3356">
        <v>98106</v>
      </c>
      <c r="F3356" t="s">
        <v>22</v>
      </c>
      <c r="G3356" t="s">
        <v>22</v>
      </c>
      <c r="H3356" t="s">
        <v>104</v>
      </c>
      <c r="I3356" t="s">
        <v>24</v>
      </c>
      <c r="J3356" t="s">
        <v>59</v>
      </c>
      <c r="K3356" s="1">
        <v>43482</v>
      </c>
      <c r="L3356" t="s">
        <v>60</v>
      </c>
      <c r="M3356" t="str">
        <f>HYPERLINK("https://www.regulations.gov/docket?D=FDA-2019-H-0263")</f>
        <v>https://www.regulations.gov/docket?D=FDA-2019-H-0263</v>
      </c>
      <c r="N3356" t="s">
        <v>59</v>
      </c>
    </row>
    <row r="3357" spans="1:14" x14ac:dyDescent="0.25">
      <c r="A3357" t="s">
        <v>5824</v>
      </c>
      <c r="B3357" t="s">
        <v>5825</v>
      </c>
      <c r="C3357" t="s">
        <v>529</v>
      </c>
      <c r="D3357" t="s">
        <v>21</v>
      </c>
      <c r="E3357">
        <v>98034</v>
      </c>
      <c r="F3357" t="s">
        <v>23</v>
      </c>
      <c r="G3357" t="s">
        <v>23</v>
      </c>
      <c r="H3357" t="s">
        <v>24</v>
      </c>
      <c r="I3357" t="s">
        <v>24</v>
      </c>
      <c r="J3357" t="s">
        <v>25</v>
      </c>
      <c r="K3357" s="1">
        <v>43482</v>
      </c>
      <c r="L3357" t="s">
        <v>26</v>
      </c>
      <c r="N3357" t="s">
        <v>24</v>
      </c>
    </row>
    <row r="3358" spans="1:14" x14ac:dyDescent="0.25">
      <c r="A3358" t="s">
        <v>5826</v>
      </c>
      <c r="B3358" t="s">
        <v>5827</v>
      </c>
      <c r="C3358" t="s">
        <v>1094</v>
      </c>
      <c r="D3358" t="s">
        <v>21</v>
      </c>
      <c r="E3358">
        <v>98360</v>
      </c>
      <c r="F3358" t="s">
        <v>23</v>
      </c>
      <c r="G3358" t="s">
        <v>23</v>
      </c>
      <c r="H3358" t="s">
        <v>24</v>
      </c>
      <c r="I3358" t="s">
        <v>24</v>
      </c>
      <c r="J3358" t="s">
        <v>25</v>
      </c>
      <c r="K3358" s="1">
        <v>43482</v>
      </c>
      <c r="L3358" t="s">
        <v>26</v>
      </c>
      <c r="N3358" t="s">
        <v>24</v>
      </c>
    </row>
    <row r="3359" spans="1:14" x14ac:dyDescent="0.25">
      <c r="A3359" t="s">
        <v>5828</v>
      </c>
      <c r="B3359" t="s">
        <v>5829</v>
      </c>
      <c r="C3359" t="s">
        <v>529</v>
      </c>
      <c r="D3359" t="s">
        <v>21</v>
      </c>
      <c r="E3359">
        <v>98033</v>
      </c>
      <c r="F3359" t="s">
        <v>23</v>
      </c>
      <c r="G3359" t="s">
        <v>23</v>
      </c>
      <c r="H3359" t="s">
        <v>24</v>
      </c>
      <c r="I3359" t="s">
        <v>24</v>
      </c>
      <c r="J3359" t="s">
        <v>25</v>
      </c>
      <c r="K3359" s="1">
        <v>43482</v>
      </c>
      <c r="L3359" t="s">
        <v>26</v>
      </c>
      <c r="N3359" t="s">
        <v>24</v>
      </c>
    </row>
    <row r="3360" spans="1:14" x14ac:dyDescent="0.25">
      <c r="A3360" t="s">
        <v>818</v>
      </c>
      <c r="B3360" t="s">
        <v>5830</v>
      </c>
      <c r="C3360" t="s">
        <v>215</v>
      </c>
      <c r="D3360" t="s">
        <v>21</v>
      </c>
      <c r="E3360">
        <v>98003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43482</v>
      </c>
      <c r="L3360" t="s">
        <v>26</v>
      </c>
      <c r="N3360" t="s">
        <v>24</v>
      </c>
    </row>
    <row r="3361" spans="1:14" x14ac:dyDescent="0.25">
      <c r="A3361" t="s">
        <v>316</v>
      </c>
      <c r="B3361" t="s">
        <v>5831</v>
      </c>
      <c r="C3361" t="s">
        <v>215</v>
      </c>
      <c r="D3361" t="s">
        <v>21</v>
      </c>
      <c r="E3361">
        <v>98023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43482</v>
      </c>
      <c r="L3361" t="s">
        <v>26</v>
      </c>
      <c r="N3361" t="s">
        <v>24</v>
      </c>
    </row>
    <row r="3362" spans="1:14" x14ac:dyDescent="0.25">
      <c r="A3362" t="s">
        <v>583</v>
      </c>
      <c r="B3362" t="s">
        <v>5832</v>
      </c>
      <c r="C3362" t="s">
        <v>3694</v>
      </c>
      <c r="D3362" t="s">
        <v>21</v>
      </c>
      <c r="E3362">
        <v>98042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43482</v>
      </c>
      <c r="L3362" t="s">
        <v>26</v>
      </c>
      <c r="N3362" t="s">
        <v>24</v>
      </c>
    </row>
    <row r="3363" spans="1:14" x14ac:dyDescent="0.25">
      <c r="A3363" t="s">
        <v>5833</v>
      </c>
      <c r="B3363" t="s">
        <v>5834</v>
      </c>
      <c r="C3363" t="s">
        <v>2144</v>
      </c>
      <c r="D3363" t="s">
        <v>21</v>
      </c>
      <c r="E3363">
        <v>98155</v>
      </c>
      <c r="F3363" t="s">
        <v>23</v>
      </c>
      <c r="G3363" t="s">
        <v>23</v>
      </c>
      <c r="H3363" t="s">
        <v>24</v>
      </c>
      <c r="I3363" t="s">
        <v>24</v>
      </c>
      <c r="J3363" t="s">
        <v>25</v>
      </c>
      <c r="K3363" s="1">
        <v>43482</v>
      </c>
      <c r="L3363" t="s">
        <v>26</v>
      </c>
      <c r="N3363" t="s">
        <v>24</v>
      </c>
    </row>
    <row r="3364" spans="1:14" x14ac:dyDescent="0.25">
      <c r="A3364" t="s">
        <v>5835</v>
      </c>
      <c r="B3364" t="s">
        <v>5836</v>
      </c>
      <c r="C3364" t="s">
        <v>236</v>
      </c>
      <c r="D3364" t="s">
        <v>21</v>
      </c>
      <c r="E3364">
        <v>98402</v>
      </c>
      <c r="F3364" t="s">
        <v>23</v>
      </c>
      <c r="G3364" t="s">
        <v>23</v>
      </c>
      <c r="H3364" t="s">
        <v>24</v>
      </c>
      <c r="I3364" t="s">
        <v>24</v>
      </c>
      <c r="J3364" t="s">
        <v>25</v>
      </c>
      <c r="K3364" s="1">
        <v>43482</v>
      </c>
      <c r="L3364" t="s">
        <v>26</v>
      </c>
      <c r="N3364" t="s">
        <v>24</v>
      </c>
    </row>
    <row r="3365" spans="1:14" x14ac:dyDescent="0.25">
      <c r="A3365" t="s">
        <v>1084</v>
      </c>
      <c r="B3365" t="s">
        <v>1085</v>
      </c>
      <c r="C3365" t="s">
        <v>286</v>
      </c>
      <c r="D3365" t="s">
        <v>21</v>
      </c>
      <c r="E3365">
        <v>98516</v>
      </c>
      <c r="F3365" t="s">
        <v>22</v>
      </c>
      <c r="G3365" t="s">
        <v>22</v>
      </c>
      <c r="H3365" t="s">
        <v>57</v>
      </c>
      <c r="I3365" t="s">
        <v>58</v>
      </c>
      <c r="J3365" s="1">
        <v>43412</v>
      </c>
      <c r="K3365" s="1">
        <v>43482</v>
      </c>
      <c r="L3365" t="s">
        <v>118</v>
      </c>
      <c r="N3365" t="s">
        <v>1849</v>
      </c>
    </row>
    <row r="3366" spans="1:14" x14ac:dyDescent="0.25">
      <c r="A3366" t="s">
        <v>5837</v>
      </c>
      <c r="B3366" t="s">
        <v>5838</v>
      </c>
      <c r="C3366" t="s">
        <v>2899</v>
      </c>
      <c r="D3366" t="s">
        <v>21</v>
      </c>
      <c r="E3366">
        <v>98028</v>
      </c>
      <c r="F3366" t="s">
        <v>23</v>
      </c>
      <c r="G3366" t="s">
        <v>23</v>
      </c>
      <c r="H3366" t="s">
        <v>24</v>
      </c>
      <c r="I3366" t="s">
        <v>24</v>
      </c>
      <c r="J3366" t="s">
        <v>25</v>
      </c>
      <c r="K3366" s="1">
        <v>43482</v>
      </c>
      <c r="L3366" t="s">
        <v>26</v>
      </c>
      <c r="N3366" t="s">
        <v>24</v>
      </c>
    </row>
    <row r="3367" spans="1:14" x14ac:dyDescent="0.25">
      <c r="A3367" t="s">
        <v>5839</v>
      </c>
      <c r="B3367" t="s">
        <v>5840</v>
      </c>
      <c r="C3367" t="s">
        <v>578</v>
      </c>
      <c r="D3367" t="s">
        <v>21</v>
      </c>
      <c r="E3367">
        <v>98321</v>
      </c>
      <c r="F3367" t="s">
        <v>23</v>
      </c>
      <c r="G3367" t="s">
        <v>23</v>
      </c>
      <c r="H3367" t="s">
        <v>24</v>
      </c>
      <c r="I3367" t="s">
        <v>24</v>
      </c>
      <c r="J3367" t="s">
        <v>25</v>
      </c>
      <c r="K3367" s="1">
        <v>43482</v>
      </c>
      <c r="L3367" t="s">
        <v>26</v>
      </c>
      <c r="N3367" t="s">
        <v>24</v>
      </c>
    </row>
    <row r="3368" spans="1:14" x14ac:dyDescent="0.25">
      <c r="A3368" t="s">
        <v>1031</v>
      </c>
      <c r="B3368" t="s">
        <v>5841</v>
      </c>
      <c r="C3368" t="s">
        <v>1453</v>
      </c>
      <c r="D3368" t="s">
        <v>21</v>
      </c>
      <c r="E3368">
        <v>98466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43482</v>
      </c>
      <c r="L3368" t="s">
        <v>26</v>
      </c>
      <c r="N3368" t="s">
        <v>24</v>
      </c>
    </row>
    <row r="3369" spans="1:14" x14ac:dyDescent="0.25">
      <c r="A3369" t="s">
        <v>194</v>
      </c>
      <c r="B3369" t="s">
        <v>5842</v>
      </c>
      <c r="C3369" t="s">
        <v>236</v>
      </c>
      <c r="D3369" t="s">
        <v>21</v>
      </c>
      <c r="E3369">
        <v>98409</v>
      </c>
      <c r="F3369" t="s">
        <v>22</v>
      </c>
      <c r="G3369" t="s">
        <v>22</v>
      </c>
      <c r="H3369" t="s">
        <v>57</v>
      </c>
      <c r="I3369" t="s">
        <v>620</v>
      </c>
      <c r="J3369" s="1">
        <v>43415</v>
      </c>
      <c r="K3369" s="1">
        <v>43482</v>
      </c>
      <c r="L3369" t="s">
        <v>118</v>
      </c>
      <c r="N3369" t="s">
        <v>1849</v>
      </c>
    </row>
    <row r="3370" spans="1:14" x14ac:dyDescent="0.25">
      <c r="A3370" t="s">
        <v>5843</v>
      </c>
      <c r="B3370" t="s">
        <v>5844</v>
      </c>
      <c r="C3370" t="s">
        <v>215</v>
      </c>
      <c r="D3370" t="s">
        <v>21</v>
      </c>
      <c r="E3370">
        <v>98023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43482</v>
      </c>
      <c r="L3370" t="s">
        <v>26</v>
      </c>
      <c r="N3370" t="s">
        <v>24</v>
      </c>
    </row>
    <row r="3371" spans="1:14" x14ac:dyDescent="0.25">
      <c r="A3371" t="s">
        <v>521</v>
      </c>
      <c r="B3371" t="s">
        <v>4033</v>
      </c>
      <c r="C3371" t="s">
        <v>454</v>
      </c>
      <c r="D3371" t="s">
        <v>21</v>
      </c>
      <c r="E3371">
        <v>98004</v>
      </c>
      <c r="F3371" t="s">
        <v>22</v>
      </c>
      <c r="G3371" t="s">
        <v>22</v>
      </c>
      <c r="H3371" t="s">
        <v>104</v>
      </c>
      <c r="I3371" t="s">
        <v>1720</v>
      </c>
      <c r="J3371" t="s">
        <v>59</v>
      </c>
      <c r="K3371" s="1">
        <v>43482</v>
      </c>
      <c r="L3371" t="s">
        <v>60</v>
      </c>
      <c r="M3371" t="str">
        <f>HYPERLINK("https://www.regulations.gov/docket?D=FDA-2019-H-0261")</f>
        <v>https://www.regulations.gov/docket?D=FDA-2019-H-0261</v>
      </c>
      <c r="N3371" t="s">
        <v>59</v>
      </c>
    </row>
    <row r="3372" spans="1:14" x14ac:dyDescent="0.25">
      <c r="A3372" t="s">
        <v>5845</v>
      </c>
      <c r="B3372" t="s">
        <v>5846</v>
      </c>
      <c r="C3372" t="s">
        <v>20</v>
      </c>
      <c r="D3372" t="s">
        <v>21</v>
      </c>
      <c r="E3372">
        <v>98102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43482</v>
      </c>
      <c r="L3372" t="s">
        <v>26</v>
      </c>
      <c r="N3372" t="s">
        <v>24</v>
      </c>
    </row>
    <row r="3373" spans="1:14" x14ac:dyDescent="0.25">
      <c r="A3373" t="s">
        <v>3546</v>
      </c>
      <c r="B3373" t="s">
        <v>3547</v>
      </c>
      <c r="C3373" t="s">
        <v>236</v>
      </c>
      <c r="D3373" t="s">
        <v>21</v>
      </c>
      <c r="E3373">
        <v>98418</v>
      </c>
      <c r="F3373" t="s">
        <v>22</v>
      </c>
      <c r="G3373" t="s">
        <v>22</v>
      </c>
      <c r="H3373" t="s">
        <v>104</v>
      </c>
      <c r="I3373" t="s">
        <v>105</v>
      </c>
      <c r="J3373" s="1">
        <v>43415</v>
      </c>
      <c r="K3373" s="1">
        <v>43482</v>
      </c>
      <c r="L3373" t="s">
        <v>118</v>
      </c>
      <c r="N3373" t="s">
        <v>1854</v>
      </c>
    </row>
    <row r="3374" spans="1:14" x14ac:dyDescent="0.25">
      <c r="A3374" t="s">
        <v>5847</v>
      </c>
      <c r="B3374" t="s">
        <v>5848</v>
      </c>
      <c r="C3374" t="s">
        <v>236</v>
      </c>
      <c r="D3374" t="s">
        <v>21</v>
      </c>
      <c r="E3374">
        <v>98409</v>
      </c>
      <c r="F3374" t="s">
        <v>23</v>
      </c>
      <c r="G3374" t="s">
        <v>23</v>
      </c>
      <c r="H3374" t="s">
        <v>24</v>
      </c>
      <c r="I3374" t="s">
        <v>24</v>
      </c>
      <c r="J3374" t="s">
        <v>25</v>
      </c>
      <c r="K3374" s="1">
        <v>43482</v>
      </c>
      <c r="L3374" t="s">
        <v>26</v>
      </c>
      <c r="N3374" t="s">
        <v>24</v>
      </c>
    </row>
    <row r="3375" spans="1:14" x14ac:dyDescent="0.25">
      <c r="A3375" t="s">
        <v>3856</v>
      </c>
      <c r="B3375" t="s">
        <v>3857</v>
      </c>
      <c r="C3375" t="s">
        <v>1998</v>
      </c>
      <c r="D3375" t="s">
        <v>21</v>
      </c>
      <c r="E3375">
        <v>98813</v>
      </c>
      <c r="F3375" t="s">
        <v>22</v>
      </c>
      <c r="G3375" t="s">
        <v>22</v>
      </c>
      <c r="H3375" t="s">
        <v>104</v>
      </c>
      <c r="I3375" t="s">
        <v>105</v>
      </c>
      <c r="J3375" t="s">
        <v>59</v>
      </c>
      <c r="K3375" s="1">
        <v>43482</v>
      </c>
      <c r="L3375" t="s">
        <v>60</v>
      </c>
      <c r="M3375" t="str">
        <f>HYPERLINK("https://www.regulations.gov/docket?D=FDA-2019-H-0252")</f>
        <v>https://www.regulations.gov/docket?D=FDA-2019-H-0252</v>
      </c>
      <c r="N3375" t="s">
        <v>59</v>
      </c>
    </row>
    <row r="3376" spans="1:14" x14ac:dyDescent="0.25">
      <c r="A3376" t="s">
        <v>5849</v>
      </c>
      <c r="B3376" t="s">
        <v>5850</v>
      </c>
      <c r="C3376" t="s">
        <v>283</v>
      </c>
      <c r="D3376" t="s">
        <v>21</v>
      </c>
      <c r="E3376">
        <v>98466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43482</v>
      </c>
      <c r="L3376" t="s">
        <v>26</v>
      </c>
      <c r="N3376" t="s">
        <v>24</v>
      </c>
    </row>
    <row r="3377" spans="1:14" x14ac:dyDescent="0.25">
      <c r="A3377" t="s">
        <v>5851</v>
      </c>
      <c r="B3377" t="s">
        <v>5852</v>
      </c>
      <c r="C3377" t="s">
        <v>236</v>
      </c>
      <c r="D3377" t="s">
        <v>21</v>
      </c>
      <c r="E3377">
        <v>98402</v>
      </c>
      <c r="F3377" t="s">
        <v>23</v>
      </c>
      <c r="G3377" t="s">
        <v>23</v>
      </c>
      <c r="H3377" t="s">
        <v>24</v>
      </c>
      <c r="I3377" t="s">
        <v>24</v>
      </c>
      <c r="J3377" t="s">
        <v>25</v>
      </c>
      <c r="K3377" s="1">
        <v>43482</v>
      </c>
      <c r="L3377" t="s">
        <v>26</v>
      </c>
      <c r="N3377" t="s">
        <v>24</v>
      </c>
    </row>
    <row r="3378" spans="1:14" x14ac:dyDescent="0.25">
      <c r="A3378" t="s">
        <v>5853</v>
      </c>
      <c r="B3378" t="s">
        <v>5854</v>
      </c>
      <c r="C3378" t="s">
        <v>3835</v>
      </c>
      <c r="D3378" t="s">
        <v>21</v>
      </c>
      <c r="E3378">
        <v>98045</v>
      </c>
      <c r="F3378" t="s">
        <v>23</v>
      </c>
      <c r="G3378" t="s">
        <v>23</v>
      </c>
      <c r="H3378" t="s">
        <v>24</v>
      </c>
      <c r="I3378" t="s">
        <v>24</v>
      </c>
      <c r="J3378" t="s">
        <v>25</v>
      </c>
      <c r="K3378" s="1">
        <v>43482</v>
      </c>
      <c r="L3378" t="s">
        <v>26</v>
      </c>
      <c r="N3378" t="s">
        <v>24</v>
      </c>
    </row>
    <row r="3379" spans="1:14" x14ac:dyDescent="0.25">
      <c r="A3379" t="s">
        <v>5855</v>
      </c>
      <c r="B3379" t="s">
        <v>5856</v>
      </c>
      <c r="C3379" t="s">
        <v>3835</v>
      </c>
      <c r="D3379" t="s">
        <v>21</v>
      </c>
      <c r="E3379">
        <v>98045</v>
      </c>
      <c r="F3379" t="s">
        <v>23</v>
      </c>
      <c r="G3379" t="s">
        <v>23</v>
      </c>
      <c r="H3379" t="s">
        <v>24</v>
      </c>
      <c r="I3379" t="s">
        <v>24</v>
      </c>
      <c r="J3379" t="s">
        <v>25</v>
      </c>
      <c r="K3379" s="1">
        <v>43482</v>
      </c>
      <c r="L3379" t="s">
        <v>26</v>
      </c>
      <c r="N3379" t="s">
        <v>24</v>
      </c>
    </row>
    <row r="3380" spans="1:14" x14ac:dyDescent="0.25">
      <c r="A3380" t="s">
        <v>2846</v>
      </c>
      <c r="B3380" t="s">
        <v>5857</v>
      </c>
      <c r="C3380" t="s">
        <v>283</v>
      </c>
      <c r="D3380" t="s">
        <v>21</v>
      </c>
      <c r="E3380">
        <v>98467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43482</v>
      </c>
      <c r="L3380" t="s">
        <v>26</v>
      </c>
      <c r="N3380" t="s">
        <v>24</v>
      </c>
    </row>
    <row r="3381" spans="1:14" x14ac:dyDescent="0.25">
      <c r="A3381" t="s">
        <v>5858</v>
      </c>
      <c r="B3381" t="s">
        <v>5859</v>
      </c>
      <c r="C3381" t="s">
        <v>687</v>
      </c>
      <c r="D3381" t="s">
        <v>21</v>
      </c>
      <c r="E3381">
        <v>98382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43481</v>
      </c>
      <c r="L3381" t="s">
        <v>26</v>
      </c>
      <c r="N3381" t="s">
        <v>24</v>
      </c>
    </row>
    <row r="3382" spans="1:14" x14ac:dyDescent="0.25">
      <c r="A3382" t="s">
        <v>1842</v>
      </c>
      <c r="B3382" t="s">
        <v>1843</v>
      </c>
      <c r="C3382" t="s">
        <v>1542</v>
      </c>
      <c r="D3382" t="s">
        <v>21</v>
      </c>
      <c r="E3382">
        <v>98362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43481</v>
      </c>
      <c r="L3382" t="s">
        <v>26</v>
      </c>
      <c r="N3382" t="s">
        <v>24</v>
      </c>
    </row>
    <row r="3383" spans="1:14" x14ac:dyDescent="0.25">
      <c r="A3383" t="s">
        <v>5860</v>
      </c>
      <c r="B3383" t="s">
        <v>5861</v>
      </c>
      <c r="C3383" t="s">
        <v>548</v>
      </c>
      <c r="D3383" t="s">
        <v>21</v>
      </c>
      <c r="E3383">
        <v>98584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43481</v>
      </c>
      <c r="L3383" t="s">
        <v>26</v>
      </c>
      <c r="N3383" t="s">
        <v>24</v>
      </c>
    </row>
    <row r="3384" spans="1:14" x14ac:dyDescent="0.25">
      <c r="A3384" t="s">
        <v>5862</v>
      </c>
      <c r="B3384" t="s">
        <v>5863</v>
      </c>
      <c r="C3384" t="s">
        <v>548</v>
      </c>
      <c r="D3384" t="s">
        <v>21</v>
      </c>
      <c r="E3384">
        <v>98584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43481</v>
      </c>
      <c r="L3384" t="s">
        <v>26</v>
      </c>
      <c r="N3384" t="s">
        <v>24</v>
      </c>
    </row>
    <row r="3385" spans="1:14" x14ac:dyDescent="0.25">
      <c r="A3385" t="s">
        <v>5864</v>
      </c>
      <c r="B3385" t="s">
        <v>5865</v>
      </c>
      <c r="C3385" t="s">
        <v>548</v>
      </c>
      <c r="D3385" t="s">
        <v>21</v>
      </c>
      <c r="E3385">
        <v>98584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43481</v>
      </c>
      <c r="L3385" t="s">
        <v>26</v>
      </c>
      <c r="N3385" t="s">
        <v>24</v>
      </c>
    </row>
    <row r="3386" spans="1:14" x14ac:dyDescent="0.25">
      <c r="A3386" t="s">
        <v>1402</v>
      </c>
      <c r="B3386" t="s">
        <v>5866</v>
      </c>
      <c r="C3386" t="s">
        <v>268</v>
      </c>
      <c r="D3386" t="s">
        <v>21</v>
      </c>
      <c r="E3386">
        <v>98168</v>
      </c>
      <c r="F3386" t="s">
        <v>23</v>
      </c>
      <c r="G3386" t="s">
        <v>23</v>
      </c>
      <c r="H3386" t="s">
        <v>24</v>
      </c>
      <c r="I3386" t="s">
        <v>24</v>
      </c>
      <c r="J3386" t="s">
        <v>25</v>
      </c>
      <c r="K3386" s="1">
        <v>43481</v>
      </c>
      <c r="L3386" t="s">
        <v>26</v>
      </c>
      <c r="N3386" t="s">
        <v>24</v>
      </c>
    </row>
    <row r="3387" spans="1:14" x14ac:dyDescent="0.25">
      <c r="A3387" t="s">
        <v>5867</v>
      </c>
      <c r="B3387" t="s">
        <v>5868</v>
      </c>
      <c r="C3387" t="s">
        <v>548</v>
      </c>
      <c r="D3387" t="s">
        <v>21</v>
      </c>
      <c r="E3387">
        <v>98584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43481</v>
      </c>
      <c r="L3387" t="s">
        <v>26</v>
      </c>
      <c r="N3387" t="s">
        <v>24</v>
      </c>
    </row>
    <row r="3388" spans="1:14" x14ac:dyDescent="0.25">
      <c r="A3388" t="s">
        <v>5869</v>
      </c>
      <c r="B3388" t="s">
        <v>5870</v>
      </c>
      <c r="C3388" t="s">
        <v>443</v>
      </c>
      <c r="D3388" t="s">
        <v>21</v>
      </c>
      <c r="E3388">
        <v>98057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43481</v>
      </c>
      <c r="L3388" t="s">
        <v>26</v>
      </c>
      <c r="N3388" t="s">
        <v>24</v>
      </c>
    </row>
    <row r="3389" spans="1:14" x14ac:dyDescent="0.25">
      <c r="A3389" t="s">
        <v>5871</v>
      </c>
      <c r="B3389" t="s">
        <v>5872</v>
      </c>
      <c r="C3389" t="s">
        <v>548</v>
      </c>
      <c r="D3389" t="s">
        <v>21</v>
      </c>
      <c r="E3389">
        <v>98584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43481</v>
      </c>
      <c r="L3389" t="s">
        <v>26</v>
      </c>
      <c r="N3389" t="s">
        <v>24</v>
      </c>
    </row>
    <row r="3390" spans="1:14" x14ac:dyDescent="0.25">
      <c r="A3390" t="s">
        <v>2754</v>
      </c>
      <c r="B3390" t="s">
        <v>5873</v>
      </c>
      <c r="C3390" t="s">
        <v>443</v>
      </c>
      <c r="D3390" t="s">
        <v>21</v>
      </c>
      <c r="E3390">
        <v>98057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43481</v>
      </c>
      <c r="L3390" t="s">
        <v>26</v>
      </c>
      <c r="N3390" t="s">
        <v>24</v>
      </c>
    </row>
    <row r="3391" spans="1:14" x14ac:dyDescent="0.25">
      <c r="A3391" t="s">
        <v>5874</v>
      </c>
      <c r="B3391" t="s">
        <v>5875</v>
      </c>
      <c r="C3391" t="s">
        <v>548</v>
      </c>
      <c r="D3391" t="s">
        <v>21</v>
      </c>
      <c r="E3391">
        <v>98584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43481</v>
      </c>
      <c r="L3391" t="s">
        <v>26</v>
      </c>
      <c r="N3391" t="s">
        <v>24</v>
      </c>
    </row>
    <row r="3392" spans="1:14" x14ac:dyDescent="0.25">
      <c r="A3392" t="s">
        <v>5876</v>
      </c>
      <c r="B3392" t="s">
        <v>5877</v>
      </c>
      <c r="C3392" t="s">
        <v>548</v>
      </c>
      <c r="D3392" t="s">
        <v>21</v>
      </c>
      <c r="E3392">
        <v>98584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43481</v>
      </c>
      <c r="L3392" t="s">
        <v>26</v>
      </c>
      <c r="N3392" t="s">
        <v>24</v>
      </c>
    </row>
    <row r="3393" spans="1:14" x14ac:dyDescent="0.25">
      <c r="A3393" t="s">
        <v>2816</v>
      </c>
      <c r="B3393" t="s">
        <v>5878</v>
      </c>
      <c r="C3393" t="s">
        <v>1542</v>
      </c>
      <c r="D3393" t="s">
        <v>21</v>
      </c>
      <c r="E3393">
        <v>98362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43481</v>
      </c>
      <c r="L3393" t="s">
        <v>26</v>
      </c>
      <c r="N3393" t="s">
        <v>24</v>
      </c>
    </row>
    <row r="3394" spans="1:14" x14ac:dyDescent="0.25">
      <c r="A3394" t="s">
        <v>4726</v>
      </c>
      <c r="B3394" t="s">
        <v>5879</v>
      </c>
      <c r="C3394" t="s">
        <v>548</v>
      </c>
      <c r="D3394" t="s">
        <v>21</v>
      </c>
      <c r="E3394">
        <v>98584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43481</v>
      </c>
      <c r="L3394" t="s">
        <v>26</v>
      </c>
      <c r="N3394" t="s">
        <v>24</v>
      </c>
    </row>
    <row r="3395" spans="1:14" x14ac:dyDescent="0.25">
      <c r="A3395" t="s">
        <v>5880</v>
      </c>
      <c r="B3395" t="s">
        <v>5881</v>
      </c>
      <c r="C3395" t="s">
        <v>548</v>
      </c>
      <c r="D3395" t="s">
        <v>21</v>
      </c>
      <c r="E3395">
        <v>98584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43481</v>
      </c>
      <c r="L3395" t="s">
        <v>26</v>
      </c>
      <c r="N3395" t="s">
        <v>24</v>
      </c>
    </row>
    <row r="3396" spans="1:14" x14ac:dyDescent="0.25">
      <c r="A3396" t="s">
        <v>5882</v>
      </c>
      <c r="B3396" t="s">
        <v>5883</v>
      </c>
      <c r="C3396" t="s">
        <v>443</v>
      </c>
      <c r="D3396" t="s">
        <v>21</v>
      </c>
      <c r="E3396">
        <v>98057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43481</v>
      </c>
      <c r="L3396" t="s">
        <v>26</v>
      </c>
      <c r="N3396" t="s">
        <v>24</v>
      </c>
    </row>
    <row r="3397" spans="1:14" x14ac:dyDescent="0.25">
      <c r="A3397" t="s">
        <v>3322</v>
      </c>
      <c r="B3397" t="s">
        <v>5884</v>
      </c>
      <c r="C3397" t="s">
        <v>548</v>
      </c>
      <c r="D3397" t="s">
        <v>21</v>
      </c>
      <c r="E3397">
        <v>98584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43481</v>
      </c>
      <c r="L3397" t="s">
        <v>26</v>
      </c>
      <c r="N3397" t="s">
        <v>24</v>
      </c>
    </row>
    <row r="3398" spans="1:14" x14ac:dyDescent="0.25">
      <c r="A3398" t="s">
        <v>77</v>
      </c>
      <c r="B3398" t="s">
        <v>5885</v>
      </c>
      <c r="C3398" t="s">
        <v>548</v>
      </c>
      <c r="D3398" t="s">
        <v>21</v>
      </c>
      <c r="E3398">
        <v>98584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43481</v>
      </c>
      <c r="L3398" t="s">
        <v>26</v>
      </c>
      <c r="N3398" t="s">
        <v>24</v>
      </c>
    </row>
    <row r="3399" spans="1:14" x14ac:dyDescent="0.25">
      <c r="A3399" t="s">
        <v>5886</v>
      </c>
      <c r="B3399" t="s">
        <v>5887</v>
      </c>
      <c r="C3399" t="s">
        <v>443</v>
      </c>
      <c r="D3399" t="s">
        <v>21</v>
      </c>
      <c r="E3399">
        <v>98058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43481</v>
      </c>
      <c r="L3399" t="s">
        <v>26</v>
      </c>
      <c r="N3399" t="s">
        <v>24</v>
      </c>
    </row>
    <row r="3400" spans="1:14" x14ac:dyDescent="0.25">
      <c r="A3400" t="s">
        <v>1319</v>
      </c>
      <c r="B3400" t="s">
        <v>1320</v>
      </c>
      <c r="C3400" t="s">
        <v>1321</v>
      </c>
      <c r="D3400" t="s">
        <v>21</v>
      </c>
      <c r="E3400">
        <v>98255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43480</v>
      </c>
      <c r="L3400" t="s">
        <v>26</v>
      </c>
      <c r="N3400" t="s">
        <v>24</v>
      </c>
    </row>
    <row r="3401" spans="1:14" x14ac:dyDescent="0.25">
      <c r="A3401" t="s">
        <v>1409</v>
      </c>
      <c r="B3401" t="s">
        <v>5888</v>
      </c>
      <c r="C3401" t="s">
        <v>268</v>
      </c>
      <c r="D3401" t="s">
        <v>21</v>
      </c>
      <c r="E3401">
        <v>98188</v>
      </c>
      <c r="F3401" t="s">
        <v>23</v>
      </c>
      <c r="G3401" t="s">
        <v>23</v>
      </c>
      <c r="H3401" t="s">
        <v>24</v>
      </c>
      <c r="I3401" t="s">
        <v>24</v>
      </c>
      <c r="J3401" t="s">
        <v>25</v>
      </c>
      <c r="K3401" s="1">
        <v>43480</v>
      </c>
      <c r="L3401" t="s">
        <v>26</v>
      </c>
      <c r="N3401" t="s">
        <v>24</v>
      </c>
    </row>
    <row r="3402" spans="1:14" x14ac:dyDescent="0.25">
      <c r="A3402" t="s">
        <v>5889</v>
      </c>
      <c r="B3402" t="s">
        <v>5890</v>
      </c>
      <c r="C3402" t="s">
        <v>268</v>
      </c>
      <c r="D3402" t="s">
        <v>21</v>
      </c>
      <c r="E3402">
        <v>98168</v>
      </c>
      <c r="F3402" t="s">
        <v>23</v>
      </c>
      <c r="G3402" t="s">
        <v>23</v>
      </c>
      <c r="H3402" t="s">
        <v>24</v>
      </c>
      <c r="I3402" t="s">
        <v>24</v>
      </c>
      <c r="J3402" t="s">
        <v>25</v>
      </c>
      <c r="K3402" s="1">
        <v>43480</v>
      </c>
      <c r="L3402" t="s">
        <v>26</v>
      </c>
      <c r="N3402" t="s">
        <v>24</v>
      </c>
    </row>
    <row r="3403" spans="1:14" x14ac:dyDescent="0.25">
      <c r="A3403" t="s">
        <v>2650</v>
      </c>
      <c r="B3403" t="s">
        <v>5891</v>
      </c>
      <c r="C3403" t="s">
        <v>268</v>
      </c>
      <c r="D3403" t="s">
        <v>21</v>
      </c>
      <c r="E3403">
        <v>98168</v>
      </c>
      <c r="F3403" t="s">
        <v>23</v>
      </c>
      <c r="G3403" t="s">
        <v>23</v>
      </c>
      <c r="H3403" t="s">
        <v>24</v>
      </c>
      <c r="I3403" t="s">
        <v>24</v>
      </c>
      <c r="J3403" t="s">
        <v>25</v>
      </c>
      <c r="K3403" s="1">
        <v>43480</v>
      </c>
      <c r="L3403" t="s">
        <v>26</v>
      </c>
      <c r="N3403" t="s">
        <v>24</v>
      </c>
    </row>
    <row r="3404" spans="1:14" x14ac:dyDescent="0.25">
      <c r="A3404" t="s">
        <v>5892</v>
      </c>
      <c r="B3404" t="s">
        <v>5893</v>
      </c>
      <c r="C3404" t="s">
        <v>1015</v>
      </c>
      <c r="D3404" t="s">
        <v>21</v>
      </c>
      <c r="E3404">
        <v>99362</v>
      </c>
      <c r="F3404" t="s">
        <v>23</v>
      </c>
      <c r="G3404" t="s">
        <v>23</v>
      </c>
      <c r="H3404" t="s">
        <v>24</v>
      </c>
      <c r="I3404" t="s">
        <v>24</v>
      </c>
      <c r="J3404" t="s">
        <v>25</v>
      </c>
      <c r="K3404" s="1">
        <v>43480</v>
      </c>
      <c r="L3404" t="s">
        <v>26</v>
      </c>
      <c r="N3404" t="s">
        <v>24</v>
      </c>
    </row>
    <row r="3405" spans="1:14" x14ac:dyDescent="0.25">
      <c r="A3405" t="s">
        <v>242</v>
      </c>
      <c r="B3405" t="s">
        <v>5894</v>
      </c>
      <c r="C3405" t="s">
        <v>1015</v>
      </c>
      <c r="D3405" t="s">
        <v>21</v>
      </c>
      <c r="E3405">
        <v>99362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43480</v>
      </c>
      <c r="L3405" t="s">
        <v>26</v>
      </c>
      <c r="N3405" t="s">
        <v>24</v>
      </c>
    </row>
    <row r="3406" spans="1:14" x14ac:dyDescent="0.25">
      <c r="A3406" t="s">
        <v>1930</v>
      </c>
      <c r="B3406" t="s">
        <v>1931</v>
      </c>
      <c r="C3406" t="s">
        <v>1932</v>
      </c>
      <c r="D3406" t="s">
        <v>21</v>
      </c>
      <c r="E3406">
        <v>99343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43480</v>
      </c>
      <c r="L3406" t="s">
        <v>26</v>
      </c>
      <c r="N3406" t="s">
        <v>24</v>
      </c>
    </row>
    <row r="3407" spans="1:14" x14ac:dyDescent="0.25">
      <c r="A3407" t="s">
        <v>5895</v>
      </c>
      <c r="B3407" t="s">
        <v>5896</v>
      </c>
      <c r="C3407" t="s">
        <v>657</v>
      </c>
      <c r="D3407" t="s">
        <v>21</v>
      </c>
      <c r="E3407">
        <v>98277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43480</v>
      </c>
      <c r="L3407" t="s">
        <v>26</v>
      </c>
      <c r="N3407" t="s">
        <v>24</v>
      </c>
    </row>
    <row r="3408" spans="1:14" x14ac:dyDescent="0.25">
      <c r="A3408" t="s">
        <v>1208</v>
      </c>
      <c r="B3408" t="s">
        <v>5897</v>
      </c>
      <c r="C3408" t="s">
        <v>657</v>
      </c>
      <c r="D3408" t="s">
        <v>21</v>
      </c>
      <c r="E3408">
        <v>98277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43480</v>
      </c>
      <c r="L3408" t="s">
        <v>26</v>
      </c>
      <c r="N3408" t="s">
        <v>24</v>
      </c>
    </row>
    <row r="3409" spans="1:14" x14ac:dyDescent="0.25">
      <c r="A3409" t="s">
        <v>5898</v>
      </c>
      <c r="B3409" t="s">
        <v>5899</v>
      </c>
      <c r="C3409" t="s">
        <v>2413</v>
      </c>
      <c r="D3409" t="s">
        <v>21</v>
      </c>
      <c r="E3409">
        <v>98239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43480</v>
      </c>
      <c r="L3409" t="s">
        <v>26</v>
      </c>
      <c r="N3409" t="s">
        <v>24</v>
      </c>
    </row>
    <row r="3410" spans="1:14" x14ac:dyDescent="0.25">
      <c r="A3410" t="s">
        <v>5900</v>
      </c>
      <c r="B3410" t="s">
        <v>5901</v>
      </c>
      <c r="C3410" t="s">
        <v>657</v>
      </c>
      <c r="D3410" t="s">
        <v>21</v>
      </c>
      <c r="E3410">
        <v>98277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43479</v>
      </c>
      <c r="L3410" t="s">
        <v>26</v>
      </c>
      <c r="N3410" t="s">
        <v>24</v>
      </c>
    </row>
    <row r="3411" spans="1:14" x14ac:dyDescent="0.25">
      <c r="A3411" t="s">
        <v>5902</v>
      </c>
      <c r="B3411" t="s">
        <v>5903</v>
      </c>
      <c r="C3411" t="s">
        <v>657</v>
      </c>
      <c r="D3411" t="s">
        <v>21</v>
      </c>
      <c r="E3411">
        <v>98277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43479</v>
      </c>
      <c r="L3411" t="s">
        <v>26</v>
      </c>
      <c r="N3411" t="s">
        <v>24</v>
      </c>
    </row>
    <row r="3412" spans="1:14" x14ac:dyDescent="0.25">
      <c r="A3412" t="s">
        <v>5904</v>
      </c>
      <c r="B3412" t="s">
        <v>5905</v>
      </c>
      <c r="C3412" t="s">
        <v>657</v>
      </c>
      <c r="D3412" t="s">
        <v>21</v>
      </c>
      <c r="E3412">
        <v>98277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43479</v>
      </c>
      <c r="L3412" t="s">
        <v>26</v>
      </c>
      <c r="N3412" t="s">
        <v>24</v>
      </c>
    </row>
    <row r="3413" spans="1:14" x14ac:dyDescent="0.25">
      <c r="A3413" t="s">
        <v>5906</v>
      </c>
      <c r="B3413" t="s">
        <v>5907</v>
      </c>
      <c r="C3413" t="s">
        <v>358</v>
      </c>
      <c r="D3413" t="s">
        <v>21</v>
      </c>
      <c r="E3413">
        <v>99350</v>
      </c>
      <c r="F3413" t="s">
        <v>23</v>
      </c>
      <c r="G3413" t="s">
        <v>23</v>
      </c>
      <c r="H3413" t="s">
        <v>24</v>
      </c>
      <c r="I3413" t="s">
        <v>24</v>
      </c>
      <c r="J3413" t="s">
        <v>25</v>
      </c>
      <c r="K3413" s="1">
        <v>43479</v>
      </c>
      <c r="L3413" t="s">
        <v>26</v>
      </c>
      <c r="N3413" t="s">
        <v>24</v>
      </c>
    </row>
    <row r="3414" spans="1:14" x14ac:dyDescent="0.25">
      <c r="A3414" t="s">
        <v>5908</v>
      </c>
      <c r="B3414" t="s">
        <v>5909</v>
      </c>
      <c r="C3414" t="s">
        <v>657</v>
      </c>
      <c r="D3414" t="s">
        <v>21</v>
      </c>
      <c r="E3414">
        <v>98277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43479</v>
      </c>
      <c r="L3414" t="s">
        <v>26</v>
      </c>
      <c r="N3414" t="s">
        <v>24</v>
      </c>
    </row>
    <row r="3415" spans="1:14" x14ac:dyDescent="0.25">
      <c r="A3415" t="s">
        <v>953</v>
      </c>
      <c r="B3415" t="s">
        <v>5910</v>
      </c>
      <c r="C3415" t="s">
        <v>266</v>
      </c>
      <c r="D3415" t="s">
        <v>21</v>
      </c>
      <c r="E3415">
        <v>98092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43479</v>
      </c>
      <c r="L3415" t="s">
        <v>26</v>
      </c>
      <c r="N3415" t="s">
        <v>24</v>
      </c>
    </row>
    <row r="3416" spans="1:14" x14ac:dyDescent="0.25">
      <c r="A3416" t="s">
        <v>1063</v>
      </c>
      <c r="B3416" t="s">
        <v>1064</v>
      </c>
      <c r="C3416" t="s">
        <v>470</v>
      </c>
      <c r="D3416" t="s">
        <v>21</v>
      </c>
      <c r="E3416">
        <v>98168</v>
      </c>
      <c r="F3416" t="s">
        <v>22</v>
      </c>
      <c r="G3416" t="s">
        <v>22</v>
      </c>
      <c r="H3416" t="s">
        <v>104</v>
      </c>
      <c r="I3416" t="s">
        <v>148</v>
      </c>
      <c r="J3416" t="s">
        <v>59</v>
      </c>
      <c r="K3416" s="1">
        <v>43479</v>
      </c>
      <c r="L3416" t="s">
        <v>60</v>
      </c>
      <c r="M3416" t="str">
        <f>HYPERLINK("https://www.regulations.gov/docket?D=FDA-2019-H-0182")</f>
        <v>https://www.regulations.gov/docket?D=FDA-2019-H-0182</v>
      </c>
      <c r="N3416" t="s">
        <v>59</v>
      </c>
    </row>
    <row r="3417" spans="1:14" x14ac:dyDescent="0.25">
      <c r="A3417" t="s">
        <v>3555</v>
      </c>
      <c r="B3417" t="s">
        <v>3556</v>
      </c>
      <c r="C3417" t="s">
        <v>1542</v>
      </c>
      <c r="D3417" t="s">
        <v>21</v>
      </c>
      <c r="E3417">
        <v>98362</v>
      </c>
      <c r="F3417" t="s">
        <v>22</v>
      </c>
      <c r="G3417" t="s">
        <v>22</v>
      </c>
      <c r="H3417" t="s">
        <v>116</v>
      </c>
      <c r="I3417" t="s">
        <v>117</v>
      </c>
      <c r="J3417" t="s">
        <v>59</v>
      </c>
      <c r="K3417" s="1">
        <v>43479</v>
      </c>
      <c r="L3417" t="s">
        <v>60</v>
      </c>
      <c r="M3417" t="str">
        <f>HYPERLINK("https://www.regulations.gov/docket?D=FDA-2019-H-0180")</f>
        <v>https://www.regulations.gov/docket?D=FDA-2019-H-0180</v>
      </c>
      <c r="N3417" t="s">
        <v>59</v>
      </c>
    </row>
    <row r="3418" spans="1:14" x14ac:dyDescent="0.25">
      <c r="A3418" t="s">
        <v>5911</v>
      </c>
      <c r="B3418" t="s">
        <v>5912</v>
      </c>
      <c r="C3418" t="s">
        <v>657</v>
      </c>
      <c r="D3418" t="s">
        <v>21</v>
      </c>
      <c r="E3418">
        <v>98277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43479</v>
      </c>
      <c r="L3418" t="s">
        <v>26</v>
      </c>
      <c r="N3418" t="s">
        <v>24</v>
      </c>
    </row>
    <row r="3419" spans="1:14" x14ac:dyDescent="0.25">
      <c r="A3419" t="s">
        <v>5824</v>
      </c>
      <c r="B3419" t="s">
        <v>5913</v>
      </c>
      <c r="C3419" t="s">
        <v>142</v>
      </c>
      <c r="D3419" t="s">
        <v>21</v>
      </c>
      <c r="E3419">
        <v>98901</v>
      </c>
      <c r="F3419" t="s">
        <v>23</v>
      </c>
      <c r="G3419" t="s">
        <v>23</v>
      </c>
      <c r="H3419" t="s">
        <v>24</v>
      </c>
      <c r="I3419" t="s">
        <v>24</v>
      </c>
      <c r="J3419" t="s">
        <v>25</v>
      </c>
      <c r="K3419" s="1">
        <v>43479</v>
      </c>
      <c r="L3419" t="s">
        <v>26</v>
      </c>
      <c r="N3419" t="s">
        <v>24</v>
      </c>
    </row>
    <row r="3420" spans="1:14" x14ac:dyDescent="0.25">
      <c r="A3420" t="s">
        <v>1417</v>
      </c>
      <c r="B3420" t="s">
        <v>5914</v>
      </c>
      <c r="C3420" t="s">
        <v>2217</v>
      </c>
      <c r="D3420" t="s">
        <v>21</v>
      </c>
      <c r="E3420">
        <v>99114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43479</v>
      </c>
      <c r="L3420" t="s">
        <v>26</v>
      </c>
      <c r="N3420" t="s">
        <v>24</v>
      </c>
    </row>
    <row r="3421" spans="1:14" x14ac:dyDescent="0.25">
      <c r="A3421" t="s">
        <v>5915</v>
      </c>
      <c r="B3421" t="s">
        <v>5916</v>
      </c>
      <c r="C3421" t="s">
        <v>857</v>
      </c>
      <c r="D3421" t="s">
        <v>21</v>
      </c>
      <c r="E3421">
        <v>99352</v>
      </c>
      <c r="F3421" t="s">
        <v>23</v>
      </c>
      <c r="G3421" t="s">
        <v>23</v>
      </c>
      <c r="H3421" t="s">
        <v>24</v>
      </c>
      <c r="I3421" t="s">
        <v>24</v>
      </c>
      <c r="J3421" t="s">
        <v>25</v>
      </c>
      <c r="K3421" s="1">
        <v>43479</v>
      </c>
      <c r="L3421" t="s">
        <v>26</v>
      </c>
      <c r="N3421" t="s">
        <v>24</v>
      </c>
    </row>
    <row r="3422" spans="1:14" x14ac:dyDescent="0.25">
      <c r="A3422" t="s">
        <v>1686</v>
      </c>
      <c r="B3422" t="s">
        <v>1687</v>
      </c>
      <c r="C3422" t="s">
        <v>1688</v>
      </c>
      <c r="D3422" t="s">
        <v>21</v>
      </c>
      <c r="E3422">
        <v>98198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43479</v>
      </c>
      <c r="L3422" t="s">
        <v>26</v>
      </c>
      <c r="N3422" t="s">
        <v>24</v>
      </c>
    </row>
    <row r="3423" spans="1:14" x14ac:dyDescent="0.25">
      <c r="A3423" t="s">
        <v>5917</v>
      </c>
      <c r="B3423" t="s">
        <v>5918</v>
      </c>
      <c r="C3423" t="s">
        <v>142</v>
      </c>
      <c r="D3423" t="s">
        <v>21</v>
      </c>
      <c r="E3423">
        <v>98901</v>
      </c>
      <c r="F3423" t="s">
        <v>23</v>
      </c>
      <c r="G3423" t="s">
        <v>23</v>
      </c>
      <c r="H3423" t="s">
        <v>24</v>
      </c>
      <c r="I3423" t="s">
        <v>24</v>
      </c>
      <c r="J3423" t="s">
        <v>25</v>
      </c>
      <c r="K3423" s="1">
        <v>43479</v>
      </c>
      <c r="L3423" t="s">
        <v>26</v>
      </c>
      <c r="N3423" t="s">
        <v>24</v>
      </c>
    </row>
    <row r="3424" spans="1:14" x14ac:dyDescent="0.25">
      <c r="A3424" t="s">
        <v>1295</v>
      </c>
      <c r="B3424" t="s">
        <v>5919</v>
      </c>
      <c r="C3424" t="s">
        <v>657</v>
      </c>
      <c r="D3424" t="s">
        <v>21</v>
      </c>
      <c r="E3424">
        <v>98277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43479</v>
      </c>
      <c r="L3424" t="s">
        <v>26</v>
      </c>
      <c r="N3424" t="s">
        <v>24</v>
      </c>
    </row>
    <row r="3425" spans="1:14" x14ac:dyDescent="0.25">
      <c r="A3425" t="s">
        <v>98</v>
      </c>
      <c r="B3425" t="s">
        <v>5920</v>
      </c>
      <c r="C3425" t="s">
        <v>657</v>
      </c>
      <c r="D3425" t="s">
        <v>21</v>
      </c>
      <c r="E3425">
        <v>98277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43479</v>
      </c>
      <c r="L3425" t="s">
        <v>26</v>
      </c>
      <c r="N3425" t="s">
        <v>24</v>
      </c>
    </row>
    <row r="3426" spans="1:14" x14ac:dyDescent="0.25">
      <c r="A3426" t="s">
        <v>291</v>
      </c>
      <c r="B3426" t="s">
        <v>5921</v>
      </c>
      <c r="C3426" t="s">
        <v>657</v>
      </c>
      <c r="D3426" t="s">
        <v>21</v>
      </c>
      <c r="E3426">
        <v>98277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43479</v>
      </c>
      <c r="L3426" t="s">
        <v>26</v>
      </c>
      <c r="N3426" t="s">
        <v>24</v>
      </c>
    </row>
    <row r="3427" spans="1:14" x14ac:dyDescent="0.25">
      <c r="A3427" t="s">
        <v>556</v>
      </c>
      <c r="B3427" t="s">
        <v>5922</v>
      </c>
      <c r="C3427" t="s">
        <v>209</v>
      </c>
      <c r="D3427" t="s">
        <v>21</v>
      </c>
      <c r="E3427">
        <v>98032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43479</v>
      </c>
      <c r="L3427" t="s">
        <v>26</v>
      </c>
      <c r="N3427" t="s">
        <v>24</v>
      </c>
    </row>
    <row r="3428" spans="1:14" x14ac:dyDescent="0.25">
      <c r="A3428" t="s">
        <v>5923</v>
      </c>
      <c r="B3428" t="s">
        <v>5924</v>
      </c>
      <c r="C3428" t="s">
        <v>209</v>
      </c>
      <c r="D3428" t="s">
        <v>21</v>
      </c>
      <c r="E3428">
        <v>98031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43479</v>
      </c>
      <c r="L3428" t="s">
        <v>26</v>
      </c>
      <c r="N3428" t="s">
        <v>24</v>
      </c>
    </row>
    <row r="3429" spans="1:14" x14ac:dyDescent="0.25">
      <c r="A3429" t="s">
        <v>5925</v>
      </c>
      <c r="B3429" t="s">
        <v>5926</v>
      </c>
      <c r="C3429" t="s">
        <v>2217</v>
      </c>
      <c r="D3429" t="s">
        <v>21</v>
      </c>
      <c r="E3429">
        <v>99114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43478</v>
      </c>
      <c r="L3429" t="s">
        <v>26</v>
      </c>
      <c r="N3429" t="s">
        <v>24</v>
      </c>
    </row>
    <row r="3430" spans="1:14" x14ac:dyDescent="0.25">
      <c r="A3430" t="s">
        <v>5927</v>
      </c>
      <c r="B3430" t="s">
        <v>5928</v>
      </c>
      <c r="C3430" t="s">
        <v>5929</v>
      </c>
      <c r="D3430" t="s">
        <v>21</v>
      </c>
      <c r="E3430">
        <v>99101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43478</v>
      </c>
      <c r="L3430" t="s">
        <v>26</v>
      </c>
      <c r="N3430" t="s">
        <v>24</v>
      </c>
    </row>
    <row r="3431" spans="1:14" x14ac:dyDescent="0.25">
      <c r="A3431" t="s">
        <v>5930</v>
      </c>
      <c r="B3431" t="s">
        <v>5931</v>
      </c>
      <c r="C3431" t="s">
        <v>142</v>
      </c>
      <c r="D3431" t="s">
        <v>21</v>
      </c>
      <c r="E3431">
        <v>98901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43478</v>
      </c>
      <c r="L3431" t="s">
        <v>26</v>
      </c>
      <c r="N3431" t="s">
        <v>24</v>
      </c>
    </row>
    <row r="3432" spans="1:14" x14ac:dyDescent="0.25">
      <c r="A3432" t="s">
        <v>5932</v>
      </c>
      <c r="B3432" t="s">
        <v>5933</v>
      </c>
      <c r="C3432" t="s">
        <v>2217</v>
      </c>
      <c r="D3432" t="s">
        <v>21</v>
      </c>
      <c r="E3432">
        <v>99114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43478</v>
      </c>
      <c r="L3432" t="s">
        <v>26</v>
      </c>
      <c r="N3432" t="s">
        <v>24</v>
      </c>
    </row>
    <row r="3433" spans="1:14" x14ac:dyDescent="0.25">
      <c r="A3433" t="s">
        <v>5934</v>
      </c>
      <c r="B3433" t="s">
        <v>5935</v>
      </c>
      <c r="C3433" t="s">
        <v>142</v>
      </c>
      <c r="D3433" t="s">
        <v>21</v>
      </c>
      <c r="E3433">
        <v>98902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43478</v>
      </c>
      <c r="L3433" t="s">
        <v>26</v>
      </c>
      <c r="N3433" t="s">
        <v>24</v>
      </c>
    </row>
    <row r="3434" spans="1:14" x14ac:dyDescent="0.25">
      <c r="A3434" t="s">
        <v>5936</v>
      </c>
      <c r="B3434" t="s">
        <v>5937</v>
      </c>
      <c r="C3434" t="s">
        <v>81</v>
      </c>
      <c r="D3434" t="s">
        <v>21</v>
      </c>
      <c r="E3434">
        <v>99016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43478</v>
      </c>
      <c r="L3434" t="s">
        <v>26</v>
      </c>
      <c r="N3434" t="s">
        <v>24</v>
      </c>
    </row>
    <row r="3435" spans="1:14" x14ac:dyDescent="0.25">
      <c r="A3435" t="s">
        <v>5256</v>
      </c>
      <c r="B3435" t="s">
        <v>5938</v>
      </c>
      <c r="C3435" t="s">
        <v>81</v>
      </c>
      <c r="D3435" t="s">
        <v>21</v>
      </c>
      <c r="E3435">
        <v>99037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43478</v>
      </c>
      <c r="L3435" t="s">
        <v>26</v>
      </c>
      <c r="N3435" t="s">
        <v>24</v>
      </c>
    </row>
    <row r="3436" spans="1:14" x14ac:dyDescent="0.25">
      <c r="A3436" t="s">
        <v>5939</v>
      </c>
      <c r="B3436" t="s">
        <v>5940</v>
      </c>
      <c r="C3436" t="s">
        <v>2217</v>
      </c>
      <c r="D3436" t="s">
        <v>21</v>
      </c>
      <c r="E3436">
        <v>99114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43478</v>
      </c>
      <c r="L3436" t="s">
        <v>26</v>
      </c>
      <c r="N3436" t="s">
        <v>24</v>
      </c>
    </row>
    <row r="3437" spans="1:14" x14ac:dyDescent="0.25">
      <c r="A3437" t="s">
        <v>5941</v>
      </c>
      <c r="B3437" t="s">
        <v>5942</v>
      </c>
      <c r="C3437" t="s">
        <v>142</v>
      </c>
      <c r="D3437" t="s">
        <v>21</v>
      </c>
      <c r="E3437">
        <v>98902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43478</v>
      </c>
      <c r="L3437" t="s">
        <v>26</v>
      </c>
      <c r="N3437" t="s">
        <v>24</v>
      </c>
    </row>
    <row r="3438" spans="1:14" x14ac:dyDescent="0.25">
      <c r="A3438" t="s">
        <v>5943</v>
      </c>
      <c r="B3438" t="s">
        <v>5944</v>
      </c>
      <c r="C3438" t="s">
        <v>142</v>
      </c>
      <c r="D3438" t="s">
        <v>21</v>
      </c>
      <c r="E3438">
        <v>98908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43478</v>
      </c>
      <c r="L3438" t="s">
        <v>26</v>
      </c>
      <c r="N3438" t="s">
        <v>24</v>
      </c>
    </row>
    <row r="3439" spans="1:14" x14ac:dyDescent="0.25">
      <c r="A3439" t="s">
        <v>5945</v>
      </c>
      <c r="B3439" t="s">
        <v>5946</v>
      </c>
      <c r="C3439" t="s">
        <v>4063</v>
      </c>
      <c r="D3439" t="s">
        <v>21</v>
      </c>
      <c r="E3439">
        <v>99148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43478</v>
      </c>
      <c r="L3439" t="s">
        <v>26</v>
      </c>
      <c r="N3439" t="s">
        <v>24</v>
      </c>
    </row>
    <row r="3440" spans="1:14" x14ac:dyDescent="0.25">
      <c r="A3440" t="s">
        <v>5947</v>
      </c>
      <c r="B3440" t="s">
        <v>5948</v>
      </c>
      <c r="C3440" t="s">
        <v>4059</v>
      </c>
      <c r="D3440" t="s">
        <v>21</v>
      </c>
      <c r="E3440">
        <v>99109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43478</v>
      </c>
      <c r="L3440" t="s">
        <v>26</v>
      </c>
      <c r="N3440" t="s">
        <v>24</v>
      </c>
    </row>
    <row r="3441" spans="1:14" x14ac:dyDescent="0.25">
      <c r="A3441" t="s">
        <v>4064</v>
      </c>
      <c r="B3441" t="s">
        <v>5949</v>
      </c>
      <c r="C3441" t="s">
        <v>142</v>
      </c>
      <c r="D3441" t="s">
        <v>21</v>
      </c>
      <c r="E3441">
        <v>98901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43478</v>
      </c>
      <c r="L3441" t="s">
        <v>26</v>
      </c>
      <c r="N3441" t="s">
        <v>24</v>
      </c>
    </row>
    <row r="3442" spans="1:14" x14ac:dyDescent="0.25">
      <c r="A3442" t="s">
        <v>5950</v>
      </c>
      <c r="B3442" t="s">
        <v>5951</v>
      </c>
      <c r="C3442" t="s">
        <v>81</v>
      </c>
      <c r="D3442" t="s">
        <v>21</v>
      </c>
      <c r="E3442">
        <v>99216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43478</v>
      </c>
      <c r="L3442" t="s">
        <v>26</v>
      </c>
      <c r="N3442" t="s">
        <v>24</v>
      </c>
    </row>
    <row r="3443" spans="1:14" x14ac:dyDescent="0.25">
      <c r="A3443" t="s">
        <v>5952</v>
      </c>
      <c r="B3443" t="s">
        <v>5953</v>
      </c>
      <c r="C3443" t="s">
        <v>4059</v>
      </c>
      <c r="D3443" t="s">
        <v>21</v>
      </c>
      <c r="E3443">
        <v>99109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43478</v>
      </c>
      <c r="L3443" t="s">
        <v>26</v>
      </c>
      <c r="N3443" t="s">
        <v>24</v>
      </c>
    </row>
    <row r="3444" spans="1:14" x14ac:dyDescent="0.25">
      <c r="A3444" t="s">
        <v>5954</v>
      </c>
      <c r="B3444" t="s">
        <v>5955</v>
      </c>
      <c r="C3444" t="s">
        <v>142</v>
      </c>
      <c r="D3444" t="s">
        <v>21</v>
      </c>
      <c r="E3444">
        <v>98902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43478</v>
      </c>
      <c r="L3444" t="s">
        <v>26</v>
      </c>
      <c r="N3444" t="s">
        <v>24</v>
      </c>
    </row>
    <row r="3445" spans="1:14" x14ac:dyDescent="0.25">
      <c r="A3445" t="s">
        <v>71</v>
      </c>
      <c r="B3445" t="s">
        <v>5956</v>
      </c>
      <c r="C3445" t="s">
        <v>2217</v>
      </c>
      <c r="D3445" t="s">
        <v>21</v>
      </c>
      <c r="E3445">
        <v>99114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43478</v>
      </c>
      <c r="L3445" t="s">
        <v>26</v>
      </c>
      <c r="N3445" t="s">
        <v>24</v>
      </c>
    </row>
    <row r="3446" spans="1:14" x14ac:dyDescent="0.25">
      <c r="A3446" t="s">
        <v>763</v>
      </c>
      <c r="B3446" t="s">
        <v>764</v>
      </c>
      <c r="C3446" t="s">
        <v>765</v>
      </c>
      <c r="D3446" t="s">
        <v>21</v>
      </c>
      <c r="E3446">
        <v>99163</v>
      </c>
      <c r="F3446" t="s">
        <v>22</v>
      </c>
      <c r="G3446" t="s">
        <v>22</v>
      </c>
      <c r="H3446" t="s">
        <v>104</v>
      </c>
      <c r="I3446" t="s">
        <v>105</v>
      </c>
      <c r="J3446" t="s">
        <v>59</v>
      </c>
      <c r="K3446" s="1">
        <v>43476</v>
      </c>
      <c r="L3446" t="s">
        <v>60</v>
      </c>
      <c r="M3446" t="str">
        <f>HYPERLINK("https://www.regulations.gov/docket?D=FDA-2019-H-0167")</f>
        <v>https://www.regulations.gov/docket?D=FDA-2019-H-0167</v>
      </c>
      <c r="N3446" t="s">
        <v>59</v>
      </c>
    </row>
    <row r="3447" spans="1:14" x14ac:dyDescent="0.25">
      <c r="A3447" t="s">
        <v>768</v>
      </c>
      <c r="B3447" t="s">
        <v>769</v>
      </c>
      <c r="C3447" t="s">
        <v>770</v>
      </c>
      <c r="D3447" t="s">
        <v>21</v>
      </c>
      <c r="E3447">
        <v>99111</v>
      </c>
      <c r="F3447" t="s">
        <v>22</v>
      </c>
      <c r="G3447" t="s">
        <v>22</v>
      </c>
      <c r="H3447" t="s">
        <v>104</v>
      </c>
      <c r="I3447" t="s">
        <v>105</v>
      </c>
      <c r="J3447" t="s">
        <v>59</v>
      </c>
      <c r="K3447" s="1">
        <v>43476</v>
      </c>
      <c r="L3447" t="s">
        <v>60</v>
      </c>
      <c r="M3447" t="str">
        <f>HYPERLINK("https://www.regulations.gov/docket?D=FDA-2019-H-0151")</f>
        <v>https://www.regulations.gov/docket?D=FDA-2019-H-0151</v>
      </c>
      <c r="N3447" t="s">
        <v>59</v>
      </c>
    </row>
    <row r="3448" spans="1:14" x14ac:dyDescent="0.25">
      <c r="A3448" t="s">
        <v>5957</v>
      </c>
      <c r="B3448" t="s">
        <v>5958</v>
      </c>
      <c r="C3448" t="s">
        <v>227</v>
      </c>
      <c r="D3448" t="s">
        <v>21</v>
      </c>
      <c r="E3448">
        <v>98225</v>
      </c>
      <c r="F3448" t="s">
        <v>23</v>
      </c>
      <c r="G3448" t="s">
        <v>23</v>
      </c>
      <c r="H3448" t="s">
        <v>24</v>
      </c>
      <c r="I3448" t="s">
        <v>24</v>
      </c>
      <c r="J3448" t="s">
        <v>25</v>
      </c>
      <c r="K3448" s="1">
        <v>43476</v>
      </c>
      <c r="L3448" t="s">
        <v>26</v>
      </c>
      <c r="N3448" t="s">
        <v>24</v>
      </c>
    </row>
    <row r="3449" spans="1:14" x14ac:dyDescent="0.25">
      <c r="A3449" t="s">
        <v>5959</v>
      </c>
      <c r="B3449" t="s">
        <v>5960</v>
      </c>
      <c r="C3449" t="s">
        <v>227</v>
      </c>
      <c r="D3449" t="s">
        <v>21</v>
      </c>
      <c r="E3449">
        <v>98225</v>
      </c>
      <c r="F3449" t="s">
        <v>23</v>
      </c>
      <c r="G3449" t="s">
        <v>23</v>
      </c>
      <c r="H3449" t="s">
        <v>24</v>
      </c>
      <c r="I3449" t="s">
        <v>24</v>
      </c>
      <c r="J3449" t="s">
        <v>25</v>
      </c>
      <c r="K3449" s="1">
        <v>43476</v>
      </c>
      <c r="L3449" t="s">
        <v>26</v>
      </c>
      <c r="N3449" t="s">
        <v>24</v>
      </c>
    </row>
    <row r="3450" spans="1:14" x14ac:dyDescent="0.25">
      <c r="A3450" t="s">
        <v>5961</v>
      </c>
      <c r="B3450" t="s">
        <v>5962</v>
      </c>
      <c r="C3450" t="s">
        <v>227</v>
      </c>
      <c r="D3450" t="s">
        <v>21</v>
      </c>
      <c r="E3450">
        <v>98225</v>
      </c>
      <c r="F3450" t="s">
        <v>23</v>
      </c>
      <c r="G3450" t="s">
        <v>23</v>
      </c>
      <c r="H3450" t="s">
        <v>24</v>
      </c>
      <c r="I3450" t="s">
        <v>24</v>
      </c>
      <c r="J3450" t="s">
        <v>25</v>
      </c>
      <c r="K3450" s="1">
        <v>43476</v>
      </c>
      <c r="L3450" t="s">
        <v>26</v>
      </c>
      <c r="N3450" t="s">
        <v>24</v>
      </c>
    </row>
    <row r="3451" spans="1:14" x14ac:dyDescent="0.25">
      <c r="A3451" t="s">
        <v>5963</v>
      </c>
      <c r="B3451" t="s">
        <v>5964</v>
      </c>
      <c r="C3451" t="s">
        <v>227</v>
      </c>
      <c r="D3451" t="s">
        <v>21</v>
      </c>
      <c r="E3451">
        <v>98225</v>
      </c>
      <c r="F3451" t="s">
        <v>23</v>
      </c>
      <c r="G3451" t="s">
        <v>23</v>
      </c>
      <c r="H3451" t="s">
        <v>24</v>
      </c>
      <c r="I3451" t="s">
        <v>24</v>
      </c>
      <c r="J3451" t="s">
        <v>25</v>
      </c>
      <c r="K3451" s="1">
        <v>43476</v>
      </c>
      <c r="L3451" t="s">
        <v>26</v>
      </c>
      <c r="N3451" t="s">
        <v>24</v>
      </c>
    </row>
    <row r="3452" spans="1:14" x14ac:dyDescent="0.25">
      <c r="A3452" t="s">
        <v>5965</v>
      </c>
      <c r="B3452" t="s">
        <v>5966</v>
      </c>
      <c r="C3452" t="s">
        <v>1101</v>
      </c>
      <c r="D3452" t="s">
        <v>21</v>
      </c>
      <c r="E3452">
        <v>98230</v>
      </c>
      <c r="F3452" t="s">
        <v>23</v>
      </c>
      <c r="G3452" t="s">
        <v>23</v>
      </c>
      <c r="H3452" t="s">
        <v>24</v>
      </c>
      <c r="I3452" t="s">
        <v>24</v>
      </c>
      <c r="J3452" t="s">
        <v>25</v>
      </c>
      <c r="K3452" s="1">
        <v>43476</v>
      </c>
      <c r="L3452" t="s">
        <v>26</v>
      </c>
      <c r="N3452" t="s">
        <v>24</v>
      </c>
    </row>
    <row r="3453" spans="1:14" x14ac:dyDescent="0.25">
      <c r="A3453" t="s">
        <v>783</v>
      </c>
      <c r="B3453" t="s">
        <v>784</v>
      </c>
      <c r="C3453" t="s">
        <v>765</v>
      </c>
      <c r="D3453" t="s">
        <v>21</v>
      </c>
      <c r="E3453">
        <v>99163</v>
      </c>
      <c r="F3453" t="s">
        <v>22</v>
      </c>
      <c r="G3453" t="s">
        <v>22</v>
      </c>
      <c r="H3453" t="s">
        <v>116</v>
      </c>
      <c r="I3453" t="s">
        <v>117</v>
      </c>
      <c r="J3453" t="s">
        <v>59</v>
      </c>
      <c r="K3453" s="1">
        <v>43476</v>
      </c>
      <c r="L3453" t="s">
        <v>60</v>
      </c>
      <c r="M3453" t="str">
        <f>HYPERLINK("https://www.regulations.gov/docket?D=FDA-2019-H-0155")</f>
        <v>https://www.regulations.gov/docket?D=FDA-2019-H-0155</v>
      </c>
      <c r="N3453" t="s">
        <v>59</v>
      </c>
    </row>
    <row r="3454" spans="1:14" x14ac:dyDescent="0.25">
      <c r="A3454" t="s">
        <v>4008</v>
      </c>
      <c r="B3454" t="s">
        <v>4009</v>
      </c>
      <c r="C3454" t="s">
        <v>4010</v>
      </c>
      <c r="D3454" t="s">
        <v>21</v>
      </c>
      <c r="E3454">
        <v>98358</v>
      </c>
      <c r="F3454" t="s">
        <v>22</v>
      </c>
      <c r="G3454" t="s">
        <v>22</v>
      </c>
      <c r="H3454" t="s">
        <v>104</v>
      </c>
      <c r="I3454" t="s">
        <v>105</v>
      </c>
      <c r="J3454" t="s">
        <v>59</v>
      </c>
      <c r="K3454" s="1">
        <v>43476</v>
      </c>
      <c r="L3454" t="s">
        <v>60</v>
      </c>
      <c r="M3454" t="str">
        <f>HYPERLINK("https://www.regulations.gov/docket?D=FDA-2019-H-0156")</f>
        <v>https://www.regulations.gov/docket?D=FDA-2019-H-0156</v>
      </c>
      <c r="N3454" t="s">
        <v>59</v>
      </c>
    </row>
    <row r="3455" spans="1:14" x14ac:dyDescent="0.25">
      <c r="A3455" t="s">
        <v>3570</v>
      </c>
      <c r="B3455" t="s">
        <v>3571</v>
      </c>
      <c r="C3455" t="s">
        <v>3572</v>
      </c>
      <c r="D3455" t="s">
        <v>21</v>
      </c>
      <c r="E3455">
        <v>98247</v>
      </c>
      <c r="F3455" t="s">
        <v>22</v>
      </c>
      <c r="G3455" t="s">
        <v>22</v>
      </c>
      <c r="H3455" t="s">
        <v>104</v>
      </c>
      <c r="I3455" t="s">
        <v>1720</v>
      </c>
      <c r="J3455" t="s">
        <v>59</v>
      </c>
      <c r="K3455" s="1">
        <v>43476</v>
      </c>
      <c r="L3455" t="s">
        <v>60</v>
      </c>
      <c r="M3455" t="str">
        <f>HYPERLINK("https://www.regulations.gov/docket?D=FDA-2019-H-0168")</f>
        <v>https://www.regulations.gov/docket?D=FDA-2019-H-0168</v>
      </c>
      <c r="N3455" t="s">
        <v>59</v>
      </c>
    </row>
    <row r="3456" spans="1:14" x14ac:dyDescent="0.25">
      <c r="A3456" t="s">
        <v>556</v>
      </c>
      <c r="B3456" t="s">
        <v>4369</v>
      </c>
      <c r="C3456" t="s">
        <v>1691</v>
      </c>
      <c r="D3456" t="s">
        <v>21</v>
      </c>
      <c r="E3456">
        <v>98368</v>
      </c>
      <c r="F3456" t="s">
        <v>22</v>
      </c>
      <c r="G3456" t="s">
        <v>22</v>
      </c>
      <c r="H3456" t="s">
        <v>116</v>
      </c>
      <c r="I3456" t="s">
        <v>117</v>
      </c>
      <c r="J3456" t="s">
        <v>59</v>
      </c>
      <c r="K3456" s="1">
        <v>43476</v>
      </c>
      <c r="L3456" t="s">
        <v>60</v>
      </c>
      <c r="M3456" t="str">
        <f>HYPERLINK("https://www.regulations.gov/docket?D=FDA-2019-H-0150")</f>
        <v>https://www.regulations.gov/docket?D=FDA-2019-H-0150</v>
      </c>
      <c r="N3456" t="s">
        <v>59</v>
      </c>
    </row>
    <row r="3457" spans="1:14" x14ac:dyDescent="0.25">
      <c r="A3457" t="s">
        <v>32</v>
      </c>
      <c r="B3457" t="s">
        <v>5967</v>
      </c>
      <c r="C3457" t="s">
        <v>34</v>
      </c>
      <c r="D3457" t="s">
        <v>21</v>
      </c>
      <c r="E3457">
        <v>98686</v>
      </c>
      <c r="F3457" t="s">
        <v>22</v>
      </c>
      <c r="G3457" t="s">
        <v>22</v>
      </c>
      <c r="H3457" t="s">
        <v>116</v>
      </c>
      <c r="I3457" t="s">
        <v>117</v>
      </c>
      <c r="J3457" s="1">
        <v>43401</v>
      </c>
      <c r="K3457" s="1">
        <v>43475</v>
      </c>
      <c r="L3457" t="s">
        <v>118</v>
      </c>
      <c r="N3457" t="s">
        <v>1849</v>
      </c>
    </row>
    <row r="3458" spans="1:14" x14ac:dyDescent="0.25">
      <c r="A3458" t="s">
        <v>5968</v>
      </c>
      <c r="B3458" t="s">
        <v>5969</v>
      </c>
      <c r="C3458" t="s">
        <v>296</v>
      </c>
      <c r="D3458" t="s">
        <v>21</v>
      </c>
      <c r="E3458">
        <v>98366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43475</v>
      </c>
      <c r="L3458" t="s">
        <v>26</v>
      </c>
      <c r="N3458" t="s">
        <v>24</v>
      </c>
    </row>
    <row r="3459" spans="1:14" x14ac:dyDescent="0.25">
      <c r="A3459" t="s">
        <v>352</v>
      </c>
      <c r="B3459" t="s">
        <v>2397</v>
      </c>
      <c r="C3459" t="s">
        <v>1691</v>
      </c>
      <c r="D3459" t="s">
        <v>21</v>
      </c>
      <c r="E3459">
        <v>98368</v>
      </c>
      <c r="F3459" t="s">
        <v>22</v>
      </c>
      <c r="G3459" t="s">
        <v>22</v>
      </c>
      <c r="H3459" t="s">
        <v>57</v>
      </c>
      <c r="I3459" t="s">
        <v>203</v>
      </c>
      <c r="J3459" s="1">
        <v>43409</v>
      </c>
      <c r="K3459" s="1">
        <v>43475</v>
      </c>
      <c r="L3459" t="s">
        <v>118</v>
      </c>
      <c r="N3459" t="s">
        <v>1849</v>
      </c>
    </row>
    <row r="3460" spans="1:14" x14ac:dyDescent="0.25">
      <c r="A3460">
        <v>76</v>
      </c>
      <c r="B3460" t="s">
        <v>5970</v>
      </c>
      <c r="C3460" t="s">
        <v>20</v>
      </c>
      <c r="D3460" t="s">
        <v>21</v>
      </c>
      <c r="E3460">
        <v>98168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43475</v>
      </c>
      <c r="L3460" t="s">
        <v>26</v>
      </c>
      <c r="N3460" t="s">
        <v>24</v>
      </c>
    </row>
    <row r="3461" spans="1:14" x14ac:dyDescent="0.25">
      <c r="A3461" t="s">
        <v>994</v>
      </c>
      <c r="B3461" t="s">
        <v>5971</v>
      </c>
      <c r="C3461" t="s">
        <v>20</v>
      </c>
      <c r="D3461" t="s">
        <v>21</v>
      </c>
      <c r="E3461">
        <v>98199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43475</v>
      </c>
      <c r="L3461" t="s">
        <v>26</v>
      </c>
      <c r="N3461" t="s">
        <v>24</v>
      </c>
    </row>
    <row r="3462" spans="1:14" x14ac:dyDescent="0.25">
      <c r="A3462" t="s">
        <v>5972</v>
      </c>
      <c r="B3462" t="s">
        <v>5973</v>
      </c>
      <c r="C3462" t="s">
        <v>5974</v>
      </c>
      <c r="D3462" t="s">
        <v>21</v>
      </c>
      <c r="E3462">
        <v>98535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43475</v>
      </c>
      <c r="L3462" t="s">
        <v>26</v>
      </c>
      <c r="N3462" t="s">
        <v>24</v>
      </c>
    </row>
    <row r="3463" spans="1:14" x14ac:dyDescent="0.25">
      <c r="A3463" t="s">
        <v>5975</v>
      </c>
      <c r="B3463" t="s">
        <v>5976</v>
      </c>
      <c r="C3463" t="s">
        <v>286</v>
      </c>
      <c r="D3463" t="s">
        <v>21</v>
      </c>
      <c r="E3463">
        <v>98501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43475</v>
      </c>
      <c r="L3463" t="s">
        <v>26</v>
      </c>
      <c r="N3463" t="s">
        <v>24</v>
      </c>
    </row>
    <row r="3464" spans="1:14" x14ac:dyDescent="0.25">
      <c r="A3464" t="s">
        <v>3742</v>
      </c>
      <c r="B3464" t="s">
        <v>3743</v>
      </c>
      <c r="C3464" t="s">
        <v>3744</v>
      </c>
      <c r="D3464" t="s">
        <v>21</v>
      </c>
      <c r="E3464">
        <v>98601</v>
      </c>
      <c r="F3464" t="s">
        <v>22</v>
      </c>
      <c r="G3464" t="s">
        <v>22</v>
      </c>
      <c r="H3464" t="s">
        <v>116</v>
      </c>
      <c r="I3464" t="s">
        <v>117</v>
      </c>
      <c r="J3464" s="1">
        <v>43411</v>
      </c>
      <c r="K3464" s="1">
        <v>43475</v>
      </c>
      <c r="L3464" t="s">
        <v>118</v>
      </c>
      <c r="N3464" t="s">
        <v>1849</v>
      </c>
    </row>
    <row r="3465" spans="1:14" x14ac:dyDescent="0.25">
      <c r="A3465" t="s">
        <v>356</v>
      </c>
      <c r="B3465" t="s">
        <v>5977</v>
      </c>
      <c r="C3465" t="s">
        <v>3835</v>
      </c>
      <c r="D3465" t="s">
        <v>21</v>
      </c>
      <c r="E3465">
        <v>98045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43475</v>
      </c>
      <c r="L3465" t="s">
        <v>26</v>
      </c>
      <c r="N3465" t="s">
        <v>24</v>
      </c>
    </row>
    <row r="3466" spans="1:14" x14ac:dyDescent="0.25">
      <c r="A3466" t="s">
        <v>5978</v>
      </c>
      <c r="B3466" t="s">
        <v>5979</v>
      </c>
      <c r="C3466" t="s">
        <v>132</v>
      </c>
      <c r="D3466" t="s">
        <v>21</v>
      </c>
      <c r="E3466">
        <v>99301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43475</v>
      </c>
      <c r="L3466" t="s">
        <v>26</v>
      </c>
      <c r="N3466" t="s">
        <v>24</v>
      </c>
    </row>
    <row r="3467" spans="1:14" x14ac:dyDescent="0.25">
      <c r="A3467" t="s">
        <v>785</v>
      </c>
      <c r="B3467" t="s">
        <v>5980</v>
      </c>
      <c r="C3467" t="s">
        <v>787</v>
      </c>
      <c r="D3467" t="s">
        <v>21</v>
      </c>
      <c r="E3467">
        <v>99158</v>
      </c>
      <c r="F3467" t="s">
        <v>22</v>
      </c>
      <c r="G3467" t="s">
        <v>22</v>
      </c>
      <c r="H3467" t="s">
        <v>104</v>
      </c>
      <c r="I3467" t="s">
        <v>105</v>
      </c>
      <c r="J3467" s="1">
        <v>43409</v>
      </c>
      <c r="K3467" s="1">
        <v>43475</v>
      </c>
      <c r="L3467" t="s">
        <v>118</v>
      </c>
      <c r="N3467" t="s">
        <v>1858</v>
      </c>
    </row>
    <row r="3468" spans="1:14" x14ac:dyDescent="0.25">
      <c r="A3468" t="s">
        <v>5981</v>
      </c>
      <c r="B3468" t="s">
        <v>5982</v>
      </c>
      <c r="C3468" t="s">
        <v>1566</v>
      </c>
      <c r="D3468" t="s">
        <v>21</v>
      </c>
      <c r="E3468">
        <v>98520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43475</v>
      </c>
      <c r="L3468" t="s">
        <v>26</v>
      </c>
      <c r="N3468" t="s">
        <v>24</v>
      </c>
    </row>
    <row r="3469" spans="1:14" x14ac:dyDescent="0.25">
      <c r="A3469" t="s">
        <v>1689</v>
      </c>
      <c r="B3469" t="s">
        <v>1690</v>
      </c>
      <c r="C3469" t="s">
        <v>1691</v>
      </c>
      <c r="D3469" t="s">
        <v>21</v>
      </c>
      <c r="E3469">
        <v>98368</v>
      </c>
      <c r="F3469" t="s">
        <v>22</v>
      </c>
      <c r="G3469" t="s">
        <v>22</v>
      </c>
      <c r="H3469" t="s">
        <v>104</v>
      </c>
      <c r="I3469" t="s">
        <v>148</v>
      </c>
      <c r="J3469" s="1">
        <v>43409</v>
      </c>
      <c r="K3469" s="1">
        <v>43475</v>
      </c>
      <c r="L3469" t="s">
        <v>118</v>
      </c>
      <c r="N3469" t="s">
        <v>1858</v>
      </c>
    </row>
    <row r="3470" spans="1:14" x14ac:dyDescent="0.25">
      <c r="A3470" t="s">
        <v>788</v>
      </c>
      <c r="B3470" t="s">
        <v>789</v>
      </c>
      <c r="C3470" t="s">
        <v>790</v>
      </c>
      <c r="D3470" t="s">
        <v>21</v>
      </c>
      <c r="E3470">
        <v>99033</v>
      </c>
      <c r="F3470" t="s">
        <v>22</v>
      </c>
      <c r="G3470" t="s">
        <v>22</v>
      </c>
      <c r="H3470" t="s">
        <v>104</v>
      </c>
      <c r="I3470" t="s">
        <v>105</v>
      </c>
      <c r="J3470" s="1">
        <v>43408</v>
      </c>
      <c r="K3470" s="1">
        <v>43475</v>
      </c>
      <c r="L3470" t="s">
        <v>118</v>
      </c>
      <c r="N3470" t="s">
        <v>1858</v>
      </c>
    </row>
    <row r="3471" spans="1:14" x14ac:dyDescent="0.25">
      <c r="A3471" t="s">
        <v>5983</v>
      </c>
      <c r="B3471" t="s">
        <v>5984</v>
      </c>
      <c r="C3471" t="s">
        <v>151</v>
      </c>
      <c r="D3471" t="s">
        <v>21</v>
      </c>
      <c r="E3471">
        <v>98499</v>
      </c>
      <c r="F3471" t="s">
        <v>22</v>
      </c>
      <c r="G3471" t="s">
        <v>22</v>
      </c>
      <c r="H3471" t="s">
        <v>57</v>
      </c>
      <c r="I3471" t="s">
        <v>212</v>
      </c>
      <c r="J3471" s="1">
        <v>43397</v>
      </c>
      <c r="K3471" s="1">
        <v>43475</v>
      </c>
      <c r="L3471" t="s">
        <v>118</v>
      </c>
      <c r="N3471" t="s">
        <v>1992</v>
      </c>
    </row>
    <row r="3472" spans="1:14" x14ac:dyDescent="0.25">
      <c r="A3472" t="s">
        <v>1246</v>
      </c>
      <c r="B3472" t="s">
        <v>1247</v>
      </c>
      <c r="C3472" t="s">
        <v>20</v>
      </c>
      <c r="D3472" t="s">
        <v>21</v>
      </c>
      <c r="E3472">
        <v>98122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43475</v>
      </c>
      <c r="L3472" t="s">
        <v>26</v>
      </c>
      <c r="N3472" t="s">
        <v>24</v>
      </c>
    </row>
    <row r="3473" spans="1:14" x14ac:dyDescent="0.25">
      <c r="A3473" t="s">
        <v>1575</v>
      </c>
      <c r="B3473" t="s">
        <v>1576</v>
      </c>
      <c r="C3473" t="s">
        <v>1558</v>
      </c>
      <c r="D3473" t="s">
        <v>21</v>
      </c>
      <c r="E3473">
        <v>98569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43475</v>
      </c>
      <c r="L3473" t="s">
        <v>26</v>
      </c>
      <c r="N3473" t="s">
        <v>24</v>
      </c>
    </row>
    <row r="3474" spans="1:14" x14ac:dyDescent="0.25">
      <c r="A3474" t="s">
        <v>5985</v>
      </c>
      <c r="B3474" t="s">
        <v>5986</v>
      </c>
      <c r="C3474" t="s">
        <v>1566</v>
      </c>
      <c r="D3474" t="s">
        <v>21</v>
      </c>
      <c r="E3474">
        <v>98520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43475</v>
      </c>
      <c r="L3474" t="s">
        <v>26</v>
      </c>
      <c r="N3474" t="s">
        <v>24</v>
      </c>
    </row>
    <row r="3475" spans="1:14" x14ac:dyDescent="0.25">
      <c r="A3475" t="s">
        <v>1303</v>
      </c>
      <c r="B3475" t="s">
        <v>1304</v>
      </c>
      <c r="C3475" t="s">
        <v>1270</v>
      </c>
      <c r="D3475" t="s">
        <v>21</v>
      </c>
      <c r="E3475">
        <v>98012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43475</v>
      </c>
      <c r="L3475" t="s">
        <v>26</v>
      </c>
      <c r="N3475" t="s">
        <v>24</v>
      </c>
    </row>
    <row r="3476" spans="1:14" x14ac:dyDescent="0.25">
      <c r="A3476" t="s">
        <v>685</v>
      </c>
      <c r="B3476" t="s">
        <v>5987</v>
      </c>
      <c r="C3476" t="s">
        <v>1566</v>
      </c>
      <c r="D3476" t="s">
        <v>21</v>
      </c>
      <c r="E3476">
        <v>98520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43475</v>
      </c>
      <c r="L3476" t="s">
        <v>26</v>
      </c>
      <c r="N3476" t="s">
        <v>24</v>
      </c>
    </row>
    <row r="3477" spans="1:14" x14ac:dyDescent="0.25">
      <c r="A3477" t="s">
        <v>1251</v>
      </c>
      <c r="B3477" t="s">
        <v>1252</v>
      </c>
      <c r="C3477" t="s">
        <v>20</v>
      </c>
      <c r="D3477" t="s">
        <v>21</v>
      </c>
      <c r="E3477">
        <v>98101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43475</v>
      </c>
      <c r="L3477" t="s">
        <v>26</v>
      </c>
      <c r="N3477" t="s">
        <v>24</v>
      </c>
    </row>
    <row r="3478" spans="1:14" x14ac:dyDescent="0.25">
      <c r="A3478" t="s">
        <v>5988</v>
      </c>
      <c r="B3478" t="s">
        <v>5989</v>
      </c>
      <c r="C3478" t="s">
        <v>1347</v>
      </c>
      <c r="D3478" t="s">
        <v>21</v>
      </c>
      <c r="E3478">
        <v>98248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43474</v>
      </c>
      <c r="L3478" t="s">
        <v>26</v>
      </c>
      <c r="N3478" t="s">
        <v>24</v>
      </c>
    </row>
    <row r="3479" spans="1:14" x14ac:dyDescent="0.25">
      <c r="A3479" t="s">
        <v>5990</v>
      </c>
      <c r="B3479" t="s">
        <v>5991</v>
      </c>
      <c r="C3479" t="s">
        <v>1015</v>
      </c>
      <c r="D3479" t="s">
        <v>21</v>
      </c>
      <c r="E3479">
        <v>99362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43474</v>
      </c>
      <c r="L3479" t="s">
        <v>26</v>
      </c>
      <c r="N3479" t="s">
        <v>24</v>
      </c>
    </row>
    <row r="3480" spans="1:14" x14ac:dyDescent="0.25">
      <c r="A3480" t="s">
        <v>5992</v>
      </c>
      <c r="B3480" t="s">
        <v>5993</v>
      </c>
      <c r="C3480" t="s">
        <v>227</v>
      </c>
      <c r="D3480" t="s">
        <v>21</v>
      </c>
      <c r="E3480">
        <v>98226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43474</v>
      </c>
      <c r="L3480" t="s">
        <v>26</v>
      </c>
      <c r="N3480" t="s">
        <v>24</v>
      </c>
    </row>
    <row r="3481" spans="1:14" x14ac:dyDescent="0.25">
      <c r="A3481" t="s">
        <v>5994</v>
      </c>
      <c r="B3481" t="s">
        <v>5995</v>
      </c>
      <c r="C3481" t="s">
        <v>1015</v>
      </c>
      <c r="D3481" t="s">
        <v>21</v>
      </c>
      <c r="E3481">
        <v>99362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43474</v>
      </c>
      <c r="L3481" t="s">
        <v>26</v>
      </c>
      <c r="N3481" t="s">
        <v>24</v>
      </c>
    </row>
    <row r="3482" spans="1:14" x14ac:dyDescent="0.25">
      <c r="A3482" t="s">
        <v>5996</v>
      </c>
      <c r="B3482" t="s">
        <v>5997</v>
      </c>
      <c r="C3482" t="s">
        <v>37</v>
      </c>
      <c r="D3482" t="s">
        <v>21</v>
      </c>
      <c r="E3482">
        <v>99336</v>
      </c>
      <c r="F3482" t="s">
        <v>23</v>
      </c>
      <c r="G3482" t="s">
        <v>23</v>
      </c>
      <c r="H3482" t="s">
        <v>24</v>
      </c>
      <c r="I3482" t="s">
        <v>24</v>
      </c>
      <c r="J3482" t="s">
        <v>25</v>
      </c>
      <c r="K3482" s="1">
        <v>43474</v>
      </c>
      <c r="L3482" t="s">
        <v>26</v>
      </c>
      <c r="N3482" t="s">
        <v>24</v>
      </c>
    </row>
    <row r="3483" spans="1:14" x14ac:dyDescent="0.25">
      <c r="A3483" t="s">
        <v>5998</v>
      </c>
      <c r="B3483" t="s">
        <v>5999</v>
      </c>
      <c r="C3483" t="s">
        <v>37</v>
      </c>
      <c r="D3483" t="s">
        <v>21</v>
      </c>
      <c r="E3483">
        <v>99337</v>
      </c>
      <c r="F3483" t="s">
        <v>23</v>
      </c>
      <c r="G3483" t="s">
        <v>23</v>
      </c>
      <c r="H3483" t="s">
        <v>24</v>
      </c>
      <c r="I3483" t="s">
        <v>24</v>
      </c>
      <c r="J3483" t="s">
        <v>25</v>
      </c>
      <c r="K3483" s="1">
        <v>43474</v>
      </c>
      <c r="L3483" t="s">
        <v>26</v>
      </c>
      <c r="N3483" t="s">
        <v>24</v>
      </c>
    </row>
    <row r="3484" spans="1:14" x14ac:dyDescent="0.25">
      <c r="A3484" t="s">
        <v>6000</v>
      </c>
      <c r="B3484" t="s">
        <v>6001</v>
      </c>
      <c r="C3484" t="s">
        <v>227</v>
      </c>
      <c r="D3484" t="s">
        <v>21</v>
      </c>
      <c r="E3484">
        <v>98226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43474</v>
      </c>
      <c r="L3484" t="s">
        <v>26</v>
      </c>
      <c r="N3484" t="s">
        <v>24</v>
      </c>
    </row>
    <row r="3485" spans="1:14" x14ac:dyDescent="0.25">
      <c r="A3485" t="s">
        <v>6002</v>
      </c>
      <c r="B3485" t="s">
        <v>6003</v>
      </c>
      <c r="C3485" t="s">
        <v>1347</v>
      </c>
      <c r="D3485" t="s">
        <v>21</v>
      </c>
      <c r="E3485">
        <v>98248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43474</v>
      </c>
      <c r="L3485" t="s">
        <v>26</v>
      </c>
      <c r="N3485" t="s">
        <v>24</v>
      </c>
    </row>
    <row r="3486" spans="1:14" x14ac:dyDescent="0.25">
      <c r="A3486" t="s">
        <v>6004</v>
      </c>
      <c r="B3486" t="s">
        <v>6005</v>
      </c>
      <c r="C3486" t="s">
        <v>37</v>
      </c>
      <c r="D3486" t="s">
        <v>21</v>
      </c>
      <c r="E3486">
        <v>99336</v>
      </c>
      <c r="F3486" t="s">
        <v>23</v>
      </c>
      <c r="G3486" t="s">
        <v>23</v>
      </c>
      <c r="H3486" t="s">
        <v>24</v>
      </c>
      <c r="I3486" t="s">
        <v>24</v>
      </c>
      <c r="J3486" t="s">
        <v>25</v>
      </c>
      <c r="K3486" s="1">
        <v>43474</v>
      </c>
      <c r="L3486" t="s">
        <v>26</v>
      </c>
      <c r="N3486" t="s">
        <v>24</v>
      </c>
    </row>
    <row r="3487" spans="1:14" x14ac:dyDescent="0.25">
      <c r="A3487" t="s">
        <v>6006</v>
      </c>
      <c r="B3487" t="s">
        <v>6007</v>
      </c>
      <c r="C3487" t="s">
        <v>1015</v>
      </c>
      <c r="D3487" t="s">
        <v>21</v>
      </c>
      <c r="E3487">
        <v>99362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43474</v>
      </c>
      <c r="L3487" t="s">
        <v>26</v>
      </c>
      <c r="N3487" t="s">
        <v>24</v>
      </c>
    </row>
    <row r="3488" spans="1:14" x14ac:dyDescent="0.25">
      <c r="A3488" t="s">
        <v>242</v>
      </c>
      <c r="B3488" t="s">
        <v>6008</v>
      </c>
      <c r="C3488" t="s">
        <v>227</v>
      </c>
      <c r="D3488" t="s">
        <v>21</v>
      </c>
      <c r="E3488">
        <v>98226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43474</v>
      </c>
      <c r="L3488" t="s">
        <v>26</v>
      </c>
      <c r="N3488" t="s">
        <v>24</v>
      </c>
    </row>
    <row r="3489" spans="1:14" x14ac:dyDescent="0.25">
      <c r="A3489" t="s">
        <v>316</v>
      </c>
      <c r="B3489" t="s">
        <v>6009</v>
      </c>
      <c r="C3489" t="s">
        <v>1015</v>
      </c>
      <c r="D3489" t="s">
        <v>21</v>
      </c>
      <c r="E3489">
        <v>99362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43474</v>
      </c>
      <c r="L3489" t="s">
        <v>26</v>
      </c>
      <c r="N3489" t="s">
        <v>24</v>
      </c>
    </row>
    <row r="3490" spans="1:14" x14ac:dyDescent="0.25">
      <c r="A3490" t="s">
        <v>138</v>
      </c>
      <c r="B3490" t="s">
        <v>6010</v>
      </c>
      <c r="C3490" t="s">
        <v>1015</v>
      </c>
      <c r="D3490" t="s">
        <v>21</v>
      </c>
      <c r="E3490">
        <v>99362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43474</v>
      </c>
      <c r="L3490" t="s">
        <v>26</v>
      </c>
      <c r="N3490" t="s">
        <v>24</v>
      </c>
    </row>
    <row r="3491" spans="1:14" x14ac:dyDescent="0.25">
      <c r="A3491" t="s">
        <v>6011</v>
      </c>
      <c r="B3491" t="s">
        <v>6012</v>
      </c>
      <c r="C3491" t="s">
        <v>1347</v>
      </c>
      <c r="D3491" t="s">
        <v>21</v>
      </c>
      <c r="E3491">
        <v>98248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43474</v>
      </c>
      <c r="L3491" t="s">
        <v>26</v>
      </c>
      <c r="N3491" t="s">
        <v>24</v>
      </c>
    </row>
    <row r="3492" spans="1:14" x14ac:dyDescent="0.25">
      <c r="A3492" t="s">
        <v>6013</v>
      </c>
      <c r="B3492" t="s">
        <v>6014</v>
      </c>
      <c r="C3492" t="s">
        <v>1555</v>
      </c>
      <c r="D3492" t="s">
        <v>21</v>
      </c>
      <c r="E3492">
        <v>98550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43474</v>
      </c>
      <c r="L3492" t="s">
        <v>26</v>
      </c>
      <c r="N3492" t="s">
        <v>24</v>
      </c>
    </row>
    <row r="3493" spans="1:14" x14ac:dyDescent="0.25">
      <c r="A3493" t="s">
        <v>6015</v>
      </c>
      <c r="B3493" t="s">
        <v>6016</v>
      </c>
      <c r="C3493" t="s">
        <v>1347</v>
      </c>
      <c r="D3493" t="s">
        <v>21</v>
      </c>
      <c r="E3493">
        <v>98248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43474</v>
      </c>
      <c r="L3493" t="s">
        <v>26</v>
      </c>
      <c r="N3493" t="s">
        <v>24</v>
      </c>
    </row>
    <row r="3494" spans="1:14" x14ac:dyDescent="0.25">
      <c r="A3494" t="s">
        <v>77</v>
      </c>
      <c r="B3494" t="s">
        <v>6017</v>
      </c>
      <c r="C3494" t="s">
        <v>227</v>
      </c>
      <c r="D3494" t="s">
        <v>21</v>
      </c>
      <c r="E3494">
        <v>98226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43474</v>
      </c>
      <c r="L3494" t="s">
        <v>26</v>
      </c>
      <c r="N3494" t="s">
        <v>24</v>
      </c>
    </row>
    <row r="3495" spans="1:14" x14ac:dyDescent="0.25">
      <c r="A3495" t="s">
        <v>6018</v>
      </c>
      <c r="B3495" t="s">
        <v>6019</v>
      </c>
      <c r="C3495" t="s">
        <v>1555</v>
      </c>
      <c r="D3495" t="s">
        <v>21</v>
      </c>
      <c r="E3495">
        <v>98550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43474</v>
      </c>
      <c r="L3495" t="s">
        <v>26</v>
      </c>
      <c r="N3495" t="s">
        <v>24</v>
      </c>
    </row>
    <row r="3496" spans="1:14" x14ac:dyDescent="0.25">
      <c r="A3496" t="s">
        <v>6020</v>
      </c>
      <c r="B3496" t="s">
        <v>6021</v>
      </c>
      <c r="C3496" t="s">
        <v>209</v>
      </c>
      <c r="D3496" t="s">
        <v>21</v>
      </c>
      <c r="E3496">
        <v>98042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43473</v>
      </c>
      <c r="L3496" t="s">
        <v>26</v>
      </c>
      <c r="N3496" t="s">
        <v>24</v>
      </c>
    </row>
    <row r="3497" spans="1:14" x14ac:dyDescent="0.25">
      <c r="A3497" t="s">
        <v>2482</v>
      </c>
      <c r="B3497" t="s">
        <v>2483</v>
      </c>
      <c r="C3497" t="s">
        <v>224</v>
      </c>
      <c r="D3497" t="s">
        <v>21</v>
      </c>
      <c r="E3497">
        <v>98155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43473</v>
      </c>
      <c r="L3497" t="s">
        <v>26</v>
      </c>
      <c r="N3497" t="s">
        <v>24</v>
      </c>
    </row>
    <row r="3498" spans="1:14" x14ac:dyDescent="0.25">
      <c r="A3498" t="s">
        <v>6022</v>
      </c>
      <c r="B3498" t="s">
        <v>6023</v>
      </c>
      <c r="C3498" t="s">
        <v>209</v>
      </c>
      <c r="D3498" t="s">
        <v>21</v>
      </c>
      <c r="E3498">
        <v>98031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43473</v>
      </c>
      <c r="L3498" t="s">
        <v>26</v>
      </c>
      <c r="N3498" t="s">
        <v>24</v>
      </c>
    </row>
    <row r="3499" spans="1:14" x14ac:dyDescent="0.25">
      <c r="A3499" t="s">
        <v>6024</v>
      </c>
      <c r="B3499" t="s">
        <v>6025</v>
      </c>
      <c r="C3499" t="s">
        <v>209</v>
      </c>
      <c r="D3499" t="s">
        <v>21</v>
      </c>
      <c r="E3499">
        <v>98031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43473</v>
      </c>
      <c r="L3499" t="s">
        <v>26</v>
      </c>
      <c r="N3499" t="s">
        <v>24</v>
      </c>
    </row>
    <row r="3500" spans="1:14" x14ac:dyDescent="0.25">
      <c r="A3500" t="s">
        <v>1157</v>
      </c>
      <c r="B3500" t="s">
        <v>1158</v>
      </c>
      <c r="C3500" t="s">
        <v>800</v>
      </c>
      <c r="D3500" t="s">
        <v>21</v>
      </c>
      <c r="E3500">
        <v>98012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43473</v>
      </c>
      <c r="L3500" t="s">
        <v>26</v>
      </c>
      <c r="N3500" t="s">
        <v>24</v>
      </c>
    </row>
    <row r="3501" spans="1:14" x14ac:dyDescent="0.25">
      <c r="A3501" t="s">
        <v>6026</v>
      </c>
      <c r="B3501" t="s">
        <v>6027</v>
      </c>
      <c r="C3501" t="s">
        <v>34</v>
      </c>
      <c r="D3501" t="s">
        <v>21</v>
      </c>
      <c r="E3501">
        <v>98663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43473</v>
      </c>
      <c r="L3501" t="s">
        <v>26</v>
      </c>
      <c r="N3501" t="s">
        <v>24</v>
      </c>
    </row>
    <row r="3502" spans="1:14" x14ac:dyDescent="0.25">
      <c r="A3502" t="s">
        <v>111</v>
      </c>
      <c r="B3502" t="s">
        <v>1921</v>
      </c>
      <c r="C3502" t="s">
        <v>56</v>
      </c>
      <c r="D3502" t="s">
        <v>21</v>
      </c>
      <c r="E3502">
        <v>99354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43473</v>
      </c>
      <c r="L3502" t="s">
        <v>26</v>
      </c>
      <c r="N3502" t="s">
        <v>24</v>
      </c>
    </row>
    <row r="3503" spans="1:14" x14ac:dyDescent="0.25">
      <c r="A3503" t="s">
        <v>6028</v>
      </c>
      <c r="B3503" t="s">
        <v>6029</v>
      </c>
      <c r="C3503" t="s">
        <v>209</v>
      </c>
      <c r="D3503" t="s">
        <v>21</v>
      </c>
      <c r="E3503">
        <v>98032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43473</v>
      </c>
      <c r="L3503" t="s">
        <v>26</v>
      </c>
      <c r="N3503" t="s">
        <v>24</v>
      </c>
    </row>
    <row r="3504" spans="1:14" x14ac:dyDescent="0.25">
      <c r="A3504" t="s">
        <v>994</v>
      </c>
      <c r="B3504" t="s">
        <v>6030</v>
      </c>
      <c r="C3504" t="s">
        <v>215</v>
      </c>
      <c r="D3504" t="s">
        <v>21</v>
      </c>
      <c r="E3504">
        <v>98003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43473</v>
      </c>
      <c r="L3504" t="s">
        <v>26</v>
      </c>
      <c r="N3504" t="s">
        <v>24</v>
      </c>
    </row>
    <row r="3505" spans="1:14" x14ac:dyDescent="0.25">
      <c r="A3505" t="s">
        <v>6031</v>
      </c>
      <c r="B3505" t="s">
        <v>6032</v>
      </c>
      <c r="C3505" t="s">
        <v>6033</v>
      </c>
      <c r="D3505" t="s">
        <v>21</v>
      </c>
      <c r="E3505">
        <v>98251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43473</v>
      </c>
      <c r="L3505" t="s">
        <v>26</v>
      </c>
      <c r="N3505" t="s">
        <v>24</v>
      </c>
    </row>
    <row r="3506" spans="1:14" x14ac:dyDescent="0.25">
      <c r="A3506" t="s">
        <v>6034</v>
      </c>
      <c r="B3506" t="s">
        <v>6035</v>
      </c>
      <c r="C3506" t="s">
        <v>34</v>
      </c>
      <c r="D3506" t="s">
        <v>21</v>
      </c>
      <c r="E3506">
        <v>98682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43473</v>
      </c>
      <c r="L3506" t="s">
        <v>26</v>
      </c>
      <c r="N3506" t="s">
        <v>24</v>
      </c>
    </row>
    <row r="3507" spans="1:14" x14ac:dyDescent="0.25">
      <c r="A3507" t="s">
        <v>2801</v>
      </c>
      <c r="B3507" t="s">
        <v>6036</v>
      </c>
      <c r="C3507" t="s">
        <v>34</v>
      </c>
      <c r="D3507" t="s">
        <v>21</v>
      </c>
      <c r="E3507">
        <v>98662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43473</v>
      </c>
      <c r="L3507" t="s">
        <v>26</v>
      </c>
      <c r="N3507" t="s">
        <v>24</v>
      </c>
    </row>
    <row r="3508" spans="1:14" x14ac:dyDescent="0.25">
      <c r="A3508" t="s">
        <v>2201</v>
      </c>
      <c r="B3508" t="s">
        <v>6037</v>
      </c>
      <c r="C3508" t="s">
        <v>132</v>
      </c>
      <c r="D3508" t="s">
        <v>21</v>
      </c>
      <c r="E3508">
        <v>99301</v>
      </c>
      <c r="F3508" t="s">
        <v>23</v>
      </c>
      <c r="G3508" t="s">
        <v>23</v>
      </c>
      <c r="H3508" t="s">
        <v>24</v>
      </c>
      <c r="I3508" t="s">
        <v>24</v>
      </c>
      <c r="J3508" t="s">
        <v>25</v>
      </c>
      <c r="K3508" s="1">
        <v>43473</v>
      </c>
      <c r="L3508" t="s">
        <v>26</v>
      </c>
      <c r="N3508" t="s">
        <v>24</v>
      </c>
    </row>
    <row r="3509" spans="1:14" x14ac:dyDescent="0.25">
      <c r="A3509" t="s">
        <v>6038</v>
      </c>
      <c r="B3509" t="s">
        <v>6039</v>
      </c>
      <c r="C3509" t="s">
        <v>407</v>
      </c>
      <c r="D3509" t="s">
        <v>21</v>
      </c>
      <c r="E3509">
        <v>98604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43473</v>
      </c>
      <c r="L3509" t="s">
        <v>26</v>
      </c>
      <c r="N3509" t="s">
        <v>24</v>
      </c>
    </row>
    <row r="3510" spans="1:14" x14ac:dyDescent="0.25">
      <c r="A3510" t="s">
        <v>356</v>
      </c>
      <c r="B3510" t="s">
        <v>6040</v>
      </c>
      <c r="C3510" t="s">
        <v>34</v>
      </c>
      <c r="D3510" t="s">
        <v>21</v>
      </c>
      <c r="E3510">
        <v>98662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43473</v>
      </c>
      <c r="L3510" t="s">
        <v>26</v>
      </c>
      <c r="N3510" t="s">
        <v>24</v>
      </c>
    </row>
    <row r="3511" spans="1:14" x14ac:dyDescent="0.25">
      <c r="A3511" t="s">
        <v>2371</v>
      </c>
      <c r="B3511" t="s">
        <v>6041</v>
      </c>
      <c r="C3511" t="s">
        <v>34</v>
      </c>
      <c r="D3511" t="s">
        <v>21</v>
      </c>
      <c r="E3511">
        <v>98661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43473</v>
      </c>
      <c r="L3511" t="s">
        <v>26</v>
      </c>
      <c r="N3511" t="s">
        <v>24</v>
      </c>
    </row>
    <row r="3512" spans="1:14" x14ac:dyDescent="0.25">
      <c r="A3512" t="s">
        <v>783</v>
      </c>
      <c r="B3512" t="s">
        <v>6042</v>
      </c>
      <c r="C3512" t="s">
        <v>215</v>
      </c>
      <c r="D3512" t="s">
        <v>21</v>
      </c>
      <c r="E3512">
        <v>98003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43473</v>
      </c>
      <c r="L3512" t="s">
        <v>26</v>
      </c>
      <c r="N3512" t="s">
        <v>24</v>
      </c>
    </row>
    <row r="3513" spans="1:14" x14ac:dyDescent="0.25">
      <c r="A3513" t="s">
        <v>6043</v>
      </c>
      <c r="B3513" t="s">
        <v>6044</v>
      </c>
      <c r="C3513" t="s">
        <v>34</v>
      </c>
      <c r="D3513" t="s">
        <v>21</v>
      </c>
      <c r="E3513">
        <v>98662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43473</v>
      </c>
      <c r="L3513" t="s">
        <v>26</v>
      </c>
      <c r="N3513" t="s">
        <v>24</v>
      </c>
    </row>
    <row r="3514" spans="1:14" x14ac:dyDescent="0.25">
      <c r="A3514" t="s">
        <v>6045</v>
      </c>
      <c r="B3514" t="s">
        <v>6046</v>
      </c>
      <c r="C3514" t="s">
        <v>34</v>
      </c>
      <c r="D3514" t="s">
        <v>21</v>
      </c>
      <c r="E3514">
        <v>98682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43473</v>
      </c>
      <c r="L3514" t="s">
        <v>26</v>
      </c>
      <c r="N3514" t="s">
        <v>24</v>
      </c>
    </row>
    <row r="3515" spans="1:14" x14ac:dyDescent="0.25">
      <c r="A3515" t="s">
        <v>102</v>
      </c>
      <c r="B3515" t="s">
        <v>103</v>
      </c>
      <c r="C3515" t="s">
        <v>37</v>
      </c>
      <c r="D3515" t="s">
        <v>21</v>
      </c>
      <c r="E3515">
        <v>99337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43473</v>
      </c>
      <c r="L3515" t="s">
        <v>26</v>
      </c>
      <c r="N3515" t="s">
        <v>24</v>
      </c>
    </row>
    <row r="3516" spans="1:14" x14ac:dyDescent="0.25">
      <c r="A3516" t="s">
        <v>6047</v>
      </c>
      <c r="B3516" t="s">
        <v>6048</v>
      </c>
      <c r="C3516" t="s">
        <v>209</v>
      </c>
      <c r="D3516" t="s">
        <v>21</v>
      </c>
      <c r="E3516">
        <v>98032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43473</v>
      </c>
      <c r="L3516" t="s">
        <v>26</v>
      </c>
      <c r="N3516" t="s">
        <v>24</v>
      </c>
    </row>
    <row r="3517" spans="1:14" x14ac:dyDescent="0.25">
      <c r="A3517" t="s">
        <v>6049</v>
      </c>
      <c r="B3517" t="s">
        <v>6050</v>
      </c>
      <c r="C3517" t="s">
        <v>209</v>
      </c>
      <c r="D3517" t="s">
        <v>21</v>
      </c>
      <c r="E3517">
        <v>98032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43473</v>
      </c>
      <c r="L3517" t="s">
        <v>26</v>
      </c>
      <c r="N3517" t="s">
        <v>24</v>
      </c>
    </row>
    <row r="3518" spans="1:14" x14ac:dyDescent="0.25">
      <c r="A3518" t="s">
        <v>6051</v>
      </c>
      <c r="B3518" t="s">
        <v>6052</v>
      </c>
      <c r="C3518" t="s">
        <v>6033</v>
      </c>
      <c r="D3518" t="s">
        <v>21</v>
      </c>
      <c r="E3518">
        <v>98251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43473</v>
      </c>
      <c r="L3518" t="s">
        <v>26</v>
      </c>
      <c r="N3518" t="s">
        <v>24</v>
      </c>
    </row>
    <row r="3519" spans="1:14" x14ac:dyDescent="0.25">
      <c r="A3519" t="s">
        <v>2017</v>
      </c>
      <c r="B3519" t="s">
        <v>2018</v>
      </c>
      <c r="C3519" t="s">
        <v>2019</v>
      </c>
      <c r="D3519" t="s">
        <v>21</v>
      </c>
      <c r="E3519">
        <v>98642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43473</v>
      </c>
      <c r="L3519" t="s">
        <v>26</v>
      </c>
      <c r="N3519" t="s">
        <v>24</v>
      </c>
    </row>
    <row r="3520" spans="1:14" x14ac:dyDescent="0.25">
      <c r="A3520" t="s">
        <v>6053</v>
      </c>
      <c r="B3520" t="s">
        <v>6054</v>
      </c>
      <c r="C3520" t="s">
        <v>209</v>
      </c>
      <c r="D3520" t="s">
        <v>21</v>
      </c>
      <c r="E3520">
        <v>98031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43473</v>
      </c>
      <c r="L3520" t="s">
        <v>26</v>
      </c>
      <c r="N3520" t="s">
        <v>24</v>
      </c>
    </row>
    <row r="3521" spans="1:14" x14ac:dyDescent="0.25">
      <c r="A3521" t="s">
        <v>77</v>
      </c>
      <c r="B3521" t="s">
        <v>6055</v>
      </c>
      <c r="C3521" t="s">
        <v>215</v>
      </c>
      <c r="D3521" t="s">
        <v>21</v>
      </c>
      <c r="E3521">
        <v>98003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43473</v>
      </c>
      <c r="L3521" t="s">
        <v>26</v>
      </c>
      <c r="N3521" t="s">
        <v>24</v>
      </c>
    </row>
    <row r="3522" spans="1:14" x14ac:dyDescent="0.25">
      <c r="A3522" t="s">
        <v>556</v>
      </c>
      <c r="B3522" t="s">
        <v>6056</v>
      </c>
      <c r="C3522" t="s">
        <v>886</v>
      </c>
      <c r="D3522" t="s">
        <v>21</v>
      </c>
      <c r="E3522">
        <v>98223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43473</v>
      </c>
      <c r="L3522" t="s">
        <v>26</v>
      </c>
      <c r="N3522" t="s">
        <v>24</v>
      </c>
    </row>
    <row r="3523" spans="1:14" x14ac:dyDescent="0.25">
      <c r="A3523" t="s">
        <v>556</v>
      </c>
      <c r="B3523" t="s">
        <v>6057</v>
      </c>
      <c r="C3523" t="s">
        <v>1270</v>
      </c>
      <c r="D3523" t="s">
        <v>21</v>
      </c>
      <c r="E3523">
        <v>98012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43473</v>
      </c>
      <c r="L3523" t="s">
        <v>26</v>
      </c>
      <c r="N3523" t="s">
        <v>24</v>
      </c>
    </row>
    <row r="3524" spans="1:14" x14ac:dyDescent="0.25">
      <c r="A3524" t="s">
        <v>6058</v>
      </c>
      <c r="B3524" t="s">
        <v>6059</v>
      </c>
      <c r="C3524" t="s">
        <v>142</v>
      </c>
      <c r="D3524" t="s">
        <v>21</v>
      </c>
      <c r="E3524">
        <v>98908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43472</v>
      </c>
      <c r="L3524" t="s">
        <v>26</v>
      </c>
      <c r="N3524" t="s">
        <v>24</v>
      </c>
    </row>
    <row r="3525" spans="1:14" x14ac:dyDescent="0.25">
      <c r="A3525" t="s">
        <v>6060</v>
      </c>
      <c r="B3525" t="s">
        <v>6061</v>
      </c>
      <c r="C3525" t="s">
        <v>286</v>
      </c>
      <c r="D3525" t="s">
        <v>21</v>
      </c>
      <c r="E3525">
        <v>98506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43472</v>
      </c>
      <c r="L3525" t="s">
        <v>26</v>
      </c>
      <c r="N3525" t="s">
        <v>24</v>
      </c>
    </row>
    <row r="3526" spans="1:14" x14ac:dyDescent="0.25">
      <c r="A3526" t="s">
        <v>111</v>
      </c>
      <c r="B3526" t="s">
        <v>6062</v>
      </c>
      <c r="C3526" t="s">
        <v>165</v>
      </c>
      <c r="D3526" t="s">
        <v>21</v>
      </c>
      <c r="E3526">
        <v>98373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43472</v>
      </c>
      <c r="L3526" t="s">
        <v>26</v>
      </c>
      <c r="N3526" t="s">
        <v>24</v>
      </c>
    </row>
    <row r="3527" spans="1:14" x14ac:dyDescent="0.25">
      <c r="A3527" t="s">
        <v>111</v>
      </c>
      <c r="B3527" t="s">
        <v>1316</v>
      </c>
      <c r="C3527" t="s">
        <v>108</v>
      </c>
      <c r="D3527" t="s">
        <v>21</v>
      </c>
      <c r="E3527">
        <v>98204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43472</v>
      </c>
      <c r="L3527" t="s">
        <v>26</v>
      </c>
      <c r="N3527" t="s">
        <v>24</v>
      </c>
    </row>
    <row r="3528" spans="1:14" x14ac:dyDescent="0.25">
      <c r="A3528" t="s">
        <v>1230</v>
      </c>
      <c r="B3528" t="s">
        <v>1231</v>
      </c>
      <c r="C3528" t="s">
        <v>555</v>
      </c>
      <c r="D3528" t="s">
        <v>21</v>
      </c>
      <c r="E3528">
        <v>98053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43472</v>
      </c>
      <c r="L3528" t="s">
        <v>26</v>
      </c>
      <c r="N3528" t="s">
        <v>24</v>
      </c>
    </row>
    <row r="3529" spans="1:14" x14ac:dyDescent="0.25">
      <c r="A3529" t="s">
        <v>809</v>
      </c>
      <c r="B3529" t="s">
        <v>6063</v>
      </c>
      <c r="C3529" t="s">
        <v>286</v>
      </c>
      <c r="D3529" t="s">
        <v>21</v>
      </c>
      <c r="E3529">
        <v>98502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43472</v>
      </c>
      <c r="L3529" t="s">
        <v>26</v>
      </c>
      <c r="N3529" t="s">
        <v>24</v>
      </c>
    </row>
    <row r="3530" spans="1:14" x14ac:dyDescent="0.25">
      <c r="A3530" t="s">
        <v>93</v>
      </c>
      <c r="B3530" t="s">
        <v>6064</v>
      </c>
      <c r="C3530" t="s">
        <v>145</v>
      </c>
      <c r="D3530" t="s">
        <v>21</v>
      </c>
      <c r="E3530">
        <v>98387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43472</v>
      </c>
      <c r="L3530" t="s">
        <v>26</v>
      </c>
      <c r="N3530" t="s">
        <v>24</v>
      </c>
    </row>
    <row r="3531" spans="1:14" x14ac:dyDescent="0.25">
      <c r="A3531" t="s">
        <v>6065</v>
      </c>
      <c r="B3531" t="s">
        <v>6066</v>
      </c>
      <c r="C3531" t="s">
        <v>81</v>
      </c>
      <c r="D3531" t="s">
        <v>21</v>
      </c>
      <c r="E3531">
        <v>99216</v>
      </c>
      <c r="F3531" t="s">
        <v>23</v>
      </c>
      <c r="G3531" t="s">
        <v>23</v>
      </c>
      <c r="H3531" t="s">
        <v>24</v>
      </c>
      <c r="I3531" t="s">
        <v>24</v>
      </c>
      <c r="J3531" t="s">
        <v>25</v>
      </c>
      <c r="K3531" s="1">
        <v>43472</v>
      </c>
      <c r="L3531" t="s">
        <v>26</v>
      </c>
      <c r="N3531" t="s">
        <v>24</v>
      </c>
    </row>
    <row r="3532" spans="1:14" x14ac:dyDescent="0.25">
      <c r="A3532" t="s">
        <v>6067</v>
      </c>
      <c r="B3532" t="s">
        <v>6068</v>
      </c>
      <c r="C3532" t="s">
        <v>377</v>
      </c>
      <c r="D3532" t="s">
        <v>21</v>
      </c>
      <c r="E3532">
        <v>98027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43472</v>
      </c>
      <c r="L3532" t="s">
        <v>26</v>
      </c>
      <c r="N3532" t="s">
        <v>24</v>
      </c>
    </row>
    <row r="3533" spans="1:14" x14ac:dyDescent="0.25">
      <c r="A3533" t="s">
        <v>6069</v>
      </c>
      <c r="B3533" t="s">
        <v>6070</v>
      </c>
      <c r="C3533" t="s">
        <v>108</v>
      </c>
      <c r="D3533" t="s">
        <v>21</v>
      </c>
      <c r="E3533">
        <v>98208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43472</v>
      </c>
      <c r="L3533" t="s">
        <v>26</v>
      </c>
      <c r="N3533" t="s">
        <v>24</v>
      </c>
    </row>
    <row r="3534" spans="1:14" x14ac:dyDescent="0.25">
      <c r="A3534" t="s">
        <v>6071</v>
      </c>
      <c r="B3534" t="s">
        <v>6072</v>
      </c>
      <c r="C3534" t="s">
        <v>3816</v>
      </c>
      <c r="D3534" t="s">
        <v>21</v>
      </c>
      <c r="E3534">
        <v>98014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43472</v>
      </c>
      <c r="L3534" t="s">
        <v>26</v>
      </c>
      <c r="N3534" t="s">
        <v>24</v>
      </c>
    </row>
    <row r="3535" spans="1:14" x14ac:dyDescent="0.25">
      <c r="A3535" t="s">
        <v>6073</v>
      </c>
      <c r="B3535" t="s">
        <v>6074</v>
      </c>
      <c r="C3535" t="s">
        <v>286</v>
      </c>
      <c r="D3535" t="s">
        <v>21</v>
      </c>
      <c r="E3535">
        <v>98502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43472</v>
      </c>
      <c r="L3535" t="s">
        <v>26</v>
      </c>
      <c r="N3535" t="s">
        <v>24</v>
      </c>
    </row>
    <row r="3536" spans="1:14" x14ac:dyDescent="0.25">
      <c r="A3536" t="s">
        <v>2031</v>
      </c>
      <c r="B3536" t="s">
        <v>2032</v>
      </c>
      <c r="C3536" t="s">
        <v>142</v>
      </c>
      <c r="D3536" t="s">
        <v>21</v>
      </c>
      <c r="E3536">
        <v>98903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43472</v>
      </c>
      <c r="L3536" t="s">
        <v>26</v>
      </c>
      <c r="N3536" t="s">
        <v>24</v>
      </c>
    </row>
    <row r="3537" spans="1:14" x14ac:dyDescent="0.25">
      <c r="A3537" t="s">
        <v>2006</v>
      </c>
      <c r="B3537" t="s">
        <v>2007</v>
      </c>
      <c r="C3537" t="s">
        <v>403</v>
      </c>
      <c r="D3537" t="s">
        <v>21</v>
      </c>
      <c r="E3537">
        <v>98611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43472</v>
      </c>
      <c r="L3537" t="s">
        <v>26</v>
      </c>
      <c r="N3537" t="s">
        <v>24</v>
      </c>
    </row>
    <row r="3538" spans="1:14" x14ac:dyDescent="0.25">
      <c r="A3538" t="s">
        <v>2099</v>
      </c>
      <c r="B3538" t="s">
        <v>2100</v>
      </c>
      <c r="C3538" t="s">
        <v>165</v>
      </c>
      <c r="D3538" t="s">
        <v>21</v>
      </c>
      <c r="E3538">
        <v>98373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43472</v>
      </c>
      <c r="L3538" t="s">
        <v>26</v>
      </c>
      <c r="N3538" t="s">
        <v>24</v>
      </c>
    </row>
    <row r="3539" spans="1:14" x14ac:dyDescent="0.25">
      <c r="A3539" t="s">
        <v>1322</v>
      </c>
      <c r="B3539" t="s">
        <v>1323</v>
      </c>
      <c r="C3539" t="s">
        <v>227</v>
      </c>
      <c r="D3539" t="s">
        <v>21</v>
      </c>
      <c r="E3539">
        <v>98229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43472</v>
      </c>
      <c r="L3539" t="s">
        <v>26</v>
      </c>
      <c r="N3539" t="s">
        <v>24</v>
      </c>
    </row>
    <row r="3540" spans="1:14" x14ac:dyDescent="0.25">
      <c r="A3540" t="s">
        <v>1324</v>
      </c>
      <c r="B3540" t="s">
        <v>1325</v>
      </c>
      <c r="C3540" t="s">
        <v>261</v>
      </c>
      <c r="D3540" t="s">
        <v>21</v>
      </c>
      <c r="E3540">
        <v>99201</v>
      </c>
      <c r="F3540" t="s">
        <v>22</v>
      </c>
      <c r="G3540" t="s">
        <v>22</v>
      </c>
      <c r="H3540" t="s">
        <v>57</v>
      </c>
      <c r="I3540" t="s">
        <v>203</v>
      </c>
      <c r="J3540" t="s">
        <v>59</v>
      </c>
      <c r="K3540" s="1">
        <v>43472</v>
      </c>
      <c r="L3540" t="s">
        <v>60</v>
      </c>
      <c r="M3540" t="str">
        <f>HYPERLINK("https://www.regulations.gov/docket?D=FDA-2019-H-0055")</f>
        <v>https://www.regulations.gov/docket?D=FDA-2019-H-0055</v>
      </c>
      <c r="N3540" t="s">
        <v>59</v>
      </c>
    </row>
    <row r="3541" spans="1:14" x14ac:dyDescent="0.25">
      <c r="A3541" t="s">
        <v>1326</v>
      </c>
      <c r="B3541" t="s">
        <v>1327</v>
      </c>
      <c r="C3541" t="s">
        <v>1328</v>
      </c>
      <c r="D3541" t="s">
        <v>21</v>
      </c>
      <c r="E3541">
        <v>99004</v>
      </c>
      <c r="F3541" t="s">
        <v>22</v>
      </c>
      <c r="G3541" t="s">
        <v>22</v>
      </c>
      <c r="H3541" t="s">
        <v>57</v>
      </c>
      <c r="I3541" t="s">
        <v>203</v>
      </c>
      <c r="J3541" t="s">
        <v>59</v>
      </c>
      <c r="K3541" s="1">
        <v>43472</v>
      </c>
      <c r="L3541" t="s">
        <v>60</v>
      </c>
      <c r="M3541" t="str">
        <f>HYPERLINK("https://www.regulations.gov/docket?D=FDA-2019-H-0053")</f>
        <v>https://www.regulations.gov/docket?D=FDA-2019-H-0053</v>
      </c>
      <c r="N3541" t="s">
        <v>59</v>
      </c>
    </row>
    <row r="3542" spans="1:14" x14ac:dyDescent="0.25">
      <c r="A3542" t="s">
        <v>683</v>
      </c>
      <c r="B3542" t="s">
        <v>6075</v>
      </c>
      <c r="C3542" t="s">
        <v>4227</v>
      </c>
      <c r="D3542" t="s">
        <v>21</v>
      </c>
      <c r="E3542">
        <v>98019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43472</v>
      </c>
      <c r="L3542" t="s">
        <v>26</v>
      </c>
      <c r="N3542" t="s">
        <v>24</v>
      </c>
    </row>
    <row r="3543" spans="1:14" x14ac:dyDescent="0.25">
      <c r="A3543" t="s">
        <v>1208</v>
      </c>
      <c r="B3543" t="s">
        <v>6076</v>
      </c>
      <c r="C3543" t="s">
        <v>142</v>
      </c>
      <c r="D3543" t="s">
        <v>21</v>
      </c>
      <c r="E3543">
        <v>98902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43472</v>
      </c>
      <c r="L3543" t="s">
        <v>26</v>
      </c>
      <c r="N3543" t="s">
        <v>24</v>
      </c>
    </row>
    <row r="3544" spans="1:14" x14ac:dyDescent="0.25">
      <c r="A3544" t="s">
        <v>1669</v>
      </c>
      <c r="B3544" t="s">
        <v>1670</v>
      </c>
      <c r="C3544" t="s">
        <v>230</v>
      </c>
      <c r="D3544" t="s">
        <v>21</v>
      </c>
      <c r="E3544">
        <v>98264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43472</v>
      </c>
      <c r="L3544" t="s">
        <v>26</v>
      </c>
      <c r="N3544" t="s">
        <v>24</v>
      </c>
    </row>
    <row r="3545" spans="1:14" x14ac:dyDescent="0.25">
      <c r="A3545" t="s">
        <v>6077</v>
      </c>
      <c r="B3545" t="s">
        <v>6078</v>
      </c>
      <c r="C3545" t="s">
        <v>525</v>
      </c>
      <c r="D3545" t="s">
        <v>21</v>
      </c>
      <c r="E3545">
        <v>98258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43472</v>
      </c>
      <c r="L3545" t="s">
        <v>26</v>
      </c>
      <c r="N3545" t="s">
        <v>24</v>
      </c>
    </row>
    <row r="3546" spans="1:14" x14ac:dyDescent="0.25">
      <c r="A3546" t="s">
        <v>6079</v>
      </c>
      <c r="B3546" t="s">
        <v>6080</v>
      </c>
      <c r="C3546" t="s">
        <v>206</v>
      </c>
      <c r="D3546" t="s">
        <v>21</v>
      </c>
      <c r="E3546">
        <v>98272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43472</v>
      </c>
      <c r="L3546" t="s">
        <v>26</v>
      </c>
      <c r="N3546" t="s">
        <v>24</v>
      </c>
    </row>
    <row r="3547" spans="1:14" x14ac:dyDescent="0.25">
      <c r="A3547" t="s">
        <v>71</v>
      </c>
      <c r="B3547" t="s">
        <v>6081</v>
      </c>
      <c r="C3547" t="s">
        <v>206</v>
      </c>
      <c r="D3547" t="s">
        <v>21</v>
      </c>
      <c r="E3547">
        <v>98272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43472</v>
      </c>
      <c r="L3547" t="s">
        <v>26</v>
      </c>
      <c r="N3547" t="s">
        <v>24</v>
      </c>
    </row>
    <row r="3548" spans="1:14" x14ac:dyDescent="0.25">
      <c r="A3548" t="s">
        <v>6082</v>
      </c>
      <c r="B3548" t="s">
        <v>6083</v>
      </c>
      <c r="C3548" t="s">
        <v>286</v>
      </c>
      <c r="D3548" t="s">
        <v>21</v>
      </c>
      <c r="E3548">
        <v>98506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43472</v>
      </c>
      <c r="L3548" t="s">
        <v>26</v>
      </c>
      <c r="N3548" t="s">
        <v>24</v>
      </c>
    </row>
    <row r="3549" spans="1:14" x14ac:dyDescent="0.25">
      <c r="A3549" t="s">
        <v>77</v>
      </c>
      <c r="B3549" t="s">
        <v>6084</v>
      </c>
      <c r="C3549" t="s">
        <v>377</v>
      </c>
      <c r="D3549" t="s">
        <v>21</v>
      </c>
      <c r="E3549">
        <v>98027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43472</v>
      </c>
      <c r="L3549" t="s">
        <v>26</v>
      </c>
      <c r="N3549" t="s">
        <v>24</v>
      </c>
    </row>
    <row r="3550" spans="1:14" x14ac:dyDescent="0.25">
      <c r="A3550" t="s">
        <v>6085</v>
      </c>
      <c r="B3550" t="s">
        <v>6086</v>
      </c>
      <c r="C3550" t="s">
        <v>165</v>
      </c>
      <c r="D3550" t="s">
        <v>21</v>
      </c>
      <c r="E3550">
        <v>98375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43472</v>
      </c>
      <c r="L3550" t="s">
        <v>26</v>
      </c>
      <c r="N3550" t="s">
        <v>24</v>
      </c>
    </row>
    <row r="3551" spans="1:14" x14ac:dyDescent="0.25">
      <c r="A3551" t="s">
        <v>6087</v>
      </c>
      <c r="B3551" t="s">
        <v>6088</v>
      </c>
      <c r="C3551" t="s">
        <v>87</v>
      </c>
      <c r="D3551" t="s">
        <v>21</v>
      </c>
      <c r="E3551">
        <v>99001</v>
      </c>
      <c r="F3551" t="s">
        <v>23</v>
      </c>
      <c r="G3551" t="s">
        <v>23</v>
      </c>
      <c r="H3551" t="s">
        <v>24</v>
      </c>
      <c r="I3551" t="s">
        <v>24</v>
      </c>
      <c r="J3551" t="s">
        <v>25</v>
      </c>
      <c r="K3551" s="1">
        <v>43472</v>
      </c>
      <c r="L3551" t="s">
        <v>26</v>
      </c>
      <c r="N3551" t="s">
        <v>24</v>
      </c>
    </row>
    <row r="3552" spans="1:14" x14ac:dyDescent="0.25">
      <c r="A3552" t="s">
        <v>6089</v>
      </c>
      <c r="B3552" t="s">
        <v>6090</v>
      </c>
      <c r="C3552" t="s">
        <v>29</v>
      </c>
      <c r="D3552" t="s">
        <v>21</v>
      </c>
      <c r="E3552">
        <v>98801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43471</v>
      </c>
      <c r="L3552" t="s">
        <v>26</v>
      </c>
      <c r="N3552" t="s">
        <v>24</v>
      </c>
    </row>
    <row r="3553" spans="1:14" x14ac:dyDescent="0.25">
      <c r="A3553" t="s">
        <v>6091</v>
      </c>
      <c r="B3553" t="s">
        <v>6092</v>
      </c>
      <c r="C3553" t="s">
        <v>29</v>
      </c>
      <c r="D3553" t="s">
        <v>21</v>
      </c>
      <c r="E3553">
        <v>98801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43471</v>
      </c>
      <c r="L3553" t="s">
        <v>26</v>
      </c>
      <c r="N3553" t="s">
        <v>24</v>
      </c>
    </row>
    <row r="3554" spans="1:14" x14ac:dyDescent="0.25">
      <c r="A3554" t="s">
        <v>6093</v>
      </c>
      <c r="B3554" t="s">
        <v>6094</v>
      </c>
      <c r="C3554" t="s">
        <v>142</v>
      </c>
      <c r="D3554" t="s">
        <v>21</v>
      </c>
      <c r="E3554">
        <v>98901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43471</v>
      </c>
      <c r="L3554" t="s">
        <v>26</v>
      </c>
      <c r="N3554" t="s">
        <v>24</v>
      </c>
    </row>
    <row r="3555" spans="1:14" x14ac:dyDescent="0.25">
      <c r="A3555" t="s">
        <v>356</v>
      </c>
      <c r="B3555" t="s">
        <v>6095</v>
      </c>
      <c r="C3555" t="s">
        <v>2841</v>
      </c>
      <c r="D3555" t="s">
        <v>21</v>
      </c>
      <c r="E3555">
        <v>99032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43471</v>
      </c>
      <c r="L3555" t="s">
        <v>26</v>
      </c>
      <c r="N3555" t="s">
        <v>24</v>
      </c>
    </row>
    <row r="3556" spans="1:14" x14ac:dyDescent="0.25">
      <c r="A3556" t="s">
        <v>6096</v>
      </c>
      <c r="B3556" t="s">
        <v>6097</v>
      </c>
      <c r="C3556" t="s">
        <v>29</v>
      </c>
      <c r="D3556" t="s">
        <v>21</v>
      </c>
      <c r="E3556">
        <v>98801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43471</v>
      </c>
      <c r="L3556" t="s">
        <v>26</v>
      </c>
      <c r="N3556" t="s">
        <v>24</v>
      </c>
    </row>
    <row r="3557" spans="1:14" x14ac:dyDescent="0.25">
      <c r="A3557" t="s">
        <v>6098</v>
      </c>
      <c r="B3557" t="s">
        <v>6099</v>
      </c>
      <c r="C3557" t="s">
        <v>29</v>
      </c>
      <c r="D3557" t="s">
        <v>21</v>
      </c>
      <c r="E3557">
        <v>98801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43471</v>
      </c>
      <c r="L3557" t="s">
        <v>26</v>
      </c>
      <c r="N3557" t="s">
        <v>24</v>
      </c>
    </row>
    <row r="3558" spans="1:14" x14ac:dyDescent="0.25">
      <c r="A3558" t="s">
        <v>6100</v>
      </c>
      <c r="B3558" t="s">
        <v>6101</v>
      </c>
      <c r="C3558" t="s">
        <v>53</v>
      </c>
      <c r="D3558" t="s">
        <v>21</v>
      </c>
      <c r="E3558">
        <v>98815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43471</v>
      </c>
      <c r="L3558" t="s">
        <v>26</v>
      </c>
      <c r="N3558" t="s">
        <v>24</v>
      </c>
    </row>
    <row r="3559" spans="1:14" x14ac:dyDescent="0.25">
      <c r="A3559" t="s">
        <v>6102</v>
      </c>
      <c r="B3559" t="s">
        <v>6103</v>
      </c>
      <c r="C3559" t="s">
        <v>29</v>
      </c>
      <c r="D3559" t="s">
        <v>21</v>
      </c>
      <c r="E3559">
        <v>98801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43471</v>
      </c>
      <c r="L3559" t="s">
        <v>26</v>
      </c>
      <c r="N3559" t="s">
        <v>24</v>
      </c>
    </row>
    <row r="3560" spans="1:14" x14ac:dyDescent="0.25">
      <c r="A3560" t="s">
        <v>6104</v>
      </c>
      <c r="B3560" t="s">
        <v>6105</v>
      </c>
      <c r="C3560" t="s">
        <v>142</v>
      </c>
      <c r="D3560" t="s">
        <v>21</v>
      </c>
      <c r="E3560">
        <v>98908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43471</v>
      </c>
      <c r="L3560" t="s">
        <v>26</v>
      </c>
      <c r="N3560" t="s">
        <v>24</v>
      </c>
    </row>
    <row r="3561" spans="1:14" x14ac:dyDescent="0.25">
      <c r="A3561" t="s">
        <v>6106</v>
      </c>
      <c r="B3561" t="s">
        <v>6107</v>
      </c>
      <c r="C3561" t="s">
        <v>2162</v>
      </c>
      <c r="D3561" t="s">
        <v>21</v>
      </c>
      <c r="E3561">
        <v>98826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43470</v>
      </c>
      <c r="L3561" t="s">
        <v>26</v>
      </c>
      <c r="N3561" t="s">
        <v>24</v>
      </c>
    </row>
    <row r="3562" spans="1:14" x14ac:dyDescent="0.25">
      <c r="A3562" t="s">
        <v>6108</v>
      </c>
      <c r="B3562" t="s">
        <v>6109</v>
      </c>
      <c r="C3562" t="s">
        <v>206</v>
      </c>
      <c r="D3562" t="s">
        <v>21</v>
      </c>
      <c r="E3562">
        <v>98272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43470</v>
      </c>
      <c r="L3562" t="s">
        <v>26</v>
      </c>
      <c r="N3562" t="s">
        <v>24</v>
      </c>
    </row>
    <row r="3563" spans="1:14" x14ac:dyDescent="0.25">
      <c r="A3563" t="s">
        <v>6110</v>
      </c>
      <c r="B3563" t="s">
        <v>6111</v>
      </c>
      <c r="C3563" t="s">
        <v>206</v>
      </c>
      <c r="D3563" t="s">
        <v>21</v>
      </c>
      <c r="E3563">
        <v>98272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43470</v>
      </c>
      <c r="L3563" t="s">
        <v>26</v>
      </c>
      <c r="N3563" t="s">
        <v>24</v>
      </c>
    </row>
    <row r="3564" spans="1:14" x14ac:dyDescent="0.25">
      <c r="A3564" t="s">
        <v>6112</v>
      </c>
      <c r="B3564" t="s">
        <v>6113</v>
      </c>
      <c r="C3564" t="s">
        <v>29</v>
      </c>
      <c r="D3564" t="s">
        <v>21</v>
      </c>
      <c r="E3564">
        <v>98801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43470</v>
      </c>
      <c r="L3564" t="s">
        <v>26</v>
      </c>
      <c r="N3564" t="s">
        <v>24</v>
      </c>
    </row>
    <row r="3565" spans="1:14" x14ac:dyDescent="0.25">
      <c r="A3565" t="s">
        <v>6114</v>
      </c>
      <c r="B3565" t="s">
        <v>6115</v>
      </c>
      <c r="C3565" t="s">
        <v>2162</v>
      </c>
      <c r="D3565" t="s">
        <v>21</v>
      </c>
      <c r="E3565">
        <v>98826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43470</v>
      </c>
      <c r="L3565" t="s">
        <v>26</v>
      </c>
      <c r="N3565" t="s">
        <v>24</v>
      </c>
    </row>
    <row r="3566" spans="1:14" x14ac:dyDescent="0.25">
      <c r="A3566" t="s">
        <v>6116</v>
      </c>
      <c r="B3566" t="s">
        <v>6117</v>
      </c>
      <c r="C3566" t="s">
        <v>2162</v>
      </c>
      <c r="D3566" t="s">
        <v>21</v>
      </c>
      <c r="E3566">
        <v>98826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43470</v>
      </c>
      <c r="L3566" t="s">
        <v>26</v>
      </c>
      <c r="N3566" t="s">
        <v>24</v>
      </c>
    </row>
    <row r="3567" spans="1:14" x14ac:dyDescent="0.25">
      <c r="A3567" t="s">
        <v>1657</v>
      </c>
      <c r="B3567" t="s">
        <v>6118</v>
      </c>
      <c r="C3567" t="s">
        <v>53</v>
      </c>
      <c r="D3567" t="s">
        <v>21</v>
      </c>
      <c r="E3567">
        <v>98815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43470</v>
      </c>
      <c r="L3567" t="s">
        <v>26</v>
      </c>
      <c r="N3567" t="s">
        <v>24</v>
      </c>
    </row>
    <row r="3568" spans="1:14" x14ac:dyDescent="0.25">
      <c r="A3568" t="s">
        <v>6119</v>
      </c>
      <c r="B3568" t="s">
        <v>6120</v>
      </c>
      <c r="C3568" t="s">
        <v>246</v>
      </c>
      <c r="D3568" t="s">
        <v>21</v>
      </c>
      <c r="E3568">
        <v>98311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43469</v>
      </c>
      <c r="L3568" t="s">
        <v>26</v>
      </c>
      <c r="N3568" t="s">
        <v>24</v>
      </c>
    </row>
    <row r="3569" spans="1:14" x14ac:dyDescent="0.25">
      <c r="A3569" t="s">
        <v>6121</v>
      </c>
      <c r="B3569" t="s">
        <v>6122</v>
      </c>
      <c r="C3569" t="s">
        <v>246</v>
      </c>
      <c r="D3569" t="s">
        <v>21</v>
      </c>
      <c r="E3569">
        <v>98312</v>
      </c>
      <c r="F3569" t="s">
        <v>23</v>
      </c>
      <c r="G3569" t="s">
        <v>23</v>
      </c>
      <c r="H3569" t="s">
        <v>24</v>
      </c>
      <c r="I3569" t="s">
        <v>24</v>
      </c>
      <c r="J3569" t="s">
        <v>25</v>
      </c>
      <c r="K3569" s="1">
        <v>43469</v>
      </c>
      <c r="L3569" t="s">
        <v>26</v>
      </c>
      <c r="N3569" t="s">
        <v>24</v>
      </c>
    </row>
    <row r="3570" spans="1:14" x14ac:dyDescent="0.25">
      <c r="A3570" t="s">
        <v>503</v>
      </c>
      <c r="B3570" t="s">
        <v>6123</v>
      </c>
      <c r="C3570" t="s">
        <v>548</v>
      </c>
      <c r="D3570" t="s">
        <v>21</v>
      </c>
      <c r="E3570">
        <v>98584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43469</v>
      </c>
      <c r="L3570" t="s">
        <v>26</v>
      </c>
      <c r="N3570" t="s">
        <v>24</v>
      </c>
    </row>
    <row r="3571" spans="1:14" x14ac:dyDescent="0.25">
      <c r="A3571" t="s">
        <v>809</v>
      </c>
      <c r="B3571" t="s">
        <v>6124</v>
      </c>
      <c r="C3571" t="s">
        <v>246</v>
      </c>
      <c r="D3571" t="s">
        <v>21</v>
      </c>
      <c r="E3571">
        <v>98312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43469</v>
      </c>
      <c r="L3571" t="s">
        <v>26</v>
      </c>
      <c r="N3571" t="s">
        <v>24</v>
      </c>
    </row>
    <row r="3572" spans="1:14" x14ac:dyDescent="0.25">
      <c r="A3572" t="s">
        <v>3130</v>
      </c>
      <c r="B3572" t="s">
        <v>3631</v>
      </c>
      <c r="C3572" t="s">
        <v>209</v>
      </c>
      <c r="D3572" t="s">
        <v>21</v>
      </c>
      <c r="E3572">
        <v>98032</v>
      </c>
      <c r="F3572" t="s">
        <v>22</v>
      </c>
      <c r="G3572" t="s">
        <v>22</v>
      </c>
      <c r="H3572" t="s">
        <v>116</v>
      </c>
      <c r="I3572" t="s">
        <v>117</v>
      </c>
      <c r="J3572" t="s">
        <v>59</v>
      </c>
      <c r="K3572" s="1">
        <v>43469</v>
      </c>
      <c r="L3572" t="s">
        <v>60</v>
      </c>
      <c r="M3572" t="str">
        <f>HYPERLINK("https://www.regulations.gov/docket?D=FDA-2019-H-0047")</f>
        <v>https://www.regulations.gov/docket?D=FDA-2019-H-0047</v>
      </c>
      <c r="N3572" t="s">
        <v>59</v>
      </c>
    </row>
    <row r="3573" spans="1:14" x14ac:dyDescent="0.25">
      <c r="A3573" t="s">
        <v>6125</v>
      </c>
      <c r="B3573" t="s">
        <v>6126</v>
      </c>
      <c r="C3573" t="s">
        <v>236</v>
      </c>
      <c r="D3573" t="s">
        <v>21</v>
      </c>
      <c r="E3573">
        <v>98408</v>
      </c>
      <c r="F3573" t="s">
        <v>23</v>
      </c>
      <c r="G3573" t="s">
        <v>23</v>
      </c>
      <c r="H3573" t="s">
        <v>24</v>
      </c>
      <c r="I3573" t="s">
        <v>24</v>
      </c>
      <c r="J3573" t="s">
        <v>25</v>
      </c>
      <c r="K3573" s="1">
        <v>43469</v>
      </c>
      <c r="L3573" t="s">
        <v>26</v>
      </c>
      <c r="N3573" t="s">
        <v>24</v>
      </c>
    </row>
    <row r="3574" spans="1:14" x14ac:dyDescent="0.25">
      <c r="A3574" t="s">
        <v>6127</v>
      </c>
      <c r="B3574" t="s">
        <v>6128</v>
      </c>
      <c r="C3574" t="s">
        <v>246</v>
      </c>
      <c r="D3574" t="s">
        <v>21</v>
      </c>
      <c r="E3574">
        <v>98310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43469</v>
      </c>
      <c r="L3574" t="s">
        <v>26</v>
      </c>
      <c r="N3574" t="s">
        <v>24</v>
      </c>
    </row>
    <row r="3575" spans="1:14" x14ac:dyDescent="0.25">
      <c r="A3575" t="s">
        <v>6129</v>
      </c>
      <c r="B3575" t="s">
        <v>6130</v>
      </c>
      <c r="C3575" t="s">
        <v>2227</v>
      </c>
      <c r="D3575" t="s">
        <v>21</v>
      </c>
      <c r="E3575">
        <v>98359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43469</v>
      </c>
      <c r="L3575" t="s">
        <v>26</v>
      </c>
      <c r="N3575" t="s">
        <v>24</v>
      </c>
    </row>
    <row r="3576" spans="1:14" x14ac:dyDescent="0.25">
      <c r="A3576" t="s">
        <v>316</v>
      </c>
      <c r="B3576" t="s">
        <v>6131</v>
      </c>
      <c r="C3576" t="s">
        <v>886</v>
      </c>
      <c r="D3576" t="s">
        <v>21</v>
      </c>
      <c r="E3576">
        <v>98223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43469</v>
      </c>
      <c r="L3576" t="s">
        <v>26</v>
      </c>
      <c r="N3576" t="s">
        <v>24</v>
      </c>
    </row>
    <row r="3577" spans="1:14" x14ac:dyDescent="0.25">
      <c r="A3577" t="s">
        <v>6132</v>
      </c>
      <c r="B3577" t="s">
        <v>6133</v>
      </c>
      <c r="C3577" t="s">
        <v>1498</v>
      </c>
      <c r="D3577" t="s">
        <v>21</v>
      </c>
      <c r="E3577">
        <v>98335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43469</v>
      </c>
      <c r="L3577" t="s">
        <v>26</v>
      </c>
      <c r="N3577" t="s">
        <v>24</v>
      </c>
    </row>
    <row r="3578" spans="1:14" x14ac:dyDescent="0.25">
      <c r="A3578" t="s">
        <v>6134</v>
      </c>
      <c r="B3578" t="s">
        <v>6135</v>
      </c>
      <c r="C3578" t="s">
        <v>6136</v>
      </c>
      <c r="D3578" t="s">
        <v>21</v>
      </c>
      <c r="E3578">
        <v>99330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43469</v>
      </c>
      <c r="L3578" t="s">
        <v>26</v>
      </c>
      <c r="N3578" t="s">
        <v>24</v>
      </c>
    </row>
    <row r="3579" spans="1:14" x14ac:dyDescent="0.25">
      <c r="A3579" t="s">
        <v>6137</v>
      </c>
      <c r="B3579" t="s">
        <v>6138</v>
      </c>
      <c r="C3579" t="s">
        <v>246</v>
      </c>
      <c r="D3579" t="s">
        <v>21</v>
      </c>
      <c r="E3579">
        <v>98312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43469</v>
      </c>
      <c r="L3579" t="s">
        <v>26</v>
      </c>
      <c r="N3579" t="s">
        <v>24</v>
      </c>
    </row>
    <row r="3580" spans="1:14" x14ac:dyDescent="0.25">
      <c r="A3580" t="s">
        <v>6139</v>
      </c>
      <c r="B3580" t="s">
        <v>6140</v>
      </c>
      <c r="C3580" t="s">
        <v>3807</v>
      </c>
      <c r="D3580" t="s">
        <v>21</v>
      </c>
      <c r="E3580">
        <v>99326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43469</v>
      </c>
      <c r="L3580" t="s">
        <v>26</v>
      </c>
      <c r="N3580" t="s">
        <v>24</v>
      </c>
    </row>
    <row r="3581" spans="1:14" x14ac:dyDescent="0.25">
      <c r="A3581" t="s">
        <v>4446</v>
      </c>
      <c r="B3581" t="s">
        <v>4447</v>
      </c>
      <c r="C3581" t="s">
        <v>266</v>
      </c>
      <c r="D3581" t="s">
        <v>21</v>
      </c>
      <c r="E3581">
        <v>98001</v>
      </c>
      <c r="F3581" t="s">
        <v>22</v>
      </c>
      <c r="G3581" t="s">
        <v>22</v>
      </c>
      <c r="H3581" t="s">
        <v>116</v>
      </c>
      <c r="I3581" t="s">
        <v>117</v>
      </c>
      <c r="J3581" t="s">
        <v>59</v>
      </c>
      <c r="K3581" s="1">
        <v>43469</v>
      </c>
      <c r="L3581" t="s">
        <v>60</v>
      </c>
      <c r="M3581" t="str">
        <f>HYPERLINK("https://www.regulations.gov/docket?D=FDA-2019-H-0029")</f>
        <v>https://www.regulations.gov/docket?D=FDA-2019-H-0029</v>
      </c>
      <c r="N3581" t="s">
        <v>59</v>
      </c>
    </row>
    <row r="3582" spans="1:14" x14ac:dyDescent="0.25">
      <c r="A3582" t="s">
        <v>2846</v>
      </c>
      <c r="B3582" t="s">
        <v>6141</v>
      </c>
      <c r="C3582" t="s">
        <v>246</v>
      </c>
      <c r="D3582" t="s">
        <v>21</v>
      </c>
      <c r="E3582">
        <v>98312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43469</v>
      </c>
      <c r="L3582" t="s">
        <v>26</v>
      </c>
      <c r="N3582" t="s">
        <v>24</v>
      </c>
    </row>
    <row r="3583" spans="1:14" x14ac:dyDescent="0.25">
      <c r="A3583" t="s">
        <v>6142</v>
      </c>
      <c r="B3583" t="s">
        <v>6143</v>
      </c>
      <c r="C3583" t="s">
        <v>108</v>
      </c>
      <c r="D3583" t="s">
        <v>21</v>
      </c>
      <c r="E3583">
        <v>98204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43468</v>
      </c>
      <c r="L3583" t="s">
        <v>26</v>
      </c>
      <c r="N3583" t="s">
        <v>24</v>
      </c>
    </row>
    <row r="3584" spans="1:14" x14ac:dyDescent="0.25">
      <c r="A3584" t="s">
        <v>6144</v>
      </c>
      <c r="B3584" t="s">
        <v>6145</v>
      </c>
      <c r="C3584" t="s">
        <v>142</v>
      </c>
      <c r="D3584" t="s">
        <v>21</v>
      </c>
      <c r="E3584">
        <v>98902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43468</v>
      </c>
      <c r="L3584" t="s">
        <v>26</v>
      </c>
      <c r="N3584" t="s">
        <v>24</v>
      </c>
    </row>
    <row r="3585" spans="1:14" x14ac:dyDescent="0.25">
      <c r="A3585" t="s">
        <v>3560</v>
      </c>
      <c r="B3585" t="s">
        <v>3561</v>
      </c>
      <c r="C3585" t="s">
        <v>227</v>
      </c>
      <c r="D3585" t="s">
        <v>21</v>
      </c>
      <c r="E3585">
        <v>98229</v>
      </c>
      <c r="F3585" t="s">
        <v>22</v>
      </c>
      <c r="G3585" t="s">
        <v>22</v>
      </c>
      <c r="H3585" t="s">
        <v>104</v>
      </c>
      <c r="I3585" t="s">
        <v>148</v>
      </c>
      <c r="J3585" s="1">
        <v>43386</v>
      </c>
      <c r="K3585" s="1">
        <v>43468</v>
      </c>
      <c r="L3585" t="s">
        <v>118</v>
      </c>
      <c r="N3585" t="s">
        <v>1858</v>
      </c>
    </row>
    <row r="3586" spans="1:14" x14ac:dyDescent="0.25">
      <c r="A3586" t="s">
        <v>6146</v>
      </c>
      <c r="B3586" t="s">
        <v>6147</v>
      </c>
      <c r="C3586" t="s">
        <v>108</v>
      </c>
      <c r="D3586" t="s">
        <v>21</v>
      </c>
      <c r="E3586">
        <v>98208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43468</v>
      </c>
      <c r="L3586" t="s">
        <v>26</v>
      </c>
      <c r="N3586" t="s">
        <v>24</v>
      </c>
    </row>
    <row r="3587" spans="1:14" x14ac:dyDescent="0.25">
      <c r="A3587" t="s">
        <v>1589</v>
      </c>
      <c r="B3587" t="s">
        <v>6148</v>
      </c>
      <c r="C3587" t="s">
        <v>215</v>
      </c>
      <c r="D3587" t="s">
        <v>21</v>
      </c>
      <c r="E3587">
        <v>98003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43468</v>
      </c>
      <c r="L3587" t="s">
        <v>26</v>
      </c>
      <c r="N3587" t="s">
        <v>24</v>
      </c>
    </row>
    <row r="3588" spans="1:14" x14ac:dyDescent="0.25">
      <c r="A3588" t="s">
        <v>6149</v>
      </c>
      <c r="B3588" t="s">
        <v>6150</v>
      </c>
      <c r="C3588" t="s">
        <v>84</v>
      </c>
      <c r="D3588" t="s">
        <v>21</v>
      </c>
      <c r="E3588">
        <v>98926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43468</v>
      </c>
      <c r="L3588" t="s">
        <v>26</v>
      </c>
      <c r="N3588" t="s">
        <v>24</v>
      </c>
    </row>
    <row r="3589" spans="1:14" x14ac:dyDescent="0.25">
      <c r="A3589" t="s">
        <v>1676</v>
      </c>
      <c r="B3589" t="s">
        <v>1677</v>
      </c>
      <c r="C3589" t="s">
        <v>722</v>
      </c>
      <c r="D3589" t="s">
        <v>21</v>
      </c>
      <c r="E3589">
        <v>98047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43468</v>
      </c>
      <c r="L3589" t="s">
        <v>26</v>
      </c>
      <c r="N3589" t="s">
        <v>24</v>
      </c>
    </row>
    <row r="3590" spans="1:14" x14ac:dyDescent="0.25">
      <c r="A3590" t="s">
        <v>733</v>
      </c>
      <c r="B3590" t="s">
        <v>6151</v>
      </c>
      <c r="C3590" t="s">
        <v>722</v>
      </c>
      <c r="D3590" t="s">
        <v>21</v>
      </c>
      <c r="E3590">
        <v>98047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43468</v>
      </c>
      <c r="L3590" t="s">
        <v>26</v>
      </c>
      <c r="N3590" t="s">
        <v>24</v>
      </c>
    </row>
    <row r="3591" spans="1:14" x14ac:dyDescent="0.25">
      <c r="A3591" t="s">
        <v>6152</v>
      </c>
      <c r="B3591" t="s">
        <v>6153</v>
      </c>
      <c r="C3591" t="s">
        <v>236</v>
      </c>
      <c r="D3591" t="s">
        <v>21</v>
      </c>
      <c r="E3591">
        <v>98444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43468</v>
      </c>
      <c r="L3591" t="s">
        <v>26</v>
      </c>
      <c r="N3591" t="s">
        <v>24</v>
      </c>
    </row>
    <row r="3592" spans="1:14" x14ac:dyDescent="0.25">
      <c r="A3592" t="s">
        <v>6154</v>
      </c>
      <c r="B3592" t="s">
        <v>6155</v>
      </c>
      <c r="C3592" t="s">
        <v>84</v>
      </c>
      <c r="D3592" t="s">
        <v>21</v>
      </c>
      <c r="E3592">
        <v>98926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43468</v>
      </c>
      <c r="L3592" t="s">
        <v>26</v>
      </c>
      <c r="N3592" t="s">
        <v>24</v>
      </c>
    </row>
    <row r="3593" spans="1:14" x14ac:dyDescent="0.25">
      <c r="A3593" t="s">
        <v>571</v>
      </c>
      <c r="B3593" t="s">
        <v>6156</v>
      </c>
      <c r="C3593" t="s">
        <v>573</v>
      </c>
      <c r="D3593" t="s">
        <v>21</v>
      </c>
      <c r="E3593">
        <v>98579</v>
      </c>
      <c r="F3593" t="s">
        <v>22</v>
      </c>
      <c r="G3593" t="s">
        <v>22</v>
      </c>
      <c r="H3593" t="s">
        <v>104</v>
      </c>
      <c r="I3593" t="s">
        <v>105</v>
      </c>
      <c r="J3593" s="1">
        <v>43403</v>
      </c>
      <c r="K3593" s="1">
        <v>43468</v>
      </c>
      <c r="L3593" t="s">
        <v>118</v>
      </c>
      <c r="N3593" t="s">
        <v>1858</v>
      </c>
    </row>
    <row r="3594" spans="1:14" x14ac:dyDescent="0.25">
      <c r="A3594" t="s">
        <v>4646</v>
      </c>
      <c r="B3594" t="s">
        <v>6157</v>
      </c>
      <c r="C3594" t="s">
        <v>236</v>
      </c>
      <c r="D3594" t="s">
        <v>21</v>
      </c>
      <c r="E3594">
        <v>98418</v>
      </c>
      <c r="F3594" t="s">
        <v>22</v>
      </c>
      <c r="G3594" t="s">
        <v>22</v>
      </c>
      <c r="H3594" t="s">
        <v>104</v>
      </c>
      <c r="I3594" t="s">
        <v>148</v>
      </c>
      <c r="J3594" s="1">
        <v>43395</v>
      </c>
      <c r="K3594" s="1">
        <v>43468</v>
      </c>
      <c r="L3594" t="s">
        <v>118</v>
      </c>
      <c r="N3594" t="s">
        <v>1858</v>
      </c>
    </row>
    <row r="3595" spans="1:14" x14ac:dyDescent="0.25">
      <c r="A3595" t="s">
        <v>219</v>
      </c>
      <c r="B3595" t="s">
        <v>6158</v>
      </c>
      <c r="C3595" t="s">
        <v>221</v>
      </c>
      <c r="D3595" t="s">
        <v>21</v>
      </c>
      <c r="E3595">
        <v>98607</v>
      </c>
      <c r="F3595" t="s">
        <v>22</v>
      </c>
      <c r="G3595" t="s">
        <v>22</v>
      </c>
      <c r="H3595" t="s">
        <v>116</v>
      </c>
      <c r="I3595" t="s">
        <v>212</v>
      </c>
      <c r="J3595" s="1">
        <v>43394</v>
      </c>
      <c r="K3595" s="1">
        <v>43468</v>
      </c>
      <c r="L3595" t="s">
        <v>118</v>
      </c>
      <c r="N3595" t="s">
        <v>1849</v>
      </c>
    </row>
    <row r="3596" spans="1:14" x14ac:dyDescent="0.25">
      <c r="A3596" t="s">
        <v>581</v>
      </c>
      <c r="B3596" t="s">
        <v>6159</v>
      </c>
      <c r="C3596" t="s">
        <v>202</v>
      </c>
      <c r="D3596" t="s">
        <v>21</v>
      </c>
      <c r="E3596">
        <v>98038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43468</v>
      </c>
      <c r="L3596" t="s">
        <v>26</v>
      </c>
      <c r="N3596" t="s">
        <v>24</v>
      </c>
    </row>
    <row r="3597" spans="1:14" x14ac:dyDescent="0.25">
      <c r="A3597" t="s">
        <v>6160</v>
      </c>
      <c r="B3597" t="s">
        <v>6161</v>
      </c>
      <c r="C3597" t="s">
        <v>84</v>
      </c>
      <c r="D3597" t="s">
        <v>21</v>
      </c>
      <c r="E3597">
        <v>98926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43468</v>
      </c>
      <c r="L3597" t="s">
        <v>26</v>
      </c>
      <c r="N3597" t="s">
        <v>24</v>
      </c>
    </row>
    <row r="3598" spans="1:14" x14ac:dyDescent="0.25">
      <c r="A3598" t="s">
        <v>4354</v>
      </c>
      <c r="B3598" t="s">
        <v>6162</v>
      </c>
      <c r="C3598" t="s">
        <v>266</v>
      </c>
      <c r="D3598" t="s">
        <v>21</v>
      </c>
      <c r="E3598">
        <v>98002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43468</v>
      </c>
      <c r="L3598" t="s">
        <v>26</v>
      </c>
      <c r="N3598" t="s">
        <v>24</v>
      </c>
    </row>
    <row r="3599" spans="1:14" x14ac:dyDescent="0.25">
      <c r="A3599" t="s">
        <v>242</v>
      </c>
      <c r="B3599" t="s">
        <v>1682</v>
      </c>
      <c r="C3599" t="s">
        <v>722</v>
      </c>
      <c r="D3599" t="s">
        <v>21</v>
      </c>
      <c r="E3599">
        <v>98047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43468</v>
      </c>
      <c r="L3599" t="s">
        <v>26</v>
      </c>
      <c r="N3599" t="s">
        <v>24</v>
      </c>
    </row>
    <row r="3600" spans="1:14" x14ac:dyDescent="0.25">
      <c r="A3600" t="s">
        <v>138</v>
      </c>
      <c r="B3600" t="s">
        <v>6163</v>
      </c>
      <c r="C3600" t="s">
        <v>84</v>
      </c>
      <c r="D3600" t="s">
        <v>21</v>
      </c>
      <c r="E3600">
        <v>98926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43468</v>
      </c>
      <c r="L3600" t="s">
        <v>26</v>
      </c>
      <c r="N3600" t="s">
        <v>24</v>
      </c>
    </row>
    <row r="3601" spans="1:14" x14ac:dyDescent="0.25">
      <c r="A3601" t="s">
        <v>6164</v>
      </c>
      <c r="B3601" t="s">
        <v>6165</v>
      </c>
      <c r="C3601" t="s">
        <v>1498</v>
      </c>
      <c r="D3601" t="s">
        <v>21</v>
      </c>
      <c r="E3601">
        <v>98329</v>
      </c>
      <c r="F3601" t="s">
        <v>22</v>
      </c>
      <c r="G3601" t="s">
        <v>22</v>
      </c>
      <c r="H3601" t="s">
        <v>104</v>
      </c>
      <c r="I3601" t="s">
        <v>148</v>
      </c>
      <c r="J3601" s="1">
        <v>43402</v>
      </c>
      <c r="K3601" s="1">
        <v>43468</v>
      </c>
      <c r="L3601" t="s">
        <v>118</v>
      </c>
      <c r="N3601" t="s">
        <v>1858</v>
      </c>
    </row>
    <row r="3602" spans="1:14" x14ac:dyDescent="0.25">
      <c r="A3602" t="s">
        <v>6166</v>
      </c>
      <c r="B3602" t="s">
        <v>6167</v>
      </c>
      <c r="C3602" t="s">
        <v>236</v>
      </c>
      <c r="D3602" t="s">
        <v>21</v>
      </c>
      <c r="E3602">
        <v>98499</v>
      </c>
      <c r="F3602" t="s">
        <v>23</v>
      </c>
      <c r="G3602" t="s">
        <v>23</v>
      </c>
      <c r="H3602" t="s">
        <v>24</v>
      </c>
      <c r="I3602" t="s">
        <v>24</v>
      </c>
      <c r="J3602" t="s">
        <v>25</v>
      </c>
      <c r="K3602" s="1">
        <v>43468</v>
      </c>
      <c r="L3602" t="s">
        <v>26</v>
      </c>
      <c r="N3602" t="s">
        <v>24</v>
      </c>
    </row>
    <row r="3603" spans="1:14" x14ac:dyDescent="0.25">
      <c r="A3603" t="s">
        <v>924</v>
      </c>
      <c r="B3603" t="s">
        <v>925</v>
      </c>
      <c r="C3603" t="s">
        <v>236</v>
      </c>
      <c r="D3603" t="s">
        <v>21</v>
      </c>
      <c r="E3603">
        <v>98402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43468</v>
      </c>
      <c r="L3603" t="s">
        <v>26</v>
      </c>
      <c r="N3603" t="s">
        <v>24</v>
      </c>
    </row>
    <row r="3604" spans="1:14" x14ac:dyDescent="0.25">
      <c r="A3604" t="s">
        <v>1692</v>
      </c>
      <c r="B3604" t="s">
        <v>1693</v>
      </c>
      <c r="C3604" t="s">
        <v>209</v>
      </c>
      <c r="D3604" t="s">
        <v>21</v>
      </c>
      <c r="E3604">
        <v>98032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43468</v>
      </c>
      <c r="L3604" t="s">
        <v>26</v>
      </c>
      <c r="N3604" t="s">
        <v>24</v>
      </c>
    </row>
    <row r="3605" spans="1:14" x14ac:dyDescent="0.25">
      <c r="A3605" t="s">
        <v>2035</v>
      </c>
      <c r="B3605" t="s">
        <v>2036</v>
      </c>
      <c r="C3605" t="s">
        <v>142</v>
      </c>
      <c r="D3605" t="s">
        <v>21</v>
      </c>
      <c r="E3605">
        <v>98902</v>
      </c>
      <c r="F3605" t="s">
        <v>22</v>
      </c>
      <c r="G3605" t="s">
        <v>22</v>
      </c>
      <c r="H3605" t="s">
        <v>104</v>
      </c>
      <c r="I3605" t="s">
        <v>105</v>
      </c>
      <c r="J3605" s="1">
        <v>43404</v>
      </c>
      <c r="K3605" s="1">
        <v>43468</v>
      </c>
      <c r="L3605" t="s">
        <v>118</v>
      </c>
      <c r="N3605" t="s">
        <v>1858</v>
      </c>
    </row>
    <row r="3606" spans="1:14" x14ac:dyDescent="0.25">
      <c r="A3606" t="s">
        <v>1694</v>
      </c>
      <c r="B3606" t="s">
        <v>1695</v>
      </c>
      <c r="C3606" t="s">
        <v>1696</v>
      </c>
      <c r="D3606" t="s">
        <v>21</v>
      </c>
      <c r="E3606">
        <v>98001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43468</v>
      </c>
      <c r="L3606" t="s">
        <v>26</v>
      </c>
      <c r="N3606" t="s">
        <v>24</v>
      </c>
    </row>
    <row r="3607" spans="1:14" x14ac:dyDescent="0.25">
      <c r="A3607" t="s">
        <v>6168</v>
      </c>
      <c r="B3607" t="s">
        <v>6169</v>
      </c>
      <c r="C3607" t="s">
        <v>236</v>
      </c>
      <c r="D3607" t="s">
        <v>21</v>
      </c>
      <c r="E3607">
        <v>98445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43468</v>
      </c>
      <c r="L3607" t="s">
        <v>26</v>
      </c>
      <c r="N3607" t="s">
        <v>24</v>
      </c>
    </row>
    <row r="3608" spans="1:14" x14ac:dyDescent="0.25">
      <c r="A3608" t="s">
        <v>685</v>
      </c>
      <c r="B3608" t="s">
        <v>6170</v>
      </c>
      <c r="C3608" t="s">
        <v>5500</v>
      </c>
      <c r="D3608" t="s">
        <v>21</v>
      </c>
      <c r="E3608">
        <v>98371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43468</v>
      </c>
      <c r="L3608" t="s">
        <v>26</v>
      </c>
      <c r="N3608" t="s">
        <v>24</v>
      </c>
    </row>
    <row r="3609" spans="1:14" x14ac:dyDescent="0.25">
      <c r="A3609" t="s">
        <v>6171</v>
      </c>
      <c r="B3609" t="s">
        <v>6172</v>
      </c>
      <c r="C3609" t="s">
        <v>236</v>
      </c>
      <c r="D3609" t="s">
        <v>21</v>
      </c>
      <c r="E3609">
        <v>98409</v>
      </c>
      <c r="F3609" t="s">
        <v>23</v>
      </c>
      <c r="G3609" t="s">
        <v>23</v>
      </c>
      <c r="H3609" t="s">
        <v>24</v>
      </c>
      <c r="I3609" t="s">
        <v>24</v>
      </c>
      <c r="J3609" t="s">
        <v>25</v>
      </c>
      <c r="K3609" s="1">
        <v>43468</v>
      </c>
      <c r="L3609" t="s">
        <v>26</v>
      </c>
      <c r="N3609" t="s">
        <v>24</v>
      </c>
    </row>
    <row r="3610" spans="1:14" x14ac:dyDescent="0.25">
      <c r="A3610" t="s">
        <v>6173</v>
      </c>
      <c r="B3610" t="s">
        <v>6174</v>
      </c>
      <c r="C3610" t="s">
        <v>236</v>
      </c>
      <c r="D3610" t="s">
        <v>21</v>
      </c>
      <c r="E3610">
        <v>98402</v>
      </c>
      <c r="F3610" t="s">
        <v>23</v>
      </c>
      <c r="G3610" t="s">
        <v>23</v>
      </c>
      <c r="H3610" t="s">
        <v>24</v>
      </c>
      <c r="I3610" t="s">
        <v>24</v>
      </c>
      <c r="J3610" t="s">
        <v>25</v>
      </c>
      <c r="K3610" s="1">
        <v>43468</v>
      </c>
      <c r="L3610" t="s">
        <v>26</v>
      </c>
      <c r="N3610" t="s">
        <v>24</v>
      </c>
    </row>
    <row r="3611" spans="1:14" x14ac:dyDescent="0.25">
      <c r="A3611" t="s">
        <v>3822</v>
      </c>
      <c r="B3611" t="s">
        <v>3823</v>
      </c>
      <c r="C3611" t="s">
        <v>1688</v>
      </c>
      <c r="D3611" t="s">
        <v>21</v>
      </c>
      <c r="E3611">
        <v>98198</v>
      </c>
      <c r="F3611" t="s">
        <v>22</v>
      </c>
      <c r="G3611" t="s">
        <v>22</v>
      </c>
      <c r="H3611" t="s">
        <v>104</v>
      </c>
      <c r="I3611" t="s">
        <v>105</v>
      </c>
      <c r="J3611" t="s">
        <v>59</v>
      </c>
      <c r="K3611" s="1">
        <v>43468</v>
      </c>
      <c r="L3611" t="s">
        <v>60</v>
      </c>
      <c r="M3611" t="str">
        <f>HYPERLINK("https://www.regulations.gov/docket?D=FDA-2019-H-0022")</f>
        <v>https://www.regulations.gov/docket?D=FDA-2019-H-0022</v>
      </c>
      <c r="N3611" t="s">
        <v>59</v>
      </c>
    </row>
    <row r="3612" spans="1:14" x14ac:dyDescent="0.25">
      <c r="A3612" t="s">
        <v>1143</v>
      </c>
      <c r="B3612" t="s">
        <v>6175</v>
      </c>
      <c r="C3612" t="s">
        <v>108</v>
      </c>
      <c r="D3612" t="s">
        <v>21</v>
      </c>
      <c r="E3612">
        <v>98208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43468</v>
      </c>
      <c r="L3612" t="s">
        <v>26</v>
      </c>
      <c r="N3612" t="s">
        <v>24</v>
      </c>
    </row>
    <row r="3613" spans="1:14" x14ac:dyDescent="0.25">
      <c r="A3613" t="s">
        <v>6176</v>
      </c>
      <c r="B3613" t="s">
        <v>6177</v>
      </c>
      <c r="C3613" t="s">
        <v>20</v>
      </c>
      <c r="D3613" t="s">
        <v>21</v>
      </c>
      <c r="E3613">
        <v>98109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43467</v>
      </c>
      <c r="L3613" t="s">
        <v>26</v>
      </c>
      <c r="N3613" t="s">
        <v>24</v>
      </c>
    </row>
    <row r="3614" spans="1:14" x14ac:dyDescent="0.25">
      <c r="A3614" t="s">
        <v>6178</v>
      </c>
      <c r="B3614" t="s">
        <v>6179</v>
      </c>
      <c r="C3614" t="s">
        <v>142</v>
      </c>
      <c r="D3614" t="s">
        <v>21</v>
      </c>
      <c r="E3614">
        <v>98902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43467</v>
      </c>
      <c r="L3614" t="s">
        <v>26</v>
      </c>
      <c r="N3614" t="s">
        <v>24</v>
      </c>
    </row>
    <row r="3615" spans="1:14" x14ac:dyDescent="0.25">
      <c r="A3615" t="s">
        <v>6180</v>
      </c>
      <c r="B3615" t="s">
        <v>6181</v>
      </c>
      <c r="C3615" t="s">
        <v>215</v>
      </c>
      <c r="D3615" t="s">
        <v>21</v>
      </c>
      <c r="E3615">
        <v>98003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43467</v>
      </c>
      <c r="L3615" t="s">
        <v>26</v>
      </c>
      <c r="N3615" t="s">
        <v>24</v>
      </c>
    </row>
    <row r="3616" spans="1:14" x14ac:dyDescent="0.25">
      <c r="A3616" t="s">
        <v>2074</v>
      </c>
      <c r="B3616" t="s">
        <v>2075</v>
      </c>
      <c r="C3616" t="s">
        <v>165</v>
      </c>
      <c r="D3616" t="s">
        <v>21</v>
      </c>
      <c r="E3616">
        <v>98373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43467</v>
      </c>
      <c r="L3616" t="s">
        <v>26</v>
      </c>
      <c r="N3616" t="s">
        <v>24</v>
      </c>
    </row>
    <row r="3617" spans="1:14" x14ac:dyDescent="0.25">
      <c r="A3617" t="s">
        <v>6182</v>
      </c>
      <c r="B3617" t="s">
        <v>6183</v>
      </c>
      <c r="C3617" t="s">
        <v>20</v>
      </c>
      <c r="D3617" t="s">
        <v>21</v>
      </c>
      <c r="E3617">
        <v>98104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43467</v>
      </c>
      <c r="L3617" t="s">
        <v>26</v>
      </c>
      <c r="N3617" t="s">
        <v>24</v>
      </c>
    </row>
    <row r="3618" spans="1:14" x14ac:dyDescent="0.25">
      <c r="A3618" t="s">
        <v>6184</v>
      </c>
      <c r="B3618" t="s">
        <v>6185</v>
      </c>
      <c r="C3618" t="s">
        <v>142</v>
      </c>
      <c r="D3618" t="s">
        <v>21</v>
      </c>
      <c r="E3618">
        <v>98902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43467</v>
      </c>
      <c r="L3618" t="s">
        <v>26</v>
      </c>
      <c r="N3618" t="s">
        <v>24</v>
      </c>
    </row>
    <row r="3619" spans="1:14" x14ac:dyDescent="0.25">
      <c r="A3619" t="s">
        <v>6186</v>
      </c>
      <c r="B3619" t="s">
        <v>6187</v>
      </c>
      <c r="C3619" t="s">
        <v>215</v>
      </c>
      <c r="D3619" t="s">
        <v>21</v>
      </c>
      <c r="E3619">
        <v>98005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43467</v>
      </c>
      <c r="L3619" t="s">
        <v>26</v>
      </c>
      <c r="N3619" t="s">
        <v>24</v>
      </c>
    </row>
    <row r="3620" spans="1:14" x14ac:dyDescent="0.25">
      <c r="A3620" t="s">
        <v>6188</v>
      </c>
      <c r="B3620" t="s">
        <v>6189</v>
      </c>
      <c r="C3620" t="s">
        <v>142</v>
      </c>
      <c r="D3620" t="s">
        <v>21</v>
      </c>
      <c r="E3620">
        <v>98902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43467</v>
      </c>
      <c r="L3620" t="s">
        <v>26</v>
      </c>
      <c r="N3620" t="s">
        <v>24</v>
      </c>
    </row>
    <row r="3621" spans="1:14" x14ac:dyDescent="0.25">
      <c r="A3621" t="s">
        <v>6190</v>
      </c>
      <c r="B3621" t="s">
        <v>6191</v>
      </c>
      <c r="C3621" t="s">
        <v>1498</v>
      </c>
      <c r="D3621" t="s">
        <v>21</v>
      </c>
      <c r="E3621">
        <v>98332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43467</v>
      </c>
      <c r="L3621" t="s">
        <v>26</v>
      </c>
      <c r="N3621" t="s">
        <v>24</v>
      </c>
    </row>
    <row r="3622" spans="1:14" x14ac:dyDescent="0.25">
      <c r="A3622" t="s">
        <v>6192</v>
      </c>
      <c r="B3622" t="s">
        <v>6193</v>
      </c>
      <c r="C3622" t="s">
        <v>266</v>
      </c>
      <c r="D3622" t="s">
        <v>21</v>
      </c>
      <c r="E3622">
        <v>98002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43467</v>
      </c>
      <c r="L3622" t="s">
        <v>26</v>
      </c>
      <c r="N3622" t="s">
        <v>24</v>
      </c>
    </row>
    <row r="3623" spans="1:14" x14ac:dyDescent="0.25">
      <c r="A3623" t="s">
        <v>6194</v>
      </c>
      <c r="B3623" t="s">
        <v>6195</v>
      </c>
      <c r="C3623" t="s">
        <v>266</v>
      </c>
      <c r="D3623" t="s">
        <v>21</v>
      </c>
      <c r="E3623">
        <v>98002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43467</v>
      </c>
      <c r="L3623" t="s">
        <v>26</v>
      </c>
      <c r="N3623" t="s">
        <v>24</v>
      </c>
    </row>
    <row r="3624" spans="1:14" x14ac:dyDescent="0.25">
      <c r="A3624" t="s">
        <v>6196</v>
      </c>
      <c r="B3624" t="s">
        <v>6197</v>
      </c>
      <c r="C3624" t="s">
        <v>215</v>
      </c>
      <c r="D3624" t="s">
        <v>21</v>
      </c>
      <c r="E3624">
        <v>98023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43467</v>
      </c>
      <c r="L3624" t="s">
        <v>26</v>
      </c>
      <c r="N3624" t="s">
        <v>24</v>
      </c>
    </row>
    <row r="3625" spans="1:14" x14ac:dyDescent="0.25">
      <c r="A3625" t="s">
        <v>6198</v>
      </c>
      <c r="B3625" t="s">
        <v>6199</v>
      </c>
      <c r="C3625" t="s">
        <v>142</v>
      </c>
      <c r="D3625" t="s">
        <v>21</v>
      </c>
      <c r="E3625">
        <v>98901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43467</v>
      </c>
      <c r="L3625" t="s">
        <v>26</v>
      </c>
      <c r="N3625" t="s">
        <v>24</v>
      </c>
    </row>
    <row r="3626" spans="1:14" x14ac:dyDescent="0.25">
      <c r="A3626" t="s">
        <v>6200</v>
      </c>
      <c r="B3626" t="s">
        <v>6201</v>
      </c>
      <c r="C3626" t="s">
        <v>1498</v>
      </c>
      <c r="D3626" t="s">
        <v>21</v>
      </c>
      <c r="E3626">
        <v>98335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43467</v>
      </c>
      <c r="L3626" t="s">
        <v>26</v>
      </c>
      <c r="N3626" t="s">
        <v>24</v>
      </c>
    </row>
    <row r="3627" spans="1:14" x14ac:dyDescent="0.25">
      <c r="A3627" t="s">
        <v>5869</v>
      </c>
      <c r="B3627" t="s">
        <v>6202</v>
      </c>
      <c r="C3627" t="s">
        <v>215</v>
      </c>
      <c r="D3627" t="s">
        <v>21</v>
      </c>
      <c r="E3627">
        <v>98023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43467</v>
      </c>
      <c r="L3627" t="s">
        <v>26</v>
      </c>
      <c r="N3627" t="s">
        <v>24</v>
      </c>
    </row>
    <row r="3628" spans="1:14" x14ac:dyDescent="0.25">
      <c r="A3628" t="s">
        <v>6203</v>
      </c>
      <c r="B3628" t="s">
        <v>6204</v>
      </c>
      <c r="C3628" t="s">
        <v>142</v>
      </c>
      <c r="D3628" t="s">
        <v>21</v>
      </c>
      <c r="E3628">
        <v>98903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43467</v>
      </c>
      <c r="L3628" t="s">
        <v>26</v>
      </c>
      <c r="N3628" t="s">
        <v>24</v>
      </c>
    </row>
    <row r="3629" spans="1:14" x14ac:dyDescent="0.25">
      <c r="A3629" t="s">
        <v>920</v>
      </c>
      <c r="B3629" t="s">
        <v>921</v>
      </c>
      <c r="C3629" t="s">
        <v>236</v>
      </c>
      <c r="D3629" t="s">
        <v>21</v>
      </c>
      <c r="E3629">
        <v>98402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43467</v>
      </c>
      <c r="L3629" t="s">
        <v>26</v>
      </c>
      <c r="N3629" t="s">
        <v>24</v>
      </c>
    </row>
    <row r="3630" spans="1:14" x14ac:dyDescent="0.25">
      <c r="A3630" t="s">
        <v>2094</v>
      </c>
      <c r="B3630" t="s">
        <v>2095</v>
      </c>
      <c r="C3630" t="s">
        <v>165</v>
      </c>
      <c r="D3630" t="s">
        <v>21</v>
      </c>
      <c r="E3630">
        <v>98375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43467</v>
      </c>
      <c r="L3630" t="s">
        <v>26</v>
      </c>
      <c r="N3630" t="s">
        <v>24</v>
      </c>
    </row>
    <row r="3631" spans="1:14" x14ac:dyDescent="0.25">
      <c r="A3631" t="s">
        <v>5462</v>
      </c>
      <c r="B3631" t="s">
        <v>6205</v>
      </c>
      <c r="C3631" t="s">
        <v>20</v>
      </c>
      <c r="D3631" t="s">
        <v>21</v>
      </c>
      <c r="E3631">
        <v>98122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43467</v>
      </c>
      <c r="L3631" t="s">
        <v>26</v>
      </c>
      <c r="N3631" t="s">
        <v>24</v>
      </c>
    </row>
    <row r="3632" spans="1:14" x14ac:dyDescent="0.25">
      <c r="A3632" t="s">
        <v>6206</v>
      </c>
      <c r="B3632" t="s">
        <v>6207</v>
      </c>
      <c r="C3632" t="s">
        <v>142</v>
      </c>
      <c r="D3632" t="s">
        <v>21</v>
      </c>
      <c r="E3632">
        <v>98901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43467</v>
      </c>
      <c r="L3632" t="s">
        <v>26</v>
      </c>
      <c r="N3632" t="s">
        <v>24</v>
      </c>
    </row>
    <row r="3633" spans="1:14" x14ac:dyDescent="0.25">
      <c r="A3633" t="s">
        <v>6208</v>
      </c>
      <c r="B3633" t="s">
        <v>6209</v>
      </c>
      <c r="C3633" t="s">
        <v>20</v>
      </c>
      <c r="D3633" t="s">
        <v>21</v>
      </c>
      <c r="E3633">
        <v>98144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43467</v>
      </c>
      <c r="L3633" t="s">
        <v>26</v>
      </c>
      <c r="N3633" t="s">
        <v>24</v>
      </c>
    </row>
    <row r="3634" spans="1:14" x14ac:dyDescent="0.25">
      <c r="A3634" t="s">
        <v>6210</v>
      </c>
      <c r="B3634" t="s">
        <v>6211</v>
      </c>
      <c r="C3634" t="s">
        <v>20</v>
      </c>
      <c r="D3634" t="s">
        <v>21</v>
      </c>
      <c r="E3634">
        <v>98104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43467</v>
      </c>
      <c r="L3634" t="s">
        <v>26</v>
      </c>
      <c r="N3634" t="s">
        <v>24</v>
      </c>
    </row>
    <row r="3635" spans="1:14" x14ac:dyDescent="0.25">
      <c r="A3635" t="s">
        <v>6212</v>
      </c>
      <c r="B3635" t="s">
        <v>6213</v>
      </c>
      <c r="C3635" t="s">
        <v>236</v>
      </c>
      <c r="D3635" t="s">
        <v>21</v>
      </c>
      <c r="E3635">
        <v>98422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43467</v>
      </c>
      <c r="L3635" t="s">
        <v>26</v>
      </c>
      <c r="N3635" t="s">
        <v>24</v>
      </c>
    </row>
    <row r="3636" spans="1:14" x14ac:dyDescent="0.25">
      <c r="A3636" t="s">
        <v>1110</v>
      </c>
      <c r="B3636" t="s">
        <v>6214</v>
      </c>
      <c r="C3636" t="s">
        <v>209</v>
      </c>
      <c r="D3636" t="s">
        <v>21</v>
      </c>
      <c r="E3636">
        <v>98032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43467</v>
      </c>
      <c r="L3636" t="s">
        <v>26</v>
      </c>
      <c r="N3636" t="s">
        <v>24</v>
      </c>
    </row>
    <row r="3637" spans="1:14" x14ac:dyDescent="0.25">
      <c r="A3637" t="s">
        <v>6215</v>
      </c>
      <c r="B3637" t="s">
        <v>6216</v>
      </c>
      <c r="C3637" t="s">
        <v>20</v>
      </c>
      <c r="D3637" t="s">
        <v>21</v>
      </c>
      <c r="E3637">
        <v>98104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43467</v>
      </c>
      <c r="L3637" t="s">
        <v>26</v>
      </c>
      <c r="N3637" t="s">
        <v>24</v>
      </c>
    </row>
    <row r="3638" spans="1:14" x14ac:dyDescent="0.25">
      <c r="A3638" t="s">
        <v>4135</v>
      </c>
      <c r="B3638" t="s">
        <v>3283</v>
      </c>
      <c r="C3638" t="s">
        <v>215</v>
      </c>
      <c r="D3638" t="s">
        <v>21</v>
      </c>
      <c r="E3638">
        <v>98023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43467</v>
      </c>
      <c r="L3638" t="s">
        <v>26</v>
      </c>
      <c r="N3638" t="s">
        <v>24</v>
      </c>
    </row>
    <row r="3639" spans="1:14" x14ac:dyDescent="0.25">
      <c r="A3639" t="s">
        <v>6217</v>
      </c>
      <c r="B3639" t="s">
        <v>6218</v>
      </c>
      <c r="C3639" t="s">
        <v>236</v>
      </c>
      <c r="D3639" t="s">
        <v>21</v>
      </c>
      <c r="E3639">
        <v>98422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43467</v>
      </c>
      <c r="L3639" t="s">
        <v>26</v>
      </c>
      <c r="N3639" t="s">
        <v>24</v>
      </c>
    </row>
    <row r="3640" spans="1:14" x14ac:dyDescent="0.25">
      <c r="A3640" t="s">
        <v>6219</v>
      </c>
      <c r="B3640" t="s">
        <v>6220</v>
      </c>
      <c r="C3640" t="s">
        <v>20</v>
      </c>
      <c r="D3640" t="s">
        <v>21</v>
      </c>
      <c r="E3640">
        <v>98122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43467</v>
      </c>
      <c r="L3640" t="s">
        <v>26</v>
      </c>
      <c r="N3640" t="s">
        <v>24</v>
      </c>
    </row>
    <row r="3641" spans="1:14" x14ac:dyDescent="0.25">
      <c r="A3641" t="s">
        <v>6221</v>
      </c>
      <c r="B3641" t="s">
        <v>6222</v>
      </c>
      <c r="C3641" t="s">
        <v>20</v>
      </c>
      <c r="D3641" t="s">
        <v>21</v>
      </c>
      <c r="E3641">
        <v>98104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43467</v>
      </c>
      <c r="L3641" t="s">
        <v>26</v>
      </c>
      <c r="N3641" t="s">
        <v>24</v>
      </c>
    </row>
    <row r="3642" spans="1:14" x14ac:dyDescent="0.25">
      <c r="A3642" t="s">
        <v>6223</v>
      </c>
      <c r="B3642" t="s">
        <v>6224</v>
      </c>
      <c r="C3642" t="s">
        <v>34</v>
      </c>
      <c r="D3642" t="s">
        <v>21</v>
      </c>
      <c r="E3642">
        <v>98662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43467</v>
      </c>
      <c r="L3642" t="s">
        <v>26</v>
      </c>
      <c r="N3642" t="s">
        <v>24</v>
      </c>
    </row>
    <row r="3643" spans="1:14" x14ac:dyDescent="0.25">
      <c r="A3643" t="s">
        <v>6225</v>
      </c>
      <c r="B3643" t="s">
        <v>6226</v>
      </c>
      <c r="C3643" t="s">
        <v>266</v>
      </c>
      <c r="D3643" t="s">
        <v>21</v>
      </c>
      <c r="E3643">
        <v>98002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43467</v>
      </c>
      <c r="L3643" t="s">
        <v>26</v>
      </c>
      <c r="N3643" t="s">
        <v>24</v>
      </c>
    </row>
    <row r="3644" spans="1:14" x14ac:dyDescent="0.25">
      <c r="A3644" t="s">
        <v>6227</v>
      </c>
      <c r="B3644" t="s">
        <v>6228</v>
      </c>
      <c r="C3644" t="s">
        <v>236</v>
      </c>
      <c r="D3644" t="s">
        <v>21</v>
      </c>
      <c r="E3644">
        <v>98422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43467</v>
      </c>
      <c r="L3644" t="s">
        <v>26</v>
      </c>
      <c r="N3644" t="s">
        <v>24</v>
      </c>
    </row>
    <row r="3645" spans="1:14" x14ac:dyDescent="0.25">
      <c r="A3645" t="s">
        <v>6229</v>
      </c>
      <c r="B3645" t="s">
        <v>6230</v>
      </c>
      <c r="C3645" t="s">
        <v>20</v>
      </c>
      <c r="D3645" t="s">
        <v>21</v>
      </c>
      <c r="E3645">
        <v>98104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43467</v>
      </c>
      <c r="L3645" t="s">
        <v>26</v>
      </c>
      <c r="N3645" t="s">
        <v>24</v>
      </c>
    </row>
    <row r="3646" spans="1:14" x14ac:dyDescent="0.25">
      <c r="A3646" t="s">
        <v>291</v>
      </c>
      <c r="B3646" t="s">
        <v>2496</v>
      </c>
      <c r="C3646" t="s">
        <v>443</v>
      </c>
      <c r="D3646" t="s">
        <v>21</v>
      </c>
      <c r="E3646">
        <v>98057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43467</v>
      </c>
      <c r="L3646" t="s">
        <v>26</v>
      </c>
      <c r="N3646" t="s">
        <v>24</v>
      </c>
    </row>
    <row r="3647" spans="1:14" x14ac:dyDescent="0.25">
      <c r="A3647" t="s">
        <v>6231</v>
      </c>
      <c r="B3647" t="s">
        <v>6232</v>
      </c>
      <c r="C3647" t="s">
        <v>20</v>
      </c>
      <c r="D3647" t="s">
        <v>21</v>
      </c>
      <c r="E3647">
        <v>98109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43467</v>
      </c>
      <c r="L3647" t="s">
        <v>26</v>
      </c>
      <c r="N3647" t="s">
        <v>24</v>
      </c>
    </row>
    <row r="3648" spans="1:14" x14ac:dyDescent="0.25">
      <c r="A3648" t="s">
        <v>77</v>
      </c>
      <c r="B3648" t="s">
        <v>6233</v>
      </c>
      <c r="C3648" t="s">
        <v>142</v>
      </c>
      <c r="D3648" t="s">
        <v>21</v>
      </c>
      <c r="E3648">
        <v>98902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43467</v>
      </c>
      <c r="L3648" t="s">
        <v>26</v>
      </c>
      <c r="N3648" t="s">
        <v>24</v>
      </c>
    </row>
    <row r="3649" spans="1:14" x14ac:dyDescent="0.25">
      <c r="A3649" t="s">
        <v>77</v>
      </c>
      <c r="B3649" t="s">
        <v>6234</v>
      </c>
      <c r="C3649" t="s">
        <v>215</v>
      </c>
      <c r="D3649" t="s">
        <v>21</v>
      </c>
      <c r="E3649">
        <v>98023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43467</v>
      </c>
      <c r="L3649" t="s">
        <v>26</v>
      </c>
      <c r="N3649" t="s">
        <v>24</v>
      </c>
    </row>
    <row r="3650" spans="1:14" x14ac:dyDescent="0.25">
      <c r="A3650" t="s">
        <v>556</v>
      </c>
      <c r="B3650" t="s">
        <v>6235</v>
      </c>
      <c r="C3650" t="s">
        <v>209</v>
      </c>
      <c r="D3650" t="s">
        <v>21</v>
      </c>
      <c r="E3650">
        <v>98042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43467</v>
      </c>
      <c r="L3650" t="s">
        <v>26</v>
      </c>
      <c r="N3650" t="s">
        <v>24</v>
      </c>
    </row>
    <row r="3651" spans="1:14" x14ac:dyDescent="0.25">
      <c r="A3651" t="s">
        <v>6236</v>
      </c>
      <c r="B3651" t="s">
        <v>6237</v>
      </c>
      <c r="C3651" t="s">
        <v>145</v>
      </c>
      <c r="D3651" t="s">
        <v>21</v>
      </c>
      <c r="E3651">
        <v>98387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43467</v>
      </c>
      <c r="L3651" t="s">
        <v>26</v>
      </c>
      <c r="N3651" t="s">
        <v>24</v>
      </c>
    </row>
    <row r="3652" spans="1:14" x14ac:dyDescent="0.25">
      <c r="A3652" t="s">
        <v>6238</v>
      </c>
      <c r="B3652" t="s">
        <v>6239</v>
      </c>
      <c r="C3652" t="s">
        <v>215</v>
      </c>
      <c r="D3652" t="s">
        <v>21</v>
      </c>
      <c r="E3652">
        <v>98023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43467</v>
      </c>
      <c r="L3652" t="s">
        <v>26</v>
      </c>
      <c r="N3652" t="s">
        <v>24</v>
      </c>
    </row>
    <row r="3653" spans="1:14" x14ac:dyDescent="0.25">
      <c r="A3653" t="s">
        <v>6240</v>
      </c>
      <c r="B3653" t="s">
        <v>6241</v>
      </c>
      <c r="C3653" t="s">
        <v>165</v>
      </c>
      <c r="D3653" t="s">
        <v>21</v>
      </c>
      <c r="E3653">
        <v>98373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43465</v>
      </c>
      <c r="L3653" t="s">
        <v>26</v>
      </c>
      <c r="N3653" t="s">
        <v>24</v>
      </c>
    </row>
    <row r="3654" spans="1:14" x14ac:dyDescent="0.25">
      <c r="A3654" t="s">
        <v>6242</v>
      </c>
      <c r="B3654" t="s">
        <v>6243</v>
      </c>
      <c r="C3654" t="s">
        <v>34</v>
      </c>
      <c r="D3654" t="s">
        <v>21</v>
      </c>
      <c r="E3654">
        <v>98682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43465</v>
      </c>
      <c r="L3654" t="s">
        <v>26</v>
      </c>
      <c r="N3654" t="s">
        <v>24</v>
      </c>
    </row>
    <row r="3655" spans="1:14" x14ac:dyDescent="0.25">
      <c r="A3655" t="s">
        <v>6244</v>
      </c>
      <c r="B3655" t="s">
        <v>6245</v>
      </c>
      <c r="C3655" t="s">
        <v>215</v>
      </c>
      <c r="D3655" t="s">
        <v>21</v>
      </c>
      <c r="E3655">
        <v>98003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43465</v>
      </c>
      <c r="L3655" t="s">
        <v>26</v>
      </c>
      <c r="N3655" t="s">
        <v>24</v>
      </c>
    </row>
    <row r="3656" spans="1:14" x14ac:dyDescent="0.25">
      <c r="A3656" t="s">
        <v>6246</v>
      </c>
      <c r="B3656" t="s">
        <v>6247</v>
      </c>
      <c r="C3656" t="s">
        <v>165</v>
      </c>
      <c r="D3656" t="s">
        <v>21</v>
      </c>
      <c r="E3656">
        <v>98373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43465</v>
      </c>
      <c r="L3656" t="s">
        <v>26</v>
      </c>
      <c r="N3656" t="s">
        <v>24</v>
      </c>
    </row>
    <row r="3657" spans="1:14" x14ac:dyDescent="0.25">
      <c r="A3657" t="s">
        <v>6248</v>
      </c>
      <c r="B3657" t="s">
        <v>6249</v>
      </c>
      <c r="C3657" t="s">
        <v>34</v>
      </c>
      <c r="D3657" t="s">
        <v>21</v>
      </c>
      <c r="E3657">
        <v>98660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43465</v>
      </c>
      <c r="L3657" t="s">
        <v>26</v>
      </c>
      <c r="N3657" t="s">
        <v>24</v>
      </c>
    </row>
    <row r="3658" spans="1:14" x14ac:dyDescent="0.25">
      <c r="A3658" t="s">
        <v>6250</v>
      </c>
      <c r="B3658" t="s">
        <v>6251</v>
      </c>
      <c r="C3658" t="s">
        <v>34</v>
      </c>
      <c r="D3658" t="s">
        <v>21</v>
      </c>
      <c r="E3658">
        <v>98664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43465</v>
      </c>
      <c r="L3658" t="s">
        <v>26</v>
      </c>
      <c r="N3658" t="s">
        <v>24</v>
      </c>
    </row>
    <row r="3659" spans="1:14" x14ac:dyDescent="0.25">
      <c r="A3659" t="s">
        <v>6252</v>
      </c>
      <c r="B3659" t="s">
        <v>6253</v>
      </c>
      <c r="C3659" t="s">
        <v>221</v>
      </c>
      <c r="D3659" t="s">
        <v>21</v>
      </c>
      <c r="E3659">
        <v>98607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43465</v>
      </c>
      <c r="L3659" t="s">
        <v>26</v>
      </c>
      <c r="N3659" t="s">
        <v>24</v>
      </c>
    </row>
    <row r="3660" spans="1:14" x14ac:dyDescent="0.25">
      <c r="A3660" t="s">
        <v>6254</v>
      </c>
      <c r="B3660" t="s">
        <v>6255</v>
      </c>
      <c r="C3660" t="s">
        <v>34</v>
      </c>
      <c r="D3660" t="s">
        <v>21</v>
      </c>
      <c r="E3660">
        <v>98686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43465</v>
      </c>
      <c r="L3660" t="s">
        <v>26</v>
      </c>
      <c r="N3660" t="s">
        <v>24</v>
      </c>
    </row>
    <row r="3661" spans="1:14" x14ac:dyDescent="0.25">
      <c r="A3661" t="s">
        <v>6256</v>
      </c>
      <c r="B3661" t="s">
        <v>6257</v>
      </c>
      <c r="C3661" t="s">
        <v>34</v>
      </c>
      <c r="D3661" t="s">
        <v>21</v>
      </c>
      <c r="E3661">
        <v>98665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43465</v>
      </c>
      <c r="L3661" t="s">
        <v>26</v>
      </c>
      <c r="N3661" t="s">
        <v>24</v>
      </c>
    </row>
    <row r="3662" spans="1:14" x14ac:dyDescent="0.25">
      <c r="A3662" t="s">
        <v>6258</v>
      </c>
      <c r="B3662" t="s">
        <v>6259</v>
      </c>
      <c r="C3662" t="s">
        <v>165</v>
      </c>
      <c r="D3662" t="s">
        <v>21</v>
      </c>
      <c r="E3662">
        <v>98375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43465</v>
      </c>
      <c r="L3662" t="s">
        <v>26</v>
      </c>
      <c r="N3662" t="s">
        <v>24</v>
      </c>
    </row>
    <row r="3663" spans="1:14" x14ac:dyDescent="0.25">
      <c r="A3663" t="s">
        <v>6260</v>
      </c>
      <c r="B3663" t="s">
        <v>6261</v>
      </c>
      <c r="C3663" t="s">
        <v>165</v>
      </c>
      <c r="D3663" t="s">
        <v>21</v>
      </c>
      <c r="E3663">
        <v>98375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43465</v>
      </c>
      <c r="L3663" t="s">
        <v>26</v>
      </c>
      <c r="N3663" t="s">
        <v>24</v>
      </c>
    </row>
    <row r="3664" spans="1:14" x14ac:dyDescent="0.25">
      <c r="A3664" t="s">
        <v>6262</v>
      </c>
      <c r="B3664" t="s">
        <v>6263</v>
      </c>
      <c r="C3664" t="s">
        <v>165</v>
      </c>
      <c r="D3664" t="s">
        <v>21</v>
      </c>
      <c r="E3664">
        <v>98371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43465</v>
      </c>
      <c r="L3664" t="s">
        <v>26</v>
      </c>
      <c r="N3664" t="s">
        <v>24</v>
      </c>
    </row>
    <row r="3665" spans="1:14" x14ac:dyDescent="0.25">
      <c r="A3665" t="s">
        <v>6264</v>
      </c>
      <c r="B3665" t="s">
        <v>6265</v>
      </c>
      <c r="C3665" t="s">
        <v>215</v>
      </c>
      <c r="D3665" t="s">
        <v>21</v>
      </c>
      <c r="E3665">
        <v>98003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43465</v>
      </c>
      <c r="L3665" t="s">
        <v>26</v>
      </c>
      <c r="N3665" t="s">
        <v>24</v>
      </c>
    </row>
    <row r="3666" spans="1:14" x14ac:dyDescent="0.25">
      <c r="A3666" t="s">
        <v>6266</v>
      </c>
      <c r="B3666" t="s">
        <v>6267</v>
      </c>
      <c r="C3666" t="s">
        <v>34</v>
      </c>
      <c r="D3666" t="s">
        <v>21</v>
      </c>
      <c r="E3666">
        <v>98661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43465</v>
      </c>
      <c r="L3666" t="s">
        <v>26</v>
      </c>
      <c r="N3666" t="s">
        <v>24</v>
      </c>
    </row>
    <row r="3667" spans="1:14" x14ac:dyDescent="0.25">
      <c r="A3667" t="s">
        <v>6268</v>
      </c>
      <c r="B3667" t="s">
        <v>5400</v>
      </c>
      <c r="C3667" t="s">
        <v>156</v>
      </c>
      <c r="D3667" t="s">
        <v>21</v>
      </c>
      <c r="E3667">
        <v>98390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43465</v>
      </c>
      <c r="L3667" t="s">
        <v>26</v>
      </c>
      <c r="N3667" t="s">
        <v>24</v>
      </c>
    </row>
    <row r="3668" spans="1:14" x14ac:dyDescent="0.25">
      <c r="A3668" t="s">
        <v>111</v>
      </c>
      <c r="B3668" t="s">
        <v>6269</v>
      </c>
      <c r="C3668" t="s">
        <v>215</v>
      </c>
      <c r="D3668" t="s">
        <v>21</v>
      </c>
      <c r="E3668">
        <v>98003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43465</v>
      </c>
      <c r="L3668" t="s">
        <v>26</v>
      </c>
      <c r="N3668" t="s">
        <v>24</v>
      </c>
    </row>
    <row r="3669" spans="1:14" x14ac:dyDescent="0.25">
      <c r="A3669" t="s">
        <v>3678</v>
      </c>
      <c r="B3669" t="s">
        <v>6270</v>
      </c>
      <c r="C3669" t="s">
        <v>145</v>
      </c>
      <c r="D3669" t="s">
        <v>21</v>
      </c>
      <c r="E3669">
        <v>98387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43465</v>
      </c>
      <c r="L3669" t="s">
        <v>26</v>
      </c>
      <c r="N3669" t="s">
        <v>24</v>
      </c>
    </row>
    <row r="3670" spans="1:14" x14ac:dyDescent="0.25">
      <c r="A3670" t="s">
        <v>6271</v>
      </c>
      <c r="B3670" t="s">
        <v>6272</v>
      </c>
      <c r="C3670" t="s">
        <v>34</v>
      </c>
      <c r="D3670" t="s">
        <v>21</v>
      </c>
      <c r="E3670">
        <v>98665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43465</v>
      </c>
      <c r="L3670" t="s">
        <v>26</v>
      </c>
      <c r="N3670" t="s">
        <v>24</v>
      </c>
    </row>
    <row r="3671" spans="1:14" x14ac:dyDescent="0.25">
      <c r="A3671" t="s">
        <v>6273</v>
      </c>
      <c r="B3671" t="s">
        <v>6274</v>
      </c>
      <c r="C3671" t="s">
        <v>34</v>
      </c>
      <c r="D3671" t="s">
        <v>21</v>
      </c>
      <c r="E3671">
        <v>98660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43465</v>
      </c>
      <c r="L3671" t="s">
        <v>26</v>
      </c>
      <c r="N3671" t="s">
        <v>24</v>
      </c>
    </row>
    <row r="3672" spans="1:14" x14ac:dyDescent="0.25">
      <c r="A3672" t="s">
        <v>6275</v>
      </c>
      <c r="B3672" t="s">
        <v>6276</v>
      </c>
      <c r="C3672" t="s">
        <v>165</v>
      </c>
      <c r="D3672" t="s">
        <v>21</v>
      </c>
      <c r="E3672">
        <v>98373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43465</v>
      </c>
      <c r="L3672" t="s">
        <v>26</v>
      </c>
      <c r="N3672" t="s">
        <v>24</v>
      </c>
    </row>
    <row r="3673" spans="1:14" x14ac:dyDescent="0.25">
      <c r="A3673" t="s">
        <v>6277</v>
      </c>
      <c r="B3673" t="s">
        <v>6278</v>
      </c>
      <c r="C3673" t="s">
        <v>165</v>
      </c>
      <c r="D3673" t="s">
        <v>21</v>
      </c>
      <c r="E3673">
        <v>98373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43465</v>
      </c>
      <c r="L3673" t="s">
        <v>26</v>
      </c>
      <c r="N3673" t="s">
        <v>24</v>
      </c>
    </row>
    <row r="3674" spans="1:14" x14ac:dyDescent="0.25">
      <c r="A3674" t="s">
        <v>6279</v>
      </c>
      <c r="B3674" t="s">
        <v>6280</v>
      </c>
      <c r="C3674" t="s">
        <v>165</v>
      </c>
      <c r="D3674" t="s">
        <v>21</v>
      </c>
      <c r="E3674">
        <v>98371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43465</v>
      </c>
      <c r="L3674" t="s">
        <v>26</v>
      </c>
      <c r="N3674" t="s">
        <v>24</v>
      </c>
    </row>
    <row r="3675" spans="1:14" x14ac:dyDescent="0.25">
      <c r="A3675" t="s">
        <v>242</v>
      </c>
      <c r="B3675" t="s">
        <v>2367</v>
      </c>
      <c r="C3675" t="s">
        <v>261</v>
      </c>
      <c r="D3675" t="s">
        <v>21</v>
      </c>
      <c r="E3675">
        <v>99202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43465</v>
      </c>
      <c r="L3675" t="s">
        <v>26</v>
      </c>
      <c r="N3675" t="s">
        <v>24</v>
      </c>
    </row>
    <row r="3676" spans="1:14" x14ac:dyDescent="0.25">
      <c r="A3676" t="s">
        <v>316</v>
      </c>
      <c r="B3676" t="s">
        <v>6281</v>
      </c>
      <c r="C3676" t="s">
        <v>215</v>
      </c>
      <c r="D3676" t="s">
        <v>21</v>
      </c>
      <c r="E3676">
        <v>98023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43465</v>
      </c>
      <c r="L3676" t="s">
        <v>26</v>
      </c>
      <c r="N3676" t="s">
        <v>24</v>
      </c>
    </row>
    <row r="3677" spans="1:14" x14ac:dyDescent="0.25">
      <c r="A3677" t="s">
        <v>6282</v>
      </c>
      <c r="B3677" t="s">
        <v>6283</v>
      </c>
      <c r="C3677" t="s">
        <v>3762</v>
      </c>
      <c r="D3677" t="s">
        <v>21</v>
      </c>
      <c r="E3677">
        <v>98501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43465</v>
      </c>
      <c r="L3677" t="s">
        <v>26</v>
      </c>
      <c r="N3677" t="s">
        <v>24</v>
      </c>
    </row>
    <row r="3678" spans="1:14" x14ac:dyDescent="0.25">
      <c r="A3678" t="s">
        <v>356</v>
      </c>
      <c r="B3678" t="s">
        <v>6284</v>
      </c>
      <c r="C3678" t="s">
        <v>34</v>
      </c>
      <c r="D3678" t="s">
        <v>21</v>
      </c>
      <c r="E3678">
        <v>98661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43465</v>
      </c>
      <c r="L3678" t="s">
        <v>26</v>
      </c>
      <c r="N3678" t="s">
        <v>24</v>
      </c>
    </row>
    <row r="3679" spans="1:14" x14ac:dyDescent="0.25">
      <c r="A3679" t="s">
        <v>1169</v>
      </c>
      <c r="B3679" t="s">
        <v>1170</v>
      </c>
      <c r="C3679" t="s">
        <v>172</v>
      </c>
      <c r="D3679" t="s">
        <v>21</v>
      </c>
      <c r="E3679">
        <v>98953</v>
      </c>
      <c r="F3679" t="s">
        <v>22</v>
      </c>
      <c r="G3679" t="s">
        <v>22</v>
      </c>
      <c r="H3679" t="s">
        <v>116</v>
      </c>
      <c r="I3679" t="s">
        <v>117</v>
      </c>
      <c r="J3679" t="s">
        <v>59</v>
      </c>
      <c r="K3679" s="1">
        <v>43465</v>
      </c>
      <c r="L3679" t="s">
        <v>60</v>
      </c>
      <c r="M3679" t="str">
        <f>HYPERLINK("https://www.regulations.gov/docket?D=FDA-2018-H-4895")</f>
        <v>https://www.regulations.gov/docket?D=FDA-2018-H-4895</v>
      </c>
      <c r="N3679" t="s">
        <v>59</v>
      </c>
    </row>
    <row r="3680" spans="1:14" x14ac:dyDescent="0.25">
      <c r="A3680" t="s">
        <v>6285</v>
      </c>
      <c r="B3680" t="s">
        <v>6286</v>
      </c>
      <c r="C3680" t="s">
        <v>34</v>
      </c>
      <c r="D3680" t="s">
        <v>21</v>
      </c>
      <c r="E3680">
        <v>98662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43465</v>
      </c>
      <c r="L3680" t="s">
        <v>26</v>
      </c>
      <c r="N3680" t="s">
        <v>24</v>
      </c>
    </row>
    <row r="3681" spans="1:14" x14ac:dyDescent="0.25">
      <c r="A3681" t="s">
        <v>6287</v>
      </c>
      <c r="B3681" t="s">
        <v>6288</v>
      </c>
      <c r="C3681" t="s">
        <v>221</v>
      </c>
      <c r="D3681" t="s">
        <v>21</v>
      </c>
      <c r="E3681">
        <v>98607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43465</v>
      </c>
      <c r="L3681" t="s">
        <v>26</v>
      </c>
      <c r="N3681" t="s">
        <v>24</v>
      </c>
    </row>
    <row r="3682" spans="1:14" x14ac:dyDescent="0.25">
      <c r="A3682" t="s">
        <v>3141</v>
      </c>
      <c r="B3682" t="s">
        <v>6289</v>
      </c>
      <c r="C3682" t="s">
        <v>221</v>
      </c>
      <c r="D3682" t="s">
        <v>21</v>
      </c>
      <c r="E3682">
        <v>98607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43465</v>
      </c>
      <c r="L3682" t="s">
        <v>26</v>
      </c>
      <c r="N3682" t="s">
        <v>24</v>
      </c>
    </row>
    <row r="3683" spans="1:14" x14ac:dyDescent="0.25">
      <c r="A3683" t="s">
        <v>683</v>
      </c>
      <c r="B3683" t="s">
        <v>6290</v>
      </c>
      <c r="C3683" t="s">
        <v>34</v>
      </c>
      <c r="D3683" t="s">
        <v>21</v>
      </c>
      <c r="E3683">
        <v>98665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43465</v>
      </c>
      <c r="L3683" t="s">
        <v>26</v>
      </c>
      <c r="N3683" t="s">
        <v>24</v>
      </c>
    </row>
    <row r="3684" spans="1:14" x14ac:dyDescent="0.25">
      <c r="A3684" t="s">
        <v>207</v>
      </c>
      <c r="B3684" t="s">
        <v>6291</v>
      </c>
      <c r="C3684" t="s">
        <v>165</v>
      </c>
      <c r="D3684" t="s">
        <v>21</v>
      </c>
      <c r="E3684">
        <v>98375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43465</v>
      </c>
      <c r="L3684" t="s">
        <v>26</v>
      </c>
      <c r="N3684" t="s">
        <v>24</v>
      </c>
    </row>
    <row r="3685" spans="1:14" x14ac:dyDescent="0.25">
      <c r="A3685" t="s">
        <v>683</v>
      </c>
      <c r="B3685" t="s">
        <v>6292</v>
      </c>
      <c r="C3685" t="s">
        <v>215</v>
      </c>
      <c r="D3685" t="s">
        <v>21</v>
      </c>
      <c r="E3685">
        <v>98003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43465</v>
      </c>
      <c r="L3685" t="s">
        <v>26</v>
      </c>
      <c r="N3685" t="s">
        <v>24</v>
      </c>
    </row>
    <row r="3686" spans="1:14" x14ac:dyDescent="0.25">
      <c r="A3686" t="s">
        <v>3141</v>
      </c>
      <c r="B3686" t="s">
        <v>6293</v>
      </c>
      <c r="C3686" t="s">
        <v>165</v>
      </c>
      <c r="D3686" t="s">
        <v>21</v>
      </c>
      <c r="E3686">
        <v>98371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43465</v>
      </c>
      <c r="L3686" t="s">
        <v>26</v>
      </c>
      <c r="N3686" t="s">
        <v>24</v>
      </c>
    </row>
    <row r="3687" spans="1:14" x14ac:dyDescent="0.25">
      <c r="A3687" t="s">
        <v>6294</v>
      </c>
      <c r="B3687" t="s">
        <v>6295</v>
      </c>
      <c r="C3687" t="s">
        <v>34</v>
      </c>
      <c r="D3687" t="s">
        <v>21</v>
      </c>
      <c r="E3687">
        <v>98662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43465</v>
      </c>
      <c r="L3687" t="s">
        <v>26</v>
      </c>
      <c r="N3687" t="s">
        <v>24</v>
      </c>
    </row>
    <row r="3688" spans="1:14" x14ac:dyDescent="0.25">
      <c r="A3688" t="s">
        <v>6296</v>
      </c>
      <c r="B3688" t="s">
        <v>6297</v>
      </c>
      <c r="C3688" t="s">
        <v>1732</v>
      </c>
      <c r="D3688" t="s">
        <v>21</v>
      </c>
      <c r="E3688">
        <v>98271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43465</v>
      </c>
      <c r="L3688" t="s">
        <v>26</v>
      </c>
      <c r="N3688" t="s">
        <v>24</v>
      </c>
    </row>
    <row r="3689" spans="1:14" x14ac:dyDescent="0.25">
      <c r="A3689" t="s">
        <v>4442</v>
      </c>
      <c r="B3689" t="s">
        <v>6298</v>
      </c>
      <c r="C3689" t="s">
        <v>34</v>
      </c>
      <c r="D3689" t="s">
        <v>21</v>
      </c>
      <c r="E3689">
        <v>98662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43465</v>
      </c>
      <c r="L3689" t="s">
        <v>26</v>
      </c>
      <c r="N3689" t="s">
        <v>24</v>
      </c>
    </row>
    <row r="3690" spans="1:14" x14ac:dyDescent="0.25">
      <c r="A3690" t="s">
        <v>6299</v>
      </c>
      <c r="B3690" t="s">
        <v>6300</v>
      </c>
      <c r="C3690" t="s">
        <v>34</v>
      </c>
      <c r="D3690" t="s">
        <v>21</v>
      </c>
      <c r="E3690">
        <v>98661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43465</v>
      </c>
      <c r="L3690" t="s">
        <v>26</v>
      </c>
      <c r="N3690" t="s">
        <v>24</v>
      </c>
    </row>
    <row r="3691" spans="1:14" x14ac:dyDescent="0.25">
      <c r="A3691" t="s">
        <v>6301</v>
      </c>
      <c r="B3691" t="s">
        <v>6302</v>
      </c>
      <c r="C3691" t="s">
        <v>215</v>
      </c>
      <c r="D3691" t="s">
        <v>21</v>
      </c>
      <c r="E3691">
        <v>98003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43465</v>
      </c>
      <c r="L3691" t="s">
        <v>26</v>
      </c>
      <c r="N3691" t="s">
        <v>24</v>
      </c>
    </row>
    <row r="3692" spans="1:14" x14ac:dyDescent="0.25">
      <c r="A3692" t="s">
        <v>6303</v>
      </c>
      <c r="B3692" t="s">
        <v>6304</v>
      </c>
      <c r="C3692" t="s">
        <v>215</v>
      </c>
      <c r="D3692" t="s">
        <v>21</v>
      </c>
      <c r="E3692">
        <v>98023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43465</v>
      </c>
      <c r="L3692" t="s">
        <v>26</v>
      </c>
      <c r="N3692" t="s">
        <v>24</v>
      </c>
    </row>
    <row r="3693" spans="1:14" x14ac:dyDescent="0.25">
      <c r="A3693" t="s">
        <v>685</v>
      </c>
      <c r="B3693" t="s">
        <v>6305</v>
      </c>
      <c r="C3693" t="s">
        <v>34</v>
      </c>
      <c r="D3693" t="s">
        <v>21</v>
      </c>
      <c r="E3693">
        <v>98686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43465</v>
      </c>
      <c r="L3693" t="s">
        <v>26</v>
      </c>
      <c r="N3693" t="s">
        <v>24</v>
      </c>
    </row>
    <row r="3694" spans="1:14" x14ac:dyDescent="0.25">
      <c r="A3694" t="s">
        <v>6306</v>
      </c>
      <c r="B3694" t="s">
        <v>6307</v>
      </c>
      <c r="C3694" t="s">
        <v>261</v>
      </c>
      <c r="D3694" t="s">
        <v>21</v>
      </c>
      <c r="E3694">
        <v>99205</v>
      </c>
      <c r="F3694" t="s">
        <v>23</v>
      </c>
      <c r="G3694" t="s">
        <v>23</v>
      </c>
      <c r="H3694" t="s">
        <v>24</v>
      </c>
      <c r="I3694" t="s">
        <v>24</v>
      </c>
      <c r="J3694" t="s">
        <v>25</v>
      </c>
      <c r="K3694" s="1">
        <v>43465</v>
      </c>
      <c r="L3694" t="s">
        <v>26</v>
      </c>
      <c r="N3694" t="s">
        <v>24</v>
      </c>
    </row>
    <row r="3695" spans="1:14" x14ac:dyDescent="0.25">
      <c r="A3695" t="s">
        <v>6308</v>
      </c>
      <c r="B3695" t="s">
        <v>6309</v>
      </c>
      <c r="C3695" t="s">
        <v>34</v>
      </c>
      <c r="D3695" t="s">
        <v>21</v>
      </c>
      <c r="E3695">
        <v>98661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43465</v>
      </c>
      <c r="L3695" t="s">
        <v>26</v>
      </c>
      <c r="N3695" t="s">
        <v>24</v>
      </c>
    </row>
    <row r="3696" spans="1:14" x14ac:dyDescent="0.25">
      <c r="A3696" t="s">
        <v>556</v>
      </c>
      <c r="B3696" t="s">
        <v>6310</v>
      </c>
      <c r="C3696" t="s">
        <v>156</v>
      </c>
      <c r="D3696" t="s">
        <v>21</v>
      </c>
      <c r="E3696">
        <v>98390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43465</v>
      </c>
      <c r="L3696" t="s">
        <v>26</v>
      </c>
      <c r="N3696" t="s">
        <v>24</v>
      </c>
    </row>
    <row r="3697" spans="1:14" x14ac:dyDescent="0.25">
      <c r="A3697" t="s">
        <v>6311</v>
      </c>
      <c r="B3697" t="s">
        <v>6312</v>
      </c>
      <c r="C3697" t="s">
        <v>34</v>
      </c>
      <c r="D3697" t="s">
        <v>21</v>
      </c>
      <c r="E3697">
        <v>98662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43465</v>
      </c>
      <c r="L3697" t="s">
        <v>26</v>
      </c>
      <c r="N3697" t="s">
        <v>24</v>
      </c>
    </row>
    <row r="3698" spans="1:14" x14ac:dyDescent="0.25">
      <c r="A3698" t="s">
        <v>6313</v>
      </c>
      <c r="B3698" t="s">
        <v>6314</v>
      </c>
      <c r="C3698" t="s">
        <v>186</v>
      </c>
      <c r="D3698" t="s">
        <v>21</v>
      </c>
      <c r="E3698">
        <v>98823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43464</v>
      </c>
      <c r="L3698" t="s">
        <v>26</v>
      </c>
      <c r="N3698" t="s">
        <v>24</v>
      </c>
    </row>
    <row r="3699" spans="1:14" x14ac:dyDescent="0.25">
      <c r="A3699" t="s">
        <v>6315</v>
      </c>
      <c r="B3699" t="s">
        <v>6316</v>
      </c>
      <c r="C3699" t="s">
        <v>186</v>
      </c>
      <c r="D3699" t="s">
        <v>21</v>
      </c>
      <c r="E3699">
        <v>98823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43464</v>
      </c>
      <c r="L3699" t="s">
        <v>26</v>
      </c>
      <c r="N3699" t="s">
        <v>24</v>
      </c>
    </row>
    <row r="3700" spans="1:14" x14ac:dyDescent="0.25">
      <c r="A3700" t="s">
        <v>6317</v>
      </c>
      <c r="B3700" t="s">
        <v>6318</v>
      </c>
      <c r="C3700" t="s">
        <v>29</v>
      </c>
      <c r="D3700" t="s">
        <v>21</v>
      </c>
      <c r="E3700">
        <v>98801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43464</v>
      </c>
      <c r="L3700" t="s">
        <v>26</v>
      </c>
      <c r="N3700" t="s">
        <v>24</v>
      </c>
    </row>
    <row r="3701" spans="1:14" x14ac:dyDescent="0.25">
      <c r="A3701" t="s">
        <v>2050</v>
      </c>
      <c r="B3701" t="s">
        <v>6319</v>
      </c>
      <c r="C3701" t="s">
        <v>1283</v>
      </c>
      <c r="D3701" t="s">
        <v>21</v>
      </c>
      <c r="E3701">
        <v>98802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43464</v>
      </c>
      <c r="L3701" t="s">
        <v>26</v>
      </c>
      <c r="N3701" t="s">
        <v>24</v>
      </c>
    </row>
    <row r="3702" spans="1:14" x14ac:dyDescent="0.25">
      <c r="A3702" t="s">
        <v>6320</v>
      </c>
      <c r="B3702" t="s">
        <v>6321</v>
      </c>
      <c r="C3702" t="s">
        <v>29</v>
      </c>
      <c r="D3702" t="s">
        <v>21</v>
      </c>
      <c r="E3702">
        <v>98801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43464</v>
      </c>
      <c r="L3702" t="s">
        <v>26</v>
      </c>
      <c r="N3702" t="s">
        <v>24</v>
      </c>
    </row>
    <row r="3703" spans="1:14" x14ac:dyDescent="0.25">
      <c r="A3703" t="s">
        <v>6322</v>
      </c>
      <c r="B3703" t="s">
        <v>6323</v>
      </c>
      <c r="C3703" t="s">
        <v>2288</v>
      </c>
      <c r="D3703" t="s">
        <v>21</v>
      </c>
      <c r="E3703">
        <v>98847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43464</v>
      </c>
      <c r="L3703" t="s">
        <v>26</v>
      </c>
      <c r="N3703" t="s">
        <v>24</v>
      </c>
    </row>
    <row r="3704" spans="1:14" x14ac:dyDescent="0.25">
      <c r="A3704" t="s">
        <v>6324</v>
      </c>
      <c r="B3704" t="s">
        <v>6325</v>
      </c>
      <c r="C3704" t="s">
        <v>29</v>
      </c>
      <c r="D3704" t="s">
        <v>21</v>
      </c>
      <c r="E3704">
        <v>98802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43464</v>
      </c>
      <c r="L3704" t="s">
        <v>26</v>
      </c>
      <c r="N3704" t="s">
        <v>24</v>
      </c>
    </row>
    <row r="3705" spans="1:14" x14ac:dyDescent="0.25">
      <c r="A3705" t="s">
        <v>556</v>
      </c>
      <c r="B3705" t="s">
        <v>6326</v>
      </c>
      <c r="C3705" t="s">
        <v>29</v>
      </c>
      <c r="D3705" t="s">
        <v>21</v>
      </c>
      <c r="E3705">
        <v>98801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43464</v>
      </c>
      <c r="L3705" t="s">
        <v>26</v>
      </c>
      <c r="N3705" t="s">
        <v>24</v>
      </c>
    </row>
    <row r="3706" spans="1:14" x14ac:dyDescent="0.25">
      <c r="A3706" t="s">
        <v>6327</v>
      </c>
      <c r="B3706" t="s">
        <v>4816</v>
      </c>
      <c r="C3706" t="s">
        <v>266</v>
      </c>
      <c r="D3706" t="s">
        <v>21</v>
      </c>
      <c r="E3706">
        <v>98002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43462</v>
      </c>
      <c r="L3706" t="s">
        <v>26</v>
      </c>
      <c r="N3706" t="s">
        <v>24</v>
      </c>
    </row>
    <row r="3707" spans="1:14" x14ac:dyDescent="0.25">
      <c r="A3707" t="s">
        <v>6328</v>
      </c>
      <c r="B3707" t="s">
        <v>6329</v>
      </c>
      <c r="C3707" t="s">
        <v>209</v>
      </c>
      <c r="D3707" t="s">
        <v>21</v>
      </c>
      <c r="E3707">
        <v>98031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43462</v>
      </c>
      <c r="L3707" t="s">
        <v>26</v>
      </c>
      <c r="N3707" t="s">
        <v>24</v>
      </c>
    </row>
    <row r="3708" spans="1:14" x14ac:dyDescent="0.25">
      <c r="A3708" t="s">
        <v>1056</v>
      </c>
      <c r="B3708" t="s">
        <v>1057</v>
      </c>
      <c r="C3708" t="s">
        <v>209</v>
      </c>
      <c r="D3708" t="s">
        <v>21</v>
      </c>
      <c r="E3708">
        <v>98032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43462</v>
      </c>
      <c r="L3708" t="s">
        <v>26</v>
      </c>
      <c r="N3708" t="s">
        <v>24</v>
      </c>
    </row>
    <row r="3709" spans="1:14" x14ac:dyDescent="0.25">
      <c r="A3709" t="s">
        <v>6330</v>
      </c>
      <c r="B3709" t="s">
        <v>6331</v>
      </c>
      <c r="C3709" t="s">
        <v>293</v>
      </c>
      <c r="D3709" t="s">
        <v>21</v>
      </c>
      <c r="E3709">
        <v>98270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43462</v>
      </c>
      <c r="L3709" t="s">
        <v>26</v>
      </c>
      <c r="N3709" t="s">
        <v>24</v>
      </c>
    </row>
    <row r="3710" spans="1:14" x14ac:dyDescent="0.25">
      <c r="A3710" t="s">
        <v>6332</v>
      </c>
      <c r="B3710" t="s">
        <v>6333</v>
      </c>
      <c r="C3710" t="s">
        <v>266</v>
      </c>
      <c r="D3710" t="s">
        <v>21</v>
      </c>
      <c r="E3710">
        <v>98002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43462</v>
      </c>
      <c r="L3710" t="s">
        <v>26</v>
      </c>
      <c r="N3710" t="s">
        <v>24</v>
      </c>
    </row>
    <row r="3711" spans="1:14" x14ac:dyDescent="0.25">
      <c r="A3711" t="s">
        <v>6334</v>
      </c>
      <c r="B3711" t="s">
        <v>6335</v>
      </c>
      <c r="C3711" t="s">
        <v>293</v>
      </c>
      <c r="D3711" t="s">
        <v>21</v>
      </c>
      <c r="E3711">
        <v>98270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43462</v>
      </c>
      <c r="L3711" t="s">
        <v>26</v>
      </c>
      <c r="N3711" t="s">
        <v>24</v>
      </c>
    </row>
    <row r="3712" spans="1:14" x14ac:dyDescent="0.25">
      <c r="A3712" t="s">
        <v>6336</v>
      </c>
      <c r="B3712" t="s">
        <v>6337</v>
      </c>
      <c r="C3712" t="s">
        <v>266</v>
      </c>
      <c r="D3712" t="s">
        <v>21</v>
      </c>
      <c r="E3712">
        <v>98002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43462</v>
      </c>
      <c r="L3712" t="s">
        <v>26</v>
      </c>
      <c r="N3712" t="s">
        <v>24</v>
      </c>
    </row>
    <row r="3713" spans="1:14" x14ac:dyDescent="0.25">
      <c r="A3713" t="s">
        <v>242</v>
      </c>
      <c r="B3713" t="s">
        <v>6338</v>
      </c>
      <c r="C3713" t="s">
        <v>4227</v>
      </c>
      <c r="D3713" t="s">
        <v>21</v>
      </c>
      <c r="E3713">
        <v>98109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43462</v>
      </c>
      <c r="L3713" t="s">
        <v>26</v>
      </c>
      <c r="N3713" t="s">
        <v>24</v>
      </c>
    </row>
    <row r="3714" spans="1:14" x14ac:dyDescent="0.25">
      <c r="A3714" t="s">
        <v>583</v>
      </c>
      <c r="B3714" t="s">
        <v>6339</v>
      </c>
      <c r="C3714" t="s">
        <v>532</v>
      </c>
      <c r="D3714" t="s">
        <v>21</v>
      </c>
      <c r="E3714">
        <v>98528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43462</v>
      </c>
      <c r="L3714" t="s">
        <v>26</v>
      </c>
      <c r="N3714" t="s">
        <v>24</v>
      </c>
    </row>
    <row r="3715" spans="1:14" x14ac:dyDescent="0.25">
      <c r="A3715" t="s">
        <v>6340</v>
      </c>
      <c r="B3715" t="s">
        <v>6341</v>
      </c>
      <c r="C3715" t="s">
        <v>1023</v>
      </c>
      <c r="D3715" t="s">
        <v>21</v>
      </c>
      <c r="E3715">
        <v>98541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43462</v>
      </c>
      <c r="L3715" t="s">
        <v>26</v>
      </c>
      <c r="N3715" t="s">
        <v>24</v>
      </c>
    </row>
    <row r="3716" spans="1:14" x14ac:dyDescent="0.25">
      <c r="A3716" t="s">
        <v>6342</v>
      </c>
      <c r="B3716" t="s">
        <v>6343</v>
      </c>
      <c r="C3716" t="s">
        <v>266</v>
      </c>
      <c r="D3716" t="s">
        <v>21</v>
      </c>
      <c r="E3716">
        <v>98002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43462</v>
      </c>
      <c r="L3716" t="s">
        <v>26</v>
      </c>
      <c r="N3716" t="s">
        <v>24</v>
      </c>
    </row>
    <row r="3717" spans="1:14" x14ac:dyDescent="0.25">
      <c r="A3717" t="s">
        <v>6344</v>
      </c>
      <c r="B3717" t="s">
        <v>6345</v>
      </c>
      <c r="C3717" t="s">
        <v>6346</v>
      </c>
      <c r="D3717" t="s">
        <v>21</v>
      </c>
      <c r="E3717">
        <v>98561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43462</v>
      </c>
      <c r="L3717" t="s">
        <v>26</v>
      </c>
      <c r="N3717" t="s">
        <v>24</v>
      </c>
    </row>
    <row r="3718" spans="1:14" x14ac:dyDescent="0.25">
      <c r="A3718" t="s">
        <v>77</v>
      </c>
      <c r="B3718" t="s">
        <v>6347</v>
      </c>
      <c r="C3718" t="s">
        <v>266</v>
      </c>
      <c r="D3718" t="s">
        <v>21</v>
      </c>
      <c r="E3718">
        <v>98002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43462</v>
      </c>
      <c r="L3718" t="s">
        <v>26</v>
      </c>
      <c r="N3718" t="s">
        <v>24</v>
      </c>
    </row>
    <row r="3719" spans="1:14" x14ac:dyDescent="0.25">
      <c r="A3719" t="s">
        <v>6348</v>
      </c>
      <c r="B3719" t="s">
        <v>6349</v>
      </c>
      <c r="C3719" t="s">
        <v>209</v>
      </c>
      <c r="D3719" t="s">
        <v>21</v>
      </c>
      <c r="E3719">
        <v>98031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43462</v>
      </c>
      <c r="L3719" t="s">
        <v>26</v>
      </c>
      <c r="N3719" t="s">
        <v>24</v>
      </c>
    </row>
    <row r="3720" spans="1:14" x14ac:dyDescent="0.25">
      <c r="A3720" t="s">
        <v>6350</v>
      </c>
      <c r="B3720" t="s">
        <v>6351</v>
      </c>
      <c r="C3720" t="s">
        <v>34</v>
      </c>
      <c r="D3720" t="s">
        <v>21</v>
      </c>
      <c r="E3720">
        <v>98661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43461</v>
      </c>
      <c r="L3720" t="s">
        <v>26</v>
      </c>
      <c r="N3720" t="s">
        <v>24</v>
      </c>
    </row>
    <row r="3721" spans="1:14" x14ac:dyDescent="0.25">
      <c r="A3721" t="s">
        <v>3299</v>
      </c>
      <c r="B3721" t="s">
        <v>3300</v>
      </c>
      <c r="C3721" t="s">
        <v>519</v>
      </c>
      <c r="D3721" t="s">
        <v>21</v>
      </c>
      <c r="E3721">
        <v>98671</v>
      </c>
      <c r="F3721" t="s">
        <v>22</v>
      </c>
      <c r="G3721" t="s">
        <v>22</v>
      </c>
      <c r="H3721" t="s">
        <v>57</v>
      </c>
      <c r="I3721" t="s">
        <v>58</v>
      </c>
      <c r="J3721" s="1">
        <v>43401</v>
      </c>
      <c r="K3721" s="1">
        <v>43461</v>
      </c>
      <c r="L3721" t="s">
        <v>118</v>
      </c>
      <c r="N3721" t="s">
        <v>1849</v>
      </c>
    </row>
    <row r="3722" spans="1:14" x14ac:dyDescent="0.25">
      <c r="A3722" t="s">
        <v>6352</v>
      </c>
      <c r="B3722" t="s">
        <v>6353</v>
      </c>
      <c r="C3722" t="s">
        <v>286</v>
      </c>
      <c r="D3722" t="s">
        <v>21</v>
      </c>
      <c r="E3722">
        <v>98502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43461</v>
      </c>
      <c r="L3722" t="s">
        <v>26</v>
      </c>
      <c r="N3722" t="s">
        <v>24</v>
      </c>
    </row>
    <row r="3723" spans="1:14" x14ac:dyDescent="0.25">
      <c r="A3723" t="s">
        <v>6354</v>
      </c>
      <c r="B3723" t="s">
        <v>6355</v>
      </c>
      <c r="C3723" t="s">
        <v>34</v>
      </c>
      <c r="D3723" t="s">
        <v>21</v>
      </c>
      <c r="E3723">
        <v>98686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43461</v>
      </c>
      <c r="L3723" t="s">
        <v>26</v>
      </c>
      <c r="N3723" t="s">
        <v>24</v>
      </c>
    </row>
    <row r="3724" spans="1:14" x14ac:dyDescent="0.25">
      <c r="A3724" t="s">
        <v>2926</v>
      </c>
      <c r="B3724" t="s">
        <v>2927</v>
      </c>
      <c r="C3724" t="s">
        <v>37</v>
      </c>
      <c r="D3724" t="s">
        <v>21</v>
      </c>
      <c r="E3724">
        <v>99336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43461</v>
      </c>
      <c r="L3724" t="s">
        <v>26</v>
      </c>
      <c r="N3724" t="s">
        <v>24</v>
      </c>
    </row>
    <row r="3725" spans="1:14" x14ac:dyDescent="0.25">
      <c r="A3725" t="s">
        <v>6356</v>
      </c>
      <c r="B3725" t="s">
        <v>6357</v>
      </c>
      <c r="C3725" t="s">
        <v>34</v>
      </c>
      <c r="D3725" t="s">
        <v>21</v>
      </c>
      <c r="E3725">
        <v>98662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43461</v>
      </c>
      <c r="L3725" t="s">
        <v>26</v>
      </c>
      <c r="N3725" t="s">
        <v>24</v>
      </c>
    </row>
    <row r="3726" spans="1:14" x14ac:dyDescent="0.25">
      <c r="A3726" t="s">
        <v>2928</v>
      </c>
      <c r="B3726" t="s">
        <v>2929</v>
      </c>
      <c r="C3726" t="s">
        <v>37</v>
      </c>
      <c r="D3726" t="s">
        <v>21</v>
      </c>
      <c r="E3726">
        <v>99336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43461</v>
      </c>
      <c r="L3726" t="s">
        <v>26</v>
      </c>
      <c r="N3726" t="s">
        <v>24</v>
      </c>
    </row>
    <row r="3727" spans="1:14" x14ac:dyDescent="0.25">
      <c r="A3727" t="s">
        <v>6358</v>
      </c>
      <c r="B3727" t="s">
        <v>6359</v>
      </c>
      <c r="C3727" t="s">
        <v>236</v>
      </c>
      <c r="D3727" t="s">
        <v>21</v>
      </c>
      <c r="E3727">
        <v>98404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43461</v>
      </c>
      <c r="L3727" t="s">
        <v>26</v>
      </c>
      <c r="N3727" t="s">
        <v>24</v>
      </c>
    </row>
    <row r="3728" spans="1:14" x14ac:dyDescent="0.25">
      <c r="A3728" t="s">
        <v>441</v>
      </c>
      <c r="B3728" t="s">
        <v>442</v>
      </c>
      <c r="C3728" t="s">
        <v>443</v>
      </c>
      <c r="D3728" t="s">
        <v>21</v>
      </c>
      <c r="E3728">
        <v>98059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43461</v>
      </c>
      <c r="L3728" t="s">
        <v>26</v>
      </c>
      <c r="N3728" t="s">
        <v>24</v>
      </c>
    </row>
    <row r="3729" spans="1:14" x14ac:dyDescent="0.25">
      <c r="A3729" t="s">
        <v>6360</v>
      </c>
      <c r="B3729" t="s">
        <v>6361</v>
      </c>
      <c r="C3729" t="s">
        <v>34</v>
      </c>
      <c r="D3729" t="s">
        <v>21</v>
      </c>
      <c r="E3729">
        <v>98685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43461</v>
      </c>
      <c r="L3729" t="s">
        <v>26</v>
      </c>
      <c r="N3729" t="s">
        <v>24</v>
      </c>
    </row>
    <row r="3730" spans="1:14" x14ac:dyDescent="0.25">
      <c r="A3730" t="s">
        <v>111</v>
      </c>
      <c r="B3730" t="s">
        <v>6362</v>
      </c>
      <c r="C3730" t="s">
        <v>236</v>
      </c>
      <c r="D3730" t="s">
        <v>21</v>
      </c>
      <c r="E3730">
        <v>98444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43461</v>
      </c>
      <c r="L3730" t="s">
        <v>26</v>
      </c>
      <c r="N3730" t="s">
        <v>24</v>
      </c>
    </row>
    <row r="3731" spans="1:14" x14ac:dyDescent="0.25">
      <c r="A3731" t="s">
        <v>773</v>
      </c>
      <c r="B3731" t="s">
        <v>6363</v>
      </c>
      <c r="C3731" t="s">
        <v>206</v>
      </c>
      <c r="D3731" t="s">
        <v>21</v>
      </c>
      <c r="E3731">
        <v>98272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43461</v>
      </c>
      <c r="L3731" t="s">
        <v>26</v>
      </c>
      <c r="N3731" t="s">
        <v>24</v>
      </c>
    </row>
    <row r="3732" spans="1:14" x14ac:dyDescent="0.25">
      <c r="A3732" t="s">
        <v>503</v>
      </c>
      <c r="B3732" t="s">
        <v>6364</v>
      </c>
      <c r="C3732" t="s">
        <v>236</v>
      </c>
      <c r="D3732" t="s">
        <v>21</v>
      </c>
      <c r="E3732">
        <v>98421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43461</v>
      </c>
      <c r="L3732" t="s">
        <v>26</v>
      </c>
      <c r="N3732" t="s">
        <v>24</v>
      </c>
    </row>
    <row r="3733" spans="1:14" x14ac:dyDescent="0.25">
      <c r="A3733" t="s">
        <v>2933</v>
      </c>
      <c r="B3733" t="s">
        <v>2934</v>
      </c>
      <c r="C3733" t="s">
        <v>37</v>
      </c>
      <c r="D3733" t="s">
        <v>21</v>
      </c>
      <c r="E3733">
        <v>99337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43461</v>
      </c>
      <c r="L3733" t="s">
        <v>26</v>
      </c>
      <c r="N3733" t="s">
        <v>24</v>
      </c>
    </row>
    <row r="3734" spans="1:14" x14ac:dyDescent="0.25">
      <c r="A3734" t="s">
        <v>6365</v>
      </c>
      <c r="B3734" t="s">
        <v>6366</v>
      </c>
      <c r="C3734" t="s">
        <v>34</v>
      </c>
      <c r="D3734" t="s">
        <v>21</v>
      </c>
      <c r="E3734">
        <v>98665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43461</v>
      </c>
      <c r="L3734" t="s">
        <v>26</v>
      </c>
      <c r="N3734" t="s">
        <v>24</v>
      </c>
    </row>
    <row r="3735" spans="1:14" x14ac:dyDescent="0.25">
      <c r="A3735" t="s">
        <v>2560</v>
      </c>
      <c r="B3735" t="s">
        <v>6367</v>
      </c>
      <c r="C3735" t="s">
        <v>34</v>
      </c>
      <c r="D3735" t="s">
        <v>21</v>
      </c>
      <c r="E3735">
        <v>98686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43461</v>
      </c>
      <c r="L3735" t="s">
        <v>26</v>
      </c>
      <c r="N3735" t="s">
        <v>24</v>
      </c>
    </row>
    <row r="3736" spans="1:14" x14ac:dyDescent="0.25">
      <c r="A3736" t="s">
        <v>6368</v>
      </c>
      <c r="B3736" t="s">
        <v>6369</v>
      </c>
      <c r="C3736" t="s">
        <v>1023</v>
      </c>
      <c r="D3736" t="s">
        <v>21</v>
      </c>
      <c r="E3736">
        <v>98541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43461</v>
      </c>
      <c r="L3736" t="s">
        <v>26</v>
      </c>
      <c r="N3736" t="s">
        <v>24</v>
      </c>
    </row>
    <row r="3737" spans="1:14" x14ac:dyDescent="0.25">
      <c r="A3737" t="s">
        <v>6370</v>
      </c>
      <c r="B3737" t="s">
        <v>6371</v>
      </c>
      <c r="C3737" t="s">
        <v>6372</v>
      </c>
      <c r="D3737" t="s">
        <v>21</v>
      </c>
      <c r="E3737">
        <v>98620</v>
      </c>
      <c r="F3737" t="s">
        <v>23</v>
      </c>
      <c r="G3737" t="s">
        <v>23</v>
      </c>
      <c r="H3737" t="s">
        <v>24</v>
      </c>
      <c r="I3737" t="s">
        <v>24</v>
      </c>
      <c r="J3737" t="s">
        <v>25</v>
      </c>
      <c r="K3737" s="1">
        <v>43461</v>
      </c>
      <c r="L3737" t="s">
        <v>26</v>
      </c>
      <c r="N3737" t="s">
        <v>24</v>
      </c>
    </row>
    <row r="3738" spans="1:14" x14ac:dyDescent="0.25">
      <c r="A3738" t="s">
        <v>413</v>
      </c>
      <c r="B3738" t="s">
        <v>6373</v>
      </c>
      <c r="C3738" t="s">
        <v>443</v>
      </c>
      <c r="D3738" t="s">
        <v>21</v>
      </c>
      <c r="E3738">
        <v>98058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43461</v>
      </c>
      <c r="L3738" t="s">
        <v>26</v>
      </c>
      <c r="N3738" t="s">
        <v>24</v>
      </c>
    </row>
    <row r="3739" spans="1:14" x14ac:dyDescent="0.25">
      <c r="A3739" t="s">
        <v>6374</v>
      </c>
      <c r="B3739" t="s">
        <v>6375</v>
      </c>
      <c r="C3739" t="s">
        <v>286</v>
      </c>
      <c r="D3739" t="s">
        <v>21</v>
      </c>
      <c r="E3739">
        <v>98502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43461</v>
      </c>
      <c r="L3739" t="s">
        <v>26</v>
      </c>
      <c r="N3739" t="s">
        <v>24</v>
      </c>
    </row>
    <row r="3740" spans="1:14" x14ac:dyDescent="0.25">
      <c r="A3740" t="s">
        <v>6376</v>
      </c>
      <c r="B3740" t="s">
        <v>6377</v>
      </c>
      <c r="C3740" t="s">
        <v>3874</v>
      </c>
      <c r="D3740" t="s">
        <v>21</v>
      </c>
      <c r="E3740">
        <v>98563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43461</v>
      </c>
      <c r="L3740" t="s">
        <v>26</v>
      </c>
      <c r="N3740" t="s">
        <v>24</v>
      </c>
    </row>
    <row r="3741" spans="1:14" x14ac:dyDescent="0.25">
      <c r="A3741" t="s">
        <v>6378</v>
      </c>
      <c r="B3741" t="s">
        <v>6379</v>
      </c>
      <c r="C3741" t="s">
        <v>34</v>
      </c>
      <c r="D3741" t="s">
        <v>21</v>
      </c>
      <c r="E3741">
        <v>98662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43461</v>
      </c>
      <c r="L3741" t="s">
        <v>26</v>
      </c>
      <c r="N3741" t="s">
        <v>24</v>
      </c>
    </row>
    <row r="3742" spans="1:14" x14ac:dyDescent="0.25">
      <c r="A3742" t="s">
        <v>2153</v>
      </c>
      <c r="B3742" t="s">
        <v>2154</v>
      </c>
      <c r="C3742" t="s">
        <v>2155</v>
      </c>
      <c r="D3742" t="s">
        <v>21</v>
      </c>
      <c r="E3742">
        <v>98605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43461</v>
      </c>
      <c r="L3742" t="s">
        <v>26</v>
      </c>
      <c r="N3742" t="s">
        <v>24</v>
      </c>
    </row>
    <row r="3743" spans="1:14" x14ac:dyDescent="0.25">
      <c r="A3743" t="s">
        <v>242</v>
      </c>
      <c r="B3743" t="s">
        <v>6380</v>
      </c>
      <c r="C3743" t="s">
        <v>34</v>
      </c>
      <c r="D3743" t="s">
        <v>21</v>
      </c>
      <c r="E3743">
        <v>98684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43461</v>
      </c>
      <c r="L3743" t="s">
        <v>26</v>
      </c>
      <c r="N3743" t="s">
        <v>24</v>
      </c>
    </row>
    <row r="3744" spans="1:14" x14ac:dyDescent="0.25">
      <c r="A3744" t="s">
        <v>6381</v>
      </c>
      <c r="B3744" t="s">
        <v>6382</v>
      </c>
      <c r="C3744" t="s">
        <v>6372</v>
      </c>
      <c r="D3744" t="s">
        <v>21</v>
      </c>
      <c r="E3744">
        <v>98620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43461</v>
      </c>
      <c r="L3744" t="s">
        <v>26</v>
      </c>
      <c r="N3744" t="s">
        <v>24</v>
      </c>
    </row>
    <row r="3745" spans="1:14" x14ac:dyDescent="0.25">
      <c r="A3745" t="s">
        <v>6383</v>
      </c>
      <c r="B3745" t="s">
        <v>6384</v>
      </c>
      <c r="C3745" t="s">
        <v>142</v>
      </c>
      <c r="D3745" t="s">
        <v>21</v>
      </c>
      <c r="E3745">
        <v>98902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43461</v>
      </c>
      <c r="L3745" t="s">
        <v>26</v>
      </c>
      <c r="N3745" t="s">
        <v>24</v>
      </c>
    </row>
    <row r="3746" spans="1:14" x14ac:dyDescent="0.25">
      <c r="A3746" t="s">
        <v>1417</v>
      </c>
      <c r="B3746" t="s">
        <v>6385</v>
      </c>
      <c r="C3746" t="s">
        <v>142</v>
      </c>
      <c r="D3746" t="s">
        <v>21</v>
      </c>
      <c r="E3746">
        <v>98902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43461</v>
      </c>
      <c r="L3746" t="s">
        <v>26</v>
      </c>
      <c r="N3746" t="s">
        <v>24</v>
      </c>
    </row>
    <row r="3747" spans="1:14" x14ac:dyDescent="0.25">
      <c r="A3747" t="s">
        <v>5067</v>
      </c>
      <c r="B3747" t="s">
        <v>6386</v>
      </c>
      <c r="C3747" t="s">
        <v>286</v>
      </c>
      <c r="D3747" t="s">
        <v>21</v>
      </c>
      <c r="E3747">
        <v>98516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43461</v>
      </c>
      <c r="L3747" t="s">
        <v>26</v>
      </c>
      <c r="N3747" t="s">
        <v>24</v>
      </c>
    </row>
    <row r="3748" spans="1:14" x14ac:dyDescent="0.25">
      <c r="A3748" t="s">
        <v>6387</v>
      </c>
      <c r="B3748" t="s">
        <v>6388</v>
      </c>
      <c r="C3748" t="s">
        <v>236</v>
      </c>
      <c r="D3748" t="s">
        <v>21</v>
      </c>
      <c r="E3748">
        <v>98405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43461</v>
      </c>
      <c r="L3748" t="s">
        <v>26</v>
      </c>
      <c r="N3748" t="s">
        <v>24</v>
      </c>
    </row>
    <row r="3749" spans="1:14" x14ac:dyDescent="0.25">
      <c r="A3749" t="s">
        <v>63</v>
      </c>
      <c r="B3749" t="s">
        <v>6389</v>
      </c>
      <c r="C3749" t="s">
        <v>34</v>
      </c>
      <c r="D3749" t="s">
        <v>21</v>
      </c>
      <c r="E3749">
        <v>98661</v>
      </c>
      <c r="F3749" t="s">
        <v>22</v>
      </c>
      <c r="G3749" t="s">
        <v>22</v>
      </c>
      <c r="H3749" t="s">
        <v>57</v>
      </c>
      <c r="I3749" t="s">
        <v>212</v>
      </c>
      <c r="J3749" s="1">
        <v>43401</v>
      </c>
      <c r="K3749" s="1">
        <v>43461</v>
      </c>
      <c r="L3749" t="s">
        <v>118</v>
      </c>
      <c r="N3749" t="s">
        <v>1849</v>
      </c>
    </row>
    <row r="3750" spans="1:14" x14ac:dyDescent="0.25">
      <c r="A3750" t="s">
        <v>6390</v>
      </c>
      <c r="B3750" t="s">
        <v>6391</v>
      </c>
      <c r="C3750" t="s">
        <v>34</v>
      </c>
      <c r="D3750" t="s">
        <v>21</v>
      </c>
      <c r="E3750">
        <v>98661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43461</v>
      </c>
      <c r="L3750" t="s">
        <v>26</v>
      </c>
      <c r="N3750" t="s">
        <v>24</v>
      </c>
    </row>
    <row r="3751" spans="1:14" x14ac:dyDescent="0.25">
      <c r="A3751" t="s">
        <v>6392</v>
      </c>
      <c r="B3751" t="s">
        <v>6393</v>
      </c>
      <c r="C3751" t="s">
        <v>236</v>
      </c>
      <c r="D3751" t="s">
        <v>21</v>
      </c>
      <c r="E3751">
        <v>98444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43461</v>
      </c>
      <c r="L3751" t="s">
        <v>26</v>
      </c>
      <c r="N3751" t="s">
        <v>24</v>
      </c>
    </row>
    <row r="3752" spans="1:14" x14ac:dyDescent="0.25">
      <c r="A3752" t="s">
        <v>683</v>
      </c>
      <c r="B3752" t="s">
        <v>6394</v>
      </c>
      <c r="C3752" t="s">
        <v>34</v>
      </c>
      <c r="D3752" t="s">
        <v>21</v>
      </c>
      <c r="E3752">
        <v>98682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43461</v>
      </c>
      <c r="L3752" t="s">
        <v>26</v>
      </c>
      <c r="N3752" t="s">
        <v>24</v>
      </c>
    </row>
    <row r="3753" spans="1:14" x14ac:dyDescent="0.25">
      <c r="A3753" t="s">
        <v>6395</v>
      </c>
      <c r="B3753" t="s">
        <v>6396</v>
      </c>
      <c r="C3753" t="s">
        <v>142</v>
      </c>
      <c r="D3753" t="s">
        <v>21</v>
      </c>
      <c r="E3753">
        <v>98901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43461</v>
      </c>
      <c r="L3753" t="s">
        <v>26</v>
      </c>
      <c r="N3753" t="s">
        <v>24</v>
      </c>
    </row>
    <row r="3754" spans="1:14" x14ac:dyDescent="0.25">
      <c r="A3754" t="s">
        <v>6397</v>
      </c>
      <c r="B3754" t="s">
        <v>6398</v>
      </c>
      <c r="C3754" t="s">
        <v>443</v>
      </c>
      <c r="D3754" t="s">
        <v>21</v>
      </c>
      <c r="E3754">
        <v>98057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43461</v>
      </c>
      <c r="L3754" t="s">
        <v>26</v>
      </c>
      <c r="N3754" t="s">
        <v>24</v>
      </c>
    </row>
    <row r="3755" spans="1:14" x14ac:dyDescent="0.25">
      <c r="A3755" t="s">
        <v>405</v>
      </c>
      <c r="B3755" t="s">
        <v>6399</v>
      </c>
      <c r="C3755" t="s">
        <v>443</v>
      </c>
      <c r="D3755" t="s">
        <v>21</v>
      </c>
      <c r="E3755">
        <v>98055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43461</v>
      </c>
      <c r="L3755" t="s">
        <v>26</v>
      </c>
      <c r="N3755" t="s">
        <v>24</v>
      </c>
    </row>
    <row r="3756" spans="1:14" x14ac:dyDescent="0.25">
      <c r="A3756" t="s">
        <v>6400</v>
      </c>
      <c r="B3756" t="s">
        <v>6401</v>
      </c>
      <c r="C3756" t="s">
        <v>6372</v>
      </c>
      <c r="D3756" t="s">
        <v>21</v>
      </c>
      <c r="E3756">
        <v>98620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43461</v>
      </c>
      <c r="L3756" t="s">
        <v>26</v>
      </c>
      <c r="N3756" t="s">
        <v>24</v>
      </c>
    </row>
    <row r="3757" spans="1:14" x14ac:dyDescent="0.25">
      <c r="A3757" t="s">
        <v>6402</v>
      </c>
      <c r="B3757" t="s">
        <v>6403</v>
      </c>
      <c r="C3757" t="s">
        <v>34</v>
      </c>
      <c r="D3757" t="s">
        <v>21</v>
      </c>
      <c r="E3757">
        <v>98665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43461</v>
      </c>
      <c r="L3757" t="s">
        <v>26</v>
      </c>
      <c r="N3757" t="s">
        <v>24</v>
      </c>
    </row>
    <row r="3758" spans="1:14" x14ac:dyDescent="0.25">
      <c r="A3758" t="s">
        <v>6404</v>
      </c>
      <c r="B3758" t="s">
        <v>6405</v>
      </c>
      <c r="C3758" t="s">
        <v>6372</v>
      </c>
      <c r="D3758" t="s">
        <v>21</v>
      </c>
      <c r="E3758">
        <v>98620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43461</v>
      </c>
      <c r="L3758" t="s">
        <v>26</v>
      </c>
      <c r="N3758" t="s">
        <v>24</v>
      </c>
    </row>
    <row r="3759" spans="1:14" x14ac:dyDescent="0.25">
      <c r="A3759" t="s">
        <v>6406</v>
      </c>
      <c r="B3759" t="s">
        <v>6407</v>
      </c>
      <c r="C3759" t="s">
        <v>6408</v>
      </c>
      <c r="D3759" t="s">
        <v>21</v>
      </c>
      <c r="E3759">
        <v>98648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43461</v>
      </c>
      <c r="L3759" t="s">
        <v>26</v>
      </c>
      <c r="N3759" t="s">
        <v>24</v>
      </c>
    </row>
    <row r="3760" spans="1:14" x14ac:dyDescent="0.25">
      <c r="A3760" t="s">
        <v>6409</v>
      </c>
      <c r="B3760" t="s">
        <v>6410</v>
      </c>
      <c r="C3760" t="s">
        <v>142</v>
      </c>
      <c r="D3760" t="s">
        <v>21</v>
      </c>
      <c r="E3760">
        <v>98902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43461</v>
      </c>
      <c r="L3760" t="s">
        <v>26</v>
      </c>
      <c r="N3760" t="s">
        <v>24</v>
      </c>
    </row>
    <row r="3761" spans="1:14" x14ac:dyDescent="0.25">
      <c r="A3761" t="s">
        <v>5954</v>
      </c>
      <c r="B3761" t="s">
        <v>6411</v>
      </c>
      <c r="C3761" t="s">
        <v>142</v>
      </c>
      <c r="D3761" t="s">
        <v>21</v>
      </c>
      <c r="E3761">
        <v>98908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43461</v>
      </c>
      <c r="L3761" t="s">
        <v>26</v>
      </c>
      <c r="N3761" t="s">
        <v>24</v>
      </c>
    </row>
    <row r="3762" spans="1:14" x14ac:dyDescent="0.25">
      <c r="A3762" t="s">
        <v>6412</v>
      </c>
      <c r="B3762" t="s">
        <v>6413</v>
      </c>
      <c r="C3762" t="s">
        <v>142</v>
      </c>
      <c r="D3762" t="s">
        <v>21</v>
      </c>
      <c r="E3762">
        <v>98902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43461</v>
      </c>
      <c r="L3762" t="s">
        <v>26</v>
      </c>
      <c r="N3762" t="s">
        <v>24</v>
      </c>
    </row>
    <row r="3763" spans="1:14" x14ac:dyDescent="0.25">
      <c r="A3763" t="s">
        <v>6414</v>
      </c>
      <c r="B3763" t="s">
        <v>6415</v>
      </c>
      <c r="C3763" t="s">
        <v>1023</v>
      </c>
      <c r="D3763" t="s">
        <v>21</v>
      </c>
      <c r="E3763">
        <v>98541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43461</v>
      </c>
      <c r="L3763" t="s">
        <v>26</v>
      </c>
      <c r="N3763" t="s">
        <v>24</v>
      </c>
    </row>
    <row r="3764" spans="1:14" x14ac:dyDescent="0.25">
      <c r="A3764" t="s">
        <v>6416</v>
      </c>
      <c r="B3764" t="s">
        <v>6417</v>
      </c>
      <c r="C3764" t="s">
        <v>34</v>
      </c>
      <c r="D3764" t="s">
        <v>21</v>
      </c>
      <c r="E3764">
        <v>98685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43461</v>
      </c>
      <c r="L3764" t="s">
        <v>26</v>
      </c>
      <c r="N3764" t="s">
        <v>24</v>
      </c>
    </row>
    <row r="3765" spans="1:14" x14ac:dyDescent="0.25">
      <c r="A3765" t="s">
        <v>6418</v>
      </c>
      <c r="B3765" t="s">
        <v>6419</v>
      </c>
      <c r="C3765" t="s">
        <v>470</v>
      </c>
      <c r="D3765" t="s">
        <v>21</v>
      </c>
      <c r="E3765">
        <v>98166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43461</v>
      </c>
      <c r="L3765" t="s">
        <v>26</v>
      </c>
      <c r="N3765" t="s">
        <v>24</v>
      </c>
    </row>
    <row r="3766" spans="1:14" x14ac:dyDescent="0.25">
      <c r="A3766" t="s">
        <v>6420</v>
      </c>
      <c r="B3766" t="s">
        <v>6421</v>
      </c>
      <c r="C3766" t="s">
        <v>142</v>
      </c>
      <c r="D3766" t="s">
        <v>21</v>
      </c>
      <c r="E3766">
        <v>98902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43461</v>
      </c>
      <c r="L3766" t="s">
        <v>26</v>
      </c>
      <c r="N3766" t="s">
        <v>24</v>
      </c>
    </row>
    <row r="3767" spans="1:14" x14ac:dyDescent="0.25">
      <c r="A3767" t="s">
        <v>73</v>
      </c>
      <c r="B3767" t="s">
        <v>74</v>
      </c>
      <c r="C3767" t="s">
        <v>34</v>
      </c>
      <c r="D3767" t="s">
        <v>21</v>
      </c>
      <c r="E3767">
        <v>98684</v>
      </c>
      <c r="F3767" t="s">
        <v>22</v>
      </c>
      <c r="G3767" t="s">
        <v>22</v>
      </c>
      <c r="H3767" t="s">
        <v>57</v>
      </c>
      <c r="I3767" t="s">
        <v>58</v>
      </c>
      <c r="J3767" s="1">
        <v>43401</v>
      </c>
      <c r="K3767" s="1">
        <v>43461</v>
      </c>
      <c r="L3767" t="s">
        <v>118</v>
      </c>
      <c r="N3767" t="s">
        <v>1849</v>
      </c>
    </row>
    <row r="3768" spans="1:14" x14ac:dyDescent="0.25">
      <c r="A3768" t="s">
        <v>1117</v>
      </c>
      <c r="B3768" t="s">
        <v>6422</v>
      </c>
      <c r="C3768" t="s">
        <v>142</v>
      </c>
      <c r="D3768" t="s">
        <v>21</v>
      </c>
      <c r="E3768">
        <v>98903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43461</v>
      </c>
      <c r="L3768" t="s">
        <v>26</v>
      </c>
      <c r="N3768" t="s">
        <v>24</v>
      </c>
    </row>
    <row r="3769" spans="1:14" x14ac:dyDescent="0.25">
      <c r="A3769" t="s">
        <v>6423</v>
      </c>
      <c r="B3769" t="s">
        <v>6424</v>
      </c>
      <c r="C3769" t="s">
        <v>2155</v>
      </c>
      <c r="D3769" t="s">
        <v>21</v>
      </c>
      <c r="E3769">
        <v>98605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43461</v>
      </c>
      <c r="L3769" t="s">
        <v>26</v>
      </c>
      <c r="N3769" t="s">
        <v>24</v>
      </c>
    </row>
    <row r="3770" spans="1:14" x14ac:dyDescent="0.25">
      <c r="A3770" t="s">
        <v>6425</v>
      </c>
      <c r="B3770" t="s">
        <v>6426</v>
      </c>
      <c r="C3770" t="s">
        <v>4399</v>
      </c>
      <c r="D3770" t="s">
        <v>21</v>
      </c>
      <c r="E3770">
        <v>98110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43460</v>
      </c>
      <c r="L3770" t="s">
        <v>26</v>
      </c>
      <c r="N3770" t="s">
        <v>24</v>
      </c>
    </row>
    <row r="3771" spans="1:14" x14ac:dyDescent="0.25">
      <c r="A3771" t="s">
        <v>6427</v>
      </c>
      <c r="B3771" t="s">
        <v>6428</v>
      </c>
      <c r="C3771" t="s">
        <v>4399</v>
      </c>
      <c r="D3771" t="s">
        <v>21</v>
      </c>
      <c r="E3771">
        <v>98110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43460</v>
      </c>
      <c r="L3771" t="s">
        <v>26</v>
      </c>
      <c r="N3771" t="s">
        <v>24</v>
      </c>
    </row>
    <row r="3772" spans="1:14" x14ac:dyDescent="0.25">
      <c r="A3772" t="s">
        <v>6429</v>
      </c>
      <c r="B3772" t="s">
        <v>6430</v>
      </c>
      <c r="C3772" t="s">
        <v>4399</v>
      </c>
      <c r="D3772" t="s">
        <v>21</v>
      </c>
      <c r="E3772">
        <v>98110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43460</v>
      </c>
      <c r="L3772" t="s">
        <v>26</v>
      </c>
      <c r="N3772" t="s">
        <v>24</v>
      </c>
    </row>
    <row r="3773" spans="1:14" x14ac:dyDescent="0.25">
      <c r="A3773" t="s">
        <v>6431</v>
      </c>
      <c r="B3773" t="s">
        <v>6432</v>
      </c>
      <c r="C3773" t="s">
        <v>6433</v>
      </c>
      <c r="D3773" t="s">
        <v>21</v>
      </c>
      <c r="E3773">
        <v>98672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43460</v>
      </c>
      <c r="L3773" t="s">
        <v>26</v>
      </c>
      <c r="N3773" t="s">
        <v>24</v>
      </c>
    </row>
    <row r="3774" spans="1:14" x14ac:dyDescent="0.25">
      <c r="A3774" t="s">
        <v>6434</v>
      </c>
      <c r="B3774" t="s">
        <v>6435</v>
      </c>
      <c r="C3774" t="s">
        <v>4399</v>
      </c>
      <c r="D3774" t="s">
        <v>21</v>
      </c>
      <c r="E3774">
        <v>98110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43460</v>
      </c>
      <c r="L3774" t="s">
        <v>26</v>
      </c>
      <c r="N3774" t="s">
        <v>24</v>
      </c>
    </row>
    <row r="3775" spans="1:14" x14ac:dyDescent="0.25">
      <c r="A3775" t="s">
        <v>6436</v>
      </c>
      <c r="B3775" t="s">
        <v>6437</v>
      </c>
      <c r="C3775" t="s">
        <v>4399</v>
      </c>
      <c r="D3775" t="s">
        <v>21</v>
      </c>
      <c r="E3775">
        <v>98110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43460</v>
      </c>
      <c r="L3775" t="s">
        <v>26</v>
      </c>
      <c r="N3775" t="s">
        <v>24</v>
      </c>
    </row>
    <row r="3776" spans="1:14" x14ac:dyDescent="0.25">
      <c r="A3776" t="s">
        <v>6438</v>
      </c>
      <c r="B3776" t="s">
        <v>6439</v>
      </c>
      <c r="C3776" t="s">
        <v>6433</v>
      </c>
      <c r="D3776" t="s">
        <v>21</v>
      </c>
      <c r="E3776">
        <v>98672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43460</v>
      </c>
      <c r="L3776" t="s">
        <v>26</v>
      </c>
      <c r="N3776" t="s">
        <v>24</v>
      </c>
    </row>
    <row r="3777" spans="1:14" x14ac:dyDescent="0.25">
      <c r="A3777" t="s">
        <v>6440</v>
      </c>
      <c r="B3777" t="s">
        <v>6441</v>
      </c>
      <c r="C3777" t="s">
        <v>6442</v>
      </c>
      <c r="D3777" t="s">
        <v>21</v>
      </c>
      <c r="E3777">
        <v>98639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43460</v>
      </c>
      <c r="L3777" t="s">
        <v>26</v>
      </c>
      <c r="N3777" t="s">
        <v>24</v>
      </c>
    </row>
    <row r="3778" spans="1:14" x14ac:dyDescent="0.25">
      <c r="A3778" t="s">
        <v>6443</v>
      </c>
      <c r="B3778" t="s">
        <v>6444</v>
      </c>
      <c r="C3778" t="s">
        <v>246</v>
      </c>
      <c r="D3778" t="s">
        <v>21</v>
      </c>
      <c r="E3778">
        <v>98337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43460</v>
      </c>
      <c r="L3778" t="s">
        <v>26</v>
      </c>
      <c r="N3778" t="s">
        <v>24</v>
      </c>
    </row>
    <row r="3779" spans="1:14" x14ac:dyDescent="0.25">
      <c r="A3779" t="s">
        <v>6445</v>
      </c>
      <c r="B3779" t="s">
        <v>6446</v>
      </c>
      <c r="C3779" t="s">
        <v>6408</v>
      </c>
      <c r="D3779" t="s">
        <v>21</v>
      </c>
      <c r="E3779">
        <v>98648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43460</v>
      </c>
      <c r="L3779" t="s">
        <v>26</v>
      </c>
      <c r="N3779" t="s">
        <v>24</v>
      </c>
    </row>
    <row r="3780" spans="1:14" x14ac:dyDescent="0.25">
      <c r="A3780" t="s">
        <v>6447</v>
      </c>
      <c r="B3780" t="s">
        <v>6448</v>
      </c>
      <c r="C3780" t="s">
        <v>246</v>
      </c>
      <c r="D3780" t="s">
        <v>21</v>
      </c>
      <c r="E3780">
        <v>98310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43460</v>
      </c>
      <c r="L3780" t="s">
        <v>26</v>
      </c>
      <c r="N3780" t="s">
        <v>24</v>
      </c>
    </row>
    <row r="3781" spans="1:14" x14ac:dyDescent="0.25">
      <c r="A3781" t="s">
        <v>6449</v>
      </c>
      <c r="B3781" t="s">
        <v>6450</v>
      </c>
      <c r="C3781" t="s">
        <v>519</v>
      </c>
      <c r="D3781" t="s">
        <v>21</v>
      </c>
      <c r="E3781">
        <v>98671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43460</v>
      </c>
      <c r="L3781" t="s">
        <v>26</v>
      </c>
      <c r="N3781" t="s">
        <v>24</v>
      </c>
    </row>
    <row r="3782" spans="1:14" x14ac:dyDescent="0.25">
      <c r="A3782" t="s">
        <v>6451</v>
      </c>
      <c r="B3782" t="s">
        <v>6452</v>
      </c>
      <c r="C3782" t="s">
        <v>4399</v>
      </c>
      <c r="D3782" t="s">
        <v>21</v>
      </c>
      <c r="E3782">
        <v>98110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43460</v>
      </c>
      <c r="L3782" t="s">
        <v>26</v>
      </c>
      <c r="N3782" t="s">
        <v>24</v>
      </c>
    </row>
    <row r="3783" spans="1:14" x14ac:dyDescent="0.25">
      <c r="A3783" t="s">
        <v>6453</v>
      </c>
      <c r="B3783" t="s">
        <v>6454</v>
      </c>
      <c r="C3783" t="s">
        <v>6455</v>
      </c>
      <c r="D3783" t="s">
        <v>21</v>
      </c>
      <c r="E3783">
        <v>98635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43460</v>
      </c>
      <c r="L3783" t="s">
        <v>26</v>
      </c>
      <c r="N3783" t="s">
        <v>24</v>
      </c>
    </row>
    <row r="3784" spans="1:14" x14ac:dyDescent="0.25">
      <c r="A3784" t="s">
        <v>6456</v>
      </c>
      <c r="B3784" t="s">
        <v>6457</v>
      </c>
      <c r="C3784" t="s">
        <v>6408</v>
      </c>
      <c r="D3784" t="s">
        <v>21</v>
      </c>
      <c r="E3784">
        <v>98648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43460</v>
      </c>
      <c r="L3784" t="s">
        <v>26</v>
      </c>
      <c r="N3784" t="s">
        <v>24</v>
      </c>
    </row>
    <row r="3785" spans="1:14" x14ac:dyDescent="0.25">
      <c r="A3785" t="s">
        <v>6458</v>
      </c>
      <c r="B3785" t="s">
        <v>6459</v>
      </c>
      <c r="C3785" t="s">
        <v>246</v>
      </c>
      <c r="D3785" t="s">
        <v>21</v>
      </c>
      <c r="E3785">
        <v>98337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43460</v>
      </c>
      <c r="L3785" t="s">
        <v>26</v>
      </c>
      <c r="N3785" t="s">
        <v>24</v>
      </c>
    </row>
    <row r="3786" spans="1:14" x14ac:dyDescent="0.25">
      <c r="A3786" t="s">
        <v>6460</v>
      </c>
      <c r="B3786" t="s">
        <v>6461</v>
      </c>
      <c r="C3786" t="s">
        <v>6433</v>
      </c>
      <c r="D3786" t="s">
        <v>21</v>
      </c>
      <c r="E3786">
        <v>98672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43460</v>
      </c>
      <c r="L3786" t="s">
        <v>26</v>
      </c>
      <c r="N3786" t="s">
        <v>24</v>
      </c>
    </row>
    <row r="3787" spans="1:14" x14ac:dyDescent="0.25">
      <c r="A3787" t="s">
        <v>6462</v>
      </c>
      <c r="B3787" t="s">
        <v>6463</v>
      </c>
      <c r="C3787" t="s">
        <v>6408</v>
      </c>
      <c r="D3787" t="s">
        <v>21</v>
      </c>
      <c r="E3787">
        <v>98648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43460</v>
      </c>
      <c r="L3787" t="s">
        <v>26</v>
      </c>
      <c r="N3787" t="s">
        <v>24</v>
      </c>
    </row>
    <row r="3788" spans="1:14" x14ac:dyDescent="0.25">
      <c r="A3788" t="s">
        <v>6464</v>
      </c>
      <c r="B3788" t="s">
        <v>6465</v>
      </c>
      <c r="C3788" t="s">
        <v>4166</v>
      </c>
      <c r="D3788" t="s">
        <v>21</v>
      </c>
      <c r="E3788">
        <v>98610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43460</v>
      </c>
      <c r="L3788" t="s">
        <v>26</v>
      </c>
      <c r="N3788" t="s">
        <v>24</v>
      </c>
    </row>
    <row r="3789" spans="1:14" x14ac:dyDescent="0.25">
      <c r="A3789" t="s">
        <v>6466</v>
      </c>
      <c r="B3789" t="s">
        <v>6467</v>
      </c>
      <c r="C3789" t="s">
        <v>6455</v>
      </c>
      <c r="D3789" t="s">
        <v>21</v>
      </c>
      <c r="E3789">
        <v>98635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43460</v>
      </c>
      <c r="L3789" t="s">
        <v>26</v>
      </c>
      <c r="N3789" t="s">
        <v>24</v>
      </c>
    </row>
    <row r="3790" spans="1:14" x14ac:dyDescent="0.25">
      <c r="A3790" t="s">
        <v>6468</v>
      </c>
      <c r="B3790" t="s">
        <v>6469</v>
      </c>
      <c r="C3790" t="s">
        <v>246</v>
      </c>
      <c r="D3790" t="s">
        <v>21</v>
      </c>
      <c r="E3790">
        <v>98312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43460</v>
      </c>
      <c r="L3790" t="s">
        <v>26</v>
      </c>
      <c r="N3790" t="s">
        <v>24</v>
      </c>
    </row>
    <row r="3791" spans="1:14" x14ac:dyDescent="0.25">
      <c r="A3791" t="s">
        <v>6470</v>
      </c>
      <c r="B3791" t="s">
        <v>6471</v>
      </c>
      <c r="C3791" t="s">
        <v>1390</v>
      </c>
      <c r="D3791" t="s">
        <v>21</v>
      </c>
      <c r="E3791">
        <v>99019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43458</v>
      </c>
      <c r="L3791" t="s">
        <v>26</v>
      </c>
      <c r="N3791" t="s">
        <v>24</v>
      </c>
    </row>
    <row r="3792" spans="1:14" x14ac:dyDescent="0.25">
      <c r="A3792" t="s">
        <v>662</v>
      </c>
      <c r="B3792" t="s">
        <v>3564</v>
      </c>
      <c r="C3792" t="s">
        <v>165</v>
      </c>
      <c r="D3792" t="s">
        <v>21</v>
      </c>
      <c r="E3792">
        <v>98373</v>
      </c>
      <c r="F3792" t="s">
        <v>22</v>
      </c>
      <c r="G3792" t="s">
        <v>22</v>
      </c>
      <c r="H3792" t="s">
        <v>104</v>
      </c>
      <c r="I3792" t="s">
        <v>105</v>
      </c>
      <c r="J3792" t="s">
        <v>59</v>
      </c>
      <c r="K3792" s="1">
        <v>43458</v>
      </c>
      <c r="L3792" t="s">
        <v>60</v>
      </c>
      <c r="M3792" t="str">
        <f>HYPERLINK("https://www.regulations.gov/docket?D=FDA-2018-H-4846")</f>
        <v>https://www.regulations.gov/docket?D=FDA-2018-H-4846</v>
      </c>
      <c r="N3792" t="s">
        <v>59</v>
      </c>
    </row>
    <row r="3793" spans="1:14" x14ac:dyDescent="0.25">
      <c r="A3793" t="s">
        <v>6472</v>
      </c>
      <c r="B3793" t="s">
        <v>6473</v>
      </c>
      <c r="C3793" t="s">
        <v>6474</v>
      </c>
      <c r="D3793" t="s">
        <v>21</v>
      </c>
      <c r="E3793">
        <v>99141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43458</v>
      </c>
      <c r="L3793" t="s">
        <v>26</v>
      </c>
      <c r="N3793" t="s">
        <v>24</v>
      </c>
    </row>
    <row r="3794" spans="1:14" x14ac:dyDescent="0.25">
      <c r="A3794" t="s">
        <v>2380</v>
      </c>
      <c r="B3794" t="s">
        <v>2381</v>
      </c>
      <c r="C3794" t="s">
        <v>261</v>
      </c>
      <c r="D3794" t="s">
        <v>21</v>
      </c>
      <c r="E3794">
        <v>99208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43458</v>
      </c>
      <c r="L3794" t="s">
        <v>26</v>
      </c>
      <c r="N3794" t="s">
        <v>24</v>
      </c>
    </row>
    <row r="3795" spans="1:14" x14ac:dyDescent="0.25">
      <c r="A3795" t="s">
        <v>6475</v>
      </c>
      <c r="B3795" t="s">
        <v>6476</v>
      </c>
      <c r="C3795" t="s">
        <v>81</v>
      </c>
      <c r="D3795" t="s">
        <v>21</v>
      </c>
      <c r="E3795">
        <v>99206</v>
      </c>
      <c r="F3795" t="s">
        <v>23</v>
      </c>
      <c r="G3795" t="s">
        <v>23</v>
      </c>
      <c r="H3795" t="s">
        <v>24</v>
      </c>
      <c r="I3795" t="s">
        <v>24</v>
      </c>
      <c r="J3795" t="s">
        <v>25</v>
      </c>
      <c r="K3795" s="1">
        <v>43458</v>
      </c>
      <c r="L3795" t="s">
        <v>26</v>
      </c>
      <c r="N3795" t="s">
        <v>24</v>
      </c>
    </row>
    <row r="3796" spans="1:14" x14ac:dyDescent="0.25">
      <c r="A3796" t="s">
        <v>6477</v>
      </c>
      <c r="B3796" t="s">
        <v>6478</v>
      </c>
      <c r="C3796" t="s">
        <v>261</v>
      </c>
      <c r="D3796" t="s">
        <v>21</v>
      </c>
      <c r="E3796">
        <v>99208</v>
      </c>
      <c r="F3796" t="s">
        <v>23</v>
      </c>
      <c r="G3796" t="s">
        <v>23</v>
      </c>
      <c r="H3796" t="s">
        <v>24</v>
      </c>
      <c r="I3796" t="s">
        <v>24</v>
      </c>
      <c r="J3796" t="s">
        <v>25</v>
      </c>
      <c r="K3796" s="1">
        <v>43458</v>
      </c>
      <c r="L3796" t="s">
        <v>26</v>
      </c>
      <c r="N3796" t="s">
        <v>24</v>
      </c>
    </row>
    <row r="3797" spans="1:14" x14ac:dyDescent="0.25">
      <c r="A3797" t="s">
        <v>6479</v>
      </c>
      <c r="B3797" t="s">
        <v>6480</v>
      </c>
      <c r="C3797" t="s">
        <v>81</v>
      </c>
      <c r="D3797" t="s">
        <v>21</v>
      </c>
      <c r="E3797">
        <v>99216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43457</v>
      </c>
      <c r="L3797" t="s">
        <v>26</v>
      </c>
      <c r="N3797" t="s">
        <v>24</v>
      </c>
    </row>
    <row r="3798" spans="1:14" x14ac:dyDescent="0.25">
      <c r="A3798" t="s">
        <v>6481</v>
      </c>
      <c r="B3798" t="s">
        <v>6482</v>
      </c>
      <c r="C3798" t="s">
        <v>1390</v>
      </c>
      <c r="D3798" t="s">
        <v>21</v>
      </c>
      <c r="E3798">
        <v>99019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43457</v>
      </c>
      <c r="L3798" t="s">
        <v>26</v>
      </c>
      <c r="N3798" t="s">
        <v>24</v>
      </c>
    </row>
    <row r="3799" spans="1:14" x14ac:dyDescent="0.25">
      <c r="A3799" t="s">
        <v>6483</v>
      </c>
      <c r="B3799" t="s">
        <v>6484</v>
      </c>
      <c r="C3799" t="s">
        <v>1390</v>
      </c>
      <c r="D3799" t="s">
        <v>21</v>
      </c>
      <c r="E3799">
        <v>99019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43457</v>
      </c>
      <c r="L3799" t="s">
        <v>26</v>
      </c>
      <c r="N3799" t="s">
        <v>24</v>
      </c>
    </row>
    <row r="3800" spans="1:14" x14ac:dyDescent="0.25">
      <c r="A3800" t="s">
        <v>6485</v>
      </c>
      <c r="B3800" t="s">
        <v>6486</v>
      </c>
      <c r="C3800" t="s">
        <v>261</v>
      </c>
      <c r="D3800" t="s">
        <v>21</v>
      </c>
      <c r="E3800">
        <v>99209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43457</v>
      </c>
      <c r="L3800" t="s">
        <v>26</v>
      </c>
      <c r="N3800" t="s">
        <v>24</v>
      </c>
    </row>
    <row r="3801" spans="1:14" x14ac:dyDescent="0.25">
      <c r="A3801" t="s">
        <v>6487</v>
      </c>
      <c r="B3801" t="s">
        <v>6488</v>
      </c>
      <c r="C3801" t="s">
        <v>1328</v>
      </c>
      <c r="D3801" t="s">
        <v>21</v>
      </c>
      <c r="E3801">
        <v>99004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43457</v>
      </c>
      <c r="L3801" t="s">
        <v>26</v>
      </c>
      <c r="N3801" t="s">
        <v>24</v>
      </c>
    </row>
    <row r="3802" spans="1:14" x14ac:dyDescent="0.25">
      <c r="A3802" t="s">
        <v>6489</v>
      </c>
      <c r="B3802" t="s">
        <v>6490</v>
      </c>
      <c r="C3802" t="s">
        <v>261</v>
      </c>
      <c r="D3802" t="s">
        <v>21</v>
      </c>
      <c r="E3802">
        <v>99207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43457</v>
      </c>
      <c r="L3802" t="s">
        <v>26</v>
      </c>
      <c r="N3802" t="s">
        <v>24</v>
      </c>
    </row>
    <row r="3803" spans="1:14" x14ac:dyDescent="0.25">
      <c r="A3803" t="s">
        <v>581</v>
      </c>
      <c r="B3803" t="s">
        <v>6491</v>
      </c>
      <c r="C3803" t="s">
        <v>261</v>
      </c>
      <c r="D3803" t="s">
        <v>21</v>
      </c>
      <c r="E3803">
        <v>99205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43457</v>
      </c>
      <c r="L3803" t="s">
        <v>26</v>
      </c>
      <c r="N3803" t="s">
        <v>24</v>
      </c>
    </row>
    <row r="3804" spans="1:14" x14ac:dyDescent="0.25">
      <c r="A3804" t="s">
        <v>6492</v>
      </c>
      <c r="B3804" t="s">
        <v>6493</v>
      </c>
      <c r="C3804" t="s">
        <v>261</v>
      </c>
      <c r="D3804" t="s">
        <v>21</v>
      </c>
      <c r="E3804">
        <v>99205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43457</v>
      </c>
      <c r="L3804" t="s">
        <v>26</v>
      </c>
      <c r="N3804" t="s">
        <v>24</v>
      </c>
    </row>
    <row r="3805" spans="1:14" x14ac:dyDescent="0.25">
      <c r="A3805" t="s">
        <v>6494</v>
      </c>
      <c r="B3805" t="s">
        <v>6495</v>
      </c>
      <c r="C3805" t="s">
        <v>1390</v>
      </c>
      <c r="D3805" t="s">
        <v>21</v>
      </c>
      <c r="E3805">
        <v>99019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43457</v>
      </c>
      <c r="L3805" t="s">
        <v>26</v>
      </c>
      <c r="N3805" t="s">
        <v>24</v>
      </c>
    </row>
    <row r="3806" spans="1:14" x14ac:dyDescent="0.25">
      <c r="A3806" t="s">
        <v>1417</v>
      </c>
      <c r="B3806" t="s">
        <v>6496</v>
      </c>
      <c r="C3806" t="s">
        <v>6497</v>
      </c>
      <c r="D3806" t="s">
        <v>21</v>
      </c>
      <c r="E3806">
        <v>99022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43457</v>
      </c>
      <c r="L3806" t="s">
        <v>26</v>
      </c>
      <c r="N3806" t="s">
        <v>24</v>
      </c>
    </row>
    <row r="3807" spans="1:14" x14ac:dyDescent="0.25">
      <c r="A3807" t="s">
        <v>6498</v>
      </c>
      <c r="B3807" t="s">
        <v>6499</v>
      </c>
      <c r="C3807" t="s">
        <v>6497</v>
      </c>
      <c r="D3807" t="s">
        <v>21</v>
      </c>
      <c r="E3807">
        <v>99022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43457</v>
      </c>
      <c r="L3807" t="s">
        <v>26</v>
      </c>
      <c r="N3807" t="s">
        <v>24</v>
      </c>
    </row>
    <row r="3808" spans="1:14" x14ac:dyDescent="0.25">
      <c r="A3808" t="s">
        <v>3220</v>
      </c>
      <c r="B3808" t="s">
        <v>6500</v>
      </c>
      <c r="C3808" t="s">
        <v>1328</v>
      </c>
      <c r="D3808" t="s">
        <v>21</v>
      </c>
      <c r="E3808">
        <v>99004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43457</v>
      </c>
      <c r="L3808" t="s">
        <v>26</v>
      </c>
      <c r="N3808" t="s">
        <v>24</v>
      </c>
    </row>
    <row r="3809" spans="1:14" x14ac:dyDescent="0.25">
      <c r="A3809" t="s">
        <v>6501</v>
      </c>
      <c r="B3809" t="s">
        <v>6502</v>
      </c>
      <c r="C3809" t="s">
        <v>6503</v>
      </c>
      <c r="D3809" t="s">
        <v>21</v>
      </c>
      <c r="E3809">
        <v>99025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43457</v>
      </c>
      <c r="L3809" t="s">
        <v>26</v>
      </c>
      <c r="N3809" t="s">
        <v>24</v>
      </c>
    </row>
    <row r="3810" spans="1:14" x14ac:dyDescent="0.25">
      <c r="A3810" t="s">
        <v>3220</v>
      </c>
      <c r="B3810" t="s">
        <v>6504</v>
      </c>
      <c r="C3810" t="s">
        <v>261</v>
      </c>
      <c r="D3810" t="s">
        <v>21</v>
      </c>
      <c r="E3810">
        <v>99202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43457</v>
      </c>
      <c r="L3810" t="s">
        <v>26</v>
      </c>
      <c r="N3810" t="s">
        <v>24</v>
      </c>
    </row>
    <row r="3811" spans="1:14" x14ac:dyDescent="0.25">
      <c r="A3811" t="s">
        <v>1859</v>
      </c>
      <c r="B3811" t="s">
        <v>1860</v>
      </c>
      <c r="C3811" t="s">
        <v>1861</v>
      </c>
      <c r="D3811" t="s">
        <v>21</v>
      </c>
      <c r="E3811">
        <v>98331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43457</v>
      </c>
      <c r="L3811" t="s">
        <v>26</v>
      </c>
      <c r="N3811" t="s">
        <v>24</v>
      </c>
    </row>
    <row r="3812" spans="1:14" x14ac:dyDescent="0.25">
      <c r="A3812" t="s">
        <v>1540</v>
      </c>
      <c r="B3812" t="s">
        <v>1541</v>
      </c>
      <c r="C3812" t="s">
        <v>1542</v>
      </c>
      <c r="D3812" t="s">
        <v>21</v>
      </c>
      <c r="E3812">
        <v>98343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43457</v>
      </c>
      <c r="L3812" t="s">
        <v>26</v>
      </c>
      <c r="N3812" t="s">
        <v>24</v>
      </c>
    </row>
    <row r="3813" spans="1:14" x14ac:dyDescent="0.25">
      <c r="A3813" t="s">
        <v>1133</v>
      </c>
      <c r="B3813" t="s">
        <v>1134</v>
      </c>
      <c r="C3813" t="s">
        <v>1135</v>
      </c>
      <c r="D3813" t="s">
        <v>21</v>
      </c>
      <c r="E3813">
        <v>98305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43457</v>
      </c>
      <c r="L3813" t="s">
        <v>26</v>
      </c>
      <c r="N3813" t="s">
        <v>24</v>
      </c>
    </row>
    <row r="3814" spans="1:14" x14ac:dyDescent="0.25">
      <c r="A3814" t="s">
        <v>6505</v>
      </c>
      <c r="B3814" t="s">
        <v>6506</v>
      </c>
      <c r="C3814" t="s">
        <v>1328</v>
      </c>
      <c r="D3814" t="s">
        <v>21</v>
      </c>
      <c r="E3814">
        <v>99004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43457</v>
      </c>
      <c r="L3814" t="s">
        <v>26</v>
      </c>
      <c r="N3814" t="s">
        <v>24</v>
      </c>
    </row>
    <row r="3815" spans="1:14" x14ac:dyDescent="0.25">
      <c r="A3815" t="s">
        <v>6507</v>
      </c>
      <c r="B3815" t="s">
        <v>6508</v>
      </c>
      <c r="C3815" t="s">
        <v>81</v>
      </c>
      <c r="D3815" t="s">
        <v>21</v>
      </c>
      <c r="E3815">
        <v>99206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43457</v>
      </c>
      <c r="L3815" t="s">
        <v>26</v>
      </c>
      <c r="N3815" t="s">
        <v>24</v>
      </c>
    </row>
    <row r="3816" spans="1:14" x14ac:dyDescent="0.25">
      <c r="A3816" t="s">
        <v>77</v>
      </c>
      <c r="B3816" t="s">
        <v>6509</v>
      </c>
      <c r="C3816" t="s">
        <v>1390</v>
      </c>
      <c r="D3816" t="s">
        <v>21</v>
      </c>
      <c r="E3816">
        <v>99019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43457</v>
      </c>
      <c r="L3816" t="s">
        <v>26</v>
      </c>
      <c r="N3816" t="s">
        <v>24</v>
      </c>
    </row>
    <row r="3817" spans="1:14" x14ac:dyDescent="0.25">
      <c r="A3817" t="s">
        <v>6510</v>
      </c>
      <c r="B3817" t="s">
        <v>6511</v>
      </c>
      <c r="C3817" t="s">
        <v>2217</v>
      </c>
      <c r="D3817" t="s">
        <v>21</v>
      </c>
      <c r="E3817">
        <v>99114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43456</v>
      </c>
      <c r="L3817" t="s">
        <v>26</v>
      </c>
      <c r="N3817" t="s">
        <v>24</v>
      </c>
    </row>
    <row r="3818" spans="1:14" x14ac:dyDescent="0.25">
      <c r="A3818" t="s">
        <v>1666</v>
      </c>
      <c r="B3818" t="s">
        <v>1667</v>
      </c>
      <c r="C3818" t="s">
        <v>227</v>
      </c>
      <c r="D3818" t="s">
        <v>21</v>
      </c>
      <c r="E3818">
        <v>98229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43456</v>
      </c>
      <c r="L3818" t="s">
        <v>26</v>
      </c>
      <c r="N3818" t="s">
        <v>24</v>
      </c>
    </row>
    <row r="3819" spans="1:14" x14ac:dyDescent="0.25">
      <c r="A3819" t="s">
        <v>6512</v>
      </c>
      <c r="B3819" t="s">
        <v>6513</v>
      </c>
      <c r="C3819" t="s">
        <v>4059</v>
      </c>
      <c r="D3819" t="s">
        <v>21</v>
      </c>
      <c r="E3819">
        <v>99109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43456</v>
      </c>
      <c r="L3819" t="s">
        <v>26</v>
      </c>
      <c r="N3819" t="s">
        <v>24</v>
      </c>
    </row>
    <row r="3820" spans="1:14" x14ac:dyDescent="0.25">
      <c r="A3820" t="s">
        <v>6514</v>
      </c>
      <c r="B3820" t="s">
        <v>6515</v>
      </c>
      <c r="C3820" t="s">
        <v>670</v>
      </c>
      <c r="D3820" t="s">
        <v>21</v>
      </c>
      <c r="E3820">
        <v>99006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43456</v>
      </c>
      <c r="L3820" t="s">
        <v>26</v>
      </c>
      <c r="N3820" t="s">
        <v>24</v>
      </c>
    </row>
    <row r="3821" spans="1:14" x14ac:dyDescent="0.25">
      <c r="A3821" t="s">
        <v>6516</v>
      </c>
      <c r="B3821" t="s">
        <v>6517</v>
      </c>
      <c r="C3821" t="s">
        <v>261</v>
      </c>
      <c r="D3821" t="s">
        <v>21</v>
      </c>
      <c r="E3821">
        <v>99208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43456</v>
      </c>
      <c r="L3821" t="s">
        <v>26</v>
      </c>
      <c r="N3821" t="s">
        <v>24</v>
      </c>
    </row>
    <row r="3822" spans="1:14" x14ac:dyDescent="0.25">
      <c r="A3822" t="s">
        <v>6518</v>
      </c>
      <c r="B3822" t="s">
        <v>6519</v>
      </c>
      <c r="C3822" t="s">
        <v>2217</v>
      </c>
      <c r="D3822" t="s">
        <v>21</v>
      </c>
      <c r="E3822">
        <v>99114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43456</v>
      </c>
      <c r="L3822" t="s">
        <v>26</v>
      </c>
      <c r="N3822" t="s">
        <v>24</v>
      </c>
    </row>
    <row r="3823" spans="1:14" x14ac:dyDescent="0.25">
      <c r="A3823" t="s">
        <v>6520</v>
      </c>
      <c r="B3823" t="s">
        <v>6521</v>
      </c>
      <c r="C3823" t="s">
        <v>4063</v>
      </c>
      <c r="D3823" t="s">
        <v>21</v>
      </c>
      <c r="E3823">
        <v>99148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43456</v>
      </c>
      <c r="L3823" t="s">
        <v>26</v>
      </c>
      <c r="N3823" t="s">
        <v>24</v>
      </c>
    </row>
    <row r="3824" spans="1:14" x14ac:dyDescent="0.25">
      <c r="A3824" t="s">
        <v>356</v>
      </c>
      <c r="B3824" t="s">
        <v>6522</v>
      </c>
      <c r="C3824" t="s">
        <v>670</v>
      </c>
      <c r="D3824" t="s">
        <v>21</v>
      </c>
      <c r="E3824">
        <v>99006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43456</v>
      </c>
      <c r="L3824" t="s">
        <v>26</v>
      </c>
      <c r="N3824" t="s">
        <v>24</v>
      </c>
    </row>
    <row r="3825" spans="1:14" x14ac:dyDescent="0.25">
      <c r="A3825" t="s">
        <v>6523</v>
      </c>
      <c r="B3825" t="s">
        <v>6524</v>
      </c>
      <c r="C3825" t="s">
        <v>2217</v>
      </c>
      <c r="D3825" t="s">
        <v>21</v>
      </c>
      <c r="E3825">
        <v>99114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43456</v>
      </c>
      <c r="L3825" t="s">
        <v>26</v>
      </c>
      <c r="N3825" t="s">
        <v>24</v>
      </c>
    </row>
    <row r="3826" spans="1:14" x14ac:dyDescent="0.25">
      <c r="A3826" t="s">
        <v>2109</v>
      </c>
      <c r="B3826" t="s">
        <v>6525</v>
      </c>
      <c r="C3826" t="s">
        <v>6474</v>
      </c>
      <c r="D3826" t="s">
        <v>21</v>
      </c>
      <c r="E3826">
        <v>99141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43456</v>
      </c>
      <c r="L3826" t="s">
        <v>26</v>
      </c>
      <c r="N3826" t="s">
        <v>24</v>
      </c>
    </row>
    <row r="3827" spans="1:14" x14ac:dyDescent="0.25">
      <c r="A3827" t="s">
        <v>98</v>
      </c>
      <c r="B3827" t="s">
        <v>6526</v>
      </c>
      <c r="C3827" t="s">
        <v>227</v>
      </c>
      <c r="D3827" t="s">
        <v>21</v>
      </c>
      <c r="E3827">
        <v>98225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43456</v>
      </c>
      <c r="L3827" t="s">
        <v>26</v>
      </c>
      <c r="N3827" t="s">
        <v>24</v>
      </c>
    </row>
    <row r="3828" spans="1:14" x14ac:dyDescent="0.25">
      <c r="A3828" t="s">
        <v>6527</v>
      </c>
      <c r="B3828" t="s">
        <v>6528</v>
      </c>
      <c r="C3828" t="s">
        <v>108</v>
      </c>
      <c r="D3828" t="s">
        <v>21</v>
      </c>
      <c r="E3828">
        <v>98204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43456</v>
      </c>
      <c r="L3828" t="s">
        <v>26</v>
      </c>
      <c r="N3828" t="s">
        <v>24</v>
      </c>
    </row>
    <row r="3829" spans="1:14" x14ac:dyDescent="0.25">
      <c r="A3829" t="s">
        <v>688</v>
      </c>
      <c r="B3829" t="s">
        <v>6529</v>
      </c>
      <c r="C3829" t="s">
        <v>261</v>
      </c>
      <c r="D3829" t="s">
        <v>21</v>
      </c>
      <c r="E3829">
        <v>99218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43456</v>
      </c>
      <c r="L3829" t="s">
        <v>26</v>
      </c>
      <c r="N3829" t="s">
        <v>24</v>
      </c>
    </row>
    <row r="3830" spans="1:14" x14ac:dyDescent="0.25">
      <c r="A3830" t="s">
        <v>291</v>
      </c>
      <c r="B3830" t="s">
        <v>6530</v>
      </c>
      <c r="C3830" t="s">
        <v>261</v>
      </c>
      <c r="D3830" t="s">
        <v>21</v>
      </c>
      <c r="E3830">
        <v>99208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43456</v>
      </c>
      <c r="L3830" t="s">
        <v>26</v>
      </c>
      <c r="N3830" t="s">
        <v>24</v>
      </c>
    </row>
    <row r="3831" spans="1:14" x14ac:dyDescent="0.25">
      <c r="A3831" t="s">
        <v>2864</v>
      </c>
      <c r="B3831" t="s">
        <v>2865</v>
      </c>
      <c r="C3831" t="s">
        <v>2866</v>
      </c>
      <c r="D3831" t="s">
        <v>21</v>
      </c>
      <c r="E3831">
        <v>98247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43456</v>
      </c>
      <c r="L3831" t="s">
        <v>26</v>
      </c>
      <c r="N3831" t="s">
        <v>24</v>
      </c>
    </row>
    <row r="3832" spans="1:14" x14ac:dyDescent="0.25">
      <c r="A3832" t="s">
        <v>6531</v>
      </c>
      <c r="B3832" t="s">
        <v>6532</v>
      </c>
      <c r="C3832" t="s">
        <v>20</v>
      </c>
      <c r="D3832" t="s">
        <v>21</v>
      </c>
      <c r="E3832">
        <v>98107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43455</v>
      </c>
      <c r="L3832" t="s">
        <v>26</v>
      </c>
      <c r="N3832" t="s">
        <v>24</v>
      </c>
    </row>
    <row r="3833" spans="1:14" x14ac:dyDescent="0.25">
      <c r="A3833" t="s">
        <v>233</v>
      </c>
      <c r="B3833" t="s">
        <v>234</v>
      </c>
      <c r="C3833" t="s">
        <v>20</v>
      </c>
      <c r="D3833" t="s">
        <v>21</v>
      </c>
      <c r="E3833">
        <v>98105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43455</v>
      </c>
      <c r="L3833" t="s">
        <v>26</v>
      </c>
      <c r="N3833" t="s">
        <v>24</v>
      </c>
    </row>
    <row r="3834" spans="1:14" x14ac:dyDescent="0.25">
      <c r="A3834" t="s">
        <v>111</v>
      </c>
      <c r="B3834" t="s">
        <v>6533</v>
      </c>
      <c r="C3834" t="s">
        <v>20</v>
      </c>
      <c r="D3834" t="s">
        <v>21</v>
      </c>
      <c r="E3834">
        <v>98133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43455</v>
      </c>
      <c r="L3834" t="s">
        <v>26</v>
      </c>
      <c r="N3834" t="s">
        <v>24</v>
      </c>
    </row>
    <row r="3835" spans="1:14" x14ac:dyDescent="0.25">
      <c r="A3835" t="s">
        <v>1591</v>
      </c>
      <c r="B3835" t="s">
        <v>1592</v>
      </c>
      <c r="C3835" t="s">
        <v>20</v>
      </c>
      <c r="D3835" t="s">
        <v>21</v>
      </c>
      <c r="E3835">
        <v>98104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43455</v>
      </c>
      <c r="L3835" t="s">
        <v>26</v>
      </c>
      <c r="N3835" t="s">
        <v>24</v>
      </c>
    </row>
    <row r="3836" spans="1:14" x14ac:dyDescent="0.25">
      <c r="A3836" t="s">
        <v>356</v>
      </c>
      <c r="B3836" t="s">
        <v>4432</v>
      </c>
      <c r="C3836" t="s">
        <v>2144</v>
      </c>
      <c r="D3836" t="s">
        <v>21</v>
      </c>
      <c r="E3836">
        <v>98155</v>
      </c>
      <c r="F3836" t="s">
        <v>22</v>
      </c>
      <c r="G3836" t="s">
        <v>22</v>
      </c>
      <c r="H3836" t="s">
        <v>116</v>
      </c>
      <c r="I3836" t="s">
        <v>117</v>
      </c>
      <c r="J3836" t="s">
        <v>59</v>
      </c>
      <c r="K3836" s="1">
        <v>43455</v>
      </c>
      <c r="L3836" t="s">
        <v>60</v>
      </c>
      <c r="M3836" t="str">
        <f>HYPERLINK("https://www.regulations.gov/docket?D=FDA-2018-H-4822")</f>
        <v>https://www.regulations.gov/docket?D=FDA-2018-H-4822</v>
      </c>
      <c r="N3836" t="s">
        <v>59</v>
      </c>
    </row>
    <row r="3837" spans="1:14" x14ac:dyDescent="0.25">
      <c r="A3837" t="s">
        <v>244</v>
      </c>
      <c r="B3837" t="s">
        <v>245</v>
      </c>
      <c r="C3837" t="s">
        <v>246</v>
      </c>
      <c r="D3837" t="s">
        <v>21</v>
      </c>
      <c r="E3837">
        <v>98312</v>
      </c>
      <c r="F3837" t="s">
        <v>22</v>
      </c>
      <c r="G3837" t="s">
        <v>22</v>
      </c>
      <c r="H3837" t="s">
        <v>57</v>
      </c>
      <c r="I3837" t="s">
        <v>203</v>
      </c>
      <c r="J3837" t="s">
        <v>59</v>
      </c>
      <c r="K3837" s="1">
        <v>43455</v>
      </c>
      <c r="L3837" t="s">
        <v>60</v>
      </c>
      <c r="M3837" t="str">
        <f>HYPERLINK("https://www.regulations.gov/docket?D=FDA-2018-H-4819")</f>
        <v>https://www.regulations.gov/docket?D=FDA-2018-H-4819</v>
      </c>
      <c r="N3837" t="s">
        <v>59</v>
      </c>
    </row>
    <row r="3838" spans="1:14" x14ac:dyDescent="0.25">
      <c r="A3838" t="s">
        <v>6534</v>
      </c>
      <c r="B3838" t="s">
        <v>6535</v>
      </c>
      <c r="C3838" t="s">
        <v>454</v>
      </c>
      <c r="D3838" t="s">
        <v>21</v>
      </c>
      <c r="E3838">
        <v>98005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43455</v>
      </c>
      <c r="L3838" t="s">
        <v>26</v>
      </c>
      <c r="N3838" t="s">
        <v>24</v>
      </c>
    </row>
    <row r="3839" spans="1:14" x14ac:dyDescent="0.25">
      <c r="A3839" t="s">
        <v>6536</v>
      </c>
      <c r="B3839" t="s">
        <v>6537</v>
      </c>
      <c r="C3839" t="s">
        <v>20</v>
      </c>
      <c r="D3839" t="s">
        <v>21</v>
      </c>
      <c r="E3839">
        <v>98107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43455</v>
      </c>
      <c r="L3839" t="s">
        <v>26</v>
      </c>
      <c r="N3839" t="s">
        <v>24</v>
      </c>
    </row>
    <row r="3840" spans="1:14" x14ac:dyDescent="0.25">
      <c r="A3840" t="s">
        <v>6538</v>
      </c>
      <c r="B3840" t="s">
        <v>6539</v>
      </c>
      <c r="C3840" t="s">
        <v>20</v>
      </c>
      <c r="D3840" t="s">
        <v>21</v>
      </c>
      <c r="E3840">
        <v>98105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43455</v>
      </c>
      <c r="L3840" t="s">
        <v>26</v>
      </c>
      <c r="N3840" t="s">
        <v>24</v>
      </c>
    </row>
    <row r="3841" spans="1:14" x14ac:dyDescent="0.25">
      <c r="A3841" t="s">
        <v>1617</v>
      </c>
      <c r="B3841" t="s">
        <v>1618</v>
      </c>
      <c r="C3841" t="s">
        <v>20</v>
      </c>
      <c r="D3841" t="s">
        <v>21</v>
      </c>
      <c r="E3841">
        <v>98104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43455</v>
      </c>
      <c r="L3841" t="s">
        <v>26</v>
      </c>
      <c r="N3841" t="s">
        <v>24</v>
      </c>
    </row>
    <row r="3842" spans="1:14" x14ac:dyDescent="0.25">
      <c r="A3842" t="s">
        <v>2103</v>
      </c>
      <c r="B3842" t="s">
        <v>6540</v>
      </c>
      <c r="C3842" t="s">
        <v>555</v>
      </c>
      <c r="D3842" t="s">
        <v>21</v>
      </c>
      <c r="E3842">
        <v>98052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43455</v>
      </c>
      <c r="L3842" t="s">
        <v>26</v>
      </c>
      <c r="N3842" t="s">
        <v>24</v>
      </c>
    </row>
    <row r="3843" spans="1:14" x14ac:dyDescent="0.25">
      <c r="A3843" t="s">
        <v>1728</v>
      </c>
      <c r="B3843" t="s">
        <v>1729</v>
      </c>
      <c r="C3843" t="s">
        <v>20</v>
      </c>
      <c r="D3843" t="s">
        <v>21</v>
      </c>
      <c r="E3843">
        <v>98105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43455</v>
      </c>
      <c r="L3843" t="s">
        <v>26</v>
      </c>
      <c r="N3843" t="s">
        <v>24</v>
      </c>
    </row>
    <row r="3844" spans="1:14" x14ac:dyDescent="0.25">
      <c r="A3844" t="s">
        <v>1789</v>
      </c>
      <c r="B3844" t="s">
        <v>1790</v>
      </c>
      <c r="C3844" t="s">
        <v>20</v>
      </c>
      <c r="D3844" t="s">
        <v>21</v>
      </c>
      <c r="E3844">
        <v>98125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43455</v>
      </c>
      <c r="L3844" t="s">
        <v>26</v>
      </c>
      <c r="N3844" t="s">
        <v>24</v>
      </c>
    </row>
    <row r="3845" spans="1:14" x14ac:dyDescent="0.25">
      <c r="A3845" t="s">
        <v>6541</v>
      </c>
      <c r="B3845" t="s">
        <v>6542</v>
      </c>
      <c r="C3845" t="s">
        <v>20</v>
      </c>
      <c r="D3845" t="s">
        <v>21</v>
      </c>
      <c r="E3845">
        <v>98104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43455</v>
      </c>
      <c r="L3845" t="s">
        <v>26</v>
      </c>
      <c r="N3845" t="s">
        <v>24</v>
      </c>
    </row>
    <row r="3846" spans="1:14" x14ac:dyDescent="0.25">
      <c r="A3846" t="s">
        <v>6543</v>
      </c>
      <c r="B3846" t="s">
        <v>6544</v>
      </c>
      <c r="C3846" t="s">
        <v>1094</v>
      </c>
      <c r="D3846" t="s">
        <v>21</v>
      </c>
      <c r="E3846">
        <v>98360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43454</v>
      </c>
      <c r="L3846" t="s">
        <v>26</v>
      </c>
      <c r="N3846" t="s">
        <v>24</v>
      </c>
    </row>
    <row r="3847" spans="1:14" x14ac:dyDescent="0.25">
      <c r="A3847" t="s">
        <v>6545</v>
      </c>
      <c r="B3847" t="s">
        <v>6546</v>
      </c>
      <c r="C3847" t="s">
        <v>236</v>
      </c>
      <c r="D3847" t="s">
        <v>21</v>
      </c>
      <c r="E3847">
        <v>98405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43454</v>
      </c>
      <c r="L3847" t="s">
        <v>26</v>
      </c>
      <c r="N3847" t="s">
        <v>24</v>
      </c>
    </row>
    <row r="3848" spans="1:14" x14ac:dyDescent="0.25">
      <c r="A3848" t="s">
        <v>6547</v>
      </c>
      <c r="B3848" t="s">
        <v>6548</v>
      </c>
      <c r="C3848" t="s">
        <v>304</v>
      </c>
      <c r="D3848" t="s">
        <v>21</v>
      </c>
      <c r="E3848">
        <v>98328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43454</v>
      </c>
      <c r="L3848" t="s">
        <v>26</v>
      </c>
      <c r="N3848" t="s">
        <v>24</v>
      </c>
    </row>
    <row r="3849" spans="1:14" x14ac:dyDescent="0.25">
      <c r="A3849" t="s">
        <v>3234</v>
      </c>
      <c r="B3849" t="s">
        <v>3235</v>
      </c>
      <c r="C3849" t="s">
        <v>2413</v>
      </c>
      <c r="D3849" t="s">
        <v>21</v>
      </c>
      <c r="E3849">
        <v>98239</v>
      </c>
      <c r="F3849" t="s">
        <v>22</v>
      </c>
      <c r="G3849" t="s">
        <v>22</v>
      </c>
      <c r="H3849" t="s">
        <v>104</v>
      </c>
      <c r="I3849" t="s">
        <v>148</v>
      </c>
      <c r="J3849" s="1">
        <v>43361</v>
      </c>
      <c r="K3849" s="1">
        <v>43454</v>
      </c>
      <c r="L3849" t="s">
        <v>118</v>
      </c>
      <c r="N3849" t="s">
        <v>1858</v>
      </c>
    </row>
    <row r="3850" spans="1:14" x14ac:dyDescent="0.25">
      <c r="A3850" t="s">
        <v>2531</v>
      </c>
      <c r="B3850" t="s">
        <v>2532</v>
      </c>
      <c r="C3850" t="s">
        <v>227</v>
      </c>
      <c r="D3850" t="s">
        <v>21</v>
      </c>
      <c r="E3850">
        <v>98226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43454</v>
      </c>
      <c r="L3850" t="s">
        <v>26</v>
      </c>
      <c r="N3850" t="s">
        <v>24</v>
      </c>
    </row>
    <row r="3851" spans="1:14" x14ac:dyDescent="0.25">
      <c r="A3851" t="s">
        <v>1999</v>
      </c>
      <c r="B3851" t="s">
        <v>2000</v>
      </c>
      <c r="C3851" t="s">
        <v>2001</v>
      </c>
      <c r="D3851" t="s">
        <v>21</v>
      </c>
      <c r="E3851">
        <v>98591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43454</v>
      </c>
      <c r="L3851" t="s">
        <v>26</v>
      </c>
      <c r="N3851" t="s">
        <v>24</v>
      </c>
    </row>
    <row r="3852" spans="1:14" x14ac:dyDescent="0.25">
      <c r="A3852" t="s">
        <v>1002</v>
      </c>
      <c r="B3852" t="s">
        <v>2803</v>
      </c>
      <c r="C3852" t="s">
        <v>519</v>
      </c>
      <c r="D3852" t="s">
        <v>21</v>
      </c>
      <c r="E3852">
        <v>98671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43454</v>
      </c>
      <c r="L3852" t="s">
        <v>26</v>
      </c>
      <c r="N3852" t="s">
        <v>24</v>
      </c>
    </row>
    <row r="3853" spans="1:14" x14ac:dyDescent="0.25">
      <c r="A3853" t="s">
        <v>242</v>
      </c>
      <c r="B3853" t="s">
        <v>3773</v>
      </c>
      <c r="C3853" t="s">
        <v>454</v>
      </c>
      <c r="D3853" t="s">
        <v>21</v>
      </c>
      <c r="E3853">
        <v>98007</v>
      </c>
      <c r="F3853" t="s">
        <v>22</v>
      </c>
      <c r="G3853" t="s">
        <v>22</v>
      </c>
      <c r="H3853" t="s">
        <v>104</v>
      </c>
      <c r="I3853" t="s">
        <v>148</v>
      </c>
      <c r="J3853" s="1">
        <v>43397</v>
      </c>
      <c r="K3853" s="1">
        <v>43454</v>
      </c>
      <c r="L3853" t="s">
        <v>118</v>
      </c>
      <c r="N3853" t="s">
        <v>1858</v>
      </c>
    </row>
    <row r="3854" spans="1:14" x14ac:dyDescent="0.25">
      <c r="A3854" t="s">
        <v>242</v>
      </c>
      <c r="B3854" t="s">
        <v>1354</v>
      </c>
      <c r="C3854" t="s">
        <v>1307</v>
      </c>
      <c r="D3854" t="s">
        <v>21</v>
      </c>
      <c r="E3854">
        <v>98361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43454</v>
      </c>
      <c r="L3854" t="s">
        <v>26</v>
      </c>
      <c r="N3854" t="s">
        <v>24</v>
      </c>
    </row>
    <row r="3855" spans="1:14" x14ac:dyDescent="0.25">
      <c r="A3855" t="s">
        <v>2814</v>
      </c>
      <c r="B3855" t="s">
        <v>2815</v>
      </c>
      <c r="C3855" t="s">
        <v>34</v>
      </c>
      <c r="D3855" t="s">
        <v>21</v>
      </c>
      <c r="E3855">
        <v>98665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43454</v>
      </c>
      <c r="L3855" t="s">
        <v>26</v>
      </c>
      <c r="N3855" t="s">
        <v>24</v>
      </c>
    </row>
    <row r="3856" spans="1:14" x14ac:dyDescent="0.25">
      <c r="A3856" t="s">
        <v>1365</v>
      </c>
      <c r="B3856" t="s">
        <v>1366</v>
      </c>
      <c r="C3856" t="s">
        <v>196</v>
      </c>
      <c r="D3856" t="s">
        <v>21</v>
      </c>
      <c r="E3856">
        <v>98564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43454</v>
      </c>
      <c r="L3856" t="s">
        <v>26</v>
      </c>
      <c r="N3856" t="s">
        <v>24</v>
      </c>
    </row>
    <row r="3857" spans="1:14" x14ac:dyDescent="0.25">
      <c r="A3857" t="s">
        <v>194</v>
      </c>
      <c r="B3857" t="s">
        <v>2818</v>
      </c>
      <c r="C3857" t="s">
        <v>34</v>
      </c>
      <c r="D3857" t="s">
        <v>21</v>
      </c>
      <c r="E3857">
        <v>98662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43454</v>
      </c>
      <c r="L3857" t="s">
        <v>26</v>
      </c>
      <c r="N3857" t="s">
        <v>24</v>
      </c>
    </row>
    <row r="3858" spans="1:14" x14ac:dyDescent="0.25">
      <c r="A3858" t="s">
        <v>6549</v>
      </c>
      <c r="B3858" t="s">
        <v>6550</v>
      </c>
      <c r="C3858" t="s">
        <v>2001</v>
      </c>
      <c r="D3858" t="s">
        <v>21</v>
      </c>
      <c r="E3858">
        <v>98591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43454</v>
      </c>
      <c r="L3858" t="s">
        <v>26</v>
      </c>
      <c r="N3858" t="s">
        <v>24</v>
      </c>
    </row>
    <row r="3859" spans="1:14" x14ac:dyDescent="0.25">
      <c r="A3859" t="s">
        <v>1208</v>
      </c>
      <c r="B3859" t="s">
        <v>6551</v>
      </c>
      <c r="C3859" t="s">
        <v>142</v>
      </c>
      <c r="D3859" t="s">
        <v>21</v>
      </c>
      <c r="E3859">
        <v>98902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43454</v>
      </c>
      <c r="L3859" t="s">
        <v>26</v>
      </c>
      <c r="N3859" t="s">
        <v>24</v>
      </c>
    </row>
    <row r="3860" spans="1:14" x14ac:dyDescent="0.25">
      <c r="A3860" t="s">
        <v>6552</v>
      </c>
      <c r="B3860" t="s">
        <v>6553</v>
      </c>
      <c r="C3860" t="s">
        <v>548</v>
      </c>
      <c r="D3860" t="s">
        <v>21</v>
      </c>
      <c r="E3860">
        <v>98584</v>
      </c>
      <c r="F3860" t="s">
        <v>22</v>
      </c>
      <c r="G3860" t="s">
        <v>22</v>
      </c>
      <c r="H3860" t="s">
        <v>116</v>
      </c>
      <c r="I3860" t="s">
        <v>117</v>
      </c>
      <c r="J3860" s="1">
        <v>43397</v>
      </c>
      <c r="K3860" s="1">
        <v>43454</v>
      </c>
      <c r="L3860" t="s">
        <v>118</v>
      </c>
      <c r="N3860" t="s">
        <v>1849</v>
      </c>
    </row>
    <row r="3861" spans="1:14" x14ac:dyDescent="0.25">
      <c r="A3861" t="s">
        <v>2822</v>
      </c>
      <c r="B3861" t="s">
        <v>2823</v>
      </c>
      <c r="C3861" t="s">
        <v>34</v>
      </c>
      <c r="D3861" t="s">
        <v>21</v>
      </c>
      <c r="E3861">
        <v>98661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43454</v>
      </c>
      <c r="L3861" t="s">
        <v>26</v>
      </c>
      <c r="N3861" t="s">
        <v>24</v>
      </c>
    </row>
    <row r="3862" spans="1:14" x14ac:dyDescent="0.25">
      <c r="A3862" t="s">
        <v>2824</v>
      </c>
      <c r="B3862" t="s">
        <v>2825</v>
      </c>
      <c r="C3862" t="s">
        <v>34</v>
      </c>
      <c r="D3862" t="s">
        <v>21</v>
      </c>
      <c r="E3862">
        <v>98660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43454</v>
      </c>
      <c r="L3862" t="s">
        <v>26</v>
      </c>
      <c r="N3862" t="s">
        <v>24</v>
      </c>
    </row>
    <row r="3863" spans="1:14" x14ac:dyDescent="0.25">
      <c r="A3863" t="s">
        <v>685</v>
      </c>
      <c r="B3863" t="s">
        <v>1671</v>
      </c>
      <c r="C3863" t="s">
        <v>227</v>
      </c>
      <c r="D3863" t="s">
        <v>21</v>
      </c>
      <c r="E3863">
        <v>98229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43454</v>
      </c>
      <c r="L3863" t="s">
        <v>26</v>
      </c>
      <c r="N3863" t="s">
        <v>24</v>
      </c>
    </row>
    <row r="3864" spans="1:14" x14ac:dyDescent="0.25">
      <c r="A3864" t="s">
        <v>685</v>
      </c>
      <c r="B3864" t="s">
        <v>2826</v>
      </c>
      <c r="C3864" t="s">
        <v>34</v>
      </c>
      <c r="D3864" t="s">
        <v>21</v>
      </c>
      <c r="E3864">
        <v>98661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43454</v>
      </c>
      <c r="L3864" t="s">
        <v>26</v>
      </c>
      <c r="N3864" t="s">
        <v>24</v>
      </c>
    </row>
    <row r="3865" spans="1:14" x14ac:dyDescent="0.25">
      <c r="A3865" t="s">
        <v>1305</v>
      </c>
      <c r="B3865" t="s">
        <v>1306</v>
      </c>
      <c r="C3865" t="s">
        <v>1307</v>
      </c>
      <c r="D3865" t="s">
        <v>21</v>
      </c>
      <c r="E3865">
        <v>98361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43454</v>
      </c>
      <c r="L3865" t="s">
        <v>26</v>
      </c>
      <c r="N3865" t="s">
        <v>24</v>
      </c>
    </row>
    <row r="3866" spans="1:14" x14ac:dyDescent="0.25">
      <c r="A3866" t="s">
        <v>6554</v>
      </c>
      <c r="B3866" t="s">
        <v>6555</v>
      </c>
      <c r="C3866" t="s">
        <v>142</v>
      </c>
      <c r="D3866" t="s">
        <v>21</v>
      </c>
      <c r="E3866">
        <v>98903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43453</v>
      </c>
      <c r="L3866" t="s">
        <v>26</v>
      </c>
      <c r="N3866" t="s">
        <v>24</v>
      </c>
    </row>
    <row r="3867" spans="1:14" x14ac:dyDescent="0.25">
      <c r="A3867" t="s">
        <v>1556</v>
      </c>
      <c r="B3867" t="s">
        <v>1557</v>
      </c>
      <c r="C3867" t="s">
        <v>1558</v>
      </c>
      <c r="D3867" t="s">
        <v>21</v>
      </c>
      <c r="E3867">
        <v>98569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43453</v>
      </c>
      <c r="L3867" t="s">
        <v>26</v>
      </c>
      <c r="N3867" t="s">
        <v>24</v>
      </c>
    </row>
    <row r="3868" spans="1:14" x14ac:dyDescent="0.25">
      <c r="A3868" t="s">
        <v>6556</v>
      </c>
      <c r="B3868" t="s">
        <v>6557</v>
      </c>
      <c r="C3868" t="s">
        <v>142</v>
      </c>
      <c r="D3868" t="s">
        <v>21</v>
      </c>
      <c r="E3868">
        <v>98902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43453</v>
      </c>
      <c r="L3868" t="s">
        <v>26</v>
      </c>
      <c r="N3868" t="s">
        <v>24</v>
      </c>
    </row>
    <row r="3869" spans="1:14" x14ac:dyDescent="0.25">
      <c r="A3869" t="s">
        <v>6558</v>
      </c>
      <c r="B3869" t="s">
        <v>6559</v>
      </c>
      <c r="C3869" t="s">
        <v>142</v>
      </c>
      <c r="D3869" t="s">
        <v>21</v>
      </c>
      <c r="E3869">
        <v>98902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43453</v>
      </c>
      <c r="L3869" t="s">
        <v>26</v>
      </c>
      <c r="N3869" t="s">
        <v>24</v>
      </c>
    </row>
    <row r="3870" spans="1:14" x14ac:dyDescent="0.25">
      <c r="A3870" t="s">
        <v>2107</v>
      </c>
      <c r="B3870" t="s">
        <v>2108</v>
      </c>
      <c r="C3870" t="s">
        <v>165</v>
      </c>
      <c r="D3870" t="s">
        <v>21</v>
      </c>
      <c r="E3870">
        <v>98373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43453</v>
      </c>
      <c r="L3870" t="s">
        <v>26</v>
      </c>
      <c r="N3870" t="s">
        <v>24</v>
      </c>
    </row>
    <row r="3871" spans="1:14" x14ac:dyDescent="0.25">
      <c r="A3871" t="s">
        <v>6560</v>
      </c>
      <c r="B3871" t="s">
        <v>6561</v>
      </c>
      <c r="C3871" t="s">
        <v>142</v>
      </c>
      <c r="D3871" t="s">
        <v>21</v>
      </c>
      <c r="E3871">
        <v>98908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43453</v>
      </c>
      <c r="L3871" t="s">
        <v>26</v>
      </c>
      <c r="N3871" t="s">
        <v>24</v>
      </c>
    </row>
    <row r="3872" spans="1:14" x14ac:dyDescent="0.25">
      <c r="A3872" t="s">
        <v>5954</v>
      </c>
      <c r="B3872" t="s">
        <v>6562</v>
      </c>
      <c r="C3872" t="s">
        <v>142</v>
      </c>
      <c r="D3872" t="s">
        <v>21</v>
      </c>
      <c r="E3872">
        <v>98908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43453</v>
      </c>
      <c r="L3872" t="s">
        <v>26</v>
      </c>
      <c r="N3872" t="s">
        <v>24</v>
      </c>
    </row>
    <row r="3873" spans="1:14" x14ac:dyDescent="0.25">
      <c r="A3873" t="s">
        <v>6563</v>
      </c>
      <c r="B3873" t="s">
        <v>6564</v>
      </c>
      <c r="C3873" t="s">
        <v>142</v>
      </c>
      <c r="D3873" t="s">
        <v>21</v>
      </c>
      <c r="E3873">
        <v>98901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43453</v>
      </c>
      <c r="L3873" t="s">
        <v>26</v>
      </c>
      <c r="N3873" t="s">
        <v>24</v>
      </c>
    </row>
    <row r="3874" spans="1:14" x14ac:dyDescent="0.25">
      <c r="A3874" t="s">
        <v>6565</v>
      </c>
      <c r="B3874" t="s">
        <v>6566</v>
      </c>
      <c r="C3874" t="s">
        <v>6567</v>
      </c>
      <c r="D3874" t="s">
        <v>21</v>
      </c>
      <c r="E3874">
        <v>98530</v>
      </c>
      <c r="F3874" t="s">
        <v>23</v>
      </c>
      <c r="G3874" t="s">
        <v>23</v>
      </c>
      <c r="H3874" t="s">
        <v>24</v>
      </c>
      <c r="I3874" t="s">
        <v>24</v>
      </c>
      <c r="J3874" t="s">
        <v>25</v>
      </c>
      <c r="K3874" s="1">
        <v>43453</v>
      </c>
      <c r="L3874" t="s">
        <v>26</v>
      </c>
      <c r="N3874" t="s">
        <v>24</v>
      </c>
    </row>
    <row r="3875" spans="1:14" x14ac:dyDescent="0.25">
      <c r="A3875" t="s">
        <v>6568</v>
      </c>
      <c r="B3875" t="s">
        <v>6569</v>
      </c>
      <c r="C3875" t="s">
        <v>266</v>
      </c>
      <c r="D3875" t="s">
        <v>21</v>
      </c>
      <c r="E3875">
        <v>98002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43453</v>
      </c>
      <c r="L3875" t="s">
        <v>26</v>
      </c>
      <c r="N3875" t="s">
        <v>24</v>
      </c>
    </row>
    <row r="3876" spans="1:14" x14ac:dyDescent="0.25">
      <c r="A3876" t="s">
        <v>1117</v>
      </c>
      <c r="B3876" t="s">
        <v>6570</v>
      </c>
      <c r="C3876" t="s">
        <v>142</v>
      </c>
      <c r="D3876" t="s">
        <v>21</v>
      </c>
      <c r="E3876">
        <v>98908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43453</v>
      </c>
      <c r="L3876" t="s">
        <v>26</v>
      </c>
      <c r="N3876" t="s">
        <v>24</v>
      </c>
    </row>
    <row r="3877" spans="1:14" x14ac:dyDescent="0.25">
      <c r="A3877" t="s">
        <v>216</v>
      </c>
      <c r="B3877" t="s">
        <v>217</v>
      </c>
      <c r="C3877" t="s">
        <v>218</v>
      </c>
      <c r="D3877" t="s">
        <v>21</v>
      </c>
      <c r="E3877">
        <v>98391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43452</v>
      </c>
      <c r="L3877" t="s">
        <v>26</v>
      </c>
      <c r="N3877" t="s">
        <v>24</v>
      </c>
    </row>
    <row r="3878" spans="1:14" x14ac:dyDescent="0.25">
      <c r="A3878" t="s">
        <v>6571</v>
      </c>
      <c r="B3878" t="s">
        <v>6572</v>
      </c>
      <c r="C3878" t="s">
        <v>529</v>
      </c>
      <c r="D3878" t="s">
        <v>21</v>
      </c>
      <c r="E3878">
        <v>98034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43452</v>
      </c>
      <c r="L3878" t="s">
        <v>26</v>
      </c>
      <c r="N3878" t="s">
        <v>24</v>
      </c>
    </row>
    <row r="3879" spans="1:14" x14ac:dyDescent="0.25">
      <c r="A3879" t="s">
        <v>2869</v>
      </c>
      <c r="B3879" t="s">
        <v>2870</v>
      </c>
      <c r="C3879" t="s">
        <v>529</v>
      </c>
      <c r="D3879" t="s">
        <v>21</v>
      </c>
      <c r="E3879">
        <v>98033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43452</v>
      </c>
      <c r="L3879" t="s">
        <v>26</v>
      </c>
      <c r="N3879" t="s">
        <v>24</v>
      </c>
    </row>
    <row r="3880" spans="1:14" x14ac:dyDescent="0.25">
      <c r="A3880" t="s">
        <v>6573</v>
      </c>
      <c r="B3880" t="s">
        <v>6574</v>
      </c>
      <c r="C3880" t="s">
        <v>266</v>
      </c>
      <c r="D3880" t="s">
        <v>21</v>
      </c>
      <c r="E3880">
        <v>98002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43452</v>
      </c>
      <c r="L3880" t="s">
        <v>26</v>
      </c>
      <c r="N3880" t="s">
        <v>24</v>
      </c>
    </row>
    <row r="3881" spans="1:14" x14ac:dyDescent="0.25">
      <c r="A3881" t="s">
        <v>6575</v>
      </c>
      <c r="B3881" t="s">
        <v>6576</v>
      </c>
      <c r="C3881" t="s">
        <v>266</v>
      </c>
      <c r="D3881" t="s">
        <v>21</v>
      </c>
      <c r="E3881">
        <v>98002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43452</v>
      </c>
      <c r="L3881" t="s">
        <v>26</v>
      </c>
      <c r="N3881" t="s">
        <v>24</v>
      </c>
    </row>
    <row r="3882" spans="1:14" x14ac:dyDescent="0.25">
      <c r="A3882" t="s">
        <v>6577</v>
      </c>
      <c r="B3882" t="s">
        <v>6578</v>
      </c>
      <c r="C3882" t="s">
        <v>215</v>
      </c>
      <c r="D3882" t="s">
        <v>21</v>
      </c>
      <c r="E3882">
        <v>98003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43452</v>
      </c>
      <c r="L3882" t="s">
        <v>26</v>
      </c>
      <c r="N3882" t="s">
        <v>24</v>
      </c>
    </row>
    <row r="3883" spans="1:14" x14ac:dyDescent="0.25">
      <c r="A3883" t="s">
        <v>6579</v>
      </c>
      <c r="B3883" t="s">
        <v>6580</v>
      </c>
      <c r="C3883" t="s">
        <v>266</v>
      </c>
      <c r="D3883" t="s">
        <v>21</v>
      </c>
      <c r="E3883">
        <v>98002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43452</v>
      </c>
      <c r="L3883" t="s">
        <v>26</v>
      </c>
      <c r="N3883" t="s">
        <v>24</v>
      </c>
    </row>
    <row r="3884" spans="1:14" x14ac:dyDescent="0.25">
      <c r="A3884" t="s">
        <v>111</v>
      </c>
      <c r="B3884" t="s">
        <v>6581</v>
      </c>
      <c r="C3884" t="s">
        <v>1566</v>
      </c>
      <c r="D3884" t="s">
        <v>21</v>
      </c>
      <c r="E3884">
        <v>98520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43452</v>
      </c>
      <c r="L3884" t="s">
        <v>26</v>
      </c>
      <c r="N3884" t="s">
        <v>24</v>
      </c>
    </row>
    <row r="3885" spans="1:14" x14ac:dyDescent="0.25">
      <c r="A3885" t="s">
        <v>503</v>
      </c>
      <c r="B3885" t="s">
        <v>6582</v>
      </c>
      <c r="C3885" t="s">
        <v>266</v>
      </c>
      <c r="D3885" t="s">
        <v>21</v>
      </c>
      <c r="E3885">
        <v>98002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43452</v>
      </c>
      <c r="L3885" t="s">
        <v>26</v>
      </c>
      <c r="N3885" t="s">
        <v>24</v>
      </c>
    </row>
    <row r="3886" spans="1:14" x14ac:dyDescent="0.25">
      <c r="A3886" t="s">
        <v>6583</v>
      </c>
      <c r="B3886" t="s">
        <v>6584</v>
      </c>
      <c r="C3886" t="s">
        <v>266</v>
      </c>
      <c r="D3886" t="s">
        <v>21</v>
      </c>
      <c r="E3886">
        <v>98002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43452</v>
      </c>
      <c r="L3886" t="s">
        <v>26</v>
      </c>
      <c r="N3886" t="s">
        <v>24</v>
      </c>
    </row>
    <row r="3887" spans="1:14" x14ac:dyDescent="0.25">
      <c r="A3887" t="s">
        <v>6585</v>
      </c>
      <c r="B3887" t="s">
        <v>6586</v>
      </c>
      <c r="C3887" t="s">
        <v>142</v>
      </c>
      <c r="D3887" t="s">
        <v>21</v>
      </c>
      <c r="E3887">
        <v>98902</v>
      </c>
      <c r="F3887" t="s">
        <v>23</v>
      </c>
      <c r="G3887" t="s">
        <v>23</v>
      </c>
      <c r="H3887" t="s">
        <v>24</v>
      </c>
      <c r="I3887" t="s">
        <v>24</v>
      </c>
      <c r="J3887" t="s">
        <v>25</v>
      </c>
      <c r="K3887" s="1">
        <v>43452</v>
      </c>
      <c r="L3887" t="s">
        <v>26</v>
      </c>
      <c r="N3887" t="s">
        <v>24</v>
      </c>
    </row>
    <row r="3888" spans="1:14" x14ac:dyDescent="0.25">
      <c r="A3888" t="s">
        <v>242</v>
      </c>
      <c r="B3888" t="s">
        <v>2090</v>
      </c>
      <c r="C3888" t="s">
        <v>165</v>
      </c>
      <c r="D3888" t="s">
        <v>21</v>
      </c>
      <c r="E3888">
        <v>98373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43452</v>
      </c>
      <c r="L3888" t="s">
        <v>26</v>
      </c>
      <c r="N3888" t="s">
        <v>24</v>
      </c>
    </row>
    <row r="3889" spans="1:14" x14ac:dyDescent="0.25">
      <c r="A3889" t="s">
        <v>316</v>
      </c>
      <c r="B3889" t="s">
        <v>6587</v>
      </c>
      <c r="C3889" t="s">
        <v>1498</v>
      </c>
      <c r="D3889" t="s">
        <v>21</v>
      </c>
      <c r="E3889">
        <v>98335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43452</v>
      </c>
      <c r="L3889" t="s">
        <v>26</v>
      </c>
      <c r="N3889" t="s">
        <v>24</v>
      </c>
    </row>
    <row r="3890" spans="1:14" x14ac:dyDescent="0.25">
      <c r="A3890" t="s">
        <v>6588</v>
      </c>
      <c r="B3890" t="s">
        <v>6589</v>
      </c>
      <c r="C3890" t="s">
        <v>215</v>
      </c>
      <c r="D3890" t="s">
        <v>21</v>
      </c>
      <c r="E3890">
        <v>98003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43452</v>
      </c>
      <c r="L3890" t="s">
        <v>26</v>
      </c>
      <c r="N3890" t="s">
        <v>24</v>
      </c>
    </row>
    <row r="3891" spans="1:14" x14ac:dyDescent="0.25">
      <c r="A3891" t="s">
        <v>6590</v>
      </c>
      <c r="B3891" t="s">
        <v>6591</v>
      </c>
      <c r="C3891" t="s">
        <v>142</v>
      </c>
      <c r="D3891" t="s">
        <v>21</v>
      </c>
      <c r="E3891">
        <v>98901</v>
      </c>
      <c r="F3891" t="s">
        <v>23</v>
      </c>
      <c r="G3891" t="s">
        <v>23</v>
      </c>
      <c r="H3891" t="s">
        <v>24</v>
      </c>
      <c r="I3891" t="s">
        <v>24</v>
      </c>
      <c r="J3891" t="s">
        <v>25</v>
      </c>
      <c r="K3891" s="1">
        <v>43452</v>
      </c>
      <c r="L3891" t="s">
        <v>26</v>
      </c>
      <c r="N3891" t="s">
        <v>24</v>
      </c>
    </row>
    <row r="3892" spans="1:14" x14ac:dyDescent="0.25">
      <c r="A3892" t="s">
        <v>6592</v>
      </c>
      <c r="B3892" t="s">
        <v>6593</v>
      </c>
      <c r="C3892" t="s">
        <v>20</v>
      </c>
      <c r="D3892" t="s">
        <v>21</v>
      </c>
      <c r="E3892">
        <v>98144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43452</v>
      </c>
      <c r="L3892" t="s">
        <v>26</v>
      </c>
      <c r="N3892" t="s">
        <v>24</v>
      </c>
    </row>
    <row r="3893" spans="1:14" x14ac:dyDescent="0.25">
      <c r="A3893" t="s">
        <v>2101</v>
      </c>
      <c r="B3893" t="s">
        <v>2102</v>
      </c>
      <c r="C3893" t="s">
        <v>151</v>
      </c>
      <c r="D3893" t="s">
        <v>21</v>
      </c>
      <c r="E3893">
        <v>98498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43452</v>
      </c>
      <c r="L3893" t="s">
        <v>26</v>
      </c>
      <c r="N3893" t="s">
        <v>24</v>
      </c>
    </row>
    <row r="3894" spans="1:14" x14ac:dyDescent="0.25">
      <c r="A3894" t="s">
        <v>6594</v>
      </c>
      <c r="B3894" t="s">
        <v>6595</v>
      </c>
      <c r="C3894" t="s">
        <v>215</v>
      </c>
      <c r="D3894" t="s">
        <v>21</v>
      </c>
      <c r="E3894">
        <v>98023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43452</v>
      </c>
      <c r="L3894" t="s">
        <v>26</v>
      </c>
      <c r="N3894" t="s">
        <v>24</v>
      </c>
    </row>
    <row r="3895" spans="1:14" x14ac:dyDescent="0.25">
      <c r="A3895" t="s">
        <v>1572</v>
      </c>
      <c r="B3895" t="s">
        <v>1573</v>
      </c>
      <c r="C3895" t="s">
        <v>1574</v>
      </c>
      <c r="D3895" t="s">
        <v>21</v>
      </c>
      <c r="E3895">
        <v>98571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43452</v>
      </c>
      <c r="L3895" t="s">
        <v>26</v>
      </c>
      <c r="N3895" t="s">
        <v>24</v>
      </c>
    </row>
    <row r="3896" spans="1:14" x14ac:dyDescent="0.25">
      <c r="A3896" t="s">
        <v>6596</v>
      </c>
      <c r="B3896" t="s">
        <v>6597</v>
      </c>
      <c r="C3896" t="s">
        <v>132</v>
      </c>
      <c r="D3896" t="s">
        <v>21</v>
      </c>
      <c r="E3896">
        <v>99301</v>
      </c>
      <c r="F3896" t="s">
        <v>23</v>
      </c>
      <c r="G3896" t="s">
        <v>23</v>
      </c>
      <c r="H3896" t="s">
        <v>24</v>
      </c>
      <c r="I3896" t="s">
        <v>24</v>
      </c>
      <c r="J3896" t="s">
        <v>25</v>
      </c>
      <c r="K3896" s="1">
        <v>43452</v>
      </c>
      <c r="L3896" t="s">
        <v>26</v>
      </c>
      <c r="N3896" t="s">
        <v>24</v>
      </c>
    </row>
    <row r="3897" spans="1:14" x14ac:dyDescent="0.25">
      <c r="A3897" t="s">
        <v>6598</v>
      </c>
      <c r="B3897" t="s">
        <v>6599</v>
      </c>
      <c r="C3897" t="s">
        <v>6600</v>
      </c>
      <c r="D3897" t="s">
        <v>21</v>
      </c>
      <c r="E3897">
        <v>98556</v>
      </c>
      <c r="F3897" t="s">
        <v>23</v>
      </c>
      <c r="G3897" t="s">
        <v>23</v>
      </c>
      <c r="H3897" t="s">
        <v>24</v>
      </c>
      <c r="I3897" t="s">
        <v>24</v>
      </c>
      <c r="J3897" t="s">
        <v>25</v>
      </c>
      <c r="K3897" s="1">
        <v>43452</v>
      </c>
      <c r="L3897" t="s">
        <v>26</v>
      </c>
      <c r="N3897" t="s">
        <v>24</v>
      </c>
    </row>
    <row r="3898" spans="1:14" x14ac:dyDescent="0.25">
      <c r="A3898" t="s">
        <v>6601</v>
      </c>
      <c r="B3898" t="s">
        <v>6602</v>
      </c>
      <c r="C3898" t="s">
        <v>266</v>
      </c>
      <c r="D3898" t="s">
        <v>21</v>
      </c>
      <c r="E3898">
        <v>98002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43452</v>
      </c>
      <c r="L3898" t="s">
        <v>26</v>
      </c>
      <c r="N3898" t="s">
        <v>24</v>
      </c>
    </row>
    <row r="3899" spans="1:14" x14ac:dyDescent="0.25">
      <c r="A3899" t="s">
        <v>6018</v>
      </c>
      <c r="B3899" t="s">
        <v>6603</v>
      </c>
      <c r="C3899" t="s">
        <v>1566</v>
      </c>
      <c r="D3899" t="s">
        <v>21</v>
      </c>
      <c r="E3899">
        <v>98520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43452</v>
      </c>
      <c r="L3899" t="s">
        <v>26</v>
      </c>
      <c r="N3899" t="s">
        <v>24</v>
      </c>
    </row>
    <row r="3900" spans="1:14" x14ac:dyDescent="0.25">
      <c r="A3900" t="s">
        <v>1583</v>
      </c>
      <c r="B3900" t="s">
        <v>1584</v>
      </c>
      <c r="C3900" t="s">
        <v>454</v>
      </c>
      <c r="D3900" t="s">
        <v>21</v>
      </c>
      <c r="E3900">
        <v>98004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43451</v>
      </c>
      <c r="L3900" t="s">
        <v>26</v>
      </c>
      <c r="N3900" t="s">
        <v>24</v>
      </c>
    </row>
    <row r="3901" spans="1:14" x14ac:dyDescent="0.25">
      <c r="A3901" t="s">
        <v>6604</v>
      </c>
      <c r="B3901" t="s">
        <v>6605</v>
      </c>
      <c r="C3901" t="s">
        <v>1498</v>
      </c>
      <c r="D3901" t="s">
        <v>21</v>
      </c>
      <c r="E3901">
        <v>98335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43451</v>
      </c>
      <c r="L3901" t="s">
        <v>26</v>
      </c>
      <c r="N3901" t="s">
        <v>24</v>
      </c>
    </row>
    <row r="3902" spans="1:14" x14ac:dyDescent="0.25">
      <c r="A3902" t="s">
        <v>6606</v>
      </c>
      <c r="B3902" t="s">
        <v>6607</v>
      </c>
      <c r="C3902" t="s">
        <v>246</v>
      </c>
      <c r="D3902" t="s">
        <v>21</v>
      </c>
      <c r="E3902">
        <v>98311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43451</v>
      </c>
      <c r="L3902" t="s">
        <v>26</v>
      </c>
      <c r="N3902" t="s">
        <v>24</v>
      </c>
    </row>
    <row r="3903" spans="1:14" x14ac:dyDescent="0.25">
      <c r="A3903" t="s">
        <v>111</v>
      </c>
      <c r="B3903" t="s">
        <v>6608</v>
      </c>
      <c r="C3903" t="s">
        <v>142</v>
      </c>
      <c r="D3903" t="s">
        <v>21</v>
      </c>
      <c r="E3903">
        <v>98901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43451</v>
      </c>
      <c r="L3903" t="s">
        <v>26</v>
      </c>
      <c r="N3903" t="s">
        <v>24</v>
      </c>
    </row>
    <row r="3904" spans="1:14" x14ac:dyDescent="0.25">
      <c r="A3904">
        <v>76</v>
      </c>
      <c r="B3904" t="s">
        <v>618</v>
      </c>
      <c r="C3904" t="s">
        <v>619</v>
      </c>
      <c r="D3904" t="s">
        <v>21</v>
      </c>
      <c r="E3904">
        <v>98072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43451</v>
      </c>
      <c r="L3904" t="s">
        <v>26</v>
      </c>
      <c r="N3904" t="s">
        <v>24</v>
      </c>
    </row>
    <row r="3905" spans="1:14" x14ac:dyDescent="0.25">
      <c r="A3905" t="s">
        <v>6609</v>
      </c>
      <c r="B3905" t="s">
        <v>6610</v>
      </c>
      <c r="C3905" t="s">
        <v>1675</v>
      </c>
      <c r="D3905" t="s">
        <v>21</v>
      </c>
      <c r="E3905">
        <v>98839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43451</v>
      </c>
      <c r="L3905" t="s">
        <v>26</v>
      </c>
      <c r="N3905" t="s">
        <v>24</v>
      </c>
    </row>
    <row r="3906" spans="1:14" x14ac:dyDescent="0.25">
      <c r="A3906" t="s">
        <v>994</v>
      </c>
      <c r="B3906" t="s">
        <v>6611</v>
      </c>
      <c r="C3906" t="s">
        <v>1498</v>
      </c>
      <c r="D3906" t="s">
        <v>21</v>
      </c>
      <c r="E3906">
        <v>98335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43451</v>
      </c>
      <c r="L3906" t="s">
        <v>26</v>
      </c>
      <c r="N3906" t="s">
        <v>24</v>
      </c>
    </row>
    <row r="3907" spans="1:14" x14ac:dyDescent="0.25">
      <c r="A3907" t="s">
        <v>6612</v>
      </c>
      <c r="B3907" t="s">
        <v>6613</v>
      </c>
      <c r="C3907" t="s">
        <v>246</v>
      </c>
      <c r="D3907" t="s">
        <v>21</v>
      </c>
      <c r="E3907">
        <v>98311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43451</v>
      </c>
      <c r="L3907" t="s">
        <v>26</v>
      </c>
      <c r="N3907" t="s">
        <v>24</v>
      </c>
    </row>
    <row r="3908" spans="1:14" x14ac:dyDescent="0.25">
      <c r="A3908" t="s">
        <v>2693</v>
      </c>
      <c r="B3908" t="s">
        <v>2855</v>
      </c>
      <c r="C3908" t="s">
        <v>20</v>
      </c>
      <c r="D3908" t="s">
        <v>21</v>
      </c>
      <c r="E3908">
        <v>98107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43451</v>
      </c>
      <c r="L3908" t="s">
        <v>26</v>
      </c>
      <c r="N3908" t="s">
        <v>24</v>
      </c>
    </row>
    <row r="3909" spans="1:14" x14ac:dyDescent="0.25">
      <c r="A3909" t="s">
        <v>2887</v>
      </c>
      <c r="B3909" t="s">
        <v>2888</v>
      </c>
      <c r="C3909" t="s">
        <v>142</v>
      </c>
      <c r="D3909" t="s">
        <v>21</v>
      </c>
      <c r="E3909">
        <v>98902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43451</v>
      </c>
      <c r="L3909" t="s">
        <v>26</v>
      </c>
      <c r="N3909" t="s">
        <v>24</v>
      </c>
    </row>
    <row r="3910" spans="1:14" x14ac:dyDescent="0.25">
      <c r="A3910" t="s">
        <v>2230</v>
      </c>
      <c r="B3910" t="s">
        <v>2231</v>
      </c>
      <c r="C3910" t="s">
        <v>20</v>
      </c>
      <c r="D3910" t="s">
        <v>21</v>
      </c>
      <c r="E3910">
        <v>98106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43451</v>
      </c>
      <c r="L3910" t="s">
        <v>26</v>
      </c>
      <c r="N3910" t="s">
        <v>24</v>
      </c>
    </row>
    <row r="3911" spans="1:14" x14ac:dyDescent="0.25">
      <c r="A3911" t="s">
        <v>6614</v>
      </c>
      <c r="B3911" t="s">
        <v>6615</v>
      </c>
      <c r="C3911" t="s">
        <v>293</v>
      </c>
      <c r="D3911" t="s">
        <v>21</v>
      </c>
      <c r="E3911">
        <v>98270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43451</v>
      </c>
      <c r="L3911" t="s">
        <v>26</v>
      </c>
      <c r="N3911" t="s">
        <v>24</v>
      </c>
    </row>
    <row r="3912" spans="1:14" x14ac:dyDescent="0.25">
      <c r="A3912" t="s">
        <v>356</v>
      </c>
      <c r="B3912" t="s">
        <v>2895</v>
      </c>
      <c r="C3912" t="s">
        <v>619</v>
      </c>
      <c r="D3912" t="s">
        <v>21</v>
      </c>
      <c r="E3912">
        <v>98072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43451</v>
      </c>
      <c r="L3912" t="s">
        <v>26</v>
      </c>
      <c r="N3912" t="s">
        <v>24</v>
      </c>
    </row>
    <row r="3913" spans="1:14" x14ac:dyDescent="0.25">
      <c r="A3913" t="s">
        <v>356</v>
      </c>
      <c r="B3913" t="s">
        <v>1412</v>
      </c>
      <c r="C3913" t="s">
        <v>454</v>
      </c>
      <c r="D3913" t="s">
        <v>21</v>
      </c>
      <c r="E3913">
        <v>98004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43451</v>
      </c>
      <c r="L3913" t="s">
        <v>26</v>
      </c>
      <c r="N3913" t="s">
        <v>24</v>
      </c>
    </row>
    <row r="3914" spans="1:14" x14ac:dyDescent="0.25">
      <c r="A3914" t="s">
        <v>6616</v>
      </c>
      <c r="B3914" t="s">
        <v>6617</v>
      </c>
      <c r="C3914" t="s">
        <v>20</v>
      </c>
      <c r="D3914" t="s">
        <v>21</v>
      </c>
      <c r="E3914">
        <v>98102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43451</v>
      </c>
      <c r="L3914" t="s">
        <v>26</v>
      </c>
      <c r="N3914" t="s">
        <v>24</v>
      </c>
    </row>
    <row r="3915" spans="1:14" x14ac:dyDescent="0.25">
      <c r="A3915" t="s">
        <v>6618</v>
      </c>
      <c r="B3915" t="s">
        <v>6619</v>
      </c>
      <c r="C3915" t="s">
        <v>2089</v>
      </c>
      <c r="D3915" t="s">
        <v>21</v>
      </c>
      <c r="E3915">
        <v>98338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43451</v>
      </c>
      <c r="L3915" t="s">
        <v>26</v>
      </c>
      <c r="N3915" t="s">
        <v>24</v>
      </c>
    </row>
    <row r="3916" spans="1:14" x14ac:dyDescent="0.25">
      <c r="A3916" t="s">
        <v>6620</v>
      </c>
      <c r="B3916" t="s">
        <v>6621</v>
      </c>
      <c r="C3916" t="s">
        <v>236</v>
      </c>
      <c r="D3916" t="s">
        <v>21</v>
      </c>
      <c r="E3916">
        <v>98409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43451</v>
      </c>
      <c r="L3916" t="s">
        <v>26</v>
      </c>
      <c r="N3916" t="s">
        <v>24</v>
      </c>
    </row>
    <row r="3917" spans="1:14" x14ac:dyDescent="0.25">
      <c r="A3917" t="s">
        <v>6622</v>
      </c>
      <c r="B3917" t="s">
        <v>6623</v>
      </c>
      <c r="C3917" t="s">
        <v>20</v>
      </c>
      <c r="D3917" t="s">
        <v>21</v>
      </c>
      <c r="E3917">
        <v>98144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43451</v>
      </c>
      <c r="L3917" t="s">
        <v>26</v>
      </c>
      <c r="N3917" t="s">
        <v>24</v>
      </c>
    </row>
    <row r="3918" spans="1:14" x14ac:dyDescent="0.25">
      <c r="A3918" t="s">
        <v>683</v>
      </c>
      <c r="B3918" t="s">
        <v>6624</v>
      </c>
      <c r="C3918" t="s">
        <v>246</v>
      </c>
      <c r="D3918" t="s">
        <v>21</v>
      </c>
      <c r="E3918">
        <v>98310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43451</v>
      </c>
      <c r="L3918" t="s">
        <v>26</v>
      </c>
      <c r="N3918" t="s">
        <v>24</v>
      </c>
    </row>
    <row r="3919" spans="1:14" x14ac:dyDescent="0.25">
      <c r="A3919" t="s">
        <v>6625</v>
      </c>
      <c r="B3919" t="s">
        <v>6626</v>
      </c>
      <c r="C3919" t="s">
        <v>5774</v>
      </c>
      <c r="D3919" t="s">
        <v>21</v>
      </c>
      <c r="E3919">
        <v>98346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43451</v>
      </c>
      <c r="L3919" t="s">
        <v>26</v>
      </c>
      <c r="N3919" t="s">
        <v>24</v>
      </c>
    </row>
    <row r="3920" spans="1:14" x14ac:dyDescent="0.25">
      <c r="A3920" t="s">
        <v>3144</v>
      </c>
      <c r="B3920" t="s">
        <v>3145</v>
      </c>
      <c r="C3920" t="s">
        <v>3146</v>
      </c>
      <c r="D3920" t="s">
        <v>21</v>
      </c>
      <c r="E3920">
        <v>98848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43451</v>
      </c>
      <c r="L3920" t="s">
        <v>26</v>
      </c>
      <c r="N3920" t="s">
        <v>24</v>
      </c>
    </row>
    <row r="3921" spans="1:14" x14ac:dyDescent="0.25">
      <c r="A3921" t="s">
        <v>6627</v>
      </c>
      <c r="B3921" t="s">
        <v>6628</v>
      </c>
      <c r="C3921" t="s">
        <v>1094</v>
      </c>
      <c r="D3921" t="s">
        <v>21</v>
      </c>
      <c r="E3921">
        <v>98360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43451</v>
      </c>
      <c r="L3921" t="s">
        <v>26</v>
      </c>
      <c r="N3921" t="s">
        <v>24</v>
      </c>
    </row>
    <row r="3922" spans="1:14" x14ac:dyDescent="0.25">
      <c r="A3922" t="s">
        <v>842</v>
      </c>
      <c r="B3922" t="s">
        <v>843</v>
      </c>
      <c r="C3922" t="s">
        <v>142</v>
      </c>
      <c r="D3922" t="s">
        <v>21</v>
      </c>
      <c r="E3922">
        <v>98902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43451</v>
      </c>
      <c r="L3922" t="s">
        <v>26</v>
      </c>
      <c r="N3922" t="s">
        <v>24</v>
      </c>
    </row>
    <row r="3923" spans="1:14" x14ac:dyDescent="0.25">
      <c r="A3923" t="s">
        <v>6629</v>
      </c>
      <c r="B3923" t="s">
        <v>6630</v>
      </c>
      <c r="C3923" t="s">
        <v>236</v>
      </c>
      <c r="D3923" t="s">
        <v>21</v>
      </c>
      <c r="E3923">
        <v>98421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43451</v>
      </c>
      <c r="L3923" t="s">
        <v>26</v>
      </c>
      <c r="N3923" t="s">
        <v>24</v>
      </c>
    </row>
    <row r="3924" spans="1:14" x14ac:dyDescent="0.25">
      <c r="A3924" t="s">
        <v>6631</v>
      </c>
      <c r="B3924" t="s">
        <v>6632</v>
      </c>
      <c r="C3924" t="s">
        <v>246</v>
      </c>
      <c r="D3924" t="s">
        <v>21</v>
      </c>
      <c r="E3924">
        <v>98310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43451</v>
      </c>
      <c r="L3924" t="s">
        <v>26</v>
      </c>
      <c r="N3924" t="s">
        <v>24</v>
      </c>
    </row>
    <row r="3925" spans="1:14" x14ac:dyDescent="0.25">
      <c r="A3925" t="s">
        <v>2912</v>
      </c>
      <c r="B3925" t="s">
        <v>2913</v>
      </c>
      <c r="C3925" t="s">
        <v>142</v>
      </c>
      <c r="D3925" t="s">
        <v>21</v>
      </c>
      <c r="E3925">
        <v>98901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43451</v>
      </c>
      <c r="L3925" t="s">
        <v>26</v>
      </c>
      <c r="N3925" t="s">
        <v>24</v>
      </c>
    </row>
    <row r="3926" spans="1:14" x14ac:dyDescent="0.25">
      <c r="A3926" t="s">
        <v>6633</v>
      </c>
      <c r="B3926" t="s">
        <v>6634</v>
      </c>
      <c r="C3926" t="s">
        <v>20</v>
      </c>
      <c r="D3926" t="s">
        <v>21</v>
      </c>
      <c r="E3926">
        <v>98122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43451</v>
      </c>
      <c r="L3926" t="s">
        <v>26</v>
      </c>
      <c r="N3926" t="s">
        <v>24</v>
      </c>
    </row>
    <row r="3927" spans="1:14" x14ac:dyDescent="0.25">
      <c r="A3927" t="s">
        <v>3322</v>
      </c>
      <c r="B3927" t="s">
        <v>6635</v>
      </c>
      <c r="C3927" t="s">
        <v>2244</v>
      </c>
      <c r="D3927" t="s">
        <v>21</v>
      </c>
      <c r="E3927">
        <v>98370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43451</v>
      </c>
      <c r="L3927" t="s">
        <v>26</v>
      </c>
      <c r="N3927" t="s">
        <v>24</v>
      </c>
    </row>
    <row r="3928" spans="1:14" x14ac:dyDescent="0.25">
      <c r="A3928" t="s">
        <v>6636</v>
      </c>
      <c r="B3928" t="s">
        <v>6637</v>
      </c>
      <c r="C3928" t="s">
        <v>3146</v>
      </c>
      <c r="D3928" t="s">
        <v>21</v>
      </c>
      <c r="E3928">
        <v>98824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43451</v>
      </c>
      <c r="L3928" t="s">
        <v>26</v>
      </c>
      <c r="N3928" t="s">
        <v>24</v>
      </c>
    </row>
    <row r="3929" spans="1:14" x14ac:dyDescent="0.25">
      <c r="A3929" t="s">
        <v>6638</v>
      </c>
      <c r="B3929" t="s">
        <v>6639</v>
      </c>
      <c r="C3929" t="s">
        <v>1861</v>
      </c>
      <c r="D3929" t="s">
        <v>21</v>
      </c>
      <c r="E3929">
        <v>98331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43450</v>
      </c>
      <c r="L3929" t="s">
        <v>26</v>
      </c>
      <c r="N3929" t="s">
        <v>24</v>
      </c>
    </row>
    <row r="3930" spans="1:14" x14ac:dyDescent="0.25">
      <c r="A3930" t="s">
        <v>6640</v>
      </c>
      <c r="B3930" t="s">
        <v>6641</v>
      </c>
      <c r="C3930" t="s">
        <v>1861</v>
      </c>
      <c r="D3930" t="s">
        <v>21</v>
      </c>
      <c r="E3930">
        <v>98331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43450</v>
      </c>
      <c r="L3930" t="s">
        <v>26</v>
      </c>
      <c r="N3930" t="s">
        <v>24</v>
      </c>
    </row>
    <row r="3931" spans="1:14" x14ac:dyDescent="0.25">
      <c r="A3931" t="s">
        <v>6642</v>
      </c>
      <c r="B3931" t="s">
        <v>6643</v>
      </c>
      <c r="C3931" t="s">
        <v>3146</v>
      </c>
      <c r="D3931" t="s">
        <v>21</v>
      </c>
      <c r="E3931">
        <v>98824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43450</v>
      </c>
      <c r="L3931" t="s">
        <v>26</v>
      </c>
      <c r="N3931" t="s">
        <v>24</v>
      </c>
    </row>
    <row r="3932" spans="1:14" x14ac:dyDescent="0.25">
      <c r="A3932" t="s">
        <v>6644</v>
      </c>
      <c r="B3932" t="s">
        <v>6645</v>
      </c>
      <c r="C3932" t="s">
        <v>912</v>
      </c>
      <c r="D3932" t="s">
        <v>21</v>
      </c>
      <c r="E3932">
        <v>98837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43450</v>
      </c>
      <c r="L3932" t="s">
        <v>26</v>
      </c>
      <c r="N3932" t="s">
        <v>24</v>
      </c>
    </row>
    <row r="3933" spans="1:14" x14ac:dyDescent="0.25">
      <c r="A3933" t="s">
        <v>6646</v>
      </c>
      <c r="B3933" t="s">
        <v>6647</v>
      </c>
      <c r="C3933" t="s">
        <v>912</v>
      </c>
      <c r="D3933" t="s">
        <v>21</v>
      </c>
      <c r="E3933">
        <v>98837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43450</v>
      </c>
      <c r="L3933" t="s">
        <v>26</v>
      </c>
      <c r="N3933" t="s">
        <v>24</v>
      </c>
    </row>
    <row r="3934" spans="1:14" x14ac:dyDescent="0.25">
      <c r="A3934" t="s">
        <v>6648</v>
      </c>
      <c r="B3934" t="s">
        <v>6649</v>
      </c>
      <c r="C3934" t="s">
        <v>3146</v>
      </c>
      <c r="D3934" t="s">
        <v>21</v>
      </c>
      <c r="E3934">
        <v>98848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43450</v>
      </c>
      <c r="L3934" t="s">
        <v>26</v>
      </c>
      <c r="N3934" t="s">
        <v>24</v>
      </c>
    </row>
    <row r="3935" spans="1:14" x14ac:dyDescent="0.25">
      <c r="A3935" t="s">
        <v>3141</v>
      </c>
      <c r="B3935" t="s">
        <v>6650</v>
      </c>
      <c r="C3935" t="s">
        <v>1542</v>
      </c>
      <c r="D3935" t="s">
        <v>21</v>
      </c>
      <c r="E3935">
        <v>98363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43450</v>
      </c>
      <c r="L3935" t="s">
        <v>26</v>
      </c>
      <c r="N3935" t="s">
        <v>24</v>
      </c>
    </row>
    <row r="3936" spans="1:14" x14ac:dyDescent="0.25">
      <c r="A3936" t="s">
        <v>683</v>
      </c>
      <c r="B3936" t="s">
        <v>6651</v>
      </c>
      <c r="C3936" t="s">
        <v>1861</v>
      </c>
      <c r="D3936" t="s">
        <v>21</v>
      </c>
      <c r="E3936">
        <v>98331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43450</v>
      </c>
      <c r="L3936" t="s">
        <v>26</v>
      </c>
      <c r="N3936" t="s">
        <v>24</v>
      </c>
    </row>
    <row r="3937" spans="1:14" x14ac:dyDescent="0.25">
      <c r="A3937" t="s">
        <v>1568</v>
      </c>
      <c r="B3937" t="s">
        <v>6652</v>
      </c>
      <c r="C3937" t="s">
        <v>1542</v>
      </c>
      <c r="D3937" t="s">
        <v>21</v>
      </c>
      <c r="E3937">
        <v>98362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43450</v>
      </c>
      <c r="L3937" t="s">
        <v>26</v>
      </c>
      <c r="N3937" t="s">
        <v>24</v>
      </c>
    </row>
    <row r="3938" spans="1:14" x14ac:dyDescent="0.25">
      <c r="A3938" t="s">
        <v>6653</v>
      </c>
      <c r="B3938" t="s">
        <v>6654</v>
      </c>
      <c r="C3938" t="s">
        <v>912</v>
      </c>
      <c r="D3938" t="s">
        <v>21</v>
      </c>
      <c r="E3938">
        <v>98837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43450</v>
      </c>
      <c r="L3938" t="s">
        <v>26</v>
      </c>
      <c r="N3938" t="s">
        <v>24</v>
      </c>
    </row>
    <row r="3939" spans="1:14" x14ac:dyDescent="0.25">
      <c r="A3939" t="s">
        <v>6655</v>
      </c>
      <c r="B3939" t="s">
        <v>6656</v>
      </c>
      <c r="C3939" t="s">
        <v>912</v>
      </c>
      <c r="D3939" t="s">
        <v>21</v>
      </c>
      <c r="E3939">
        <v>98837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43450</v>
      </c>
      <c r="L3939" t="s">
        <v>26</v>
      </c>
      <c r="N3939" t="s">
        <v>24</v>
      </c>
    </row>
    <row r="3940" spans="1:14" x14ac:dyDescent="0.25">
      <c r="A3940" t="s">
        <v>6657</v>
      </c>
      <c r="B3940" t="s">
        <v>6658</v>
      </c>
      <c r="C3940" t="s">
        <v>912</v>
      </c>
      <c r="D3940" t="s">
        <v>21</v>
      </c>
      <c r="E3940">
        <v>98837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43450</v>
      </c>
      <c r="L3940" t="s">
        <v>26</v>
      </c>
      <c r="N3940" t="s">
        <v>24</v>
      </c>
    </row>
    <row r="3941" spans="1:14" x14ac:dyDescent="0.25">
      <c r="A3941" t="s">
        <v>3130</v>
      </c>
      <c r="B3941" t="s">
        <v>3131</v>
      </c>
      <c r="C3941" t="s">
        <v>227</v>
      </c>
      <c r="D3941" t="s">
        <v>21</v>
      </c>
      <c r="E3941">
        <v>98225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43449</v>
      </c>
      <c r="L3941" t="s">
        <v>26</v>
      </c>
      <c r="N3941" t="s">
        <v>24</v>
      </c>
    </row>
    <row r="3942" spans="1:14" x14ac:dyDescent="0.25">
      <c r="A3942" t="s">
        <v>244</v>
      </c>
      <c r="B3942" t="s">
        <v>2748</v>
      </c>
      <c r="C3942" t="s">
        <v>108</v>
      </c>
      <c r="D3942" t="s">
        <v>21</v>
      </c>
      <c r="E3942">
        <v>98201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43449</v>
      </c>
      <c r="L3942" t="s">
        <v>26</v>
      </c>
      <c r="N3942" t="s">
        <v>24</v>
      </c>
    </row>
    <row r="3943" spans="1:14" x14ac:dyDescent="0.25">
      <c r="A3943" t="s">
        <v>6659</v>
      </c>
      <c r="B3943" t="s">
        <v>6660</v>
      </c>
      <c r="C3943" t="s">
        <v>227</v>
      </c>
      <c r="D3943" t="s">
        <v>21</v>
      </c>
      <c r="E3943">
        <v>98229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43449</v>
      </c>
      <c r="L3943" t="s">
        <v>26</v>
      </c>
      <c r="N3943" t="s">
        <v>24</v>
      </c>
    </row>
    <row r="3944" spans="1:14" x14ac:dyDescent="0.25">
      <c r="A3944" t="s">
        <v>6661</v>
      </c>
      <c r="B3944" t="s">
        <v>6662</v>
      </c>
      <c r="C3944" t="s">
        <v>230</v>
      </c>
      <c r="D3944" t="s">
        <v>21</v>
      </c>
      <c r="E3944">
        <v>98264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43449</v>
      </c>
      <c r="L3944" t="s">
        <v>26</v>
      </c>
      <c r="N3944" t="s">
        <v>24</v>
      </c>
    </row>
    <row r="3945" spans="1:14" x14ac:dyDescent="0.25">
      <c r="A3945" t="s">
        <v>6663</v>
      </c>
      <c r="B3945" t="s">
        <v>6664</v>
      </c>
      <c r="C3945" t="s">
        <v>1331</v>
      </c>
      <c r="D3945" t="s">
        <v>21</v>
      </c>
      <c r="E3945">
        <v>98244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43449</v>
      </c>
      <c r="L3945" t="s">
        <v>26</v>
      </c>
      <c r="N3945" t="s">
        <v>24</v>
      </c>
    </row>
    <row r="3946" spans="1:14" x14ac:dyDescent="0.25">
      <c r="A3946" t="s">
        <v>2910</v>
      </c>
      <c r="B3946" t="s">
        <v>2911</v>
      </c>
      <c r="C3946" t="s">
        <v>108</v>
      </c>
      <c r="D3946" t="s">
        <v>21</v>
      </c>
      <c r="E3946">
        <v>98201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43449</v>
      </c>
      <c r="L3946" t="s">
        <v>26</v>
      </c>
      <c r="N3946" t="s">
        <v>24</v>
      </c>
    </row>
    <row r="3947" spans="1:14" x14ac:dyDescent="0.25">
      <c r="A3947" t="s">
        <v>2121</v>
      </c>
      <c r="B3947" t="s">
        <v>6665</v>
      </c>
      <c r="C3947" t="s">
        <v>108</v>
      </c>
      <c r="D3947" t="s">
        <v>21</v>
      </c>
      <c r="E3947">
        <v>98201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43449</v>
      </c>
      <c r="L3947" t="s">
        <v>26</v>
      </c>
      <c r="N3947" t="s">
        <v>24</v>
      </c>
    </row>
    <row r="3948" spans="1:14" x14ac:dyDescent="0.25">
      <c r="A3948" t="s">
        <v>569</v>
      </c>
      <c r="B3948" t="s">
        <v>6666</v>
      </c>
      <c r="C3948" t="s">
        <v>20</v>
      </c>
      <c r="D3948" t="s">
        <v>21</v>
      </c>
      <c r="E3948">
        <v>98199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43448</v>
      </c>
      <c r="L3948" t="s">
        <v>26</v>
      </c>
      <c r="N3948" t="s">
        <v>24</v>
      </c>
    </row>
    <row r="3949" spans="1:14" x14ac:dyDescent="0.25">
      <c r="A3949" t="s">
        <v>1611</v>
      </c>
      <c r="B3949" t="s">
        <v>1612</v>
      </c>
      <c r="C3949" t="s">
        <v>20</v>
      </c>
      <c r="D3949" t="s">
        <v>21</v>
      </c>
      <c r="E3949">
        <v>98101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43448</v>
      </c>
      <c r="L3949" t="s">
        <v>26</v>
      </c>
      <c r="N3949" t="s">
        <v>24</v>
      </c>
    </row>
    <row r="3950" spans="1:14" x14ac:dyDescent="0.25">
      <c r="A3950" t="s">
        <v>6667</v>
      </c>
      <c r="B3950" t="s">
        <v>6668</v>
      </c>
      <c r="C3950" t="s">
        <v>20</v>
      </c>
      <c r="D3950" t="s">
        <v>21</v>
      </c>
      <c r="E3950">
        <v>98101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43448</v>
      </c>
      <c r="L3950" t="s">
        <v>26</v>
      </c>
      <c r="N3950" t="s">
        <v>24</v>
      </c>
    </row>
    <row r="3951" spans="1:14" x14ac:dyDescent="0.25">
      <c r="A3951" t="s">
        <v>1545</v>
      </c>
      <c r="B3951" t="s">
        <v>1546</v>
      </c>
      <c r="C3951" t="s">
        <v>266</v>
      </c>
      <c r="D3951" t="s">
        <v>21</v>
      </c>
      <c r="E3951">
        <v>98002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43448</v>
      </c>
      <c r="L3951" t="s">
        <v>26</v>
      </c>
      <c r="N3951" t="s">
        <v>24</v>
      </c>
    </row>
    <row r="3952" spans="1:14" x14ac:dyDescent="0.25">
      <c r="A3952" t="s">
        <v>77</v>
      </c>
      <c r="B3952" t="s">
        <v>6669</v>
      </c>
      <c r="C3952" t="s">
        <v>20</v>
      </c>
      <c r="D3952" t="s">
        <v>21</v>
      </c>
      <c r="E3952">
        <v>98112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43448</v>
      </c>
      <c r="L3952" t="s">
        <v>26</v>
      </c>
      <c r="N3952" t="s">
        <v>24</v>
      </c>
    </row>
    <row r="3953" spans="1:14" x14ac:dyDescent="0.25">
      <c r="A3953" t="s">
        <v>6670</v>
      </c>
      <c r="B3953" t="s">
        <v>6671</v>
      </c>
      <c r="C3953" t="s">
        <v>3762</v>
      </c>
      <c r="D3953" t="s">
        <v>21</v>
      </c>
      <c r="E3953">
        <v>98512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43447</v>
      </c>
      <c r="L3953" t="s">
        <v>26</v>
      </c>
      <c r="N3953" t="s">
        <v>24</v>
      </c>
    </row>
    <row r="3954" spans="1:14" x14ac:dyDescent="0.25">
      <c r="A3954" t="s">
        <v>1312</v>
      </c>
      <c r="B3954" t="s">
        <v>6672</v>
      </c>
      <c r="C3954" t="s">
        <v>261</v>
      </c>
      <c r="D3954" t="s">
        <v>21</v>
      </c>
      <c r="E3954">
        <v>99205</v>
      </c>
      <c r="F3954" t="s">
        <v>22</v>
      </c>
      <c r="G3954" t="s">
        <v>22</v>
      </c>
      <c r="H3954" t="s">
        <v>57</v>
      </c>
      <c r="I3954" t="s">
        <v>203</v>
      </c>
      <c r="J3954" s="1">
        <v>43395</v>
      </c>
      <c r="K3954" s="1">
        <v>43447</v>
      </c>
      <c r="L3954" t="s">
        <v>118</v>
      </c>
      <c r="N3954" t="s">
        <v>1992</v>
      </c>
    </row>
    <row r="3955" spans="1:14" x14ac:dyDescent="0.25">
      <c r="A3955" t="s">
        <v>6673</v>
      </c>
      <c r="B3955" t="s">
        <v>6674</v>
      </c>
      <c r="C3955" t="s">
        <v>3762</v>
      </c>
      <c r="D3955" t="s">
        <v>21</v>
      </c>
      <c r="E3955">
        <v>98512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43447</v>
      </c>
      <c r="L3955" t="s">
        <v>26</v>
      </c>
      <c r="N3955" t="s">
        <v>24</v>
      </c>
    </row>
    <row r="3956" spans="1:14" x14ac:dyDescent="0.25">
      <c r="A3956" t="s">
        <v>6675</v>
      </c>
      <c r="B3956" t="s">
        <v>6676</v>
      </c>
      <c r="C3956" t="s">
        <v>206</v>
      </c>
      <c r="D3956" t="s">
        <v>21</v>
      </c>
      <c r="E3956">
        <v>98272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43447</v>
      </c>
      <c r="L3956" t="s">
        <v>26</v>
      </c>
      <c r="N3956" t="s">
        <v>24</v>
      </c>
    </row>
    <row r="3957" spans="1:14" x14ac:dyDescent="0.25">
      <c r="A3957" t="s">
        <v>6677</v>
      </c>
      <c r="B3957" t="s">
        <v>6678</v>
      </c>
      <c r="C3957" t="s">
        <v>206</v>
      </c>
      <c r="D3957" t="s">
        <v>21</v>
      </c>
      <c r="E3957">
        <v>98272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43447</v>
      </c>
      <c r="L3957" t="s">
        <v>26</v>
      </c>
      <c r="N3957" t="s">
        <v>24</v>
      </c>
    </row>
    <row r="3958" spans="1:14" x14ac:dyDescent="0.25">
      <c r="A3958" t="s">
        <v>994</v>
      </c>
      <c r="B3958" t="s">
        <v>6679</v>
      </c>
      <c r="C3958" t="s">
        <v>286</v>
      </c>
      <c r="D3958" t="s">
        <v>21</v>
      </c>
      <c r="E3958">
        <v>98516</v>
      </c>
      <c r="F3958" t="s">
        <v>22</v>
      </c>
      <c r="G3958" t="s">
        <v>22</v>
      </c>
      <c r="H3958" t="s">
        <v>57</v>
      </c>
      <c r="I3958" t="s">
        <v>203</v>
      </c>
      <c r="J3958" s="1">
        <v>43395</v>
      </c>
      <c r="K3958" s="1">
        <v>43447</v>
      </c>
      <c r="L3958" t="s">
        <v>118</v>
      </c>
      <c r="N3958" t="s">
        <v>1849</v>
      </c>
    </row>
    <row r="3959" spans="1:14" x14ac:dyDescent="0.25">
      <c r="A3959" t="s">
        <v>6680</v>
      </c>
      <c r="B3959" t="s">
        <v>6681</v>
      </c>
      <c r="C3959" t="s">
        <v>206</v>
      </c>
      <c r="D3959" t="s">
        <v>21</v>
      </c>
      <c r="E3959">
        <v>98272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43447</v>
      </c>
      <c r="L3959" t="s">
        <v>26</v>
      </c>
      <c r="N3959" t="s">
        <v>24</v>
      </c>
    </row>
    <row r="3960" spans="1:14" x14ac:dyDescent="0.25">
      <c r="A3960" t="s">
        <v>581</v>
      </c>
      <c r="B3960" t="s">
        <v>4280</v>
      </c>
      <c r="C3960" t="s">
        <v>2899</v>
      </c>
      <c r="D3960" t="s">
        <v>21</v>
      </c>
      <c r="E3960">
        <v>98028</v>
      </c>
      <c r="F3960" t="s">
        <v>22</v>
      </c>
      <c r="G3960" t="s">
        <v>22</v>
      </c>
      <c r="H3960" t="s">
        <v>116</v>
      </c>
      <c r="I3960" t="s">
        <v>117</v>
      </c>
      <c r="J3960" s="1">
        <v>43383</v>
      </c>
      <c r="K3960" s="1">
        <v>43447</v>
      </c>
      <c r="L3960" t="s">
        <v>118</v>
      </c>
      <c r="N3960" t="s">
        <v>1849</v>
      </c>
    </row>
    <row r="3961" spans="1:14" x14ac:dyDescent="0.25">
      <c r="A3961" t="s">
        <v>6682</v>
      </c>
      <c r="B3961" t="s">
        <v>6683</v>
      </c>
      <c r="C3961" t="s">
        <v>3762</v>
      </c>
      <c r="D3961" t="s">
        <v>21</v>
      </c>
      <c r="E3961">
        <v>98512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43447</v>
      </c>
      <c r="L3961" t="s">
        <v>26</v>
      </c>
      <c r="N3961" t="s">
        <v>24</v>
      </c>
    </row>
    <row r="3962" spans="1:14" x14ac:dyDescent="0.25">
      <c r="A3962" t="s">
        <v>818</v>
      </c>
      <c r="B3962" t="s">
        <v>6684</v>
      </c>
      <c r="C3962" t="s">
        <v>206</v>
      </c>
      <c r="D3962" t="s">
        <v>21</v>
      </c>
      <c r="E3962">
        <v>98272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43447</v>
      </c>
      <c r="L3962" t="s">
        <v>26</v>
      </c>
      <c r="N3962" t="s">
        <v>24</v>
      </c>
    </row>
    <row r="3963" spans="1:14" x14ac:dyDescent="0.25">
      <c r="A3963" t="s">
        <v>741</v>
      </c>
      <c r="B3963" t="s">
        <v>742</v>
      </c>
      <c r="C3963" t="s">
        <v>743</v>
      </c>
      <c r="D3963" t="s">
        <v>21</v>
      </c>
      <c r="E3963">
        <v>98597</v>
      </c>
      <c r="F3963" t="s">
        <v>22</v>
      </c>
      <c r="G3963" t="s">
        <v>22</v>
      </c>
      <c r="H3963" t="s">
        <v>104</v>
      </c>
      <c r="I3963" t="s">
        <v>148</v>
      </c>
      <c r="J3963" s="1">
        <v>43395</v>
      </c>
      <c r="K3963" s="1">
        <v>43447</v>
      </c>
      <c r="L3963" t="s">
        <v>118</v>
      </c>
      <c r="N3963" t="s">
        <v>1858</v>
      </c>
    </row>
    <row r="3964" spans="1:14" x14ac:dyDescent="0.25">
      <c r="A3964" t="s">
        <v>3749</v>
      </c>
      <c r="B3964" t="s">
        <v>3750</v>
      </c>
      <c r="C3964" t="s">
        <v>20</v>
      </c>
      <c r="D3964" t="s">
        <v>21</v>
      </c>
      <c r="E3964">
        <v>98101</v>
      </c>
      <c r="F3964" t="s">
        <v>22</v>
      </c>
      <c r="G3964" t="s">
        <v>22</v>
      </c>
      <c r="H3964" t="s">
        <v>116</v>
      </c>
      <c r="I3964" t="s">
        <v>117</v>
      </c>
      <c r="J3964" s="1">
        <v>43390</v>
      </c>
      <c r="K3964" s="1">
        <v>43447</v>
      </c>
      <c r="L3964" t="s">
        <v>118</v>
      </c>
      <c r="N3964" t="s">
        <v>1992</v>
      </c>
    </row>
    <row r="3965" spans="1:14" x14ac:dyDescent="0.25">
      <c r="A3965" t="s">
        <v>194</v>
      </c>
      <c r="B3965" t="s">
        <v>6685</v>
      </c>
      <c r="C3965" t="s">
        <v>3762</v>
      </c>
      <c r="D3965" t="s">
        <v>21</v>
      </c>
      <c r="E3965">
        <v>98501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43447</v>
      </c>
      <c r="L3965" t="s">
        <v>26</v>
      </c>
      <c r="N3965" t="s">
        <v>24</v>
      </c>
    </row>
    <row r="3966" spans="1:14" x14ac:dyDescent="0.25">
      <c r="A3966" t="s">
        <v>6686</v>
      </c>
      <c r="B3966" t="s">
        <v>6687</v>
      </c>
      <c r="C3966" t="s">
        <v>206</v>
      </c>
      <c r="D3966" t="s">
        <v>21</v>
      </c>
      <c r="E3966">
        <v>98272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43447</v>
      </c>
      <c r="L3966" t="s">
        <v>26</v>
      </c>
      <c r="N3966" t="s">
        <v>24</v>
      </c>
    </row>
    <row r="3967" spans="1:14" x14ac:dyDescent="0.25">
      <c r="A3967" t="s">
        <v>405</v>
      </c>
      <c r="B3967" t="s">
        <v>406</v>
      </c>
      <c r="C3967" t="s">
        <v>407</v>
      </c>
      <c r="D3967" t="s">
        <v>21</v>
      </c>
      <c r="E3967">
        <v>98604</v>
      </c>
      <c r="F3967" t="s">
        <v>22</v>
      </c>
      <c r="G3967" t="s">
        <v>22</v>
      </c>
      <c r="H3967" t="s">
        <v>57</v>
      </c>
      <c r="I3967" t="s">
        <v>620</v>
      </c>
      <c r="J3967" s="1">
        <v>43394</v>
      </c>
      <c r="K3967" s="1">
        <v>43447</v>
      </c>
      <c r="L3967" t="s">
        <v>118</v>
      </c>
      <c r="N3967" t="s">
        <v>1849</v>
      </c>
    </row>
    <row r="3968" spans="1:14" x14ac:dyDescent="0.25">
      <c r="A3968" t="s">
        <v>334</v>
      </c>
      <c r="B3968" t="s">
        <v>335</v>
      </c>
      <c r="C3968" t="s">
        <v>224</v>
      </c>
      <c r="D3968" t="s">
        <v>21</v>
      </c>
      <c r="E3968">
        <v>98177</v>
      </c>
      <c r="F3968" t="s">
        <v>22</v>
      </c>
      <c r="G3968" t="s">
        <v>22</v>
      </c>
      <c r="H3968" t="s">
        <v>116</v>
      </c>
      <c r="I3968" t="s">
        <v>117</v>
      </c>
      <c r="J3968" s="1">
        <v>43385</v>
      </c>
      <c r="K3968" s="1">
        <v>43447</v>
      </c>
      <c r="L3968" t="s">
        <v>118</v>
      </c>
      <c r="N3968" t="s">
        <v>1849</v>
      </c>
    </row>
    <row r="3969" spans="1:14" x14ac:dyDescent="0.25">
      <c r="A3969" t="s">
        <v>6688</v>
      </c>
      <c r="B3969" t="s">
        <v>6689</v>
      </c>
      <c r="C3969" t="s">
        <v>206</v>
      </c>
      <c r="D3969" t="s">
        <v>21</v>
      </c>
      <c r="E3969">
        <v>98272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43447</v>
      </c>
      <c r="L3969" t="s">
        <v>26</v>
      </c>
      <c r="N3969" t="s">
        <v>24</v>
      </c>
    </row>
    <row r="3970" spans="1:14" x14ac:dyDescent="0.25">
      <c r="A3970" t="s">
        <v>798</v>
      </c>
      <c r="B3970" t="s">
        <v>799</v>
      </c>
      <c r="C3970" t="s">
        <v>800</v>
      </c>
      <c r="D3970" t="s">
        <v>21</v>
      </c>
      <c r="E3970">
        <v>98012</v>
      </c>
      <c r="F3970" t="s">
        <v>22</v>
      </c>
      <c r="G3970" t="s">
        <v>22</v>
      </c>
      <c r="H3970" t="s">
        <v>116</v>
      </c>
      <c r="I3970" t="s">
        <v>117</v>
      </c>
      <c r="J3970" s="1">
        <v>43385</v>
      </c>
      <c r="K3970" s="1">
        <v>43447</v>
      </c>
      <c r="L3970" t="s">
        <v>118</v>
      </c>
      <c r="N3970" t="s">
        <v>1849</v>
      </c>
    </row>
    <row r="3971" spans="1:14" x14ac:dyDescent="0.25">
      <c r="A3971" t="s">
        <v>6690</v>
      </c>
      <c r="B3971" t="s">
        <v>6691</v>
      </c>
      <c r="C3971" t="s">
        <v>142</v>
      </c>
      <c r="D3971" t="s">
        <v>21</v>
      </c>
      <c r="E3971">
        <v>98908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43446</v>
      </c>
      <c r="L3971" t="s">
        <v>26</v>
      </c>
      <c r="N3971" t="s">
        <v>24</v>
      </c>
    </row>
    <row r="3972" spans="1:14" x14ac:dyDescent="0.25">
      <c r="A3972" t="s">
        <v>1507</v>
      </c>
      <c r="B3972" t="s">
        <v>1508</v>
      </c>
      <c r="C3972" t="s">
        <v>236</v>
      </c>
      <c r="D3972" t="s">
        <v>21</v>
      </c>
      <c r="E3972">
        <v>98408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43446</v>
      </c>
      <c r="L3972" t="s">
        <v>26</v>
      </c>
      <c r="N3972" t="s">
        <v>24</v>
      </c>
    </row>
    <row r="3973" spans="1:14" x14ac:dyDescent="0.25">
      <c r="A3973" t="s">
        <v>6692</v>
      </c>
      <c r="B3973" t="s">
        <v>6693</v>
      </c>
      <c r="C3973" t="s">
        <v>142</v>
      </c>
      <c r="D3973" t="s">
        <v>21</v>
      </c>
      <c r="E3973">
        <v>98902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43446</v>
      </c>
      <c r="L3973" t="s">
        <v>26</v>
      </c>
      <c r="N3973" t="s">
        <v>24</v>
      </c>
    </row>
    <row r="3974" spans="1:14" x14ac:dyDescent="0.25">
      <c r="A3974" t="s">
        <v>773</v>
      </c>
      <c r="B3974" t="s">
        <v>1514</v>
      </c>
      <c r="C3974" t="s">
        <v>236</v>
      </c>
      <c r="D3974" t="s">
        <v>21</v>
      </c>
      <c r="E3974">
        <v>98407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43446</v>
      </c>
      <c r="L3974" t="s">
        <v>26</v>
      </c>
      <c r="N3974" t="s">
        <v>24</v>
      </c>
    </row>
    <row r="3975" spans="1:14" x14ac:dyDescent="0.25">
      <c r="A3975" t="s">
        <v>2993</v>
      </c>
      <c r="B3975" t="s">
        <v>6694</v>
      </c>
      <c r="C3975" t="s">
        <v>463</v>
      </c>
      <c r="D3975" t="s">
        <v>21</v>
      </c>
      <c r="E3975">
        <v>98632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43446</v>
      </c>
      <c r="L3975" t="s">
        <v>26</v>
      </c>
      <c r="N3975" t="s">
        <v>24</v>
      </c>
    </row>
    <row r="3976" spans="1:14" x14ac:dyDescent="0.25">
      <c r="A3976" t="s">
        <v>6695</v>
      </c>
      <c r="B3976" t="s">
        <v>6696</v>
      </c>
      <c r="C3976" t="s">
        <v>142</v>
      </c>
      <c r="D3976" t="s">
        <v>21</v>
      </c>
      <c r="E3976">
        <v>98908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43446</v>
      </c>
      <c r="L3976" t="s">
        <v>26</v>
      </c>
      <c r="N3976" t="s">
        <v>24</v>
      </c>
    </row>
    <row r="3977" spans="1:14" x14ac:dyDescent="0.25">
      <c r="A3977" t="s">
        <v>2242</v>
      </c>
      <c r="B3977" t="s">
        <v>2243</v>
      </c>
      <c r="C3977" t="s">
        <v>2244</v>
      </c>
      <c r="D3977" t="s">
        <v>21</v>
      </c>
      <c r="E3977">
        <v>98370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43446</v>
      </c>
      <c r="L3977" t="s">
        <v>26</v>
      </c>
      <c r="N3977" t="s">
        <v>24</v>
      </c>
    </row>
    <row r="3978" spans="1:14" x14ac:dyDescent="0.25">
      <c r="A3978" t="s">
        <v>1534</v>
      </c>
      <c r="B3978" t="s">
        <v>1535</v>
      </c>
      <c r="C3978" t="s">
        <v>236</v>
      </c>
      <c r="D3978" t="s">
        <v>21</v>
      </c>
      <c r="E3978">
        <v>98444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43446</v>
      </c>
      <c r="L3978" t="s">
        <v>26</v>
      </c>
      <c r="N3978" t="s">
        <v>24</v>
      </c>
    </row>
    <row r="3979" spans="1:14" x14ac:dyDescent="0.25">
      <c r="A3979" t="s">
        <v>6697</v>
      </c>
      <c r="B3979" t="s">
        <v>6698</v>
      </c>
      <c r="C3979" t="s">
        <v>236</v>
      </c>
      <c r="D3979" t="s">
        <v>21</v>
      </c>
      <c r="E3979">
        <v>98444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43446</v>
      </c>
      <c r="L3979" t="s">
        <v>26</v>
      </c>
      <c r="N3979" t="s">
        <v>24</v>
      </c>
    </row>
    <row r="3980" spans="1:14" x14ac:dyDescent="0.25">
      <c r="A3980" t="s">
        <v>2761</v>
      </c>
      <c r="B3980" t="s">
        <v>2762</v>
      </c>
      <c r="C3980" t="s">
        <v>108</v>
      </c>
      <c r="D3980" t="s">
        <v>21</v>
      </c>
      <c r="E3980">
        <v>98201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43446</v>
      </c>
      <c r="L3980" t="s">
        <v>26</v>
      </c>
      <c r="N3980" t="s">
        <v>24</v>
      </c>
    </row>
    <row r="3981" spans="1:14" x14ac:dyDescent="0.25">
      <c r="A3981" t="s">
        <v>6699</v>
      </c>
      <c r="B3981" t="s">
        <v>6700</v>
      </c>
      <c r="C3981" t="s">
        <v>81</v>
      </c>
      <c r="D3981" t="s">
        <v>21</v>
      </c>
      <c r="E3981">
        <v>99206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43446</v>
      </c>
      <c r="L3981" t="s">
        <v>26</v>
      </c>
      <c r="N3981" t="s">
        <v>24</v>
      </c>
    </row>
    <row r="3982" spans="1:14" x14ac:dyDescent="0.25">
      <c r="A3982" t="s">
        <v>6701</v>
      </c>
      <c r="B3982" t="s">
        <v>6702</v>
      </c>
      <c r="C3982" t="s">
        <v>87</v>
      </c>
      <c r="D3982" t="s">
        <v>21</v>
      </c>
      <c r="E3982">
        <v>99011</v>
      </c>
      <c r="F3982" t="s">
        <v>23</v>
      </c>
      <c r="G3982" t="s">
        <v>23</v>
      </c>
      <c r="H3982" t="s">
        <v>24</v>
      </c>
      <c r="I3982" t="s">
        <v>24</v>
      </c>
      <c r="J3982" t="s">
        <v>25</v>
      </c>
      <c r="K3982" s="1">
        <v>43446</v>
      </c>
      <c r="L3982" t="s">
        <v>26</v>
      </c>
      <c r="N3982" t="s">
        <v>24</v>
      </c>
    </row>
    <row r="3983" spans="1:14" x14ac:dyDescent="0.25">
      <c r="A3983" t="s">
        <v>106</v>
      </c>
      <c r="B3983" t="s">
        <v>6703</v>
      </c>
      <c r="C3983" t="s">
        <v>463</v>
      </c>
      <c r="D3983" t="s">
        <v>21</v>
      </c>
      <c r="E3983">
        <v>98632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43446</v>
      </c>
      <c r="L3983" t="s">
        <v>26</v>
      </c>
      <c r="N3983" t="s">
        <v>24</v>
      </c>
    </row>
    <row r="3984" spans="1:14" x14ac:dyDescent="0.25">
      <c r="A3984" t="s">
        <v>6704</v>
      </c>
      <c r="B3984" t="s">
        <v>6705</v>
      </c>
      <c r="C3984" t="s">
        <v>142</v>
      </c>
      <c r="D3984" t="s">
        <v>21</v>
      </c>
      <c r="E3984">
        <v>98902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43446</v>
      </c>
      <c r="L3984" t="s">
        <v>26</v>
      </c>
      <c r="N3984" t="s">
        <v>24</v>
      </c>
    </row>
    <row r="3985" spans="1:14" x14ac:dyDescent="0.25">
      <c r="A3985" t="s">
        <v>77</v>
      </c>
      <c r="B3985" t="s">
        <v>6706</v>
      </c>
      <c r="C3985" t="s">
        <v>142</v>
      </c>
      <c r="D3985" t="s">
        <v>21</v>
      </c>
      <c r="E3985">
        <v>98903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43446</v>
      </c>
      <c r="L3985" t="s">
        <v>26</v>
      </c>
      <c r="N3985" t="s">
        <v>24</v>
      </c>
    </row>
    <row r="3986" spans="1:14" x14ac:dyDescent="0.25">
      <c r="A3986" t="s">
        <v>556</v>
      </c>
      <c r="B3986" t="s">
        <v>6707</v>
      </c>
      <c r="C3986" t="s">
        <v>463</v>
      </c>
      <c r="D3986" t="s">
        <v>21</v>
      </c>
      <c r="E3986">
        <v>98632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43446</v>
      </c>
      <c r="L3986" t="s">
        <v>26</v>
      </c>
      <c r="N3986" t="s">
        <v>24</v>
      </c>
    </row>
    <row r="3987" spans="1:14" x14ac:dyDescent="0.25">
      <c r="A3987" t="s">
        <v>6708</v>
      </c>
      <c r="B3987" t="s">
        <v>6709</v>
      </c>
      <c r="C3987" t="s">
        <v>261</v>
      </c>
      <c r="D3987" t="s">
        <v>21</v>
      </c>
      <c r="E3987">
        <v>99218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43445</v>
      </c>
      <c r="L3987" t="s">
        <v>26</v>
      </c>
      <c r="N3987" t="s">
        <v>24</v>
      </c>
    </row>
    <row r="3988" spans="1:14" x14ac:dyDescent="0.25">
      <c r="A3988" t="s">
        <v>6710</v>
      </c>
      <c r="B3988" t="s">
        <v>6711</v>
      </c>
      <c r="C3988" t="s">
        <v>261</v>
      </c>
      <c r="D3988" t="s">
        <v>21</v>
      </c>
      <c r="E3988">
        <v>99207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43445</v>
      </c>
      <c r="L3988" t="s">
        <v>26</v>
      </c>
      <c r="N3988" t="s">
        <v>24</v>
      </c>
    </row>
    <row r="3989" spans="1:14" x14ac:dyDescent="0.25">
      <c r="A3989" t="s">
        <v>6712</v>
      </c>
      <c r="B3989" t="s">
        <v>6713</v>
      </c>
      <c r="C3989" t="s">
        <v>1566</v>
      </c>
      <c r="D3989" t="s">
        <v>21</v>
      </c>
      <c r="E3989">
        <v>98520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43445</v>
      </c>
      <c r="L3989" t="s">
        <v>26</v>
      </c>
      <c r="N3989" t="s">
        <v>24</v>
      </c>
    </row>
    <row r="3990" spans="1:14" x14ac:dyDescent="0.25">
      <c r="A3990" t="s">
        <v>6714</v>
      </c>
      <c r="B3990" t="s">
        <v>6715</v>
      </c>
      <c r="C3990" t="s">
        <v>261</v>
      </c>
      <c r="D3990" t="s">
        <v>21</v>
      </c>
      <c r="E3990">
        <v>99205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43445</v>
      </c>
      <c r="L3990" t="s">
        <v>26</v>
      </c>
      <c r="N3990" t="s">
        <v>24</v>
      </c>
    </row>
    <row r="3991" spans="1:14" x14ac:dyDescent="0.25">
      <c r="A3991" t="s">
        <v>6716</v>
      </c>
      <c r="B3991" t="s">
        <v>6717</v>
      </c>
      <c r="C3991" t="s">
        <v>1555</v>
      </c>
      <c r="D3991" t="s">
        <v>21</v>
      </c>
      <c r="E3991">
        <v>98550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43445</v>
      </c>
      <c r="L3991" t="s">
        <v>26</v>
      </c>
      <c r="N3991" t="s">
        <v>24</v>
      </c>
    </row>
    <row r="3992" spans="1:14" x14ac:dyDescent="0.25">
      <c r="A3992" t="s">
        <v>6718</v>
      </c>
      <c r="B3992" t="s">
        <v>6719</v>
      </c>
      <c r="C3992" t="s">
        <v>1566</v>
      </c>
      <c r="D3992" t="s">
        <v>21</v>
      </c>
      <c r="E3992">
        <v>98520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43445</v>
      </c>
      <c r="L3992" t="s">
        <v>26</v>
      </c>
      <c r="N3992" t="s">
        <v>24</v>
      </c>
    </row>
    <row r="3993" spans="1:14" x14ac:dyDescent="0.25">
      <c r="A3993" t="s">
        <v>6720</v>
      </c>
      <c r="B3993" t="s">
        <v>6721</v>
      </c>
      <c r="C3993" t="s">
        <v>1566</v>
      </c>
      <c r="D3993" t="s">
        <v>21</v>
      </c>
      <c r="E3993">
        <v>98520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43445</v>
      </c>
      <c r="L3993" t="s">
        <v>26</v>
      </c>
      <c r="N3993" t="s">
        <v>24</v>
      </c>
    </row>
    <row r="3994" spans="1:14" x14ac:dyDescent="0.25">
      <c r="A3994" t="s">
        <v>6722</v>
      </c>
      <c r="B3994" t="s">
        <v>6723</v>
      </c>
      <c r="C3994" t="s">
        <v>1897</v>
      </c>
      <c r="D3994" t="s">
        <v>21</v>
      </c>
      <c r="E3994">
        <v>98024</v>
      </c>
      <c r="F3994" t="s">
        <v>23</v>
      </c>
      <c r="G3994" t="s">
        <v>23</v>
      </c>
      <c r="H3994" t="s">
        <v>24</v>
      </c>
      <c r="I3994" t="s">
        <v>24</v>
      </c>
      <c r="J3994" t="s">
        <v>25</v>
      </c>
      <c r="K3994" s="1">
        <v>43445</v>
      </c>
      <c r="L3994" t="s">
        <v>26</v>
      </c>
      <c r="N3994" t="s">
        <v>24</v>
      </c>
    </row>
    <row r="3995" spans="1:14" x14ac:dyDescent="0.25">
      <c r="A3995" t="s">
        <v>6724</v>
      </c>
      <c r="B3995" t="s">
        <v>6725</v>
      </c>
      <c r="C3995" t="s">
        <v>261</v>
      </c>
      <c r="D3995" t="s">
        <v>21</v>
      </c>
      <c r="E3995">
        <v>99208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43445</v>
      </c>
      <c r="L3995" t="s">
        <v>26</v>
      </c>
      <c r="N3995" t="s">
        <v>24</v>
      </c>
    </row>
    <row r="3996" spans="1:14" x14ac:dyDescent="0.25">
      <c r="A3996" t="s">
        <v>6726</v>
      </c>
      <c r="B3996" t="s">
        <v>6727</v>
      </c>
      <c r="C3996" t="s">
        <v>1574</v>
      </c>
      <c r="D3996" t="s">
        <v>21</v>
      </c>
      <c r="E3996">
        <v>98571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43445</v>
      </c>
      <c r="L3996" t="s">
        <v>26</v>
      </c>
      <c r="N3996" t="s">
        <v>24</v>
      </c>
    </row>
    <row r="3997" spans="1:14" x14ac:dyDescent="0.25">
      <c r="A3997" t="s">
        <v>6728</v>
      </c>
      <c r="B3997" t="s">
        <v>6729</v>
      </c>
      <c r="C3997" t="s">
        <v>454</v>
      </c>
      <c r="D3997" t="s">
        <v>21</v>
      </c>
      <c r="E3997">
        <v>98004</v>
      </c>
      <c r="F3997" t="s">
        <v>23</v>
      </c>
      <c r="G3997" t="s">
        <v>23</v>
      </c>
      <c r="H3997" t="s">
        <v>24</v>
      </c>
      <c r="I3997" t="s">
        <v>24</v>
      </c>
      <c r="J3997" t="s">
        <v>25</v>
      </c>
      <c r="K3997" s="1">
        <v>43445</v>
      </c>
      <c r="L3997" t="s">
        <v>26</v>
      </c>
      <c r="N3997" t="s">
        <v>24</v>
      </c>
    </row>
    <row r="3998" spans="1:14" x14ac:dyDescent="0.25">
      <c r="A3998" t="s">
        <v>6730</v>
      </c>
      <c r="B3998" t="s">
        <v>6731</v>
      </c>
      <c r="C3998" t="s">
        <v>532</v>
      </c>
      <c r="D3998" t="s">
        <v>21</v>
      </c>
      <c r="E3998">
        <v>98528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43445</v>
      </c>
      <c r="L3998" t="s">
        <v>26</v>
      </c>
      <c r="N3998" t="s">
        <v>24</v>
      </c>
    </row>
    <row r="3999" spans="1:14" x14ac:dyDescent="0.25">
      <c r="A3999" t="s">
        <v>1201</v>
      </c>
      <c r="B3999" t="s">
        <v>1202</v>
      </c>
      <c r="C3999" t="s">
        <v>1203</v>
      </c>
      <c r="D3999" t="s">
        <v>21</v>
      </c>
      <c r="E3999">
        <v>98059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43445</v>
      </c>
      <c r="L3999" t="s">
        <v>26</v>
      </c>
      <c r="N3999" t="s">
        <v>24</v>
      </c>
    </row>
    <row r="4000" spans="1:14" x14ac:dyDescent="0.25">
      <c r="A4000" t="s">
        <v>3273</v>
      </c>
      <c r="B4000" t="s">
        <v>3274</v>
      </c>
      <c r="C4000" t="s">
        <v>81</v>
      </c>
      <c r="D4000" t="s">
        <v>21</v>
      </c>
      <c r="E4000">
        <v>99212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43445</v>
      </c>
      <c r="L4000" t="s">
        <v>26</v>
      </c>
      <c r="N4000" t="s">
        <v>24</v>
      </c>
    </row>
    <row r="4001" spans="1:14" x14ac:dyDescent="0.25">
      <c r="A4001" t="s">
        <v>2376</v>
      </c>
      <c r="B4001" t="s">
        <v>2377</v>
      </c>
      <c r="C4001" t="s">
        <v>261</v>
      </c>
      <c r="D4001" t="s">
        <v>21</v>
      </c>
      <c r="E4001">
        <v>99202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43445</v>
      </c>
      <c r="L4001" t="s">
        <v>26</v>
      </c>
      <c r="N4001" t="s">
        <v>24</v>
      </c>
    </row>
    <row r="4002" spans="1:14" x14ac:dyDescent="0.25">
      <c r="A4002" t="s">
        <v>6732</v>
      </c>
      <c r="B4002" t="s">
        <v>6733</v>
      </c>
      <c r="C4002" t="s">
        <v>454</v>
      </c>
      <c r="D4002" t="s">
        <v>21</v>
      </c>
      <c r="E4002">
        <v>98004</v>
      </c>
      <c r="F4002" t="s">
        <v>23</v>
      </c>
      <c r="G4002" t="s">
        <v>23</v>
      </c>
      <c r="H4002" t="s">
        <v>24</v>
      </c>
      <c r="I4002" t="s">
        <v>24</v>
      </c>
      <c r="J4002" t="s">
        <v>25</v>
      </c>
      <c r="K4002" s="1">
        <v>43445</v>
      </c>
      <c r="L4002" t="s">
        <v>26</v>
      </c>
      <c r="N4002" t="s">
        <v>24</v>
      </c>
    </row>
    <row r="4003" spans="1:14" x14ac:dyDescent="0.25">
      <c r="A4003" t="s">
        <v>6734</v>
      </c>
      <c r="B4003" t="s">
        <v>6735</v>
      </c>
      <c r="C4003" t="s">
        <v>454</v>
      </c>
      <c r="D4003" t="s">
        <v>21</v>
      </c>
      <c r="E4003">
        <v>98005</v>
      </c>
      <c r="F4003" t="s">
        <v>23</v>
      </c>
      <c r="G4003" t="s">
        <v>23</v>
      </c>
      <c r="H4003" t="s">
        <v>24</v>
      </c>
      <c r="I4003" t="s">
        <v>24</v>
      </c>
      <c r="J4003" t="s">
        <v>25</v>
      </c>
      <c r="K4003" s="1">
        <v>43445</v>
      </c>
      <c r="L4003" t="s">
        <v>26</v>
      </c>
      <c r="N4003" t="s">
        <v>24</v>
      </c>
    </row>
    <row r="4004" spans="1:14" x14ac:dyDescent="0.25">
      <c r="A4004" t="s">
        <v>1208</v>
      </c>
      <c r="B4004" t="s">
        <v>6736</v>
      </c>
      <c r="C4004" t="s">
        <v>1566</v>
      </c>
      <c r="D4004" t="s">
        <v>21</v>
      </c>
      <c r="E4004">
        <v>98520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43445</v>
      </c>
      <c r="L4004" t="s">
        <v>26</v>
      </c>
      <c r="N4004" t="s">
        <v>24</v>
      </c>
    </row>
    <row r="4005" spans="1:14" x14ac:dyDescent="0.25">
      <c r="A4005" t="s">
        <v>6737</v>
      </c>
      <c r="B4005" t="s">
        <v>6738</v>
      </c>
      <c r="C4005" t="s">
        <v>377</v>
      </c>
      <c r="D4005" t="s">
        <v>21</v>
      </c>
      <c r="E4005">
        <v>98027</v>
      </c>
      <c r="F4005" t="s">
        <v>23</v>
      </c>
      <c r="G4005" t="s">
        <v>23</v>
      </c>
      <c r="H4005" t="s">
        <v>24</v>
      </c>
      <c r="I4005" t="s">
        <v>24</v>
      </c>
      <c r="J4005" t="s">
        <v>25</v>
      </c>
      <c r="K4005" s="1">
        <v>43445</v>
      </c>
      <c r="L4005" t="s">
        <v>26</v>
      </c>
      <c r="N4005" t="s">
        <v>24</v>
      </c>
    </row>
    <row r="4006" spans="1:14" x14ac:dyDescent="0.25">
      <c r="A4006" t="s">
        <v>6739</v>
      </c>
      <c r="B4006" t="s">
        <v>6740</v>
      </c>
      <c r="C4006" t="s">
        <v>1555</v>
      </c>
      <c r="D4006" t="s">
        <v>21</v>
      </c>
      <c r="E4006">
        <v>98550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43445</v>
      </c>
      <c r="L4006" t="s">
        <v>26</v>
      </c>
      <c r="N4006" t="s">
        <v>24</v>
      </c>
    </row>
    <row r="4007" spans="1:14" x14ac:dyDescent="0.25">
      <c r="A4007" t="s">
        <v>6741</v>
      </c>
      <c r="B4007" t="s">
        <v>6742</v>
      </c>
      <c r="C4007" t="s">
        <v>1555</v>
      </c>
      <c r="D4007" t="s">
        <v>21</v>
      </c>
      <c r="E4007">
        <v>98550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43445</v>
      </c>
      <c r="L4007" t="s">
        <v>26</v>
      </c>
      <c r="N4007" t="s">
        <v>24</v>
      </c>
    </row>
    <row r="4008" spans="1:14" x14ac:dyDescent="0.25">
      <c r="A4008" t="s">
        <v>2121</v>
      </c>
      <c r="B4008" t="s">
        <v>6743</v>
      </c>
      <c r="C4008" t="s">
        <v>3048</v>
      </c>
      <c r="D4008" t="s">
        <v>21</v>
      </c>
      <c r="E4008">
        <v>98040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43445</v>
      </c>
      <c r="L4008" t="s">
        <v>26</v>
      </c>
      <c r="N4008" t="s">
        <v>24</v>
      </c>
    </row>
    <row r="4009" spans="1:14" x14ac:dyDescent="0.25">
      <c r="A4009" t="s">
        <v>6744</v>
      </c>
      <c r="B4009" t="s">
        <v>6745</v>
      </c>
      <c r="C4009" t="s">
        <v>1566</v>
      </c>
      <c r="D4009" t="s">
        <v>21</v>
      </c>
      <c r="E4009">
        <v>98520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43445</v>
      </c>
      <c r="L4009" t="s">
        <v>26</v>
      </c>
      <c r="N4009" t="s">
        <v>24</v>
      </c>
    </row>
    <row r="4010" spans="1:14" x14ac:dyDescent="0.25">
      <c r="A4010" t="s">
        <v>210</v>
      </c>
      <c r="B4010" t="s">
        <v>6746</v>
      </c>
      <c r="C4010" t="s">
        <v>1555</v>
      </c>
      <c r="D4010" t="s">
        <v>21</v>
      </c>
      <c r="E4010">
        <v>98550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43445</v>
      </c>
      <c r="L4010" t="s">
        <v>26</v>
      </c>
      <c r="N4010" t="s">
        <v>24</v>
      </c>
    </row>
    <row r="4011" spans="1:14" x14ac:dyDescent="0.25">
      <c r="A4011" t="s">
        <v>6747</v>
      </c>
      <c r="B4011" t="s">
        <v>6748</v>
      </c>
      <c r="C4011" t="s">
        <v>463</v>
      </c>
      <c r="D4011" t="s">
        <v>21</v>
      </c>
      <c r="E4011">
        <v>98632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43444</v>
      </c>
      <c r="L4011" t="s">
        <v>26</v>
      </c>
      <c r="N4011" t="s">
        <v>24</v>
      </c>
    </row>
    <row r="4012" spans="1:14" x14ac:dyDescent="0.25">
      <c r="A4012" t="s">
        <v>6749</v>
      </c>
      <c r="B4012" t="s">
        <v>6750</v>
      </c>
      <c r="C4012" t="s">
        <v>3222</v>
      </c>
      <c r="D4012" t="s">
        <v>21</v>
      </c>
      <c r="E4012">
        <v>99156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43444</v>
      </c>
      <c r="L4012" t="s">
        <v>26</v>
      </c>
      <c r="N4012" t="s">
        <v>24</v>
      </c>
    </row>
    <row r="4013" spans="1:14" x14ac:dyDescent="0.25">
      <c r="A4013" t="s">
        <v>6751</v>
      </c>
      <c r="B4013" t="s">
        <v>6752</v>
      </c>
      <c r="C4013" t="s">
        <v>3222</v>
      </c>
      <c r="D4013" t="s">
        <v>21</v>
      </c>
      <c r="E4013">
        <v>99156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43444</v>
      </c>
      <c r="L4013" t="s">
        <v>26</v>
      </c>
      <c r="N4013" t="s">
        <v>24</v>
      </c>
    </row>
    <row r="4014" spans="1:14" x14ac:dyDescent="0.25">
      <c r="A4014" t="s">
        <v>6753</v>
      </c>
      <c r="B4014" t="s">
        <v>6754</v>
      </c>
      <c r="C4014" t="s">
        <v>81</v>
      </c>
      <c r="D4014" t="s">
        <v>21</v>
      </c>
      <c r="E4014">
        <v>99206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43444</v>
      </c>
      <c r="L4014" t="s">
        <v>26</v>
      </c>
      <c r="N4014" t="s">
        <v>24</v>
      </c>
    </row>
    <row r="4015" spans="1:14" x14ac:dyDescent="0.25">
      <c r="A4015" t="s">
        <v>6755</v>
      </c>
      <c r="B4015" t="s">
        <v>6756</v>
      </c>
      <c r="C4015" t="s">
        <v>151</v>
      </c>
      <c r="D4015" t="s">
        <v>21</v>
      </c>
      <c r="E4015">
        <v>98499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43444</v>
      </c>
      <c r="L4015" t="s">
        <v>26</v>
      </c>
      <c r="N4015" t="s">
        <v>24</v>
      </c>
    </row>
    <row r="4016" spans="1:14" x14ac:dyDescent="0.25">
      <c r="A4016" t="s">
        <v>6757</v>
      </c>
      <c r="B4016" t="s">
        <v>4624</v>
      </c>
      <c r="C4016" t="s">
        <v>151</v>
      </c>
      <c r="D4016" t="s">
        <v>21</v>
      </c>
      <c r="E4016">
        <v>98499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43444</v>
      </c>
      <c r="L4016" t="s">
        <v>26</v>
      </c>
      <c r="N4016" t="s">
        <v>24</v>
      </c>
    </row>
    <row r="4017" spans="1:14" x14ac:dyDescent="0.25">
      <c r="A4017" t="s">
        <v>6758</v>
      </c>
      <c r="B4017" t="s">
        <v>6759</v>
      </c>
      <c r="C4017" t="s">
        <v>81</v>
      </c>
      <c r="D4017" t="s">
        <v>21</v>
      </c>
      <c r="E4017">
        <v>99216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43444</v>
      </c>
      <c r="L4017" t="s">
        <v>26</v>
      </c>
      <c r="N4017" t="s">
        <v>24</v>
      </c>
    </row>
    <row r="4018" spans="1:14" x14ac:dyDescent="0.25">
      <c r="A4018" t="s">
        <v>6760</v>
      </c>
      <c r="B4018" t="s">
        <v>6761</v>
      </c>
      <c r="C4018" t="s">
        <v>151</v>
      </c>
      <c r="D4018" t="s">
        <v>21</v>
      </c>
      <c r="E4018">
        <v>98498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43444</v>
      </c>
      <c r="L4018" t="s">
        <v>26</v>
      </c>
      <c r="N4018" t="s">
        <v>24</v>
      </c>
    </row>
    <row r="4019" spans="1:14" x14ac:dyDescent="0.25">
      <c r="A4019" t="s">
        <v>6762</v>
      </c>
      <c r="B4019" t="s">
        <v>6763</v>
      </c>
      <c r="C4019" t="s">
        <v>81</v>
      </c>
      <c r="D4019" t="s">
        <v>21</v>
      </c>
      <c r="E4019">
        <v>99216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43444</v>
      </c>
      <c r="L4019" t="s">
        <v>26</v>
      </c>
      <c r="N4019" t="s">
        <v>24</v>
      </c>
    </row>
    <row r="4020" spans="1:14" x14ac:dyDescent="0.25">
      <c r="A4020" t="s">
        <v>6764</v>
      </c>
      <c r="B4020" t="s">
        <v>6765</v>
      </c>
      <c r="C4020" t="s">
        <v>261</v>
      </c>
      <c r="D4020" t="s">
        <v>21</v>
      </c>
      <c r="E4020">
        <v>99207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43444</v>
      </c>
      <c r="L4020" t="s">
        <v>26</v>
      </c>
      <c r="N4020" t="s">
        <v>24</v>
      </c>
    </row>
    <row r="4021" spans="1:14" x14ac:dyDescent="0.25">
      <c r="A4021" t="s">
        <v>6766</v>
      </c>
      <c r="B4021" t="s">
        <v>6767</v>
      </c>
      <c r="C4021" t="s">
        <v>463</v>
      </c>
      <c r="D4021" t="s">
        <v>21</v>
      </c>
      <c r="E4021">
        <v>98632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43444</v>
      </c>
      <c r="L4021" t="s">
        <v>26</v>
      </c>
      <c r="N4021" t="s">
        <v>24</v>
      </c>
    </row>
    <row r="4022" spans="1:14" x14ac:dyDescent="0.25">
      <c r="A4022" t="s">
        <v>6768</v>
      </c>
      <c r="B4022" t="s">
        <v>6769</v>
      </c>
      <c r="C4022" t="s">
        <v>151</v>
      </c>
      <c r="D4022" t="s">
        <v>21</v>
      </c>
      <c r="E4022">
        <v>98498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43444</v>
      </c>
      <c r="L4022" t="s">
        <v>26</v>
      </c>
      <c r="N4022" t="s">
        <v>24</v>
      </c>
    </row>
    <row r="4023" spans="1:14" x14ac:dyDescent="0.25">
      <c r="A4023" t="s">
        <v>6770</v>
      </c>
      <c r="B4023" t="s">
        <v>6771</v>
      </c>
      <c r="C4023" t="s">
        <v>261</v>
      </c>
      <c r="D4023" t="s">
        <v>21</v>
      </c>
      <c r="E4023">
        <v>99208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43444</v>
      </c>
      <c r="L4023" t="s">
        <v>26</v>
      </c>
      <c r="N4023" t="s">
        <v>24</v>
      </c>
    </row>
    <row r="4024" spans="1:14" x14ac:dyDescent="0.25">
      <c r="A4024" t="s">
        <v>6772</v>
      </c>
      <c r="B4024" t="s">
        <v>6773</v>
      </c>
      <c r="C4024" t="s">
        <v>463</v>
      </c>
      <c r="D4024" t="s">
        <v>21</v>
      </c>
      <c r="E4024">
        <v>98632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43444</v>
      </c>
      <c r="L4024" t="s">
        <v>26</v>
      </c>
      <c r="N4024" t="s">
        <v>24</v>
      </c>
    </row>
    <row r="4025" spans="1:14" x14ac:dyDescent="0.25">
      <c r="A4025" t="s">
        <v>6774</v>
      </c>
      <c r="B4025" t="s">
        <v>6775</v>
      </c>
      <c r="C4025" t="s">
        <v>261</v>
      </c>
      <c r="D4025" t="s">
        <v>21</v>
      </c>
      <c r="E4025">
        <v>99223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43444</v>
      </c>
      <c r="L4025" t="s">
        <v>26</v>
      </c>
      <c r="N4025" t="s">
        <v>24</v>
      </c>
    </row>
    <row r="4026" spans="1:14" x14ac:dyDescent="0.25">
      <c r="A4026" t="s">
        <v>6776</v>
      </c>
      <c r="B4026" t="s">
        <v>6777</v>
      </c>
      <c r="C4026" t="s">
        <v>261</v>
      </c>
      <c r="D4026" t="s">
        <v>21</v>
      </c>
      <c r="E4026">
        <v>99208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43444</v>
      </c>
      <c r="L4026" t="s">
        <v>26</v>
      </c>
      <c r="N4026" t="s">
        <v>24</v>
      </c>
    </row>
    <row r="4027" spans="1:14" x14ac:dyDescent="0.25">
      <c r="A4027" t="s">
        <v>6778</v>
      </c>
      <c r="B4027" t="s">
        <v>6779</v>
      </c>
      <c r="C4027" t="s">
        <v>151</v>
      </c>
      <c r="D4027" t="s">
        <v>21</v>
      </c>
      <c r="E4027">
        <v>98499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43444</v>
      </c>
      <c r="L4027" t="s">
        <v>26</v>
      </c>
      <c r="N4027" t="s">
        <v>24</v>
      </c>
    </row>
    <row r="4028" spans="1:14" x14ac:dyDescent="0.25">
      <c r="A4028" t="s">
        <v>6780</v>
      </c>
      <c r="B4028" t="s">
        <v>6781</v>
      </c>
      <c r="C4028" t="s">
        <v>2244</v>
      </c>
      <c r="D4028" t="s">
        <v>21</v>
      </c>
      <c r="E4028">
        <v>98370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43444</v>
      </c>
      <c r="L4028" t="s">
        <v>26</v>
      </c>
      <c r="N4028" t="s">
        <v>24</v>
      </c>
    </row>
    <row r="4029" spans="1:14" x14ac:dyDescent="0.25">
      <c r="A4029" t="s">
        <v>6782</v>
      </c>
      <c r="B4029" t="s">
        <v>6783</v>
      </c>
      <c r="C4029" t="s">
        <v>261</v>
      </c>
      <c r="D4029" t="s">
        <v>21</v>
      </c>
      <c r="E4029">
        <v>99217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43444</v>
      </c>
      <c r="L4029" t="s">
        <v>26</v>
      </c>
      <c r="N4029" t="s">
        <v>24</v>
      </c>
    </row>
    <row r="4030" spans="1:14" x14ac:dyDescent="0.25">
      <c r="A4030" t="s">
        <v>3407</v>
      </c>
      <c r="B4030" t="s">
        <v>3408</v>
      </c>
      <c r="C4030" t="s">
        <v>555</v>
      </c>
      <c r="D4030" t="s">
        <v>21</v>
      </c>
      <c r="E4030">
        <v>98052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43444</v>
      </c>
      <c r="L4030" t="s">
        <v>26</v>
      </c>
      <c r="N4030" t="s">
        <v>24</v>
      </c>
    </row>
    <row r="4031" spans="1:14" x14ac:dyDescent="0.25">
      <c r="A4031" t="s">
        <v>6784</v>
      </c>
      <c r="B4031" t="s">
        <v>6785</v>
      </c>
      <c r="C4031" t="s">
        <v>261</v>
      </c>
      <c r="D4031" t="s">
        <v>21</v>
      </c>
      <c r="E4031">
        <v>99208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43444</v>
      </c>
      <c r="L4031" t="s">
        <v>26</v>
      </c>
      <c r="N4031" t="s">
        <v>24</v>
      </c>
    </row>
    <row r="4032" spans="1:14" x14ac:dyDescent="0.25">
      <c r="A4032" t="s">
        <v>6786</v>
      </c>
      <c r="B4032" t="s">
        <v>6787</v>
      </c>
      <c r="C4032" t="s">
        <v>463</v>
      </c>
      <c r="D4032" t="s">
        <v>21</v>
      </c>
      <c r="E4032">
        <v>98632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43444</v>
      </c>
      <c r="L4032" t="s">
        <v>26</v>
      </c>
      <c r="N4032" t="s">
        <v>24</v>
      </c>
    </row>
    <row r="4033" spans="1:14" x14ac:dyDescent="0.25">
      <c r="A4033" t="s">
        <v>6788</v>
      </c>
      <c r="B4033" t="s">
        <v>6789</v>
      </c>
      <c r="C4033" t="s">
        <v>246</v>
      </c>
      <c r="D4033" t="s">
        <v>21</v>
      </c>
      <c r="E4033">
        <v>98312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43444</v>
      </c>
      <c r="L4033" t="s">
        <v>26</v>
      </c>
      <c r="N4033" t="s">
        <v>24</v>
      </c>
    </row>
    <row r="4034" spans="1:14" x14ac:dyDescent="0.25">
      <c r="A4034" t="s">
        <v>662</v>
      </c>
      <c r="B4034" t="s">
        <v>6790</v>
      </c>
      <c r="C4034" t="s">
        <v>151</v>
      </c>
      <c r="D4034" t="s">
        <v>21</v>
      </c>
      <c r="E4034">
        <v>98499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43444</v>
      </c>
      <c r="L4034" t="s">
        <v>26</v>
      </c>
      <c r="N4034" t="s">
        <v>24</v>
      </c>
    </row>
    <row r="4035" spans="1:14" x14ac:dyDescent="0.25">
      <c r="A4035" t="s">
        <v>6791</v>
      </c>
      <c r="B4035" t="s">
        <v>6792</v>
      </c>
      <c r="C4035" t="s">
        <v>236</v>
      </c>
      <c r="D4035" t="s">
        <v>21</v>
      </c>
      <c r="E4035">
        <v>98407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43444</v>
      </c>
      <c r="L4035" t="s">
        <v>26</v>
      </c>
      <c r="N4035" t="s">
        <v>24</v>
      </c>
    </row>
    <row r="4036" spans="1:14" x14ac:dyDescent="0.25">
      <c r="A4036" t="s">
        <v>6793</v>
      </c>
      <c r="B4036" t="s">
        <v>6794</v>
      </c>
      <c r="C4036" t="s">
        <v>81</v>
      </c>
      <c r="D4036" t="s">
        <v>21</v>
      </c>
      <c r="E4036">
        <v>99206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43444</v>
      </c>
      <c r="L4036" t="s">
        <v>26</v>
      </c>
      <c r="N4036" t="s">
        <v>24</v>
      </c>
    </row>
    <row r="4037" spans="1:14" x14ac:dyDescent="0.25">
      <c r="A4037" t="s">
        <v>6795</v>
      </c>
      <c r="B4037" t="s">
        <v>6796</v>
      </c>
      <c r="C4037" t="s">
        <v>463</v>
      </c>
      <c r="D4037" t="s">
        <v>21</v>
      </c>
      <c r="E4037">
        <v>98632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43444</v>
      </c>
      <c r="L4037" t="s">
        <v>26</v>
      </c>
      <c r="N4037" t="s">
        <v>24</v>
      </c>
    </row>
    <row r="4038" spans="1:14" x14ac:dyDescent="0.25">
      <c r="A4038" t="s">
        <v>6797</v>
      </c>
      <c r="B4038" t="s">
        <v>6798</v>
      </c>
      <c r="C4038" t="s">
        <v>463</v>
      </c>
      <c r="D4038" t="s">
        <v>21</v>
      </c>
      <c r="E4038">
        <v>98632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43444</v>
      </c>
      <c r="L4038" t="s">
        <v>26</v>
      </c>
      <c r="N4038" t="s">
        <v>24</v>
      </c>
    </row>
    <row r="4039" spans="1:14" x14ac:dyDescent="0.25">
      <c r="A4039" t="s">
        <v>6799</v>
      </c>
      <c r="B4039" t="s">
        <v>6800</v>
      </c>
      <c r="C4039" t="s">
        <v>151</v>
      </c>
      <c r="D4039" t="s">
        <v>21</v>
      </c>
      <c r="E4039">
        <v>98499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43444</v>
      </c>
      <c r="L4039" t="s">
        <v>26</v>
      </c>
      <c r="N4039" t="s">
        <v>24</v>
      </c>
    </row>
    <row r="4040" spans="1:14" x14ac:dyDescent="0.25">
      <c r="A4040" t="s">
        <v>581</v>
      </c>
      <c r="B4040" t="s">
        <v>6801</v>
      </c>
      <c r="C4040" t="s">
        <v>261</v>
      </c>
      <c r="D4040" t="s">
        <v>21</v>
      </c>
      <c r="E4040">
        <v>99218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43444</v>
      </c>
      <c r="L4040" t="s">
        <v>26</v>
      </c>
      <c r="N4040" t="s">
        <v>24</v>
      </c>
    </row>
    <row r="4041" spans="1:14" x14ac:dyDescent="0.25">
      <c r="A4041" t="s">
        <v>316</v>
      </c>
      <c r="B4041" t="s">
        <v>6802</v>
      </c>
      <c r="C4041" t="s">
        <v>151</v>
      </c>
      <c r="D4041" t="s">
        <v>21</v>
      </c>
      <c r="E4041">
        <v>98498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43444</v>
      </c>
      <c r="L4041" t="s">
        <v>26</v>
      </c>
      <c r="N4041" t="s">
        <v>24</v>
      </c>
    </row>
    <row r="4042" spans="1:14" x14ac:dyDescent="0.25">
      <c r="A4042" t="s">
        <v>242</v>
      </c>
      <c r="B4042" t="s">
        <v>6803</v>
      </c>
      <c r="C4042" t="s">
        <v>261</v>
      </c>
      <c r="D4042" t="s">
        <v>21</v>
      </c>
      <c r="E4042">
        <v>99208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43444</v>
      </c>
      <c r="L4042" t="s">
        <v>26</v>
      </c>
      <c r="N4042" t="s">
        <v>24</v>
      </c>
    </row>
    <row r="4043" spans="1:14" x14ac:dyDescent="0.25">
      <c r="A4043" t="s">
        <v>242</v>
      </c>
      <c r="B4043" t="s">
        <v>6804</v>
      </c>
      <c r="C4043" t="s">
        <v>236</v>
      </c>
      <c r="D4043" t="s">
        <v>21</v>
      </c>
      <c r="E4043">
        <v>98409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43444</v>
      </c>
      <c r="L4043" t="s">
        <v>26</v>
      </c>
      <c r="N4043" t="s">
        <v>24</v>
      </c>
    </row>
    <row r="4044" spans="1:14" x14ac:dyDescent="0.25">
      <c r="A4044" t="s">
        <v>6805</v>
      </c>
      <c r="B4044" t="s">
        <v>6806</v>
      </c>
      <c r="C4044" t="s">
        <v>261</v>
      </c>
      <c r="D4044" t="s">
        <v>21</v>
      </c>
      <c r="E4044">
        <v>99207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43444</v>
      </c>
      <c r="L4044" t="s">
        <v>26</v>
      </c>
      <c r="N4044" t="s">
        <v>24</v>
      </c>
    </row>
    <row r="4045" spans="1:14" x14ac:dyDescent="0.25">
      <c r="A4045" t="s">
        <v>1417</v>
      </c>
      <c r="B4045" t="s">
        <v>6807</v>
      </c>
      <c r="C4045" t="s">
        <v>261</v>
      </c>
      <c r="D4045" t="s">
        <v>21</v>
      </c>
      <c r="E4045">
        <v>99203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43444</v>
      </c>
      <c r="L4045" t="s">
        <v>26</v>
      </c>
      <c r="N4045" t="s">
        <v>24</v>
      </c>
    </row>
    <row r="4046" spans="1:14" x14ac:dyDescent="0.25">
      <c r="A4046" t="s">
        <v>6808</v>
      </c>
      <c r="B4046" t="s">
        <v>6809</v>
      </c>
      <c r="C4046" t="s">
        <v>261</v>
      </c>
      <c r="D4046" t="s">
        <v>21</v>
      </c>
      <c r="E4046">
        <v>99218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43444</v>
      </c>
      <c r="L4046" t="s">
        <v>26</v>
      </c>
      <c r="N4046" t="s">
        <v>24</v>
      </c>
    </row>
    <row r="4047" spans="1:14" x14ac:dyDescent="0.25">
      <c r="A4047" t="s">
        <v>6810</v>
      </c>
      <c r="B4047" t="s">
        <v>6811</v>
      </c>
      <c r="C4047" t="s">
        <v>236</v>
      </c>
      <c r="D4047" t="s">
        <v>21</v>
      </c>
      <c r="E4047">
        <v>98445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43444</v>
      </c>
      <c r="L4047" t="s">
        <v>26</v>
      </c>
      <c r="N4047" t="s">
        <v>24</v>
      </c>
    </row>
    <row r="4048" spans="1:14" x14ac:dyDescent="0.25">
      <c r="A4048" t="s">
        <v>6812</v>
      </c>
      <c r="B4048" t="s">
        <v>6813</v>
      </c>
      <c r="C4048" t="s">
        <v>236</v>
      </c>
      <c r="D4048" t="s">
        <v>21</v>
      </c>
      <c r="E4048">
        <v>98445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43444</v>
      </c>
      <c r="L4048" t="s">
        <v>26</v>
      </c>
      <c r="N4048" t="s">
        <v>24</v>
      </c>
    </row>
    <row r="4049" spans="1:14" x14ac:dyDescent="0.25">
      <c r="A4049" t="s">
        <v>6814</v>
      </c>
      <c r="B4049" t="s">
        <v>6815</v>
      </c>
      <c r="C4049" t="s">
        <v>261</v>
      </c>
      <c r="D4049" t="s">
        <v>21</v>
      </c>
      <c r="E4049">
        <v>99208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43444</v>
      </c>
      <c r="L4049" t="s">
        <v>26</v>
      </c>
      <c r="N4049" t="s">
        <v>24</v>
      </c>
    </row>
    <row r="4050" spans="1:14" x14ac:dyDescent="0.25">
      <c r="A4050" t="s">
        <v>2816</v>
      </c>
      <c r="B4050" t="s">
        <v>6816</v>
      </c>
      <c r="C4050" t="s">
        <v>151</v>
      </c>
      <c r="D4050" t="s">
        <v>21</v>
      </c>
      <c r="E4050">
        <v>98499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43444</v>
      </c>
      <c r="L4050" t="s">
        <v>26</v>
      </c>
      <c r="N4050" t="s">
        <v>24</v>
      </c>
    </row>
    <row r="4051" spans="1:14" x14ac:dyDescent="0.25">
      <c r="A4051" t="s">
        <v>6817</v>
      </c>
      <c r="B4051" t="s">
        <v>6818</v>
      </c>
      <c r="C4051" t="s">
        <v>81</v>
      </c>
      <c r="D4051" t="s">
        <v>21</v>
      </c>
      <c r="E4051">
        <v>99206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43444</v>
      </c>
      <c r="L4051" t="s">
        <v>26</v>
      </c>
      <c r="N4051" t="s">
        <v>24</v>
      </c>
    </row>
    <row r="4052" spans="1:14" x14ac:dyDescent="0.25">
      <c r="A4052" t="s">
        <v>683</v>
      </c>
      <c r="B4052" t="s">
        <v>6819</v>
      </c>
      <c r="C4052" t="s">
        <v>236</v>
      </c>
      <c r="D4052" t="s">
        <v>21</v>
      </c>
      <c r="E4052">
        <v>98444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43444</v>
      </c>
      <c r="L4052" t="s">
        <v>26</v>
      </c>
      <c r="N4052" t="s">
        <v>24</v>
      </c>
    </row>
    <row r="4053" spans="1:14" x14ac:dyDescent="0.25">
      <c r="A4053" t="s">
        <v>1208</v>
      </c>
      <c r="B4053" t="s">
        <v>6820</v>
      </c>
      <c r="C4053" t="s">
        <v>529</v>
      </c>
      <c r="D4053" t="s">
        <v>21</v>
      </c>
      <c r="E4053">
        <v>98034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43444</v>
      </c>
      <c r="L4053" t="s">
        <v>26</v>
      </c>
      <c r="N4053" t="s">
        <v>24</v>
      </c>
    </row>
    <row r="4054" spans="1:14" x14ac:dyDescent="0.25">
      <c r="A4054" t="s">
        <v>6821</v>
      </c>
      <c r="B4054" t="s">
        <v>6822</v>
      </c>
      <c r="C4054" t="s">
        <v>236</v>
      </c>
      <c r="D4054" t="s">
        <v>21</v>
      </c>
      <c r="E4054">
        <v>98444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43444</v>
      </c>
      <c r="L4054" t="s">
        <v>26</v>
      </c>
      <c r="N4054" t="s">
        <v>24</v>
      </c>
    </row>
    <row r="4055" spans="1:14" x14ac:dyDescent="0.25">
      <c r="A4055" t="s">
        <v>6823</v>
      </c>
      <c r="B4055" t="s">
        <v>6824</v>
      </c>
      <c r="C4055" t="s">
        <v>261</v>
      </c>
      <c r="D4055" t="s">
        <v>21</v>
      </c>
      <c r="E4055">
        <v>99207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43444</v>
      </c>
      <c r="L4055" t="s">
        <v>26</v>
      </c>
      <c r="N4055" t="s">
        <v>24</v>
      </c>
    </row>
    <row r="4056" spans="1:14" x14ac:dyDescent="0.25">
      <c r="A4056" t="s">
        <v>6825</v>
      </c>
      <c r="B4056" t="s">
        <v>6826</v>
      </c>
      <c r="C4056" t="s">
        <v>261</v>
      </c>
      <c r="D4056" t="s">
        <v>21</v>
      </c>
      <c r="E4056">
        <v>99202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43444</v>
      </c>
      <c r="L4056" t="s">
        <v>26</v>
      </c>
      <c r="N4056" t="s">
        <v>24</v>
      </c>
    </row>
    <row r="4057" spans="1:14" x14ac:dyDescent="0.25">
      <c r="A4057" t="s">
        <v>6507</v>
      </c>
      <c r="B4057" t="s">
        <v>6827</v>
      </c>
      <c r="C4057" t="s">
        <v>81</v>
      </c>
      <c r="D4057" t="s">
        <v>21</v>
      </c>
      <c r="E4057">
        <v>99212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43444</v>
      </c>
      <c r="L4057" t="s">
        <v>26</v>
      </c>
      <c r="N4057" t="s">
        <v>24</v>
      </c>
    </row>
    <row r="4058" spans="1:14" x14ac:dyDescent="0.25">
      <c r="A4058" t="s">
        <v>6828</v>
      </c>
      <c r="B4058" t="s">
        <v>6829</v>
      </c>
      <c r="C4058" t="s">
        <v>463</v>
      </c>
      <c r="D4058" t="s">
        <v>21</v>
      </c>
      <c r="E4058">
        <v>98632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43444</v>
      </c>
      <c r="L4058" t="s">
        <v>26</v>
      </c>
      <c r="N4058" t="s">
        <v>24</v>
      </c>
    </row>
    <row r="4059" spans="1:14" x14ac:dyDescent="0.25">
      <c r="A4059" t="s">
        <v>4201</v>
      </c>
      <c r="B4059" t="s">
        <v>6830</v>
      </c>
      <c r="C4059" t="s">
        <v>463</v>
      </c>
      <c r="D4059" t="s">
        <v>21</v>
      </c>
      <c r="E4059">
        <v>98632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43444</v>
      </c>
      <c r="L4059" t="s">
        <v>26</v>
      </c>
      <c r="N4059" t="s">
        <v>24</v>
      </c>
    </row>
    <row r="4060" spans="1:14" x14ac:dyDescent="0.25">
      <c r="A4060" t="s">
        <v>3322</v>
      </c>
      <c r="B4060" t="s">
        <v>6831</v>
      </c>
      <c r="C4060" t="s">
        <v>261</v>
      </c>
      <c r="D4060" t="s">
        <v>21</v>
      </c>
      <c r="E4060">
        <v>99224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43444</v>
      </c>
      <c r="L4060" t="s">
        <v>26</v>
      </c>
      <c r="N4060" t="s">
        <v>24</v>
      </c>
    </row>
    <row r="4061" spans="1:14" x14ac:dyDescent="0.25">
      <c r="A4061" t="s">
        <v>6832</v>
      </c>
      <c r="B4061" t="s">
        <v>6833</v>
      </c>
      <c r="C4061" t="s">
        <v>463</v>
      </c>
      <c r="D4061" t="s">
        <v>21</v>
      </c>
      <c r="E4061">
        <v>98632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43444</v>
      </c>
      <c r="L4061" t="s">
        <v>26</v>
      </c>
      <c r="N4061" t="s">
        <v>24</v>
      </c>
    </row>
    <row r="4062" spans="1:14" x14ac:dyDescent="0.25">
      <c r="A4062" t="s">
        <v>3611</v>
      </c>
      <c r="B4062" t="s">
        <v>6834</v>
      </c>
      <c r="C4062" t="s">
        <v>81</v>
      </c>
      <c r="D4062" t="s">
        <v>21</v>
      </c>
      <c r="E4062">
        <v>99216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43444</v>
      </c>
      <c r="L4062" t="s">
        <v>26</v>
      </c>
      <c r="N4062" t="s">
        <v>24</v>
      </c>
    </row>
    <row r="4063" spans="1:14" x14ac:dyDescent="0.25">
      <c r="A4063" t="s">
        <v>6835</v>
      </c>
      <c r="B4063" t="s">
        <v>6836</v>
      </c>
      <c r="C4063" t="s">
        <v>463</v>
      </c>
      <c r="D4063" t="s">
        <v>21</v>
      </c>
      <c r="E4063">
        <v>98632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43444</v>
      </c>
      <c r="L4063" t="s">
        <v>26</v>
      </c>
      <c r="N4063" t="s">
        <v>24</v>
      </c>
    </row>
    <row r="4064" spans="1:14" x14ac:dyDescent="0.25">
      <c r="A4064" t="s">
        <v>6837</v>
      </c>
      <c r="B4064" t="s">
        <v>6838</v>
      </c>
      <c r="C4064" t="s">
        <v>3222</v>
      </c>
      <c r="D4064" t="s">
        <v>21</v>
      </c>
      <c r="E4064">
        <v>99156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43444</v>
      </c>
      <c r="L4064" t="s">
        <v>26</v>
      </c>
      <c r="N4064" t="s">
        <v>24</v>
      </c>
    </row>
    <row r="4065" spans="1:14" x14ac:dyDescent="0.25">
      <c r="A4065" t="s">
        <v>77</v>
      </c>
      <c r="B4065" t="s">
        <v>6839</v>
      </c>
      <c r="C4065" t="s">
        <v>463</v>
      </c>
      <c r="D4065" t="s">
        <v>21</v>
      </c>
      <c r="E4065">
        <v>98632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43444</v>
      </c>
      <c r="L4065" t="s">
        <v>26</v>
      </c>
      <c r="N4065" t="s">
        <v>24</v>
      </c>
    </row>
    <row r="4066" spans="1:14" x14ac:dyDescent="0.25">
      <c r="A4066" t="s">
        <v>77</v>
      </c>
      <c r="B4066" t="s">
        <v>6840</v>
      </c>
      <c r="C4066" t="s">
        <v>261</v>
      </c>
      <c r="D4066" t="s">
        <v>21</v>
      </c>
      <c r="E4066">
        <v>99207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43444</v>
      </c>
      <c r="L4066" t="s">
        <v>26</v>
      </c>
      <c r="N4066" t="s">
        <v>24</v>
      </c>
    </row>
    <row r="4067" spans="1:14" x14ac:dyDescent="0.25">
      <c r="A4067" t="s">
        <v>556</v>
      </c>
      <c r="B4067" t="s">
        <v>6841</v>
      </c>
      <c r="C4067" t="s">
        <v>151</v>
      </c>
      <c r="D4067" t="s">
        <v>21</v>
      </c>
      <c r="E4067">
        <v>98499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43444</v>
      </c>
      <c r="L4067" t="s">
        <v>26</v>
      </c>
      <c r="N4067" t="s">
        <v>24</v>
      </c>
    </row>
    <row r="4068" spans="1:14" x14ac:dyDescent="0.25">
      <c r="A4068" t="s">
        <v>556</v>
      </c>
      <c r="B4068" t="s">
        <v>6842</v>
      </c>
      <c r="C4068" t="s">
        <v>463</v>
      </c>
      <c r="D4068" t="s">
        <v>21</v>
      </c>
      <c r="E4068">
        <v>98632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43444</v>
      </c>
      <c r="L4068" t="s">
        <v>26</v>
      </c>
      <c r="N4068" t="s">
        <v>24</v>
      </c>
    </row>
    <row r="4069" spans="1:14" x14ac:dyDescent="0.25">
      <c r="A4069" t="s">
        <v>6843</v>
      </c>
      <c r="B4069" t="s">
        <v>6844</v>
      </c>
      <c r="C4069" t="s">
        <v>236</v>
      </c>
      <c r="D4069" t="s">
        <v>21</v>
      </c>
      <c r="E4069">
        <v>98403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43444</v>
      </c>
      <c r="L4069" t="s">
        <v>26</v>
      </c>
      <c r="N4069" t="s">
        <v>24</v>
      </c>
    </row>
    <row r="4070" spans="1:14" x14ac:dyDescent="0.25">
      <c r="A4070" t="s">
        <v>3228</v>
      </c>
      <c r="B4070" t="s">
        <v>3229</v>
      </c>
      <c r="C4070" t="s">
        <v>454</v>
      </c>
      <c r="D4070" t="s">
        <v>21</v>
      </c>
      <c r="E4070">
        <v>98005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43441</v>
      </c>
      <c r="L4070" t="s">
        <v>26</v>
      </c>
      <c r="N4070" t="s">
        <v>24</v>
      </c>
    </row>
    <row r="4071" spans="1:14" x14ac:dyDescent="0.25">
      <c r="A4071" t="s">
        <v>3398</v>
      </c>
      <c r="B4071" t="s">
        <v>3399</v>
      </c>
      <c r="C4071" t="s">
        <v>619</v>
      </c>
      <c r="D4071" t="s">
        <v>21</v>
      </c>
      <c r="E4071">
        <v>98072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43441</v>
      </c>
      <c r="L4071" t="s">
        <v>26</v>
      </c>
      <c r="N4071" t="s">
        <v>24</v>
      </c>
    </row>
    <row r="4072" spans="1:14" x14ac:dyDescent="0.25">
      <c r="A4072" t="s">
        <v>2878</v>
      </c>
      <c r="B4072" t="s">
        <v>2879</v>
      </c>
      <c r="C4072" t="s">
        <v>529</v>
      </c>
      <c r="D4072" t="s">
        <v>21</v>
      </c>
      <c r="E4072">
        <v>98034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43441</v>
      </c>
      <c r="L4072" t="s">
        <v>26</v>
      </c>
      <c r="N4072" t="s">
        <v>24</v>
      </c>
    </row>
    <row r="4073" spans="1:14" x14ac:dyDescent="0.25">
      <c r="A4073" t="s">
        <v>6845</v>
      </c>
      <c r="B4073" t="s">
        <v>6846</v>
      </c>
      <c r="C4073" t="s">
        <v>529</v>
      </c>
      <c r="D4073" t="s">
        <v>21</v>
      </c>
      <c r="E4073">
        <v>98033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43441</v>
      </c>
      <c r="L4073" t="s">
        <v>26</v>
      </c>
      <c r="N4073" t="s">
        <v>24</v>
      </c>
    </row>
    <row r="4074" spans="1:14" x14ac:dyDescent="0.25">
      <c r="A4074" t="s">
        <v>244</v>
      </c>
      <c r="B4074" t="s">
        <v>320</v>
      </c>
      <c r="C4074" t="s">
        <v>224</v>
      </c>
      <c r="D4074" t="s">
        <v>21</v>
      </c>
      <c r="E4074">
        <v>98155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43441</v>
      </c>
      <c r="L4074" t="s">
        <v>26</v>
      </c>
      <c r="N4074" t="s">
        <v>24</v>
      </c>
    </row>
    <row r="4075" spans="1:14" x14ac:dyDescent="0.25">
      <c r="A4075" t="s">
        <v>683</v>
      </c>
      <c r="B4075" t="s">
        <v>6847</v>
      </c>
      <c r="C4075" t="s">
        <v>165</v>
      </c>
      <c r="D4075" t="s">
        <v>21</v>
      </c>
      <c r="E4075">
        <v>98372</v>
      </c>
      <c r="F4075" t="s">
        <v>22</v>
      </c>
      <c r="G4075" t="s">
        <v>22</v>
      </c>
      <c r="H4075" t="s">
        <v>104</v>
      </c>
      <c r="I4075" t="s">
        <v>148</v>
      </c>
      <c r="J4075" t="s">
        <v>59</v>
      </c>
      <c r="K4075" s="1">
        <v>43441</v>
      </c>
      <c r="L4075" t="s">
        <v>60</v>
      </c>
      <c r="M4075" t="str">
        <f>HYPERLINK("https://www.regulations.gov/docket?D=FDA-2018-H-4630")</f>
        <v>https://www.regulations.gov/docket?D=FDA-2018-H-4630</v>
      </c>
      <c r="N4075" t="s">
        <v>59</v>
      </c>
    </row>
    <row r="4076" spans="1:14" x14ac:dyDescent="0.25">
      <c r="A4076" t="s">
        <v>3818</v>
      </c>
      <c r="B4076" t="s">
        <v>3819</v>
      </c>
      <c r="C4076" t="s">
        <v>209</v>
      </c>
      <c r="D4076" t="s">
        <v>21</v>
      </c>
      <c r="E4076">
        <v>98032</v>
      </c>
      <c r="F4076" t="s">
        <v>22</v>
      </c>
      <c r="G4076" t="s">
        <v>22</v>
      </c>
      <c r="H4076" t="s">
        <v>116</v>
      </c>
      <c r="I4076" t="s">
        <v>117</v>
      </c>
      <c r="J4076" t="s">
        <v>59</v>
      </c>
      <c r="K4076" s="1">
        <v>43441</v>
      </c>
      <c r="L4076" t="s">
        <v>60</v>
      </c>
      <c r="M4076" t="str">
        <f>HYPERLINK("https://www.regulations.gov/docket?D=FDA-2018-H-4631")</f>
        <v>https://www.regulations.gov/docket?D=FDA-2018-H-4631</v>
      </c>
      <c r="N4076" t="s">
        <v>59</v>
      </c>
    </row>
    <row r="4077" spans="1:14" x14ac:dyDescent="0.25">
      <c r="A4077" t="s">
        <v>1371</v>
      </c>
      <c r="B4077" t="s">
        <v>6848</v>
      </c>
      <c r="C4077" t="s">
        <v>619</v>
      </c>
      <c r="D4077" t="s">
        <v>21</v>
      </c>
      <c r="E4077">
        <v>98072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43441</v>
      </c>
      <c r="L4077" t="s">
        <v>26</v>
      </c>
      <c r="N4077" t="s">
        <v>24</v>
      </c>
    </row>
    <row r="4078" spans="1:14" x14ac:dyDescent="0.25">
      <c r="A4078" t="s">
        <v>6849</v>
      </c>
      <c r="B4078" t="s">
        <v>6850</v>
      </c>
      <c r="C4078" t="s">
        <v>266</v>
      </c>
      <c r="D4078" t="s">
        <v>21</v>
      </c>
      <c r="E4078">
        <v>98002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43440</v>
      </c>
      <c r="L4078" t="s">
        <v>26</v>
      </c>
      <c r="N4078" t="s">
        <v>24</v>
      </c>
    </row>
    <row r="4079" spans="1:14" x14ac:dyDescent="0.25">
      <c r="A4079" t="s">
        <v>6851</v>
      </c>
      <c r="B4079" t="s">
        <v>6852</v>
      </c>
      <c r="C4079" t="s">
        <v>266</v>
      </c>
      <c r="D4079" t="s">
        <v>21</v>
      </c>
      <c r="E4079">
        <v>98002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43440</v>
      </c>
      <c r="L4079" t="s">
        <v>26</v>
      </c>
      <c r="N4079" t="s">
        <v>24</v>
      </c>
    </row>
    <row r="4080" spans="1:14" x14ac:dyDescent="0.25">
      <c r="A4080" t="s">
        <v>6853</v>
      </c>
      <c r="B4080" t="s">
        <v>6854</v>
      </c>
      <c r="C4080" t="s">
        <v>218</v>
      </c>
      <c r="D4080" t="s">
        <v>21</v>
      </c>
      <c r="E4080">
        <v>98391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43440</v>
      </c>
      <c r="L4080" t="s">
        <v>26</v>
      </c>
      <c r="N4080" t="s">
        <v>24</v>
      </c>
    </row>
    <row r="4081" spans="1:14" x14ac:dyDescent="0.25">
      <c r="A4081" t="s">
        <v>6855</v>
      </c>
      <c r="B4081" t="s">
        <v>6856</v>
      </c>
      <c r="C4081" t="s">
        <v>266</v>
      </c>
      <c r="D4081" t="s">
        <v>21</v>
      </c>
      <c r="E4081">
        <v>98002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43440</v>
      </c>
      <c r="L4081" t="s">
        <v>26</v>
      </c>
      <c r="N4081" t="s">
        <v>24</v>
      </c>
    </row>
    <row r="4082" spans="1:14" x14ac:dyDescent="0.25">
      <c r="A4082" t="s">
        <v>6857</v>
      </c>
      <c r="B4082" t="s">
        <v>6858</v>
      </c>
      <c r="C4082" t="s">
        <v>266</v>
      </c>
      <c r="D4082" t="s">
        <v>21</v>
      </c>
      <c r="E4082">
        <v>98002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43440</v>
      </c>
      <c r="L4082" t="s">
        <v>26</v>
      </c>
      <c r="N4082" t="s">
        <v>24</v>
      </c>
    </row>
    <row r="4083" spans="1:14" x14ac:dyDescent="0.25">
      <c r="A4083" t="s">
        <v>6859</v>
      </c>
      <c r="B4083" t="s">
        <v>6860</v>
      </c>
      <c r="C4083" t="s">
        <v>151</v>
      </c>
      <c r="D4083" t="s">
        <v>21</v>
      </c>
      <c r="E4083">
        <v>98499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43440</v>
      </c>
      <c r="L4083" t="s">
        <v>26</v>
      </c>
      <c r="N4083" t="s">
        <v>24</v>
      </c>
    </row>
    <row r="4084" spans="1:14" x14ac:dyDescent="0.25">
      <c r="A4084" t="s">
        <v>6861</v>
      </c>
      <c r="B4084" t="s">
        <v>6347</v>
      </c>
      <c r="C4084" t="s">
        <v>266</v>
      </c>
      <c r="D4084" t="s">
        <v>21</v>
      </c>
      <c r="E4084">
        <v>98002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43440</v>
      </c>
      <c r="L4084" t="s">
        <v>26</v>
      </c>
      <c r="N4084" t="s">
        <v>24</v>
      </c>
    </row>
    <row r="4085" spans="1:14" x14ac:dyDescent="0.25">
      <c r="A4085" t="s">
        <v>294</v>
      </c>
      <c r="B4085" t="s">
        <v>295</v>
      </c>
      <c r="C4085" t="s">
        <v>296</v>
      </c>
      <c r="D4085" t="s">
        <v>21</v>
      </c>
      <c r="E4085">
        <v>98366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43440</v>
      </c>
      <c r="L4085" t="s">
        <v>26</v>
      </c>
      <c r="N4085" t="s">
        <v>24</v>
      </c>
    </row>
    <row r="4086" spans="1:14" x14ac:dyDescent="0.25">
      <c r="A4086" t="s">
        <v>111</v>
      </c>
      <c r="B4086" t="s">
        <v>6862</v>
      </c>
      <c r="C4086" t="s">
        <v>454</v>
      </c>
      <c r="D4086" t="s">
        <v>21</v>
      </c>
      <c r="E4086">
        <v>98007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43440</v>
      </c>
      <c r="L4086" t="s">
        <v>26</v>
      </c>
      <c r="N4086" t="s">
        <v>24</v>
      </c>
    </row>
    <row r="4087" spans="1:14" x14ac:dyDescent="0.25">
      <c r="A4087" t="s">
        <v>111</v>
      </c>
      <c r="B4087" t="s">
        <v>6863</v>
      </c>
      <c r="C4087" t="s">
        <v>454</v>
      </c>
      <c r="D4087" t="s">
        <v>21</v>
      </c>
      <c r="E4087">
        <v>98006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43440</v>
      </c>
      <c r="L4087" t="s">
        <v>26</v>
      </c>
      <c r="N4087" t="s">
        <v>24</v>
      </c>
    </row>
    <row r="4088" spans="1:14" x14ac:dyDescent="0.25">
      <c r="A4088" t="s">
        <v>111</v>
      </c>
      <c r="B4088" t="s">
        <v>4096</v>
      </c>
      <c r="C4088" t="s">
        <v>296</v>
      </c>
      <c r="D4088" t="s">
        <v>21</v>
      </c>
      <c r="E4088">
        <v>98366</v>
      </c>
      <c r="F4088" t="s">
        <v>22</v>
      </c>
      <c r="G4088" t="s">
        <v>22</v>
      </c>
      <c r="H4088" t="s">
        <v>104</v>
      </c>
      <c r="I4088" t="s">
        <v>148</v>
      </c>
      <c r="J4088" s="1">
        <v>43388</v>
      </c>
      <c r="K4088" s="1">
        <v>43440</v>
      </c>
      <c r="L4088" t="s">
        <v>118</v>
      </c>
      <c r="N4088" t="s">
        <v>1858</v>
      </c>
    </row>
    <row r="4089" spans="1:14" x14ac:dyDescent="0.25">
      <c r="A4089" t="s">
        <v>6864</v>
      </c>
      <c r="B4089" t="s">
        <v>6865</v>
      </c>
      <c r="C4089" t="s">
        <v>266</v>
      </c>
      <c r="D4089" t="s">
        <v>21</v>
      </c>
      <c r="E4089">
        <v>98002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43440</v>
      </c>
      <c r="L4089" t="s">
        <v>26</v>
      </c>
      <c r="N4089" t="s">
        <v>24</v>
      </c>
    </row>
    <row r="4090" spans="1:14" x14ac:dyDescent="0.25">
      <c r="A4090" t="s">
        <v>352</v>
      </c>
      <c r="B4090" t="s">
        <v>1511</v>
      </c>
      <c r="C4090" t="s">
        <v>1498</v>
      </c>
      <c r="D4090" t="s">
        <v>21</v>
      </c>
      <c r="E4090">
        <v>98335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43440</v>
      </c>
      <c r="L4090" t="s">
        <v>26</v>
      </c>
      <c r="N4090" t="s">
        <v>24</v>
      </c>
    </row>
    <row r="4091" spans="1:14" x14ac:dyDescent="0.25">
      <c r="A4091" t="s">
        <v>6866</v>
      </c>
      <c r="B4091" t="s">
        <v>6867</v>
      </c>
      <c r="C4091" t="s">
        <v>218</v>
      </c>
      <c r="D4091" t="s">
        <v>21</v>
      </c>
      <c r="E4091">
        <v>98391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43440</v>
      </c>
      <c r="L4091" t="s">
        <v>26</v>
      </c>
      <c r="N4091" t="s">
        <v>24</v>
      </c>
    </row>
    <row r="4092" spans="1:14" x14ac:dyDescent="0.25">
      <c r="A4092" t="s">
        <v>3263</v>
      </c>
      <c r="B4092" t="s">
        <v>3264</v>
      </c>
      <c r="C4092" t="s">
        <v>108</v>
      </c>
      <c r="D4092" t="s">
        <v>21</v>
      </c>
      <c r="E4092">
        <v>98203</v>
      </c>
      <c r="F4092" t="s">
        <v>22</v>
      </c>
      <c r="G4092" t="s">
        <v>22</v>
      </c>
      <c r="H4092" t="s">
        <v>104</v>
      </c>
      <c r="I4092" t="s">
        <v>1720</v>
      </c>
      <c r="J4092" s="1">
        <v>43374</v>
      </c>
      <c r="K4092" s="1">
        <v>43440</v>
      </c>
      <c r="L4092" t="s">
        <v>118</v>
      </c>
      <c r="N4092" t="s">
        <v>1858</v>
      </c>
    </row>
    <row r="4093" spans="1:14" x14ac:dyDescent="0.25">
      <c r="A4093" t="s">
        <v>6868</v>
      </c>
      <c r="B4093" t="s">
        <v>6869</v>
      </c>
      <c r="C4093" t="s">
        <v>454</v>
      </c>
      <c r="D4093" t="s">
        <v>21</v>
      </c>
      <c r="E4093">
        <v>98004</v>
      </c>
      <c r="F4093" t="s">
        <v>22</v>
      </c>
      <c r="G4093" t="s">
        <v>22</v>
      </c>
      <c r="H4093" t="s">
        <v>104</v>
      </c>
      <c r="I4093" t="s">
        <v>105</v>
      </c>
      <c r="J4093" s="1">
        <v>43376</v>
      </c>
      <c r="K4093" s="1">
        <v>43440</v>
      </c>
      <c r="L4093" t="s">
        <v>118</v>
      </c>
      <c r="N4093" t="s">
        <v>1858</v>
      </c>
    </row>
    <row r="4094" spans="1:14" x14ac:dyDescent="0.25">
      <c r="A4094" t="s">
        <v>6870</v>
      </c>
      <c r="B4094" t="s">
        <v>6871</v>
      </c>
      <c r="C4094" t="s">
        <v>236</v>
      </c>
      <c r="D4094" t="s">
        <v>21</v>
      </c>
      <c r="E4094">
        <v>98406</v>
      </c>
      <c r="F4094" t="s">
        <v>23</v>
      </c>
      <c r="G4094" t="s">
        <v>23</v>
      </c>
      <c r="H4094" t="s">
        <v>24</v>
      </c>
      <c r="I4094" t="s">
        <v>24</v>
      </c>
      <c r="J4094" t="s">
        <v>25</v>
      </c>
      <c r="K4094" s="1">
        <v>43440</v>
      </c>
      <c r="L4094" t="s">
        <v>26</v>
      </c>
      <c r="N4094" t="s">
        <v>24</v>
      </c>
    </row>
    <row r="4095" spans="1:14" x14ac:dyDescent="0.25">
      <c r="A4095" t="s">
        <v>1069</v>
      </c>
      <c r="B4095" t="s">
        <v>1070</v>
      </c>
      <c r="C4095" t="s">
        <v>268</v>
      </c>
      <c r="D4095" t="s">
        <v>21</v>
      </c>
      <c r="E4095">
        <v>98168</v>
      </c>
      <c r="F4095" t="s">
        <v>22</v>
      </c>
      <c r="G4095" t="s">
        <v>22</v>
      </c>
      <c r="H4095" t="s">
        <v>104</v>
      </c>
      <c r="I4095" t="s">
        <v>148</v>
      </c>
      <c r="J4095" t="s">
        <v>59</v>
      </c>
      <c r="K4095" s="1">
        <v>43440</v>
      </c>
      <c r="L4095" t="s">
        <v>60</v>
      </c>
      <c r="M4095" t="str">
        <f>HYPERLINK("https://www.regulations.gov/docket?D=FDA-2018-H-4624")</f>
        <v>https://www.regulations.gov/docket?D=FDA-2018-H-4624</v>
      </c>
      <c r="N4095" t="s">
        <v>59</v>
      </c>
    </row>
    <row r="4096" spans="1:14" x14ac:dyDescent="0.25">
      <c r="A4096" t="s">
        <v>2485</v>
      </c>
      <c r="B4096" t="s">
        <v>2486</v>
      </c>
      <c r="C4096" t="s">
        <v>460</v>
      </c>
      <c r="D4096" t="s">
        <v>21</v>
      </c>
      <c r="E4096">
        <v>98296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43440</v>
      </c>
      <c r="L4096" t="s">
        <v>26</v>
      </c>
      <c r="N4096" t="s">
        <v>24</v>
      </c>
    </row>
    <row r="4097" spans="1:14" x14ac:dyDescent="0.25">
      <c r="A4097" t="s">
        <v>2238</v>
      </c>
      <c r="B4097" t="s">
        <v>2239</v>
      </c>
      <c r="C4097" t="s">
        <v>296</v>
      </c>
      <c r="D4097" t="s">
        <v>21</v>
      </c>
      <c r="E4097">
        <v>98367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43440</v>
      </c>
      <c r="L4097" t="s">
        <v>26</v>
      </c>
      <c r="N4097" t="s">
        <v>24</v>
      </c>
    </row>
    <row r="4098" spans="1:14" x14ac:dyDescent="0.25">
      <c r="A4098" t="s">
        <v>316</v>
      </c>
      <c r="B4098" t="s">
        <v>6872</v>
      </c>
      <c r="C4098" t="s">
        <v>266</v>
      </c>
      <c r="D4098" t="s">
        <v>21</v>
      </c>
      <c r="E4098">
        <v>98002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43440</v>
      </c>
      <c r="L4098" t="s">
        <v>26</v>
      </c>
      <c r="N4098" t="s">
        <v>24</v>
      </c>
    </row>
    <row r="4099" spans="1:14" x14ac:dyDescent="0.25">
      <c r="A4099" t="s">
        <v>2240</v>
      </c>
      <c r="B4099" t="s">
        <v>2241</v>
      </c>
      <c r="C4099" t="s">
        <v>660</v>
      </c>
      <c r="D4099" t="s">
        <v>21</v>
      </c>
      <c r="E4099">
        <v>98383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43440</v>
      </c>
      <c r="L4099" t="s">
        <v>26</v>
      </c>
      <c r="N4099" t="s">
        <v>24</v>
      </c>
    </row>
    <row r="4100" spans="1:14" x14ac:dyDescent="0.25">
      <c r="A4100" t="s">
        <v>818</v>
      </c>
      <c r="B4100" t="s">
        <v>6873</v>
      </c>
      <c r="C4100" t="s">
        <v>266</v>
      </c>
      <c r="D4100" t="s">
        <v>21</v>
      </c>
      <c r="E4100">
        <v>98002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43440</v>
      </c>
      <c r="L4100" t="s">
        <v>26</v>
      </c>
      <c r="N4100" t="s">
        <v>24</v>
      </c>
    </row>
    <row r="4101" spans="1:14" x14ac:dyDescent="0.25">
      <c r="A4101" t="s">
        <v>316</v>
      </c>
      <c r="B4101" t="s">
        <v>6874</v>
      </c>
      <c r="C4101" t="s">
        <v>151</v>
      </c>
      <c r="D4101" t="s">
        <v>21</v>
      </c>
      <c r="E4101">
        <v>98499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43440</v>
      </c>
      <c r="L4101" t="s">
        <v>26</v>
      </c>
      <c r="N4101" t="s">
        <v>24</v>
      </c>
    </row>
    <row r="4102" spans="1:14" x14ac:dyDescent="0.25">
      <c r="A4102" t="s">
        <v>6875</v>
      </c>
      <c r="B4102" t="s">
        <v>6876</v>
      </c>
      <c r="C4102" t="s">
        <v>218</v>
      </c>
      <c r="D4102" t="s">
        <v>21</v>
      </c>
      <c r="E4102">
        <v>98391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43440</v>
      </c>
      <c r="L4102" t="s">
        <v>26</v>
      </c>
      <c r="N4102" t="s">
        <v>24</v>
      </c>
    </row>
    <row r="4103" spans="1:14" x14ac:dyDescent="0.25">
      <c r="A4103" t="s">
        <v>356</v>
      </c>
      <c r="B4103" t="s">
        <v>6877</v>
      </c>
      <c r="C4103" t="s">
        <v>525</v>
      </c>
      <c r="D4103" t="s">
        <v>21</v>
      </c>
      <c r="E4103">
        <v>98258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43440</v>
      </c>
      <c r="L4103" t="s">
        <v>26</v>
      </c>
      <c r="N4103" t="s">
        <v>24</v>
      </c>
    </row>
    <row r="4104" spans="1:14" x14ac:dyDescent="0.25">
      <c r="A4104" t="s">
        <v>6878</v>
      </c>
      <c r="B4104" t="s">
        <v>6879</v>
      </c>
      <c r="C4104" t="s">
        <v>218</v>
      </c>
      <c r="D4104" t="s">
        <v>21</v>
      </c>
      <c r="E4104">
        <v>98321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43440</v>
      </c>
      <c r="L4104" t="s">
        <v>26</v>
      </c>
      <c r="N4104" t="s">
        <v>24</v>
      </c>
    </row>
    <row r="4105" spans="1:14" x14ac:dyDescent="0.25">
      <c r="A4105" t="s">
        <v>6880</v>
      </c>
      <c r="B4105" t="s">
        <v>6881</v>
      </c>
      <c r="C4105" t="s">
        <v>266</v>
      </c>
      <c r="D4105" t="s">
        <v>21</v>
      </c>
      <c r="E4105">
        <v>98002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43440</v>
      </c>
      <c r="L4105" t="s">
        <v>26</v>
      </c>
      <c r="N4105" t="s">
        <v>24</v>
      </c>
    </row>
    <row r="4106" spans="1:14" x14ac:dyDescent="0.25">
      <c r="A4106" t="s">
        <v>1836</v>
      </c>
      <c r="B4106" t="s">
        <v>6882</v>
      </c>
      <c r="C4106" t="s">
        <v>296</v>
      </c>
      <c r="D4106" t="s">
        <v>21</v>
      </c>
      <c r="E4106">
        <v>98366</v>
      </c>
      <c r="F4106" t="s">
        <v>22</v>
      </c>
      <c r="G4106" t="s">
        <v>22</v>
      </c>
      <c r="H4106" t="s">
        <v>57</v>
      </c>
      <c r="I4106" t="s">
        <v>212</v>
      </c>
      <c r="J4106" s="1">
        <v>43388</v>
      </c>
      <c r="K4106" s="1">
        <v>43440</v>
      </c>
      <c r="L4106" t="s">
        <v>118</v>
      </c>
      <c r="N4106" t="s">
        <v>1992</v>
      </c>
    </row>
    <row r="4107" spans="1:14" x14ac:dyDescent="0.25">
      <c r="A4107" t="s">
        <v>1568</v>
      </c>
      <c r="B4107" t="s">
        <v>6883</v>
      </c>
      <c r="C4107" t="s">
        <v>525</v>
      </c>
      <c r="D4107" t="s">
        <v>21</v>
      </c>
      <c r="E4107">
        <v>98258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43440</v>
      </c>
      <c r="L4107" t="s">
        <v>26</v>
      </c>
      <c r="N4107" t="s">
        <v>24</v>
      </c>
    </row>
    <row r="4108" spans="1:14" x14ac:dyDescent="0.25">
      <c r="A4108" t="s">
        <v>405</v>
      </c>
      <c r="B4108" t="s">
        <v>4396</v>
      </c>
      <c r="C4108" t="s">
        <v>206</v>
      </c>
      <c r="D4108" t="s">
        <v>21</v>
      </c>
      <c r="E4108">
        <v>98272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43440</v>
      </c>
      <c r="L4108" t="s">
        <v>26</v>
      </c>
      <c r="N4108" t="s">
        <v>24</v>
      </c>
    </row>
    <row r="4109" spans="1:14" x14ac:dyDescent="0.25">
      <c r="A4109" t="s">
        <v>6884</v>
      </c>
      <c r="B4109" t="s">
        <v>6885</v>
      </c>
      <c r="C4109" t="s">
        <v>246</v>
      </c>
      <c r="D4109" t="s">
        <v>21</v>
      </c>
      <c r="E4109">
        <v>98312</v>
      </c>
      <c r="F4109" t="s">
        <v>23</v>
      </c>
      <c r="G4109" t="s">
        <v>23</v>
      </c>
      <c r="H4109" t="s">
        <v>24</v>
      </c>
      <c r="I4109" t="s">
        <v>24</v>
      </c>
      <c r="J4109" t="s">
        <v>25</v>
      </c>
      <c r="K4109" s="1">
        <v>43440</v>
      </c>
      <c r="L4109" t="s">
        <v>26</v>
      </c>
      <c r="N4109" t="s">
        <v>24</v>
      </c>
    </row>
    <row r="4110" spans="1:14" x14ac:dyDescent="0.25">
      <c r="A4110" t="s">
        <v>6886</v>
      </c>
      <c r="B4110" t="s">
        <v>6887</v>
      </c>
      <c r="C4110" t="s">
        <v>525</v>
      </c>
      <c r="D4110" t="s">
        <v>21</v>
      </c>
      <c r="E4110">
        <v>98258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43440</v>
      </c>
      <c r="L4110" t="s">
        <v>26</v>
      </c>
      <c r="N4110" t="s">
        <v>24</v>
      </c>
    </row>
    <row r="4111" spans="1:14" x14ac:dyDescent="0.25">
      <c r="A4111" t="s">
        <v>6888</v>
      </c>
      <c r="B4111" t="s">
        <v>6889</v>
      </c>
      <c r="C4111" t="s">
        <v>246</v>
      </c>
      <c r="D4111" t="s">
        <v>21</v>
      </c>
      <c r="E4111">
        <v>98310</v>
      </c>
      <c r="F4111" t="s">
        <v>23</v>
      </c>
      <c r="G4111" t="s">
        <v>23</v>
      </c>
      <c r="H4111" t="s">
        <v>24</v>
      </c>
      <c r="I4111" t="s">
        <v>24</v>
      </c>
      <c r="J4111" t="s">
        <v>25</v>
      </c>
      <c r="K4111" s="1">
        <v>43440</v>
      </c>
      <c r="L4111" t="s">
        <v>26</v>
      </c>
      <c r="N4111" t="s">
        <v>24</v>
      </c>
    </row>
    <row r="4112" spans="1:14" x14ac:dyDescent="0.25">
      <c r="A4112" t="s">
        <v>71</v>
      </c>
      <c r="B4112" t="s">
        <v>6890</v>
      </c>
      <c r="C4112" t="s">
        <v>227</v>
      </c>
      <c r="D4112" t="s">
        <v>21</v>
      </c>
      <c r="E4112">
        <v>98225</v>
      </c>
      <c r="F4112" t="s">
        <v>22</v>
      </c>
      <c r="G4112" t="s">
        <v>22</v>
      </c>
      <c r="H4112" t="s">
        <v>116</v>
      </c>
      <c r="I4112" t="s">
        <v>117</v>
      </c>
      <c r="J4112" s="1">
        <v>43386</v>
      </c>
      <c r="K4112" s="1">
        <v>43440</v>
      </c>
      <c r="L4112" t="s">
        <v>118</v>
      </c>
      <c r="N4112" t="s">
        <v>1992</v>
      </c>
    </row>
    <row r="4113" spans="1:14" x14ac:dyDescent="0.25">
      <c r="A4113" t="s">
        <v>3292</v>
      </c>
      <c r="B4113" t="s">
        <v>3293</v>
      </c>
      <c r="C4113" t="s">
        <v>108</v>
      </c>
      <c r="D4113" t="s">
        <v>21</v>
      </c>
      <c r="E4113">
        <v>98201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43440</v>
      </c>
      <c r="L4113" t="s">
        <v>26</v>
      </c>
      <c r="N4113" t="s">
        <v>24</v>
      </c>
    </row>
    <row r="4114" spans="1:14" x14ac:dyDescent="0.25">
      <c r="A4114" t="s">
        <v>6891</v>
      </c>
      <c r="B4114" t="s">
        <v>6892</v>
      </c>
      <c r="C4114" t="s">
        <v>6893</v>
      </c>
      <c r="D4114" t="s">
        <v>21</v>
      </c>
      <c r="E4114">
        <v>98148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43440</v>
      </c>
      <c r="L4114" t="s">
        <v>26</v>
      </c>
      <c r="N4114" t="s">
        <v>24</v>
      </c>
    </row>
    <row r="4115" spans="1:14" x14ac:dyDescent="0.25">
      <c r="A4115" t="s">
        <v>6894</v>
      </c>
      <c r="B4115" t="s">
        <v>6895</v>
      </c>
      <c r="C4115" t="s">
        <v>151</v>
      </c>
      <c r="D4115" t="s">
        <v>21</v>
      </c>
      <c r="E4115">
        <v>98499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43440</v>
      </c>
      <c r="L4115" t="s">
        <v>26</v>
      </c>
      <c r="N4115" t="s">
        <v>24</v>
      </c>
    </row>
    <row r="4116" spans="1:14" x14ac:dyDescent="0.25">
      <c r="A4116" t="s">
        <v>556</v>
      </c>
      <c r="B4116" t="s">
        <v>6896</v>
      </c>
      <c r="C4116" t="s">
        <v>454</v>
      </c>
      <c r="D4116" t="s">
        <v>21</v>
      </c>
      <c r="E4116">
        <v>98007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43440</v>
      </c>
      <c r="L4116" t="s">
        <v>26</v>
      </c>
      <c r="N4116" t="s">
        <v>24</v>
      </c>
    </row>
    <row r="4117" spans="1:14" x14ac:dyDescent="0.25">
      <c r="A4117" t="s">
        <v>6897</v>
      </c>
      <c r="B4117" t="s">
        <v>6898</v>
      </c>
      <c r="C4117" t="s">
        <v>266</v>
      </c>
      <c r="D4117" t="s">
        <v>21</v>
      </c>
      <c r="E4117">
        <v>98002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43440</v>
      </c>
      <c r="L4117" t="s">
        <v>26</v>
      </c>
      <c r="N4117" t="s">
        <v>24</v>
      </c>
    </row>
    <row r="4118" spans="1:14" x14ac:dyDescent="0.25">
      <c r="A4118" t="s">
        <v>6899</v>
      </c>
      <c r="B4118" t="s">
        <v>6900</v>
      </c>
      <c r="C4118" t="s">
        <v>492</v>
      </c>
      <c r="D4118" t="s">
        <v>21</v>
      </c>
      <c r="E4118">
        <v>98503</v>
      </c>
      <c r="F4118" t="s">
        <v>23</v>
      </c>
      <c r="G4118" t="s">
        <v>23</v>
      </c>
      <c r="H4118" t="s">
        <v>24</v>
      </c>
      <c r="I4118" t="s">
        <v>24</v>
      </c>
      <c r="J4118" t="s">
        <v>25</v>
      </c>
      <c r="K4118" s="1">
        <v>43439</v>
      </c>
      <c r="L4118" t="s">
        <v>26</v>
      </c>
      <c r="N4118" t="s">
        <v>24</v>
      </c>
    </row>
    <row r="4119" spans="1:14" x14ac:dyDescent="0.25">
      <c r="A4119" t="s">
        <v>6901</v>
      </c>
      <c r="B4119" t="s">
        <v>6902</v>
      </c>
      <c r="C4119" t="s">
        <v>743</v>
      </c>
      <c r="D4119" t="s">
        <v>21</v>
      </c>
      <c r="E4119">
        <v>98597</v>
      </c>
      <c r="F4119" t="s">
        <v>23</v>
      </c>
      <c r="G4119" t="s">
        <v>23</v>
      </c>
      <c r="H4119" t="s">
        <v>24</v>
      </c>
      <c r="I4119" t="s">
        <v>24</v>
      </c>
      <c r="J4119" t="s">
        <v>25</v>
      </c>
      <c r="K4119" s="1">
        <v>43439</v>
      </c>
      <c r="L4119" t="s">
        <v>26</v>
      </c>
      <c r="N4119" t="s">
        <v>24</v>
      </c>
    </row>
    <row r="4120" spans="1:14" x14ac:dyDescent="0.25">
      <c r="A4120" t="s">
        <v>6903</v>
      </c>
      <c r="B4120" t="s">
        <v>6904</v>
      </c>
      <c r="C4120" t="s">
        <v>236</v>
      </c>
      <c r="D4120" t="s">
        <v>21</v>
      </c>
      <c r="E4120">
        <v>98406</v>
      </c>
      <c r="F4120" t="s">
        <v>23</v>
      </c>
      <c r="G4120" t="s">
        <v>23</v>
      </c>
      <c r="H4120" t="s">
        <v>24</v>
      </c>
      <c r="I4120" t="s">
        <v>24</v>
      </c>
      <c r="J4120" t="s">
        <v>25</v>
      </c>
      <c r="K4120" s="1">
        <v>43439</v>
      </c>
      <c r="L4120" t="s">
        <v>26</v>
      </c>
      <c r="N4120" t="s">
        <v>24</v>
      </c>
    </row>
    <row r="4121" spans="1:14" x14ac:dyDescent="0.25">
      <c r="A4121" t="s">
        <v>244</v>
      </c>
      <c r="B4121" t="s">
        <v>4711</v>
      </c>
      <c r="C4121" t="s">
        <v>443</v>
      </c>
      <c r="D4121" t="s">
        <v>21</v>
      </c>
      <c r="E4121">
        <v>98057</v>
      </c>
      <c r="F4121" t="s">
        <v>22</v>
      </c>
      <c r="G4121" t="s">
        <v>22</v>
      </c>
      <c r="H4121" t="s">
        <v>104</v>
      </c>
      <c r="I4121" t="s">
        <v>105</v>
      </c>
      <c r="J4121" t="s">
        <v>59</v>
      </c>
      <c r="K4121" s="1">
        <v>43438</v>
      </c>
      <c r="L4121" t="s">
        <v>60</v>
      </c>
      <c r="M4121" t="str">
        <f>HYPERLINK("https://www.regulations.gov/docket?D=FDA-2018-H-4593")</f>
        <v>https://www.regulations.gov/docket?D=FDA-2018-H-4593</v>
      </c>
      <c r="N4121" t="s">
        <v>59</v>
      </c>
    </row>
    <row r="4122" spans="1:14" x14ac:dyDescent="0.25">
      <c r="A4122" t="s">
        <v>6905</v>
      </c>
      <c r="B4122" t="s">
        <v>6906</v>
      </c>
      <c r="C4122" t="s">
        <v>2267</v>
      </c>
      <c r="D4122" t="s">
        <v>21</v>
      </c>
      <c r="E4122">
        <v>98631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43438</v>
      </c>
      <c r="L4122" t="s">
        <v>26</v>
      </c>
      <c r="N4122" t="s">
        <v>24</v>
      </c>
    </row>
    <row r="4123" spans="1:14" x14ac:dyDescent="0.25">
      <c r="A4123" t="s">
        <v>356</v>
      </c>
      <c r="B4123" t="s">
        <v>6907</v>
      </c>
      <c r="C4123" t="s">
        <v>463</v>
      </c>
      <c r="D4123" t="s">
        <v>21</v>
      </c>
      <c r="E4123">
        <v>98632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43438</v>
      </c>
      <c r="L4123" t="s">
        <v>26</v>
      </c>
      <c r="N4123" t="s">
        <v>24</v>
      </c>
    </row>
    <row r="4124" spans="1:14" x14ac:dyDescent="0.25">
      <c r="A4124" t="s">
        <v>2298</v>
      </c>
      <c r="B4124" t="s">
        <v>2299</v>
      </c>
      <c r="C4124" t="s">
        <v>2300</v>
      </c>
      <c r="D4124" t="s">
        <v>21</v>
      </c>
      <c r="E4124">
        <v>98614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43438</v>
      </c>
      <c r="L4124" t="s">
        <v>26</v>
      </c>
      <c r="N4124" t="s">
        <v>24</v>
      </c>
    </row>
    <row r="4125" spans="1:14" x14ac:dyDescent="0.25">
      <c r="A4125" t="s">
        <v>6908</v>
      </c>
      <c r="B4125" t="s">
        <v>6909</v>
      </c>
      <c r="C4125" t="s">
        <v>2305</v>
      </c>
      <c r="D4125" t="s">
        <v>21</v>
      </c>
      <c r="E4125">
        <v>98644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43438</v>
      </c>
      <c r="L4125" t="s">
        <v>26</v>
      </c>
      <c r="N4125" t="s">
        <v>24</v>
      </c>
    </row>
    <row r="4126" spans="1:14" x14ac:dyDescent="0.25">
      <c r="A4126" t="s">
        <v>6910</v>
      </c>
      <c r="B4126" t="s">
        <v>6911</v>
      </c>
      <c r="C4126" t="s">
        <v>296</v>
      </c>
      <c r="D4126" t="s">
        <v>21</v>
      </c>
      <c r="E4126">
        <v>98367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43438</v>
      </c>
      <c r="L4126" t="s">
        <v>26</v>
      </c>
      <c r="N4126" t="s">
        <v>24</v>
      </c>
    </row>
    <row r="4127" spans="1:14" x14ac:dyDescent="0.25">
      <c r="A4127" t="s">
        <v>6912</v>
      </c>
      <c r="B4127" t="s">
        <v>6913</v>
      </c>
      <c r="C4127" t="s">
        <v>236</v>
      </c>
      <c r="D4127" t="s">
        <v>21</v>
      </c>
      <c r="E4127">
        <v>98409</v>
      </c>
      <c r="F4127" t="s">
        <v>23</v>
      </c>
      <c r="G4127" t="s">
        <v>23</v>
      </c>
      <c r="H4127" t="s">
        <v>24</v>
      </c>
      <c r="I4127" t="s">
        <v>24</v>
      </c>
      <c r="J4127" t="s">
        <v>25</v>
      </c>
      <c r="K4127" s="1">
        <v>43437</v>
      </c>
      <c r="L4127" t="s">
        <v>26</v>
      </c>
      <c r="N4127" t="s">
        <v>24</v>
      </c>
    </row>
    <row r="4128" spans="1:14" x14ac:dyDescent="0.25">
      <c r="A4128" t="s">
        <v>6914</v>
      </c>
      <c r="B4128" t="s">
        <v>6915</v>
      </c>
      <c r="C4128" t="s">
        <v>293</v>
      </c>
      <c r="D4128" t="s">
        <v>21</v>
      </c>
      <c r="E4128">
        <v>98270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43437</v>
      </c>
      <c r="L4128" t="s">
        <v>26</v>
      </c>
      <c r="N4128" t="s">
        <v>24</v>
      </c>
    </row>
    <row r="4129" spans="1:14" x14ac:dyDescent="0.25">
      <c r="A4129" t="s">
        <v>6916</v>
      </c>
      <c r="B4129" t="s">
        <v>6917</v>
      </c>
      <c r="C4129" t="s">
        <v>660</v>
      </c>
      <c r="D4129" t="s">
        <v>21</v>
      </c>
      <c r="E4129">
        <v>98383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43437</v>
      </c>
      <c r="L4129" t="s">
        <v>26</v>
      </c>
      <c r="N4129" t="s">
        <v>24</v>
      </c>
    </row>
    <row r="4130" spans="1:14" x14ac:dyDescent="0.25">
      <c r="A4130" t="s">
        <v>6918</v>
      </c>
      <c r="B4130" t="s">
        <v>6919</v>
      </c>
      <c r="C4130" t="s">
        <v>525</v>
      </c>
      <c r="D4130" t="s">
        <v>21</v>
      </c>
      <c r="E4130">
        <v>98258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43437</v>
      </c>
      <c r="L4130" t="s">
        <v>26</v>
      </c>
      <c r="N4130" t="s">
        <v>24</v>
      </c>
    </row>
    <row r="4131" spans="1:14" x14ac:dyDescent="0.25">
      <c r="A4131" t="s">
        <v>6920</v>
      </c>
      <c r="B4131" t="s">
        <v>6921</v>
      </c>
      <c r="C4131" t="s">
        <v>293</v>
      </c>
      <c r="D4131" t="s">
        <v>21</v>
      </c>
      <c r="E4131">
        <v>98270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43437</v>
      </c>
      <c r="L4131" t="s">
        <v>26</v>
      </c>
      <c r="N4131" t="s">
        <v>24</v>
      </c>
    </row>
    <row r="4132" spans="1:14" x14ac:dyDescent="0.25">
      <c r="A4132" t="s">
        <v>6922</v>
      </c>
      <c r="B4132" t="s">
        <v>6923</v>
      </c>
      <c r="C4132" t="s">
        <v>293</v>
      </c>
      <c r="D4132" t="s">
        <v>21</v>
      </c>
      <c r="E4132">
        <v>98270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43437</v>
      </c>
      <c r="L4132" t="s">
        <v>26</v>
      </c>
      <c r="N4132" t="s">
        <v>24</v>
      </c>
    </row>
    <row r="4133" spans="1:14" x14ac:dyDescent="0.25">
      <c r="A4133" t="s">
        <v>6924</v>
      </c>
      <c r="B4133" t="s">
        <v>6925</v>
      </c>
      <c r="C4133" t="s">
        <v>1984</v>
      </c>
      <c r="D4133" t="s">
        <v>21</v>
      </c>
      <c r="E4133">
        <v>99133</v>
      </c>
      <c r="F4133" t="s">
        <v>23</v>
      </c>
      <c r="G4133" t="s">
        <v>23</v>
      </c>
      <c r="H4133" t="s">
        <v>24</v>
      </c>
      <c r="I4133" t="s">
        <v>24</v>
      </c>
      <c r="J4133" t="s">
        <v>25</v>
      </c>
      <c r="K4133" s="1">
        <v>43437</v>
      </c>
      <c r="L4133" t="s">
        <v>26</v>
      </c>
      <c r="N4133" t="s">
        <v>24</v>
      </c>
    </row>
    <row r="4134" spans="1:14" x14ac:dyDescent="0.25">
      <c r="A4134" t="s">
        <v>6926</v>
      </c>
      <c r="B4134" t="s">
        <v>6927</v>
      </c>
      <c r="C4134" t="s">
        <v>293</v>
      </c>
      <c r="D4134" t="s">
        <v>21</v>
      </c>
      <c r="E4134">
        <v>98270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43437</v>
      </c>
      <c r="L4134" t="s">
        <v>26</v>
      </c>
      <c r="N4134" t="s">
        <v>24</v>
      </c>
    </row>
    <row r="4135" spans="1:14" x14ac:dyDescent="0.25">
      <c r="A4135">
        <v>76</v>
      </c>
      <c r="B4135" t="s">
        <v>6928</v>
      </c>
      <c r="C4135" t="s">
        <v>660</v>
      </c>
      <c r="D4135" t="s">
        <v>21</v>
      </c>
      <c r="E4135">
        <v>98383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43437</v>
      </c>
      <c r="L4135" t="s">
        <v>26</v>
      </c>
      <c r="N4135" t="s">
        <v>24</v>
      </c>
    </row>
    <row r="4136" spans="1:14" x14ac:dyDescent="0.25">
      <c r="A4136" t="s">
        <v>1881</v>
      </c>
      <c r="B4136" t="s">
        <v>1882</v>
      </c>
      <c r="C4136" t="s">
        <v>186</v>
      </c>
      <c r="D4136" t="s">
        <v>21</v>
      </c>
      <c r="E4136">
        <v>98823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43437</v>
      </c>
      <c r="L4136" t="s">
        <v>26</v>
      </c>
      <c r="N4136" t="s">
        <v>24</v>
      </c>
    </row>
    <row r="4137" spans="1:14" x14ac:dyDescent="0.25">
      <c r="A4137" t="s">
        <v>6929</v>
      </c>
      <c r="B4137" t="s">
        <v>6930</v>
      </c>
      <c r="C4137" t="s">
        <v>525</v>
      </c>
      <c r="D4137" t="s">
        <v>21</v>
      </c>
      <c r="E4137">
        <v>98258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43437</v>
      </c>
      <c r="L4137" t="s">
        <v>26</v>
      </c>
      <c r="N4137" t="s">
        <v>24</v>
      </c>
    </row>
    <row r="4138" spans="1:14" x14ac:dyDescent="0.25">
      <c r="A4138" t="s">
        <v>6931</v>
      </c>
      <c r="B4138" t="s">
        <v>6932</v>
      </c>
      <c r="C4138" t="s">
        <v>293</v>
      </c>
      <c r="D4138" t="s">
        <v>21</v>
      </c>
      <c r="E4138">
        <v>98270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43437</v>
      </c>
      <c r="L4138" t="s">
        <v>26</v>
      </c>
      <c r="N4138" t="s">
        <v>24</v>
      </c>
    </row>
    <row r="4139" spans="1:14" x14ac:dyDescent="0.25">
      <c r="A4139" t="s">
        <v>994</v>
      </c>
      <c r="B4139" t="s">
        <v>6933</v>
      </c>
      <c r="C4139" t="s">
        <v>529</v>
      </c>
      <c r="D4139" t="s">
        <v>21</v>
      </c>
      <c r="E4139">
        <v>98034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43437</v>
      </c>
      <c r="L4139" t="s">
        <v>26</v>
      </c>
      <c r="N4139" t="s">
        <v>24</v>
      </c>
    </row>
    <row r="4140" spans="1:14" x14ac:dyDescent="0.25">
      <c r="A4140" t="s">
        <v>6934</v>
      </c>
      <c r="B4140" t="s">
        <v>6935</v>
      </c>
      <c r="C4140" t="s">
        <v>3862</v>
      </c>
      <c r="D4140" t="s">
        <v>21</v>
      </c>
      <c r="E4140">
        <v>98022</v>
      </c>
      <c r="F4140" t="s">
        <v>23</v>
      </c>
      <c r="G4140" t="s">
        <v>23</v>
      </c>
      <c r="H4140" t="s">
        <v>24</v>
      </c>
      <c r="I4140" t="s">
        <v>24</v>
      </c>
      <c r="J4140" t="s">
        <v>25</v>
      </c>
      <c r="K4140" s="1">
        <v>43437</v>
      </c>
      <c r="L4140" t="s">
        <v>26</v>
      </c>
      <c r="N4140" t="s">
        <v>24</v>
      </c>
    </row>
    <row r="4141" spans="1:14" x14ac:dyDescent="0.25">
      <c r="A4141" t="s">
        <v>2628</v>
      </c>
      <c r="B4141" t="s">
        <v>2629</v>
      </c>
      <c r="C4141" t="s">
        <v>29</v>
      </c>
      <c r="D4141" t="s">
        <v>21</v>
      </c>
      <c r="E4141">
        <v>98801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43437</v>
      </c>
      <c r="L4141" t="s">
        <v>26</v>
      </c>
      <c r="N4141" t="s">
        <v>24</v>
      </c>
    </row>
    <row r="4142" spans="1:14" x14ac:dyDescent="0.25">
      <c r="A4142" t="s">
        <v>6936</v>
      </c>
      <c r="B4142" t="s">
        <v>6937</v>
      </c>
      <c r="C4142" t="s">
        <v>296</v>
      </c>
      <c r="D4142" t="s">
        <v>21</v>
      </c>
      <c r="E4142">
        <v>98366</v>
      </c>
      <c r="F4142" t="s">
        <v>23</v>
      </c>
      <c r="G4142" t="s">
        <v>23</v>
      </c>
      <c r="H4142" t="s">
        <v>24</v>
      </c>
      <c r="I4142" t="s">
        <v>24</v>
      </c>
      <c r="J4142" t="s">
        <v>25</v>
      </c>
      <c r="K4142" s="1">
        <v>43437</v>
      </c>
      <c r="L4142" t="s">
        <v>26</v>
      </c>
      <c r="N4142" t="s">
        <v>24</v>
      </c>
    </row>
    <row r="4143" spans="1:14" x14ac:dyDescent="0.25">
      <c r="A4143" t="s">
        <v>356</v>
      </c>
      <c r="B4143" t="s">
        <v>6938</v>
      </c>
      <c r="C4143" t="s">
        <v>529</v>
      </c>
      <c r="D4143" t="s">
        <v>21</v>
      </c>
      <c r="E4143">
        <v>98034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43437</v>
      </c>
      <c r="L4143" t="s">
        <v>26</v>
      </c>
      <c r="N4143" t="s">
        <v>24</v>
      </c>
    </row>
    <row r="4144" spans="1:14" x14ac:dyDescent="0.25">
      <c r="A4144" t="s">
        <v>2371</v>
      </c>
      <c r="B4144" t="s">
        <v>6939</v>
      </c>
      <c r="C4144" t="s">
        <v>660</v>
      </c>
      <c r="D4144" t="s">
        <v>21</v>
      </c>
      <c r="E4144">
        <v>98383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43437</v>
      </c>
      <c r="L4144" t="s">
        <v>26</v>
      </c>
      <c r="N4144" t="s">
        <v>24</v>
      </c>
    </row>
    <row r="4145" spans="1:14" x14ac:dyDescent="0.25">
      <c r="A4145" t="s">
        <v>6940</v>
      </c>
      <c r="B4145" t="s">
        <v>6941</v>
      </c>
      <c r="C4145" t="s">
        <v>1498</v>
      </c>
      <c r="D4145" t="s">
        <v>21</v>
      </c>
      <c r="E4145">
        <v>98332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43437</v>
      </c>
      <c r="L4145" t="s">
        <v>26</v>
      </c>
      <c r="N4145" t="s">
        <v>24</v>
      </c>
    </row>
    <row r="4146" spans="1:14" x14ac:dyDescent="0.25">
      <c r="A4146" t="s">
        <v>6942</v>
      </c>
      <c r="B4146" t="s">
        <v>6943</v>
      </c>
      <c r="C4146" t="s">
        <v>525</v>
      </c>
      <c r="D4146" t="s">
        <v>21</v>
      </c>
      <c r="E4146">
        <v>98258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43437</v>
      </c>
      <c r="L4146" t="s">
        <v>26</v>
      </c>
      <c r="N4146" t="s">
        <v>24</v>
      </c>
    </row>
    <row r="4147" spans="1:14" x14ac:dyDescent="0.25">
      <c r="A4147" t="s">
        <v>6944</v>
      </c>
      <c r="B4147" t="s">
        <v>6945</v>
      </c>
      <c r="C4147" t="s">
        <v>293</v>
      </c>
      <c r="D4147" t="s">
        <v>21</v>
      </c>
      <c r="E4147">
        <v>98271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43437</v>
      </c>
      <c r="L4147" t="s">
        <v>26</v>
      </c>
      <c r="N4147" t="s">
        <v>24</v>
      </c>
    </row>
    <row r="4148" spans="1:14" x14ac:dyDescent="0.25">
      <c r="A4148" t="s">
        <v>1905</v>
      </c>
      <c r="B4148" t="s">
        <v>1906</v>
      </c>
      <c r="C4148" t="s">
        <v>1907</v>
      </c>
      <c r="D4148" t="s">
        <v>21</v>
      </c>
      <c r="E4148">
        <v>98855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43437</v>
      </c>
      <c r="L4148" t="s">
        <v>26</v>
      </c>
      <c r="N4148" t="s">
        <v>24</v>
      </c>
    </row>
    <row r="4149" spans="1:14" x14ac:dyDescent="0.25">
      <c r="A4149" t="s">
        <v>6946</v>
      </c>
      <c r="B4149" t="s">
        <v>6947</v>
      </c>
      <c r="C4149" t="s">
        <v>296</v>
      </c>
      <c r="D4149" t="s">
        <v>21</v>
      </c>
      <c r="E4149">
        <v>98366</v>
      </c>
      <c r="F4149" t="s">
        <v>23</v>
      </c>
      <c r="G4149" t="s">
        <v>23</v>
      </c>
      <c r="H4149" t="s">
        <v>24</v>
      </c>
      <c r="I4149" t="s">
        <v>24</v>
      </c>
      <c r="J4149" t="s">
        <v>25</v>
      </c>
      <c r="K4149" s="1">
        <v>43437</v>
      </c>
      <c r="L4149" t="s">
        <v>26</v>
      </c>
      <c r="N4149" t="s">
        <v>24</v>
      </c>
    </row>
    <row r="4150" spans="1:14" x14ac:dyDescent="0.25">
      <c r="A4150" t="s">
        <v>683</v>
      </c>
      <c r="B4150" t="s">
        <v>6948</v>
      </c>
      <c r="C4150" t="s">
        <v>454</v>
      </c>
      <c r="D4150" t="s">
        <v>21</v>
      </c>
      <c r="E4150">
        <v>98007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43437</v>
      </c>
      <c r="L4150" t="s">
        <v>26</v>
      </c>
      <c r="N4150" t="s">
        <v>24</v>
      </c>
    </row>
    <row r="4151" spans="1:14" x14ac:dyDescent="0.25">
      <c r="A4151" t="s">
        <v>6949</v>
      </c>
      <c r="B4151" t="s">
        <v>6950</v>
      </c>
      <c r="C4151" t="s">
        <v>529</v>
      </c>
      <c r="D4151" t="s">
        <v>21</v>
      </c>
      <c r="E4151">
        <v>98034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43437</v>
      </c>
      <c r="L4151" t="s">
        <v>26</v>
      </c>
      <c r="N4151" t="s">
        <v>24</v>
      </c>
    </row>
    <row r="4152" spans="1:14" x14ac:dyDescent="0.25">
      <c r="A4152" t="s">
        <v>405</v>
      </c>
      <c r="B4152" t="s">
        <v>6951</v>
      </c>
      <c r="C4152" t="s">
        <v>296</v>
      </c>
      <c r="D4152" t="s">
        <v>21</v>
      </c>
      <c r="E4152">
        <v>98336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43437</v>
      </c>
      <c r="L4152" t="s">
        <v>26</v>
      </c>
      <c r="N4152" t="s">
        <v>24</v>
      </c>
    </row>
    <row r="4153" spans="1:14" x14ac:dyDescent="0.25">
      <c r="A4153" t="s">
        <v>6952</v>
      </c>
      <c r="B4153" t="s">
        <v>6953</v>
      </c>
      <c r="C4153" t="s">
        <v>525</v>
      </c>
      <c r="D4153" t="s">
        <v>21</v>
      </c>
      <c r="E4153">
        <v>98258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43437</v>
      </c>
      <c r="L4153" t="s">
        <v>26</v>
      </c>
      <c r="N4153" t="s">
        <v>24</v>
      </c>
    </row>
    <row r="4154" spans="1:14" x14ac:dyDescent="0.25">
      <c r="A4154" t="s">
        <v>6954</v>
      </c>
      <c r="B4154" t="s">
        <v>6955</v>
      </c>
      <c r="C4154" t="s">
        <v>236</v>
      </c>
      <c r="D4154" t="s">
        <v>21</v>
      </c>
      <c r="E4154">
        <v>98409</v>
      </c>
      <c r="F4154" t="s">
        <v>23</v>
      </c>
      <c r="G4154" t="s">
        <v>23</v>
      </c>
      <c r="H4154" t="s">
        <v>24</v>
      </c>
      <c r="I4154" t="s">
        <v>24</v>
      </c>
      <c r="J4154" t="s">
        <v>25</v>
      </c>
      <c r="K4154" s="1">
        <v>43437</v>
      </c>
      <c r="L4154" t="s">
        <v>26</v>
      </c>
      <c r="N4154" t="s">
        <v>24</v>
      </c>
    </row>
    <row r="4155" spans="1:14" x14ac:dyDescent="0.25">
      <c r="A4155" t="s">
        <v>6956</v>
      </c>
      <c r="B4155" t="s">
        <v>6957</v>
      </c>
      <c r="C4155" t="s">
        <v>6958</v>
      </c>
      <c r="D4155" t="s">
        <v>21</v>
      </c>
      <c r="E4155">
        <v>98353</v>
      </c>
      <c r="F4155" t="s">
        <v>23</v>
      </c>
      <c r="G4155" t="s">
        <v>23</v>
      </c>
      <c r="H4155" t="s">
        <v>24</v>
      </c>
      <c r="I4155" t="s">
        <v>24</v>
      </c>
      <c r="J4155" t="s">
        <v>25</v>
      </c>
      <c r="K4155" s="1">
        <v>43437</v>
      </c>
      <c r="L4155" t="s">
        <v>26</v>
      </c>
      <c r="N4155" t="s">
        <v>24</v>
      </c>
    </row>
    <row r="4156" spans="1:14" x14ac:dyDescent="0.25">
      <c r="A4156" t="s">
        <v>6959</v>
      </c>
      <c r="B4156" t="s">
        <v>6960</v>
      </c>
      <c r="C4156" t="s">
        <v>525</v>
      </c>
      <c r="D4156" t="s">
        <v>21</v>
      </c>
      <c r="E4156">
        <v>98258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43437</v>
      </c>
      <c r="L4156" t="s">
        <v>26</v>
      </c>
      <c r="N4156" t="s">
        <v>24</v>
      </c>
    </row>
    <row r="4157" spans="1:14" x14ac:dyDescent="0.25">
      <c r="A4157" t="s">
        <v>2286</v>
      </c>
      <c r="B4157" t="s">
        <v>2287</v>
      </c>
      <c r="C4157" t="s">
        <v>2288</v>
      </c>
      <c r="D4157" t="s">
        <v>21</v>
      </c>
      <c r="E4157">
        <v>98847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43437</v>
      </c>
      <c r="L4157" t="s">
        <v>26</v>
      </c>
      <c r="N4157" t="s">
        <v>24</v>
      </c>
    </row>
    <row r="4158" spans="1:14" x14ac:dyDescent="0.25">
      <c r="A4158" t="s">
        <v>2289</v>
      </c>
      <c r="B4158" t="s">
        <v>2290</v>
      </c>
      <c r="C4158" t="s">
        <v>53</v>
      </c>
      <c r="D4158" t="s">
        <v>21</v>
      </c>
      <c r="E4158">
        <v>98815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43437</v>
      </c>
      <c r="L4158" t="s">
        <v>26</v>
      </c>
      <c r="N4158" t="s">
        <v>24</v>
      </c>
    </row>
    <row r="4159" spans="1:14" x14ac:dyDescent="0.25">
      <c r="A4159" t="s">
        <v>6961</v>
      </c>
      <c r="B4159" t="s">
        <v>6962</v>
      </c>
      <c r="C4159" t="s">
        <v>293</v>
      </c>
      <c r="D4159" t="s">
        <v>21</v>
      </c>
      <c r="E4159">
        <v>98271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43437</v>
      </c>
      <c r="L4159" t="s">
        <v>26</v>
      </c>
      <c r="N4159" t="s">
        <v>24</v>
      </c>
    </row>
    <row r="4160" spans="1:14" x14ac:dyDescent="0.25">
      <c r="A4160" t="s">
        <v>6963</v>
      </c>
      <c r="B4160" t="s">
        <v>6964</v>
      </c>
      <c r="C4160" t="s">
        <v>6965</v>
      </c>
      <c r="D4160" t="s">
        <v>21</v>
      </c>
      <c r="E4160">
        <v>98577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43436</v>
      </c>
      <c r="L4160" t="s">
        <v>26</v>
      </c>
      <c r="N4160" t="s">
        <v>24</v>
      </c>
    </row>
    <row r="4161" spans="1:14" x14ac:dyDescent="0.25">
      <c r="A4161" t="s">
        <v>6966</v>
      </c>
      <c r="B4161" t="s">
        <v>6967</v>
      </c>
      <c r="C4161" t="s">
        <v>1798</v>
      </c>
      <c r="D4161" t="s">
        <v>21</v>
      </c>
      <c r="E4161">
        <v>98841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43436</v>
      </c>
      <c r="L4161" t="s">
        <v>26</v>
      </c>
      <c r="N4161" t="s">
        <v>24</v>
      </c>
    </row>
    <row r="4162" spans="1:14" x14ac:dyDescent="0.25">
      <c r="A4162" t="s">
        <v>6968</v>
      </c>
      <c r="B4162" t="s">
        <v>6969</v>
      </c>
      <c r="C4162" t="s">
        <v>6970</v>
      </c>
      <c r="D4162" t="s">
        <v>21</v>
      </c>
      <c r="E4162">
        <v>98840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43436</v>
      </c>
      <c r="L4162" t="s">
        <v>26</v>
      </c>
      <c r="N4162" t="s">
        <v>24</v>
      </c>
    </row>
    <row r="4163" spans="1:14" x14ac:dyDescent="0.25">
      <c r="A4163" t="s">
        <v>6971</v>
      </c>
      <c r="B4163" t="s">
        <v>6972</v>
      </c>
      <c r="C4163" t="s">
        <v>6970</v>
      </c>
      <c r="D4163" t="s">
        <v>21</v>
      </c>
      <c r="E4163">
        <v>98840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43436</v>
      </c>
      <c r="L4163" t="s">
        <v>26</v>
      </c>
      <c r="N4163" t="s">
        <v>24</v>
      </c>
    </row>
    <row r="4164" spans="1:14" x14ac:dyDescent="0.25">
      <c r="A4164" t="s">
        <v>6973</v>
      </c>
      <c r="B4164" t="s">
        <v>6974</v>
      </c>
      <c r="C4164" t="s">
        <v>6975</v>
      </c>
      <c r="D4164" t="s">
        <v>21</v>
      </c>
      <c r="E4164">
        <v>98586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43436</v>
      </c>
      <c r="L4164" t="s">
        <v>26</v>
      </c>
      <c r="N4164" t="s">
        <v>24</v>
      </c>
    </row>
    <row r="4165" spans="1:14" x14ac:dyDescent="0.25">
      <c r="A4165" t="s">
        <v>6976</v>
      </c>
      <c r="B4165" t="s">
        <v>6977</v>
      </c>
      <c r="C4165" t="s">
        <v>1907</v>
      </c>
      <c r="D4165" t="s">
        <v>21</v>
      </c>
      <c r="E4165">
        <v>98855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43436</v>
      </c>
      <c r="L4165" t="s">
        <v>26</v>
      </c>
      <c r="N4165" t="s">
        <v>24</v>
      </c>
    </row>
    <row r="4166" spans="1:14" x14ac:dyDescent="0.25">
      <c r="A4166" t="s">
        <v>356</v>
      </c>
      <c r="B4166" t="s">
        <v>6978</v>
      </c>
      <c r="C4166" t="s">
        <v>1798</v>
      </c>
      <c r="D4166" t="s">
        <v>21</v>
      </c>
      <c r="E4166">
        <v>98841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43436</v>
      </c>
      <c r="L4166" t="s">
        <v>26</v>
      </c>
      <c r="N4166" t="s">
        <v>24</v>
      </c>
    </row>
    <row r="4167" spans="1:14" x14ac:dyDescent="0.25">
      <c r="A4167" t="s">
        <v>6979</v>
      </c>
      <c r="B4167" t="s">
        <v>6980</v>
      </c>
      <c r="C4167" t="s">
        <v>1798</v>
      </c>
      <c r="D4167" t="s">
        <v>21</v>
      </c>
      <c r="E4167">
        <v>98841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43436</v>
      </c>
      <c r="L4167" t="s">
        <v>26</v>
      </c>
      <c r="N4167" t="s">
        <v>24</v>
      </c>
    </row>
    <row r="4168" spans="1:14" x14ac:dyDescent="0.25">
      <c r="A4168" t="s">
        <v>6981</v>
      </c>
      <c r="B4168" t="s">
        <v>6982</v>
      </c>
      <c r="C4168" t="s">
        <v>6965</v>
      </c>
      <c r="D4168" t="s">
        <v>21</v>
      </c>
      <c r="E4168">
        <v>98577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43436</v>
      </c>
      <c r="L4168" t="s">
        <v>26</v>
      </c>
      <c r="N4168" t="s">
        <v>24</v>
      </c>
    </row>
    <row r="4169" spans="1:14" x14ac:dyDescent="0.25">
      <c r="A4169" t="s">
        <v>6983</v>
      </c>
      <c r="B4169" t="s">
        <v>6984</v>
      </c>
      <c r="C4169" t="s">
        <v>6965</v>
      </c>
      <c r="D4169" t="s">
        <v>21</v>
      </c>
      <c r="E4169">
        <v>98577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43436</v>
      </c>
      <c r="L4169" t="s">
        <v>26</v>
      </c>
      <c r="N4169" t="s">
        <v>24</v>
      </c>
    </row>
    <row r="4170" spans="1:14" x14ac:dyDescent="0.25">
      <c r="A4170" t="s">
        <v>6985</v>
      </c>
      <c r="B4170" t="s">
        <v>6986</v>
      </c>
      <c r="C4170" t="s">
        <v>1907</v>
      </c>
      <c r="D4170" t="s">
        <v>21</v>
      </c>
      <c r="E4170">
        <v>98855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43436</v>
      </c>
      <c r="L4170" t="s">
        <v>26</v>
      </c>
      <c r="N4170" t="s">
        <v>24</v>
      </c>
    </row>
    <row r="4171" spans="1:14" x14ac:dyDescent="0.25">
      <c r="A4171" t="s">
        <v>6987</v>
      </c>
      <c r="B4171" t="s">
        <v>6988</v>
      </c>
      <c r="C4171" t="s">
        <v>2305</v>
      </c>
      <c r="D4171" t="s">
        <v>21</v>
      </c>
      <c r="E4171">
        <v>98644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43436</v>
      </c>
      <c r="L4171" t="s">
        <v>26</v>
      </c>
      <c r="N4171" t="s">
        <v>24</v>
      </c>
    </row>
    <row r="4172" spans="1:14" x14ac:dyDescent="0.25">
      <c r="A4172" t="s">
        <v>6989</v>
      </c>
      <c r="B4172" t="s">
        <v>6990</v>
      </c>
      <c r="C4172" t="s">
        <v>6965</v>
      </c>
      <c r="D4172" t="s">
        <v>21</v>
      </c>
      <c r="E4172">
        <v>98577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43436</v>
      </c>
      <c r="L4172" t="s">
        <v>26</v>
      </c>
      <c r="N4172" t="s">
        <v>24</v>
      </c>
    </row>
    <row r="4173" spans="1:14" x14ac:dyDescent="0.25">
      <c r="A4173" t="s">
        <v>6991</v>
      </c>
      <c r="B4173" t="s">
        <v>6992</v>
      </c>
      <c r="C4173" t="s">
        <v>6975</v>
      </c>
      <c r="D4173" t="s">
        <v>21</v>
      </c>
      <c r="E4173">
        <v>98586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43436</v>
      </c>
      <c r="L4173" t="s">
        <v>26</v>
      </c>
      <c r="N4173" t="s">
        <v>24</v>
      </c>
    </row>
    <row r="4174" spans="1:14" x14ac:dyDescent="0.25">
      <c r="A4174" t="s">
        <v>4293</v>
      </c>
      <c r="B4174" t="s">
        <v>6993</v>
      </c>
      <c r="C4174" t="s">
        <v>6975</v>
      </c>
      <c r="D4174" t="s">
        <v>21</v>
      </c>
      <c r="E4174">
        <v>98586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43436</v>
      </c>
      <c r="L4174" t="s">
        <v>26</v>
      </c>
      <c r="N4174" t="s">
        <v>24</v>
      </c>
    </row>
    <row r="4175" spans="1:14" x14ac:dyDescent="0.25">
      <c r="A4175" t="s">
        <v>6994</v>
      </c>
      <c r="B4175" t="s">
        <v>6995</v>
      </c>
      <c r="C4175" t="s">
        <v>6996</v>
      </c>
      <c r="D4175" t="s">
        <v>21</v>
      </c>
      <c r="E4175">
        <v>98624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43436</v>
      </c>
      <c r="L4175" t="s">
        <v>26</v>
      </c>
      <c r="N4175" t="s">
        <v>24</v>
      </c>
    </row>
    <row r="4176" spans="1:14" x14ac:dyDescent="0.25">
      <c r="A4176" t="s">
        <v>6997</v>
      </c>
      <c r="B4176" t="s">
        <v>6998</v>
      </c>
      <c r="C4176" t="s">
        <v>4791</v>
      </c>
      <c r="D4176" t="s">
        <v>21</v>
      </c>
      <c r="E4176">
        <v>98638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43436</v>
      </c>
      <c r="L4176" t="s">
        <v>26</v>
      </c>
      <c r="N4176" t="s">
        <v>24</v>
      </c>
    </row>
    <row r="4177" spans="1:14" x14ac:dyDescent="0.25">
      <c r="A4177" t="s">
        <v>6999</v>
      </c>
      <c r="B4177" t="s">
        <v>7000</v>
      </c>
      <c r="C4177" t="s">
        <v>6965</v>
      </c>
      <c r="D4177" t="s">
        <v>21</v>
      </c>
      <c r="E4177">
        <v>98577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43436</v>
      </c>
      <c r="L4177" t="s">
        <v>26</v>
      </c>
      <c r="N4177" t="s">
        <v>24</v>
      </c>
    </row>
    <row r="4178" spans="1:14" x14ac:dyDescent="0.25">
      <c r="A4178" t="s">
        <v>556</v>
      </c>
      <c r="B4178" t="s">
        <v>7001</v>
      </c>
      <c r="C4178" t="s">
        <v>6965</v>
      </c>
      <c r="D4178" t="s">
        <v>21</v>
      </c>
      <c r="E4178">
        <v>98577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43436</v>
      </c>
      <c r="L4178" t="s">
        <v>26</v>
      </c>
      <c r="N4178" t="s">
        <v>24</v>
      </c>
    </row>
    <row r="4179" spans="1:14" x14ac:dyDescent="0.25">
      <c r="A4179" t="s">
        <v>7002</v>
      </c>
      <c r="B4179" t="s">
        <v>7003</v>
      </c>
      <c r="C4179" t="s">
        <v>525</v>
      </c>
      <c r="D4179" t="s">
        <v>21</v>
      </c>
      <c r="E4179">
        <v>98258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43435</v>
      </c>
      <c r="L4179" t="s">
        <v>26</v>
      </c>
      <c r="N4179" t="s">
        <v>24</v>
      </c>
    </row>
    <row r="4180" spans="1:14" x14ac:dyDescent="0.25">
      <c r="A4180" t="s">
        <v>7004</v>
      </c>
      <c r="B4180" t="s">
        <v>7005</v>
      </c>
      <c r="C4180" t="s">
        <v>186</v>
      </c>
      <c r="D4180" t="s">
        <v>21</v>
      </c>
      <c r="E4180">
        <v>98823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43435</v>
      </c>
      <c r="L4180" t="s">
        <v>26</v>
      </c>
      <c r="N4180" t="s">
        <v>24</v>
      </c>
    </row>
    <row r="4181" spans="1:14" x14ac:dyDescent="0.25">
      <c r="A4181">
        <v>76</v>
      </c>
      <c r="B4181" t="s">
        <v>7006</v>
      </c>
      <c r="C4181" t="s">
        <v>186</v>
      </c>
      <c r="D4181" t="s">
        <v>21</v>
      </c>
      <c r="E4181">
        <v>98823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43435</v>
      </c>
      <c r="L4181" t="s">
        <v>26</v>
      </c>
      <c r="N4181" t="s">
        <v>24</v>
      </c>
    </row>
    <row r="4182" spans="1:14" x14ac:dyDescent="0.25">
      <c r="A4182" t="s">
        <v>7007</v>
      </c>
      <c r="B4182" t="s">
        <v>7008</v>
      </c>
      <c r="C4182" t="s">
        <v>183</v>
      </c>
      <c r="D4182" t="s">
        <v>21</v>
      </c>
      <c r="E4182">
        <v>98851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43435</v>
      </c>
      <c r="L4182" t="s">
        <v>26</v>
      </c>
      <c r="N4182" t="s">
        <v>24</v>
      </c>
    </row>
    <row r="4183" spans="1:14" x14ac:dyDescent="0.25">
      <c r="A4183" t="s">
        <v>98</v>
      </c>
      <c r="B4183" t="s">
        <v>7009</v>
      </c>
      <c r="C4183" t="s">
        <v>525</v>
      </c>
      <c r="D4183" t="s">
        <v>21</v>
      </c>
      <c r="E4183">
        <v>98258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43435</v>
      </c>
      <c r="L4183" t="s">
        <v>26</v>
      </c>
      <c r="N4183" t="s">
        <v>24</v>
      </c>
    </row>
    <row r="4184" spans="1:14" x14ac:dyDescent="0.25">
      <c r="A4184" t="s">
        <v>7010</v>
      </c>
      <c r="B4184" t="s">
        <v>7011</v>
      </c>
      <c r="C4184" t="s">
        <v>339</v>
      </c>
      <c r="D4184" t="s">
        <v>21</v>
      </c>
      <c r="E4184">
        <v>98848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43435</v>
      </c>
      <c r="L4184" t="s">
        <v>26</v>
      </c>
      <c r="N4184" t="s">
        <v>24</v>
      </c>
    </row>
    <row r="4185" spans="1:14" x14ac:dyDescent="0.25">
      <c r="A4185" t="s">
        <v>7012</v>
      </c>
      <c r="B4185" t="s">
        <v>7013</v>
      </c>
      <c r="C4185" t="s">
        <v>108</v>
      </c>
      <c r="D4185" t="s">
        <v>21</v>
      </c>
      <c r="E4185">
        <v>98201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43434</v>
      </c>
      <c r="L4185" t="s">
        <v>26</v>
      </c>
      <c r="N4185" t="s">
        <v>24</v>
      </c>
    </row>
    <row r="4186" spans="1:14" x14ac:dyDescent="0.25">
      <c r="A4186" t="s">
        <v>3751</v>
      </c>
      <c r="B4186" t="s">
        <v>7014</v>
      </c>
      <c r="C4186" t="s">
        <v>687</v>
      </c>
      <c r="D4186" t="s">
        <v>21</v>
      </c>
      <c r="E4186">
        <v>98382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43434</v>
      </c>
      <c r="L4186" t="s">
        <v>26</v>
      </c>
      <c r="N4186" t="s">
        <v>24</v>
      </c>
    </row>
    <row r="4187" spans="1:14" x14ac:dyDescent="0.25">
      <c r="A4187" t="s">
        <v>698</v>
      </c>
      <c r="B4187" t="s">
        <v>699</v>
      </c>
      <c r="C4187" t="s">
        <v>236</v>
      </c>
      <c r="D4187" t="s">
        <v>21</v>
      </c>
      <c r="E4187">
        <v>98405</v>
      </c>
      <c r="F4187" t="s">
        <v>22</v>
      </c>
      <c r="G4187" t="s">
        <v>22</v>
      </c>
      <c r="H4187" t="s">
        <v>104</v>
      </c>
      <c r="I4187" t="s">
        <v>105</v>
      </c>
      <c r="J4187" s="1">
        <v>43381</v>
      </c>
      <c r="K4187" s="1">
        <v>43433</v>
      </c>
      <c r="L4187" t="s">
        <v>118</v>
      </c>
      <c r="N4187" t="s">
        <v>1858</v>
      </c>
    </row>
    <row r="4188" spans="1:14" x14ac:dyDescent="0.25">
      <c r="A4188" t="s">
        <v>7015</v>
      </c>
      <c r="B4188" t="s">
        <v>7016</v>
      </c>
      <c r="C4188" t="s">
        <v>2899</v>
      </c>
      <c r="D4188" t="s">
        <v>21</v>
      </c>
      <c r="E4188">
        <v>98028</v>
      </c>
      <c r="F4188" t="s">
        <v>22</v>
      </c>
      <c r="G4188" t="s">
        <v>22</v>
      </c>
      <c r="H4188" t="s">
        <v>104</v>
      </c>
      <c r="I4188" t="s">
        <v>105</v>
      </c>
      <c r="J4188" s="1">
        <v>43383</v>
      </c>
      <c r="K4188" s="1">
        <v>43433</v>
      </c>
      <c r="L4188" t="s">
        <v>118</v>
      </c>
      <c r="N4188" t="s">
        <v>1858</v>
      </c>
    </row>
    <row r="4189" spans="1:14" x14ac:dyDescent="0.25">
      <c r="A4189" t="s">
        <v>1267</v>
      </c>
      <c r="B4189" t="s">
        <v>1268</v>
      </c>
      <c r="C4189" t="s">
        <v>632</v>
      </c>
      <c r="D4189" t="s">
        <v>21</v>
      </c>
      <c r="E4189">
        <v>98087</v>
      </c>
      <c r="F4189" t="s">
        <v>22</v>
      </c>
      <c r="G4189" t="s">
        <v>22</v>
      </c>
      <c r="H4189" t="s">
        <v>57</v>
      </c>
      <c r="I4189" t="s">
        <v>203</v>
      </c>
      <c r="J4189" s="1">
        <v>43382</v>
      </c>
      <c r="K4189" s="1">
        <v>43433</v>
      </c>
      <c r="L4189" t="s">
        <v>118</v>
      </c>
      <c r="N4189" t="s">
        <v>1849</v>
      </c>
    </row>
    <row r="4190" spans="1:14" x14ac:dyDescent="0.25">
      <c r="A4190" t="s">
        <v>111</v>
      </c>
      <c r="B4190" t="s">
        <v>237</v>
      </c>
      <c r="C4190" t="s">
        <v>236</v>
      </c>
      <c r="D4190" t="s">
        <v>21</v>
      </c>
      <c r="E4190">
        <v>98406</v>
      </c>
      <c r="F4190" t="s">
        <v>22</v>
      </c>
      <c r="G4190" t="s">
        <v>22</v>
      </c>
      <c r="H4190" t="s">
        <v>116</v>
      </c>
      <c r="I4190" t="s">
        <v>117</v>
      </c>
      <c r="J4190" s="1">
        <v>43381</v>
      </c>
      <c r="K4190" s="1">
        <v>43433</v>
      </c>
      <c r="L4190" t="s">
        <v>118</v>
      </c>
      <c r="N4190" t="s">
        <v>1849</v>
      </c>
    </row>
    <row r="4191" spans="1:14" x14ac:dyDescent="0.25">
      <c r="A4191" t="s">
        <v>773</v>
      </c>
      <c r="B4191" t="s">
        <v>4097</v>
      </c>
      <c r="C4191" t="s">
        <v>632</v>
      </c>
      <c r="D4191" t="s">
        <v>21</v>
      </c>
      <c r="E4191">
        <v>98012</v>
      </c>
      <c r="F4191" t="s">
        <v>22</v>
      </c>
      <c r="G4191" t="s">
        <v>22</v>
      </c>
      <c r="H4191" t="s">
        <v>57</v>
      </c>
      <c r="I4191" t="s">
        <v>58</v>
      </c>
      <c r="J4191" s="1">
        <v>43382</v>
      </c>
      <c r="K4191" s="1">
        <v>43433</v>
      </c>
      <c r="L4191" t="s">
        <v>118</v>
      </c>
      <c r="N4191" t="s">
        <v>1849</v>
      </c>
    </row>
    <row r="4192" spans="1:14" x14ac:dyDescent="0.25">
      <c r="A4192" t="s">
        <v>312</v>
      </c>
      <c r="B4192" t="s">
        <v>7017</v>
      </c>
      <c r="C4192" t="s">
        <v>632</v>
      </c>
      <c r="D4192" t="s">
        <v>21</v>
      </c>
      <c r="E4192">
        <v>98037</v>
      </c>
      <c r="F4192" t="s">
        <v>22</v>
      </c>
      <c r="G4192" t="s">
        <v>22</v>
      </c>
      <c r="H4192" t="s">
        <v>57</v>
      </c>
      <c r="I4192" t="s">
        <v>58</v>
      </c>
      <c r="J4192" s="1">
        <v>43382</v>
      </c>
      <c r="K4192" s="1">
        <v>43433</v>
      </c>
      <c r="L4192" t="s">
        <v>118</v>
      </c>
      <c r="N4192" t="s">
        <v>1849</v>
      </c>
    </row>
    <row r="4193" spans="1:14" x14ac:dyDescent="0.25">
      <c r="A4193" t="s">
        <v>7018</v>
      </c>
      <c r="B4193" t="s">
        <v>7019</v>
      </c>
      <c r="C4193" t="s">
        <v>97</v>
      </c>
      <c r="D4193" t="s">
        <v>21</v>
      </c>
      <c r="E4193">
        <v>98233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43433</v>
      </c>
      <c r="L4193" t="s">
        <v>26</v>
      </c>
      <c r="N4193" t="s">
        <v>24</v>
      </c>
    </row>
    <row r="4194" spans="1:14" x14ac:dyDescent="0.25">
      <c r="A4194" t="s">
        <v>228</v>
      </c>
      <c r="B4194" t="s">
        <v>229</v>
      </c>
      <c r="C4194" t="s">
        <v>230</v>
      </c>
      <c r="D4194" t="s">
        <v>21</v>
      </c>
      <c r="E4194">
        <v>98264</v>
      </c>
      <c r="F4194" t="s">
        <v>22</v>
      </c>
      <c r="G4194" t="s">
        <v>22</v>
      </c>
      <c r="H4194" t="s">
        <v>57</v>
      </c>
      <c r="I4194" t="s">
        <v>212</v>
      </c>
      <c r="J4194" s="1">
        <v>43378</v>
      </c>
      <c r="K4194" s="1">
        <v>43433</v>
      </c>
      <c r="L4194" t="s">
        <v>118</v>
      </c>
      <c r="N4194" t="s">
        <v>1849</v>
      </c>
    </row>
    <row r="4195" spans="1:14" x14ac:dyDescent="0.25">
      <c r="A4195" t="s">
        <v>2028</v>
      </c>
      <c r="B4195" t="s">
        <v>2029</v>
      </c>
      <c r="C4195" t="s">
        <v>142</v>
      </c>
      <c r="D4195" t="s">
        <v>21</v>
      </c>
      <c r="E4195">
        <v>98901</v>
      </c>
      <c r="F4195" t="s">
        <v>22</v>
      </c>
      <c r="G4195" t="s">
        <v>22</v>
      </c>
      <c r="H4195" t="s">
        <v>104</v>
      </c>
      <c r="I4195" t="s">
        <v>105</v>
      </c>
      <c r="J4195" s="1">
        <v>43380</v>
      </c>
      <c r="K4195" s="1">
        <v>43433</v>
      </c>
      <c r="L4195" t="s">
        <v>118</v>
      </c>
      <c r="N4195" t="s">
        <v>1858</v>
      </c>
    </row>
    <row r="4196" spans="1:14" x14ac:dyDescent="0.25">
      <c r="A4196" t="s">
        <v>7020</v>
      </c>
      <c r="B4196" t="s">
        <v>7021</v>
      </c>
      <c r="C4196" t="s">
        <v>1328</v>
      </c>
      <c r="D4196" t="s">
        <v>21</v>
      </c>
      <c r="E4196">
        <v>99004</v>
      </c>
      <c r="F4196" t="s">
        <v>22</v>
      </c>
      <c r="G4196" t="s">
        <v>22</v>
      </c>
      <c r="H4196" t="s">
        <v>7022</v>
      </c>
      <c r="I4196" t="s">
        <v>212</v>
      </c>
      <c r="J4196" s="1">
        <v>43316</v>
      </c>
      <c r="K4196" s="1">
        <v>43433</v>
      </c>
      <c r="L4196" t="s">
        <v>118</v>
      </c>
      <c r="N4196" t="s">
        <v>1992</v>
      </c>
    </row>
    <row r="4197" spans="1:14" x14ac:dyDescent="0.25">
      <c r="A4197" t="s">
        <v>242</v>
      </c>
      <c r="B4197" t="s">
        <v>3567</v>
      </c>
      <c r="C4197" t="s">
        <v>227</v>
      </c>
      <c r="D4197" t="s">
        <v>21</v>
      </c>
      <c r="E4197">
        <v>98225</v>
      </c>
      <c r="F4197" t="s">
        <v>22</v>
      </c>
      <c r="G4197" t="s">
        <v>22</v>
      </c>
      <c r="H4197" t="s">
        <v>104</v>
      </c>
      <c r="I4197" t="s">
        <v>148</v>
      </c>
      <c r="J4197" s="1">
        <v>43362</v>
      </c>
      <c r="K4197" s="1">
        <v>43433</v>
      </c>
      <c r="L4197" t="s">
        <v>118</v>
      </c>
      <c r="N4197" t="s">
        <v>1854</v>
      </c>
    </row>
    <row r="4198" spans="1:14" x14ac:dyDescent="0.25">
      <c r="A4198" t="s">
        <v>356</v>
      </c>
      <c r="B4198" t="s">
        <v>2030</v>
      </c>
      <c r="C4198" t="s">
        <v>142</v>
      </c>
      <c r="D4198" t="s">
        <v>21</v>
      </c>
      <c r="E4198">
        <v>98901</v>
      </c>
      <c r="F4198" t="s">
        <v>22</v>
      </c>
      <c r="G4198" t="s">
        <v>22</v>
      </c>
      <c r="H4198" t="s">
        <v>104</v>
      </c>
      <c r="I4198" t="s">
        <v>105</v>
      </c>
      <c r="J4198" s="1">
        <v>43380</v>
      </c>
      <c r="K4198" s="1">
        <v>43433</v>
      </c>
      <c r="L4198" t="s">
        <v>118</v>
      </c>
      <c r="N4198" t="s">
        <v>1858</v>
      </c>
    </row>
    <row r="4199" spans="1:14" x14ac:dyDescent="0.25">
      <c r="A4199" t="s">
        <v>3136</v>
      </c>
      <c r="B4199" t="s">
        <v>3137</v>
      </c>
      <c r="C4199" t="s">
        <v>142</v>
      </c>
      <c r="D4199" t="s">
        <v>21</v>
      </c>
      <c r="E4199">
        <v>98901</v>
      </c>
      <c r="F4199" t="s">
        <v>22</v>
      </c>
      <c r="G4199" t="s">
        <v>22</v>
      </c>
      <c r="H4199" t="s">
        <v>104</v>
      </c>
      <c r="I4199" t="s">
        <v>105</v>
      </c>
      <c r="J4199" s="1">
        <v>43380</v>
      </c>
      <c r="K4199" s="1">
        <v>43433</v>
      </c>
      <c r="L4199" t="s">
        <v>118</v>
      </c>
      <c r="N4199" t="s">
        <v>1854</v>
      </c>
    </row>
    <row r="4200" spans="1:14" x14ac:dyDescent="0.25">
      <c r="A4200" t="s">
        <v>3808</v>
      </c>
      <c r="B4200" t="s">
        <v>3809</v>
      </c>
      <c r="C4200" t="s">
        <v>236</v>
      </c>
      <c r="D4200" t="s">
        <v>21</v>
      </c>
      <c r="E4200">
        <v>98406</v>
      </c>
      <c r="F4200" t="s">
        <v>22</v>
      </c>
      <c r="G4200" t="s">
        <v>22</v>
      </c>
      <c r="H4200" t="s">
        <v>57</v>
      </c>
      <c r="I4200" t="s">
        <v>203</v>
      </c>
      <c r="J4200" s="1">
        <v>43381</v>
      </c>
      <c r="K4200" s="1">
        <v>43433</v>
      </c>
      <c r="L4200" t="s">
        <v>118</v>
      </c>
      <c r="N4200" t="s">
        <v>1849</v>
      </c>
    </row>
    <row r="4201" spans="1:14" x14ac:dyDescent="0.25">
      <c r="A4201" t="s">
        <v>329</v>
      </c>
      <c r="B4201" t="s">
        <v>330</v>
      </c>
      <c r="C4201" t="s">
        <v>331</v>
      </c>
      <c r="D4201" t="s">
        <v>21</v>
      </c>
      <c r="E4201">
        <v>98596</v>
      </c>
      <c r="F4201" t="s">
        <v>22</v>
      </c>
      <c r="G4201" t="s">
        <v>22</v>
      </c>
      <c r="H4201" t="s">
        <v>116</v>
      </c>
      <c r="I4201" t="s">
        <v>117</v>
      </c>
      <c r="J4201" s="1">
        <v>43381</v>
      </c>
      <c r="K4201" s="1">
        <v>43433</v>
      </c>
      <c r="L4201" t="s">
        <v>118</v>
      </c>
      <c r="N4201" t="s">
        <v>1849</v>
      </c>
    </row>
    <row r="4202" spans="1:14" x14ac:dyDescent="0.25">
      <c r="A4202" t="s">
        <v>2515</v>
      </c>
      <c r="B4202" t="s">
        <v>2516</v>
      </c>
      <c r="C4202" t="s">
        <v>255</v>
      </c>
      <c r="D4202" t="s">
        <v>21</v>
      </c>
      <c r="E4202">
        <v>98626</v>
      </c>
      <c r="F4202" t="s">
        <v>22</v>
      </c>
      <c r="G4202" t="s">
        <v>22</v>
      </c>
      <c r="H4202" t="s">
        <v>104</v>
      </c>
      <c r="I4202" t="s">
        <v>105</v>
      </c>
      <c r="J4202" s="1">
        <v>43376</v>
      </c>
      <c r="K4202" s="1">
        <v>43433</v>
      </c>
      <c r="L4202" t="s">
        <v>118</v>
      </c>
      <c r="N4202" t="s">
        <v>1858</v>
      </c>
    </row>
    <row r="4203" spans="1:14" x14ac:dyDescent="0.25">
      <c r="A4203" t="s">
        <v>7023</v>
      </c>
      <c r="B4203" t="s">
        <v>250</v>
      </c>
      <c r="C4203" t="s">
        <v>236</v>
      </c>
      <c r="D4203" t="s">
        <v>21</v>
      </c>
      <c r="E4203">
        <v>98465</v>
      </c>
      <c r="F4203" t="s">
        <v>22</v>
      </c>
      <c r="G4203" t="s">
        <v>22</v>
      </c>
      <c r="H4203" t="s">
        <v>57</v>
      </c>
      <c r="I4203" t="s">
        <v>58</v>
      </c>
      <c r="J4203" s="1">
        <v>43384</v>
      </c>
      <c r="K4203" s="1">
        <v>43433</v>
      </c>
      <c r="L4203" t="s">
        <v>118</v>
      </c>
      <c r="N4203" t="s">
        <v>1992</v>
      </c>
    </row>
    <row r="4204" spans="1:14" x14ac:dyDescent="0.25">
      <c r="A4204" t="s">
        <v>7024</v>
      </c>
      <c r="B4204" t="s">
        <v>7025</v>
      </c>
      <c r="C4204" t="s">
        <v>236</v>
      </c>
      <c r="D4204" t="s">
        <v>21</v>
      </c>
      <c r="E4204">
        <v>98404</v>
      </c>
      <c r="F4204" t="s">
        <v>22</v>
      </c>
      <c r="G4204" t="s">
        <v>22</v>
      </c>
      <c r="H4204" t="s">
        <v>57</v>
      </c>
      <c r="I4204" t="s">
        <v>620</v>
      </c>
      <c r="J4204" s="1">
        <v>43381</v>
      </c>
      <c r="K4204" s="1">
        <v>43433</v>
      </c>
      <c r="L4204" t="s">
        <v>118</v>
      </c>
      <c r="N4204" t="s">
        <v>1849</v>
      </c>
    </row>
    <row r="4205" spans="1:14" x14ac:dyDescent="0.25">
      <c r="A4205" t="s">
        <v>7026</v>
      </c>
      <c r="B4205" t="s">
        <v>7027</v>
      </c>
      <c r="C4205" t="s">
        <v>236</v>
      </c>
      <c r="D4205" t="s">
        <v>21</v>
      </c>
      <c r="E4205">
        <v>98444</v>
      </c>
      <c r="F4205" t="s">
        <v>22</v>
      </c>
      <c r="G4205" t="s">
        <v>22</v>
      </c>
      <c r="H4205" t="s">
        <v>57</v>
      </c>
      <c r="I4205" t="s">
        <v>212</v>
      </c>
      <c r="J4205" t="s">
        <v>59</v>
      </c>
      <c r="K4205" s="1">
        <v>43433</v>
      </c>
      <c r="L4205" t="s">
        <v>60</v>
      </c>
      <c r="M4205" t="str">
        <f>HYPERLINK("https://www.regulations.gov/docket?D=FDA-2018-H-4544")</f>
        <v>https://www.regulations.gov/docket?D=FDA-2018-H-4544</v>
      </c>
      <c r="N4205" t="s">
        <v>59</v>
      </c>
    </row>
    <row r="4206" spans="1:14" x14ac:dyDescent="0.25">
      <c r="A4206" t="s">
        <v>556</v>
      </c>
      <c r="B4206" t="s">
        <v>557</v>
      </c>
      <c r="C4206" t="s">
        <v>529</v>
      </c>
      <c r="D4206" t="s">
        <v>21</v>
      </c>
      <c r="E4206">
        <v>98034</v>
      </c>
      <c r="F4206" t="s">
        <v>22</v>
      </c>
      <c r="G4206" t="s">
        <v>22</v>
      </c>
      <c r="H4206" t="s">
        <v>104</v>
      </c>
      <c r="I4206" t="s">
        <v>105</v>
      </c>
      <c r="J4206" s="1">
        <v>43383</v>
      </c>
      <c r="K4206" s="1">
        <v>43433</v>
      </c>
      <c r="L4206" t="s">
        <v>118</v>
      </c>
      <c r="N4206" t="s">
        <v>1858</v>
      </c>
    </row>
    <row r="4207" spans="1:14" x14ac:dyDescent="0.25">
      <c r="A4207" t="s">
        <v>7028</v>
      </c>
      <c r="B4207" t="s">
        <v>7029</v>
      </c>
      <c r="C4207" t="s">
        <v>454</v>
      </c>
      <c r="D4207" t="s">
        <v>21</v>
      </c>
      <c r="E4207">
        <v>98005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43432</v>
      </c>
      <c r="L4207" t="s">
        <v>26</v>
      </c>
      <c r="N4207" t="s">
        <v>24</v>
      </c>
    </row>
    <row r="4208" spans="1:14" x14ac:dyDescent="0.25">
      <c r="A4208" t="s">
        <v>3380</v>
      </c>
      <c r="B4208" t="s">
        <v>3381</v>
      </c>
      <c r="C4208" t="s">
        <v>236</v>
      </c>
      <c r="D4208" t="s">
        <v>21</v>
      </c>
      <c r="E4208">
        <v>98408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43432</v>
      </c>
      <c r="L4208" t="s">
        <v>26</v>
      </c>
      <c r="N4208" t="s">
        <v>24</v>
      </c>
    </row>
    <row r="4209" spans="1:14" x14ac:dyDescent="0.25">
      <c r="A4209" t="s">
        <v>7030</v>
      </c>
      <c r="B4209" t="s">
        <v>7031</v>
      </c>
      <c r="C4209" t="s">
        <v>142</v>
      </c>
      <c r="D4209" t="s">
        <v>21</v>
      </c>
      <c r="E4209">
        <v>98901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43432</v>
      </c>
      <c r="L4209" t="s">
        <v>26</v>
      </c>
      <c r="N4209" t="s">
        <v>24</v>
      </c>
    </row>
    <row r="4210" spans="1:14" x14ac:dyDescent="0.25">
      <c r="A4210" t="s">
        <v>3388</v>
      </c>
      <c r="B4210" t="s">
        <v>3389</v>
      </c>
      <c r="C4210" t="s">
        <v>236</v>
      </c>
      <c r="D4210" t="s">
        <v>21</v>
      </c>
      <c r="E4210">
        <v>98404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43432</v>
      </c>
      <c r="L4210" t="s">
        <v>26</v>
      </c>
      <c r="N4210" t="s">
        <v>24</v>
      </c>
    </row>
    <row r="4211" spans="1:14" x14ac:dyDescent="0.25">
      <c r="A4211" t="s">
        <v>7032</v>
      </c>
      <c r="B4211" t="s">
        <v>7033</v>
      </c>
      <c r="C4211" t="s">
        <v>492</v>
      </c>
      <c r="D4211" t="s">
        <v>21</v>
      </c>
      <c r="E4211">
        <v>98503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43432</v>
      </c>
      <c r="L4211" t="s">
        <v>26</v>
      </c>
      <c r="N4211" t="s">
        <v>24</v>
      </c>
    </row>
    <row r="4212" spans="1:14" x14ac:dyDescent="0.25">
      <c r="A4212" t="s">
        <v>111</v>
      </c>
      <c r="B4212" t="s">
        <v>7034</v>
      </c>
      <c r="C4212" t="s">
        <v>4714</v>
      </c>
      <c r="D4212" t="s">
        <v>21</v>
      </c>
      <c r="E4212">
        <v>98942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43432</v>
      </c>
      <c r="L4212" t="s">
        <v>26</v>
      </c>
      <c r="N4212" t="s">
        <v>24</v>
      </c>
    </row>
    <row r="4213" spans="1:14" x14ac:dyDescent="0.25">
      <c r="A4213" t="s">
        <v>2044</v>
      </c>
      <c r="B4213" t="s">
        <v>2045</v>
      </c>
      <c r="C4213" t="s">
        <v>151</v>
      </c>
      <c r="D4213" t="s">
        <v>21</v>
      </c>
      <c r="E4213">
        <v>98499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43432</v>
      </c>
      <c r="L4213" t="s">
        <v>26</v>
      </c>
      <c r="N4213" t="s">
        <v>24</v>
      </c>
    </row>
    <row r="4214" spans="1:14" x14ac:dyDescent="0.25">
      <c r="A4214" t="s">
        <v>7035</v>
      </c>
      <c r="B4214" t="s">
        <v>7036</v>
      </c>
      <c r="C4214" t="s">
        <v>286</v>
      </c>
      <c r="D4214" t="s">
        <v>21</v>
      </c>
      <c r="E4214">
        <v>98501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43432</v>
      </c>
      <c r="L4214" t="s">
        <v>26</v>
      </c>
      <c r="N4214" t="s">
        <v>24</v>
      </c>
    </row>
    <row r="4215" spans="1:14" x14ac:dyDescent="0.25">
      <c r="A4215" t="s">
        <v>1275</v>
      </c>
      <c r="B4215" t="s">
        <v>1406</v>
      </c>
      <c r="C4215" t="s">
        <v>236</v>
      </c>
      <c r="D4215" t="s">
        <v>21</v>
      </c>
      <c r="E4215">
        <v>98467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43432</v>
      </c>
      <c r="L4215" t="s">
        <v>26</v>
      </c>
      <c r="N4215" t="s">
        <v>24</v>
      </c>
    </row>
    <row r="4216" spans="1:14" x14ac:dyDescent="0.25">
      <c r="A4216" t="s">
        <v>7037</v>
      </c>
      <c r="B4216" t="s">
        <v>7038</v>
      </c>
      <c r="C4216" t="s">
        <v>4714</v>
      </c>
      <c r="D4216" t="s">
        <v>21</v>
      </c>
      <c r="E4216">
        <v>98942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43432</v>
      </c>
      <c r="L4216" t="s">
        <v>26</v>
      </c>
      <c r="N4216" t="s">
        <v>24</v>
      </c>
    </row>
    <row r="4217" spans="1:14" x14ac:dyDescent="0.25">
      <c r="A4217" t="s">
        <v>7039</v>
      </c>
      <c r="B4217" t="s">
        <v>7040</v>
      </c>
      <c r="C4217" t="s">
        <v>286</v>
      </c>
      <c r="D4217" t="s">
        <v>21</v>
      </c>
      <c r="E4217">
        <v>98501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43432</v>
      </c>
      <c r="L4217" t="s">
        <v>26</v>
      </c>
      <c r="N4217" t="s">
        <v>24</v>
      </c>
    </row>
    <row r="4218" spans="1:14" x14ac:dyDescent="0.25">
      <c r="A4218" t="s">
        <v>3419</v>
      </c>
      <c r="B4218" t="s">
        <v>3420</v>
      </c>
      <c r="C4218" t="s">
        <v>236</v>
      </c>
      <c r="D4218" t="s">
        <v>21</v>
      </c>
      <c r="E4218">
        <v>98404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43432</v>
      </c>
      <c r="L4218" t="s">
        <v>26</v>
      </c>
      <c r="N4218" t="s">
        <v>24</v>
      </c>
    </row>
    <row r="4219" spans="1:14" x14ac:dyDescent="0.25">
      <c r="A4219" t="s">
        <v>240</v>
      </c>
      <c r="B4219" t="s">
        <v>241</v>
      </c>
      <c r="C4219" t="s">
        <v>236</v>
      </c>
      <c r="D4219" t="s">
        <v>21</v>
      </c>
      <c r="E4219">
        <v>98409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43432</v>
      </c>
      <c r="L4219" t="s">
        <v>26</v>
      </c>
      <c r="N4219" t="s">
        <v>24</v>
      </c>
    </row>
    <row r="4220" spans="1:14" x14ac:dyDescent="0.25">
      <c r="A4220" t="s">
        <v>7041</v>
      </c>
      <c r="B4220" t="s">
        <v>7042</v>
      </c>
      <c r="C4220" t="s">
        <v>286</v>
      </c>
      <c r="D4220" t="s">
        <v>21</v>
      </c>
      <c r="E4220">
        <v>98512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43432</v>
      </c>
      <c r="L4220" t="s">
        <v>26</v>
      </c>
      <c r="N4220" t="s">
        <v>24</v>
      </c>
    </row>
    <row r="4221" spans="1:14" x14ac:dyDescent="0.25">
      <c r="A4221" t="s">
        <v>7043</v>
      </c>
      <c r="B4221" t="s">
        <v>7044</v>
      </c>
      <c r="C4221" t="s">
        <v>2089</v>
      </c>
      <c r="D4221" t="s">
        <v>21</v>
      </c>
      <c r="E4221">
        <v>98338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43432</v>
      </c>
      <c r="L4221" t="s">
        <v>26</v>
      </c>
      <c r="N4221" t="s">
        <v>24</v>
      </c>
    </row>
    <row r="4222" spans="1:14" x14ac:dyDescent="0.25">
      <c r="A4222" t="s">
        <v>7045</v>
      </c>
      <c r="B4222" t="s">
        <v>7046</v>
      </c>
      <c r="C4222" t="s">
        <v>1207</v>
      </c>
      <c r="D4222" t="s">
        <v>21</v>
      </c>
      <c r="E4222">
        <v>98249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43432</v>
      </c>
      <c r="L4222" t="s">
        <v>26</v>
      </c>
      <c r="N4222" t="s">
        <v>24</v>
      </c>
    </row>
    <row r="4223" spans="1:14" x14ac:dyDescent="0.25">
      <c r="A4223" t="s">
        <v>356</v>
      </c>
      <c r="B4223" t="s">
        <v>7047</v>
      </c>
      <c r="C4223" t="s">
        <v>4714</v>
      </c>
      <c r="D4223" t="s">
        <v>21</v>
      </c>
      <c r="E4223">
        <v>98942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43432</v>
      </c>
      <c r="L4223" t="s">
        <v>26</v>
      </c>
      <c r="N4223" t="s">
        <v>24</v>
      </c>
    </row>
    <row r="4224" spans="1:14" x14ac:dyDescent="0.25">
      <c r="A4224" t="s">
        <v>4169</v>
      </c>
      <c r="B4224" t="s">
        <v>7048</v>
      </c>
      <c r="C4224" t="s">
        <v>286</v>
      </c>
      <c r="D4224" t="s">
        <v>21</v>
      </c>
      <c r="E4224">
        <v>98501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43432</v>
      </c>
      <c r="L4224" t="s">
        <v>26</v>
      </c>
      <c r="N4224" t="s">
        <v>24</v>
      </c>
    </row>
    <row r="4225" spans="1:14" x14ac:dyDescent="0.25">
      <c r="A4225" t="s">
        <v>7049</v>
      </c>
      <c r="B4225" t="s">
        <v>7050</v>
      </c>
      <c r="C4225" t="s">
        <v>286</v>
      </c>
      <c r="D4225" t="s">
        <v>21</v>
      </c>
      <c r="E4225">
        <v>98513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43432</v>
      </c>
      <c r="L4225" t="s">
        <v>26</v>
      </c>
      <c r="N4225" t="s">
        <v>24</v>
      </c>
    </row>
    <row r="4226" spans="1:14" x14ac:dyDescent="0.25">
      <c r="A4226" t="s">
        <v>7051</v>
      </c>
      <c r="B4226" t="s">
        <v>7052</v>
      </c>
      <c r="C4226" t="s">
        <v>454</v>
      </c>
      <c r="D4226" t="s">
        <v>21</v>
      </c>
      <c r="E4226">
        <v>98006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43432</v>
      </c>
      <c r="L4226" t="s">
        <v>26</v>
      </c>
      <c r="N4226" t="s">
        <v>24</v>
      </c>
    </row>
    <row r="4227" spans="1:14" x14ac:dyDescent="0.25">
      <c r="A4227" t="s">
        <v>7053</v>
      </c>
      <c r="B4227" t="s">
        <v>7054</v>
      </c>
      <c r="C4227" t="s">
        <v>1018</v>
      </c>
      <c r="D4227" t="s">
        <v>21</v>
      </c>
      <c r="E4227">
        <v>98531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43432</v>
      </c>
      <c r="L4227" t="s">
        <v>26</v>
      </c>
      <c r="N4227" t="s">
        <v>24</v>
      </c>
    </row>
    <row r="4228" spans="1:14" x14ac:dyDescent="0.25">
      <c r="A4228" t="s">
        <v>7055</v>
      </c>
      <c r="B4228" t="s">
        <v>7056</v>
      </c>
      <c r="C4228" t="s">
        <v>492</v>
      </c>
      <c r="D4228" t="s">
        <v>21</v>
      </c>
      <c r="E4228">
        <v>98503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43432</v>
      </c>
      <c r="L4228" t="s">
        <v>26</v>
      </c>
      <c r="N4228" t="s">
        <v>24</v>
      </c>
    </row>
    <row r="4229" spans="1:14" x14ac:dyDescent="0.25">
      <c r="A4229" t="s">
        <v>7057</v>
      </c>
      <c r="B4229" t="s">
        <v>7058</v>
      </c>
      <c r="C4229" t="s">
        <v>3176</v>
      </c>
      <c r="D4229" t="s">
        <v>21</v>
      </c>
      <c r="E4229">
        <v>98629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43432</v>
      </c>
      <c r="L4229" t="s">
        <v>26</v>
      </c>
      <c r="N4229" t="s">
        <v>24</v>
      </c>
    </row>
    <row r="4230" spans="1:14" x14ac:dyDescent="0.25">
      <c r="A4230" t="s">
        <v>405</v>
      </c>
      <c r="B4230" t="s">
        <v>7059</v>
      </c>
      <c r="C4230" t="s">
        <v>492</v>
      </c>
      <c r="D4230" t="s">
        <v>21</v>
      </c>
      <c r="E4230">
        <v>98503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43432</v>
      </c>
      <c r="L4230" t="s">
        <v>26</v>
      </c>
      <c r="N4230" t="s">
        <v>24</v>
      </c>
    </row>
    <row r="4231" spans="1:14" x14ac:dyDescent="0.25">
      <c r="A4231" t="s">
        <v>7060</v>
      </c>
      <c r="B4231" t="s">
        <v>7061</v>
      </c>
      <c r="C4231" t="s">
        <v>261</v>
      </c>
      <c r="D4231" t="s">
        <v>21</v>
      </c>
      <c r="E4231">
        <v>99202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43432</v>
      </c>
      <c r="L4231" t="s">
        <v>26</v>
      </c>
      <c r="N4231" t="s">
        <v>24</v>
      </c>
    </row>
    <row r="4232" spans="1:14" x14ac:dyDescent="0.25">
      <c r="A4232" t="s">
        <v>7062</v>
      </c>
      <c r="B4232" t="s">
        <v>7063</v>
      </c>
      <c r="C4232" t="s">
        <v>657</v>
      </c>
      <c r="D4232" t="s">
        <v>21</v>
      </c>
      <c r="E4232">
        <v>98277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43432</v>
      </c>
      <c r="L4232" t="s">
        <v>26</v>
      </c>
      <c r="N4232" t="s">
        <v>24</v>
      </c>
    </row>
    <row r="4233" spans="1:14" x14ac:dyDescent="0.25">
      <c r="A4233" t="s">
        <v>7064</v>
      </c>
      <c r="B4233" t="s">
        <v>7065</v>
      </c>
      <c r="C4233" t="s">
        <v>4714</v>
      </c>
      <c r="D4233" t="s">
        <v>21</v>
      </c>
      <c r="E4233">
        <v>98942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43432</v>
      </c>
      <c r="L4233" t="s">
        <v>26</v>
      </c>
      <c r="N4233" t="s">
        <v>24</v>
      </c>
    </row>
    <row r="4234" spans="1:14" x14ac:dyDescent="0.25">
      <c r="A4234" t="s">
        <v>3439</v>
      </c>
      <c r="B4234" t="s">
        <v>3440</v>
      </c>
      <c r="C4234" t="s">
        <v>236</v>
      </c>
      <c r="D4234" t="s">
        <v>21</v>
      </c>
      <c r="E4234">
        <v>98409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43432</v>
      </c>
      <c r="L4234" t="s">
        <v>26</v>
      </c>
      <c r="N4234" t="s">
        <v>24</v>
      </c>
    </row>
    <row r="4235" spans="1:14" x14ac:dyDescent="0.25">
      <c r="A4235" t="s">
        <v>3441</v>
      </c>
      <c r="B4235" t="s">
        <v>3442</v>
      </c>
      <c r="C4235" t="s">
        <v>236</v>
      </c>
      <c r="D4235" t="s">
        <v>21</v>
      </c>
      <c r="E4235">
        <v>98418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43432</v>
      </c>
      <c r="L4235" t="s">
        <v>26</v>
      </c>
      <c r="N4235" t="s">
        <v>24</v>
      </c>
    </row>
    <row r="4236" spans="1:14" x14ac:dyDescent="0.25">
      <c r="A4236" t="s">
        <v>7066</v>
      </c>
      <c r="B4236" t="s">
        <v>7067</v>
      </c>
      <c r="C4236" t="s">
        <v>4714</v>
      </c>
      <c r="D4236" t="s">
        <v>21</v>
      </c>
      <c r="E4236">
        <v>98942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43432</v>
      </c>
      <c r="L4236" t="s">
        <v>26</v>
      </c>
      <c r="N4236" t="s">
        <v>24</v>
      </c>
    </row>
    <row r="4237" spans="1:14" x14ac:dyDescent="0.25">
      <c r="A4237" t="s">
        <v>7068</v>
      </c>
      <c r="B4237" t="s">
        <v>7069</v>
      </c>
      <c r="C4237" t="s">
        <v>286</v>
      </c>
      <c r="D4237" t="s">
        <v>21</v>
      </c>
      <c r="E4237">
        <v>98506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43432</v>
      </c>
      <c r="L4237" t="s">
        <v>26</v>
      </c>
      <c r="N4237" t="s">
        <v>24</v>
      </c>
    </row>
    <row r="4238" spans="1:14" x14ac:dyDescent="0.25">
      <c r="A4238" t="s">
        <v>556</v>
      </c>
      <c r="B4238" t="s">
        <v>7070</v>
      </c>
      <c r="C4238" t="s">
        <v>1207</v>
      </c>
      <c r="D4238" t="s">
        <v>21</v>
      </c>
      <c r="E4238">
        <v>98249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43432</v>
      </c>
      <c r="L4238" t="s">
        <v>26</v>
      </c>
      <c r="N4238" t="s">
        <v>24</v>
      </c>
    </row>
    <row r="4239" spans="1:14" x14ac:dyDescent="0.25">
      <c r="A4239" t="s">
        <v>7071</v>
      </c>
      <c r="B4239" t="s">
        <v>7072</v>
      </c>
      <c r="C4239" t="s">
        <v>115</v>
      </c>
      <c r="D4239" t="s">
        <v>21</v>
      </c>
      <c r="E4239">
        <v>98532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43431</v>
      </c>
      <c r="L4239" t="s">
        <v>26</v>
      </c>
      <c r="N4239" t="s">
        <v>24</v>
      </c>
    </row>
    <row r="4240" spans="1:14" x14ac:dyDescent="0.25">
      <c r="A4240" t="s">
        <v>7073</v>
      </c>
      <c r="B4240" t="s">
        <v>7074</v>
      </c>
      <c r="C4240" t="s">
        <v>492</v>
      </c>
      <c r="D4240" t="s">
        <v>21</v>
      </c>
      <c r="E4240">
        <v>98516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43431</v>
      </c>
      <c r="L4240" t="s">
        <v>26</v>
      </c>
      <c r="N4240" t="s">
        <v>24</v>
      </c>
    </row>
    <row r="4241" spans="1:14" x14ac:dyDescent="0.25">
      <c r="A4241" t="s">
        <v>7075</v>
      </c>
      <c r="B4241" t="s">
        <v>7076</v>
      </c>
      <c r="C4241" t="s">
        <v>178</v>
      </c>
      <c r="D4241" t="s">
        <v>21</v>
      </c>
      <c r="E4241">
        <v>98944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43431</v>
      </c>
      <c r="L4241" t="s">
        <v>26</v>
      </c>
      <c r="N4241" t="s">
        <v>24</v>
      </c>
    </row>
    <row r="4242" spans="1:14" x14ac:dyDescent="0.25">
      <c r="A4242">
        <v>76</v>
      </c>
      <c r="B4242" t="s">
        <v>7077</v>
      </c>
      <c r="C4242" t="s">
        <v>115</v>
      </c>
      <c r="D4242" t="s">
        <v>21</v>
      </c>
      <c r="E4242">
        <v>98532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43431</v>
      </c>
      <c r="L4242" t="s">
        <v>26</v>
      </c>
      <c r="N4242" t="s">
        <v>24</v>
      </c>
    </row>
    <row r="4243" spans="1:14" x14ac:dyDescent="0.25">
      <c r="A4243" t="s">
        <v>503</v>
      </c>
      <c r="B4243" t="s">
        <v>7078</v>
      </c>
      <c r="C4243" t="s">
        <v>115</v>
      </c>
      <c r="D4243" t="s">
        <v>21</v>
      </c>
      <c r="E4243">
        <v>98532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43431</v>
      </c>
      <c r="L4243" t="s">
        <v>26</v>
      </c>
      <c r="N4243" t="s">
        <v>24</v>
      </c>
    </row>
    <row r="4244" spans="1:14" x14ac:dyDescent="0.25">
      <c r="A4244" t="s">
        <v>3678</v>
      </c>
      <c r="B4244" t="s">
        <v>7079</v>
      </c>
      <c r="C4244" t="s">
        <v>1018</v>
      </c>
      <c r="D4244" t="s">
        <v>21</v>
      </c>
      <c r="E4244">
        <v>98531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43431</v>
      </c>
      <c r="L4244" t="s">
        <v>26</v>
      </c>
      <c r="N4244" t="s">
        <v>24</v>
      </c>
    </row>
    <row r="4245" spans="1:14" x14ac:dyDescent="0.25">
      <c r="A4245" t="s">
        <v>7080</v>
      </c>
      <c r="B4245" t="s">
        <v>7081</v>
      </c>
      <c r="C4245" t="s">
        <v>1018</v>
      </c>
      <c r="D4245" t="s">
        <v>21</v>
      </c>
      <c r="E4245">
        <v>98531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43431</v>
      </c>
      <c r="L4245" t="s">
        <v>26</v>
      </c>
      <c r="N4245" t="s">
        <v>24</v>
      </c>
    </row>
    <row r="4246" spans="1:14" x14ac:dyDescent="0.25">
      <c r="A4246" t="s">
        <v>7082</v>
      </c>
      <c r="B4246" t="s">
        <v>7083</v>
      </c>
      <c r="C4246" t="s">
        <v>178</v>
      </c>
      <c r="D4246" t="s">
        <v>21</v>
      </c>
      <c r="E4246">
        <v>98944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43431</v>
      </c>
      <c r="L4246" t="s">
        <v>26</v>
      </c>
      <c r="N4246" t="s">
        <v>24</v>
      </c>
    </row>
    <row r="4247" spans="1:14" x14ac:dyDescent="0.25">
      <c r="A4247" t="s">
        <v>7084</v>
      </c>
      <c r="B4247" t="s">
        <v>7085</v>
      </c>
      <c r="C4247" t="s">
        <v>286</v>
      </c>
      <c r="D4247" t="s">
        <v>21</v>
      </c>
      <c r="E4247">
        <v>98506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43431</v>
      </c>
      <c r="L4247" t="s">
        <v>26</v>
      </c>
      <c r="N4247" t="s">
        <v>24</v>
      </c>
    </row>
    <row r="4248" spans="1:14" x14ac:dyDescent="0.25">
      <c r="A4248" t="s">
        <v>7086</v>
      </c>
      <c r="B4248" t="s">
        <v>7087</v>
      </c>
      <c r="C4248" t="s">
        <v>1018</v>
      </c>
      <c r="D4248" t="s">
        <v>21</v>
      </c>
      <c r="E4248">
        <v>98531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43431</v>
      </c>
      <c r="L4248" t="s">
        <v>26</v>
      </c>
      <c r="N4248" t="s">
        <v>24</v>
      </c>
    </row>
    <row r="4249" spans="1:14" x14ac:dyDescent="0.25">
      <c r="A4249" t="s">
        <v>7088</v>
      </c>
      <c r="B4249" t="s">
        <v>7089</v>
      </c>
      <c r="C4249" t="s">
        <v>115</v>
      </c>
      <c r="D4249" t="s">
        <v>21</v>
      </c>
      <c r="E4249">
        <v>98532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43431</v>
      </c>
      <c r="L4249" t="s">
        <v>26</v>
      </c>
      <c r="N4249" t="s">
        <v>24</v>
      </c>
    </row>
    <row r="4250" spans="1:14" x14ac:dyDescent="0.25">
      <c r="A4250" t="s">
        <v>194</v>
      </c>
      <c r="B4250" t="s">
        <v>7090</v>
      </c>
      <c r="C4250" t="s">
        <v>1018</v>
      </c>
      <c r="D4250" t="s">
        <v>21</v>
      </c>
      <c r="E4250">
        <v>98531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43431</v>
      </c>
      <c r="L4250" t="s">
        <v>26</v>
      </c>
      <c r="N4250" t="s">
        <v>24</v>
      </c>
    </row>
    <row r="4251" spans="1:14" x14ac:dyDescent="0.25">
      <c r="A4251" t="s">
        <v>342</v>
      </c>
      <c r="B4251" t="s">
        <v>7091</v>
      </c>
      <c r="C4251" t="s">
        <v>687</v>
      </c>
      <c r="D4251" t="s">
        <v>21</v>
      </c>
      <c r="E4251">
        <v>98382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43431</v>
      </c>
      <c r="L4251" t="s">
        <v>26</v>
      </c>
      <c r="N4251" t="s">
        <v>24</v>
      </c>
    </row>
    <row r="4252" spans="1:14" x14ac:dyDescent="0.25">
      <c r="A4252" t="s">
        <v>7092</v>
      </c>
      <c r="B4252" t="s">
        <v>7093</v>
      </c>
      <c r="C4252" t="s">
        <v>3459</v>
      </c>
      <c r="D4252" t="s">
        <v>21</v>
      </c>
      <c r="E4252">
        <v>99328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43431</v>
      </c>
      <c r="L4252" t="s">
        <v>26</v>
      </c>
      <c r="N4252" t="s">
        <v>24</v>
      </c>
    </row>
    <row r="4253" spans="1:14" x14ac:dyDescent="0.25">
      <c r="A4253" t="s">
        <v>7094</v>
      </c>
      <c r="B4253" t="s">
        <v>7095</v>
      </c>
      <c r="C4253" t="s">
        <v>492</v>
      </c>
      <c r="D4253" t="s">
        <v>21</v>
      </c>
      <c r="E4253">
        <v>98516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43431</v>
      </c>
      <c r="L4253" t="s">
        <v>26</v>
      </c>
      <c r="N4253" t="s">
        <v>24</v>
      </c>
    </row>
    <row r="4254" spans="1:14" x14ac:dyDescent="0.25">
      <c r="A4254" t="s">
        <v>7096</v>
      </c>
      <c r="B4254" t="s">
        <v>7097</v>
      </c>
      <c r="C4254" t="s">
        <v>492</v>
      </c>
      <c r="D4254" t="s">
        <v>21</v>
      </c>
      <c r="E4254">
        <v>98503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43431</v>
      </c>
      <c r="L4254" t="s">
        <v>26</v>
      </c>
      <c r="N4254" t="s">
        <v>24</v>
      </c>
    </row>
    <row r="4255" spans="1:14" x14ac:dyDescent="0.25">
      <c r="A4255" t="s">
        <v>4442</v>
      </c>
      <c r="B4255" t="s">
        <v>7098</v>
      </c>
      <c r="C4255" t="s">
        <v>1018</v>
      </c>
      <c r="D4255" t="s">
        <v>21</v>
      </c>
      <c r="E4255">
        <v>98531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43431</v>
      </c>
      <c r="L4255" t="s">
        <v>26</v>
      </c>
      <c r="N4255" t="s">
        <v>24</v>
      </c>
    </row>
    <row r="4256" spans="1:14" x14ac:dyDescent="0.25">
      <c r="A4256" t="s">
        <v>7099</v>
      </c>
      <c r="B4256" t="s">
        <v>7100</v>
      </c>
      <c r="C4256" t="s">
        <v>178</v>
      </c>
      <c r="D4256" t="s">
        <v>21</v>
      </c>
      <c r="E4256">
        <v>98944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43431</v>
      </c>
      <c r="L4256" t="s">
        <v>26</v>
      </c>
      <c r="N4256" t="s">
        <v>24</v>
      </c>
    </row>
    <row r="4257" spans="1:14" x14ac:dyDescent="0.25">
      <c r="A4257" t="s">
        <v>3322</v>
      </c>
      <c r="B4257" t="s">
        <v>7101</v>
      </c>
      <c r="C4257" t="s">
        <v>115</v>
      </c>
      <c r="D4257" t="s">
        <v>21</v>
      </c>
      <c r="E4257">
        <v>98532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43431</v>
      </c>
      <c r="L4257" t="s">
        <v>26</v>
      </c>
      <c r="N4257" t="s">
        <v>24</v>
      </c>
    </row>
    <row r="4258" spans="1:14" x14ac:dyDescent="0.25">
      <c r="A4258" t="s">
        <v>7102</v>
      </c>
      <c r="B4258" t="s">
        <v>7103</v>
      </c>
      <c r="C4258" t="s">
        <v>1018</v>
      </c>
      <c r="D4258" t="s">
        <v>21</v>
      </c>
      <c r="E4258">
        <v>98531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43431</v>
      </c>
      <c r="L4258" t="s">
        <v>26</v>
      </c>
      <c r="N4258" t="s">
        <v>24</v>
      </c>
    </row>
    <row r="4259" spans="1:14" x14ac:dyDescent="0.25">
      <c r="A4259" t="s">
        <v>77</v>
      </c>
      <c r="B4259" t="s">
        <v>7104</v>
      </c>
      <c r="C4259" t="s">
        <v>178</v>
      </c>
      <c r="D4259" t="s">
        <v>21</v>
      </c>
      <c r="E4259">
        <v>98944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43431</v>
      </c>
      <c r="L4259" t="s">
        <v>26</v>
      </c>
      <c r="N4259" t="s">
        <v>24</v>
      </c>
    </row>
    <row r="4260" spans="1:14" x14ac:dyDescent="0.25">
      <c r="A4260" t="s">
        <v>556</v>
      </c>
      <c r="B4260" t="s">
        <v>7105</v>
      </c>
      <c r="C4260" t="s">
        <v>1018</v>
      </c>
      <c r="D4260" t="s">
        <v>21</v>
      </c>
      <c r="E4260">
        <v>98531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43431</v>
      </c>
      <c r="L4260" t="s">
        <v>26</v>
      </c>
      <c r="N4260" t="s">
        <v>24</v>
      </c>
    </row>
    <row r="4261" spans="1:14" x14ac:dyDescent="0.25">
      <c r="A4261" t="s">
        <v>7106</v>
      </c>
      <c r="B4261" t="s">
        <v>7107</v>
      </c>
      <c r="C4261" t="s">
        <v>657</v>
      </c>
      <c r="D4261" t="s">
        <v>21</v>
      </c>
      <c r="E4261">
        <v>98277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43431</v>
      </c>
      <c r="L4261" t="s">
        <v>26</v>
      </c>
      <c r="N4261" t="s">
        <v>24</v>
      </c>
    </row>
    <row r="4262" spans="1:14" x14ac:dyDescent="0.25">
      <c r="A4262" t="s">
        <v>7108</v>
      </c>
      <c r="B4262" t="s">
        <v>7109</v>
      </c>
      <c r="C4262" t="s">
        <v>687</v>
      </c>
      <c r="D4262" t="s">
        <v>21</v>
      </c>
      <c r="E4262">
        <v>98382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43430</v>
      </c>
      <c r="L4262" t="s">
        <v>26</v>
      </c>
      <c r="N4262" t="s">
        <v>24</v>
      </c>
    </row>
    <row r="4263" spans="1:14" x14ac:dyDescent="0.25">
      <c r="A4263" t="s">
        <v>7110</v>
      </c>
      <c r="B4263" t="s">
        <v>7111</v>
      </c>
      <c r="C4263" t="s">
        <v>236</v>
      </c>
      <c r="D4263" t="s">
        <v>21</v>
      </c>
      <c r="E4263">
        <v>98406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43430</v>
      </c>
      <c r="L4263" t="s">
        <v>26</v>
      </c>
      <c r="N4263" t="s">
        <v>24</v>
      </c>
    </row>
    <row r="4264" spans="1:14" x14ac:dyDescent="0.25">
      <c r="A4264" t="s">
        <v>7112</v>
      </c>
      <c r="B4264" t="s">
        <v>7113</v>
      </c>
      <c r="C4264" t="s">
        <v>236</v>
      </c>
      <c r="D4264" t="s">
        <v>21</v>
      </c>
      <c r="E4264">
        <v>98404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43430</v>
      </c>
      <c r="L4264" t="s">
        <v>26</v>
      </c>
      <c r="N4264" t="s">
        <v>24</v>
      </c>
    </row>
    <row r="4265" spans="1:14" x14ac:dyDescent="0.25">
      <c r="A4265" t="s">
        <v>7114</v>
      </c>
      <c r="B4265" t="s">
        <v>7115</v>
      </c>
      <c r="C4265" t="s">
        <v>236</v>
      </c>
      <c r="D4265" t="s">
        <v>21</v>
      </c>
      <c r="E4265">
        <v>98405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43430</v>
      </c>
      <c r="L4265" t="s">
        <v>26</v>
      </c>
      <c r="N4265" t="s">
        <v>24</v>
      </c>
    </row>
    <row r="4266" spans="1:14" x14ac:dyDescent="0.25">
      <c r="A4266" t="s">
        <v>7116</v>
      </c>
      <c r="B4266" t="s">
        <v>7117</v>
      </c>
      <c r="C4266" t="s">
        <v>687</v>
      </c>
      <c r="D4266" t="s">
        <v>21</v>
      </c>
      <c r="E4266">
        <v>98382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43430</v>
      </c>
      <c r="L4266" t="s">
        <v>26</v>
      </c>
      <c r="N4266" t="s">
        <v>24</v>
      </c>
    </row>
    <row r="4267" spans="1:14" x14ac:dyDescent="0.25">
      <c r="A4267" t="s">
        <v>7118</v>
      </c>
      <c r="B4267" t="s">
        <v>7119</v>
      </c>
      <c r="C4267" t="s">
        <v>687</v>
      </c>
      <c r="D4267" t="s">
        <v>21</v>
      </c>
      <c r="E4267">
        <v>98382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43430</v>
      </c>
      <c r="L4267" t="s">
        <v>26</v>
      </c>
      <c r="N4267" t="s">
        <v>24</v>
      </c>
    </row>
    <row r="4268" spans="1:14" x14ac:dyDescent="0.25">
      <c r="A4268" t="s">
        <v>111</v>
      </c>
      <c r="B4268" t="s">
        <v>7120</v>
      </c>
      <c r="C4268" t="s">
        <v>236</v>
      </c>
      <c r="D4268" t="s">
        <v>21</v>
      </c>
      <c r="E4268">
        <v>98418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43430</v>
      </c>
      <c r="L4268" t="s">
        <v>26</v>
      </c>
      <c r="N4268" t="s">
        <v>24</v>
      </c>
    </row>
    <row r="4269" spans="1:14" x14ac:dyDescent="0.25">
      <c r="A4269" t="s">
        <v>3629</v>
      </c>
      <c r="B4269" t="s">
        <v>3630</v>
      </c>
      <c r="C4269" t="s">
        <v>443</v>
      </c>
      <c r="D4269" t="s">
        <v>21</v>
      </c>
      <c r="E4269">
        <v>98056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43430</v>
      </c>
      <c r="L4269" t="s">
        <v>26</v>
      </c>
      <c r="N4269" t="s">
        <v>24</v>
      </c>
    </row>
    <row r="4270" spans="1:14" x14ac:dyDescent="0.25">
      <c r="A4270" t="s">
        <v>7121</v>
      </c>
      <c r="B4270" t="s">
        <v>7122</v>
      </c>
      <c r="C4270" t="s">
        <v>687</v>
      </c>
      <c r="D4270" t="s">
        <v>21</v>
      </c>
      <c r="E4270">
        <v>98382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43430</v>
      </c>
      <c r="L4270" t="s">
        <v>26</v>
      </c>
      <c r="N4270" t="s">
        <v>24</v>
      </c>
    </row>
    <row r="4271" spans="1:14" x14ac:dyDescent="0.25">
      <c r="A4271" t="s">
        <v>7123</v>
      </c>
      <c r="B4271" t="s">
        <v>7124</v>
      </c>
      <c r="C4271" t="s">
        <v>3880</v>
      </c>
      <c r="D4271" t="s">
        <v>21</v>
      </c>
      <c r="E4271">
        <v>98922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43430</v>
      </c>
      <c r="L4271" t="s">
        <v>26</v>
      </c>
      <c r="N4271" t="s">
        <v>24</v>
      </c>
    </row>
    <row r="4272" spans="1:14" x14ac:dyDescent="0.25">
      <c r="A4272" t="s">
        <v>7125</v>
      </c>
      <c r="B4272" t="s">
        <v>7126</v>
      </c>
      <c r="C4272" t="s">
        <v>236</v>
      </c>
      <c r="D4272" t="s">
        <v>21</v>
      </c>
      <c r="E4272">
        <v>98444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43430</v>
      </c>
      <c r="L4272" t="s">
        <v>26</v>
      </c>
      <c r="N4272" t="s">
        <v>24</v>
      </c>
    </row>
    <row r="4273" spans="1:14" x14ac:dyDescent="0.25">
      <c r="A4273" t="s">
        <v>7127</v>
      </c>
      <c r="B4273" t="s">
        <v>7128</v>
      </c>
      <c r="C4273" t="s">
        <v>20</v>
      </c>
      <c r="D4273" t="s">
        <v>21</v>
      </c>
      <c r="E4273">
        <v>98118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43430</v>
      </c>
      <c r="L4273" t="s">
        <v>26</v>
      </c>
      <c r="N4273" t="s">
        <v>24</v>
      </c>
    </row>
    <row r="4274" spans="1:14" x14ac:dyDescent="0.25">
      <c r="A4274" t="s">
        <v>7129</v>
      </c>
      <c r="B4274" t="s">
        <v>7130</v>
      </c>
      <c r="C4274" t="s">
        <v>443</v>
      </c>
      <c r="D4274" t="s">
        <v>21</v>
      </c>
      <c r="E4274">
        <v>98057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43430</v>
      </c>
      <c r="L4274" t="s">
        <v>26</v>
      </c>
      <c r="N4274" t="s">
        <v>24</v>
      </c>
    </row>
    <row r="4275" spans="1:14" x14ac:dyDescent="0.25">
      <c r="A4275" t="s">
        <v>581</v>
      </c>
      <c r="B4275" t="s">
        <v>7131</v>
      </c>
      <c r="C4275" t="s">
        <v>3880</v>
      </c>
      <c r="D4275" t="s">
        <v>21</v>
      </c>
      <c r="E4275">
        <v>98922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43430</v>
      </c>
      <c r="L4275" t="s">
        <v>26</v>
      </c>
      <c r="N4275" t="s">
        <v>24</v>
      </c>
    </row>
    <row r="4276" spans="1:14" x14ac:dyDescent="0.25">
      <c r="A4276" t="s">
        <v>7132</v>
      </c>
      <c r="B4276" t="s">
        <v>7133</v>
      </c>
      <c r="C4276" t="s">
        <v>3459</v>
      </c>
      <c r="D4276" t="s">
        <v>21</v>
      </c>
      <c r="E4276">
        <v>99328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43430</v>
      </c>
      <c r="L4276" t="s">
        <v>26</v>
      </c>
      <c r="N4276" t="s">
        <v>24</v>
      </c>
    </row>
    <row r="4277" spans="1:14" x14ac:dyDescent="0.25">
      <c r="A4277" t="s">
        <v>7134</v>
      </c>
      <c r="B4277" t="s">
        <v>7135</v>
      </c>
      <c r="C4277" t="s">
        <v>3459</v>
      </c>
      <c r="D4277" t="s">
        <v>21</v>
      </c>
      <c r="E4277">
        <v>99328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43430</v>
      </c>
      <c r="L4277" t="s">
        <v>26</v>
      </c>
      <c r="N4277" t="s">
        <v>24</v>
      </c>
    </row>
    <row r="4278" spans="1:14" x14ac:dyDescent="0.25">
      <c r="A4278" t="s">
        <v>3243</v>
      </c>
      <c r="B4278" t="s">
        <v>3244</v>
      </c>
      <c r="C4278" t="s">
        <v>443</v>
      </c>
      <c r="D4278" t="s">
        <v>21</v>
      </c>
      <c r="E4278">
        <v>98059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43430</v>
      </c>
      <c r="L4278" t="s">
        <v>26</v>
      </c>
      <c r="N4278" t="s">
        <v>24</v>
      </c>
    </row>
    <row r="4279" spans="1:14" x14ac:dyDescent="0.25">
      <c r="A4279" t="s">
        <v>7136</v>
      </c>
      <c r="B4279" t="s">
        <v>7137</v>
      </c>
      <c r="C4279" t="s">
        <v>236</v>
      </c>
      <c r="D4279" t="s">
        <v>21</v>
      </c>
      <c r="E4279">
        <v>98404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43430</v>
      </c>
      <c r="L4279" t="s">
        <v>26</v>
      </c>
      <c r="N4279" t="s">
        <v>24</v>
      </c>
    </row>
    <row r="4280" spans="1:14" x14ac:dyDescent="0.25">
      <c r="A4280" t="s">
        <v>7138</v>
      </c>
      <c r="B4280" t="s">
        <v>7139</v>
      </c>
      <c r="C4280" t="s">
        <v>236</v>
      </c>
      <c r="D4280" t="s">
        <v>21</v>
      </c>
      <c r="E4280">
        <v>98408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43430</v>
      </c>
      <c r="L4280" t="s">
        <v>26</v>
      </c>
      <c r="N4280" t="s">
        <v>24</v>
      </c>
    </row>
    <row r="4281" spans="1:14" x14ac:dyDescent="0.25">
      <c r="A4281" t="s">
        <v>2602</v>
      </c>
      <c r="B4281" t="s">
        <v>7140</v>
      </c>
      <c r="C4281" t="s">
        <v>687</v>
      </c>
      <c r="D4281" t="s">
        <v>21</v>
      </c>
      <c r="E4281">
        <v>98382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43430</v>
      </c>
      <c r="L4281" t="s">
        <v>26</v>
      </c>
      <c r="N4281" t="s">
        <v>24</v>
      </c>
    </row>
    <row r="4282" spans="1:14" x14ac:dyDescent="0.25">
      <c r="A4282" t="s">
        <v>1568</v>
      </c>
      <c r="B4282" t="s">
        <v>7141</v>
      </c>
      <c r="C4282" t="s">
        <v>20</v>
      </c>
      <c r="D4282" t="s">
        <v>21</v>
      </c>
      <c r="E4282">
        <v>98146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43430</v>
      </c>
      <c r="L4282" t="s">
        <v>26</v>
      </c>
      <c r="N4282" t="s">
        <v>24</v>
      </c>
    </row>
    <row r="4283" spans="1:14" x14ac:dyDescent="0.25">
      <c r="A4283" t="s">
        <v>405</v>
      </c>
      <c r="B4283" t="s">
        <v>7142</v>
      </c>
      <c r="C4283" t="s">
        <v>443</v>
      </c>
      <c r="D4283" t="s">
        <v>21</v>
      </c>
      <c r="E4283">
        <v>98057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43430</v>
      </c>
      <c r="L4283" t="s">
        <v>26</v>
      </c>
      <c r="N4283" t="s">
        <v>24</v>
      </c>
    </row>
    <row r="4284" spans="1:14" x14ac:dyDescent="0.25">
      <c r="A4284" t="s">
        <v>375</v>
      </c>
      <c r="B4284" t="s">
        <v>7143</v>
      </c>
      <c r="C4284" t="s">
        <v>236</v>
      </c>
      <c r="D4284" t="s">
        <v>21</v>
      </c>
      <c r="E4284">
        <v>98404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43430</v>
      </c>
      <c r="L4284" t="s">
        <v>26</v>
      </c>
      <c r="N4284" t="s">
        <v>24</v>
      </c>
    </row>
    <row r="4285" spans="1:14" x14ac:dyDescent="0.25">
      <c r="A4285" t="s">
        <v>1208</v>
      </c>
      <c r="B4285" t="s">
        <v>7109</v>
      </c>
      <c r="C4285" t="s">
        <v>687</v>
      </c>
      <c r="D4285" t="s">
        <v>21</v>
      </c>
      <c r="E4285">
        <v>98382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43430</v>
      </c>
      <c r="L4285" t="s">
        <v>26</v>
      </c>
      <c r="N4285" t="s">
        <v>24</v>
      </c>
    </row>
    <row r="4286" spans="1:14" x14ac:dyDescent="0.25">
      <c r="A4286" t="s">
        <v>3284</v>
      </c>
      <c r="B4286" t="s">
        <v>7144</v>
      </c>
      <c r="C4286" t="s">
        <v>236</v>
      </c>
      <c r="D4286" t="s">
        <v>21</v>
      </c>
      <c r="E4286">
        <v>98406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43430</v>
      </c>
      <c r="L4286" t="s">
        <v>26</v>
      </c>
      <c r="N4286" t="s">
        <v>24</v>
      </c>
    </row>
    <row r="4287" spans="1:14" x14ac:dyDescent="0.25">
      <c r="A4287" t="s">
        <v>7145</v>
      </c>
      <c r="B4287" t="s">
        <v>7146</v>
      </c>
      <c r="C4287" t="s">
        <v>687</v>
      </c>
      <c r="D4287" t="s">
        <v>21</v>
      </c>
      <c r="E4287">
        <v>98382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43430</v>
      </c>
      <c r="L4287" t="s">
        <v>26</v>
      </c>
      <c r="N4287" t="s">
        <v>24</v>
      </c>
    </row>
    <row r="4288" spans="1:14" x14ac:dyDescent="0.25">
      <c r="A4288" t="s">
        <v>7147</v>
      </c>
      <c r="B4288" t="s">
        <v>7148</v>
      </c>
      <c r="C4288" t="s">
        <v>84</v>
      </c>
      <c r="D4288" t="s">
        <v>21</v>
      </c>
      <c r="E4288">
        <v>98926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43430</v>
      </c>
      <c r="L4288" t="s">
        <v>26</v>
      </c>
      <c r="N4288" t="s">
        <v>24</v>
      </c>
    </row>
    <row r="4289" spans="1:14" x14ac:dyDescent="0.25">
      <c r="A4289" t="s">
        <v>7149</v>
      </c>
      <c r="B4289" t="s">
        <v>7150</v>
      </c>
      <c r="C4289" t="s">
        <v>236</v>
      </c>
      <c r="D4289" t="s">
        <v>21</v>
      </c>
      <c r="E4289">
        <v>98409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43430</v>
      </c>
      <c r="L4289" t="s">
        <v>26</v>
      </c>
      <c r="N4289" t="s">
        <v>24</v>
      </c>
    </row>
    <row r="4290" spans="1:14" x14ac:dyDescent="0.25">
      <c r="A4290" t="s">
        <v>77</v>
      </c>
      <c r="B4290" t="s">
        <v>7151</v>
      </c>
      <c r="C4290" t="s">
        <v>236</v>
      </c>
      <c r="D4290" t="s">
        <v>21</v>
      </c>
      <c r="E4290">
        <v>98405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43430</v>
      </c>
      <c r="L4290" t="s">
        <v>26</v>
      </c>
      <c r="N4290" t="s">
        <v>24</v>
      </c>
    </row>
    <row r="4291" spans="1:14" x14ac:dyDescent="0.25">
      <c r="A4291" t="s">
        <v>556</v>
      </c>
      <c r="B4291" t="s">
        <v>7152</v>
      </c>
      <c r="C4291" t="s">
        <v>443</v>
      </c>
      <c r="D4291" t="s">
        <v>21</v>
      </c>
      <c r="E4291">
        <v>98057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43430</v>
      </c>
      <c r="L4291" t="s">
        <v>26</v>
      </c>
      <c r="N4291" t="s">
        <v>24</v>
      </c>
    </row>
    <row r="4292" spans="1:14" x14ac:dyDescent="0.25">
      <c r="A4292" t="s">
        <v>7153</v>
      </c>
      <c r="B4292" t="s">
        <v>7154</v>
      </c>
      <c r="C4292" t="s">
        <v>84</v>
      </c>
      <c r="D4292" t="s">
        <v>21</v>
      </c>
      <c r="E4292">
        <v>98926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43429</v>
      </c>
      <c r="L4292" t="s">
        <v>26</v>
      </c>
      <c r="N4292" t="s">
        <v>24</v>
      </c>
    </row>
    <row r="4293" spans="1:14" x14ac:dyDescent="0.25">
      <c r="A4293" t="s">
        <v>7155</v>
      </c>
      <c r="B4293" t="s">
        <v>7156</v>
      </c>
      <c r="C4293" t="s">
        <v>84</v>
      </c>
      <c r="D4293" t="s">
        <v>21</v>
      </c>
      <c r="E4293">
        <v>98926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43429</v>
      </c>
      <c r="L4293" t="s">
        <v>26</v>
      </c>
      <c r="N4293" t="s">
        <v>24</v>
      </c>
    </row>
    <row r="4294" spans="1:14" x14ac:dyDescent="0.25">
      <c r="A4294" t="s">
        <v>7157</v>
      </c>
      <c r="B4294" t="s">
        <v>7158</v>
      </c>
      <c r="C4294" t="s">
        <v>3880</v>
      </c>
      <c r="D4294" t="s">
        <v>21</v>
      </c>
      <c r="E4294">
        <v>98922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43429</v>
      </c>
      <c r="L4294" t="s">
        <v>26</v>
      </c>
      <c r="N4294" t="s">
        <v>24</v>
      </c>
    </row>
    <row r="4295" spans="1:14" x14ac:dyDescent="0.25">
      <c r="A4295" t="s">
        <v>7159</v>
      </c>
      <c r="B4295" t="s">
        <v>7160</v>
      </c>
      <c r="C4295" t="s">
        <v>84</v>
      </c>
      <c r="D4295" t="s">
        <v>21</v>
      </c>
      <c r="E4295">
        <v>98926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43429</v>
      </c>
      <c r="L4295" t="s">
        <v>26</v>
      </c>
      <c r="N4295" t="s">
        <v>24</v>
      </c>
    </row>
    <row r="4296" spans="1:14" x14ac:dyDescent="0.25">
      <c r="A4296" t="s">
        <v>106</v>
      </c>
      <c r="B4296" t="s">
        <v>7161</v>
      </c>
      <c r="C4296" t="s">
        <v>84</v>
      </c>
      <c r="D4296" t="s">
        <v>21</v>
      </c>
      <c r="E4296">
        <v>98926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43429</v>
      </c>
      <c r="L4296" t="s">
        <v>26</v>
      </c>
      <c r="N4296" t="s">
        <v>24</v>
      </c>
    </row>
    <row r="4297" spans="1:14" x14ac:dyDescent="0.25">
      <c r="A4297" t="s">
        <v>7162</v>
      </c>
      <c r="B4297" t="s">
        <v>7163</v>
      </c>
      <c r="C4297" t="s">
        <v>3880</v>
      </c>
      <c r="D4297" t="s">
        <v>21</v>
      </c>
      <c r="E4297">
        <v>98922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43429</v>
      </c>
      <c r="L4297" t="s">
        <v>26</v>
      </c>
      <c r="N4297" t="s">
        <v>24</v>
      </c>
    </row>
    <row r="4298" spans="1:14" x14ac:dyDescent="0.25">
      <c r="A4298" t="s">
        <v>1117</v>
      </c>
      <c r="B4298" t="s">
        <v>7164</v>
      </c>
      <c r="C4298" t="s">
        <v>84</v>
      </c>
      <c r="D4298" t="s">
        <v>21</v>
      </c>
      <c r="E4298">
        <v>98926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43429</v>
      </c>
      <c r="L4298" t="s">
        <v>26</v>
      </c>
      <c r="N4298" t="s">
        <v>24</v>
      </c>
    </row>
    <row r="4299" spans="1:14" x14ac:dyDescent="0.25">
      <c r="A4299" t="s">
        <v>2618</v>
      </c>
      <c r="B4299" t="s">
        <v>2619</v>
      </c>
      <c r="C4299" t="s">
        <v>29</v>
      </c>
      <c r="D4299" t="s">
        <v>21</v>
      </c>
      <c r="E4299">
        <v>98801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43428</v>
      </c>
      <c r="L4299" t="s">
        <v>26</v>
      </c>
      <c r="N4299" t="s">
        <v>24</v>
      </c>
    </row>
    <row r="4300" spans="1:14" x14ac:dyDescent="0.25">
      <c r="A4300" t="s">
        <v>7165</v>
      </c>
      <c r="B4300" t="s">
        <v>7166</v>
      </c>
      <c r="C4300" t="s">
        <v>29</v>
      </c>
      <c r="D4300" t="s">
        <v>21</v>
      </c>
      <c r="E4300">
        <v>98801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43428</v>
      </c>
      <c r="L4300" t="s">
        <v>26</v>
      </c>
      <c r="N4300" t="s">
        <v>24</v>
      </c>
    </row>
    <row r="4301" spans="1:14" x14ac:dyDescent="0.25">
      <c r="A4301" t="s">
        <v>2371</v>
      </c>
      <c r="B4301" t="s">
        <v>7167</v>
      </c>
      <c r="C4301" t="s">
        <v>29</v>
      </c>
      <c r="D4301" t="s">
        <v>21</v>
      </c>
      <c r="E4301">
        <v>98801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43428</v>
      </c>
      <c r="L4301" t="s">
        <v>26</v>
      </c>
      <c r="N4301" t="s">
        <v>24</v>
      </c>
    </row>
    <row r="4302" spans="1:14" x14ac:dyDescent="0.25">
      <c r="A4302" t="s">
        <v>7168</v>
      </c>
      <c r="B4302" t="s">
        <v>7169</v>
      </c>
      <c r="C4302" t="s">
        <v>236</v>
      </c>
      <c r="D4302" t="s">
        <v>21</v>
      </c>
      <c r="E4302">
        <v>98444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43427</v>
      </c>
      <c r="L4302" t="s">
        <v>26</v>
      </c>
      <c r="N4302" t="s">
        <v>24</v>
      </c>
    </row>
    <row r="4303" spans="1:14" x14ac:dyDescent="0.25">
      <c r="A4303" t="s">
        <v>1310</v>
      </c>
      <c r="B4303" t="s">
        <v>7170</v>
      </c>
      <c r="C4303" t="s">
        <v>227</v>
      </c>
      <c r="D4303" t="s">
        <v>21</v>
      </c>
      <c r="E4303">
        <v>98226</v>
      </c>
      <c r="F4303" t="s">
        <v>22</v>
      </c>
      <c r="G4303" t="s">
        <v>22</v>
      </c>
      <c r="H4303" t="s">
        <v>104</v>
      </c>
      <c r="I4303" t="s">
        <v>148</v>
      </c>
      <c r="J4303" s="1">
        <v>43362</v>
      </c>
      <c r="K4303" s="1">
        <v>43425</v>
      </c>
      <c r="L4303" t="s">
        <v>118</v>
      </c>
      <c r="N4303" t="s">
        <v>1858</v>
      </c>
    </row>
    <row r="4304" spans="1:14" x14ac:dyDescent="0.25">
      <c r="A4304" t="s">
        <v>7171</v>
      </c>
      <c r="B4304" t="s">
        <v>7172</v>
      </c>
      <c r="C4304" t="s">
        <v>20</v>
      </c>
      <c r="D4304" t="s">
        <v>21</v>
      </c>
      <c r="E4304">
        <v>98103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43425</v>
      </c>
      <c r="L4304" t="s">
        <v>26</v>
      </c>
      <c r="N4304" t="s">
        <v>24</v>
      </c>
    </row>
    <row r="4305" spans="1:14" x14ac:dyDescent="0.25">
      <c r="A4305" t="s">
        <v>111</v>
      </c>
      <c r="B4305" t="s">
        <v>3401</v>
      </c>
      <c r="C4305" t="s">
        <v>224</v>
      </c>
      <c r="D4305" t="s">
        <v>21</v>
      </c>
      <c r="E4305">
        <v>98155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43425</v>
      </c>
      <c r="L4305" t="s">
        <v>26</v>
      </c>
      <c r="N4305" t="s">
        <v>24</v>
      </c>
    </row>
    <row r="4306" spans="1:14" x14ac:dyDescent="0.25">
      <c r="A4306" t="s">
        <v>7173</v>
      </c>
      <c r="B4306" t="s">
        <v>7174</v>
      </c>
      <c r="C4306" t="s">
        <v>20</v>
      </c>
      <c r="D4306" t="s">
        <v>21</v>
      </c>
      <c r="E4306">
        <v>98108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43425</v>
      </c>
      <c r="L4306" t="s">
        <v>26</v>
      </c>
      <c r="N4306" t="s">
        <v>24</v>
      </c>
    </row>
    <row r="4307" spans="1:14" x14ac:dyDescent="0.25">
      <c r="A4307" t="s">
        <v>733</v>
      </c>
      <c r="B4307" t="s">
        <v>734</v>
      </c>
      <c r="C4307" t="s">
        <v>255</v>
      </c>
      <c r="D4307" t="s">
        <v>21</v>
      </c>
      <c r="E4307">
        <v>98626</v>
      </c>
      <c r="F4307" t="s">
        <v>22</v>
      </c>
      <c r="G4307" t="s">
        <v>22</v>
      </c>
      <c r="H4307" t="s">
        <v>57</v>
      </c>
      <c r="I4307" t="s">
        <v>203</v>
      </c>
      <c r="J4307" s="1">
        <v>43376</v>
      </c>
      <c r="K4307" s="1">
        <v>43425</v>
      </c>
      <c r="L4307" t="s">
        <v>118</v>
      </c>
      <c r="N4307" t="s">
        <v>1849</v>
      </c>
    </row>
    <row r="4308" spans="1:14" x14ac:dyDescent="0.25">
      <c r="A4308" t="s">
        <v>3130</v>
      </c>
      <c r="B4308" t="s">
        <v>4890</v>
      </c>
      <c r="C4308" t="s">
        <v>236</v>
      </c>
      <c r="D4308" t="s">
        <v>21</v>
      </c>
      <c r="E4308">
        <v>98409</v>
      </c>
      <c r="F4308" t="s">
        <v>22</v>
      </c>
      <c r="G4308" t="s">
        <v>22</v>
      </c>
      <c r="H4308" t="s">
        <v>57</v>
      </c>
      <c r="I4308" t="s">
        <v>58</v>
      </c>
      <c r="J4308" t="s">
        <v>59</v>
      </c>
      <c r="K4308" s="1">
        <v>43425</v>
      </c>
      <c r="L4308" t="s">
        <v>60</v>
      </c>
      <c r="M4308" t="str">
        <f>HYPERLINK("https://www.regulations.gov/docket?D=FDA-2018-H-4442")</f>
        <v>https://www.regulations.gov/docket?D=FDA-2018-H-4442</v>
      </c>
      <c r="N4308" t="s">
        <v>59</v>
      </c>
    </row>
    <row r="4309" spans="1:14" x14ac:dyDescent="0.25">
      <c r="A4309" t="s">
        <v>242</v>
      </c>
      <c r="B4309" t="s">
        <v>7175</v>
      </c>
      <c r="C4309" t="s">
        <v>246</v>
      </c>
      <c r="D4309" t="s">
        <v>21</v>
      </c>
      <c r="E4309">
        <v>98311</v>
      </c>
      <c r="F4309" t="s">
        <v>22</v>
      </c>
      <c r="G4309" t="s">
        <v>22</v>
      </c>
      <c r="H4309" t="s">
        <v>116</v>
      </c>
      <c r="I4309" t="s">
        <v>117</v>
      </c>
      <c r="J4309" s="1">
        <v>43375</v>
      </c>
      <c r="K4309" s="1">
        <v>43425</v>
      </c>
      <c r="L4309" t="s">
        <v>118</v>
      </c>
      <c r="N4309" t="s">
        <v>1849</v>
      </c>
    </row>
    <row r="4310" spans="1:14" x14ac:dyDescent="0.25">
      <c r="A4310" t="s">
        <v>7176</v>
      </c>
      <c r="B4310" t="s">
        <v>7177</v>
      </c>
      <c r="C4310" t="s">
        <v>296</v>
      </c>
      <c r="D4310" t="s">
        <v>21</v>
      </c>
      <c r="E4310">
        <v>98366</v>
      </c>
      <c r="F4310" t="s">
        <v>22</v>
      </c>
      <c r="G4310" t="s">
        <v>22</v>
      </c>
      <c r="H4310" t="s">
        <v>57</v>
      </c>
      <c r="I4310" t="s">
        <v>203</v>
      </c>
      <c r="J4310" s="1">
        <v>43374</v>
      </c>
      <c r="K4310" s="1">
        <v>43425</v>
      </c>
      <c r="L4310" t="s">
        <v>118</v>
      </c>
      <c r="N4310" t="s">
        <v>1849</v>
      </c>
    </row>
    <row r="4311" spans="1:14" x14ac:dyDescent="0.25">
      <c r="A4311" t="s">
        <v>1718</v>
      </c>
      <c r="B4311" t="s">
        <v>1719</v>
      </c>
      <c r="C4311" t="s">
        <v>20</v>
      </c>
      <c r="D4311" t="s">
        <v>21</v>
      </c>
      <c r="E4311">
        <v>98108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43425</v>
      </c>
      <c r="L4311" t="s">
        <v>26</v>
      </c>
      <c r="N4311" t="s">
        <v>24</v>
      </c>
    </row>
    <row r="4312" spans="1:14" x14ac:dyDescent="0.25">
      <c r="A4312" t="s">
        <v>3568</v>
      </c>
      <c r="B4312" t="s">
        <v>3569</v>
      </c>
      <c r="C4312" t="s">
        <v>230</v>
      </c>
      <c r="D4312" t="s">
        <v>21</v>
      </c>
      <c r="E4312">
        <v>98264</v>
      </c>
      <c r="F4312" t="s">
        <v>22</v>
      </c>
      <c r="G4312" t="s">
        <v>22</v>
      </c>
      <c r="H4312" t="s">
        <v>116</v>
      </c>
      <c r="I4312" t="s">
        <v>117</v>
      </c>
      <c r="J4312" s="1">
        <v>43355</v>
      </c>
      <c r="K4312" s="1">
        <v>43425</v>
      </c>
      <c r="L4312" t="s">
        <v>118</v>
      </c>
      <c r="N4312" t="s">
        <v>1849</v>
      </c>
    </row>
    <row r="4313" spans="1:14" x14ac:dyDescent="0.25">
      <c r="A4313" t="s">
        <v>537</v>
      </c>
      <c r="B4313" t="s">
        <v>7178</v>
      </c>
      <c r="C4313" t="s">
        <v>539</v>
      </c>
      <c r="D4313" t="s">
        <v>21</v>
      </c>
      <c r="E4313">
        <v>98592</v>
      </c>
      <c r="F4313" t="s">
        <v>22</v>
      </c>
      <c r="G4313" t="s">
        <v>22</v>
      </c>
      <c r="H4313" t="s">
        <v>104</v>
      </c>
      <c r="I4313" t="s">
        <v>105</v>
      </c>
      <c r="J4313" s="1">
        <v>43375</v>
      </c>
      <c r="K4313" s="1">
        <v>43425</v>
      </c>
      <c r="L4313" t="s">
        <v>118</v>
      </c>
      <c r="N4313" t="s">
        <v>1858</v>
      </c>
    </row>
    <row r="4314" spans="1:14" x14ac:dyDescent="0.25">
      <c r="A4314" t="s">
        <v>3037</v>
      </c>
      <c r="B4314" t="s">
        <v>3038</v>
      </c>
      <c r="C4314" t="s">
        <v>20</v>
      </c>
      <c r="D4314" t="s">
        <v>21</v>
      </c>
      <c r="E4314">
        <v>98105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43425</v>
      </c>
      <c r="L4314" t="s">
        <v>26</v>
      </c>
      <c r="N4314" t="s">
        <v>24</v>
      </c>
    </row>
    <row r="4315" spans="1:14" x14ac:dyDescent="0.25">
      <c r="A4315" t="s">
        <v>7179</v>
      </c>
      <c r="B4315" t="s">
        <v>7180</v>
      </c>
      <c r="C4315" t="s">
        <v>3459</v>
      </c>
      <c r="D4315" t="s">
        <v>21</v>
      </c>
      <c r="E4315">
        <v>99328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43425</v>
      </c>
      <c r="L4315" t="s">
        <v>26</v>
      </c>
      <c r="N4315" t="s">
        <v>24</v>
      </c>
    </row>
    <row r="4316" spans="1:14" x14ac:dyDescent="0.25">
      <c r="A4316" t="s">
        <v>7181</v>
      </c>
      <c r="B4316" t="s">
        <v>7182</v>
      </c>
      <c r="C4316" t="s">
        <v>20</v>
      </c>
      <c r="D4316" t="s">
        <v>21</v>
      </c>
      <c r="E4316">
        <v>98101</v>
      </c>
      <c r="F4316" t="s">
        <v>22</v>
      </c>
      <c r="G4316" t="s">
        <v>22</v>
      </c>
      <c r="H4316" t="s">
        <v>104</v>
      </c>
      <c r="I4316" t="s">
        <v>148</v>
      </c>
      <c r="J4316" s="1">
        <v>43375</v>
      </c>
      <c r="K4316" s="1">
        <v>43425</v>
      </c>
      <c r="L4316" t="s">
        <v>118</v>
      </c>
      <c r="N4316" t="s">
        <v>1858</v>
      </c>
    </row>
    <row r="4317" spans="1:14" x14ac:dyDescent="0.25">
      <c r="A4317" t="s">
        <v>3777</v>
      </c>
      <c r="B4317" t="s">
        <v>3778</v>
      </c>
      <c r="C4317" t="s">
        <v>20</v>
      </c>
      <c r="D4317" t="s">
        <v>21</v>
      </c>
      <c r="E4317">
        <v>98103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43425</v>
      </c>
      <c r="L4317" t="s">
        <v>26</v>
      </c>
      <c r="N4317" t="s">
        <v>24</v>
      </c>
    </row>
    <row r="4318" spans="1:14" x14ac:dyDescent="0.25">
      <c r="A4318" t="s">
        <v>106</v>
      </c>
      <c r="B4318" t="s">
        <v>107</v>
      </c>
      <c r="C4318" t="s">
        <v>108</v>
      </c>
      <c r="D4318" t="s">
        <v>21</v>
      </c>
      <c r="E4318">
        <v>98208</v>
      </c>
      <c r="F4318" t="s">
        <v>22</v>
      </c>
      <c r="G4318" t="s">
        <v>22</v>
      </c>
      <c r="H4318" t="s">
        <v>104</v>
      </c>
      <c r="I4318" t="s">
        <v>1720</v>
      </c>
      <c r="J4318" s="1">
        <v>43354</v>
      </c>
      <c r="K4318" s="1">
        <v>43425</v>
      </c>
      <c r="L4318" t="s">
        <v>118</v>
      </c>
      <c r="N4318" t="s">
        <v>1858</v>
      </c>
    </row>
    <row r="4319" spans="1:14" x14ac:dyDescent="0.25">
      <c r="A4319" t="s">
        <v>581</v>
      </c>
      <c r="B4319" t="s">
        <v>3229</v>
      </c>
      <c r="C4319" t="s">
        <v>454</v>
      </c>
      <c r="D4319" t="s">
        <v>21</v>
      </c>
      <c r="E4319">
        <v>98005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43424</v>
      </c>
      <c r="L4319" t="s">
        <v>26</v>
      </c>
      <c r="N4319" t="s">
        <v>24</v>
      </c>
    </row>
    <row r="4320" spans="1:14" x14ac:dyDescent="0.25">
      <c r="A4320" t="s">
        <v>316</v>
      </c>
      <c r="B4320" t="s">
        <v>7183</v>
      </c>
      <c r="C4320" t="s">
        <v>261</v>
      </c>
      <c r="D4320" t="s">
        <v>21</v>
      </c>
      <c r="E4320">
        <v>99201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43424</v>
      </c>
      <c r="L4320" t="s">
        <v>26</v>
      </c>
      <c r="N4320" t="s">
        <v>24</v>
      </c>
    </row>
    <row r="4321" spans="1:14" x14ac:dyDescent="0.25">
      <c r="A4321" t="s">
        <v>356</v>
      </c>
      <c r="B4321" t="s">
        <v>7184</v>
      </c>
      <c r="C4321" t="s">
        <v>2001</v>
      </c>
      <c r="D4321" t="s">
        <v>21</v>
      </c>
      <c r="E4321">
        <v>98591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43424</v>
      </c>
      <c r="L4321" t="s">
        <v>26</v>
      </c>
      <c r="N4321" t="s">
        <v>24</v>
      </c>
    </row>
    <row r="4322" spans="1:14" x14ac:dyDescent="0.25">
      <c r="A4322" t="s">
        <v>7185</v>
      </c>
      <c r="B4322" t="s">
        <v>7186</v>
      </c>
      <c r="C4322" t="s">
        <v>2019</v>
      </c>
      <c r="D4322" t="s">
        <v>21</v>
      </c>
      <c r="E4322">
        <v>98642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43424</v>
      </c>
      <c r="L4322" t="s">
        <v>26</v>
      </c>
      <c r="N4322" t="s">
        <v>24</v>
      </c>
    </row>
    <row r="4323" spans="1:14" x14ac:dyDescent="0.25">
      <c r="A4323" t="s">
        <v>7187</v>
      </c>
      <c r="B4323" t="s">
        <v>7188</v>
      </c>
      <c r="C4323" t="s">
        <v>407</v>
      </c>
      <c r="D4323" t="s">
        <v>21</v>
      </c>
      <c r="E4323">
        <v>98604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43424</v>
      </c>
      <c r="L4323" t="s">
        <v>26</v>
      </c>
      <c r="N4323" t="s">
        <v>24</v>
      </c>
    </row>
    <row r="4324" spans="1:14" x14ac:dyDescent="0.25">
      <c r="A4324" t="s">
        <v>6449</v>
      </c>
      <c r="B4324" t="s">
        <v>7189</v>
      </c>
      <c r="C4324" t="s">
        <v>398</v>
      </c>
      <c r="D4324" t="s">
        <v>21</v>
      </c>
      <c r="E4324">
        <v>98606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43424</v>
      </c>
      <c r="L4324" t="s">
        <v>26</v>
      </c>
      <c r="N4324" t="s">
        <v>24</v>
      </c>
    </row>
    <row r="4325" spans="1:14" x14ac:dyDescent="0.25">
      <c r="A4325" t="s">
        <v>7190</v>
      </c>
      <c r="B4325" t="s">
        <v>7191</v>
      </c>
      <c r="C4325" t="s">
        <v>261</v>
      </c>
      <c r="D4325" t="s">
        <v>21</v>
      </c>
      <c r="E4325">
        <v>99201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43424</v>
      </c>
      <c r="L4325" t="s">
        <v>26</v>
      </c>
      <c r="N4325" t="s">
        <v>24</v>
      </c>
    </row>
    <row r="4326" spans="1:14" x14ac:dyDescent="0.25">
      <c r="A4326" t="s">
        <v>2109</v>
      </c>
      <c r="B4326" t="s">
        <v>3429</v>
      </c>
      <c r="C4326" t="s">
        <v>930</v>
      </c>
      <c r="D4326" t="s">
        <v>21</v>
      </c>
      <c r="E4326">
        <v>99357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43424</v>
      </c>
      <c r="L4326" t="s">
        <v>26</v>
      </c>
      <c r="N4326" t="s">
        <v>24</v>
      </c>
    </row>
    <row r="4327" spans="1:14" x14ac:dyDescent="0.25">
      <c r="A4327" t="s">
        <v>7192</v>
      </c>
      <c r="B4327" t="s">
        <v>7193</v>
      </c>
      <c r="C4327" t="s">
        <v>261</v>
      </c>
      <c r="D4327" t="s">
        <v>21</v>
      </c>
      <c r="E4327">
        <v>99201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43424</v>
      </c>
      <c r="L4327" t="s">
        <v>26</v>
      </c>
      <c r="N4327" t="s">
        <v>24</v>
      </c>
    </row>
    <row r="4328" spans="1:14" x14ac:dyDescent="0.25">
      <c r="A4328" t="s">
        <v>7194</v>
      </c>
      <c r="B4328" t="s">
        <v>7195</v>
      </c>
      <c r="C4328" t="s">
        <v>261</v>
      </c>
      <c r="D4328" t="s">
        <v>21</v>
      </c>
      <c r="E4328">
        <v>99205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43424</v>
      </c>
      <c r="L4328" t="s">
        <v>26</v>
      </c>
      <c r="N4328" t="s">
        <v>24</v>
      </c>
    </row>
    <row r="4329" spans="1:14" x14ac:dyDescent="0.25">
      <c r="A4329" t="s">
        <v>7196</v>
      </c>
      <c r="B4329" t="s">
        <v>7197</v>
      </c>
      <c r="C4329" t="s">
        <v>3176</v>
      </c>
      <c r="D4329" t="s">
        <v>21</v>
      </c>
      <c r="E4329">
        <v>98629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43424</v>
      </c>
      <c r="L4329" t="s">
        <v>26</v>
      </c>
      <c r="N4329" t="s">
        <v>24</v>
      </c>
    </row>
    <row r="4330" spans="1:14" x14ac:dyDescent="0.25">
      <c r="A4330" t="s">
        <v>556</v>
      </c>
      <c r="B4330" t="s">
        <v>7198</v>
      </c>
      <c r="C4330" t="s">
        <v>2019</v>
      </c>
      <c r="D4330" t="s">
        <v>21</v>
      </c>
      <c r="E4330">
        <v>98642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43424</v>
      </c>
      <c r="L4330" t="s">
        <v>26</v>
      </c>
      <c r="N4330" t="s">
        <v>24</v>
      </c>
    </row>
    <row r="4331" spans="1:14" x14ac:dyDescent="0.25">
      <c r="A4331" t="s">
        <v>7199</v>
      </c>
      <c r="B4331" t="s">
        <v>7200</v>
      </c>
      <c r="C4331" t="s">
        <v>261</v>
      </c>
      <c r="D4331" t="s">
        <v>21</v>
      </c>
      <c r="E4331">
        <v>99205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43423</v>
      </c>
      <c r="L4331" t="s">
        <v>26</v>
      </c>
      <c r="N4331" t="s">
        <v>24</v>
      </c>
    </row>
    <row r="4332" spans="1:14" x14ac:dyDescent="0.25">
      <c r="A4332" t="s">
        <v>7201</v>
      </c>
      <c r="B4332" t="s">
        <v>7202</v>
      </c>
      <c r="C4332" t="s">
        <v>529</v>
      </c>
      <c r="D4332" t="s">
        <v>21</v>
      </c>
      <c r="E4332">
        <v>98033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43423</v>
      </c>
      <c r="L4332" t="s">
        <v>26</v>
      </c>
      <c r="N4332" t="s">
        <v>24</v>
      </c>
    </row>
    <row r="4333" spans="1:14" x14ac:dyDescent="0.25">
      <c r="A4333" t="s">
        <v>7203</v>
      </c>
      <c r="B4333" t="s">
        <v>7204</v>
      </c>
      <c r="C4333" t="s">
        <v>261</v>
      </c>
      <c r="D4333" t="s">
        <v>21</v>
      </c>
      <c r="E4333">
        <v>99208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43423</v>
      </c>
      <c r="L4333" t="s">
        <v>26</v>
      </c>
      <c r="N4333" t="s">
        <v>24</v>
      </c>
    </row>
    <row r="4334" spans="1:14" x14ac:dyDescent="0.25">
      <c r="A4334" t="s">
        <v>7205</v>
      </c>
      <c r="B4334" t="s">
        <v>7206</v>
      </c>
      <c r="C4334" t="s">
        <v>261</v>
      </c>
      <c r="D4334" t="s">
        <v>21</v>
      </c>
      <c r="E4334">
        <v>99205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43423</v>
      </c>
      <c r="L4334" t="s">
        <v>26</v>
      </c>
      <c r="N4334" t="s">
        <v>24</v>
      </c>
    </row>
    <row r="4335" spans="1:14" x14ac:dyDescent="0.25">
      <c r="A4335" t="s">
        <v>3793</v>
      </c>
      <c r="B4335" t="s">
        <v>3794</v>
      </c>
      <c r="C4335" t="s">
        <v>56</v>
      </c>
      <c r="D4335" t="s">
        <v>21</v>
      </c>
      <c r="E4335">
        <v>99352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43423</v>
      </c>
      <c r="L4335" t="s">
        <v>26</v>
      </c>
      <c r="N4335" t="s">
        <v>24</v>
      </c>
    </row>
    <row r="4336" spans="1:14" x14ac:dyDescent="0.25">
      <c r="A4336" t="s">
        <v>7207</v>
      </c>
      <c r="B4336" t="s">
        <v>7208</v>
      </c>
      <c r="C4336" t="s">
        <v>529</v>
      </c>
      <c r="D4336" t="s">
        <v>21</v>
      </c>
      <c r="E4336">
        <v>98034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43423</v>
      </c>
      <c r="L4336" t="s">
        <v>26</v>
      </c>
      <c r="N4336" t="s">
        <v>24</v>
      </c>
    </row>
    <row r="4337" spans="1:14" x14ac:dyDescent="0.25">
      <c r="A4337" t="s">
        <v>7209</v>
      </c>
      <c r="B4337" t="s">
        <v>7210</v>
      </c>
      <c r="C4337" t="s">
        <v>529</v>
      </c>
      <c r="D4337" t="s">
        <v>21</v>
      </c>
      <c r="E4337">
        <v>98034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43423</v>
      </c>
      <c r="L4337" t="s">
        <v>26</v>
      </c>
      <c r="N4337" t="s">
        <v>24</v>
      </c>
    </row>
    <row r="4338" spans="1:14" x14ac:dyDescent="0.25">
      <c r="A4338" t="s">
        <v>111</v>
      </c>
      <c r="B4338" t="s">
        <v>3797</v>
      </c>
      <c r="C4338" t="s">
        <v>132</v>
      </c>
      <c r="D4338" t="s">
        <v>21</v>
      </c>
      <c r="E4338">
        <v>99301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43423</v>
      </c>
      <c r="L4338" t="s">
        <v>26</v>
      </c>
      <c r="N4338" t="s">
        <v>24</v>
      </c>
    </row>
    <row r="4339" spans="1:14" x14ac:dyDescent="0.25">
      <c r="A4339">
        <v>76</v>
      </c>
      <c r="B4339" t="s">
        <v>7211</v>
      </c>
      <c r="C4339" t="s">
        <v>529</v>
      </c>
      <c r="D4339" t="s">
        <v>21</v>
      </c>
      <c r="E4339">
        <v>98034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43423</v>
      </c>
      <c r="L4339" t="s">
        <v>26</v>
      </c>
      <c r="N4339" t="s">
        <v>24</v>
      </c>
    </row>
    <row r="4340" spans="1:14" x14ac:dyDescent="0.25">
      <c r="A4340" t="s">
        <v>7212</v>
      </c>
      <c r="B4340" t="s">
        <v>7213</v>
      </c>
      <c r="C4340" t="s">
        <v>261</v>
      </c>
      <c r="D4340" t="s">
        <v>21</v>
      </c>
      <c r="E4340">
        <v>99201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43423</v>
      </c>
      <c r="L4340" t="s">
        <v>26</v>
      </c>
      <c r="N4340" t="s">
        <v>24</v>
      </c>
    </row>
    <row r="4341" spans="1:14" x14ac:dyDescent="0.25">
      <c r="A4341" t="s">
        <v>7214</v>
      </c>
      <c r="B4341" t="s">
        <v>7215</v>
      </c>
      <c r="C4341" t="s">
        <v>529</v>
      </c>
      <c r="D4341" t="s">
        <v>21</v>
      </c>
      <c r="E4341">
        <v>98033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43423</v>
      </c>
      <c r="L4341" t="s">
        <v>26</v>
      </c>
      <c r="N4341" t="s">
        <v>24</v>
      </c>
    </row>
    <row r="4342" spans="1:14" x14ac:dyDescent="0.25">
      <c r="A4342" t="s">
        <v>7216</v>
      </c>
      <c r="B4342" t="s">
        <v>7217</v>
      </c>
      <c r="C4342" t="s">
        <v>930</v>
      </c>
      <c r="D4342" t="s">
        <v>21</v>
      </c>
      <c r="E4342">
        <v>99357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43423</v>
      </c>
      <c r="L4342" t="s">
        <v>26</v>
      </c>
      <c r="N4342" t="s">
        <v>24</v>
      </c>
    </row>
    <row r="4343" spans="1:14" x14ac:dyDescent="0.25">
      <c r="A4343" t="s">
        <v>187</v>
      </c>
      <c r="B4343" t="s">
        <v>7218</v>
      </c>
      <c r="C4343" t="s">
        <v>293</v>
      </c>
      <c r="D4343" t="s">
        <v>21</v>
      </c>
      <c r="E4343">
        <v>98270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43423</v>
      </c>
      <c r="L4343" t="s">
        <v>26</v>
      </c>
      <c r="N4343" t="s">
        <v>24</v>
      </c>
    </row>
    <row r="4344" spans="1:14" x14ac:dyDescent="0.25">
      <c r="A4344" t="s">
        <v>7219</v>
      </c>
      <c r="B4344" t="s">
        <v>7220</v>
      </c>
      <c r="C4344" t="s">
        <v>529</v>
      </c>
      <c r="D4344" t="s">
        <v>21</v>
      </c>
      <c r="E4344">
        <v>98033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43423</v>
      </c>
      <c r="L4344" t="s">
        <v>26</v>
      </c>
      <c r="N4344" t="s">
        <v>24</v>
      </c>
    </row>
    <row r="4345" spans="1:14" x14ac:dyDescent="0.25">
      <c r="A4345" t="s">
        <v>7221</v>
      </c>
      <c r="B4345" t="s">
        <v>7222</v>
      </c>
      <c r="C4345" t="s">
        <v>529</v>
      </c>
      <c r="D4345" t="s">
        <v>21</v>
      </c>
      <c r="E4345">
        <v>98034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43423</v>
      </c>
      <c r="L4345" t="s">
        <v>26</v>
      </c>
      <c r="N4345" t="s">
        <v>24</v>
      </c>
    </row>
    <row r="4346" spans="1:14" x14ac:dyDescent="0.25">
      <c r="A4346" t="s">
        <v>138</v>
      </c>
      <c r="B4346" t="s">
        <v>3464</v>
      </c>
      <c r="C4346" t="s">
        <v>56</v>
      </c>
      <c r="D4346" t="s">
        <v>21</v>
      </c>
      <c r="E4346">
        <v>99352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43423</v>
      </c>
      <c r="L4346" t="s">
        <v>26</v>
      </c>
      <c r="N4346" t="s">
        <v>24</v>
      </c>
    </row>
    <row r="4347" spans="1:14" x14ac:dyDescent="0.25">
      <c r="A4347" t="s">
        <v>1417</v>
      </c>
      <c r="B4347" t="s">
        <v>7223</v>
      </c>
      <c r="C4347" t="s">
        <v>261</v>
      </c>
      <c r="D4347" t="s">
        <v>21</v>
      </c>
      <c r="E4347">
        <v>99204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43423</v>
      </c>
      <c r="L4347" t="s">
        <v>26</v>
      </c>
      <c r="N4347" t="s">
        <v>24</v>
      </c>
    </row>
    <row r="4348" spans="1:14" x14ac:dyDescent="0.25">
      <c r="A4348" t="s">
        <v>7224</v>
      </c>
      <c r="B4348" t="s">
        <v>7225</v>
      </c>
      <c r="C4348" t="s">
        <v>261</v>
      </c>
      <c r="D4348" t="s">
        <v>21</v>
      </c>
      <c r="E4348">
        <v>99204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43423</v>
      </c>
      <c r="L4348" t="s">
        <v>26</v>
      </c>
      <c r="N4348" t="s">
        <v>24</v>
      </c>
    </row>
    <row r="4349" spans="1:14" x14ac:dyDescent="0.25">
      <c r="A4349" t="s">
        <v>7226</v>
      </c>
      <c r="B4349" t="s">
        <v>7227</v>
      </c>
      <c r="C4349" t="s">
        <v>209</v>
      </c>
      <c r="D4349" t="s">
        <v>21</v>
      </c>
      <c r="E4349">
        <v>98042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43423</v>
      </c>
      <c r="L4349" t="s">
        <v>26</v>
      </c>
      <c r="N4349" t="s">
        <v>24</v>
      </c>
    </row>
    <row r="4350" spans="1:14" x14ac:dyDescent="0.25">
      <c r="A4350" t="s">
        <v>7228</v>
      </c>
      <c r="B4350" t="s">
        <v>7229</v>
      </c>
      <c r="C4350" t="s">
        <v>142</v>
      </c>
      <c r="D4350" t="s">
        <v>21</v>
      </c>
      <c r="E4350">
        <v>98908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43423</v>
      </c>
      <c r="L4350" t="s">
        <v>26</v>
      </c>
      <c r="N4350" t="s">
        <v>24</v>
      </c>
    </row>
    <row r="4351" spans="1:14" x14ac:dyDescent="0.25">
      <c r="A4351" t="s">
        <v>7230</v>
      </c>
      <c r="B4351" t="s">
        <v>7231</v>
      </c>
      <c r="C4351" t="s">
        <v>930</v>
      </c>
      <c r="D4351" t="s">
        <v>21</v>
      </c>
      <c r="E4351">
        <v>99357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43423</v>
      </c>
      <c r="L4351" t="s">
        <v>26</v>
      </c>
      <c r="N4351" t="s">
        <v>24</v>
      </c>
    </row>
    <row r="4352" spans="1:14" x14ac:dyDescent="0.25">
      <c r="A4352" t="s">
        <v>688</v>
      </c>
      <c r="B4352" t="s">
        <v>7232</v>
      </c>
      <c r="C4352" t="s">
        <v>454</v>
      </c>
      <c r="D4352" t="s">
        <v>21</v>
      </c>
      <c r="E4352">
        <v>98005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43423</v>
      </c>
      <c r="L4352" t="s">
        <v>26</v>
      </c>
      <c r="N4352" t="s">
        <v>24</v>
      </c>
    </row>
    <row r="4353" spans="1:14" x14ac:dyDescent="0.25">
      <c r="A4353" t="s">
        <v>1117</v>
      </c>
      <c r="B4353" t="s">
        <v>7233</v>
      </c>
      <c r="C4353" t="s">
        <v>261</v>
      </c>
      <c r="D4353" t="s">
        <v>21</v>
      </c>
      <c r="E4353">
        <v>99220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43423</v>
      </c>
      <c r="L4353" t="s">
        <v>26</v>
      </c>
      <c r="N4353" t="s">
        <v>24</v>
      </c>
    </row>
    <row r="4354" spans="1:14" x14ac:dyDescent="0.25">
      <c r="A4354" t="s">
        <v>556</v>
      </c>
      <c r="B4354" t="s">
        <v>7234</v>
      </c>
      <c r="C4354" t="s">
        <v>286</v>
      </c>
      <c r="D4354" t="s">
        <v>21</v>
      </c>
      <c r="E4354">
        <v>98506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43423</v>
      </c>
      <c r="L4354" t="s">
        <v>26</v>
      </c>
      <c r="N4354" t="s">
        <v>24</v>
      </c>
    </row>
    <row r="4355" spans="1:14" x14ac:dyDescent="0.25">
      <c r="A4355" t="s">
        <v>1143</v>
      </c>
      <c r="B4355" t="s">
        <v>7235</v>
      </c>
      <c r="C4355" t="s">
        <v>529</v>
      </c>
      <c r="D4355" t="s">
        <v>21</v>
      </c>
      <c r="E4355">
        <v>98033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43423</v>
      </c>
      <c r="L4355" t="s">
        <v>26</v>
      </c>
      <c r="N4355" t="s">
        <v>24</v>
      </c>
    </row>
    <row r="4356" spans="1:14" x14ac:dyDescent="0.25">
      <c r="A4356" t="s">
        <v>7236</v>
      </c>
      <c r="B4356" t="s">
        <v>7237</v>
      </c>
      <c r="C4356" t="s">
        <v>2089</v>
      </c>
      <c r="D4356" t="s">
        <v>21</v>
      </c>
      <c r="E4356">
        <v>98338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43422</v>
      </c>
      <c r="L4356" t="s">
        <v>26</v>
      </c>
      <c r="N4356" t="s">
        <v>24</v>
      </c>
    </row>
    <row r="4357" spans="1:14" x14ac:dyDescent="0.25">
      <c r="A4357" t="s">
        <v>7238</v>
      </c>
      <c r="B4357" t="s">
        <v>7239</v>
      </c>
      <c r="C4357" t="s">
        <v>2089</v>
      </c>
      <c r="D4357" t="s">
        <v>21</v>
      </c>
      <c r="E4357">
        <v>98338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43422</v>
      </c>
      <c r="L4357" t="s">
        <v>26</v>
      </c>
      <c r="N4357" t="s">
        <v>24</v>
      </c>
    </row>
    <row r="4358" spans="1:14" x14ac:dyDescent="0.25">
      <c r="A4358" t="s">
        <v>7240</v>
      </c>
      <c r="B4358" t="s">
        <v>7241</v>
      </c>
      <c r="C4358" t="s">
        <v>142</v>
      </c>
      <c r="D4358" t="s">
        <v>21</v>
      </c>
      <c r="E4358">
        <v>98902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43422</v>
      </c>
      <c r="L4358" t="s">
        <v>26</v>
      </c>
      <c r="N4358" t="s">
        <v>24</v>
      </c>
    </row>
    <row r="4359" spans="1:14" x14ac:dyDescent="0.25">
      <c r="A4359" t="s">
        <v>7242</v>
      </c>
      <c r="B4359" t="s">
        <v>7243</v>
      </c>
      <c r="C4359" t="s">
        <v>2089</v>
      </c>
      <c r="D4359" t="s">
        <v>21</v>
      </c>
      <c r="E4359">
        <v>98338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43422</v>
      </c>
      <c r="L4359" t="s">
        <v>26</v>
      </c>
      <c r="N4359" t="s">
        <v>24</v>
      </c>
    </row>
    <row r="4360" spans="1:14" x14ac:dyDescent="0.25">
      <c r="A4360" t="s">
        <v>7244</v>
      </c>
      <c r="B4360" t="s">
        <v>7245</v>
      </c>
      <c r="C4360" t="s">
        <v>142</v>
      </c>
      <c r="D4360" t="s">
        <v>21</v>
      </c>
      <c r="E4360">
        <v>98908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43422</v>
      </c>
      <c r="L4360" t="s">
        <v>26</v>
      </c>
      <c r="N4360" t="s">
        <v>24</v>
      </c>
    </row>
    <row r="4361" spans="1:14" x14ac:dyDescent="0.25">
      <c r="A4361" t="s">
        <v>7246</v>
      </c>
      <c r="B4361" t="s">
        <v>7247</v>
      </c>
      <c r="C4361" t="s">
        <v>2089</v>
      </c>
      <c r="D4361" t="s">
        <v>21</v>
      </c>
      <c r="E4361">
        <v>98338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43422</v>
      </c>
      <c r="L4361" t="s">
        <v>26</v>
      </c>
      <c r="N4361" t="s">
        <v>24</v>
      </c>
    </row>
    <row r="4362" spans="1:14" x14ac:dyDescent="0.25">
      <c r="A4362" t="s">
        <v>7248</v>
      </c>
      <c r="B4362" t="s">
        <v>7249</v>
      </c>
      <c r="C4362" t="s">
        <v>142</v>
      </c>
      <c r="D4362" t="s">
        <v>21</v>
      </c>
      <c r="E4362">
        <v>98902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43422</v>
      </c>
      <c r="L4362" t="s">
        <v>26</v>
      </c>
      <c r="N4362" t="s">
        <v>24</v>
      </c>
    </row>
    <row r="4363" spans="1:14" x14ac:dyDescent="0.25">
      <c r="A4363" t="s">
        <v>7250</v>
      </c>
      <c r="B4363" t="s">
        <v>7251</v>
      </c>
      <c r="C4363" t="s">
        <v>2089</v>
      </c>
      <c r="D4363" t="s">
        <v>21</v>
      </c>
      <c r="E4363">
        <v>98338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43422</v>
      </c>
      <c r="L4363" t="s">
        <v>26</v>
      </c>
      <c r="N4363" t="s">
        <v>24</v>
      </c>
    </row>
    <row r="4364" spans="1:14" x14ac:dyDescent="0.25">
      <c r="A4364" t="s">
        <v>7252</v>
      </c>
      <c r="B4364" t="s">
        <v>7253</v>
      </c>
      <c r="C4364" t="s">
        <v>142</v>
      </c>
      <c r="D4364" t="s">
        <v>21</v>
      </c>
      <c r="E4364">
        <v>98902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43422</v>
      </c>
      <c r="L4364" t="s">
        <v>26</v>
      </c>
      <c r="N4364" t="s">
        <v>24</v>
      </c>
    </row>
    <row r="4365" spans="1:14" x14ac:dyDescent="0.25">
      <c r="A4365" t="s">
        <v>7254</v>
      </c>
      <c r="B4365" t="s">
        <v>7255</v>
      </c>
      <c r="C4365" t="s">
        <v>2089</v>
      </c>
      <c r="D4365" t="s">
        <v>21</v>
      </c>
      <c r="E4365">
        <v>98338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43422</v>
      </c>
      <c r="L4365" t="s">
        <v>26</v>
      </c>
      <c r="N4365" t="s">
        <v>24</v>
      </c>
    </row>
    <row r="4366" spans="1:14" x14ac:dyDescent="0.25">
      <c r="A4366" t="s">
        <v>291</v>
      </c>
      <c r="B4366" t="s">
        <v>4039</v>
      </c>
      <c r="C4366" t="s">
        <v>92</v>
      </c>
      <c r="D4366" t="s">
        <v>21</v>
      </c>
      <c r="E4366">
        <v>98273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43421</v>
      </c>
      <c r="L4366" t="s">
        <v>26</v>
      </c>
      <c r="N4366" t="s">
        <v>24</v>
      </c>
    </row>
    <row r="4367" spans="1:14" x14ac:dyDescent="0.25">
      <c r="A4367" t="s">
        <v>3625</v>
      </c>
      <c r="B4367" t="s">
        <v>3626</v>
      </c>
      <c r="C4367" t="s">
        <v>20</v>
      </c>
      <c r="D4367" t="s">
        <v>21</v>
      </c>
      <c r="E4367">
        <v>98126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43420</v>
      </c>
      <c r="L4367" t="s">
        <v>26</v>
      </c>
      <c r="N4367" t="s">
        <v>24</v>
      </c>
    </row>
    <row r="4368" spans="1:14" x14ac:dyDescent="0.25">
      <c r="A4368" t="s">
        <v>111</v>
      </c>
      <c r="B4368" t="s">
        <v>7256</v>
      </c>
      <c r="C4368" t="s">
        <v>20</v>
      </c>
      <c r="D4368" t="s">
        <v>21</v>
      </c>
      <c r="E4368">
        <v>98155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43420</v>
      </c>
      <c r="L4368" t="s">
        <v>26</v>
      </c>
      <c r="N4368" t="s">
        <v>24</v>
      </c>
    </row>
    <row r="4369" spans="1:14" x14ac:dyDescent="0.25">
      <c r="A4369" t="s">
        <v>994</v>
      </c>
      <c r="B4369" t="s">
        <v>7257</v>
      </c>
      <c r="C4369" t="s">
        <v>142</v>
      </c>
      <c r="D4369" t="s">
        <v>21</v>
      </c>
      <c r="E4369">
        <v>98901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43420</v>
      </c>
      <c r="L4369" t="s">
        <v>26</v>
      </c>
      <c r="N4369" t="s">
        <v>24</v>
      </c>
    </row>
    <row r="4370" spans="1:14" x14ac:dyDescent="0.25">
      <c r="A4370" t="s">
        <v>312</v>
      </c>
      <c r="B4370" t="s">
        <v>3233</v>
      </c>
      <c r="C4370" t="s">
        <v>209</v>
      </c>
      <c r="D4370" t="s">
        <v>21</v>
      </c>
      <c r="E4370">
        <v>98032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43420</v>
      </c>
      <c r="L4370" t="s">
        <v>26</v>
      </c>
      <c r="N4370" t="s">
        <v>24</v>
      </c>
    </row>
    <row r="4371" spans="1:14" x14ac:dyDescent="0.25">
      <c r="A4371" t="s">
        <v>2228</v>
      </c>
      <c r="B4371" t="s">
        <v>7258</v>
      </c>
      <c r="C4371" t="s">
        <v>470</v>
      </c>
      <c r="D4371" t="s">
        <v>21</v>
      </c>
      <c r="E4371">
        <v>98146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43420</v>
      </c>
      <c r="L4371" t="s">
        <v>26</v>
      </c>
      <c r="N4371" t="s">
        <v>24</v>
      </c>
    </row>
    <row r="4372" spans="1:14" x14ac:dyDescent="0.25">
      <c r="A4372" t="s">
        <v>312</v>
      </c>
      <c r="B4372" t="s">
        <v>3265</v>
      </c>
      <c r="C4372" t="s">
        <v>209</v>
      </c>
      <c r="D4372" t="s">
        <v>21</v>
      </c>
      <c r="E4372">
        <v>98030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43420</v>
      </c>
      <c r="L4372" t="s">
        <v>26</v>
      </c>
      <c r="N4372" t="s">
        <v>24</v>
      </c>
    </row>
    <row r="4373" spans="1:14" x14ac:dyDescent="0.25">
      <c r="A4373" t="s">
        <v>7259</v>
      </c>
      <c r="B4373" t="s">
        <v>7260</v>
      </c>
      <c r="C4373" t="s">
        <v>142</v>
      </c>
      <c r="D4373" t="s">
        <v>21</v>
      </c>
      <c r="E4373">
        <v>98903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43420</v>
      </c>
      <c r="L4373" t="s">
        <v>26</v>
      </c>
      <c r="N4373" t="s">
        <v>24</v>
      </c>
    </row>
    <row r="4374" spans="1:14" x14ac:dyDescent="0.25">
      <c r="A4374" t="s">
        <v>7261</v>
      </c>
      <c r="B4374" t="s">
        <v>7262</v>
      </c>
      <c r="C4374" t="s">
        <v>215</v>
      </c>
      <c r="D4374" t="s">
        <v>21</v>
      </c>
      <c r="E4374">
        <v>98023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43420</v>
      </c>
      <c r="L4374" t="s">
        <v>26</v>
      </c>
      <c r="N4374" t="s">
        <v>24</v>
      </c>
    </row>
    <row r="4375" spans="1:14" x14ac:dyDescent="0.25">
      <c r="A4375" t="s">
        <v>7263</v>
      </c>
      <c r="B4375" t="s">
        <v>7264</v>
      </c>
      <c r="C4375" t="s">
        <v>1270</v>
      </c>
      <c r="D4375" t="s">
        <v>21</v>
      </c>
      <c r="E4375">
        <v>98011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43420</v>
      </c>
      <c r="L4375" t="s">
        <v>26</v>
      </c>
      <c r="N4375" t="s">
        <v>24</v>
      </c>
    </row>
    <row r="4376" spans="1:14" x14ac:dyDescent="0.25">
      <c r="A4376" t="s">
        <v>7265</v>
      </c>
      <c r="B4376" t="s">
        <v>7266</v>
      </c>
      <c r="C4376" t="s">
        <v>215</v>
      </c>
      <c r="D4376" t="s">
        <v>21</v>
      </c>
      <c r="E4376">
        <v>98003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43420</v>
      </c>
      <c r="L4376" t="s">
        <v>26</v>
      </c>
      <c r="N4376" t="s">
        <v>24</v>
      </c>
    </row>
    <row r="4377" spans="1:14" x14ac:dyDescent="0.25">
      <c r="A4377" t="s">
        <v>7267</v>
      </c>
      <c r="B4377" t="s">
        <v>7268</v>
      </c>
      <c r="C4377" t="s">
        <v>7269</v>
      </c>
      <c r="D4377" t="s">
        <v>21</v>
      </c>
      <c r="E4377">
        <v>98271</v>
      </c>
      <c r="F4377" t="s">
        <v>22</v>
      </c>
      <c r="G4377" t="s">
        <v>22</v>
      </c>
      <c r="H4377" t="s">
        <v>57</v>
      </c>
      <c r="I4377" t="s">
        <v>212</v>
      </c>
      <c r="J4377" t="s">
        <v>59</v>
      </c>
      <c r="K4377" s="1">
        <v>43420</v>
      </c>
      <c r="L4377" t="s">
        <v>60</v>
      </c>
      <c r="M4377" t="str">
        <f>HYPERLINK("https://www.regulations.gov/docket?D=FDA-2018-H-4365")</f>
        <v>https://www.regulations.gov/docket?D=FDA-2018-H-4365</v>
      </c>
      <c r="N4377" t="s">
        <v>59</v>
      </c>
    </row>
    <row r="4378" spans="1:14" x14ac:dyDescent="0.25">
      <c r="A4378" t="s">
        <v>7270</v>
      </c>
      <c r="B4378" t="s">
        <v>7271</v>
      </c>
      <c r="C4378" t="s">
        <v>619</v>
      </c>
      <c r="D4378" t="s">
        <v>21</v>
      </c>
      <c r="E4378">
        <v>98077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43420</v>
      </c>
      <c r="L4378" t="s">
        <v>26</v>
      </c>
      <c r="N4378" t="s">
        <v>24</v>
      </c>
    </row>
    <row r="4379" spans="1:14" x14ac:dyDescent="0.25">
      <c r="A4379" t="s">
        <v>818</v>
      </c>
      <c r="B4379" t="s">
        <v>3772</v>
      </c>
      <c r="C4379" t="s">
        <v>20</v>
      </c>
      <c r="D4379" t="s">
        <v>21</v>
      </c>
      <c r="E4379">
        <v>98103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43420</v>
      </c>
      <c r="L4379" t="s">
        <v>26</v>
      </c>
      <c r="N4379" t="s">
        <v>24</v>
      </c>
    </row>
    <row r="4380" spans="1:14" x14ac:dyDescent="0.25">
      <c r="A4380" t="s">
        <v>5941</v>
      </c>
      <c r="B4380" t="s">
        <v>5942</v>
      </c>
      <c r="C4380" t="s">
        <v>142</v>
      </c>
      <c r="D4380" t="s">
        <v>21</v>
      </c>
      <c r="E4380">
        <v>98902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43420</v>
      </c>
      <c r="L4380" t="s">
        <v>26</v>
      </c>
      <c r="N4380" t="s">
        <v>24</v>
      </c>
    </row>
    <row r="4381" spans="1:14" x14ac:dyDescent="0.25">
      <c r="A4381" t="s">
        <v>7272</v>
      </c>
      <c r="B4381" t="s">
        <v>7273</v>
      </c>
      <c r="C4381" t="s">
        <v>1688</v>
      </c>
      <c r="D4381" t="s">
        <v>21</v>
      </c>
      <c r="E4381">
        <v>98198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43420</v>
      </c>
      <c r="L4381" t="s">
        <v>26</v>
      </c>
      <c r="N4381" t="s">
        <v>24</v>
      </c>
    </row>
    <row r="4382" spans="1:14" x14ac:dyDescent="0.25">
      <c r="A4382" t="s">
        <v>7274</v>
      </c>
      <c r="B4382" t="s">
        <v>7275</v>
      </c>
      <c r="C4382" t="s">
        <v>142</v>
      </c>
      <c r="D4382" t="s">
        <v>21</v>
      </c>
      <c r="E4382">
        <v>98901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43420</v>
      </c>
      <c r="L4382" t="s">
        <v>26</v>
      </c>
      <c r="N4382" t="s">
        <v>24</v>
      </c>
    </row>
    <row r="4383" spans="1:14" x14ac:dyDescent="0.25">
      <c r="A4383" t="s">
        <v>7276</v>
      </c>
      <c r="B4383" t="s">
        <v>7277</v>
      </c>
      <c r="C4383" t="s">
        <v>20</v>
      </c>
      <c r="D4383" t="s">
        <v>21</v>
      </c>
      <c r="E4383">
        <v>98133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43420</v>
      </c>
      <c r="L4383" t="s">
        <v>26</v>
      </c>
      <c r="N4383" t="s">
        <v>24</v>
      </c>
    </row>
    <row r="4384" spans="1:14" x14ac:dyDescent="0.25">
      <c r="A4384" t="s">
        <v>7278</v>
      </c>
      <c r="B4384" t="s">
        <v>7279</v>
      </c>
      <c r="C4384" t="s">
        <v>142</v>
      </c>
      <c r="D4384" t="s">
        <v>21</v>
      </c>
      <c r="E4384">
        <v>98901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43420</v>
      </c>
      <c r="L4384" t="s">
        <v>26</v>
      </c>
      <c r="N4384" t="s">
        <v>24</v>
      </c>
    </row>
    <row r="4385" spans="1:14" x14ac:dyDescent="0.25">
      <c r="A4385" t="s">
        <v>3647</v>
      </c>
      <c r="B4385" t="s">
        <v>3648</v>
      </c>
      <c r="C4385" t="s">
        <v>20</v>
      </c>
      <c r="D4385" t="s">
        <v>21</v>
      </c>
      <c r="E4385">
        <v>98108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43420</v>
      </c>
      <c r="L4385" t="s">
        <v>26</v>
      </c>
      <c r="N4385" t="s">
        <v>24</v>
      </c>
    </row>
    <row r="4386" spans="1:14" x14ac:dyDescent="0.25">
      <c r="A4386" t="s">
        <v>7280</v>
      </c>
      <c r="B4386" t="s">
        <v>7281</v>
      </c>
      <c r="C4386" t="s">
        <v>4122</v>
      </c>
      <c r="D4386" t="s">
        <v>21</v>
      </c>
      <c r="E4386">
        <v>98236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43420</v>
      </c>
      <c r="L4386" t="s">
        <v>26</v>
      </c>
      <c r="N4386" t="s">
        <v>24</v>
      </c>
    </row>
    <row r="4387" spans="1:14" x14ac:dyDescent="0.25">
      <c r="A4387" t="s">
        <v>7282</v>
      </c>
      <c r="B4387" t="s">
        <v>7283</v>
      </c>
      <c r="C4387" t="s">
        <v>142</v>
      </c>
      <c r="D4387" t="s">
        <v>21</v>
      </c>
      <c r="E4387">
        <v>98902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43420</v>
      </c>
      <c r="L4387" t="s">
        <v>26</v>
      </c>
      <c r="N4387" t="s">
        <v>24</v>
      </c>
    </row>
    <row r="4388" spans="1:14" x14ac:dyDescent="0.25">
      <c r="A4388" t="s">
        <v>77</v>
      </c>
      <c r="B4388" t="s">
        <v>5149</v>
      </c>
      <c r="C4388" t="s">
        <v>215</v>
      </c>
      <c r="D4388" t="s">
        <v>21</v>
      </c>
      <c r="E4388">
        <v>98003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43420</v>
      </c>
      <c r="L4388" t="s">
        <v>26</v>
      </c>
      <c r="N4388" t="s">
        <v>24</v>
      </c>
    </row>
    <row r="4389" spans="1:14" x14ac:dyDescent="0.25">
      <c r="A4389" t="s">
        <v>7284</v>
      </c>
      <c r="B4389" t="s">
        <v>7285</v>
      </c>
      <c r="C4389" t="s">
        <v>657</v>
      </c>
      <c r="D4389" t="s">
        <v>21</v>
      </c>
      <c r="E4389">
        <v>98277</v>
      </c>
      <c r="F4389" t="s">
        <v>22</v>
      </c>
      <c r="G4389" t="s">
        <v>22</v>
      </c>
      <c r="H4389" t="s">
        <v>57</v>
      </c>
      <c r="I4389" t="s">
        <v>620</v>
      </c>
      <c r="J4389" s="1">
        <v>43361</v>
      </c>
      <c r="K4389" s="1">
        <v>43419</v>
      </c>
      <c r="L4389" t="s">
        <v>118</v>
      </c>
      <c r="N4389" t="s">
        <v>1849</v>
      </c>
    </row>
    <row r="4390" spans="1:14" x14ac:dyDescent="0.25">
      <c r="A4390" t="s">
        <v>7286</v>
      </c>
      <c r="B4390" t="s">
        <v>7287</v>
      </c>
      <c r="C4390" t="s">
        <v>227</v>
      </c>
      <c r="D4390" t="s">
        <v>21</v>
      </c>
      <c r="E4390">
        <v>98226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43419</v>
      </c>
      <c r="L4390" t="s">
        <v>26</v>
      </c>
      <c r="N4390" t="s">
        <v>24</v>
      </c>
    </row>
    <row r="4391" spans="1:14" x14ac:dyDescent="0.25">
      <c r="A4391" t="s">
        <v>7288</v>
      </c>
      <c r="B4391" t="s">
        <v>7289</v>
      </c>
      <c r="C4391" t="s">
        <v>20</v>
      </c>
      <c r="D4391" t="s">
        <v>21</v>
      </c>
      <c r="E4391">
        <v>98144</v>
      </c>
      <c r="F4391" t="s">
        <v>22</v>
      </c>
      <c r="G4391" t="s">
        <v>22</v>
      </c>
      <c r="H4391" t="s">
        <v>104</v>
      </c>
      <c r="I4391" t="s">
        <v>105</v>
      </c>
      <c r="J4391" s="1">
        <v>43362</v>
      </c>
      <c r="K4391" s="1">
        <v>43419</v>
      </c>
      <c r="L4391" t="s">
        <v>118</v>
      </c>
      <c r="N4391" t="s">
        <v>1858</v>
      </c>
    </row>
    <row r="4392" spans="1:14" x14ac:dyDescent="0.25">
      <c r="A4392" t="s">
        <v>3130</v>
      </c>
      <c r="B4392" t="s">
        <v>7290</v>
      </c>
      <c r="C4392" t="s">
        <v>142</v>
      </c>
      <c r="D4392" t="s">
        <v>21</v>
      </c>
      <c r="E4392">
        <v>98902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43419</v>
      </c>
      <c r="L4392" t="s">
        <v>26</v>
      </c>
      <c r="N4392" t="s">
        <v>24</v>
      </c>
    </row>
    <row r="4393" spans="1:14" x14ac:dyDescent="0.25">
      <c r="A4393" t="s">
        <v>312</v>
      </c>
      <c r="B4393" t="s">
        <v>2526</v>
      </c>
      <c r="C4393" t="s">
        <v>422</v>
      </c>
      <c r="D4393" t="s">
        <v>21</v>
      </c>
      <c r="E4393">
        <v>98275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43419</v>
      </c>
      <c r="L4393" t="s">
        <v>26</v>
      </c>
      <c r="N4393" t="s">
        <v>24</v>
      </c>
    </row>
    <row r="4394" spans="1:14" x14ac:dyDescent="0.25">
      <c r="A4394" t="s">
        <v>7291</v>
      </c>
      <c r="B4394" t="s">
        <v>7292</v>
      </c>
      <c r="C4394" t="s">
        <v>178</v>
      </c>
      <c r="D4394" t="s">
        <v>21</v>
      </c>
      <c r="E4394">
        <v>98944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43419</v>
      </c>
      <c r="L4394" t="s">
        <v>26</v>
      </c>
      <c r="N4394" t="s">
        <v>24</v>
      </c>
    </row>
    <row r="4395" spans="1:14" x14ac:dyDescent="0.25">
      <c r="A4395" t="s">
        <v>7293</v>
      </c>
      <c r="B4395" t="s">
        <v>7294</v>
      </c>
      <c r="C4395" t="s">
        <v>227</v>
      </c>
      <c r="D4395" t="s">
        <v>21</v>
      </c>
      <c r="E4395">
        <v>98225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43419</v>
      </c>
      <c r="L4395" t="s">
        <v>26</v>
      </c>
      <c r="N4395" t="s">
        <v>24</v>
      </c>
    </row>
    <row r="4396" spans="1:14" x14ac:dyDescent="0.25">
      <c r="A4396" t="s">
        <v>242</v>
      </c>
      <c r="B4396" t="s">
        <v>7295</v>
      </c>
      <c r="C4396" t="s">
        <v>261</v>
      </c>
      <c r="D4396" t="s">
        <v>21</v>
      </c>
      <c r="E4396">
        <v>99202</v>
      </c>
      <c r="F4396" t="s">
        <v>22</v>
      </c>
      <c r="G4396" t="s">
        <v>22</v>
      </c>
      <c r="H4396" t="s">
        <v>57</v>
      </c>
      <c r="I4396" t="s">
        <v>203</v>
      </c>
      <c r="J4396" s="1">
        <v>43361</v>
      </c>
      <c r="K4396" s="1">
        <v>43419</v>
      </c>
      <c r="L4396" t="s">
        <v>118</v>
      </c>
      <c r="N4396" t="s">
        <v>1992</v>
      </c>
    </row>
    <row r="4397" spans="1:14" x14ac:dyDescent="0.25">
      <c r="A4397" t="s">
        <v>5561</v>
      </c>
      <c r="B4397" t="s">
        <v>5562</v>
      </c>
      <c r="C4397" t="s">
        <v>632</v>
      </c>
      <c r="D4397" t="s">
        <v>21</v>
      </c>
      <c r="E4397">
        <v>98037</v>
      </c>
      <c r="F4397" t="s">
        <v>22</v>
      </c>
      <c r="G4397" t="s">
        <v>22</v>
      </c>
      <c r="H4397" t="s">
        <v>57</v>
      </c>
      <c r="I4397" t="s">
        <v>58</v>
      </c>
      <c r="J4397" s="1">
        <v>43355</v>
      </c>
      <c r="K4397" s="1">
        <v>43419</v>
      </c>
      <c r="L4397" t="s">
        <v>118</v>
      </c>
      <c r="N4397" t="s">
        <v>1992</v>
      </c>
    </row>
    <row r="4398" spans="1:14" x14ac:dyDescent="0.25">
      <c r="A4398" t="s">
        <v>1077</v>
      </c>
      <c r="B4398" t="s">
        <v>7296</v>
      </c>
      <c r="C4398" t="s">
        <v>202</v>
      </c>
      <c r="D4398" t="s">
        <v>21</v>
      </c>
      <c r="E4398">
        <v>98038</v>
      </c>
      <c r="F4398" t="s">
        <v>22</v>
      </c>
      <c r="G4398" t="s">
        <v>22</v>
      </c>
      <c r="H4398" t="s">
        <v>57</v>
      </c>
      <c r="I4398" t="s">
        <v>58</v>
      </c>
      <c r="J4398" s="1">
        <v>43362</v>
      </c>
      <c r="K4398" s="1">
        <v>43419</v>
      </c>
      <c r="L4398" t="s">
        <v>118</v>
      </c>
      <c r="N4398" t="s">
        <v>1992</v>
      </c>
    </row>
    <row r="4399" spans="1:14" x14ac:dyDescent="0.25">
      <c r="A4399" t="s">
        <v>7297</v>
      </c>
      <c r="B4399" t="s">
        <v>7298</v>
      </c>
      <c r="C4399" t="s">
        <v>614</v>
      </c>
      <c r="D4399" t="s">
        <v>21</v>
      </c>
      <c r="E4399">
        <v>98674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43419</v>
      </c>
      <c r="L4399" t="s">
        <v>26</v>
      </c>
      <c r="N4399" t="s">
        <v>24</v>
      </c>
    </row>
    <row r="4400" spans="1:14" x14ac:dyDescent="0.25">
      <c r="A4400" t="s">
        <v>2380</v>
      </c>
      <c r="B4400" t="s">
        <v>2381</v>
      </c>
      <c r="C4400" t="s">
        <v>261</v>
      </c>
      <c r="D4400" t="s">
        <v>21</v>
      </c>
      <c r="E4400">
        <v>99208</v>
      </c>
      <c r="F4400" t="s">
        <v>22</v>
      </c>
      <c r="G4400" t="s">
        <v>22</v>
      </c>
      <c r="H4400" t="s">
        <v>104</v>
      </c>
      <c r="I4400" t="s">
        <v>105</v>
      </c>
      <c r="J4400" s="1">
        <v>43364</v>
      </c>
      <c r="K4400" s="1">
        <v>43419</v>
      </c>
      <c r="L4400" t="s">
        <v>118</v>
      </c>
      <c r="N4400" t="s">
        <v>1858</v>
      </c>
    </row>
    <row r="4401" spans="1:14" x14ac:dyDescent="0.25">
      <c r="A4401" t="s">
        <v>324</v>
      </c>
      <c r="B4401" t="s">
        <v>325</v>
      </c>
      <c r="C4401" t="s">
        <v>20</v>
      </c>
      <c r="D4401" t="s">
        <v>21</v>
      </c>
      <c r="E4401">
        <v>98122</v>
      </c>
      <c r="F4401" t="s">
        <v>22</v>
      </c>
      <c r="G4401" t="s">
        <v>22</v>
      </c>
      <c r="H4401" t="s">
        <v>116</v>
      </c>
      <c r="I4401" t="s">
        <v>117</v>
      </c>
      <c r="J4401" s="1">
        <v>43363</v>
      </c>
      <c r="K4401" s="1">
        <v>43419</v>
      </c>
      <c r="L4401" t="s">
        <v>118</v>
      </c>
      <c r="N4401" t="s">
        <v>1992</v>
      </c>
    </row>
    <row r="4402" spans="1:14" x14ac:dyDescent="0.25">
      <c r="A4402" t="s">
        <v>7299</v>
      </c>
      <c r="B4402" t="s">
        <v>7300</v>
      </c>
      <c r="C4402" t="s">
        <v>142</v>
      </c>
      <c r="D4402" t="s">
        <v>21</v>
      </c>
      <c r="E4402">
        <v>98902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43419</v>
      </c>
      <c r="L4402" t="s">
        <v>26</v>
      </c>
      <c r="N4402" t="s">
        <v>24</v>
      </c>
    </row>
    <row r="4403" spans="1:14" x14ac:dyDescent="0.25">
      <c r="A4403" t="s">
        <v>7301</v>
      </c>
      <c r="B4403" t="s">
        <v>7302</v>
      </c>
      <c r="C4403" t="s">
        <v>227</v>
      </c>
      <c r="D4403" t="s">
        <v>21</v>
      </c>
      <c r="E4403">
        <v>98225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43419</v>
      </c>
      <c r="L4403" t="s">
        <v>26</v>
      </c>
      <c r="N4403" t="s">
        <v>24</v>
      </c>
    </row>
    <row r="4404" spans="1:14" x14ac:dyDescent="0.25">
      <c r="A4404" t="s">
        <v>1669</v>
      </c>
      <c r="B4404" t="s">
        <v>7303</v>
      </c>
      <c r="C4404" t="s">
        <v>230</v>
      </c>
      <c r="D4404" t="s">
        <v>21</v>
      </c>
      <c r="E4404">
        <v>98264</v>
      </c>
      <c r="F4404" t="s">
        <v>22</v>
      </c>
      <c r="G4404" t="s">
        <v>22</v>
      </c>
      <c r="H4404" t="s">
        <v>57</v>
      </c>
      <c r="I4404" t="s">
        <v>58</v>
      </c>
      <c r="J4404" s="1">
        <v>43362</v>
      </c>
      <c r="K4404" s="1">
        <v>43419</v>
      </c>
      <c r="L4404" t="s">
        <v>118</v>
      </c>
      <c r="N4404" t="s">
        <v>1992</v>
      </c>
    </row>
    <row r="4405" spans="1:14" x14ac:dyDescent="0.25">
      <c r="A4405" t="s">
        <v>3353</v>
      </c>
      <c r="B4405" t="s">
        <v>3354</v>
      </c>
      <c r="C4405" t="s">
        <v>20</v>
      </c>
      <c r="D4405" t="s">
        <v>21</v>
      </c>
      <c r="E4405">
        <v>98122</v>
      </c>
      <c r="F4405" t="s">
        <v>22</v>
      </c>
      <c r="G4405" t="s">
        <v>22</v>
      </c>
      <c r="H4405" t="s">
        <v>116</v>
      </c>
      <c r="I4405" t="s">
        <v>117</v>
      </c>
      <c r="J4405" s="1">
        <v>43362</v>
      </c>
      <c r="K4405" s="1">
        <v>43419</v>
      </c>
      <c r="L4405" t="s">
        <v>118</v>
      </c>
      <c r="N4405" t="s">
        <v>1992</v>
      </c>
    </row>
    <row r="4406" spans="1:14" x14ac:dyDescent="0.25">
      <c r="A4406" t="s">
        <v>7304</v>
      </c>
      <c r="B4406" t="s">
        <v>7305</v>
      </c>
      <c r="C4406" t="s">
        <v>227</v>
      </c>
      <c r="D4406" t="s">
        <v>21</v>
      </c>
      <c r="E4406">
        <v>98226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43419</v>
      </c>
      <c r="L4406" t="s">
        <v>26</v>
      </c>
      <c r="N4406" t="s">
        <v>24</v>
      </c>
    </row>
    <row r="4407" spans="1:14" x14ac:dyDescent="0.25">
      <c r="A4407" t="s">
        <v>7306</v>
      </c>
      <c r="B4407" t="s">
        <v>7307</v>
      </c>
      <c r="C4407" t="s">
        <v>20</v>
      </c>
      <c r="D4407" t="s">
        <v>21</v>
      </c>
      <c r="E4407">
        <v>98117</v>
      </c>
      <c r="F4407" t="s">
        <v>22</v>
      </c>
      <c r="G4407" t="s">
        <v>22</v>
      </c>
      <c r="H4407" t="s">
        <v>57</v>
      </c>
      <c r="I4407" t="s">
        <v>58</v>
      </c>
      <c r="J4407" s="1">
        <v>43362</v>
      </c>
      <c r="K4407" s="1">
        <v>43419</v>
      </c>
      <c r="L4407" t="s">
        <v>118</v>
      </c>
      <c r="N4407" t="s">
        <v>1992</v>
      </c>
    </row>
    <row r="4408" spans="1:14" x14ac:dyDescent="0.25">
      <c r="A4408" t="s">
        <v>1381</v>
      </c>
      <c r="B4408" t="s">
        <v>1382</v>
      </c>
      <c r="C4408" t="s">
        <v>20</v>
      </c>
      <c r="D4408" t="s">
        <v>21</v>
      </c>
      <c r="E4408">
        <v>98122</v>
      </c>
      <c r="F4408" t="s">
        <v>22</v>
      </c>
      <c r="G4408" t="s">
        <v>22</v>
      </c>
      <c r="H4408" t="s">
        <v>104</v>
      </c>
      <c r="I4408" t="s">
        <v>148</v>
      </c>
      <c r="J4408" s="1">
        <v>43363</v>
      </c>
      <c r="K4408" s="1">
        <v>43419</v>
      </c>
      <c r="L4408" t="s">
        <v>118</v>
      </c>
      <c r="N4408" t="s">
        <v>1854</v>
      </c>
    </row>
    <row r="4409" spans="1:14" x14ac:dyDescent="0.25">
      <c r="A4409" t="s">
        <v>688</v>
      </c>
      <c r="B4409" t="s">
        <v>7308</v>
      </c>
      <c r="C4409" t="s">
        <v>20</v>
      </c>
      <c r="D4409" t="s">
        <v>21</v>
      </c>
      <c r="E4409">
        <v>98125</v>
      </c>
      <c r="F4409" t="s">
        <v>22</v>
      </c>
      <c r="G4409" t="s">
        <v>22</v>
      </c>
      <c r="H4409" t="s">
        <v>116</v>
      </c>
      <c r="I4409" t="s">
        <v>212</v>
      </c>
      <c r="J4409" s="1">
        <v>43363</v>
      </c>
      <c r="K4409" s="1">
        <v>43419</v>
      </c>
      <c r="L4409" t="s">
        <v>118</v>
      </c>
      <c r="N4409" t="s">
        <v>1992</v>
      </c>
    </row>
    <row r="4410" spans="1:14" x14ac:dyDescent="0.25">
      <c r="A4410" t="s">
        <v>7309</v>
      </c>
      <c r="B4410" t="s">
        <v>7310</v>
      </c>
      <c r="C4410" t="s">
        <v>227</v>
      </c>
      <c r="D4410" t="s">
        <v>21</v>
      </c>
      <c r="E4410">
        <v>98226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43419</v>
      </c>
      <c r="L4410" t="s">
        <v>26</v>
      </c>
      <c r="N4410" t="s">
        <v>24</v>
      </c>
    </row>
    <row r="4411" spans="1:14" x14ac:dyDescent="0.25">
      <c r="A4411" t="s">
        <v>7311</v>
      </c>
      <c r="B4411" t="s">
        <v>7312</v>
      </c>
      <c r="C4411" t="s">
        <v>142</v>
      </c>
      <c r="D4411" t="s">
        <v>21</v>
      </c>
      <c r="E4411">
        <v>98908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43418</v>
      </c>
      <c r="L4411" t="s">
        <v>26</v>
      </c>
      <c r="N4411" t="s">
        <v>24</v>
      </c>
    </row>
    <row r="4412" spans="1:14" x14ac:dyDescent="0.25">
      <c r="A4412" t="s">
        <v>7313</v>
      </c>
      <c r="B4412" t="s">
        <v>7314</v>
      </c>
      <c r="C4412" t="s">
        <v>142</v>
      </c>
      <c r="D4412" t="s">
        <v>21</v>
      </c>
      <c r="E4412">
        <v>98902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43418</v>
      </c>
      <c r="L4412" t="s">
        <v>26</v>
      </c>
      <c r="N4412" t="s">
        <v>24</v>
      </c>
    </row>
    <row r="4413" spans="1:14" x14ac:dyDescent="0.25">
      <c r="A4413" t="s">
        <v>7315</v>
      </c>
      <c r="B4413" t="s">
        <v>7316</v>
      </c>
      <c r="C4413" t="s">
        <v>4122</v>
      </c>
      <c r="D4413" t="s">
        <v>21</v>
      </c>
      <c r="E4413">
        <v>98236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43418</v>
      </c>
      <c r="L4413" t="s">
        <v>26</v>
      </c>
      <c r="N4413" t="s">
        <v>24</v>
      </c>
    </row>
    <row r="4414" spans="1:14" x14ac:dyDescent="0.25">
      <c r="A4414" t="s">
        <v>7317</v>
      </c>
      <c r="B4414" t="s">
        <v>7318</v>
      </c>
      <c r="C4414" t="s">
        <v>4122</v>
      </c>
      <c r="D4414" t="s">
        <v>21</v>
      </c>
      <c r="E4414">
        <v>98236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43418</v>
      </c>
      <c r="L4414" t="s">
        <v>26</v>
      </c>
      <c r="N4414" t="s">
        <v>24</v>
      </c>
    </row>
    <row r="4415" spans="1:14" x14ac:dyDescent="0.25">
      <c r="A4415" t="s">
        <v>7319</v>
      </c>
      <c r="B4415" t="s">
        <v>7320</v>
      </c>
      <c r="C4415" t="s">
        <v>5280</v>
      </c>
      <c r="D4415" t="s">
        <v>21</v>
      </c>
      <c r="E4415">
        <v>98260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43418</v>
      </c>
      <c r="L4415" t="s">
        <v>26</v>
      </c>
      <c r="N4415" t="s">
        <v>24</v>
      </c>
    </row>
    <row r="4416" spans="1:14" x14ac:dyDescent="0.25">
      <c r="A4416" t="s">
        <v>7321</v>
      </c>
      <c r="B4416" t="s">
        <v>7322</v>
      </c>
      <c r="C4416" t="s">
        <v>1207</v>
      </c>
      <c r="D4416" t="s">
        <v>21</v>
      </c>
      <c r="E4416">
        <v>98249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43418</v>
      </c>
      <c r="L4416" t="s">
        <v>26</v>
      </c>
      <c r="N4416" t="s">
        <v>24</v>
      </c>
    </row>
    <row r="4417" spans="1:14" x14ac:dyDescent="0.25">
      <c r="A4417" t="s">
        <v>7323</v>
      </c>
      <c r="B4417" t="s">
        <v>7324</v>
      </c>
      <c r="C4417" t="s">
        <v>142</v>
      </c>
      <c r="D4417" t="s">
        <v>21</v>
      </c>
      <c r="E4417">
        <v>98902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43418</v>
      </c>
      <c r="L4417" t="s">
        <v>26</v>
      </c>
      <c r="N4417" t="s">
        <v>24</v>
      </c>
    </row>
    <row r="4418" spans="1:14" x14ac:dyDescent="0.25">
      <c r="A4418" t="s">
        <v>7325</v>
      </c>
      <c r="B4418" t="s">
        <v>7326</v>
      </c>
      <c r="C4418" t="s">
        <v>4122</v>
      </c>
      <c r="D4418" t="s">
        <v>21</v>
      </c>
      <c r="E4418">
        <v>98236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43418</v>
      </c>
      <c r="L4418" t="s">
        <v>26</v>
      </c>
      <c r="N4418" t="s">
        <v>24</v>
      </c>
    </row>
    <row r="4419" spans="1:14" x14ac:dyDescent="0.25">
      <c r="A4419" t="s">
        <v>4031</v>
      </c>
      <c r="B4419" t="s">
        <v>4032</v>
      </c>
      <c r="C4419" t="s">
        <v>293</v>
      </c>
      <c r="D4419" t="s">
        <v>21</v>
      </c>
      <c r="E4419">
        <v>98271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43418</v>
      </c>
      <c r="L4419" t="s">
        <v>26</v>
      </c>
      <c r="N4419" t="s">
        <v>24</v>
      </c>
    </row>
    <row r="4420" spans="1:14" x14ac:dyDescent="0.25">
      <c r="A4420" t="s">
        <v>7327</v>
      </c>
      <c r="B4420" t="s">
        <v>7328</v>
      </c>
      <c r="C4420" t="s">
        <v>5280</v>
      </c>
      <c r="D4420" t="s">
        <v>21</v>
      </c>
      <c r="E4420">
        <v>98260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43418</v>
      </c>
      <c r="L4420" t="s">
        <v>26</v>
      </c>
      <c r="N4420" t="s">
        <v>24</v>
      </c>
    </row>
    <row r="4421" spans="1:14" x14ac:dyDescent="0.25">
      <c r="A4421" t="s">
        <v>3660</v>
      </c>
      <c r="B4421" t="s">
        <v>3661</v>
      </c>
      <c r="C4421" t="s">
        <v>178</v>
      </c>
      <c r="D4421" t="s">
        <v>21</v>
      </c>
      <c r="E4421">
        <v>98944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43417</v>
      </c>
      <c r="L4421" t="s">
        <v>26</v>
      </c>
      <c r="N4421" t="s">
        <v>24</v>
      </c>
    </row>
    <row r="4422" spans="1:14" x14ac:dyDescent="0.25">
      <c r="A4422" t="s">
        <v>7329</v>
      </c>
      <c r="B4422" t="s">
        <v>7330</v>
      </c>
      <c r="C4422" t="s">
        <v>209</v>
      </c>
      <c r="D4422" t="s">
        <v>21</v>
      </c>
      <c r="E4422">
        <v>98030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43417</v>
      </c>
      <c r="L4422" t="s">
        <v>26</v>
      </c>
      <c r="N4422" t="s">
        <v>24</v>
      </c>
    </row>
    <row r="4423" spans="1:14" x14ac:dyDescent="0.25">
      <c r="A4423" t="s">
        <v>2851</v>
      </c>
      <c r="B4423" t="s">
        <v>2852</v>
      </c>
      <c r="C4423" t="s">
        <v>41</v>
      </c>
      <c r="D4423" t="s">
        <v>21</v>
      </c>
      <c r="E4423">
        <v>98158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43417</v>
      </c>
      <c r="L4423" t="s">
        <v>26</v>
      </c>
      <c r="N4423" t="s">
        <v>24</v>
      </c>
    </row>
    <row r="4424" spans="1:14" x14ac:dyDescent="0.25">
      <c r="A4424" t="s">
        <v>2853</v>
      </c>
      <c r="B4424" t="s">
        <v>2854</v>
      </c>
      <c r="C4424" t="s">
        <v>20</v>
      </c>
      <c r="D4424" t="s">
        <v>21</v>
      </c>
      <c r="E4424">
        <v>98158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43417</v>
      </c>
      <c r="L4424" t="s">
        <v>26</v>
      </c>
      <c r="N4424" t="s">
        <v>24</v>
      </c>
    </row>
    <row r="4425" spans="1:14" x14ac:dyDescent="0.25">
      <c r="A4425" t="s">
        <v>7331</v>
      </c>
      <c r="B4425" t="s">
        <v>7332</v>
      </c>
      <c r="C4425" t="s">
        <v>209</v>
      </c>
      <c r="D4425" t="s">
        <v>21</v>
      </c>
      <c r="E4425">
        <v>98030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43417</v>
      </c>
      <c r="L4425" t="s">
        <v>26</v>
      </c>
      <c r="N4425" t="s">
        <v>24</v>
      </c>
    </row>
    <row r="4426" spans="1:14" x14ac:dyDescent="0.25">
      <c r="A4426" t="s">
        <v>2558</v>
      </c>
      <c r="B4426" t="s">
        <v>7333</v>
      </c>
      <c r="C4426" t="s">
        <v>209</v>
      </c>
      <c r="D4426" t="s">
        <v>21</v>
      </c>
      <c r="E4426">
        <v>98031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43417</v>
      </c>
      <c r="L4426" t="s">
        <v>26</v>
      </c>
      <c r="N4426" t="s">
        <v>24</v>
      </c>
    </row>
    <row r="4427" spans="1:14" x14ac:dyDescent="0.25">
      <c r="A4427" t="s">
        <v>7334</v>
      </c>
      <c r="B4427" t="s">
        <v>7335</v>
      </c>
      <c r="C4427" t="s">
        <v>209</v>
      </c>
      <c r="D4427" t="s">
        <v>21</v>
      </c>
      <c r="E4427">
        <v>98030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43417</v>
      </c>
      <c r="L4427" t="s">
        <v>26</v>
      </c>
      <c r="N4427" t="s">
        <v>24</v>
      </c>
    </row>
    <row r="4428" spans="1:14" x14ac:dyDescent="0.25">
      <c r="A4428" t="s">
        <v>662</v>
      </c>
      <c r="B4428" t="s">
        <v>7336</v>
      </c>
      <c r="C4428" t="s">
        <v>377</v>
      </c>
      <c r="D4428" t="s">
        <v>21</v>
      </c>
      <c r="E4428">
        <v>98027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43417</v>
      </c>
      <c r="L4428" t="s">
        <v>26</v>
      </c>
      <c r="N4428" t="s">
        <v>24</v>
      </c>
    </row>
    <row r="4429" spans="1:14" x14ac:dyDescent="0.25">
      <c r="A4429" t="s">
        <v>7337</v>
      </c>
      <c r="B4429" t="s">
        <v>7338</v>
      </c>
      <c r="C4429" t="s">
        <v>236</v>
      </c>
      <c r="D4429" t="s">
        <v>21</v>
      </c>
      <c r="E4429">
        <v>98418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43417</v>
      </c>
      <c r="L4429" t="s">
        <v>26</v>
      </c>
      <c r="N4429" t="s">
        <v>24</v>
      </c>
    </row>
    <row r="4430" spans="1:14" x14ac:dyDescent="0.25">
      <c r="A4430" t="s">
        <v>7339</v>
      </c>
      <c r="B4430" t="s">
        <v>7340</v>
      </c>
      <c r="C4430" t="s">
        <v>236</v>
      </c>
      <c r="D4430" t="s">
        <v>21</v>
      </c>
      <c r="E4430">
        <v>98444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43417</v>
      </c>
      <c r="L4430" t="s">
        <v>26</v>
      </c>
      <c r="N4430" t="s">
        <v>24</v>
      </c>
    </row>
    <row r="4431" spans="1:14" x14ac:dyDescent="0.25">
      <c r="A4431" t="s">
        <v>7341</v>
      </c>
      <c r="B4431" t="s">
        <v>7342</v>
      </c>
      <c r="C4431" t="s">
        <v>454</v>
      </c>
      <c r="D4431" t="s">
        <v>21</v>
      </c>
      <c r="E4431">
        <v>98006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43417</v>
      </c>
      <c r="L4431" t="s">
        <v>26</v>
      </c>
      <c r="N4431" t="s">
        <v>24</v>
      </c>
    </row>
    <row r="4432" spans="1:14" x14ac:dyDescent="0.25">
      <c r="A4432" t="s">
        <v>7343</v>
      </c>
      <c r="B4432" t="s">
        <v>7344</v>
      </c>
      <c r="C4432" t="s">
        <v>454</v>
      </c>
      <c r="D4432" t="s">
        <v>21</v>
      </c>
      <c r="E4432">
        <v>98006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43417</v>
      </c>
      <c r="L4432" t="s">
        <v>26</v>
      </c>
      <c r="N4432" t="s">
        <v>24</v>
      </c>
    </row>
    <row r="4433" spans="1:14" x14ac:dyDescent="0.25">
      <c r="A4433" t="s">
        <v>7345</v>
      </c>
      <c r="B4433" t="s">
        <v>7346</v>
      </c>
      <c r="C4433" t="s">
        <v>236</v>
      </c>
      <c r="D4433" t="s">
        <v>21</v>
      </c>
      <c r="E4433">
        <v>98421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43417</v>
      </c>
      <c r="L4433" t="s">
        <v>26</v>
      </c>
      <c r="N4433" t="s">
        <v>24</v>
      </c>
    </row>
    <row r="4434" spans="1:14" x14ac:dyDescent="0.25">
      <c r="A4434" t="s">
        <v>7347</v>
      </c>
      <c r="B4434" t="s">
        <v>7348</v>
      </c>
      <c r="C4434" t="s">
        <v>209</v>
      </c>
      <c r="D4434" t="s">
        <v>21</v>
      </c>
      <c r="E4434">
        <v>98032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43417</v>
      </c>
      <c r="L4434" t="s">
        <v>26</v>
      </c>
      <c r="N4434" t="s">
        <v>24</v>
      </c>
    </row>
    <row r="4435" spans="1:14" x14ac:dyDescent="0.25">
      <c r="A4435" t="s">
        <v>7349</v>
      </c>
      <c r="B4435" t="s">
        <v>7350</v>
      </c>
      <c r="C4435" t="s">
        <v>142</v>
      </c>
      <c r="D4435" t="s">
        <v>21</v>
      </c>
      <c r="E4435">
        <v>98903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43417</v>
      </c>
      <c r="L4435" t="s">
        <v>26</v>
      </c>
      <c r="N4435" t="s">
        <v>24</v>
      </c>
    </row>
    <row r="4436" spans="1:14" x14ac:dyDescent="0.25">
      <c r="A4436" t="s">
        <v>7351</v>
      </c>
      <c r="B4436" t="s">
        <v>7352</v>
      </c>
      <c r="C4436" t="s">
        <v>236</v>
      </c>
      <c r="D4436" t="s">
        <v>21</v>
      </c>
      <c r="E4436">
        <v>98409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43417</v>
      </c>
      <c r="L4436" t="s">
        <v>26</v>
      </c>
      <c r="N4436" t="s">
        <v>24</v>
      </c>
    </row>
    <row r="4437" spans="1:14" x14ac:dyDescent="0.25">
      <c r="A4437" t="s">
        <v>7353</v>
      </c>
      <c r="B4437" t="s">
        <v>7354</v>
      </c>
      <c r="C4437" t="s">
        <v>41</v>
      </c>
      <c r="D4437" t="s">
        <v>21</v>
      </c>
      <c r="E4437">
        <v>98158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43417</v>
      </c>
      <c r="L4437" t="s">
        <v>26</v>
      </c>
      <c r="N4437" t="s">
        <v>24</v>
      </c>
    </row>
    <row r="4438" spans="1:14" x14ac:dyDescent="0.25">
      <c r="A4438" t="s">
        <v>7355</v>
      </c>
      <c r="B4438" t="s">
        <v>7356</v>
      </c>
      <c r="C4438" t="s">
        <v>41</v>
      </c>
      <c r="D4438" t="s">
        <v>21</v>
      </c>
      <c r="E4438">
        <v>98158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43417</v>
      </c>
      <c r="L4438" t="s">
        <v>26</v>
      </c>
      <c r="N4438" t="s">
        <v>24</v>
      </c>
    </row>
    <row r="4439" spans="1:14" x14ac:dyDescent="0.25">
      <c r="A4439" t="s">
        <v>2184</v>
      </c>
      <c r="B4439" t="s">
        <v>7357</v>
      </c>
      <c r="C4439" t="s">
        <v>209</v>
      </c>
      <c r="D4439" t="s">
        <v>21</v>
      </c>
      <c r="E4439">
        <v>98031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43417</v>
      </c>
      <c r="L4439" t="s">
        <v>26</v>
      </c>
      <c r="N4439" t="s">
        <v>24</v>
      </c>
    </row>
    <row r="4440" spans="1:14" x14ac:dyDescent="0.25">
      <c r="A4440" t="s">
        <v>7358</v>
      </c>
      <c r="B4440" t="s">
        <v>7359</v>
      </c>
      <c r="C4440" t="s">
        <v>7360</v>
      </c>
      <c r="D4440" t="s">
        <v>21</v>
      </c>
      <c r="E4440">
        <v>98595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43417</v>
      </c>
      <c r="L4440" t="s">
        <v>26</v>
      </c>
      <c r="N4440" t="s">
        <v>24</v>
      </c>
    </row>
    <row r="4441" spans="1:14" x14ac:dyDescent="0.25">
      <c r="A4441" t="s">
        <v>7361</v>
      </c>
      <c r="B4441" t="s">
        <v>7362</v>
      </c>
      <c r="C4441" t="s">
        <v>1558</v>
      </c>
      <c r="D4441" t="s">
        <v>21</v>
      </c>
      <c r="E4441">
        <v>98569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43417</v>
      </c>
      <c r="L4441" t="s">
        <v>26</v>
      </c>
      <c r="N4441" t="s">
        <v>24</v>
      </c>
    </row>
    <row r="4442" spans="1:14" x14ac:dyDescent="0.25">
      <c r="A4442" t="s">
        <v>77</v>
      </c>
      <c r="B4442" t="s">
        <v>7363</v>
      </c>
      <c r="C4442" t="s">
        <v>454</v>
      </c>
      <c r="D4442" t="s">
        <v>21</v>
      </c>
      <c r="E4442">
        <v>98006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43417</v>
      </c>
      <c r="L4442" t="s">
        <v>26</v>
      </c>
      <c r="N4442" t="s">
        <v>24</v>
      </c>
    </row>
    <row r="4443" spans="1:14" x14ac:dyDescent="0.25">
      <c r="A4443" t="s">
        <v>1052</v>
      </c>
      <c r="B4443" t="s">
        <v>7364</v>
      </c>
      <c r="C4443" t="s">
        <v>29</v>
      </c>
      <c r="D4443" t="s">
        <v>21</v>
      </c>
      <c r="E4443">
        <v>98801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43417</v>
      </c>
      <c r="L4443" t="s">
        <v>26</v>
      </c>
      <c r="N4443" t="s">
        <v>24</v>
      </c>
    </row>
    <row r="4444" spans="1:14" x14ac:dyDescent="0.25">
      <c r="A4444" t="s">
        <v>7365</v>
      </c>
      <c r="B4444" t="s">
        <v>7366</v>
      </c>
      <c r="C4444" t="s">
        <v>236</v>
      </c>
      <c r="D4444" t="s">
        <v>21</v>
      </c>
      <c r="E4444">
        <v>98444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43415</v>
      </c>
      <c r="L4444" t="s">
        <v>26</v>
      </c>
      <c r="N4444" t="s">
        <v>24</v>
      </c>
    </row>
    <row r="4445" spans="1:14" x14ac:dyDescent="0.25">
      <c r="A4445" t="s">
        <v>7367</v>
      </c>
      <c r="B4445" t="s">
        <v>7368</v>
      </c>
      <c r="C4445" t="s">
        <v>236</v>
      </c>
      <c r="D4445" t="s">
        <v>21</v>
      </c>
      <c r="E4445">
        <v>98405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43415</v>
      </c>
      <c r="L4445" t="s">
        <v>26</v>
      </c>
      <c r="N4445" t="s">
        <v>24</v>
      </c>
    </row>
    <row r="4446" spans="1:14" x14ac:dyDescent="0.25">
      <c r="A4446" t="s">
        <v>5185</v>
      </c>
      <c r="B4446" t="s">
        <v>7369</v>
      </c>
      <c r="C4446" t="s">
        <v>29</v>
      </c>
      <c r="D4446" t="s">
        <v>21</v>
      </c>
      <c r="E4446">
        <v>98801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43415</v>
      </c>
      <c r="L4446" t="s">
        <v>26</v>
      </c>
      <c r="N4446" t="s">
        <v>24</v>
      </c>
    </row>
    <row r="4447" spans="1:14" x14ac:dyDescent="0.25">
      <c r="A4447" t="s">
        <v>7370</v>
      </c>
      <c r="B4447" t="s">
        <v>7371</v>
      </c>
      <c r="C4447" t="s">
        <v>236</v>
      </c>
      <c r="D4447" t="s">
        <v>21</v>
      </c>
      <c r="E4447">
        <v>98407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43415</v>
      </c>
      <c r="L4447" t="s">
        <v>26</v>
      </c>
      <c r="N4447" t="s">
        <v>24</v>
      </c>
    </row>
    <row r="4448" spans="1:14" x14ac:dyDescent="0.25">
      <c r="A4448" t="s">
        <v>569</v>
      </c>
      <c r="B4448" t="s">
        <v>7372</v>
      </c>
      <c r="C4448" t="s">
        <v>236</v>
      </c>
      <c r="D4448" t="s">
        <v>21</v>
      </c>
      <c r="E4448">
        <v>98445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43415</v>
      </c>
      <c r="L4448" t="s">
        <v>26</v>
      </c>
      <c r="N4448" t="s">
        <v>24</v>
      </c>
    </row>
    <row r="4449" spans="1:14" x14ac:dyDescent="0.25">
      <c r="A4449" t="s">
        <v>7373</v>
      </c>
      <c r="B4449" t="s">
        <v>7374</v>
      </c>
      <c r="C4449" t="s">
        <v>236</v>
      </c>
      <c r="D4449" t="s">
        <v>21</v>
      </c>
      <c r="E4449">
        <v>98465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43415</v>
      </c>
      <c r="L4449" t="s">
        <v>26</v>
      </c>
      <c r="N4449" t="s">
        <v>24</v>
      </c>
    </row>
    <row r="4450" spans="1:14" x14ac:dyDescent="0.25">
      <c r="A4450" t="s">
        <v>242</v>
      </c>
      <c r="B4450" t="s">
        <v>7375</v>
      </c>
      <c r="C4450" t="s">
        <v>236</v>
      </c>
      <c r="D4450" t="s">
        <v>21</v>
      </c>
      <c r="E4450">
        <v>98406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43415</v>
      </c>
      <c r="L4450" t="s">
        <v>26</v>
      </c>
      <c r="N4450" t="s">
        <v>24</v>
      </c>
    </row>
    <row r="4451" spans="1:14" x14ac:dyDescent="0.25">
      <c r="A4451" t="s">
        <v>7376</v>
      </c>
      <c r="B4451" t="s">
        <v>7377</v>
      </c>
      <c r="C4451" t="s">
        <v>236</v>
      </c>
      <c r="D4451" t="s">
        <v>21</v>
      </c>
      <c r="E4451">
        <v>98402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43415</v>
      </c>
      <c r="L4451" t="s">
        <v>26</v>
      </c>
      <c r="N4451" t="s">
        <v>24</v>
      </c>
    </row>
    <row r="4452" spans="1:14" x14ac:dyDescent="0.25">
      <c r="A4452" t="s">
        <v>7378</v>
      </c>
      <c r="B4452" t="s">
        <v>7379</v>
      </c>
      <c r="C4452" t="s">
        <v>236</v>
      </c>
      <c r="D4452" t="s">
        <v>21</v>
      </c>
      <c r="E4452">
        <v>98407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43415</v>
      </c>
      <c r="L4452" t="s">
        <v>26</v>
      </c>
      <c r="N4452" t="s">
        <v>24</v>
      </c>
    </row>
    <row r="4453" spans="1:14" x14ac:dyDescent="0.25">
      <c r="A4453" t="s">
        <v>7380</v>
      </c>
      <c r="B4453" t="s">
        <v>7381</v>
      </c>
      <c r="C4453" t="s">
        <v>29</v>
      </c>
      <c r="D4453" t="s">
        <v>21</v>
      </c>
      <c r="E4453">
        <v>98801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43415</v>
      </c>
      <c r="L4453" t="s">
        <v>26</v>
      </c>
      <c r="N4453" t="s">
        <v>24</v>
      </c>
    </row>
    <row r="4454" spans="1:14" x14ac:dyDescent="0.25">
      <c r="A4454" t="s">
        <v>71</v>
      </c>
      <c r="B4454" t="s">
        <v>7382</v>
      </c>
      <c r="C4454" t="s">
        <v>29</v>
      </c>
      <c r="D4454" t="s">
        <v>21</v>
      </c>
      <c r="E4454">
        <v>98801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43415</v>
      </c>
      <c r="L4454" t="s">
        <v>26</v>
      </c>
      <c r="N4454" t="s">
        <v>24</v>
      </c>
    </row>
    <row r="4455" spans="1:14" x14ac:dyDescent="0.25">
      <c r="A4455" t="s">
        <v>7383</v>
      </c>
      <c r="B4455" t="s">
        <v>7384</v>
      </c>
      <c r="C4455" t="s">
        <v>529</v>
      </c>
      <c r="D4455" t="s">
        <v>21</v>
      </c>
      <c r="E4455">
        <v>98034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43414</v>
      </c>
      <c r="L4455" t="s">
        <v>26</v>
      </c>
      <c r="N4455" t="s">
        <v>24</v>
      </c>
    </row>
    <row r="4456" spans="1:14" x14ac:dyDescent="0.25">
      <c r="A4456" t="s">
        <v>7385</v>
      </c>
      <c r="B4456" t="s">
        <v>7386</v>
      </c>
      <c r="C4456" t="s">
        <v>41</v>
      </c>
      <c r="D4456" t="s">
        <v>21</v>
      </c>
      <c r="E4456">
        <v>98188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43414</v>
      </c>
      <c r="L4456" t="s">
        <v>26</v>
      </c>
      <c r="N4456" t="s">
        <v>24</v>
      </c>
    </row>
    <row r="4457" spans="1:14" x14ac:dyDescent="0.25">
      <c r="A4457" t="s">
        <v>7387</v>
      </c>
      <c r="B4457" t="s">
        <v>7388</v>
      </c>
      <c r="C4457" t="s">
        <v>529</v>
      </c>
      <c r="D4457" t="s">
        <v>21</v>
      </c>
      <c r="E4457">
        <v>98033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43414</v>
      </c>
      <c r="L4457" t="s">
        <v>26</v>
      </c>
      <c r="N4457" t="s">
        <v>24</v>
      </c>
    </row>
    <row r="4458" spans="1:14" x14ac:dyDescent="0.25">
      <c r="A4458" t="s">
        <v>2867</v>
      </c>
      <c r="B4458" t="s">
        <v>2868</v>
      </c>
      <c r="C4458" t="s">
        <v>309</v>
      </c>
      <c r="D4458" t="s">
        <v>21</v>
      </c>
      <c r="E4458">
        <v>98026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43413</v>
      </c>
      <c r="L4458" t="s">
        <v>26</v>
      </c>
      <c r="N4458" t="s">
        <v>24</v>
      </c>
    </row>
    <row r="4459" spans="1:14" x14ac:dyDescent="0.25">
      <c r="A4459" t="s">
        <v>7389</v>
      </c>
      <c r="B4459" t="s">
        <v>7390</v>
      </c>
      <c r="C4459" t="s">
        <v>529</v>
      </c>
      <c r="D4459" t="s">
        <v>21</v>
      </c>
      <c r="E4459">
        <v>98034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43413</v>
      </c>
      <c r="L4459" t="s">
        <v>26</v>
      </c>
      <c r="N4459" t="s">
        <v>24</v>
      </c>
    </row>
    <row r="4460" spans="1:14" x14ac:dyDescent="0.25">
      <c r="A4460" t="s">
        <v>7391</v>
      </c>
      <c r="B4460" t="s">
        <v>7392</v>
      </c>
      <c r="C4460" t="s">
        <v>632</v>
      </c>
      <c r="D4460" t="s">
        <v>21</v>
      </c>
      <c r="E4460">
        <v>98036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43413</v>
      </c>
      <c r="L4460" t="s">
        <v>26</v>
      </c>
      <c r="N4460" t="s">
        <v>24</v>
      </c>
    </row>
    <row r="4461" spans="1:14" x14ac:dyDescent="0.25">
      <c r="A4461" t="s">
        <v>3409</v>
      </c>
      <c r="B4461" t="s">
        <v>3410</v>
      </c>
      <c r="C4461" t="s">
        <v>782</v>
      </c>
      <c r="D4461" t="s">
        <v>21</v>
      </c>
      <c r="E4461">
        <v>98043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43413</v>
      </c>
      <c r="L4461" t="s">
        <v>26</v>
      </c>
      <c r="N4461" t="s">
        <v>24</v>
      </c>
    </row>
    <row r="4462" spans="1:14" x14ac:dyDescent="0.25">
      <c r="A4462" t="s">
        <v>7393</v>
      </c>
      <c r="B4462" t="s">
        <v>7394</v>
      </c>
      <c r="C4462" t="s">
        <v>377</v>
      </c>
      <c r="D4462" t="s">
        <v>21</v>
      </c>
      <c r="E4462">
        <v>98029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43413</v>
      </c>
      <c r="L4462" t="s">
        <v>26</v>
      </c>
      <c r="N4462" t="s">
        <v>24</v>
      </c>
    </row>
    <row r="4463" spans="1:14" x14ac:dyDescent="0.25">
      <c r="A4463" t="s">
        <v>7221</v>
      </c>
      <c r="B4463" t="s">
        <v>7395</v>
      </c>
      <c r="C4463" t="s">
        <v>632</v>
      </c>
      <c r="D4463" t="s">
        <v>21</v>
      </c>
      <c r="E4463">
        <v>98037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43413</v>
      </c>
      <c r="L4463" t="s">
        <v>26</v>
      </c>
      <c r="N4463" t="s">
        <v>24</v>
      </c>
    </row>
    <row r="4464" spans="1:14" x14ac:dyDescent="0.25">
      <c r="A4464" t="s">
        <v>7396</v>
      </c>
      <c r="B4464" t="s">
        <v>7397</v>
      </c>
      <c r="C4464" t="s">
        <v>454</v>
      </c>
      <c r="D4464" t="s">
        <v>21</v>
      </c>
      <c r="E4464">
        <v>98007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43413</v>
      </c>
      <c r="L4464" t="s">
        <v>26</v>
      </c>
      <c r="N4464" t="s">
        <v>24</v>
      </c>
    </row>
    <row r="4465" spans="1:14" x14ac:dyDescent="0.25">
      <c r="A4465" t="s">
        <v>7398</v>
      </c>
      <c r="B4465" t="s">
        <v>7399</v>
      </c>
      <c r="C4465" t="s">
        <v>529</v>
      </c>
      <c r="D4465" t="s">
        <v>21</v>
      </c>
      <c r="E4465">
        <v>98034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43413</v>
      </c>
      <c r="L4465" t="s">
        <v>26</v>
      </c>
      <c r="N4465" t="s">
        <v>24</v>
      </c>
    </row>
    <row r="4466" spans="1:14" x14ac:dyDescent="0.25">
      <c r="A4466" t="s">
        <v>7400</v>
      </c>
      <c r="B4466" t="s">
        <v>7401</v>
      </c>
      <c r="C4466" t="s">
        <v>632</v>
      </c>
      <c r="D4466" t="s">
        <v>21</v>
      </c>
      <c r="E4466">
        <v>98037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43413</v>
      </c>
      <c r="L4466" t="s">
        <v>26</v>
      </c>
      <c r="N4466" t="s">
        <v>24</v>
      </c>
    </row>
    <row r="4467" spans="1:14" x14ac:dyDescent="0.25">
      <c r="A4467" t="s">
        <v>1748</v>
      </c>
      <c r="B4467" t="s">
        <v>7402</v>
      </c>
      <c r="C4467" t="s">
        <v>286</v>
      </c>
      <c r="D4467" t="s">
        <v>21</v>
      </c>
      <c r="E4467">
        <v>98501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43413</v>
      </c>
      <c r="L4467" t="s">
        <v>26</v>
      </c>
      <c r="N4467" t="s">
        <v>24</v>
      </c>
    </row>
    <row r="4468" spans="1:14" x14ac:dyDescent="0.25">
      <c r="A4468" t="s">
        <v>7403</v>
      </c>
      <c r="B4468" t="s">
        <v>7404</v>
      </c>
      <c r="C4468" t="s">
        <v>286</v>
      </c>
      <c r="D4468" t="s">
        <v>21</v>
      </c>
      <c r="E4468">
        <v>98502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43412</v>
      </c>
      <c r="L4468" t="s">
        <v>26</v>
      </c>
      <c r="N4468" t="s">
        <v>24</v>
      </c>
    </row>
    <row r="4469" spans="1:14" x14ac:dyDescent="0.25">
      <c r="A4469" t="s">
        <v>7405</v>
      </c>
      <c r="B4469" t="s">
        <v>7406</v>
      </c>
      <c r="C4469" t="s">
        <v>492</v>
      </c>
      <c r="D4469" t="s">
        <v>21</v>
      </c>
      <c r="E4469">
        <v>98516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43412</v>
      </c>
      <c r="L4469" t="s">
        <v>26</v>
      </c>
      <c r="N4469" t="s">
        <v>24</v>
      </c>
    </row>
    <row r="4470" spans="1:14" x14ac:dyDescent="0.25">
      <c r="A4470" t="s">
        <v>1259</v>
      </c>
      <c r="B4470" t="s">
        <v>1260</v>
      </c>
      <c r="C4470" t="s">
        <v>632</v>
      </c>
      <c r="D4470" t="s">
        <v>21</v>
      </c>
      <c r="E4470">
        <v>98036</v>
      </c>
      <c r="F4470" t="s">
        <v>22</v>
      </c>
      <c r="G4470" t="s">
        <v>22</v>
      </c>
      <c r="H4470" t="s">
        <v>57</v>
      </c>
      <c r="I4470" t="s">
        <v>58</v>
      </c>
      <c r="J4470" s="1">
        <v>43360</v>
      </c>
      <c r="K4470" s="1">
        <v>43412</v>
      </c>
      <c r="L4470" t="s">
        <v>118</v>
      </c>
      <c r="N4470" t="s">
        <v>1992</v>
      </c>
    </row>
    <row r="4471" spans="1:14" x14ac:dyDescent="0.25">
      <c r="A4471" t="s">
        <v>7407</v>
      </c>
      <c r="B4471" t="s">
        <v>7408</v>
      </c>
      <c r="C4471" t="s">
        <v>286</v>
      </c>
      <c r="D4471" t="s">
        <v>21</v>
      </c>
      <c r="E4471">
        <v>98502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43412</v>
      </c>
      <c r="L4471" t="s">
        <v>26</v>
      </c>
      <c r="N4471" t="s">
        <v>24</v>
      </c>
    </row>
    <row r="4472" spans="1:14" x14ac:dyDescent="0.25">
      <c r="A4472" t="s">
        <v>7409</v>
      </c>
      <c r="B4472" t="s">
        <v>7410</v>
      </c>
      <c r="C4472" t="s">
        <v>286</v>
      </c>
      <c r="D4472" t="s">
        <v>21</v>
      </c>
      <c r="E4472">
        <v>98506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43412</v>
      </c>
      <c r="L4472" t="s">
        <v>26</v>
      </c>
      <c r="N4472" t="s">
        <v>24</v>
      </c>
    </row>
    <row r="4473" spans="1:14" x14ac:dyDescent="0.25">
      <c r="A4473" t="s">
        <v>3405</v>
      </c>
      <c r="B4473" t="s">
        <v>3406</v>
      </c>
      <c r="C4473" t="s">
        <v>20</v>
      </c>
      <c r="D4473" t="s">
        <v>21</v>
      </c>
      <c r="E4473">
        <v>98136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43412</v>
      </c>
      <c r="L4473" t="s">
        <v>26</v>
      </c>
      <c r="N4473" t="s">
        <v>24</v>
      </c>
    </row>
    <row r="4474" spans="1:14" x14ac:dyDescent="0.25">
      <c r="A4474" t="s">
        <v>7411</v>
      </c>
      <c r="B4474" t="s">
        <v>7412</v>
      </c>
      <c r="C4474" t="s">
        <v>7413</v>
      </c>
      <c r="D4474" t="s">
        <v>21</v>
      </c>
      <c r="E4474">
        <v>98238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43412</v>
      </c>
      <c r="L4474" t="s">
        <v>26</v>
      </c>
      <c r="N4474" t="s">
        <v>24</v>
      </c>
    </row>
    <row r="4475" spans="1:14" x14ac:dyDescent="0.25">
      <c r="A4475" t="s">
        <v>2228</v>
      </c>
      <c r="B4475" t="s">
        <v>7414</v>
      </c>
      <c r="C4475" t="s">
        <v>619</v>
      </c>
      <c r="D4475" t="s">
        <v>21</v>
      </c>
      <c r="E4475">
        <v>98072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43412</v>
      </c>
      <c r="L4475" t="s">
        <v>26</v>
      </c>
      <c r="N4475" t="s">
        <v>24</v>
      </c>
    </row>
    <row r="4476" spans="1:14" x14ac:dyDescent="0.25">
      <c r="A4476" t="s">
        <v>312</v>
      </c>
      <c r="B4476" t="s">
        <v>4424</v>
      </c>
      <c r="C4476" t="s">
        <v>20</v>
      </c>
      <c r="D4476" t="s">
        <v>21</v>
      </c>
      <c r="E4476">
        <v>98144</v>
      </c>
      <c r="F4476" t="s">
        <v>22</v>
      </c>
      <c r="G4476" t="s">
        <v>22</v>
      </c>
      <c r="H4476" t="s">
        <v>57</v>
      </c>
      <c r="I4476" t="s">
        <v>58</v>
      </c>
      <c r="J4476" s="1">
        <v>43356</v>
      </c>
      <c r="K4476" s="1">
        <v>43412</v>
      </c>
      <c r="L4476" t="s">
        <v>118</v>
      </c>
      <c r="N4476" t="s">
        <v>1849</v>
      </c>
    </row>
    <row r="4477" spans="1:14" x14ac:dyDescent="0.25">
      <c r="A4477" t="s">
        <v>2693</v>
      </c>
      <c r="B4477" t="s">
        <v>7415</v>
      </c>
      <c r="C4477" t="s">
        <v>492</v>
      </c>
      <c r="D4477" t="s">
        <v>21</v>
      </c>
      <c r="E4477">
        <v>98503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43412</v>
      </c>
      <c r="L4477" t="s">
        <v>26</v>
      </c>
      <c r="N4477" t="s">
        <v>24</v>
      </c>
    </row>
    <row r="4478" spans="1:14" x14ac:dyDescent="0.25">
      <c r="A4478" t="s">
        <v>413</v>
      </c>
      <c r="B4478" t="s">
        <v>7416</v>
      </c>
      <c r="C4478" t="s">
        <v>632</v>
      </c>
      <c r="D4478" t="s">
        <v>21</v>
      </c>
      <c r="E4478">
        <v>98036</v>
      </c>
      <c r="F4478" t="s">
        <v>22</v>
      </c>
      <c r="G4478" t="s">
        <v>22</v>
      </c>
      <c r="H4478" t="s">
        <v>104</v>
      </c>
      <c r="I4478" t="s">
        <v>105</v>
      </c>
      <c r="J4478" s="1">
        <v>43360</v>
      </c>
      <c r="K4478" s="1">
        <v>43412</v>
      </c>
      <c r="L4478" t="s">
        <v>118</v>
      </c>
      <c r="N4478" t="s">
        <v>1858</v>
      </c>
    </row>
    <row r="4479" spans="1:14" x14ac:dyDescent="0.25">
      <c r="A4479" t="s">
        <v>7417</v>
      </c>
      <c r="B4479" t="s">
        <v>7418</v>
      </c>
      <c r="C4479" t="s">
        <v>492</v>
      </c>
      <c r="D4479" t="s">
        <v>21</v>
      </c>
      <c r="E4479">
        <v>98516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43412</v>
      </c>
      <c r="L4479" t="s">
        <v>26</v>
      </c>
      <c r="N4479" t="s">
        <v>24</v>
      </c>
    </row>
    <row r="4480" spans="1:14" x14ac:dyDescent="0.25">
      <c r="A4480" t="s">
        <v>7419</v>
      </c>
      <c r="B4480" t="s">
        <v>7420</v>
      </c>
      <c r="C4480" t="s">
        <v>286</v>
      </c>
      <c r="D4480" t="s">
        <v>21</v>
      </c>
      <c r="E4480">
        <v>98503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43412</v>
      </c>
      <c r="L4480" t="s">
        <v>26</v>
      </c>
      <c r="N4480" t="s">
        <v>24</v>
      </c>
    </row>
    <row r="4481" spans="1:14" x14ac:dyDescent="0.25">
      <c r="A4481" t="s">
        <v>4704</v>
      </c>
      <c r="B4481" t="s">
        <v>7421</v>
      </c>
      <c r="C4481" t="s">
        <v>20</v>
      </c>
      <c r="D4481" t="s">
        <v>21</v>
      </c>
      <c r="E4481">
        <v>98118</v>
      </c>
      <c r="F4481" t="s">
        <v>22</v>
      </c>
      <c r="G4481" t="s">
        <v>22</v>
      </c>
      <c r="H4481" t="s">
        <v>116</v>
      </c>
      <c r="I4481" t="s">
        <v>117</v>
      </c>
      <c r="J4481" s="1">
        <v>43361</v>
      </c>
      <c r="K4481" s="1">
        <v>43412</v>
      </c>
      <c r="L4481" t="s">
        <v>118</v>
      </c>
      <c r="N4481" t="s">
        <v>1992</v>
      </c>
    </row>
    <row r="4482" spans="1:14" x14ac:dyDescent="0.25">
      <c r="A4482" t="s">
        <v>7422</v>
      </c>
      <c r="B4482" t="s">
        <v>7423</v>
      </c>
      <c r="C4482" t="s">
        <v>3173</v>
      </c>
      <c r="D4482" t="s">
        <v>21</v>
      </c>
      <c r="E4482">
        <v>98282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43412</v>
      </c>
      <c r="L4482" t="s">
        <v>26</v>
      </c>
      <c r="N4482" t="s">
        <v>24</v>
      </c>
    </row>
    <row r="4483" spans="1:14" x14ac:dyDescent="0.25">
      <c r="A4483" t="s">
        <v>3770</v>
      </c>
      <c r="B4483" t="s">
        <v>3771</v>
      </c>
      <c r="C4483" t="s">
        <v>1203</v>
      </c>
      <c r="D4483" t="s">
        <v>21</v>
      </c>
      <c r="E4483">
        <v>98059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43412</v>
      </c>
      <c r="L4483" t="s">
        <v>26</v>
      </c>
      <c r="N4483" t="s">
        <v>24</v>
      </c>
    </row>
    <row r="4484" spans="1:14" x14ac:dyDescent="0.25">
      <c r="A4484" t="s">
        <v>244</v>
      </c>
      <c r="B4484" t="s">
        <v>7424</v>
      </c>
      <c r="C4484" t="s">
        <v>286</v>
      </c>
      <c r="D4484" t="s">
        <v>21</v>
      </c>
      <c r="E4484">
        <v>98516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43412</v>
      </c>
      <c r="L4484" t="s">
        <v>26</v>
      </c>
      <c r="N4484" t="s">
        <v>24</v>
      </c>
    </row>
    <row r="4485" spans="1:14" x14ac:dyDescent="0.25">
      <c r="A4485" t="s">
        <v>818</v>
      </c>
      <c r="B4485" t="s">
        <v>2858</v>
      </c>
      <c r="C4485" t="s">
        <v>20</v>
      </c>
      <c r="D4485" t="s">
        <v>21</v>
      </c>
      <c r="E4485">
        <v>98116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43412</v>
      </c>
      <c r="L4485" t="s">
        <v>26</v>
      </c>
      <c r="N4485" t="s">
        <v>24</v>
      </c>
    </row>
    <row r="4486" spans="1:14" x14ac:dyDescent="0.25">
      <c r="A4486" t="s">
        <v>3312</v>
      </c>
      <c r="B4486" t="s">
        <v>3313</v>
      </c>
      <c r="C4486" t="s">
        <v>224</v>
      </c>
      <c r="D4486" t="s">
        <v>21</v>
      </c>
      <c r="E4486">
        <v>98177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43412</v>
      </c>
      <c r="L4486" t="s">
        <v>26</v>
      </c>
      <c r="N4486" t="s">
        <v>24</v>
      </c>
    </row>
    <row r="4487" spans="1:14" x14ac:dyDescent="0.25">
      <c r="A4487" t="s">
        <v>1171</v>
      </c>
      <c r="B4487" t="s">
        <v>7425</v>
      </c>
      <c r="C4487" t="s">
        <v>632</v>
      </c>
      <c r="D4487" t="s">
        <v>21</v>
      </c>
      <c r="E4487">
        <v>98036</v>
      </c>
      <c r="F4487" t="s">
        <v>22</v>
      </c>
      <c r="G4487" t="s">
        <v>22</v>
      </c>
      <c r="H4487" t="s">
        <v>104</v>
      </c>
      <c r="I4487" t="s">
        <v>1720</v>
      </c>
      <c r="J4487" s="1">
        <v>43360</v>
      </c>
      <c r="K4487" s="1">
        <v>43412</v>
      </c>
      <c r="L4487" t="s">
        <v>118</v>
      </c>
      <c r="N4487" t="s">
        <v>1854</v>
      </c>
    </row>
    <row r="4488" spans="1:14" x14ac:dyDescent="0.25">
      <c r="A4488" t="s">
        <v>7426</v>
      </c>
      <c r="B4488" t="s">
        <v>1323</v>
      </c>
      <c r="C4488" t="s">
        <v>227</v>
      </c>
      <c r="D4488" t="s">
        <v>21</v>
      </c>
      <c r="E4488">
        <v>98229</v>
      </c>
      <c r="F4488" t="s">
        <v>22</v>
      </c>
      <c r="G4488" t="s">
        <v>22</v>
      </c>
      <c r="H4488" t="s">
        <v>57</v>
      </c>
      <c r="I4488" t="s">
        <v>203</v>
      </c>
      <c r="J4488" s="1">
        <v>43362</v>
      </c>
      <c r="K4488" s="1">
        <v>43412</v>
      </c>
      <c r="L4488" t="s">
        <v>118</v>
      </c>
      <c r="N4488" t="s">
        <v>1849</v>
      </c>
    </row>
    <row r="4489" spans="1:14" x14ac:dyDescent="0.25">
      <c r="A4489" t="s">
        <v>641</v>
      </c>
      <c r="B4489" t="s">
        <v>7427</v>
      </c>
      <c r="C4489" t="s">
        <v>261</v>
      </c>
      <c r="D4489" t="s">
        <v>21</v>
      </c>
      <c r="E4489">
        <v>99202</v>
      </c>
      <c r="F4489" t="s">
        <v>22</v>
      </c>
      <c r="G4489" t="s">
        <v>22</v>
      </c>
      <c r="H4489" t="s">
        <v>57</v>
      </c>
      <c r="I4489" t="s">
        <v>203</v>
      </c>
      <c r="J4489" s="1">
        <v>43361</v>
      </c>
      <c r="K4489" s="1">
        <v>43412</v>
      </c>
      <c r="L4489" t="s">
        <v>118</v>
      </c>
      <c r="N4489" t="s">
        <v>1992</v>
      </c>
    </row>
    <row r="4490" spans="1:14" x14ac:dyDescent="0.25">
      <c r="A4490" t="s">
        <v>2103</v>
      </c>
      <c r="B4490" t="s">
        <v>4102</v>
      </c>
      <c r="C4490" t="s">
        <v>202</v>
      </c>
      <c r="D4490" t="s">
        <v>21</v>
      </c>
      <c r="E4490">
        <v>98038</v>
      </c>
      <c r="F4490" t="s">
        <v>22</v>
      </c>
      <c r="G4490" t="s">
        <v>22</v>
      </c>
      <c r="H4490" t="s">
        <v>57</v>
      </c>
      <c r="I4490" t="s">
        <v>212</v>
      </c>
      <c r="J4490" s="1">
        <v>43360</v>
      </c>
      <c r="K4490" s="1">
        <v>43412</v>
      </c>
      <c r="L4490" t="s">
        <v>118</v>
      </c>
      <c r="N4490" t="s">
        <v>1992</v>
      </c>
    </row>
    <row r="4491" spans="1:14" x14ac:dyDescent="0.25">
      <c r="A4491" t="s">
        <v>7428</v>
      </c>
      <c r="B4491" t="s">
        <v>7429</v>
      </c>
      <c r="C4491" t="s">
        <v>492</v>
      </c>
      <c r="D4491" t="s">
        <v>21</v>
      </c>
      <c r="E4491">
        <v>98516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43412</v>
      </c>
      <c r="L4491" t="s">
        <v>26</v>
      </c>
      <c r="N4491" t="s">
        <v>24</v>
      </c>
    </row>
    <row r="4492" spans="1:14" x14ac:dyDescent="0.25">
      <c r="A4492" t="s">
        <v>102</v>
      </c>
      <c r="B4492" t="s">
        <v>103</v>
      </c>
      <c r="C4492" t="s">
        <v>37</v>
      </c>
      <c r="D4492" t="s">
        <v>21</v>
      </c>
      <c r="E4492">
        <v>99337</v>
      </c>
      <c r="F4492" t="s">
        <v>22</v>
      </c>
      <c r="G4492" t="s">
        <v>22</v>
      </c>
      <c r="H4492" t="s">
        <v>104</v>
      </c>
      <c r="I4492" t="s">
        <v>105</v>
      </c>
      <c r="J4492" s="1">
        <v>43356</v>
      </c>
      <c r="K4492" s="1">
        <v>43412</v>
      </c>
      <c r="L4492" t="s">
        <v>118</v>
      </c>
      <c r="N4492" t="s">
        <v>1858</v>
      </c>
    </row>
    <row r="4493" spans="1:14" x14ac:dyDescent="0.25">
      <c r="A4493" t="s">
        <v>327</v>
      </c>
      <c r="B4493" t="s">
        <v>328</v>
      </c>
      <c r="C4493" t="s">
        <v>20</v>
      </c>
      <c r="D4493" t="s">
        <v>21</v>
      </c>
      <c r="E4493">
        <v>98122</v>
      </c>
      <c r="F4493" t="s">
        <v>22</v>
      </c>
      <c r="G4493" t="s">
        <v>22</v>
      </c>
      <c r="H4493" t="s">
        <v>116</v>
      </c>
      <c r="I4493" t="s">
        <v>117</v>
      </c>
      <c r="J4493" s="1">
        <v>43360</v>
      </c>
      <c r="K4493" s="1">
        <v>43412</v>
      </c>
      <c r="L4493" t="s">
        <v>118</v>
      </c>
      <c r="N4493" t="s">
        <v>1992</v>
      </c>
    </row>
    <row r="4494" spans="1:14" x14ac:dyDescent="0.25">
      <c r="A4494" t="s">
        <v>1292</v>
      </c>
      <c r="B4494" t="s">
        <v>1293</v>
      </c>
      <c r="C4494" t="s">
        <v>632</v>
      </c>
      <c r="D4494" t="s">
        <v>21</v>
      </c>
      <c r="E4494">
        <v>98036</v>
      </c>
      <c r="F4494" t="s">
        <v>22</v>
      </c>
      <c r="G4494" t="s">
        <v>22</v>
      </c>
      <c r="H4494" t="s">
        <v>116</v>
      </c>
      <c r="I4494" t="s">
        <v>117</v>
      </c>
      <c r="J4494" s="1">
        <v>43355</v>
      </c>
      <c r="K4494" s="1">
        <v>43412</v>
      </c>
      <c r="L4494" t="s">
        <v>118</v>
      </c>
      <c r="N4494" t="s">
        <v>1992</v>
      </c>
    </row>
    <row r="4495" spans="1:14" x14ac:dyDescent="0.25">
      <c r="A4495" t="s">
        <v>427</v>
      </c>
      <c r="B4495" t="s">
        <v>428</v>
      </c>
      <c r="C4495" t="s">
        <v>20</v>
      </c>
      <c r="D4495" t="s">
        <v>21</v>
      </c>
      <c r="E4495">
        <v>98144</v>
      </c>
      <c r="F4495" t="s">
        <v>22</v>
      </c>
      <c r="G4495" t="s">
        <v>22</v>
      </c>
      <c r="H4495" t="s">
        <v>57</v>
      </c>
      <c r="I4495" t="s">
        <v>58</v>
      </c>
      <c r="J4495" s="1">
        <v>43356</v>
      </c>
      <c r="K4495" s="1">
        <v>43412</v>
      </c>
      <c r="L4495" t="s">
        <v>118</v>
      </c>
      <c r="N4495" t="s">
        <v>1992</v>
      </c>
    </row>
    <row r="4496" spans="1:14" x14ac:dyDescent="0.25">
      <c r="A4496" t="s">
        <v>1295</v>
      </c>
      <c r="B4496" t="s">
        <v>7430</v>
      </c>
      <c r="C4496" t="s">
        <v>286</v>
      </c>
      <c r="D4496" t="s">
        <v>21</v>
      </c>
      <c r="E4496">
        <v>98502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43412</v>
      </c>
      <c r="L4496" t="s">
        <v>26</v>
      </c>
      <c r="N4496" t="s">
        <v>24</v>
      </c>
    </row>
    <row r="4497" spans="1:14" x14ac:dyDescent="0.25">
      <c r="A4497" t="s">
        <v>7431</v>
      </c>
      <c r="B4497" t="s">
        <v>7432</v>
      </c>
      <c r="C4497" t="s">
        <v>454</v>
      </c>
      <c r="D4497" t="s">
        <v>21</v>
      </c>
      <c r="E4497">
        <v>98006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43412</v>
      </c>
      <c r="L4497" t="s">
        <v>26</v>
      </c>
      <c r="N4497" t="s">
        <v>24</v>
      </c>
    </row>
    <row r="4498" spans="1:14" x14ac:dyDescent="0.25">
      <c r="A4498" t="s">
        <v>194</v>
      </c>
      <c r="B4498" t="s">
        <v>7433</v>
      </c>
      <c r="C4498" t="s">
        <v>227</v>
      </c>
      <c r="D4498" t="s">
        <v>21</v>
      </c>
      <c r="E4498">
        <v>98225</v>
      </c>
      <c r="F4498" t="s">
        <v>22</v>
      </c>
      <c r="G4498" t="s">
        <v>22</v>
      </c>
      <c r="H4498" t="s">
        <v>104</v>
      </c>
      <c r="I4498" t="s">
        <v>148</v>
      </c>
      <c r="J4498" s="1">
        <v>43361</v>
      </c>
      <c r="K4498" s="1">
        <v>43412</v>
      </c>
      <c r="L4498" t="s">
        <v>118</v>
      </c>
      <c r="N4498" t="s">
        <v>1854</v>
      </c>
    </row>
    <row r="4499" spans="1:14" x14ac:dyDescent="0.25">
      <c r="A4499" t="s">
        <v>1859</v>
      </c>
      <c r="B4499" t="s">
        <v>1860</v>
      </c>
      <c r="C4499" t="s">
        <v>1861</v>
      </c>
      <c r="D4499" t="s">
        <v>21</v>
      </c>
      <c r="E4499">
        <v>98331</v>
      </c>
      <c r="F4499" t="s">
        <v>22</v>
      </c>
      <c r="G4499" t="s">
        <v>22</v>
      </c>
      <c r="H4499" t="s">
        <v>116</v>
      </c>
      <c r="I4499" t="s">
        <v>117</v>
      </c>
      <c r="J4499" s="1">
        <v>43348</v>
      </c>
      <c r="K4499" s="1">
        <v>43412</v>
      </c>
      <c r="L4499" t="s">
        <v>118</v>
      </c>
      <c r="N4499" t="s">
        <v>1849</v>
      </c>
    </row>
    <row r="4500" spans="1:14" x14ac:dyDescent="0.25">
      <c r="A4500" t="s">
        <v>7434</v>
      </c>
      <c r="B4500" t="s">
        <v>7435</v>
      </c>
      <c r="C4500" t="s">
        <v>286</v>
      </c>
      <c r="D4500" t="s">
        <v>21</v>
      </c>
      <c r="E4500">
        <v>98501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43412</v>
      </c>
      <c r="L4500" t="s">
        <v>26</v>
      </c>
      <c r="N4500" t="s">
        <v>24</v>
      </c>
    </row>
    <row r="4501" spans="1:14" x14ac:dyDescent="0.25">
      <c r="A4501" t="s">
        <v>1329</v>
      </c>
      <c r="B4501" t="s">
        <v>1330</v>
      </c>
      <c r="C4501" t="s">
        <v>1331</v>
      </c>
      <c r="D4501" t="s">
        <v>21</v>
      </c>
      <c r="E4501">
        <v>98244</v>
      </c>
      <c r="F4501" t="s">
        <v>22</v>
      </c>
      <c r="G4501" t="s">
        <v>22</v>
      </c>
      <c r="H4501" t="s">
        <v>104</v>
      </c>
      <c r="I4501" t="s">
        <v>148</v>
      </c>
      <c r="J4501" s="1">
        <v>43355</v>
      </c>
      <c r="K4501" s="1">
        <v>43412</v>
      </c>
      <c r="L4501" t="s">
        <v>118</v>
      </c>
      <c r="N4501" t="s">
        <v>1858</v>
      </c>
    </row>
    <row r="4502" spans="1:14" x14ac:dyDescent="0.25">
      <c r="A4502" t="s">
        <v>4736</v>
      </c>
      <c r="B4502" t="s">
        <v>7436</v>
      </c>
      <c r="C4502" t="s">
        <v>443</v>
      </c>
      <c r="D4502" t="s">
        <v>21</v>
      </c>
      <c r="E4502">
        <v>98056</v>
      </c>
      <c r="F4502" t="s">
        <v>22</v>
      </c>
      <c r="G4502" t="s">
        <v>22</v>
      </c>
      <c r="H4502" t="s">
        <v>104</v>
      </c>
      <c r="I4502" t="s">
        <v>105</v>
      </c>
      <c r="J4502" s="1">
        <v>43360</v>
      </c>
      <c r="K4502" s="1">
        <v>43412</v>
      </c>
      <c r="L4502" t="s">
        <v>118</v>
      </c>
      <c r="N4502" t="s">
        <v>1854</v>
      </c>
    </row>
    <row r="4503" spans="1:14" x14ac:dyDescent="0.25">
      <c r="A4503" t="s">
        <v>7437</v>
      </c>
      <c r="B4503" t="s">
        <v>7438</v>
      </c>
      <c r="C4503" t="s">
        <v>286</v>
      </c>
      <c r="D4503" t="s">
        <v>21</v>
      </c>
      <c r="E4503">
        <v>98502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43412</v>
      </c>
      <c r="L4503" t="s">
        <v>26</v>
      </c>
      <c r="N4503" t="s">
        <v>24</v>
      </c>
    </row>
    <row r="4504" spans="1:14" x14ac:dyDescent="0.25">
      <c r="A4504" t="s">
        <v>251</v>
      </c>
      <c r="B4504" t="s">
        <v>252</v>
      </c>
      <c r="C4504" t="s">
        <v>20</v>
      </c>
      <c r="D4504" t="s">
        <v>21</v>
      </c>
      <c r="E4504">
        <v>98118</v>
      </c>
      <c r="F4504" t="s">
        <v>22</v>
      </c>
      <c r="G4504" t="s">
        <v>22</v>
      </c>
      <c r="H4504" t="s">
        <v>116</v>
      </c>
      <c r="I4504" t="s">
        <v>117</v>
      </c>
      <c r="J4504" s="1">
        <v>43361</v>
      </c>
      <c r="K4504" s="1">
        <v>43412</v>
      </c>
      <c r="L4504" t="s">
        <v>118</v>
      </c>
      <c r="N4504" t="s">
        <v>1992</v>
      </c>
    </row>
    <row r="4505" spans="1:14" x14ac:dyDescent="0.25">
      <c r="A4505" t="s">
        <v>688</v>
      </c>
      <c r="B4505" t="s">
        <v>7439</v>
      </c>
      <c r="C4505" t="s">
        <v>286</v>
      </c>
      <c r="D4505" t="s">
        <v>21</v>
      </c>
      <c r="E4505">
        <v>98502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43412</v>
      </c>
      <c r="L4505" t="s">
        <v>26</v>
      </c>
      <c r="N4505" t="s">
        <v>24</v>
      </c>
    </row>
    <row r="4506" spans="1:14" x14ac:dyDescent="0.25">
      <c r="A4506" t="s">
        <v>5002</v>
      </c>
      <c r="B4506" t="s">
        <v>5003</v>
      </c>
      <c r="C4506" t="s">
        <v>20</v>
      </c>
      <c r="D4506" t="s">
        <v>21</v>
      </c>
      <c r="E4506">
        <v>98144</v>
      </c>
      <c r="F4506" t="s">
        <v>22</v>
      </c>
      <c r="G4506" t="s">
        <v>22</v>
      </c>
      <c r="H4506" t="s">
        <v>104</v>
      </c>
      <c r="I4506" t="s">
        <v>148</v>
      </c>
      <c r="J4506" s="1">
        <v>43360</v>
      </c>
      <c r="K4506" s="1">
        <v>43412</v>
      </c>
      <c r="L4506" t="s">
        <v>118</v>
      </c>
      <c r="N4506" t="s">
        <v>1858</v>
      </c>
    </row>
    <row r="4507" spans="1:14" x14ac:dyDescent="0.25">
      <c r="A4507" t="s">
        <v>124</v>
      </c>
      <c r="B4507" t="s">
        <v>336</v>
      </c>
      <c r="C4507" t="s">
        <v>20</v>
      </c>
      <c r="D4507" t="s">
        <v>21</v>
      </c>
      <c r="E4507">
        <v>98144</v>
      </c>
      <c r="F4507" t="s">
        <v>22</v>
      </c>
      <c r="G4507" t="s">
        <v>22</v>
      </c>
      <c r="H4507" t="s">
        <v>116</v>
      </c>
      <c r="I4507" t="s">
        <v>117</v>
      </c>
      <c r="J4507" s="1">
        <v>43360</v>
      </c>
      <c r="K4507" s="1">
        <v>43412</v>
      </c>
      <c r="L4507" t="s">
        <v>118</v>
      </c>
      <c r="N4507" t="s">
        <v>1849</v>
      </c>
    </row>
    <row r="4508" spans="1:14" x14ac:dyDescent="0.25">
      <c r="A4508" t="s">
        <v>77</v>
      </c>
      <c r="B4508" t="s">
        <v>7440</v>
      </c>
      <c r="C4508" t="s">
        <v>492</v>
      </c>
      <c r="D4508" t="s">
        <v>21</v>
      </c>
      <c r="E4508">
        <v>98503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43412</v>
      </c>
      <c r="L4508" t="s">
        <v>26</v>
      </c>
      <c r="N4508" t="s">
        <v>24</v>
      </c>
    </row>
    <row r="4509" spans="1:14" x14ac:dyDescent="0.25">
      <c r="A4509" t="s">
        <v>556</v>
      </c>
      <c r="B4509" t="s">
        <v>7441</v>
      </c>
      <c r="C4509" t="s">
        <v>268</v>
      </c>
      <c r="D4509" t="s">
        <v>21</v>
      </c>
      <c r="E4509">
        <v>98168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43412</v>
      </c>
      <c r="L4509" t="s">
        <v>26</v>
      </c>
      <c r="N4509" t="s">
        <v>24</v>
      </c>
    </row>
    <row r="4510" spans="1:14" x14ac:dyDescent="0.25">
      <c r="A4510" t="s">
        <v>7442</v>
      </c>
      <c r="B4510" t="s">
        <v>7443</v>
      </c>
      <c r="C4510" t="s">
        <v>246</v>
      </c>
      <c r="D4510" t="s">
        <v>21</v>
      </c>
      <c r="E4510">
        <v>98311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43411</v>
      </c>
      <c r="L4510" t="s">
        <v>26</v>
      </c>
      <c r="N4510" t="s">
        <v>24</v>
      </c>
    </row>
    <row r="4511" spans="1:14" x14ac:dyDescent="0.25">
      <c r="A4511" t="s">
        <v>7444</v>
      </c>
      <c r="B4511" t="s">
        <v>7445</v>
      </c>
      <c r="C4511" t="s">
        <v>2244</v>
      </c>
      <c r="D4511" t="s">
        <v>21</v>
      </c>
      <c r="E4511">
        <v>98370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43411</v>
      </c>
      <c r="L4511" t="s">
        <v>26</v>
      </c>
      <c r="N4511" t="s">
        <v>24</v>
      </c>
    </row>
    <row r="4512" spans="1:14" x14ac:dyDescent="0.25">
      <c r="A4512" t="s">
        <v>7446</v>
      </c>
      <c r="B4512" t="s">
        <v>7447</v>
      </c>
      <c r="C4512" t="s">
        <v>407</v>
      </c>
      <c r="D4512" t="s">
        <v>21</v>
      </c>
      <c r="E4512">
        <v>98604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43411</v>
      </c>
      <c r="L4512" t="s">
        <v>26</v>
      </c>
      <c r="N4512" t="s">
        <v>24</v>
      </c>
    </row>
    <row r="4513" spans="1:14" x14ac:dyDescent="0.25">
      <c r="A4513" t="s">
        <v>2228</v>
      </c>
      <c r="B4513" t="s">
        <v>7448</v>
      </c>
      <c r="C4513" t="s">
        <v>20</v>
      </c>
      <c r="D4513" t="s">
        <v>21</v>
      </c>
      <c r="E4513">
        <v>98133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43411</v>
      </c>
      <c r="L4513" t="s">
        <v>26</v>
      </c>
      <c r="N4513" t="s">
        <v>24</v>
      </c>
    </row>
    <row r="4514" spans="1:14" x14ac:dyDescent="0.25">
      <c r="A4514" t="s">
        <v>3337</v>
      </c>
      <c r="B4514" t="s">
        <v>3338</v>
      </c>
      <c r="C4514" t="s">
        <v>1691</v>
      </c>
      <c r="D4514" t="s">
        <v>21</v>
      </c>
      <c r="E4514">
        <v>98368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43411</v>
      </c>
      <c r="L4514" t="s">
        <v>26</v>
      </c>
      <c r="N4514" t="s">
        <v>24</v>
      </c>
    </row>
    <row r="4515" spans="1:14" x14ac:dyDescent="0.25">
      <c r="A4515" t="s">
        <v>7449</v>
      </c>
      <c r="B4515" t="s">
        <v>7450</v>
      </c>
      <c r="C4515" t="s">
        <v>398</v>
      </c>
      <c r="D4515" t="s">
        <v>21</v>
      </c>
      <c r="E4515">
        <v>98606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43411</v>
      </c>
      <c r="L4515" t="s">
        <v>26</v>
      </c>
      <c r="N4515" t="s">
        <v>24</v>
      </c>
    </row>
    <row r="4516" spans="1:14" x14ac:dyDescent="0.25">
      <c r="A4516" t="s">
        <v>242</v>
      </c>
      <c r="B4516" t="s">
        <v>7451</v>
      </c>
      <c r="C4516" t="s">
        <v>407</v>
      </c>
      <c r="D4516" t="s">
        <v>21</v>
      </c>
      <c r="E4516">
        <v>98604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43411</v>
      </c>
      <c r="L4516" t="s">
        <v>26</v>
      </c>
      <c r="N4516" t="s">
        <v>24</v>
      </c>
    </row>
    <row r="4517" spans="1:14" x14ac:dyDescent="0.25">
      <c r="A4517" t="s">
        <v>7452</v>
      </c>
      <c r="B4517" t="s">
        <v>7453</v>
      </c>
      <c r="C4517" t="s">
        <v>660</v>
      </c>
      <c r="D4517" t="s">
        <v>21</v>
      </c>
      <c r="E4517">
        <v>98383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43411</v>
      </c>
      <c r="L4517" t="s">
        <v>26</v>
      </c>
      <c r="N4517" t="s">
        <v>24</v>
      </c>
    </row>
    <row r="4518" spans="1:14" x14ac:dyDescent="0.25">
      <c r="A4518" t="s">
        <v>7454</v>
      </c>
      <c r="B4518" t="s">
        <v>7455</v>
      </c>
      <c r="C4518" t="s">
        <v>660</v>
      </c>
      <c r="D4518" t="s">
        <v>21</v>
      </c>
      <c r="E4518">
        <v>98383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43411</v>
      </c>
      <c r="L4518" t="s">
        <v>26</v>
      </c>
      <c r="N4518" t="s">
        <v>24</v>
      </c>
    </row>
    <row r="4519" spans="1:14" x14ac:dyDescent="0.25">
      <c r="A4519" t="s">
        <v>3284</v>
      </c>
      <c r="B4519" t="s">
        <v>3285</v>
      </c>
      <c r="C4519" t="s">
        <v>215</v>
      </c>
      <c r="D4519" t="s">
        <v>21</v>
      </c>
      <c r="E4519">
        <v>98003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43411</v>
      </c>
      <c r="L4519" t="s">
        <v>26</v>
      </c>
      <c r="N4519" t="s">
        <v>24</v>
      </c>
    </row>
    <row r="4520" spans="1:14" x14ac:dyDescent="0.25">
      <c r="A4520" t="s">
        <v>3196</v>
      </c>
      <c r="B4520" t="s">
        <v>7456</v>
      </c>
      <c r="C4520" t="s">
        <v>4399</v>
      </c>
      <c r="D4520" t="s">
        <v>21</v>
      </c>
      <c r="E4520">
        <v>98110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43411</v>
      </c>
      <c r="L4520" t="s">
        <v>26</v>
      </c>
      <c r="N4520" t="s">
        <v>24</v>
      </c>
    </row>
    <row r="4521" spans="1:14" x14ac:dyDescent="0.25">
      <c r="A4521" t="s">
        <v>2912</v>
      </c>
      <c r="B4521" t="s">
        <v>2913</v>
      </c>
      <c r="C4521" t="s">
        <v>142</v>
      </c>
      <c r="D4521" t="s">
        <v>21</v>
      </c>
      <c r="E4521">
        <v>98901</v>
      </c>
      <c r="F4521" t="s">
        <v>22</v>
      </c>
      <c r="G4521" t="s">
        <v>22</v>
      </c>
      <c r="H4521" t="s">
        <v>104</v>
      </c>
      <c r="I4521" t="s">
        <v>105</v>
      </c>
      <c r="J4521" t="s">
        <v>59</v>
      </c>
      <c r="K4521" s="1">
        <v>43411</v>
      </c>
      <c r="L4521" t="s">
        <v>60</v>
      </c>
      <c r="M4521" t="str">
        <f>HYPERLINK("https://www.regulations.gov/docket?D=FDA-2018-H-4239")</f>
        <v>https://www.regulations.gov/docket?D=FDA-2018-H-4239</v>
      </c>
      <c r="N4521" t="s">
        <v>59</v>
      </c>
    </row>
    <row r="4522" spans="1:14" x14ac:dyDescent="0.25">
      <c r="A4522" t="s">
        <v>7457</v>
      </c>
      <c r="B4522" t="s">
        <v>7458</v>
      </c>
      <c r="C4522" t="s">
        <v>407</v>
      </c>
      <c r="D4522" t="s">
        <v>21</v>
      </c>
      <c r="E4522">
        <v>98604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43411</v>
      </c>
      <c r="L4522" t="s">
        <v>26</v>
      </c>
      <c r="N4522" t="s">
        <v>24</v>
      </c>
    </row>
    <row r="4523" spans="1:14" x14ac:dyDescent="0.25">
      <c r="A4523" t="s">
        <v>7459</v>
      </c>
      <c r="B4523" t="s">
        <v>7460</v>
      </c>
      <c r="C4523" t="s">
        <v>266</v>
      </c>
      <c r="D4523" t="s">
        <v>21</v>
      </c>
      <c r="E4523">
        <v>98002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43411</v>
      </c>
      <c r="L4523" t="s">
        <v>26</v>
      </c>
      <c r="N4523" t="s">
        <v>24</v>
      </c>
    </row>
    <row r="4524" spans="1:14" x14ac:dyDescent="0.25">
      <c r="A4524" t="s">
        <v>7461</v>
      </c>
      <c r="B4524" t="s">
        <v>7462</v>
      </c>
      <c r="C4524" t="s">
        <v>660</v>
      </c>
      <c r="D4524" t="s">
        <v>21</v>
      </c>
      <c r="E4524">
        <v>98383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43411</v>
      </c>
      <c r="L4524" t="s">
        <v>26</v>
      </c>
      <c r="N4524" t="s">
        <v>24</v>
      </c>
    </row>
    <row r="4525" spans="1:14" x14ac:dyDescent="0.25">
      <c r="A4525" t="s">
        <v>77</v>
      </c>
      <c r="B4525" t="s">
        <v>7463</v>
      </c>
      <c r="C4525" t="s">
        <v>2244</v>
      </c>
      <c r="D4525" t="s">
        <v>21</v>
      </c>
      <c r="E4525">
        <v>98370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43411</v>
      </c>
      <c r="L4525" t="s">
        <v>26</v>
      </c>
      <c r="N4525" t="s">
        <v>24</v>
      </c>
    </row>
    <row r="4526" spans="1:14" x14ac:dyDescent="0.25">
      <c r="A4526" t="s">
        <v>77</v>
      </c>
      <c r="B4526" t="s">
        <v>7464</v>
      </c>
      <c r="C4526" t="s">
        <v>660</v>
      </c>
      <c r="D4526" t="s">
        <v>21</v>
      </c>
      <c r="E4526">
        <v>98383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43411</v>
      </c>
      <c r="L4526" t="s">
        <v>26</v>
      </c>
      <c r="N4526" t="s">
        <v>24</v>
      </c>
    </row>
    <row r="4527" spans="1:14" x14ac:dyDescent="0.25">
      <c r="A4527" t="s">
        <v>7465</v>
      </c>
      <c r="B4527" t="s">
        <v>7466</v>
      </c>
      <c r="C4527" t="s">
        <v>4399</v>
      </c>
      <c r="D4527" t="s">
        <v>21</v>
      </c>
      <c r="E4527">
        <v>98110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43411</v>
      </c>
      <c r="L4527" t="s">
        <v>26</v>
      </c>
      <c r="N4527" t="s">
        <v>24</v>
      </c>
    </row>
    <row r="4528" spans="1:14" x14ac:dyDescent="0.25">
      <c r="A4528" t="s">
        <v>3451</v>
      </c>
      <c r="B4528" t="s">
        <v>3452</v>
      </c>
      <c r="C4528" t="s">
        <v>261</v>
      </c>
      <c r="D4528" t="s">
        <v>21</v>
      </c>
      <c r="E4528">
        <v>99218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43410</v>
      </c>
      <c r="L4528" t="s">
        <v>26</v>
      </c>
      <c r="N4528" t="s">
        <v>24</v>
      </c>
    </row>
    <row r="4529" spans="1:14" x14ac:dyDescent="0.25">
      <c r="A4529" t="s">
        <v>7467</v>
      </c>
      <c r="B4529" t="s">
        <v>7468</v>
      </c>
      <c r="C4529" t="s">
        <v>108</v>
      </c>
      <c r="D4529" t="s">
        <v>21</v>
      </c>
      <c r="E4529">
        <v>98208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43410</v>
      </c>
      <c r="L4529" t="s">
        <v>26</v>
      </c>
      <c r="N4529" t="s">
        <v>24</v>
      </c>
    </row>
    <row r="4530" spans="1:14" x14ac:dyDescent="0.25">
      <c r="A4530" t="s">
        <v>111</v>
      </c>
      <c r="B4530" t="s">
        <v>7469</v>
      </c>
      <c r="C4530" t="s">
        <v>1566</v>
      </c>
      <c r="D4530" t="s">
        <v>21</v>
      </c>
      <c r="E4530">
        <v>98520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43410</v>
      </c>
      <c r="L4530" t="s">
        <v>26</v>
      </c>
      <c r="N4530" t="s">
        <v>24</v>
      </c>
    </row>
    <row r="4531" spans="1:14" x14ac:dyDescent="0.25">
      <c r="A4531" t="s">
        <v>7470</v>
      </c>
      <c r="B4531" t="s">
        <v>7471</v>
      </c>
      <c r="C4531" t="s">
        <v>261</v>
      </c>
      <c r="D4531" t="s">
        <v>21</v>
      </c>
      <c r="E4531">
        <v>99207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43410</v>
      </c>
      <c r="L4531" t="s">
        <v>26</v>
      </c>
      <c r="N4531" t="s">
        <v>24</v>
      </c>
    </row>
    <row r="4532" spans="1:14" x14ac:dyDescent="0.25">
      <c r="A4532" t="s">
        <v>3676</v>
      </c>
      <c r="B4532" t="s">
        <v>3677</v>
      </c>
      <c r="C4532" t="s">
        <v>56</v>
      </c>
      <c r="D4532" t="s">
        <v>21</v>
      </c>
      <c r="E4532">
        <v>99354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43410</v>
      </c>
      <c r="L4532" t="s">
        <v>26</v>
      </c>
      <c r="N4532" t="s">
        <v>24</v>
      </c>
    </row>
    <row r="4533" spans="1:14" x14ac:dyDescent="0.25">
      <c r="A4533" t="s">
        <v>7472</v>
      </c>
      <c r="B4533" t="s">
        <v>7473</v>
      </c>
      <c r="C4533" t="s">
        <v>151</v>
      </c>
      <c r="D4533" t="s">
        <v>21</v>
      </c>
      <c r="E4533">
        <v>98499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43410</v>
      </c>
      <c r="L4533" t="s">
        <v>26</v>
      </c>
      <c r="N4533" t="s">
        <v>24</v>
      </c>
    </row>
    <row r="4534" spans="1:14" x14ac:dyDescent="0.25">
      <c r="A4534" t="s">
        <v>1795</v>
      </c>
      <c r="B4534" t="s">
        <v>7474</v>
      </c>
      <c r="C4534" t="s">
        <v>286</v>
      </c>
      <c r="D4534" t="s">
        <v>21</v>
      </c>
      <c r="E4534">
        <v>98501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43410</v>
      </c>
      <c r="L4534" t="s">
        <v>26</v>
      </c>
      <c r="N4534" t="s">
        <v>24</v>
      </c>
    </row>
    <row r="4535" spans="1:14" x14ac:dyDescent="0.25">
      <c r="A4535" t="s">
        <v>7475</v>
      </c>
      <c r="B4535" t="s">
        <v>7476</v>
      </c>
      <c r="C4535" t="s">
        <v>1558</v>
      </c>
      <c r="D4535" t="s">
        <v>21</v>
      </c>
      <c r="E4535">
        <v>98569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43410</v>
      </c>
      <c r="L4535" t="s">
        <v>26</v>
      </c>
      <c r="N4535" t="s">
        <v>24</v>
      </c>
    </row>
    <row r="4536" spans="1:14" x14ac:dyDescent="0.25">
      <c r="A4536" t="s">
        <v>7477</v>
      </c>
      <c r="B4536" t="s">
        <v>7478</v>
      </c>
      <c r="C4536" t="s">
        <v>7479</v>
      </c>
      <c r="D4536" t="s">
        <v>21</v>
      </c>
      <c r="E4536">
        <v>98547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43410</v>
      </c>
      <c r="L4536" t="s">
        <v>26</v>
      </c>
      <c r="N4536" t="s">
        <v>24</v>
      </c>
    </row>
    <row r="4537" spans="1:14" x14ac:dyDescent="0.25">
      <c r="A4537" t="s">
        <v>7480</v>
      </c>
      <c r="B4537" t="s">
        <v>7481</v>
      </c>
      <c r="C4537" t="s">
        <v>1558</v>
      </c>
      <c r="D4537" t="s">
        <v>21</v>
      </c>
      <c r="E4537">
        <v>98569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43410</v>
      </c>
      <c r="L4537" t="s">
        <v>26</v>
      </c>
      <c r="N4537" t="s">
        <v>24</v>
      </c>
    </row>
    <row r="4538" spans="1:14" x14ac:dyDescent="0.25">
      <c r="A4538" t="s">
        <v>7482</v>
      </c>
      <c r="B4538" t="s">
        <v>7483</v>
      </c>
      <c r="C4538" t="s">
        <v>108</v>
      </c>
      <c r="D4538" t="s">
        <v>21</v>
      </c>
      <c r="E4538">
        <v>98208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43410</v>
      </c>
      <c r="L4538" t="s">
        <v>26</v>
      </c>
      <c r="N4538" t="s">
        <v>24</v>
      </c>
    </row>
    <row r="4539" spans="1:14" x14ac:dyDescent="0.25">
      <c r="A4539" t="s">
        <v>581</v>
      </c>
      <c r="B4539" t="s">
        <v>7484</v>
      </c>
      <c r="C4539" t="s">
        <v>261</v>
      </c>
      <c r="D4539" t="s">
        <v>21</v>
      </c>
      <c r="E4539">
        <v>99207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43410</v>
      </c>
      <c r="L4539" t="s">
        <v>26</v>
      </c>
      <c r="N4539" t="s">
        <v>24</v>
      </c>
    </row>
    <row r="4540" spans="1:14" x14ac:dyDescent="0.25">
      <c r="A4540" t="s">
        <v>242</v>
      </c>
      <c r="B4540" t="s">
        <v>2366</v>
      </c>
      <c r="C4540" t="s">
        <v>1397</v>
      </c>
      <c r="D4540" t="s">
        <v>21</v>
      </c>
      <c r="E4540">
        <v>99037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43410</v>
      </c>
      <c r="L4540" t="s">
        <v>26</v>
      </c>
      <c r="N4540" t="s">
        <v>24</v>
      </c>
    </row>
    <row r="4541" spans="1:14" x14ac:dyDescent="0.25">
      <c r="A4541" t="s">
        <v>4354</v>
      </c>
      <c r="B4541" t="s">
        <v>7485</v>
      </c>
      <c r="C4541" t="s">
        <v>3762</v>
      </c>
      <c r="D4541" t="s">
        <v>21</v>
      </c>
      <c r="E4541">
        <v>98501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43410</v>
      </c>
      <c r="L4541" t="s">
        <v>26</v>
      </c>
      <c r="N4541" t="s">
        <v>24</v>
      </c>
    </row>
    <row r="4542" spans="1:14" x14ac:dyDescent="0.25">
      <c r="A4542" t="s">
        <v>7486</v>
      </c>
      <c r="B4542" t="s">
        <v>7487</v>
      </c>
      <c r="C4542" t="s">
        <v>7360</v>
      </c>
      <c r="D4542" t="s">
        <v>21</v>
      </c>
      <c r="E4542">
        <v>98595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43410</v>
      </c>
      <c r="L4542" t="s">
        <v>26</v>
      </c>
      <c r="N4542" t="s">
        <v>24</v>
      </c>
    </row>
    <row r="4543" spans="1:14" x14ac:dyDescent="0.25">
      <c r="A4543" t="s">
        <v>7488</v>
      </c>
      <c r="B4543" t="s">
        <v>7489</v>
      </c>
      <c r="C4543" t="s">
        <v>7360</v>
      </c>
      <c r="D4543" t="s">
        <v>21</v>
      </c>
      <c r="E4543">
        <v>98595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43410</v>
      </c>
      <c r="L4543" t="s">
        <v>26</v>
      </c>
      <c r="N4543" t="s">
        <v>24</v>
      </c>
    </row>
    <row r="4544" spans="1:14" x14ac:dyDescent="0.25">
      <c r="A4544" t="s">
        <v>7490</v>
      </c>
      <c r="B4544" t="s">
        <v>7491</v>
      </c>
      <c r="C4544" t="s">
        <v>7360</v>
      </c>
      <c r="D4544" t="s">
        <v>21</v>
      </c>
      <c r="E4544">
        <v>98595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43410</v>
      </c>
      <c r="L4544" t="s">
        <v>26</v>
      </c>
      <c r="N4544" t="s">
        <v>24</v>
      </c>
    </row>
    <row r="4545" spans="1:14" x14ac:dyDescent="0.25">
      <c r="A4545" t="s">
        <v>2904</v>
      </c>
      <c r="B4545" t="s">
        <v>7492</v>
      </c>
      <c r="C4545" t="s">
        <v>261</v>
      </c>
      <c r="D4545" t="s">
        <v>21</v>
      </c>
      <c r="E4545">
        <v>99207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43410</v>
      </c>
      <c r="L4545" t="s">
        <v>26</v>
      </c>
      <c r="N4545" t="s">
        <v>24</v>
      </c>
    </row>
    <row r="4546" spans="1:14" x14ac:dyDescent="0.25">
      <c r="A4546" t="s">
        <v>7493</v>
      </c>
      <c r="B4546" t="s">
        <v>7494</v>
      </c>
      <c r="C4546" t="s">
        <v>261</v>
      </c>
      <c r="D4546" t="s">
        <v>21</v>
      </c>
      <c r="E4546">
        <v>99207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43410</v>
      </c>
      <c r="L4546" t="s">
        <v>26</v>
      </c>
      <c r="N4546" t="s">
        <v>24</v>
      </c>
    </row>
    <row r="4547" spans="1:14" x14ac:dyDescent="0.25">
      <c r="A4547" t="s">
        <v>1110</v>
      </c>
      <c r="B4547" t="s">
        <v>7495</v>
      </c>
      <c r="C4547" t="s">
        <v>108</v>
      </c>
      <c r="D4547" t="s">
        <v>21</v>
      </c>
      <c r="E4547">
        <v>98204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43410</v>
      </c>
      <c r="L4547" t="s">
        <v>26</v>
      </c>
      <c r="N4547" t="s">
        <v>24</v>
      </c>
    </row>
    <row r="4548" spans="1:14" x14ac:dyDescent="0.25">
      <c r="A4548" t="s">
        <v>7496</v>
      </c>
      <c r="B4548" t="s">
        <v>7497</v>
      </c>
      <c r="C4548" t="s">
        <v>132</v>
      </c>
      <c r="D4548" t="s">
        <v>21</v>
      </c>
      <c r="E4548">
        <v>99301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43410</v>
      </c>
      <c r="L4548" t="s">
        <v>26</v>
      </c>
      <c r="N4548" t="s">
        <v>24</v>
      </c>
    </row>
    <row r="4549" spans="1:14" x14ac:dyDescent="0.25">
      <c r="A4549" t="s">
        <v>7498</v>
      </c>
      <c r="B4549" t="s">
        <v>7499</v>
      </c>
      <c r="C4549" t="s">
        <v>261</v>
      </c>
      <c r="D4549" t="s">
        <v>21</v>
      </c>
      <c r="E4549">
        <v>99202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43410</v>
      </c>
      <c r="L4549" t="s">
        <v>26</v>
      </c>
      <c r="N4549" t="s">
        <v>24</v>
      </c>
    </row>
    <row r="4550" spans="1:14" x14ac:dyDescent="0.25">
      <c r="A4550" t="s">
        <v>7500</v>
      </c>
      <c r="B4550" t="s">
        <v>7501</v>
      </c>
      <c r="C4550" t="s">
        <v>261</v>
      </c>
      <c r="D4550" t="s">
        <v>21</v>
      </c>
      <c r="E4550">
        <v>99218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43410</v>
      </c>
      <c r="L4550" t="s">
        <v>26</v>
      </c>
      <c r="N4550" t="s">
        <v>24</v>
      </c>
    </row>
    <row r="4551" spans="1:14" x14ac:dyDescent="0.25">
      <c r="A4551" t="s">
        <v>7502</v>
      </c>
      <c r="B4551" t="s">
        <v>7503</v>
      </c>
      <c r="C4551" t="s">
        <v>7479</v>
      </c>
      <c r="D4551" t="s">
        <v>21</v>
      </c>
      <c r="E4551">
        <v>98547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43410</v>
      </c>
      <c r="L4551" t="s">
        <v>26</v>
      </c>
      <c r="N4551" t="s">
        <v>24</v>
      </c>
    </row>
    <row r="4552" spans="1:14" x14ac:dyDescent="0.25">
      <c r="A4552" t="s">
        <v>3319</v>
      </c>
      <c r="B4552" t="s">
        <v>3320</v>
      </c>
      <c r="C4552" t="s">
        <v>3321</v>
      </c>
      <c r="D4552" t="s">
        <v>21</v>
      </c>
      <c r="E4552">
        <v>99030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43410</v>
      </c>
      <c r="L4552" t="s">
        <v>26</v>
      </c>
      <c r="N4552" t="s">
        <v>24</v>
      </c>
    </row>
    <row r="4553" spans="1:14" x14ac:dyDescent="0.25">
      <c r="A4553" t="s">
        <v>7504</v>
      </c>
      <c r="B4553" t="s">
        <v>7505</v>
      </c>
      <c r="C4553" t="s">
        <v>261</v>
      </c>
      <c r="D4553" t="s">
        <v>21</v>
      </c>
      <c r="E4553">
        <v>99207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43410</v>
      </c>
      <c r="L4553" t="s">
        <v>26</v>
      </c>
      <c r="N4553" t="s">
        <v>24</v>
      </c>
    </row>
    <row r="4554" spans="1:14" x14ac:dyDescent="0.25">
      <c r="A4554" t="s">
        <v>1425</v>
      </c>
      <c r="B4554" t="s">
        <v>3326</v>
      </c>
      <c r="C4554" t="s">
        <v>261</v>
      </c>
      <c r="D4554" t="s">
        <v>21</v>
      </c>
      <c r="E4554">
        <v>99223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43410</v>
      </c>
      <c r="L4554" t="s">
        <v>26</v>
      </c>
      <c r="N4554" t="s">
        <v>24</v>
      </c>
    </row>
    <row r="4555" spans="1:14" x14ac:dyDescent="0.25">
      <c r="A4555" t="s">
        <v>2218</v>
      </c>
      <c r="B4555" t="s">
        <v>2219</v>
      </c>
      <c r="C4555" t="s">
        <v>2039</v>
      </c>
      <c r="D4555" t="s">
        <v>21</v>
      </c>
      <c r="E4555">
        <v>99157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43409</v>
      </c>
      <c r="L4555" t="s">
        <v>26</v>
      </c>
      <c r="N4555" t="s">
        <v>24</v>
      </c>
    </row>
    <row r="4556" spans="1:14" x14ac:dyDescent="0.25">
      <c r="A4556" t="s">
        <v>7506</v>
      </c>
      <c r="B4556" t="s">
        <v>7507</v>
      </c>
      <c r="C4556" t="s">
        <v>1691</v>
      </c>
      <c r="D4556" t="s">
        <v>21</v>
      </c>
      <c r="E4556">
        <v>98368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43409</v>
      </c>
      <c r="L4556" t="s">
        <v>26</v>
      </c>
      <c r="N4556" t="s">
        <v>24</v>
      </c>
    </row>
    <row r="4557" spans="1:14" x14ac:dyDescent="0.25">
      <c r="A4557" t="s">
        <v>1483</v>
      </c>
      <c r="B4557" t="s">
        <v>1484</v>
      </c>
      <c r="C4557" t="s">
        <v>266</v>
      </c>
      <c r="D4557" t="s">
        <v>21</v>
      </c>
      <c r="E4557">
        <v>98002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43409</v>
      </c>
      <c r="L4557" t="s">
        <v>26</v>
      </c>
      <c r="N4557" t="s">
        <v>24</v>
      </c>
    </row>
    <row r="4558" spans="1:14" x14ac:dyDescent="0.25">
      <c r="A4558" t="s">
        <v>7508</v>
      </c>
      <c r="B4558" t="s">
        <v>7509</v>
      </c>
      <c r="C4558" t="s">
        <v>1691</v>
      </c>
      <c r="D4558" t="s">
        <v>21</v>
      </c>
      <c r="E4558">
        <v>98368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43409</v>
      </c>
      <c r="L4558" t="s">
        <v>26</v>
      </c>
      <c r="N4558" t="s">
        <v>24</v>
      </c>
    </row>
    <row r="4559" spans="1:14" x14ac:dyDescent="0.25">
      <c r="A4559" t="s">
        <v>111</v>
      </c>
      <c r="B4559" t="s">
        <v>3262</v>
      </c>
      <c r="C4559" t="s">
        <v>266</v>
      </c>
      <c r="D4559" t="s">
        <v>21</v>
      </c>
      <c r="E4559">
        <v>98002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43409</v>
      </c>
      <c r="L4559" t="s">
        <v>26</v>
      </c>
      <c r="N4559" t="s">
        <v>24</v>
      </c>
    </row>
    <row r="4560" spans="1:14" x14ac:dyDescent="0.25">
      <c r="A4560" t="s">
        <v>7510</v>
      </c>
      <c r="B4560" t="s">
        <v>7511</v>
      </c>
      <c r="C4560" t="s">
        <v>7512</v>
      </c>
      <c r="D4560" t="s">
        <v>21</v>
      </c>
      <c r="E4560">
        <v>98303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43409</v>
      </c>
      <c r="L4560" t="s">
        <v>26</v>
      </c>
      <c r="N4560" t="s">
        <v>24</v>
      </c>
    </row>
    <row r="4561" spans="1:14" x14ac:dyDescent="0.25">
      <c r="A4561" t="s">
        <v>2693</v>
      </c>
      <c r="B4561" t="s">
        <v>3490</v>
      </c>
      <c r="C4561" t="s">
        <v>246</v>
      </c>
      <c r="D4561" t="s">
        <v>21</v>
      </c>
      <c r="E4561">
        <v>98310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43409</v>
      </c>
      <c r="L4561" t="s">
        <v>26</v>
      </c>
      <c r="N4561" t="s">
        <v>24</v>
      </c>
    </row>
    <row r="4562" spans="1:14" x14ac:dyDescent="0.25">
      <c r="A4562" t="s">
        <v>3770</v>
      </c>
      <c r="B4562" t="s">
        <v>7513</v>
      </c>
      <c r="C4562" t="s">
        <v>1691</v>
      </c>
      <c r="D4562" t="s">
        <v>21</v>
      </c>
      <c r="E4562">
        <v>98368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43409</v>
      </c>
      <c r="L4562" t="s">
        <v>26</v>
      </c>
      <c r="N4562" t="s">
        <v>24</v>
      </c>
    </row>
    <row r="4563" spans="1:14" x14ac:dyDescent="0.25">
      <c r="A4563" t="s">
        <v>154</v>
      </c>
      <c r="B4563" t="s">
        <v>3036</v>
      </c>
      <c r="C4563" t="s">
        <v>108</v>
      </c>
      <c r="D4563" t="s">
        <v>21</v>
      </c>
      <c r="E4563">
        <v>98203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43409</v>
      </c>
      <c r="L4563" t="s">
        <v>26</v>
      </c>
      <c r="N4563" t="s">
        <v>24</v>
      </c>
    </row>
    <row r="4564" spans="1:14" x14ac:dyDescent="0.25">
      <c r="A4564" t="s">
        <v>468</v>
      </c>
      <c r="B4564" t="s">
        <v>469</v>
      </c>
      <c r="C4564" t="s">
        <v>470</v>
      </c>
      <c r="D4564" t="s">
        <v>21</v>
      </c>
      <c r="E4564">
        <v>98166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43409</v>
      </c>
      <c r="L4564" t="s">
        <v>26</v>
      </c>
      <c r="N4564" t="s">
        <v>24</v>
      </c>
    </row>
    <row r="4565" spans="1:14" x14ac:dyDescent="0.25">
      <c r="A4565" t="s">
        <v>7514</v>
      </c>
      <c r="B4565" t="s">
        <v>7515</v>
      </c>
      <c r="C4565" t="s">
        <v>3296</v>
      </c>
      <c r="D4565" t="s">
        <v>21</v>
      </c>
      <c r="E4565">
        <v>99171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43409</v>
      </c>
      <c r="L4565" t="s">
        <v>26</v>
      </c>
      <c r="N4565" t="s">
        <v>24</v>
      </c>
    </row>
    <row r="4566" spans="1:14" x14ac:dyDescent="0.25">
      <c r="A4566" t="s">
        <v>405</v>
      </c>
      <c r="B4566" t="s">
        <v>3283</v>
      </c>
      <c r="C4566" t="s">
        <v>215</v>
      </c>
      <c r="D4566" t="s">
        <v>21</v>
      </c>
      <c r="E4566">
        <v>98023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43409</v>
      </c>
      <c r="L4566" t="s">
        <v>26</v>
      </c>
      <c r="N4566" t="s">
        <v>24</v>
      </c>
    </row>
    <row r="4567" spans="1:14" x14ac:dyDescent="0.25">
      <c r="A4567" t="s">
        <v>7516</v>
      </c>
      <c r="B4567" t="s">
        <v>7517</v>
      </c>
      <c r="C4567" t="s">
        <v>1691</v>
      </c>
      <c r="D4567" t="s">
        <v>21</v>
      </c>
      <c r="E4567">
        <v>98368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43409</v>
      </c>
      <c r="L4567" t="s">
        <v>26</v>
      </c>
      <c r="N4567" t="s">
        <v>24</v>
      </c>
    </row>
    <row r="4568" spans="1:14" x14ac:dyDescent="0.25">
      <c r="A4568" t="s">
        <v>7518</v>
      </c>
      <c r="B4568" t="s">
        <v>7519</v>
      </c>
      <c r="C4568" t="s">
        <v>261</v>
      </c>
      <c r="D4568" t="s">
        <v>21</v>
      </c>
      <c r="E4568">
        <v>99208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43408</v>
      </c>
      <c r="L4568" t="s">
        <v>26</v>
      </c>
      <c r="N4568" t="s">
        <v>24</v>
      </c>
    </row>
    <row r="4569" spans="1:14" x14ac:dyDescent="0.25">
      <c r="A4569" t="s">
        <v>7520</v>
      </c>
      <c r="B4569" t="s">
        <v>7521</v>
      </c>
      <c r="C4569" t="s">
        <v>261</v>
      </c>
      <c r="D4569" t="s">
        <v>21</v>
      </c>
      <c r="E4569">
        <v>99208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43408</v>
      </c>
      <c r="L4569" t="s">
        <v>26</v>
      </c>
      <c r="N4569" t="s">
        <v>24</v>
      </c>
    </row>
    <row r="4570" spans="1:14" x14ac:dyDescent="0.25">
      <c r="A4570" t="s">
        <v>7522</v>
      </c>
      <c r="B4570" t="s">
        <v>7523</v>
      </c>
      <c r="C4570" t="s">
        <v>261</v>
      </c>
      <c r="D4570" t="s">
        <v>21</v>
      </c>
      <c r="E4570">
        <v>99218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43408</v>
      </c>
      <c r="L4570" t="s">
        <v>26</v>
      </c>
      <c r="N4570" t="s">
        <v>24</v>
      </c>
    </row>
    <row r="4571" spans="1:14" x14ac:dyDescent="0.25">
      <c r="A4571" t="s">
        <v>7524</v>
      </c>
      <c r="B4571" t="s">
        <v>7525</v>
      </c>
      <c r="C4571" t="s">
        <v>261</v>
      </c>
      <c r="D4571" t="s">
        <v>21</v>
      </c>
      <c r="E4571">
        <v>99203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43408</v>
      </c>
      <c r="L4571" t="s">
        <v>26</v>
      </c>
      <c r="N4571" t="s">
        <v>24</v>
      </c>
    </row>
    <row r="4572" spans="1:14" x14ac:dyDescent="0.25">
      <c r="A4572" t="s">
        <v>7526</v>
      </c>
      <c r="B4572" t="s">
        <v>7527</v>
      </c>
      <c r="C4572" t="s">
        <v>261</v>
      </c>
      <c r="D4572" t="s">
        <v>21</v>
      </c>
      <c r="E4572">
        <v>99207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43408</v>
      </c>
      <c r="L4572" t="s">
        <v>26</v>
      </c>
      <c r="N4572" t="s">
        <v>24</v>
      </c>
    </row>
    <row r="4573" spans="1:14" x14ac:dyDescent="0.25">
      <c r="A4573" t="s">
        <v>7528</v>
      </c>
      <c r="B4573" t="s">
        <v>7529</v>
      </c>
      <c r="C4573" t="s">
        <v>2641</v>
      </c>
      <c r="D4573" t="s">
        <v>21</v>
      </c>
      <c r="E4573">
        <v>98844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43408</v>
      </c>
      <c r="L4573" t="s">
        <v>26</v>
      </c>
      <c r="N4573" t="s">
        <v>24</v>
      </c>
    </row>
    <row r="4574" spans="1:14" x14ac:dyDescent="0.25">
      <c r="A4574" t="s">
        <v>7530</v>
      </c>
      <c r="B4574" t="s">
        <v>7531</v>
      </c>
      <c r="C4574" t="s">
        <v>2641</v>
      </c>
      <c r="D4574" t="s">
        <v>21</v>
      </c>
      <c r="E4574">
        <v>98844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43408</v>
      </c>
      <c r="L4574" t="s">
        <v>26</v>
      </c>
      <c r="N4574" t="s">
        <v>24</v>
      </c>
    </row>
    <row r="4575" spans="1:14" x14ac:dyDescent="0.25">
      <c r="A4575" t="s">
        <v>7532</v>
      </c>
      <c r="B4575" t="s">
        <v>7533</v>
      </c>
      <c r="C4575" t="s">
        <v>7534</v>
      </c>
      <c r="D4575" t="s">
        <v>21</v>
      </c>
      <c r="E4575">
        <v>99170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43408</v>
      </c>
      <c r="L4575" t="s">
        <v>26</v>
      </c>
      <c r="N4575" t="s">
        <v>24</v>
      </c>
    </row>
    <row r="4576" spans="1:14" x14ac:dyDescent="0.25">
      <c r="A4576" t="s">
        <v>7535</v>
      </c>
      <c r="B4576" t="s">
        <v>7536</v>
      </c>
      <c r="C4576" t="s">
        <v>1798</v>
      </c>
      <c r="D4576" t="s">
        <v>21</v>
      </c>
      <c r="E4576">
        <v>98841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43408</v>
      </c>
      <c r="L4576" t="s">
        <v>26</v>
      </c>
      <c r="N4576" t="s">
        <v>24</v>
      </c>
    </row>
    <row r="4577" spans="1:14" x14ac:dyDescent="0.25">
      <c r="A4577" t="s">
        <v>7537</v>
      </c>
      <c r="B4577" t="s">
        <v>7538</v>
      </c>
      <c r="C4577" t="s">
        <v>7539</v>
      </c>
      <c r="D4577" t="s">
        <v>21</v>
      </c>
      <c r="E4577">
        <v>99031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43408</v>
      </c>
      <c r="L4577" t="s">
        <v>26</v>
      </c>
      <c r="N4577" t="s">
        <v>24</v>
      </c>
    </row>
    <row r="4578" spans="1:14" x14ac:dyDescent="0.25">
      <c r="A4578" t="s">
        <v>7540</v>
      </c>
      <c r="B4578" t="s">
        <v>7541</v>
      </c>
      <c r="C4578" t="s">
        <v>1907</v>
      </c>
      <c r="D4578" t="s">
        <v>21</v>
      </c>
      <c r="E4578">
        <v>98855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43408</v>
      </c>
      <c r="L4578" t="s">
        <v>26</v>
      </c>
      <c r="N4578" t="s">
        <v>24</v>
      </c>
    </row>
    <row r="4579" spans="1:14" x14ac:dyDescent="0.25">
      <c r="A4579" t="s">
        <v>7542</v>
      </c>
      <c r="B4579" t="s">
        <v>7543</v>
      </c>
      <c r="C4579" t="s">
        <v>236</v>
      </c>
      <c r="D4579" t="s">
        <v>21</v>
      </c>
      <c r="E4579">
        <v>98443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43406</v>
      </c>
      <c r="L4579" t="s">
        <v>26</v>
      </c>
      <c r="N4579" t="s">
        <v>24</v>
      </c>
    </row>
    <row r="4580" spans="1:14" x14ac:dyDescent="0.25">
      <c r="A4580" t="s">
        <v>111</v>
      </c>
      <c r="B4580" t="s">
        <v>1921</v>
      </c>
      <c r="C4580" t="s">
        <v>56</v>
      </c>
      <c r="D4580" t="s">
        <v>21</v>
      </c>
      <c r="E4580">
        <v>99352</v>
      </c>
      <c r="F4580" t="s">
        <v>22</v>
      </c>
      <c r="G4580" t="s">
        <v>22</v>
      </c>
      <c r="H4580" t="s">
        <v>57</v>
      </c>
      <c r="I4580" t="s">
        <v>58</v>
      </c>
      <c r="J4580" s="1">
        <v>43352</v>
      </c>
      <c r="K4580" s="1">
        <v>43405</v>
      </c>
      <c r="L4580" t="s">
        <v>118</v>
      </c>
      <c r="N4580" t="s">
        <v>1992</v>
      </c>
    </row>
    <row r="4581" spans="1:14" x14ac:dyDescent="0.25">
      <c r="A4581" t="s">
        <v>7544</v>
      </c>
      <c r="B4581" t="s">
        <v>7545</v>
      </c>
      <c r="C4581" t="s">
        <v>236</v>
      </c>
      <c r="D4581" t="s">
        <v>21</v>
      </c>
      <c r="E4581">
        <v>98404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43405</v>
      </c>
      <c r="L4581" t="s">
        <v>26</v>
      </c>
      <c r="N4581" t="s">
        <v>24</v>
      </c>
    </row>
    <row r="4582" spans="1:14" x14ac:dyDescent="0.25">
      <c r="A4582" t="s">
        <v>352</v>
      </c>
      <c r="B4582" t="s">
        <v>4577</v>
      </c>
      <c r="C4582" t="s">
        <v>20</v>
      </c>
      <c r="D4582" t="s">
        <v>21</v>
      </c>
      <c r="E4582">
        <v>98109</v>
      </c>
      <c r="F4582" t="s">
        <v>22</v>
      </c>
      <c r="G4582" t="s">
        <v>22</v>
      </c>
      <c r="H4582" t="s">
        <v>116</v>
      </c>
      <c r="I4582" t="s">
        <v>117</v>
      </c>
      <c r="J4582" s="1">
        <v>43340</v>
      </c>
      <c r="K4582" s="1">
        <v>43405</v>
      </c>
      <c r="L4582" t="s">
        <v>118</v>
      </c>
      <c r="N4582" t="s">
        <v>1992</v>
      </c>
    </row>
    <row r="4583" spans="1:14" x14ac:dyDescent="0.25">
      <c r="A4583" t="s">
        <v>1319</v>
      </c>
      <c r="B4583" t="s">
        <v>7546</v>
      </c>
      <c r="C4583" t="s">
        <v>1321</v>
      </c>
      <c r="D4583" t="s">
        <v>21</v>
      </c>
      <c r="E4583">
        <v>98255</v>
      </c>
      <c r="F4583" t="s">
        <v>22</v>
      </c>
      <c r="G4583" t="s">
        <v>22</v>
      </c>
      <c r="H4583" t="s">
        <v>104</v>
      </c>
      <c r="I4583" t="s">
        <v>148</v>
      </c>
      <c r="J4583" s="1">
        <v>43348</v>
      </c>
      <c r="K4583" s="1">
        <v>43405</v>
      </c>
      <c r="L4583" t="s">
        <v>118</v>
      </c>
      <c r="N4583" t="s">
        <v>1858</v>
      </c>
    </row>
    <row r="4584" spans="1:14" x14ac:dyDescent="0.25">
      <c r="A4584" t="s">
        <v>242</v>
      </c>
      <c r="B4584" t="s">
        <v>7547</v>
      </c>
      <c r="C4584" t="s">
        <v>1498</v>
      </c>
      <c r="D4584" t="s">
        <v>21</v>
      </c>
      <c r="E4584">
        <v>98329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43405</v>
      </c>
      <c r="L4584" t="s">
        <v>26</v>
      </c>
      <c r="N4584" t="s">
        <v>24</v>
      </c>
    </row>
    <row r="4585" spans="1:14" x14ac:dyDescent="0.25">
      <c r="A4585" t="s">
        <v>242</v>
      </c>
      <c r="B4585" t="s">
        <v>1491</v>
      </c>
      <c r="C4585" t="s">
        <v>20</v>
      </c>
      <c r="D4585" t="s">
        <v>21</v>
      </c>
      <c r="E4585">
        <v>98125</v>
      </c>
      <c r="F4585" t="s">
        <v>22</v>
      </c>
      <c r="G4585" t="s">
        <v>22</v>
      </c>
      <c r="H4585" t="s">
        <v>57</v>
      </c>
      <c r="I4585" t="s">
        <v>58</v>
      </c>
      <c r="J4585" s="1">
        <v>43348</v>
      </c>
      <c r="K4585" s="1">
        <v>43405</v>
      </c>
      <c r="L4585" t="s">
        <v>118</v>
      </c>
      <c r="N4585" t="s">
        <v>1849</v>
      </c>
    </row>
    <row r="4586" spans="1:14" x14ac:dyDescent="0.25">
      <c r="A4586" t="s">
        <v>1926</v>
      </c>
      <c r="B4586" t="s">
        <v>7548</v>
      </c>
      <c r="C4586" t="s">
        <v>56</v>
      </c>
      <c r="D4586" t="s">
        <v>21</v>
      </c>
      <c r="E4586">
        <v>99352</v>
      </c>
      <c r="F4586" t="s">
        <v>22</v>
      </c>
      <c r="G4586" t="s">
        <v>22</v>
      </c>
      <c r="H4586" t="s">
        <v>116</v>
      </c>
      <c r="I4586" t="s">
        <v>212</v>
      </c>
      <c r="J4586" s="1">
        <v>43352</v>
      </c>
      <c r="K4586" s="1">
        <v>43405</v>
      </c>
      <c r="L4586" t="s">
        <v>118</v>
      </c>
      <c r="N4586" t="s">
        <v>1849</v>
      </c>
    </row>
    <row r="4587" spans="1:14" x14ac:dyDescent="0.25">
      <c r="A4587" t="s">
        <v>712</v>
      </c>
      <c r="B4587" t="s">
        <v>7549</v>
      </c>
      <c r="C4587" t="s">
        <v>236</v>
      </c>
      <c r="D4587" t="s">
        <v>21</v>
      </c>
      <c r="E4587">
        <v>98403</v>
      </c>
      <c r="F4587" t="s">
        <v>22</v>
      </c>
      <c r="G4587" t="s">
        <v>22</v>
      </c>
      <c r="H4587" t="s">
        <v>116</v>
      </c>
      <c r="I4587" t="s">
        <v>117</v>
      </c>
      <c r="J4587" s="1">
        <v>43347</v>
      </c>
      <c r="K4587" s="1">
        <v>43405</v>
      </c>
      <c r="L4587" t="s">
        <v>118</v>
      </c>
      <c r="N4587" t="s">
        <v>1992</v>
      </c>
    </row>
    <row r="4588" spans="1:14" x14ac:dyDescent="0.25">
      <c r="A4588" t="s">
        <v>1686</v>
      </c>
      <c r="B4588" t="s">
        <v>7550</v>
      </c>
      <c r="C4588" t="s">
        <v>1688</v>
      </c>
      <c r="D4588" t="s">
        <v>21</v>
      </c>
      <c r="E4588">
        <v>98198</v>
      </c>
      <c r="F4588" t="s">
        <v>22</v>
      </c>
      <c r="G4588" t="s">
        <v>22</v>
      </c>
      <c r="H4588" t="s">
        <v>116</v>
      </c>
      <c r="I4588" t="s">
        <v>117</v>
      </c>
      <c r="J4588" s="1">
        <v>43352</v>
      </c>
      <c r="K4588" s="1">
        <v>43405</v>
      </c>
      <c r="L4588" t="s">
        <v>118</v>
      </c>
      <c r="N4588" t="s">
        <v>1849</v>
      </c>
    </row>
    <row r="4589" spans="1:14" x14ac:dyDescent="0.25">
      <c r="A4589" t="s">
        <v>3688</v>
      </c>
      <c r="B4589" t="s">
        <v>7551</v>
      </c>
      <c r="C4589" t="s">
        <v>108</v>
      </c>
      <c r="D4589" t="s">
        <v>21</v>
      </c>
      <c r="E4589">
        <v>98201</v>
      </c>
      <c r="F4589" t="s">
        <v>22</v>
      </c>
      <c r="G4589" t="s">
        <v>22</v>
      </c>
      <c r="H4589" t="s">
        <v>116</v>
      </c>
      <c r="I4589" t="s">
        <v>117</v>
      </c>
      <c r="J4589" s="1">
        <v>43354</v>
      </c>
      <c r="K4589" s="1">
        <v>43405</v>
      </c>
      <c r="L4589" t="s">
        <v>118</v>
      </c>
      <c r="N4589" t="s">
        <v>1849</v>
      </c>
    </row>
    <row r="4590" spans="1:14" x14ac:dyDescent="0.25">
      <c r="A4590" t="s">
        <v>7552</v>
      </c>
      <c r="B4590" t="s">
        <v>7553</v>
      </c>
      <c r="C4590" t="s">
        <v>1387</v>
      </c>
      <c r="D4590" t="s">
        <v>21</v>
      </c>
      <c r="E4590">
        <v>98424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43405</v>
      </c>
      <c r="L4590" t="s">
        <v>26</v>
      </c>
      <c r="N4590" t="s">
        <v>24</v>
      </c>
    </row>
    <row r="4591" spans="1:14" x14ac:dyDescent="0.25">
      <c r="A4591" t="s">
        <v>5656</v>
      </c>
      <c r="B4591" t="s">
        <v>7554</v>
      </c>
      <c r="C4591" t="s">
        <v>20</v>
      </c>
      <c r="D4591" t="s">
        <v>21</v>
      </c>
      <c r="E4591">
        <v>98133</v>
      </c>
      <c r="F4591" t="s">
        <v>22</v>
      </c>
      <c r="G4591" t="s">
        <v>22</v>
      </c>
      <c r="H4591" t="s">
        <v>116</v>
      </c>
      <c r="I4591" t="s">
        <v>117</v>
      </c>
      <c r="J4591" s="1">
        <v>43354</v>
      </c>
      <c r="K4591" s="1">
        <v>43405</v>
      </c>
      <c r="L4591" t="s">
        <v>118</v>
      </c>
      <c r="N4591" t="s">
        <v>1849</v>
      </c>
    </row>
    <row r="4592" spans="1:14" x14ac:dyDescent="0.25">
      <c r="A4592" t="s">
        <v>7555</v>
      </c>
      <c r="B4592" t="s">
        <v>7556</v>
      </c>
      <c r="C4592" t="s">
        <v>108</v>
      </c>
      <c r="D4592" t="s">
        <v>21</v>
      </c>
      <c r="E4592">
        <v>98204</v>
      </c>
      <c r="F4592" t="s">
        <v>22</v>
      </c>
      <c r="G4592" t="s">
        <v>22</v>
      </c>
      <c r="H4592" t="s">
        <v>116</v>
      </c>
      <c r="I4592" t="s">
        <v>117</v>
      </c>
      <c r="J4592" s="1">
        <v>43354</v>
      </c>
      <c r="K4592" s="1">
        <v>43405</v>
      </c>
      <c r="L4592" t="s">
        <v>118</v>
      </c>
      <c r="N4592" t="s">
        <v>1992</v>
      </c>
    </row>
    <row r="4593" spans="1:14" x14ac:dyDescent="0.25">
      <c r="A4593" t="s">
        <v>4997</v>
      </c>
      <c r="B4593" t="s">
        <v>4998</v>
      </c>
      <c r="C4593" t="s">
        <v>20</v>
      </c>
      <c r="D4593" t="s">
        <v>21</v>
      </c>
      <c r="E4593">
        <v>98125</v>
      </c>
      <c r="F4593" t="s">
        <v>22</v>
      </c>
      <c r="G4593" t="s">
        <v>22</v>
      </c>
      <c r="H4593" t="s">
        <v>104</v>
      </c>
      <c r="I4593" t="s">
        <v>148</v>
      </c>
      <c r="J4593" s="1">
        <v>43348</v>
      </c>
      <c r="K4593" s="1">
        <v>43405</v>
      </c>
      <c r="L4593" t="s">
        <v>118</v>
      </c>
      <c r="N4593" t="s">
        <v>1858</v>
      </c>
    </row>
    <row r="4594" spans="1:14" x14ac:dyDescent="0.25">
      <c r="A4594" t="s">
        <v>1941</v>
      </c>
      <c r="B4594" t="s">
        <v>7557</v>
      </c>
      <c r="C4594" t="s">
        <v>132</v>
      </c>
      <c r="D4594" t="s">
        <v>21</v>
      </c>
      <c r="E4594">
        <v>99301</v>
      </c>
      <c r="F4594" t="s">
        <v>22</v>
      </c>
      <c r="G4594" t="s">
        <v>22</v>
      </c>
      <c r="H4594" t="s">
        <v>116</v>
      </c>
      <c r="I4594" t="s">
        <v>117</v>
      </c>
      <c r="J4594" s="1">
        <v>43353</v>
      </c>
      <c r="K4594" s="1">
        <v>43405</v>
      </c>
      <c r="L4594" t="s">
        <v>118</v>
      </c>
      <c r="N4594" t="s">
        <v>1992</v>
      </c>
    </row>
    <row r="4595" spans="1:14" x14ac:dyDescent="0.25">
      <c r="A4595" t="s">
        <v>1186</v>
      </c>
      <c r="B4595" t="s">
        <v>1187</v>
      </c>
      <c r="C4595" t="s">
        <v>358</v>
      </c>
      <c r="D4595" t="s">
        <v>21</v>
      </c>
      <c r="E4595">
        <v>99350</v>
      </c>
      <c r="F4595" t="s">
        <v>22</v>
      </c>
      <c r="G4595" t="s">
        <v>22</v>
      </c>
      <c r="H4595" t="s">
        <v>104</v>
      </c>
      <c r="I4595" t="s">
        <v>105</v>
      </c>
      <c r="J4595" s="1">
        <v>43352</v>
      </c>
      <c r="K4595" s="1">
        <v>43405</v>
      </c>
      <c r="L4595" t="s">
        <v>118</v>
      </c>
      <c r="N4595" t="s">
        <v>1854</v>
      </c>
    </row>
    <row r="4596" spans="1:14" x14ac:dyDescent="0.25">
      <c r="A4596" t="s">
        <v>5596</v>
      </c>
      <c r="B4596" t="s">
        <v>7558</v>
      </c>
      <c r="C4596" t="s">
        <v>1387</v>
      </c>
      <c r="D4596" t="s">
        <v>21</v>
      </c>
      <c r="E4596">
        <v>98424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43405</v>
      </c>
      <c r="L4596" t="s">
        <v>26</v>
      </c>
      <c r="N4596" t="s">
        <v>24</v>
      </c>
    </row>
    <row r="4597" spans="1:14" x14ac:dyDescent="0.25">
      <c r="A4597" t="s">
        <v>3157</v>
      </c>
      <c r="B4597" t="s">
        <v>3158</v>
      </c>
      <c r="C4597" t="s">
        <v>34</v>
      </c>
      <c r="D4597" t="s">
        <v>21</v>
      </c>
      <c r="E4597">
        <v>98665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43404</v>
      </c>
      <c r="L4597" t="s">
        <v>26</v>
      </c>
      <c r="N4597" t="s">
        <v>24</v>
      </c>
    </row>
    <row r="4598" spans="1:14" x14ac:dyDescent="0.25">
      <c r="A4598" t="s">
        <v>3301</v>
      </c>
      <c r="B4598" t="s">
        <v>3302</v>
      </c>
      <c r="C4598" t="s">
        <v>34</v>
      </c>
      <c r="D4598" t="s">
        <v>21</v>
      </c>
      <c r="E4598">
        <v>98662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43404</v>
      </c>
      <c r="L4598" t="s">
        <v>26</v>
      </c>
      <c r="N4598" t="s">
        <v>24</v>
      </c>
    </row>
    <row r="4599" spans="1:14" x14ac:dyDescent="0.25">
      <c r="A4599" t="s">
        <v>7559</v>
      </c>
      <c r="B4599" t="s">
        <v>7560</v>
      </c>
      <c r="C4599" t="s">
        <v>20</v>
      </c>
      <c r="D4599" t="s">
        <v>21</v>
      </c>
      <c r="E4599">
        <v>98178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43404</v>
      </c>
      <c r="L4599" t="s">
        <v>26</v>
      </c>
      <c r="N4599" t="s">
        <v>24</v>
      </c>
    </row>
    <row r="4600" spans="1:14" x14ac:dyDescent="0.25">
      <c r="A4600" t="s">
        <v>7561</v>
      </c>
      <c r="B4600" t="s">
        <v>7562</v>
      </c>
      <c r="C4600" t="s">
        <v>142</v>
      </c>
      <c r="D4600" t="s">
        <v>21</v>
      </c>
      <c r="E4600">
        <v>98908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43404</v>
      </c>
      <c r="L4600" t="s">
        <v>26</v>
      </c>
      <c r="N4600" t="s">
        <v>24</v>
      </c>
    </row>
    <row r="4601" spans="1:14" x14ac:dyDescent="0.25">
      <c r="A4601" t="s">
        <v>7563</v>
      </c>
      <c r="B4601" t="s">
        <v>7564</v>
      </c>
      <c r="C4601" t="s">
        <v>142</v>
      </c>
      <c r="D4601" t="s">
        <v>21</v>
      </c>
      <c r="E4601">
        <v>98903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43404</v>
      </c>
      <c r="L4601" t="s">
        <v>26</v>
      </c>
      <c r="N4601" t="s">
        <v>24</v>
      </c>
    </row>
    <row r="4602" spans="1:14" x14ac:dyDescent="0.25">
      <c r="A4602" t="s">
        <v>2993</v>
      </c>
      <c r="B4602" t="s">
        <v>7565</v>
      </c>
      <c r="C4602" t="s">
        <v>142</v>
      </c>
      <c r="D4602" t="s">
        <v>21</v>
      </c>
      <c r="E4602">
        <v>98903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43404</v>
      </c>
      <c r="L4602" t="s">
        <v>26</v>
      </c>
      <c r="N4602" t="s">
        <v>24</v>
      </c>
    </row>
    <row r="4603" spans="1:14" x14ac:dyDescent="0.25">
      <c r="A4603" t="s">
        <v>7566</v>
      </c>
      <c r="B4603" t="s">
        <v>7567</v>
      </c>
      <c r="C4603" t="s">
        <v>142</v>
      </c>
      <c r="D4603" t="s">
        <v>21</v>
      </c>
      <c r="E4603">
        <v>98901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43404</v>
      </c>
      <c r="L4603" t="s">
        <v>26</v>
      </c>
      <c r="N4603" t="s">
        <v>24</v>
      </c>
    </row>
    <row r="4604" spans="1:14" x14ac:dyDescent="0.25">
      <c r="A4604" t="s">
        <v>7568</v>
      </c>
      <c r="B4604" t="s">
        <v>7569</v>
      </c>
      <c r="C4604" t="s">
        <v>142</v>
      </c>
      <c r="D4604" t="s">
        <v>21</v>
      </c>
      <c r="E4604">
        <v>98901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43404</v>
      </c>
      <c r="L4604" t="s">
        <v>26</v>
      </c>
      <c r="N4604" t="s">
        <v>24</v>
      </c>
    </row>
    <row r="4605" spans="1:14" x14ac:dyDescent="0.25">
      <c r="A4605" t="s">
        <v>3738</v>
      </c>
      <c r="B4605" t="s">
        <v>3739</v>
      </c>
      <c r="C4605" t="s">
        <v>614</v>
      </c>
      <c r="D4605" t="s">
        <v>21</v>
      </c>
      <c r="E4605">
        <v>98674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43404</v>
      </c>
      <c r="L4605" t="s">
        <v>26</v>
      </c>
      <c r="N4605" t="s">
        <v>24</v>
      </c>
    </row>
    <row r="4606" spans="1:14" x14ac:dyDescent="0.25">
      <c r="A4606" t="s">
        <v>607</v>
      </c>
      <c r="B4606" t="s">
        <v>7570</v>
      </c>
      <c r="C4606" t="s">
        <v>20</v>
      </c>
      <c r="D4606" t="s">
        <v>21</v>
      </c>
      <c r="E4606">
        <v>98144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43404</v>
      </c>
      <c r="L4606" t="s">
        <v>26</v>
      </c>
      <c r="N4606" t="s">
        <v>24</v>
      </c>
    </row>
    <row r="4607" spans="1:14" x14ac:dyDescent="0.25">
      <c r="A4607" t="s">
        <v>242</v>
      </c>
      <c r="B4607" t="s">
        <v>402</v>
      </c>
      <c r="C4607" t="s">
        <v>403</v>
      </c>
      <c r="D4607" t="s">
        <v>21</v>
      </c>
      <c r="E4607">
        <v>98611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43404</v>
      </c>
      <c r="L4607" t="s">
        <v>26</v>
      </c>
      <c r="N4607" t="s">
        <v>24</v>
      </c>
    </row>
    <row r="4608" spans="1:14" x14ac:dyDescent="0.25">
      <c r="A4608" t="s">
        <v>1417</v>
      </c>
      <c r="B4608" t="s">
        <v>7571</v>
      </c>
      <c r="C4608" t="s">
        <v>142</v>
      </c>
      <c r="D4608" t="s">
        <v>21</v>
      </c>
      <c r="E4608">
        <v>98908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43404</v>
      </c>
      <c r="L4608" t="s">
        <v>26</v>
      </c>
      <c r="N4608" t="s">
        <v>24</v>
      </c>
    </row>
    <row r="4609" spans="1:14" x14ac:dyDescent="0.25">
      <c r="A4609" t="s">
        <v>3426</v>
      </c>
      <c r="B4609" t="s">
        <v>3427</v>
      </c>
      <c r="C4609" t="s">
        <v>20</v>
      </c>
      <c r="D4609" t="s">
        <v>21</v>
      </c>
      <c r="E4609">
        <v>98126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43404</v>
      </c>
      <c r="L4609" t="s">
        <v>26</v>
      </c>
      <c r="N4609" t="s">
        <v>24</v>
      </c>
    </row>
    <row r="4610" spans="1:14" x14ac:dyDescent="0.25">
      <c r="A4610" t="s">
        <v>2964</v>
      </c>
      <c r="B4610" t="s">
        <v>2965</v>
      </c>
      <c r="C4610" t="s">
        <v>519</v>
      </c>
      <c r="D4610" t="s">
        <v>21</v>
      </c>
      <c r="E4610">
        <v>98671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43404</v>
      </c>
      <c r="L4610" t="s">
        <v>26</v>
      </c>
      <c r="N4610" t="s">
        <v>24</v>
      </c>
    </row>
    <row r="4611" spans="1:14" x14ac:dyDescent="0.25">
      <c r="A4611" t="s">
        <v>7572</v>
      </c>
      <c r="B4611" t="s">
        <v>7573</v>
      </c>
      <c r="C4611" t="s">
        <v>20</v>
      </c>
      <c r="D4611" t="s">
        <v>21</v>
      </c>
      <c r="E4611">
        <v>98133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43404</v>
      </c>
      <c r="L4611" t="s">
        <v>26</v>
      </c>
      <c r="N4611" t="s">
        <v>24</v>
      </c>
    </row>
    <row r="4612" spans="1:14" x14ac:dyDescent="0.25">
      <c r="A4612" t="s">
        <v>7574</v>
      </c>
      <c r="B4612" t="s">
        <v>7575</v>
      </c>
      <c r="C4612" t="s">
        <v>20</v>
      </c>
      <c r="D4612" t="s">
        <v>21</v>
      </c>
      <c r="E4612">
        <v>98106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43404</v>
      </c>
      <c r="L4612" t="s">
        <v>26</v>
      </c>
      <c r="N4612" t="s">
        <v>24</v>
      </c>
    </row>
    <row r="4613" spans="1:14" x14ac:dyDescent="0.25">
      <c r="A4613" t="s">
        <v>405</v>
      </c>
      <c r="B4613" t="s">
        <v>7576</v>
      </c>
      <c r="C4613" t="s">
        <v>407</v>
      </c>
      <c r="D4613" t="s">
        <v>21</v>
      </c>
      <c r="E4613">
        <v>98604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43404</v>
      </c>
      <c r="L4613" t="s">
        <v>26</v>
      </c>
      <c r="N4613" t="s">
        <v>24</v>
      </c>
    </row>
    <row r="4614" spans="1:14" x14ac:dyDescent="0.25">
      <c r="A4614" t="s">
        <v>405</v>
      </c>
      <c r="B4614" t="s">
        <v>7577</v>
      </c>
      <c r="C4614" t="s">
        <v>20</v>
      </c>
      <c r="D4614" t="s">
        <v>21</v>
      </c>
      <c r="E4614">
        <v>98125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43404</v>
      </c>
      <c r="L4614" t="s">
        <v>26</v>
      </c>
      <c r="N4614" t="s">
        <v>24</v>
      </c>
    </row>
    <row r="4615" spans="1:14" x14ac:dyDescent="0.25">
      <c r="A4615" t="s">
        <v>7578</v>
      </c>
      <c r="B4615" t="s">
        <v>7579</v>
      </c>
      <c r="C4615" t="s">
        <v>398</v>
      </c>
      <c r="D4615" t="s">
        <v>21</v>
      </c>
      <c r="E4615">
        <v>98606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43404</v>
      </c>
      <c r="L4615" t="s">
        <v>26</v>
      </c>
      <c r="N4615" t="s">
        <v>24</v>
      </c>
    </row>
    <row r="4616" spans="1:14" x14ac:dyDescent="0.25">
      <c r="A4616" t="s">
        <v>3196</v>
      </c>
      <c r="B4616" t="s">
        <v>3197</v>
      </c>
      <c r="C4616" t="s">
        <v>34</v>
      </c>
      <c r="D4616" t="s">
        <v>21</v>
      </c>
      <c r="E4616">
        <v>98665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43404</v>
      </c>
      <c r="L4616" t="s">
        <v>26</v>
      </c>
      <c r="N4616" t="s">
        <v>24</v>
      </c>
    </row>
    <row r="4617" spans="1:14" x14ac:dyDescent="0.25">
      <c r="A4617" t="s">
        <v>2166</v>
      </c>
      <c r="B4617" t="s">
        <v>2167</v>
      </c>
      <c r="C4617" t="s">
        <v>255</v>
      </c>
      <c r="D4617" t="s">
        <v>21</v>
      </c>
      <c r="E4617">
        <v>98626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43404</v>
      </c>
      <c r="L4617" t="s">
        <v>26</v>
      </c>
      <c r="N4617" t="s">
        <v>24</v>
      </c>
    </row>
    <row r="4618" spans="1:14" x14ac:dyDescent="0.25">
      <c r="A4618" t="s">
        <v>7580</v>
      </c>
      <c r="B4618" t="s">
        <v>7581</v>
      </c>
      <c r="C4618" t="s">
        <v>29</v>
      </c>
      <c r="D4618" t="s">
        <v>21</v>
      </c>
      <c r="E4618">
        <v>98801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43404</v>
      </c>
      <c r="L4618" t="s">
        <v>26</v>
      </c>
      <c r="N4618" t="s">
        <v>24</v>
      </c>
    </row>
    <row r="4619" spans="1:14" x14ac:dyDescent="0.25">
      <c r="A4619" t="s">
        <v>2433</v>
      </c>
      <c r="B4619" t="s">
        <v>7582</v>
      </c>
      <c r="C4619" t="s">
        <v>142</v>
      </c>
      <c r="D4619" t="s">
        <v>21</v>
      </c>
      <c r="E4619">
        <v>98902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43404</v>
      </c>
      <c r="L4619" t="s">
        <v>26</v>
      </c>
      <c r="N4619" t="s">
        <v>24</v>
      </c>
    </row>
    <row r="4620" spans="1:14" x14ac:dyDescent="0.25">
      <c r="A4620" t="s">
        <v>7583</v>
      </c>
      <c r="B4620" t="s">
        <v>7584</v>
      </c>
      <c r="C4620" t="s">
        <v>20</v>
      </c>
      <c r="D4620" t="s">
        <v>21</v>
      </c>
      <c r="E4620">
        <v>98146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43404</v>
      </c>
      <c r="L4620" t="s">
        <v>26</v>
      </c>
      <c r="N4620" t="s">
        <v>24</v>
      </c>
    </row>
    <row r="4621" spans="1:14" x14ac:dyDescent="0.25">
      <c r="A4621" t="s">
        <v>3322</v>
      </c>
      <c r="B4621" t="s">
        <v>7585</v>
      </c>
      <c r="C4621" t="s">
        <v>407</v>
      </c>
      <c r="D4621" t="s">
        <v>21</v>
      </c>
      <c r="E4621">
        <v>98604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43404</v>
      </c>
      <c r="L4621" t="s">
        <v>26</v>
      </c>
      <c r="N4621" t="s">
        <v>24</v>
      </c>
    </row>
    <row r="4622" spans="1:14" x14ac:dyDescent="0.25">
      <c r="A4622" t="s">
        <v>7586</v>
      </c>
      <c r="B4622" t="s">
        <v>7587</v>
      </c>
      <c r="C4622" t="s">
        <v>29</v>
      </c>
      <c r="D4622" t="s">
        <v>21</v>
      </c>
      <c r="E4622">
        <v>98801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43404</v>
      </c>
      <c r="L4622" t="s">
        <v>26</v>
      </c>
      <c r="N4622" t="s">
        <v>24</v>
      </c>
    </row>
    <row r="4623" spans="1:14" x14ac:dyDescent="0.25">
      <c r="A4623" t="s">
        <v>2846</v>
      </c>
      <c r="B4623" t="s">
        <v>7588</v>
      </c>
      <c r="C4623" t="s">
        <v>20</v>
      </c>
      <c r="D4623" t="s">
        <v>21</v>
      </c>
      <c r="E4623">
        <v>98101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43404</v>
      </c>
      <c r="L4623" t="s">
        <v>26</v>
      </c>
      <c r="N4623" t="s">
        <v>24</v>
      </c>
    </row>
    <row r="4624" spans="1:14" x14ac:dyDescent="0.25">
      <c r="A4624" t="s">
        <v>3617</v>
      </c>
      <c r="B4624" t="s">
        <v>3618</v>
      </c>
      <c r="C4624" t="s">
        <v>20</v>
      </c>
      <c r="D4624" t="s">
        <v>21</v>
      </c>
      <c r="E4624">
        <v>98116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43403</v>
      </c>
      <c r="L4624" t="s">
        <v>26</v>
      </c>
      <c r="N4624" t="s">
        <v>24</v>
      </c>
    </row>
    <row r="4625" spans="1:14" x14ac:dyDescent="0.25">
      <c r="A4625" t="s">
        <v>7589</v>
      </c>
      <c r="B4625" t="s">
        <v>7590</v>
      </c>
      <c r="C4625" t="s">
        <v>29</v>
      </c>
      <c r="D4625" t="s">
        <v>21</v>
      </c>
      <c r="E4625">
        <v>98801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43403</v>
      </c>
      <c r="L4625" t="s">
        <v>26</v>
      </c>
      <c r="N4625" t="s">
        <v>24</v>
      </c>
    </row>
    <row r="4626" spans="1:14" x14ac:dyDescent="0.25">
      <c r="A4626" t="s">
        <v>4094</v>
      </c>
      <c r="B4626" t="s">
        <v>4095</v>
      </c>
      <c r="C4626" t="s">
        <v>224</v>
      </c>
      <c r="D4626" t="s">
        <v>21</v>
      </c>
      <c r="E4626">
        <v>98177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43403</v>
      </c>
      <c r="L4626" t="s">
        <v>26</v>
      </c>
      <c r="N4626" t="s">
        <v>24</v>
      </c>
    </row>
    <row r="4627" spans="1:14" x14ac:dyDescent="0.25">
      <c r="A4627" t="s">
        <v>4100</v>
      </c>
      <c r="B4627" t="s">
        <v>4101</v>
      </c>
      <c r="C4627" t="s">
        <v>224</v>
      </c>
      <c r="D4627" t="s">
        <v>21</v>
      </c>
      <c r="E4627">
        <v>98177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43403</v>
      </c>
      <c r="L4627" t="s">
        <v>26</v>
      </c>
      <c r="N4627" t="s">
        <v>24</v>
      </c>
    </row>
    <row r="4628" spans="1:14" x14ac:dyDescent="0.25">
      <c r="A4628" t="s">
        <v>2993</v>
      </c>
      <c r="B4628" t="s">
        <v>7591</v>
      </c>
      <c r="C4628" t="s">
        <v>108</v>
      </c>
      <c r="D4628" t="s">
        <v>21</v>
      </c>
      <c r="E4628">
        <v>98208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43403</v>
      </c>
      <c r="L4628" t="s">
        <v>26</v>
      </c>
      <c r="N4628" t="s">
        <v>24</v>
      </c>
    </row>
    <row r="4629" spans="1:14" x14ac:dyDescent="0.25">
      <c r="A4629" t="s">
        <v>7592</v>
      </c>
      <c r="B4629" t="s">
        <v>7593</v>
      </c>
      <c r="C4629" t="s">
        <v>7594</v>
      </c>
      <c r="D4629" t="s">
        <v>21</v>
      </c>
      <c r="E4629">
        <v>98565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43403</v>
      </c>
      <c r="L4629" t="s">
        <v>26</v>
      </c>
      <c r="N4629" t="s">
        <v>24</v>
      </c>
    </row>
    <row r="4630" spans="1:14" x14ac:dyDescent="0.25">
      <c r="A4630" t="s">
        <v>662</v>
      </c>
      <c r="B4630" t="s">
        <v>7595</v>
      </c>
      <c r="C4630" t="s">
        <v>492</v>
      </c>
      <c r="D4630" t="s">
        <v>21</v>
      </c>
      <c r="E4630">
        <v>98503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43403</v>
      </c>
      <c r="L4630" t="s">
        <v>26</v>
      </c>
      <c r="N4630" t="s">
        <v>24</v>
      </c>
    </row>
    <row r="4631" spans="1:14" x14ac:dyDescent="0.25">
      <c r="A4631" t="s">
        <v>7596</v>
      </c>
      <c r="B4631" t="s">
        <v>7597</v>
      </c>
      <c r="C4631" t="s">
        <v>29</v>
      </c>
      <c r="D4631" t="s">
        <v>21</v>
      </c>
      <c r="E4631">
        <v>98801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43403</v>
      </c>
      <c r="L4631" t="s">
        <v>26</v>
      </c>
      <c r="N4631" t="s">
        <v>24</v>
      </c>
    </row>
    <row r="4632" spans="1:14" x14ac:dyDescent="0.25">
      <c r="A4632" t="s">
        <v>1999</v>
      </c>
      <c r="B4632" t="s">
        <v>2000</v>
      </c>
      <c r="C4632" t="s">
        <v>2001</v>
      </c>
      <c r="D4632" t="s">
        <v>21</v>
      </c>
      <c r="E4632">
        <v>98591</v>
      </c>
      <c r="F4632" t="s">
        <v>22</v>
      </c>
      <c r="G4632" t="s">
        <v>22</v>
      </c>
      <c r="H4632" t="s">
        <v>116</v>
      </c>
      <c r="I4632" t="s">
        <v>117</v>
      </c>
      <c r="J4632" t="s">
        <v>59</v>
      </c>
      <c r="K4632" s="1">
        <v>43403</v>
      </c>
      <c r="L4632" t="s">
        <v>60</v>
      </c>
      <c r="M4632" t="str">
        <f>HYPERLINK("https://www.regulations.gov/docket?D=FDA-2018-H-4096")</f>
        <v>https://www.regulations.gov/docket?D=FDA-2018-H-4096</v>
      </c>
      <c r="N4632" t="s">
        <v>59</v>
      </c>
    </row>
    <row r="4633" spans="1:14" x14ac:dyDescent="0.25">
      <c r="A4633" t="s">
        <v>3641</v>
      </c>
      <c r="B4633" t="s">
        <v>3642</v>
      </c>
      <c r="C4633" t="s">
        <v>286</v>
      </c>
      <c r="D4633" t="s">
        <v>21</v>
      </c>
      <c r="E4633">
        <v>98512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43403</v>
      </c>
      <c r="L4633" t="s">
        <v>26</v>
      </c>
      <c r="N4633" t="s">
        <v>24</v>
      </c>
    </row>
    <row r="4634" spans="1:14" x14ac:dyDescent="0.25">
      <c r="A4634" t="s">
        <v>3496</v>
      </c>
      <c r="B4634" t="s">
        <v>3497</v>
      </c>
      <c r="C4634" t="s">
        <v>56</v>
      </c>
      <c r="D4634" t="s">
        <v>21</v>
      </c>
      <c r="E4634">
        <v>99354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43403</v>
      </c>
      <c r="L4634" t="s">
        <v>26</v>
      </c>
      <c r="N4634" t="s">
        <v>24</v>
      </c>
    </row>
    <row r="4635" spans="1:14" x14ac:dyDescent="0.25">
      <c r="A4635" t="s">
        <v>7598</v>
      </c>
      <c r="B4635" t="s">
        <v>7599</v>
      </c>
      <c r="C4635" t="s">
        <v>2370</v>
      </c>
      <c r="D4635" t="s">
        <v>21</v>
      </c>
      <c r="E4635">
        <v>98356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43403</v>
      </c>
      <c r="L4635" t="s">
        <v>26</v>
      </c>
      <c r="N4635" t="s">
        <v>24</v>
      </c>
    </row>
    <row r="4636" spans="1:14" x14ac:dyDescent="0.25">
      <c r="A4636" t="s">
        <v>7600</v>
      </c>
      <c r="B4636" t="s">
        <v>7601</v>
      </c>
      <c r="C4636" t="s">
        <v>7602</v>
      </c>
      <c r="D4636" t="s">
        <v>21</v>
      </c>
      <c r="E4636">
        <v>98542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43403</v>
      </c>
      <c r="L4636" t="s">
        <v>26</v>
      </c>
      <c r="N4636" t="s">
        <v>24</v>
      </c>
    </row>
    <row r="4637" spans="1:14" x14ac:dyDescent="0.25">
      <c r="A4637" t="s">
        <v>194</v>
      </c>
      <c r="B4637" t="s">
        <v>7603</v>
      </c>
      <c r="C4637" t="s">
        <v>2370</v>
      </c>
      <c r="D4637" t="s">
        <v>21</v>
      </c>
      <c r="E4637">
        <v>98356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43403</v>
      </c>
      <c r="L4637" t="s">
        <v>26</v>
      </c>
      <c r="N4637" t="s">
        <v>24</v>
      </c>
    </row>
    <row r="4638" spans="1:14" x14ac:dyDescent="0.25">
      <c r="A4638" t="s">
        <v>683</v>
      </c>
      <c r="B4638" t="s">
        <v>7604</v>
      </c>
      <c r="C4638" t="s">
        <v>573</v>
      </c>
      <c r="D4638" t="s">
        <v>21</v>
      </c>
      <c r="E4638">
        <v>98579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43403</v>
      </c>
      <c r="L4638" t="s">
        <v>26</v>
      </c>
      <c r="N4638" t="s">
        <v>24</v>
      </c>
    </row>
    <row r="4639" spans="1:14" x14ac:dyDescent="0.25">
      <c r="A4639" t="s">
        <v>7605</v>
      </c>
      <c r="B4639" t="s">
        <v>7606</v>
      </c>
      <c r="C4639" t="s">
        <v>6600</v>
      </c>
      <c r="D4639" t="s">
        <v>21</v>
      </c>
      <c r="E4639">
        <v>98512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43403</v>
      </c>
      <c r="L4639" t="s">
        <v>26</v>
      </c>
      <c r="N4639" t="s">
        <v>24</v>
      </c>
    </row>
    <row r="4640" spans="1:14" x14ac:dyDescent="0.25">
      <c r="A4640" t="s">
        <v>4014</v>
      </c>
      <c r="B4640" t="s">
        <v>4015</v>
      </c>
      <c r="C4640" t="s">
        <v>358</v>
      </c>
      <c r="D4640" t="s">
        <v>21</v>
      </c>
      <c r="E4640">
        <v>99350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43403</v>
      </c>
      <c r="L4640" t="s">
        <v>26</v>
      </c>
      <c r="N4640" t="s">
        <v>24</v>
      </c>
    </row>
    <row r="4641" spans="1:14" x14ac:dyDescent="0.25">
      <c r="A4641" t="s">
        <v>4034</v>
      </c>
      <c r="B4641" t="s">
        <v>4035</v>
      </c>
      <c r="C4641" t="s">
        <v>20</v>
      </c>
      <c r="D4641" t="s">
        <v>21</v>
      </c>
      <c r="E4641">
        <v>98103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43403</v>
      </c>
      <c r="L4641" t="s">
        <v>26</v>
      </c>
      <c r="N4641" t="s">
        <v>24</v>
      </c>
    </row>
    <row r="4642" spans="1:14" x14ac:dyDescent="0.25">
      <c r="A4642" t="s">
        <v>7607</v>
      </c>
      <c r="B4642" t="s">
        <v>7608</v>
      </c>
      <c r="C4642" t="s">
        <v>196</v>
      </c>
      <c r="D4642" t="s">
        <v>21</v>
      </c>
      <c r="E4642">
        <v>98564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43403</v>
      </c>
      <c r="L4642" t="s">
        <v>26</v>
      </c>
      <c r="N4642" t="s">
        <v>24</v>
      </c>
    </row>
    <row r="4643" spans="1:14" x14ac:dyDescent="0.25">
      <c r="A4643" t="s">
        <v>7609</v>
      </c>
      <c r="B4643" t="s">
        <v>7610</v>
      </c>
      <c r="C4643" t="s">
        <v>2370</v>
      </c>
      <c r="D4643" t="s">
        <v>21</v>
      </c>
      <c r="E4643">
        <v>98356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43403</v>
      </c>
      <c r="L4643" t="s">
        <v>26</v>
      </c>
      <c r="N4643" t="s">
        <v>24</v>
      </c>
    </row>
    <row r="4644" spans="1:14" x14ac:dyDescent="0.25">
      <c r="A4644" t="s">
        <v>7611</v>
      </c>
      <c r="B4644" t="s">
        <v>7612</v>
      </c>
      <c r="C4644" t="s">
        <v>2361</v>
      </c>
      <c r="D4644" t="s">
        <v>21</v>
      </c>
      <c r="E4644">
        <v>98582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43403</v>
      </c>
      <c r="L4644" t="s">
        <v>26</v>
      </c>
      <c r="N4644" t="s">
        <v>24</v>
      </c>
    </row>
    <row r="4645" spans="1:14" x14ac:dyDescent="0.25">
      <c r="A4645" t="s">
        <v>7613</v>
      </c>
      <c r="B4645" t="s">
        <v>7614</v>
      </c>
      <c r="C4645" t="s">
        <v>2326</v>
      </c>
      <c r="D4645" t="s">
        <v>21</v>
      </c>
      <c r="E4645">
        <v>98355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43403</v>
      </c>
      <c r="L4645" t="s">
        <v>26</v>
      </c>
      <c r="N4645" t="s">
        <v>24</v>
      </c>
    </row>
    <row r="4646" spans="1:14" x14ac:dyDescent="0.25">
      <c r="A4646" t="s">
        <v>7615</v>
      </c>
      <c r="B4646" t="s">
        <v>7616</v>
      </c>
      <c r="C4646" t="s">
        <v>196</v>
      </c>
      <c r="D4646" t="s">
        <v>21</v>
      </c>
      <c r="E4646">
        <v>98564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43403</v>
      </c>
      <c r="L4646" t="s">
        <v>26</v>
      </c>
      <c r="N4646" t="s">
        <v>24</v>
      </c>
    </row>
    <row r="4647" spans="1:14" x14ac:dyDescent="0.25">
      <c r="A4647" t="s">
        <v>7617</v>
      </c>
      <c r="B4647" t="s">
        <v>7618</v>
      </c>
      <c r="C4647" t="s">
        <v>37</v>
      </c>
      <c r="D4647" t="s">
        <v>21</v>
      </c>
      <c r="E4647">
        <v>99336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43403</v>
      </c>
      <c r="L4647" t="s">
        <v>26</v>
      </c>
      <c r="N4647" t="s">
        <v>24</v>
      </c>
    </row>
    <row r="4648" spans="1:14" x14ac:dyDescent="0.25">
      <c r="A4648" t="s">
        <v>7619</v>
      </c>
      <c r="B4648" t="s">
        <v>7620</v>
      </c>
      <c r="C4648" t="s">
        <v>29</v>
      </c>
      <c r="D4648" t="s">
        <v>21</v>
      </c>
      <c r="E4648">
        <v>98801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43403</v>
      </c>
      <c r="L4648" t="s">
        <v>26</v>
      </c>
      <c r="N4648" t="s">
        <v>24</v>
      </c>
    </row>
    <row r="4649" spans="1:14" x14ac:dyDescent="0.25">
      <c r="A4649" t="s">
        <v>7621</v>
      </c>
      <c r="B4649" t="s">
        <v>7622</v>
      </c>
      <c r="C4649" t="s">
        <v>7623</v>
      </c>
      <c r="D4649" t="s">
        <v>21</v>
      </c>
      <c r="E4649">
        <v>98589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43403</v>
      </c>
      <c r="L4649" t="s">
        <v>26</v>
      </c>
      <c r="N4649" t="s">
        <v>24</v>
      </c>
    </row>
    <row r="4650" spans="1:14" x14ac:dyDescent="0.25">
      <c r="A4650" t="s">
        <v>3985</v>
      </c>
      <c r="B4650" t="s">
        <v>3986</v>
      </c>
      <c r="C4650" t="s">
        <v>454</v>
      </c>
      <c r="D4650" t="s">
        <v>21</v>
      </c>
      <c r="E4650">
        <v>98007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43402</v>
      </c>
      <c r="L4650" t="s">
        <v>26</v>
      </c>
      <c r="N4650" t="s">
        <v>24</v>
      </c>
    </row>
    <row r="4651" spans="1:14" x14ac:dyDescent="0.25">
      <c r="A4651" t="s">
        <v>7624</v>
      </c>
      <c r="B4651" t="s">
        <v>7625</v>
      </c>
      <c r="C4651" t="s">
        <v>34</v>
      </c>
      <c r="D4651" t="s">
        <v>21</v>
      </c>
      <c r="E4651">
        <v>98661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43402</v>
      </c>
      <c r="L4651" t="s">
        <v>26</v>
      </c>
      <c r="N4651" t="s">
        <v>24</v>
      </c>
    </row>
    <row r="4652" spans="1:14" x14ac:dyDescent="0.25">
      <c r="A4652" t="s">
        <v>7626</v>
      </c>
      <c r="B4652" t="s">
        <v>7627</v>
      </c>
      <c r="C4652" t="s">
        <v>519</v>
      </c>
      <c r="D4652" t="s">
        <v>21</v>
      </c>
      <c r="E4652">
        <v>98671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43402</v>
      </c>
      <c r="L4652" t="s">
        <v>26</v>
      </c>
      <c r="N4652" t="s">
        <v>24</v>
      </c>
    </row>
    <row r="4653" spans="1:14" x14ac:dyDescent="0.25">
      <c r="A4653" t="s">
        <v>7628</v>
      </c>
      <c r="B4653" t="s">
        <v>7629</v>
      </c>
      <c r="C4653" t="s">
        <v>519</v>
      </c>
      <c r="D4653" t="s">
        <v>21</v>
      </c>
      <c r="E4653">
        <v>98671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43402</v>
      </c>
      <c r="L4653" t="s">
        <v>26</v>
      </c>
      <c r="N4653" t="s">
        <v>24</v>
      </c>
    </row>
    <row r="4654" spans="1:14" x14ac:dyDescent="0.25">
      <c r="A4654" t="s">
        <v>7630</v>
      </c>
      <c r="B4654" t="s">
        <v>7631</v>
      </c>
      <c r="C4654" t="s">
        <v>2244</v>
      </c>
      <c r="D4654" t="s">
        <v>21</v>
      </c>
      <c r="E4654">
        <v>98370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43402</v>
      </c>
      <c r="L4654" t="s">
        <v>26</v>
      </c>
      <c r="N4654" t="s">
        <v>24</v>
      </c>
    </row>
    <row r="4655" spans="1:14" x14ac:dyDescent="0.25">
      <c r="A4655" t="s">
        <v>7632</v>
      </c>
      <c r="B4655" t="s">
        <v>7633</v>
      </c>
      <c r="C4655" t="s">
        <v>34</v>
      </c>
      <c r="D4655" t="s">
        <v>21</v>
      </c>
      <c r="E4655">
        <v>98683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43402</v>
      </c>
      <c r="L4655" t="s">
        <v>26</v>
      </c>
      <c r="N4655" t="s">
        <v>24</v>
      </c>
    </row>
    <row r="4656" spans="1:14" x14ac:dyDescent="0.25">
      <c r="A4656" t="s">
        <v>880</v>
      </c>
      <c r="B4656" t="s">
        <v>7634</v>
      </c>
      <c r="C4656" t="s">
        <v>660</v>
      </c>
      <c r="D4656" t="s">
        <v>21</v>
      </c>
      <c r="E4656">
        <v>98383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43402</v>
      </c>
      <c r="L4656" t="s">
        <v>26</v>
      </c>
      <c r="N4656" t="s">
        <v>24</v>
      </c>
    </row>
    <row r="4657" spans="1:14" x14ac:dyDescent="0.25">
      <c r="A4657" t="s">
        <v>7635</v>
      </c>
      <c r="B4657" t="s">
        <v>7636</v>
      </c>
      <c r="C4657" t="s">
        <v>632</v>
      </c>
      <c r="D4657" t="s">
        <v>21</v>
      </c>
      <c r="E4657">
        <v>98037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43402</v>
      </c>
      <c r="L4657" t="s">
        <v>26</v>
      </c>
      <c r="N4657" t="s">
        <v>24</v>
      </c>
    </row>
    <row r="4658" spans="1:14" x14ac:dyDescent="0.25">
      <c r="A4658" t="s">
        <v>4029</v>
      </c>
      <c r="B4658" t="s">
        <v>7637</v>
      </c>
      <c r="C4658" t="s">
        <v>34</v>
      </c>
      <c r="D4658" t="s">
        <v>21</v>
      </c>
      <c r="E4658">
        <v>98684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43402</v>
      </c>
      <c r="L4658" t="s">
        <v>26</v>
      </c>
      <c r="N4658" t="s">
        <v>24</v>
      </c>
    </row>
    <row r="4659" spans="1:14" x14ac:dyDescent="0.25">
      <c r="A4659" t="s">
        <v>2228</v>
      </c>
      <c r="B4659" t="s">
        <v>7638</v>
      </c>
      <c r="C4659" t="s">
        <v>519</v>
      </c>
      <c r="D4659" t="s">
        <v>21</v>
      </c>
      <c r="E4659">
        <v>98671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43402</v>
      </c>
      <c r="L4659" t="s">
        <v>26</v>
      </c>
      <c r="N4659" t="s">
        <v>24</v>
      </c>
    </row>
    <row r="4660" spans="1:14" x14ac:dyDescent="0.25">
      <c r="A4660" t="s">
        <v>3583</v>
      </c>
      <c r="B4660" t="s">
        <v>3584</v>
      </c>
      <c r="C4660" t="s">
        <v>215</v>
      </c>
      <c r="D4660" t="s">
        <v>21</v>
      </c>
      <c r="E4660">
        <v>98003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43402</v>
      </c>
      <c r="L4660" t="s">
        <v>26</v>
      </c>
      <c r="N4660" t="s">
        <v>24</v>
      </c>
    </row>
    <row r="4661" spans="1:14" x14ac:dyDescent="0.25">
      <c r="A4661" t="s">
        <v>3093</v>
      </c>
      <c r="B4661" t="s">
        <v>7639</v>
      </c>
      <c r="C4661" t="s">
        <v>660</v>
      </c>
      <c r="D4661" t="s">
        <v>21</v>
      </c>
      <c r="E4661">
        <v>98383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43402</v>
      </c>
      <c r="L4661" t="s">
        <v>26</v>
      </c>
      <c r="N4661" t="s">
        <v>24</v>
      </c>
    </row>
    <row r="4662" spans="1:14" x14ac:dyDescent="0.25">
      <c r="A4662" t="s">
        <v>4164</v>
      </c>
      <c r="B4662" t="s">
        <v>4165</v>
      </c>
      <c r="C4662" t="s">
        <v>4166</v>
      </c>
      <c r="D4662" t="s">
        <v>21</v>
      </c>
      <c r="E4662">
        <v>98610</v>
      </c>
      <c r="F4662" t="s">
        <v>22</v>
      </c>
      <c r="G4662" t="s">
        <v>22</v>
      </c>
      <c r="H4662" t="s">
        <v>104</v>
      </c>
      <c r="I4662" t="s">
        <v>105</v>
      </c>
      <c r="J4662" t="s">
        <v>59</v>
      </c>
      <c r="K4662" s="1">
        <v>43402</v>
      </c>
      <c r="L4662" t="s">
        <v>60</v>
      </c>
      <c r="M4662" t="str">
        <f>HYPERLINK("https://www.regulations.gov/docket?D=FDA-2018-H-4076")</f>
        <v>https://www.regulations.gov/docket?D=FDA-2018-H-4076</v>
      </c>
      <c r="N4662" t="s">
        <v>59</v>
      </c>
    </row>
    <row r="4663" spans="1:14" x14ac:dyDescent="0.25">
      <c r="A4663" t="s">
        <v>3492</v>
      </c>
      <c r="B4663" t="s">
        <v>3493</v>
      </c>
      <c r="C4663" t="s">
        <v>3494</v>
      </c>
      <c r="D4663" t="s">
        <v>21</v>
      </c>
      <c r="E4663">
        <v>99347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43402</v>
      </c>
      <c r="L4663" t="s">
        <v>26</v>
      </c>
      <c r="N4663" t="s">
        <v>24</v>
      </c>
    </row>
    <row r="4664" spans="1:14" x14ac:dyDescent="0.25">
      <c r="A4664" t="s">
        <v>7640</v>
      </c>
      <c r="B4664" t="s">
        <v>7641</v>
      </c>
      <c r="C4664" t="s">
        <v>519</v>
      </c>
      <c r="D4664" t="s">
        <v>21</v>
      </c>
      <c r="E4664">
        <v>98671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43402</v>
      </c>
      <c r="L4664" t="s">
        <v>26</v>
      </c>
      <c r="N4664" t="s">
        <v>24</v>
      </c>
    </row>
    <row r="4665" spans="1:14" x14ac:dyDescent="0.25">
      <c r="A4665" t="s">
        <v>316</v>
      </c>
      <c r="B4665" t="s">
        <v>7642</v>
      </c>
      <c r="C4665" t="s">
        <v>6474</v>
      </c>
      <c r="D4665" t="s">
        <v>21</v>
      </c>
      <c r="E4665">
        <v>99141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43402</v>
      </c>
      <c r="L4665" t="s">
        <v>26</v>
      </c>
      <c r="N4665" t="s">
        <v>24</v>
      </c>
    </row>
    <row r="4666" spans="1:14" x14ac:dyDescent="0.25">
      <c r="A4666" t="s">
        <v>7643</v>
      </c>
      <c r="B4666" t="s">
        <v>7644</v>
      </c>
      <c r="C4666" t="s">
        <v>132</v>
      </c>
      <c r="D4666" t="s">
        <v>21</v>
      </c>
      <c r="E4666">
        <v>99301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43402</v>
      </c>
      <c r="L4666" t="s">
        <v>26</v>
      </c>
      <c r="N4666" t="s">
        <v>24</v>
      </c>
    </row>
    <row r="4667" spans="1:14" x14ac:dyDescent="0.25">
      <c r="A4667" t="s">
        <v>7645</v>
      </c>
      <c r="B4667" t="s">
        <v>7646</v>
      </c>
      <c r="C4667" t="s">
        <v>679</v>
      </c>
      <c r="D4667" t="s">
        <v>21</v>
      </c>
      <c r="E4667">
        <v>98580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43402</v>
      </c>
      <c r="L4667" t="s">
        <v>26</v>
      </c>
      <c r="N4667" t="s">
        <v>24</v>
      </c>
    </row>
    <row r="4668" spans="1:14" x14ac:dyDescent="0.25">
      <c r="A4668" t="s">
        <v>7647</v>
      </c>
      <c r="B4668" t="s">
        <v>7648</v>
      </c>
      <c r="C4668" t="s">
        <v>246</v>
      </c>
      <c r="D4668" t="s">
        <v>21</v>
      </c>
      <c r="E4668">
        <v>98337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43402</v>
      </c>
      <c r="L4668" t="s">
        <v>26</v>
      </c>
      <c r="N4668" t="s">
        <v>24</v>
      </c>
    </row>
    <row r="4669" spans="1:14" x14ac:dyDescent="0.25">
      <c r="A4669" t="s">
        <v>7649</v>
      </c>
      <c r="B4669" t="s">
        <v>7650</v>
      </c>
      <c r="C4669" t="s">
        <v>236</v>
      </c>
      <c r="D4669" t="s">
        <v>21</v>
      </c>
      <c r="E4669">
        <v>98443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43402</v>
      </c>
      <c r="L4669" t="s">
        <v>26</v>
      </c>
      <c r="N4669" t="s">
        <v>24</v>
      </c>
    </row>
    <row r="4670" spans="1:14" x14ac:dyDescent="0.25">
      <c r="A4670" t="s">
        <v>3180</v>
      </c>
      <c r="B4670" t="s">
        <v>3181</v>
      </c>
      <c r="C4670" t="s">
        <v>3182</v>
      </c>
      <c r="D4670" t="s">
        <v>21</v>
      </c>
      <c r="E4670">
        <v>99359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43402</v>
      </c>
      <c r="L4670" t="s">
        <v>26</v>
      </c>
      <c r="N4670" t="s">
        <v>24</v>
      </c>
    </row>
    <row r="4671" spans="1:14" x14ac:dyDescent="0.25">
      <c r="A4671" t="s">
        <v>7651</v>
      </c>
      <c r="B4671" t="s">
        <v>7652</v>
      </c>
      <c r="C4671" t="s">
        <v>162</v>
      </c>
      <c r="D4671" t="s">
        <v>21</v>
      </c>
      <c r="E4671">
        <v>98558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43402</v>
      </c>
      <c r="L4671" t="s">
        <v>26</v>
      </c>
      <c r="N4671" t="s">
        <v>24</v>
      </c>
    </row>
    <row r="4672" spans="1:14" x14ac:dyDescent="0.25">
      <c r="A4672" t="s">
        <v>7653</v>
      </c>
      <c r="B4672" t="s">
        <v>7654</v>
      </c>
      <c r="C4672" t="s">
        <v>34</v>
      </c>
      <c r="D4672" t="s">
        <v>21</v>
      </c>
      <c r="E4672">
        <v>98661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43402</v>
      </c>
      <c r="L4672" t="s">
        <v>26</v>
      </c>
      <c r="N4672" t="s">
        <v>24</v>
      </c>
    </row>
    <row r="4673" spans="1:14" x14ac:dyDescent="0.25">
      <c r="A4673" t="s">
        <v>7655</v>
      </c>
      <c r="B4673" t="s">
        <v>7656</v>
      </c>
      <c r="C4673" t="s">
        <v>3494</v>
      </c>
      <c r="D4673" t="s">
        <v>21</v>
      </c>
      <c r="E4673">
        <v>99347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43402</v>
      </c>
      <c r="L4673" t="s">
        <v>26</v>
      </c>
      <c r="N4673" t="s">
        <v>24</v>
      </c>
    </row>
    <row r="4674" spans="1:14" x14ac:dyDescent="0.25">
      <c r="A4674" t="s">
        <v>3498</v>
      </c>
      <c r="B4674" t="s">
        <v>3499</v>
      </c>
      <c r="C4674" t="s">
        <v>3500</v>
      </c>
      <c r="D4674" t="s">
        <v>21</v>
      </c>
      <c r="E4674">
        <v>99361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43402</v>
      </c>
      <c r="L4674" t="s">
        <v>26</v>
      </c>
      <c r="N4674" t="s">
        <v>24</v>
      </c>
    </row>
    <row r="4675" spans="1:14" x14ac:dyDescent="0.25">
      <c r="A4675" t="s">
        <v>3904</v>
      </c>
      <c r="B4675" t="s">
        <v>7657</v>
      </c>
      <c r="C4675" t="s">
        <v>666</v>
      </c>
      <c r="D4675" t="s">
        <v>21</v>
      </c>
      <c r="E4675">
        <v>98304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43402</v>
      </c>
      <c r="L4675" t="s">
        <v>26</v>
      </c>
      <c r="N4675" t="s">
        <v>24</v>
      </c>
    </row>
    <row r="4676" spans="1:14" x14ac:dyDescent="0.25">
      <c r="A4676" t="s">
        <v>7658</v>
      </c>
      <c r="B4676" t="s">
        <v>7659</v>
      </c>
      <c r="C4676" t="s">
        <v>3500</v>
      </c>
      <c r="D4676" t="s">
        <v>21</v>
      </c>
      <c r="E4676">
        <v>99361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43402</v>
      </c>
      <c r="L4676" t="s">
        <v>26</v>
      </c>
      <c r="N4676" t="s">
        <v>24</v>
      </c>
    </row>
    <row r="4677" spans="1:14" x14ac:dyDescent="0.25">
      <c r="A4677" t="s">
        <v>7660</v>
      </c>
      <c r="B4677" t="s">
        <v>7661</v>
      </c>
      <c r="C4677" t="s">
        <v>34</v>
      </c>
      <c r="D4677" t="s">
        <v>21</v>
      </c>
      <c r="E4677">
        <v>98661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43402</v>
      </c>
      <c r="L4677" t="s">
        <v>26</v>
      </c>
      <c r="N4677" t="s">
        <v>24</v>
      </c>
    </row>
    <row r="4678" spans="1:14" x14ac:dyDescent="0.25">
      <c r="A4678" t="s">
        <v>7662</v>
      </c>
      <c r="B4678" t="s">
        <v>7663</v>
      </c>
      <c r="C4678" t="s">
        <v>108</v>
      </c>
      <c r="D4678" t="s">
        <v>21</v>
      </c>
      <c r="E4678">
        <v>98204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43402</v>
      </c>
      <c r="L4678" t="s">
        <v>26</v>
      </c>
      <c r="N4678" t="s">
        <v>24</v>
      </c>
    </row>
    <row r="4679" spans="1:14" x14ac:dyDescent="0.25">
      <c r="A4679" t="s">
        <v>3888</v>
      </c>
      <c r="B4679" t="s">
        <v>7664</v>
      </c>
      <c r="C4679" t="s">
        <v>3494</v>
      </c>
      <c r="D4679" t="s">
        <v>21</v>
      </c>
      <c r="E4679">
        <v>99347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43402</v>
      </c>
      <c r="L4679" t="s">
        <v>26</v>
      </c>
      <c r="N4679" t="s">
        <v>24</v>
      </c>
    </row>
    <row r="4680" spans="1:14" x14ac:dyDescent="0.25">
      <c r="A4680" t="s">
        <v>7665</v>
      </c>
      <c r="B4680" t="s">
        <v>7666</v>
      </c>
      <c r="C4680" t="s">
        <v>246</v>
      </c>
      <c r="D4680" t="s">
        <v>21</v>
      </c>
      <c r="E4680">
        <v>98310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43402</v>
      </c>
      <c r="L4680" t="s">
        <v>26</v>
      </c>
      <c r="N4680" t="s">
        <v>24</v>
      </c>
    </row>
    <row r="4681" spans="1:14" x14ac:dyDescent="0.25">
      <c r="A4681" t="s">
        <v>3695</v>
      </c>
      <c r="B4681" t="s">
        <v>3696</v>
      </c>
      <c r="C4681" t="s">
        <v>37</v>
      </c>
      <c r="D4681" t="s">
        <v>21</v>
      </c>
      <c r="E4681">
        <v>99337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43402</v>
      </c>
      <c r="L4681" t="s">
        <v>26</v>
      </c>
      <c r="N4681" t="s">
        <v>24</v>
      </c>
    </row>
    <row r="4682" spans="1:14" x14ac:dyDescent="0.25">
      <c r="A4682" t="s">
        <v>688</v>
      </c>
      <c r="B4682" t="s">
        <v>7667</v>
      </c>
      <c r="C4682" t="s">
        <v>660</v>
      </c>
      <c r="D4682" t="s">
        <v>21</v>
      </c>
      <c r="E4682">
        <v>98383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43402</v>
      </c>
      <c r="L4682" t="s">
        <v>26</v>
      </c>
      <c r="N4682" t="s">
        <v>24</v>
      </c>
    </row>
    <row r="4683" spans="1:14" x14ac:dyDescent="0.25">
      <c r="A4683" t="s">
        <v>7668</v>
      </c>
      <c r="B4683" t="s">
        <v>7669</v>
      </c>
      <c r="C4683" t="s">
        <v>3494</v>
      </c>
      <c r="D4683" t="s">
        <v>21</v>
      </c>
      <c r="E4683">
        <v>99347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43402</v>
      </c>
      <c r="L4683" t="s">
        <v>26</v>
      </c>
      <c r="N4683" t="s">
        <v>24</v>
      </c>
    </row>
    <row r="4684" spans="1:14" x14ac:dyDescent="0.25">
      <c r="A4684" t="s">
        <v>7670</v>
      </c>
      <c r="B4684" t="s">
        <v>7671</v>
      </c>
      <c r="C4684" t="s">
        <v>722</v>
      </c>
      <c r="D4684" t="s">
        <v>21</v>
      </c>
      <c r="E4684">
        <v>98047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43402</v>
      </c>
      <c r="L4684" t="s">
        <v>26</v>
      </c>
      <c r="N4684" t="s">
        <v>24</v>
      </c>
    </row>
    <row r="4685" spans="1:14" x14ac:dyDescent="0.25">
      <c r="A4685" t="s">
        <v>2676</v>
      </c>
      <c r="B4685" t="s">
        <v>2677</v>
      </c>
      <c r="C4685" t="s">
        <v>1094</v>
      </c>
      <c r="D4685" t="s">
        <v>21</v>
      </c>
      <c r="E4685">
        <v>98360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43402</v>
      </c>
      <c r="L4685" t="s">
        <v>26</v>
      </c>
      <c r="N4685" t="s">
        <v>24</v>
      </c>
    </row>
    <row r="4686" spans="1:14" x14ac:dyDescent="0.25">
      <c r="A4686" t="s">
        <v>3049</v>
      </c>
      <c r="B4686" t="s">
        <v>3050</v>
      </c>
      <c r="C4686" t="s">
        <v>115</v>
      </c>
      <c r="D4686" t="s">
        <v>21</v>
      </c>
      <c r="E4686">
        <v>98532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43401</v>
      </c>
      <c r="L4686" t="s">
        <v>26</v>
      </c>
      <c r="N4686" t="s">
        <v>24</v>
      </c>
    </row>
    <row r="4687" spans="1:14" x14ac:dyDescent="0.25">
      <c r="A4687" t="s">
        <v>7672</v>
      </c>
      <c r="B4687" t="s">
        <v>7673</v>
      </c>
      <c r="C4687" t="s">
        <v>1566</v>
      </c>
      <c r="D4687" t="s">
        <v>21</v>
      </c>
      <c r="E4687">
        <v>98520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43401</v>
      </c>
      <c r="L4687" t="s">
        <v>26</v>
      </c>
      <c r="N4687" t="s">
        <v>24</v>
      </c>
    </row>
    <row r="4688" spans="1:14" x14ac:dyDescent="0.25">
      <c r="A4688" t="s">
        <v>7674</v>
      </c>
      <c r="B4688" t="s">
        <v>7675</v>
      </c>
      <c r="C4688" t="s">
        <v>7676</v>
      </c>
      <c r="D4688" t="s">
        <v>21</v>
      </c>
      <c r="E4688">
        <v>98572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43401</v>
      </c>
      <c r="L4688" t="s">
        <v>26</v>
      </c>
      <c r="N4688" t="s">
        <v>24</v>
      </c>
    </row>
    <row r="4689" spans="1:14" x14ac:dyDescent="0.25">
      <c r="A4689" t="s">
        <v>7677</v>
      </c>
      <c r="B4689" t="s">
        <v>7678</v>
      </c>
      <c r="C4689" t="s">
        <v>1566</v>
      </c>
      <c r="D4689" t="s">
        <v>21</v>
      </c>
      <c r="E4689">
        <v>98520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43401</v>
      </c>
      <c r="L4689" t="s">
        <v>26</v>
      </c>
      <c r="N4689" t="s">
        <v>24</v>
      </c>
    </row>
    <row r="4690" spans="1:14" x14ac:dyDescent="0.25">
      <c r="A4690" t="s">
        <v>7679</v>
      </c>
      <c r="B4690" t="s">
        <v>7680</v>
      </c>
      <c r="C4690" t="s">
        <v>2217</v>
      </c>
      <c r="D4690" t="s">
        <v>21</v>
      </c>
      <c r="E4690">
        <v>99114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43400</v>
      </c>
      <c r="L4690" t="s">
        <v>26</v>
      </c>
      <c r="N4690" t="s">
        <v>24</v>
      </c>
    </row>
    <row r="4691" spans="1:14" x14ac:dyDescent="0.25">
      <c r="A4691" t="s">
        <v>3307</v>
      </c>
      <c r="B4691" t="s">
        <v>7681</v>
      </c>
      <c r="C4691" t="s">
        <v>2217</v>
      </c>
      <c r="D4691" t="s">
        <v>21</v>
      </c>
      <c r="E4691">
        <v>99114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43400</v>
      </c>
      <c r="L4691" t="s">
        <v>26</v>
      </c>
      <c r="N4691" t="s">
        <v>24</v>
      </c>
    </row>
    <row r="4692" spans="1:14" x14ac:dyDescent="0.25">
      <c r="A4692" t="s">
        <v>7682</v>
      </c>
      <c r="B4692" t="s">
        <v>7683</v>
      </c>
      <c r="C4692" t="s">
        <v>2217</v>
      </c>
      <c r="D4692" t="s">
        <v>21</v>
      </c>
      <c r="E4692">
        <v>99114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43400</v>
      </c>
      <c r="L4692" t="s">
        <v>26</v>
      </c>
      <c r="N4692" t="s">
        <v>24</v>
      </c>
    </row>
    <row r="4693" spans="1:14" x14ac:dyDescent="0.25">
      <c r="A4693" t="s">
        <v>2783</v>
      </c>
      <c r="B4693" t="s">
        <v>7684</v>
      </c>
      <c r="C4693" t="s">
        <v>670</v>
      </c>
      <c r="D4693" t="s">
        <v>21</v>
      </c>
      <c r="E4693">
        <v>99006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43400</v>
      </c>
      <c r="L4693" t="s">
        <v>26</v>
      </c>
      <c r="N4693" t="s">
        <v>24</v>
      </c>
    </row>
    <row r="4694" spans="1:14" x14ac:dyDescent="0.25">
      <c r="A4694" t="s">
        <v>7685</v>
      </c>
      <c r="B4694" t="s">
        <v>7686</v>
      </c>
      <c r="C4694" t="s">
        <v>6474</v>
      </c>
      <c r="D4694" t="s">
        <v>21</v>
      </c>
      <c r="E4694">
        <v>99141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43400</v>
      </c>
      <c r="L4694" t="s">
        <v>26</v>
      </c>
      <c r="N4694" t="s">
        <v>24</v>
      </c>
    </row>
    <row r="4695" spans="1:14" x14ac:dyDescent="0.25">
      <c r="A4695" t="s">
        <v>7687</v>
      </c>
      <c r="B4695" t="s">
        <v>7688</v>
      </c>
      <c r="C4695" t="s">
        <v>555</v>
      </c>
      <c r="D4695" t="s">
        <v>21</v>
      </c>
      <c r="E4695">
        <v>98053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43399</v>
      </c>
      <c r="L4695" t="s">
        <v>26</v>
      </c>
      <c r="N4695" t="s">
        <v>24</v>
      </c>
    </row>
    <row r="4696" spans="1:14" x14ac:dyDescent="0.25">
      <c r="A4696" t="s">
        <v>6028</v>
      </c>
      <c r="B4696" t="s">
        <v>7689</v>
      </c>
      <c r="C4696" t="s">
        <v>309</v>
      </c>
      <c r="D4696" t="s">
        <v>21</v>
      </c>
      <c r="E4696">
        <v>98026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43399</v>
      </c>
      <c r="L4696" t="s">
        <v>26</v>
      </c>
      <c r="N4696" t="s">
        <v>24</v>
      </c>
    </row>
    <row r="4697" spans="1:14" x14ac:dyDescent="0.25">
      <c r="A4697" t="s">
        <v>7690</v>
      </c>
      <c r="B4697" t="s">
        <v>7691</v>
      </c>
      <c r="C4697" t="s">
        <v>20</v>
      </c>
      <c r="D4697" t="s">
        <v>21</v>
      </c>
      <c r="E4697">
        <v>98119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43399</v>
      </c>
      <c r="L4697" t="s">
        <v>26</v>
      </c>
      <c r="N4697" t="s">
        <v>24</v>
      </c>
    </row>
    <row r="4698" spans="1:14" x14ac:dyDescent="0.25">
      <c r="A4698" t="s">
        <v>7692</v>
      </c>
      <c r="B4698" t="s">
        <v>7693</v>
      </c>
      <c r="C4698" t="s">
        <v>377</v>
      </c>
      <c r="D4698" t="s">
        <v>21</v>
      </c>
      <c r="E4698">
        <v>98029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43399</v>
      </c>
      <c r="L4698" t="s">
        <v>26</v>
      </c>
      <c r="N4698" t="s">
        <v>24</v>
      </c>
    </row>
    <row r="4699" spans="1:14" x14ac:dyDescent="0.25">
      <c r="A4699" t="s">
        <v>7694</v>
      </c>
      <c r="B4699" t="s">
        <v>7695</v>
      </c>
      <c r="C4699" t="s">
        <v>3173</v>
      </c>
      <c r="D4699" t="s">
        <v>21</v>
      </c>
      <c r="E4699">
        <v>98292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43399</v>
      </c>
      <c r="L4699" t="s">
        <v>26</v>
      </c>
      <c r="N4699" t="s">
        <v>24</v>
      </c>
    </row>
    <row r="4700" spans="1:14" x14ac:dyDescent="0.25">
      <c r="A4700" t="s">
        <v>1002</v>
      </c>
      <c r="B4700" t="s">
        <v>1285</v>
      </c>
      <c r="C4700" t="s">
        <v>632</v>
      </c>
      <c r="D4700" t="s">
        <v>21</v>
      </c>
      <c r="E4700">
        <v>98087</v>
      </c>
      <c r="F4700" t="s">
        <v>22</v>
      </c>
      <c r="G4700" t="s">
        <v>22</v>
      </c>
      <c r="H4700" t="s">
        <v>104</v>
      </c>
      <c r="I4700" t="s">
        <v>1720</v>
      </c>
      <c r="J4700" t="s">
        <v>59</v>
      </c>
      <c r="K4700" s="1">
        <v>43399</v>
      </c>
      <c r="L4700" t="s">
        <v>60</v>
      </c>
      <c r="M4700" t="str">
        <f>HYPERLINK("https://www.regulations.gov/docket?D=FDA-2018-H-4055")</f>
        <v>https://www.regulations.gov/docket?D=FDA-2018-H-4055</v>
      </c>
      <c r="N4700" t="s">
        <v>59</v>
      </c>
    </row>
    <row r="4701" spans="1:14" x14ac:dyDescent="0.25">
      <c r="A4701" t="s">
        <v>7696</v>
      </c>
      <c r="B4701" t="s">
        <v>7697</v>
      </c>
      <c r="C4701" t="s">
        <v>293</v>
      </c>
      <c r="D4701" t="s">
        <v>21</v>
      </c>
      <c r="E4701">
        <v>98270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43399</v>
      </c>
      <c r="L4701" t="s">
        <v>26</v>
      </c>
      <c r="N4701" t="s">
        <v>24</v>
      </c>
    </row>
    <row r="4702" spans="1:14" x14ac:dyDescent="0.25">
      <c r="A4702" t="s">
        <v>7698</v>
      </c>
      <c r="B4702" t="s">
        <v>7699</v>
      </c>
      <c r="C4702" t="s">
        <v>3173</v>
      </c>
      <c r="D4702" t="s">
        <v>21</v>
      </c>
      <c r="E4702">
        <v>98292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43399</v>
      </c>
      <c r="L4702" t="s">
        <v>26</v>
      </c>
      <c r="N4702" t="s">
        <v>24</v>
      </c>
    </row>
    <row r="4703" spans="1:14" x14ac:dyDescent="0.25">
      <c r="A4703" t="s">
        <v>7700</v>
      </c>
      <c r="B4703" t="s">
        <v>7701</v>
      </c>
      <c r="C4703" t="s">
        <v>293</v>
      </c>
      <c r="D4703" t="s">
        <v>21</v>
      </c>
      <c r="E4703">
        <v>98270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43399</v>
      </c>
      <c r="L4703" t="s">
        <v>26</v>
      </c>
      <c r="N4703" t="s">
        <v>24</v>
      </c>
    </row>
    <row r="4704" spans="1:14" x14ac:dyDescent="0.25">
      <c r="A4704" t="s">
        <v>7702</v>
      </c>
      <c r="B4704" t="s">
        <v>7703</v>
      </c>
      <c r="C4704" t="s">
        <v>20</v>
      </c>
      <c r="D4704" t="s">
        <v>21</v>
      </c>
      <c r="E4704">
        <v>98122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43399</v>
      </c>
      <c r="L4704" t="s">
        <v>26</v>
      </c>
      <c r="N4704" t="s">
        <v>24</v>
      </c>
    </row>
    <row r="4705" spans="1:14" x14ac:dyDescent="0.25">
      <c r="A4705" t="s">
        <v>7704</v>
      </c>
      <c r="B4705" t="s">
        <v>7705</v>
      </c>
      <c r="C4705" t="s">
        <v>293</v>
      </c>
      <c r="D4705" t="s">
        <v>21</v>
      </c>
      <c r="E4705">
        <v>98270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43399</v>
      </c>
      <c r="L4705" t="s">
        <v>26</v>
      </c>
      <c r="N4705" t="s">
        <v>24</v>
      </c>
    </row>
    <row r="4706" spans="1:14" x14ac:dyDescent="0.25">
      <c r="A4706" t="s">
        <v>2518</v>
      </c>
      <c r="B4706" t="s">
        <v>2519</v>
      </c>
      <c r="C4706" t="s">
        <v>20</v>
      </c>
      <c r="D4706" t="s">
        <v>21</v>
      </c>
      <c r="E4706">
        <v>98106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43399</v>
      </c>
      <c r="L4706" t="s">
        <v>26</v>
      </c>
      <c r="N4706" t="s">
        <v>24</v>
      </c>
    </row>
    <row r="4707" spans="1:14" x14ac:dyDescent="0.25">
      <c r="A4707" t="s">
        <v>2633</v>
      </c>
      <c r="B4707" t="s">
        <v>2634</v>
      </c>
      <c r="C4707" t="s">
        <v>443</v>
      </c>
      <c r="D4707" t="s">
        <v>21</v>
      </c>
      <c r="E4707">
        <v>98059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43398</v>
      </c>
      <c r="L4707" t="s">
        <v>26</v>
      </c>
      <c r="N4707" t="s">
        <v>24</v>
      </c>
    </row>
    <row r="4708" spans="1:14" x14ac:dyDescent="0.25">
      <c r="A4708" t="s">
        <v>231</v>
      </c>
      <c r="B4708" t="s">
        <v>232</v>
      </c>
      <c r="C4708" t="s">
        <v>20</v>
      </c>
      <c r="D4708" t="s">
        <v>21</v>
      </c>
      <c r="E4708">
        <v>98178</v>
      </c>
      <c r="F4708" t="s">
        <v>22</v>
      </c>
      <c r="G4708" t="s">
        <v>22</v>
      </c>
      <c r="H4708" t="s">
        <v>57</v>
      </c>
      <c r="I4708" t="s">
        <v>58</v>
      </c>
      <c r="J4708" s="1">
        <v>43347</v>
      </c>
      <c r="K4708" s="1">
        <v>43398</v>
      </c>
      <c r="L4708" t="s">
        <v>118</v>
      </c>
      <c r="N4708" t="s">
        <v>1992</v>
      </c>
    </row>
    <row r="4709" spans="1:14" x14ac:dyDescent="0.25">
      <c r="A4709" t="s">
        <v>2928</v>
      </c>
      <c r="B4709" t="s">
        <v>2929</v>
      </c>
      <c r="C4709" t="s">
        <v>37</v>
      </c>
      <c r="D4709" t="s">
        <v>21</v>
      </c>
      <c r="E4709">
        <v>99336</v>
      </c>
      <c r="F4709" t="s">
        <v>22</v>
      </c>
      <c r="G4709" t="s">
        <v>22</v>
      </c>
      <c r="H4709" t="s">
        <v>104</v>
      </c>
      <c r="I4709" t="s">
        <v>105</v>
      </c>
      <c r="J4709" s="1">
        <v>43348</v>
      </c>
      <c r="K4709" s="1">
        <v>43398</v>
      </c>
      <c r="L4709" t="s">
        <v>118</v>
      </c>
      <c r="N4709" t="s">
        <v>1854</v>
      </c>
    </row>
    <row r="4710" spans="1:14" x14ac:dyDescent="0.25">
      <c r="A4710" t="s">
        <v>1808</v>
      </c>
      <c r="B4710" t="s">
        <v>1809</v>
      </c>
      <c r="C4710" t="s">
        <v>261</v>
      </c>
      <c r="D4710" t="s">
        <v>21</v>
      </c>
      <c r="E4710">
        <v>99205</v>
      </c>
      <c r="F4710" t="s">
        <v>22</v>
      </c>
      <c r="G4710" t="s">
        <v>22</v>
      </c>
      <c r="H4710" t="s">
        <v>57</v>
      </c>
      <c r="I4710" t="s">
        <v>203</v>
      </c>
      <c r="J4710" s="1">
        <v>43348</v>
      </c>
      <c r="K4710" s="1">
        <v>43398</v>
      </c>
      <c r="L4710" t="s">
        <v>118</v>
      </c>
      <c r="N4710" t="s">
        <v>1849</v>
      </c>
    </row>
    <row r="4711" spans="1:14" x14ac:dyDescent="0.25">
      <c r="A4711" t="s">
        <v>2644</v>
      </c>
      <c r="B4711" t="s">
        <v>2645</v>
      </c>
      <c r="C4711" t="s">
        <v>443</v>
      </c>
      <c r="D4711" t="s">
        <v>21</v>
      </c>
      <c r="E4711">
        <v>98059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43398</v>
      </c>
      <c r="L4711" t="s">
        <v>26</v>
      </c>
      <c r="N4711" t="s">
        <v>24</v>
      </c>
    </row>
    <row r="4712" spans="1:14" x14ac:dyDescent="0.25">
      <c r="A4712" t="s">
        <v>1676</v>
      </c>
      <c r="B4712" t="s">
        <v>7706</v>
      </c>
      <c r="C4712" t="s">
        <v>722</v>
      </c>
      <c r="D4712" t="s">
        <v>21</v>
      </c>
      <c r="E4712">
        <v>98047</v>
      </c>
      <c r="F4712" t="s">
        <v>22</v>
      </c>
      <c r="G4712" t="s">
        <v>22</v>
      </c>
      <c r="H4712" t="s">
        <v>57</v>
      </c>
      <c r="I4712" t="s">
        <v>203</v>
      </c>
      <c r="J4712" s="1">
        <v>43347</v>
      </c>
      <c r="K4712" s="1">
        <v>43398</v>
      </c>
      <c r="L4712" t="s">
        <v>118</v>
      </c>
      <c r="N4712" t="s">
        <v>1992</v>
      </c>
    </row>
    <row r="4713" spans="1:14" x14ac:dyDescent="0.25">
      <c r="A4713" t="s">
        <v>2933</v>
      </c>
      <c r="B4713" t="s">
        <v>7707</v>
      </c>
      <c r="C4713" t="s">
        <v>37</v>
      </c>
      <c r="D4713" t="s">
        <v>21</v>
      </c>
      <c r="E4713">
        <v>99337</v>
      </c>
      <c r="F4713" t="s">
        <v>22</v>
      </c>
      <c r="G4713" t="s">
        <v>22</v>
      </c>
      <c r="H4713" t="s">
        <v>57</v>
      </c>
      <c r="I4713" t="s">
        <v>620</v>
      </c>
      <c r="J4713" s="1">
        <v>43348</v>
      </c>
      <c r="K4713" s="1">
        <v>43398</v>
      </c>
      <c r="L4713" t="s">
        <v>118</v>
      </c>
      <c r="N4713" t="s">
        <v>1849</v>
      </c>
    </row>
    <row r="4714" spans="1:14" x14ac:dyDescent="0.25">
      <c r="A4714" t="s">
        <v>7708</v>
      </c>
      <c r="B4714" t="s">
        <v>7709</v>
      </c>
      <c r="C4714" t="s">
        <v>3835</v>
      </c>
      <c r="D4714" t="s">
        <v>21</v>
      </c>
      <c r="E4714">
        <v>98045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43398</v>
      </c>
      <c r="L4714" t="s">
        <v>26</v>
      </c>
      <c r="N4714" t="s">
        <v>24</v>
      </c>
    </row>
    <row r="4715" spans="1:14" x14ac:dyDescent="0.25">
      <c r="A4715" t="s">
        <v>312</v>
      </c>
      <c r="B4715" t="s">
        <v>313</v>
      </c>
      <c r="C4715" t="s">
        <v>20</v>
      </c>
      <c r="D4715" t="s">
        <v>21</v>
      </c>
      <c r="E4715">
        <v>98125</v>
      </c>
      <c r="F4715" t="s">
        <v>22</v>
      </c>
      <c r="G4715" t="s">
        <v>22</v>
      </c>
      <c r="H4715" t="s">
        <v>116</v>
      </c>
      <c r="I4715" t="s">
        <v>117</v>
      </c>
      <c r="J4715" s="1">
        <v>43348</v>
      </c>
      <c r="K4715" s="1">
        <v>43398</v>
      </c>
      <c r="L4715" t="s">
        <v>118</v>
      </c>
      <c r="N4715" t="s">
        <v>1992</v>
      </c>
    </row>
    <row r="4716" spans="1:14" x14ac:dyDescent="0.25">
      <c r="A4716" t="s">
        <v>7710</v>
      </c>
      <c r="B4716" t="s">
        <v>817</v>
      </c>
      <c r="C4716" t="s">
        <v>20</v>
      </c>
      <c r="D4716" t="s">
        <v>21</v>
      </c>
      <c r="E4716">
        <v>98121</v>
      </c>
      <c r="F4716" t="s">
        <v>22</v>
      </c>
      <c r="G4716" t="s">
        <v>22</v>
      </c>
      <c r="H4716" t="s">
        <v>104</v>
      </c>
      <c r="I4716" t="s">
        <v>148</v>
      </c>
      <c r="J4716" s="1">
        <v>43347</v>
      </c>
      <c r="K4716" s="1">
        <v>43398</v>
      </c>
      <c r="L4716" t="s">
        <v>118</v>
      </c>
      <c r="N4716" t="s">
        <v>1854</v>
      </c>
    </row>
    <row r="4717" spans="1:14" x14ac:dyDescent="0.25">
      <c r="A4717" t="s">
        <v>2376</v>
      </c>
      <c r="B4717" t="s">
        <v>2377</v>
      </c>
      <c r="C4717" t="s">
        <v>261</v>
      </c>
      <c r="D4717" t="s">
        <v>21</v>
      </c>
      <c r="E4717">
        <v>99202</v>
      </c>
      <c r="F4717" t="s">
        <v>22</v>
      </c>
      <c r="G4717" t="s">
        <v>22</v>
      </c>
      <c r="H4717" t="s">
        <v>57</v>
      </c>
      <c r="I4717" t="s">
        <v>203</v>
      </c>
      <c r="J4717" s="1">
        <v>43349</v>
      </c>
      <c r="K4717" s="1">
        <v>43398</v>
      </c>
      <c r="L4717" t="s">
        <v>118</v>
      </c>
      <c r="N4717" t="s">
        <v>1992</v>
      </c>
    </row>
    <row r="4718" spans="1:14" x14ac:dyDescent="0.25">
      <c r="A4718" t="s">
        <v>7711</v>
      </c>
      <c r="B4718" t="s">
        <v>7712</v>
      </c>
      <c r="C4718" t="s">
        <v>20</v>
      </c>
      <c r="D4718" t="s">
        <v>21</v>
      </c>
      <c r="E4718">
        <v>98168</v>
      </c>
      <c r="F4718" t="s">
        <v>22</v>
      </c>
      <c r="G4718" t="s">
        <v>22</v>
      </c>
      <c r="H4718" t="s">
        <v>116</v>
      </c>
      <c r="I4718" t="s">
        <v>117</v>
      </c>
      <c r="J4718" s="1">
        <v>43347</v>
      </c>
      <c r="K4718" s="1">
        <v>43398</v>
      </c>
      <c r="L4718" t="s">
        <v>118</v>
      </c>
      <c r="N4718" t="s">
        <v>1992</v>
      </c>
    </row>
    <row r="4719" spans="1:14" x14ac:dyDescent="0.25">
      <c r="A4719" t="s">
        <v>683</v>
      </c>
      <c r="B4719" t="s">
        <v>7713</v>
      </c>
      <c r="C4719" t="s">
        <v>20</v>
      </c>
      <c r="D4719" t="s">
        <v>21</v>
      </c>
      <c r="E4719">
        <v>98125</v>
      </c>
      <c r="F4719" t="s">
        <v>22</v>
      </c>
      <c r="G4719" t="s">
        <v>22</v>
      </c>
      <c r="H4719" t="s">
        <v>116</v>
      </c>
      <c r="I4719" t="s">
        <v>117</v>
      </c>
      <c r="J4719" s="1">
        <v>43348</v>
      </c>
      <c r="K4719" s="1">
        <v>43398</v>
      </c>
      <c r="L4719" t="s">
        <v>118</v>
      </c>
      <c r="N4719" t="s">
        <v>1849</v>
      </c>
    </row>
    <row r="4720" spans="1:14" x14ac:dyDescent="0.25">
      <c r="A4720" t="s">
        <v>2908</v>
      </c>
      <c r="B4720" t="s">
        <v>2909</v>
      </c>
      <c r="C4720" t="s">
        <v>142</v>
      </c>
      <c r="D4720" t="s">
        <v>21</v>
      </c>
      <c r="E4720">
        <v>98902</v>
      </c>
      <c r="F4720" t="s">
        <v>22</v>
      </c>
      <c r="G4720" t="s">
        <v>22</v>
      </c>
      <c r="H4720" t="s">
        <v>104</v>
      </c>
      <c r="I4720" t="s">
        <v>105</v>
      </c>
      <c r="J4720" s="1">
        <v>43347</v>
      </c>
      <c r="K4720" s="1">
        <v>43398</v>
      </c>
      <c r="L4720" t="s">
        <v>118</v>
      </c>
      <c r="N4720" t="s">
        <v>1858</v>
      </c>
    </row>
    <row r="4721" spans="1:14" x14ac:dyDescent="0.25">
      <c r="A4721" t="s">
        <v>842</v>
      </c>
      <c r="B4721" t="s">
        <v>843</v>
      </c>
      <c r="C4721" t="s">
        <v>142</v>
      </c>
      <c r="D4721" t="s">
        <v>21</v>
      </c>
      <c r="E4721">
        <v>98902</v>
      </c>
      <c r="F4721" t="s">
        <v>22</v>
      </c>
      <c r="G4721" t="s">
        <v>22</v>
      </c>
      <c r="H4721" t="s">
        <v>116</v>
      </c>
      <c r="I4721" t="s">
        <v>117</v>
      </c>
      <c r="J4721" s="1">
        <v>43347</v>
      </c>
      <c r="K4721" s="1">
        <v>43398</v>
      </c>
      <c r="L4721" t="s">
        <v>118</v>
      </c>
      <c r="N4721" t="s">
        <v>1849</v>
      </c>
    </row>
    <row r="4722" spans="1:14" x14ac:dyDescent="0.25">
      <c r="A4722" t="s">
        <v>1789</v>
      </c>
      <c r="B4722" t="s">
        <v>7714</v>
      </c>
      <c r="C4722" t="s">
        <v>20</v>
      </c>
      <c r="D4722" t="s">
        <v>21</v>
      </c>
      <c r="E4722">
        <v>98125</v>
      </c>
      <c r="F4722" t="s">
        <v>22</v>
      </c>
      <c r="G4722" t="s">
        <v>22</v>
      </c>
      <c r="H4722" t="s">
        <v>104</v>
      </c>
      <c r="I4722" t="s">
        <v>148</v>
      </c>
      <c r="J4722" s="1">
        <v>43348</v>
      </c>
      <c r="K4722" s="1">
        <v>43398</v>
      </c>
      <c r="L4722" t="s">
        <v>118</v>
      </c>
      <c r="N4722" t="s">
        <v>1858</v>
      </c>
    </row>
    <row r="4723" spans="1:14" x14ac:dyDescent="0.25">
      <c r="A4723" t="s">
        <v>6891</v>
      </c>
      <c r="B4723" t="s">
        <v>6892</v>
      </c>
      <c r="C4723" t="s">
        <v>6893</v>
      </c>
      <c r="D4723" t="s">
        <v>21</v>
      </c>
      <c r="E4723">
        <v>98148</v>
      </c>
      <c r="F4723" t="s">
        <v>22</v>
      </c>
      <c r="G4723" t="s">
        <v>22</v>
      </c>
      <c r="H4723" t="s">
        <v>104</v>
      </c>
      <c r="I4723" t="s">
        <v>148</v>
      </c>
      <c r="J4723" s="1">
        <v>43347</v>
      </c>
      <c r="K4723" s="1">
        <v>43398</v>
      </c>
      <c r="L4723" t="s">
        <v>118</v>
      </c>
      <c r="N4723" t="s">
        <v>1858</v>
      </c>
    </row>
    <row r="4724" spans="1:14" x14ac:dyDescent="0.25">
      <c r="A4724" t="s">
        <v>645</v>
      </c>
      <c r="B4724" t="s">
        <v>2517</v>
      </c>
      <c r="C4724" t="s">
        <v>41</v>
      </c>
      <c r="D4724" t="s">
        <v>21</v>
      </c>
      <c r="E4724">
        <v>98148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43398</v>
      </c>
      <c r="L4724" t="s">
        <v>26</v>
      </c>
      <c r="N4724" t="s">
        <v>24</v>
      </c>
    </row>
    <row r="4725" spans="1:14" x14ac:dyDescent="0.25">
      <c r="A4725" t="s">
        <v>1791</v>
      </c>
      <c r="B4725" t="s">
        <v>1792</v>
      </c>
      <c r="C4725" t="s">
        <v>20</v>
      </c>
      <c r="D4725" t="s">
        <v>21</v>
      </c>
      <c r="E4725">
        <v>98178</v>
      </c>
      <c r="F4725" t="s">
        <v>22</v>
      </c>
      <c r="G4725" t="s">
        <v>22</v>
      </c>
      <c r="H4725" t="s">
        <v>116</v>
      </c>
      <c r="I4725" t="s">
        <v>117</v>
      </c>
      <c r="J4725" s="1">
        <v>43347</v>
      </c>
      <c r="K4725" s="1">
        <v>43398</v>
      </c>
      <c r="L4725" t="s">
        <v>118</v>
      </c>
      <c r="N4725" t="s">
        <v>1849</v>
      </c>
    </row>
    <row r="4726" spans="1:14" x14ac:dyDescent="0.25">
      <c r="A4726" t="s">
        <v>846</v>
      </c>
      <c r="B4726" t="s">
        <v>847</v>
      </c>
      <c r="C4726" t="s">
        <v>20</v>
      </c>
      <c r="D4726" t="s">
        <v>21</v>
      </c>
      <c r="E4726">
        <v>98119</v>
      </c>
      <c r="F4726" t="s">
        <v>22</v>
      </c>
      <c r="G4726" t="s">
        <v>22</v>
      </c>
      <c r="H4726" t="s">
        <v>116</v>
      </c>
      <c r="I4726" t="s">
        <v>117</v>
      </c>
      <c r="J4726" s="1">
        <v>43347</v>
      </c>
      <c r="K4726" s="1">
        <v>43398</v>
      </c>
      <c r="L4726" t="s">
        <v>118</v>
      </c>
      <c r="N4726" t="s">
        <v>1992</v>
      </c>
    </row>
    <row r="4727" spans="1:14" x14ac:dyDescent="0.25">
      <c r="A4727" t="s">
        <v>685</v>
      </c>
      <c r="B4727" t="s">
        <v>2674</v>
      </c>
      <c r="C4727" t="s">
        <v>443</v>
      </c>
      <c r="D4727" t="s">
        <v>21</v>
      </c>
      <c r="E4727">
        <v>98057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43398</v>
      </c>
      <c r="L4727" t="s">
        <v>26</v>
      </c>
      <c r="N4727" t="s">
        <v>24</v>
      </c>
    </row>
    <row r="4728" spans="1:14" x14ac:dyDescent="0.25">
      <c r="A4728" t="s">
        <v>3327</v>
      </c>
      <c r="B4728" t="s">
        <v>3328</v>
      </c>
      <c r="C4728" t="s">
        <v>532</v>
      </c>
      <c r="D4728" t="s">
        <v>21</v>
      </c>
      <c r="E4728">
        <v>98528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43397</v>
      </c>
      <c r="L4728" t="s">
        <v>26</v>
      </c>
      <c r="N4728" t="s">
        <v>24</v>
      </c>
    </row>
    <row r="4729" spans="1:14" x14ac:dyDescent="0.25">
      <c r="A4729" t="s">
        <v>2926</v>
      </c>
      <c r="B4729" t="s">
        <v>2927</v>
      </c>
      <c r="C4729" t="s">
        <v>37</v>
      </c>
      <c r="D4729" t="s">
        <v>21</v>
      </c>
      <c r="E4729">
        <v>99336</v>
      </c>
      <c r="F4729" t="s">
        <v>22</v>
      </c>
      <c r="G4729" t="s">
        <v>22</v>
      </c>
      <c r="H4729" t="s">
        <v>104</v>
      </c>
      <c r="I4729" t="s">
        <v>105</v>
      </c>
      <c r="J4729" t="s">
        <v>59</v>
      </c>
      <c r="K4729" s="1">
        <v>43397</v>
      </c>
      <c r="L4729" t="s">
        <v>60</v>
      </c>
      <c r="M4729" t="str">
        <f>HYPERLINK("https://www.regulations.gov/docket?D=FDA-2018-H-4013")</f>
        <v>https://www.regulations.gov/docket?D=FDA-2018-H-4013</v>
      </c>
      <c r="N4729" t="s">
        <v>59</v>
      </c>
    </row>
    <row r="4730" spans="1:14" x14ac:dyDescent="0.25">
      <c r="A4730" t="s">
        <v>7715</v>
      </c>
      <c r="B4730" t="s">
        <v>7716</v>
      </c>
      <c r="C4730" t="s">
        <v>377</v>
      </c>
      <c r="D4730" t="s">
        <v>21</v>
      </c>
      <c r="E4730">
        <v>98029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43397</v>
      </c>
      <c r="L4730" t="s">
        <v>26</v>
      </c>
      <c r="N4730" t="s">
        <v>24</v>
      </c>
    </row>
    <row r="4731" spans="1:14" x14ac:dyDescent="0.25">
      <c r="A4731" t="s">
        <v>7717</v>
      </c>
      <c r="B4731" t="s">
        <v>7718</v>
      </c>
      <c r="C4731" t="s">
        <v>454</v>
      </c>
      <c r="D4731" t="s">
        <v>21</v>
      </c>
      <c r="E4731">
        <v>98008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43397</v>
      </c>
      <c r="L4731" t="s">
        <v>26</v>
      </c>
      <c r="N4731" t="s">
        <v>24</v>
      </c>
    </row>
    <row r="4732" spans="1:14" x14ac:dyDescent="0.25">
      <c r="A4732" t="s">
        <v>7719</v>
      </c>
      <c r="B4732" t="s">
        <v>7720</v>
      </c>
      <c r="C4732" t="s">
        <v>377</v>
      </c>
      <c r="D4732" t="s">
        <v>21</v>
      </c>
      <c r="E4732">
        <v>98027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43397</v>
      </c>
      <c r="L4732" t="s">
        <v>26</v>
      </c>
      <c r="N4732" t="s">
        <v>24</v>
      </c>
    </row>
    <row r="4733" spans="1:14" x14ac:dyDescent="0.25">
      <c r="A4733" t="s">
        <v>7721</v>
      </c>
      <c r="B4733" t="s">
        <v>7722</v>
      </c>
      <c r="C4733" t="s">
        <v>377</v>
      </c>
      <c r="D4733" t="s">
        <v>21</v>
      </c>
      <c r="E4733">
        <v>98029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43397</v>
      </c>
      <c r="L4733" t="s">
        <v>26</v>
      </c>
      <c r="N4733" t="s">
        <v>24</v>
      </c>
    </row>
    <row r="4734" spans="1:14" x14ac:dyDescent="0.25">
      <c r="A4734" t="s">
        <v>569</v>
      </c>
      <c r="B4734" t="s">
        <v>7723</v>
      </c>
      <c r="C4734" t="s">
        <v>377</v>
      </c>
      <c r="D4734" t="s">
        <v>21</v>
      </c>
      <c r="E4734">
        <v>98029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43397</v>
      </c>
      <c r="L4734" t="s">
        <v>26</v>
      </c>
      <c r="N4734" t="s">
        <v>24</v>
      </c>
    </row>
    <row r="4735" spans="1:14" x14ac:dyDescent="0.25">
      <c r="A4735" t="s">
        <v>7724</v>
      </c>
      <c r="B4735" t="s">
        <v>7725</v>
      </c>
      <c r="C4735" t="s">
        <v>548</v>
      </c>
      <c r="D4735" t="s">
        <v>21</v>
      </c>
      <c r="E4735">
        <v>98584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43397</v>
      </c>
      <c r="L4735" t="s">
        <v>26</v>
      </c>
      <c r="N4735" t="s">
        <v>24</v>
      </c>
    </row>
    <row r="4736" spans="1:14" x14ac:dyDescent="0.25">
      <c r="A4736" t="s">
        <v>4542</v>
      </c>
      <c r="B4736" t="s">
        <v>4543</v>
      </c>
      <c r="C4736" t="s">
        <v>3259</v>
      </c>
      <c r="D4736" t="s">
        <v>21</v>
      </c>
      <c r="E4736">
        <v>98857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43397</v>
      </c>
      <c r="L4736" t="s">
        <v>26</v>
      </c>
      <c r="N4736" t="s">
        <v>24</v>
      </c>
    </row>
    <row r="4737" spans="1:14" x14ac:dyDescent="0.25">
      <c r="A4737" t="s">
        <v>3528</v>
      </c>
      <c r="B4737" t="s">
        <v>7726</v>
      </c>
      <c r="C4737" t="s">
        <v>151</v>
      </c>
      <c r="D4737" t="s">
        <v>21</v>
      </c>
      <c r="E4737">
        <v>98498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43397</v>
      </c>
      <c r="L4737" t="s">
        <v>26</v>
      </c>
      <c r="N4737" t="s">
        <v>24</v>
      </c>
    </row>
    <row r="4738" spans="1:14" x14ac:dyDescent="0.25">
      <c r="A4738" t="s">
        <v>994</v>
      </c>
      <c r="B4738" t="s">
        <v>7727</v>
      </c>
      <c r="C4738" t="s">
        <v>377</v>
      </c>
      <c r="D4738" t="s">
        <v>21</v>
      </c>
      <c r="E4738">
        <v>98027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43397</v>
      </c>
      <c r="L4738" t="s">
        <v>26</v>
      </c>
      <c r="N4738" t="s">
        <v>24</v>
      </c>
    </row>
    <row r="4739" spans="1:14" x14ac:dyDescent="0.25">
      <c r="A4739" t="s">
        <v>413</v>
      </c>
      <c r="B4739" t="s">
        <v>7728</v>
      </c>
      <c r="C4739" t="s">
        <v>454</v>
      </c>
      <c r="D4739" t="s">
        <v>21</v>
      </c>
      <c r="E4739">
        <v>98005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43397</v>
      </c>
      <c r="L4739" t="s">
        <v>26</v>
      </c>
      <c r="N4739" t="s">
        <v>24</v>
      </c>
    </row>
    <row r="4740" spans="1:14" x14ac:dyDescent="0.25">
      <c r="A4740" t="s">
        <v>7729</v>
      </c>
      <c r="B4740" t="s">
        <v>7730</v>
      </c>
      <c r="C4740" t="s">
        <v>454</v>
      </c>
      <c r="D4740" t="s">
        <v>21</v>
      </c>
      <c r="E4740">
        <v>98007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43397</v>
      </c>
      <c r="L4740" t="s">
        <v>26</v>
      </c>
      <c r="N4740" t="s">
        <v>24</v>
      </c>
    </row>
    <row r="4741" spans="1:14" x14ac:dyDescent="0.25">
      <c r="A4741" t="s">
        <v>7480</v>
      </c>
      <c r="B4741" t="s">
        <v>7731</v>
      </c>
      <c r="C4741" t="s">
        <v>3874</v>
      </c>
      <c r="D4741" t="s">
        <v>21</v>
      </c>
      <c r="E4741">
        <v>98563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43397</v>
      </c>
      <c r="L4741" t="s">
        <v>26</v>
      </c>
      <c r="N4741" t="s">
        <v>24</v>
      </c>
    </row>
    <row r="4742" spans="1:14" x14ac:dyDescent="0.25">
      <c r="A4742" t="s">
        <v>7732</v>
      </c>
      <c r="B4742" t="s">
        <v>7733</v>
      </c>
      <c r="C4742" t="s">
        <v>266</v>
      </c>
      <c r="D4742" t="s">
        <v>21</v>
      </c>
      <c r="E4742">
        <v>98002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43397</v>
      </c>
      <c r="L4742" t="s">
        <v>26</v>
      </c>
      <c r="N4742" t="s">
        <v>24</v>
      </c>
    </row>
    <row r="4743" spans="1:14" x14ac:dyDescent="0.25">
      <c r="A4743" t="s">
        <v>356</v>
      </c>
      <c r="B4743" t="s">
        <v>7734</v>
      </c>
      <c r="C4743" t="s">
        <v>548</v>
      </c>
      <c r="D4743" t="s">
        <v>21</v>
      </c>
      <c r="E4743">
        <v>98584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43397</v>
      </c>
      <c r="L4743" t="s">
        <v>26</v>
      </c>
      <c r="N4743" t="s">
        <v>24</v>
      </c>
    </row>
    <row r="4744" spans="1:14" x14ac:dyDescent="0.25">
      <c r="A4744" t="s">
        <v>7735</v>
      </c>
      <c r="B4744" t="s">
        <v>7736</v>
      </c>
      <c r="C4744" t="s">
        <v>934</v>
      </c>
      <c r="D4744" t="s">
        <v>21</v>
      </c>
      <c r="E4744">
        <v>99344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43397</v>
      </c>
      <c r="L4744" t="s">
        <v>26</v>
      </c>
      <c r="N4744" t="s">
        <v>24</v>
      </c>
    </row>
    <row r="4745" spans="1:14" x14ac:dyDescent="0.25">
      <c r="A4745" t="s">
        <v>7737</v>
      </c>
      <c r="B4745" t="s">
        <v>7738</v>
      </c>
      <c r="C4745" t="s">
        <v>548</v>
      </c>
      <c r="D4745" t="s">
        <v>21</v>
      </c>
      <c r="E4745">
        <v>98584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43397</v>
      </c>
      <c r="L4745" t="s">
        <v>26</v>
      </c>
      <c r="N4745" t="s">
        <v>24</v>
      </c>
    </row>
    <row r="4746" spans="1:14" x14ac:dyDescent="0.25">
      <c r="A4746" t="s">
        <v>7739</v>
      </c>
      <c r="B4746" t="s">
        <v>7740</v>
      </c>
      <c r="C4746" t="s">
        <v>227</v>
      </c>
      <c r="D4746" t="s">
        <v>21</v>
      </c>
      <c r="E4746">
        <v>98226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43397</v>
      </c>
      <c r="L4746" t="s">
        <v>26</v>
      </c>
      <c r="N4746" t="s">
        <v>24</v>
      </c>
    </row>
    <row r="4747" spans="1:14" x14ac:dyDescent="0.25">
      <c r="A4747" t="s">
        <v>210</v>
      </c>
      <c r="B4747" t="s">
        <v>7741</v>
      </c>
      <c r="C4747" t="s">
        <v>548</v>
      </c>
      <c r="D4747" t="s">
        <v>21</v>
      </c>
      <c r="E4747">
        <v>98584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43397</v>
      </c>
      <c r="L4747" t="s">
        <v>26</v>
      </c>
      <c r="N4747" t="s">
        <v>24</v>
      </c>
    </row>
    <row r="4748" spans="1:14" x14ac:dyDescent="0.25">
      <c r="A4748" t="s">
        <v>7742</v>
      </c>
      <c r="B4748" t="s">
        <v>7743</v>
      </c>
      <c r="C4748" t="s">
        <v>1270</v>
      </c>
      <c r="D4748" t="s">
        <v>21</v>
      </c>
      <c r="E4748">
        <v>98011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43396</v>
      </c>
      <c r="L4748" t="s">
        <v>26</v>
      </c>
      <c r="N4748" t="s">
        <v>24</v>
      </c>
    </row>
    <row r="4749" spans="1:14" x14ac:dyDescent="0.25">
      <c r="A4749" t="s">
        <v>7744</v>
      </c>
      <c r="B4749" t="s">
        <v>7745</v>
      </c>
      <c r="C4749" t="s">
        <v>1555</v>
      </c>
      <c r="D4749" t="s">
        <v>21</v>
      </c>
      <c r="E4749">
        <v>98550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43396</v>
      </c>
      <c r="L4749" t="s">
        <v>26</v>
      </c>
      <c r="N4749" t="s">
        <v>24</v>
      </c>
    </row>
    <row r="4750" spans="1:14" x14ac:dyDescent="0.25">
      <c r="A4750" t="s">
        <v>7746</v>
      </c>
      <c r="B4750" t="s">
        <v>7747</v>
      </c>
      <c r="C4750" t="s">
        <v>1566</v>
      </c>
      <c r="D4750" t="s">
        <v>21</v>
      </c>
      <c r="E4750">
        <v>98520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43396</v>
      </c>
      <c r="L4750" t="s">
        <v>26</v>
      </c>
      <c r="N4750" t="s">
        <v>24</v>
      </c>
    </row>
    <row r="4751" spans="1:14" x14ac:dyDescent="0.25">
      <c r="A4751" t="s">
        <v>569</v>
      </c>
      <c r="B4751" t="s">
        <v>7748</v>
      </c>
      <c r="C4751" t="s">
        <v>268</v>
      </c>
      <c r="D4751" t="s">
        <v>21</v>
      </c>
      <c r="E4751">
        <v>98168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43396</v>
      </c>
      <c r="L4751" t="s">
        <v>26</v>
      </c>
      <c r="N4751" t="s">
        <v>24</v>
      </c>
    </row>
    <row r="4752" spans="1:14" x14ac:dyDescent="0.25">
      <c r="A4752" t="s">
        <v>2228</v>
      </c>
      <c r="B4752" t="s">
        <v>7749</v>
      </c>
      <c r="C4752" t="s">
        <v>1566</v>
      </c>
      <c r="D4752" t="s">
        <v>21</v>
      </c>
      <c r="E4752">
        <v>98520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43396</v>
      </c>
      <c r="L4752" t="s">
        <v>26</v>
      </c>
      <c r="N4752" t="s">
        <v>24</v>
      </c>
    </row>
    <row r="4753" spans="1:14" x14ac:dyDescent="0.25">
      <c r="A4753" t="s">
        <v>7750</v>
      </c>
      <c r="B4753" t="s">
        <v>7751</v>
      </c>
      <c r="C4753" t="s">
        <v>614</v>
      </c>
      <c r="D4753" t="s">
        <v>21</v>
      </c>
      <c r="E4753">
        <v>98674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43396</v>
      </c>
      <c r="L4753" t="s">
        <v>26</v>
      </c>
      <c r="N4753" t="s">
        <v>24</v>
      </c>
    </row>
    <row r="4754" spans="1:14" x14ac:dyDescent="0.25">
      <c r="A4754" t="s">
        <v>7752</v>
      </c>
      <c r="B4754" t="s">
        <v>7753</v>
      </c>
      <c r="C4754" t="s">
        <v>573</v>
      </c>
      <c r="D4754" t="s">
        <v>21</v>
      </c>
      <c r="E4754">
        <v>98579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43396</v>
      </c>
      <c r="L4754" t="s">
        <v>26</v>
      </c>
      <c r="N4754" t="s">
        <v>24</v>
      </c>
    </row>
    <row r="4755" spans="1:14" x14ac:dyDescent="0.25">
      <c r="A4755" t="s">
        <v>7754</v>
      </c>
      <c r="B4755" t="s">
        <v>7755</v>
      </c>
      <c r="C4755" t="s">
        <v>1023</v>
      </c>
      <c r="D4755" t="s">
        <v>21</v>
      </c>
      <c r="E4755">
        <v>98541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43396</v>
      </c>
      <c r="L4755" t="s">
        <v>26</v>
      </c>
      <c r="N4755" t="s">
        <v>24</v>
      </c>
    </row>
    <row r="4756" spans="1:14" x14ac:dyDescent="0.25">
      <c r="A4756" t="s">
        <v>7756</v>
      </c>
      <c r="B4756" t="s">
        <v>7757</v>
      </c>
      <c r="C4756" t="s">
        <v>1023</v>
      </c>
      <c r="D4756" t="s">
        <v>21</v>
      </c>
      <c r="E4756">
        <v>98541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43396</v>
      </c>
      <c r="L4756" t="s">
        <v>26</v>
      </c>
      <c r="N4756" t="s">
        <v>24</v>
      </c>
    </row>
    <row r="4757" spans="1:14" x14ac:dyDescent="0.25">
      <c r="A4757" t="s">
        <v>7758</v>
      </c>
      <c r="B4757" t="s">
        <v>7759</v>
      </c>
      <c r="C4757" t="s">
        <v>403</v>
      </c>
      <c r="D4757" t="s">
        <v>21</v>
      </c>
      <c r="E4757">
        <v>98611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43396</v>
      </c>
      <c r="L4757" t="s">
        <v>26</v>
      </c>
      <c r="N4757" t="s">
        <v>24</v>
      </c>
    </row>
    <row r="4758" spans="1:14" x14ac:dyDescent="0.25">
      <c r="A4758" t="s">
        <v>7760</v>
      </c>
      <c r="B4758" t="s">
        <v>7761</v>
      </c>
      <c r="C4758" t="s">
        <v>246</v>
      </c>
      <c r="D4758" t="s">
        <v>21</v>
      </c>
      <c r="E4758">
        <v>98312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43396</v>
      </c>
      <c r="L4758" t="s">
        <v>26</v>
      </c>
      <c r="N4758" t="s">
        <v>24</v>
      </c>
    </row>
    <row r="4759" spans="1:14" x14ac:dyDescent="0.25">
      <c r="A4759" t="s">
        <v>7762</v>
      </c>
      <c r="B4759" t="s">
        <v>7763</v>
      </c>
      <c r="C4759" t="s">
        <v>403</v>
      </c>
      <c r="D4759" t="s">
        <v>21</v>
      </c>
      <c r="E4759">
        <v>98611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43396</v>
      </c>
      <c r="L4759" t="s">
        <v>26</v>
      </c>
      <c r="N4759" t="s">
        <v>24</v>
      </c>
    </row>
    <row r="4760" spans="1:14" x14ac:dyDescent="0.25">
      <c r="A4760" t="s">
        <v>7764</v>
      </c>
      <c r="B4760" t="s">
        <v>7765</v>
      </c>
      <c r="C4760" t="s">
        <v>403</v>
      </c>
      <c r="D4760" t="s">
        <v>21</v>
      </c>
      <c r="E4760">
        <v>98611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43396</v>
      </c>
      <c r="L4760" t="s">
        <v>26</v>
      </c>
      <c r="N4760" t="s">
        <v>24</v>
      </c>
    </row>
    <row r="4761" spans="1:14" x14ac:dyDescent="0.25">
      <c r="A4761" t="s">
        <v>244</v>
      </c>
      <c r="B4761" t="s">
        <v>7766</v>
      </c>
      <c r="C4761" t="s">
        <v>2019</v>
      </c>
      <c r="D4761" t="s">
        <v>21</v>
      </c>
      <c r="E4761">
        <v>98642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43396</v>
      </c>
      <c r="L4761" t="s">
        <v>26</v>
      </c>
      <c r="N4761" t="s">
        <v>24</v>
      </c>
    </row>
    <row r="4762" spans="1:14" x14ac:dyDescent="0.25">
      <c r="A4762" t="s">
        <v>242</v>
      </c>
      <c r="B4762" t="s">
        <v>7767</v>
      </c>
      <c r="C4762" t="s">
        <v>20</v>
      </c>
      <c r="D4762" t="s">
        <v>21</v>
      </c>
      <c r="E4762">
        <v>98115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43396</v>
      </c>
      <c r="L4762" t="s">
        <v>26</v>
      </c>
      <c r="N4762" t="s">
        <v>24</v>
      </c>
    </row>
    <row r="4763" spans="1:14" x14ac:dyDescent="0.25">
      <c r="A4763" t="s">
        <v>244</v>
      </c>
      <c r="B4763" t="s">
        <v>7768</v>
      </c>
      <c r="C4763" t="s">
        <v>2019</v>
      </c>
      <c r="D4763" t="s">
        <v>21</v>
      </c>
      <c r="E4763">
        <v>98642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43396</v>
      </c>
      <c r="L4763" t="s">
        <v>26</v>
      </c>
      <c r="N4763" t="s">
        <v>24</v>
      </c>
    </row>
    <row r="4764" spans="1:14" x14ac:dyDescent="0.25">
      <c r="A4764" t="s">
        <v>7769</v>
      </c>
      <c r="B4764" t="s">
        <v>7770</v>
      </c>
      <c r="C4764" t="s">
        <v>743</v>
      </c>
      <c r="D4764" t="s">
        <v>21</v>
      </c>
      <c r="E4764">
        <v>98597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43396</v>
      </c>
      <c r="L4764" t="s">
        <v>26</v>
      </c>
      <c r="N4764" t="s">
        <v>24</v>
      </c>
    </row>
    <row r="4765" spans="1:14" x14ac:dyDescent="0.25">
      <c r="A4765" t="s">
        <v>7771</v>
      </c>
      <c r="B4765" t="s">
        <v>7772</v>
      </c>
      <c r="C4765" t="s">
        <v>1555</v>
      </c>
      <c r="D4765" t="s">
        <v>21</v>
      </c>
      <c r="E4765">
        <v>98550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43396</v>
      </c>
      <c r="L4765" t="s">
        <v>26</v>
      </c>
      <c r="N4765" t="s">
        <v>24</v>
      </c>
    </row>
    <row r="4766" spans="1:14" x14ac:dyDescent="0.25">
      <c r="A4766" t="s">
        <v>194</v>
      </c>
      <c r="B4766" t="s">
        <v>7773</v>
      </c>
      <c r="C4766" t="s">
        <v>3874</v>
      </c>
      <c r="D4766" t="s">
        <v>21</v>
      </c>
      <c r="E4766">
        <v>98563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43396</v>
      </c>
      <c r="L4766" t="s">
        <v>26</v>
      </c>
      <c r="N4766" t="s">
        <v>24</v>
      </c>
    </row>
    <row r="4767" spans="1:14" x14ac:dyDescent="0.25">
      <c r="A4767" t="s">
        <v>7774</v>
      </c>
      <c r="B4767" t="s">
        <v>7775</v>
      </c>
      <c r="C4767" t="s">
        <v>403</v>
      </c>
      <c r="D4767" t="s">
        <v>21</v>
      </c>
      <c r="E4767">
        <v>98611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43396</v>
      </c>
      <c r="L4767" t="s">
        <v>26</v>
      </c>
      <c r="N4767" t="s">
        <v>24</v>
      </c>
    </row>
    <row r="4768" spans="1:14" x14ac:dyDescent="0.25">
      <c r="A4768" t="s">
        <v>683</v>
      </c>
      <c r="B4768" t="s">
        <v>7776</v>
      </c>
      <c r="C4768" t="s">
        <v>101</v>
      </c>
      <c r="D4768" t="s">
        <v>21</v>
      </c>
      <c r="E4768">
        <v>98284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43396</v>
      </c>
      <c r="L4768" t="s">
        <v>26</v>
      </c>
      <c r="N4768" t="s">
        <v>24</v>
      </c>
    </row>
    <row r="4769" spans="1:14" x14ac:dyDescent="0.25">
      <c r="A4769" t="s">
        <v>194</v>
      </c>
      <c r="B4769" t="s">
        <v>7777</v>
      </c>
      <c r="C4769" t="s">
        <v>1023</v>
      </c>
      <c r="D4769" t="s">
        <v>21</v>
      </c>
      <c r="E4769">
        <v>98541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43396</v>
      </c>
      <c r="L4769" t="s">
        <v>26</v>
      </c>
      <c r="N4769" t="s">
        <v>24</v>
      </c>
    </row>
    <row r="4770" spans="1:14" x14ac:dyDescent="0.25">
      <c r="A4770" t="s">
        <v>7778</v>
      </c>
      <c r="B4770" t="s">
        <v>7779</v>
      </c>
      <c r="C4770" t="s">
        <v>934</v>
      </c>
      <c r="D4770" t="s">
        <v>21</v>
      </c>
      <c r="E4770">
        <v>99344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43396</v>
      </c>
      <c r="L4770" t="s">
        <v>26</v>
      </c>
      <c r="N4770" t="s">
        <v>24</v>
      </c>
    </row>
    <row r="4771" spans="1:14" x14ac:dyDescent="0.25">
      <c r="A4771" t="s">
        <v>2670</v>
      </c>
      <c r="B4771" t="s">
        <v>2671</v>
      </c>
      <c r="C4771" t="s">
        <v>268</v>
      </c>
      <c r="D4771" t="s">
        <v>21</v>
      </c>
      <c r="E4771">
        <v>98168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43396</v>
      </c>
      <c r="L4771" t="s">
        <v>26</v>
      </c>
      <c r="N4771" t="s">
        <v>24</v>
      </c>
    </row>
    <row r="4772" spans="1:14" x14ac:dyDescent="0.25">
      <c r="A4772" t="s">
        <v>7780</v>
      </c>
      <c r="B4772" t="s">
        <v>7781</v>
      </c>
      <c r="C4772" t="s">
        <v>1555</v>
      </c>
      <c r="D4772" t="s">
        <v>21</v>
      </c>
      <c r="E4772">
        <v>98550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43396</v>
      </c>
      <c r="L4772" t="s">
        <v>26</v>
      </c>
      <c r="N4772" t="s">
        <v>24</v>
      </c>
    </row>
    <row r="4773" spans="1:14" x14ac:dyDescent="0.25">
      <c r="A4773" t="s">
        <v>7782</v>
      </c>
      <c r="B4773" t="s">
        <v>7783</v>
      </c>
      <c r="C4773" t="s">
        <v>1555</v>
      </c>
      <c r="D4773" t="s">
        <v>21</v>
      </c>
      <c r="E4773">
        <v>98550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43396</v>
      </c>
      <c r="L4773" t="s">
        <v>26</v>
      </c>
      <c r="N4773" t="s">
        <v>24</v>
      </c>
    </row>
    <row r="4774" spans="1:14" x14ac:dyDescent="0.25">
      <c r="A4774" t="s">
        <v>1735</v>
      </c>
      <c r="B4774" t="s">
        <v>3652</v>
      </c>
      <c r="C4774" t="s">
        <v>266</v>
      </c>
      <c r="D4774" t="s">
        <v>21</v>
      </c>
      <c r="E4774">
        <v>98002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43396</v>
      </c>
      <c r="L4774" t="s">
        <v>26</v>
      </c>
      <c r="N4774" t="s">
        <v>24</v>
      </c>
    </row>
    <row r="4775" spans="1:14" x14ac:dyDescent="0.25">
      <c r="A4775" t="s">
        <v>7784</v>
      </c>
      <c r="B4775" t="s">
        <v>7785</v>
      </c>
      <c r="C4775" t="s">
        <v>20</v>
      </c>
      <c r="D4775" t="s">
        <v>21</v>
      </c>
      <c r="E4775">
        <v>98105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43396</v>
      </c>
      <c r="L4775" t="s">
        <v>26</v>
      </c>
      <c r="N4775" t="s">
        <v>24</v>
      </c>
    </row>
    <row r="4776" spans="1:14" x14ac:dyDescent="0.25">
      <c r="A4776" t="s">
        <v>7786</v>
      </c>
      <c r="B4776" t="s">
        <v>7787</v>
      </c>
      <c r="C4776" t="s">
        <v>7788</v>
      </c>
      <c r="D4776" t="s">
        <v>21</v>
      </c>
      <c r="E4776">
        <v>98645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43396</v>
      </c>
      <c r="L4776" t="s">
        <v>26</v>
      </c>
      <c r="N4776" t="s">
        <v>24</v>
      </c>
    </row>
    <row r="4777" spans="1:14" x14ac:dyDescent="0.25">
      <c r="A4777" t="s">
        <v>7789</v>
      </c>
      <c r="B4777" t="s">
        <v>7790</v>
      </c>
      <c r="C4777" t="s">
        <v>246</v>
      </c>
      <c r="D4777" t="s">
        <v>21</v>
      </c>
      <c r="E4777">
        <v>98310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43396</v>
      </c>
      <c r="L4777" t="s">
        <v>26</v>
      </c>
      <c r="N4777" t="s">
        <v>24</v>
      </c>
    </row>
    <row r="4778" spans="1:14" x14ac:dyDescent="0.25">
      <c r="A4778" t="s">
        <v>77</v>
      </c>
      <c r="B4778" t="s">
        <v>7791</v>
      </c>
      <c r="C4778" t="s">
        <v>743</v>
      </c>
      <c r="D4778" t="s">
        <v>21</v>
      </c>
      <c r="E4778">
        <v>98597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43396</v>
      </c>
      <c r="L4778" t="s">
        <v>26</v>
      </c>
      <c r="N4778" t="s">
        <v>24</v>
      </c>
    </row>
    <row r="4779" spans="1:14" x14ac:dyDescent="0.25">
      <c r="A4779" t="s">
        <v>7792</v>
      </c>
      <c r="B4779" t="s">
        <v>7793</v>
      </c>
      <c r="C4779" t="s">
        <v>1023</v>
      </c>
      <c r="D4779" t="s">
        <v>21</v>
      </c>
      <c r="E4779">
        <v>98541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43396</v>
      </c>
      <c r="L4779" t="s">
        <v>26</v>
      </c>
      <c r="N4779" t="s">
        <v>24</v>
      </c>
    </row>
    <row r="4780" spans="1:14" x14ac:dyDescent="0.25">
      <c r="A4780" t="s">
        <v>7794</v>
      </c>
      <c r="B4780" t="s">
        <v>7795</v>
      </c>
      <c r="C4780" t="s">
        <v>1023</v>
      </c>
      <c r="D4780" t="s">
        <v>21</v>
      </c>
      <c r="E4780">
        <v>98541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43396</v>
      </c>
      <c r="L4780" t="s">
        <v>26</v>
      </c>
      <c r="N4780" t="s">
        <v>24</v>
      </c>
    </row>
    <row r="4781" spans="1:14" x14ac:dyDescent="0.25">
      <c r="A4781" t="s">
        <v>7796</v>
      </c>
      <c r="B4781" t="s">
        <v>7797</v>
      </c>
      <c r="C4781" t="s">
        <v>261</v>
      </c>
      <c r="D4781" t="s">
        <v>21</v>
      </c>
      <c r="E4781">
        <v>99218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43395</v>
      </c>
      <c r="L4781" t="s">
        <v>26</v>
      </c>
      <c r="N4781" t="s">
        <v>24</v>
      </c>
    </row>
    <row r="4782" spans="1:14" x14ac:dyDescent="0.25">
      <c r="A4782" t="s">
        <v>7798</v>
      </c>
      <c r="B4782" t="s">
        <v>7799</v>
      </c>
      <c r="C4782" t="s">
        <v>261</v>
      </c>
      <c r="D4782" t="s">
        <v>21</v>
      </c>
      <c r="E4782">
        <v>99205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43395</v>
      </c>
      <c r="L4782" t="s">
        <v>26</v>
      </c>
      <c r="N4782" t="s">
        <v>24</v>
      </c>
    </row>
    <row r="4783" spans="1:14" x14ac:dyDescent="0.25">
      <c r="A4783" t="s">
        <v>7800</v>
      </c>
      <c r="B4783" t="s">
        <v>7801</v>
      </c>
      <c r="C4783" t="s">
        <v>261</v>
      </c>
      <c r="D4783" t="s">
        <v>21</v>
      </c>
      <c r="E4783">
        <v>99208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43395</v>
      </c>
      <c r="L4783" t="s">
        <v>26</v>
      </c>
      <c r="N4783" t="s">
        <v>24</v>
      </c>
    </row>
    <row r="4784" spans="1:14" x14ac:dyDescent="0.25">
      <c r="A4784" t="s">
        <v>7802</v>
      </c>
      <c r="B4784" t="s">
        <v>7803</v>
      </c>
      <c r="C4784" t="s">
        <v>286</v>
      </c>
      <c r="D4784" t="s">
        <v>21</v>
      </c>
      <c r="E4784">
        <v>98506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43395</v>
      </c>
      <c r="L4784" t="s">
        <v>26</v>
      </c>
      <c r="N4784" t="s">
        <v>24</v>
      </c>
    </row>
    <row r="4785" spans="1:14" x14ac:dyDescent="0.25">
      <c r="A4785" t="s">
        <v>7804</v>
      </c>
      <c r="B4785" t="s">
        <v>7805</v>
      </c>
      <c r="C4785" t="s">
        <v>1270</v>
      </c>
      <c r="D4785" t="s">
        <v>21</v>
      </c>
      <c r="E4785">
        <v>98011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43395</v>
      </c>
      <c r="L4785" t="s">
        <v>26</v>
      </c>
      <c r="N4785" t="s">
        <v>24</v>
      </c>
    </row>
    <row r="4786" spans="1:14" x14ac:dyDescent="0.25">
      <c r="A4786" t="s">
        <v>7806</v>
      </c>
      <c r="B4786" t="s">
        <v>7807</v>
      </c>
      <c r="C4786" t="s">
        <v>1270</v>
      </c>
      <c r="D4786" t="s">
        <v>21</v>
      </c>
      <c r="E4786">
        <v>98012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43395</v>
      </c>
      <c r="L4786" t="s">
        <v>26</v>
      </c>
      <c r="N4786" t="s">
        <v>24</v>
      </c>
    </row>
    <row r="4787" spans="1:14" x14ac:dyDescent="0.25">
      <c r="A4787" t="s">
        <v>7808</v>
      </c>
      <c r="B4787" t="s">
        <v>7809</v>
      </c>
      <c r="C4787" t="s">
        <v>261</v>
      </c>
      <c r="D4787" t="s">
        <v>21</v>
      </c>
      <c r="E4787">
        <v>99218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43395</v>
      </c>
      <c r="L4787" t="s">
        <v>26</v>
      </c>
      <c r="N4787" t="s">
        <v>24</v>
      </c>
    </row>
    <row r="4788" spans="1:14" x14ac:dyDescent="0.25">
      <c r="A4788" t="s">
        <v>111</v>
      </c>
      <c r="B4788" t="s">
        <v>7810</v>
      </c>
      <c r="C4788" t="s">
        <v>1270</v>
      </c>
      <c r="D4788" t="s">
        <v>21</v>
      </c>
      <c r="E4788">
        <v>98012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43395</v>
      </c>
      <c r="L4788" t="s">
        <v>26</v>
      </c>
      <c r="N4788" t="s">
        <v>24</v>
      </c>
    </row>
    <row r="4789" spans="1:14" x14ac:dyDescent="0.25">
      <c r="A4789" t="s">
        <v>7811</v>
      </c>
      <c r="B4789" t="s">
        <v>7812</v>
      </c>
      <c r="C4789" t="s">
        <v>261</v>
      </c>
      <c r="D4789" t="s">
        <v>21</v>
      </c>
      <c r="E4789">
        <v>99205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43395</v>
      </c>
      <c r="L4789" t="s">
        <v>26</v>
      </c>
      <c r="N4789" t="s">
        <v>24</v>
      </c>
    </row>
    <row r="4790" spans="1:14" x14ac:dyDescent="0.25">
      <c r="A4790">
        <v>76</v>
      </c>
      <c r="B4790" t="s">
        <v>7813</v>
      </c>
      <c r="C4790" t="s">
        <v>912</v>
      </c>
      <c r="D4790" t="s">
        <v>21</v>
      </c>
      <c r="E4790">
        <v>98837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43395</v>
      </c>
      <c r="L4790" t="s">
        <v>26</v>
      </c>
      <c r="N4790" t="s">
        <v>24</v>
      </c>
    </row>
    <row r="4791" spans="1:14" x14ac:dyDescent="0.25">
      <c r="A4791" t="s">
        <v>2044</v>
      </c>
      <c r="B4791" t="s">
        <v>2224</v>
      </c>
      <c r="C4791" t="s">
        <v>20</v>
      </c>
      <c r="D4791" t="s">
        <v>21</v>
      </c>
      <c r="E4791">
        <v>98118</v>
      </c>
      <c r="F4791" t="s">
        <v>22</v>
      </c>
      <c r="G4791" t="s">
        <v>22</v>
      </c>
      <c r="H4791" t="s">
        <v>104</v>
      </c>
      <c r="I4791" t="s">
        <v>105</v>
      </c>
      <c r="J4791" t="s">
        <v>59</v>
      </c>
      <c r="K4791" s="1">
        <v>43395</v>
      </c>
      <c r="L4791" t="s">
        <v>60</v>
      </c>
      <c r="M4791" t="str">
        <f>HYPERLINK("https://www.regulations.gov/docket?D=FDA-2018-H-3961")</f>
        <v>https://www.regulations.gov/docket?D=FDA-2018-H-3961</v>
      </c>
      <c r="N4791" t="s">
        <v>59</v>
      </c>
    </row>
    <row r="4792" spans="1:14" x14ac:dyDescent="0.25">
      <c r="A4792" t="s">
        <v>7814</v>
      </c>
      <c r="B4792" t="s">
        <v>7815</v>
      </c>
      <c r="C4792" t="s">
        <v>1270</v>
      </c>
      <c r="D4792" t="s">
        <v>21</v>
      </c>
      <c r="E4792">
        <v>98011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43395</v>
      </c>
      <c r="L4792" t="s">
        <v>26</v>
      </c>
      <c r="N4792" t="s">
        <v>24</v>
      </c>
    </row>
    <row r="4793" spans="1:14" x14ac:dyDescent="0.25">
      <c r="A4793" t="s">
        <v>3488</v>
      </c>
      <c r="B4793" t="s">
        <v>3489</v>
      </c>
      <c r="C4793" t="s">
        <v>246</v>
      </c>
      <c r="D4793" t="s">
        <v>21</v>
      </c>
      <c r="E4793">
        <v>98310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43395</v>
      </c>
      <c r="L4793" t="s">
        <v>26</v>
      </c>
      <c r="N4793" t="s">
        <v>24</v>
      </c>
    </row>
    <row r="4794" spans="1:14" x14ac:dyDescent="0.25">
      <c r="A4794" t="s">
        <v>7816</v>
      </c>
      <c r="B4794" t="s">
        <v>7817</v>
      </c>
      <c r="C4794" t="s">
        <v>743</v>
      </c>
      <c r="D4794" t="s">
        <v>21</v>
      </c>
      <c r="E4794">
        <v>98597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43395</v>
      </c>
      <c r="L4794" t="s">
        <v>26</v>
      </c>
      <c r="N4794" t="s">
        <v>24</v>
      </c>
    </row>
    <row r="4795" spans="1:14" x14ac:dyDescent="0.25">
      <c r="A4795">
        <v>76</v>
      </c>
      <c r="B4795" t="s">
        <v>7818</v>
      </c>
      <c r="C4795" t="s">
        <v>261</v>
      </c>
      <c r="D4795" t="s">
        <v>21</v>
      </c>
      <c r="E4795">
        <v>99205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43395</v>
      </c>
      <c r="L4795" t="s">
        <v>26</v>
      </c>
      <c r="N4795" t="s">
        <v>24</v>
      </c>
    </row>
    <row r="4796" spans="1:14" x14ac:dyDescent="0.25">
      <c r="A4796" t="s">
        <v>352</v>
      </c>
      <c r="B4796" t="s">
        <v>1674</v>
      </c>
      <c r="C4796" t="s">
        <v>1675</v>
      </c>
      <c r="D4796" t="s">
        <v>21</v>
      </c>
      <c r="E4796">
        <v>98339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43395</v>
      </c>
      <c r="L4796" t="s">
        <v>26</v>
      </c>
      <c r="N4796" t="s">
        <v>24</v>
      </c>
    </row>
    <row r="4797" spans="1:14" x14ac:dyDescent="0.25">
      <c r="A4797" t="s">
        <v>7819</v>
      </c>
      <c r="B4797" t="s">
        <v>7820</v>
      </c>
      <c r="C4797" t="s">
        <v>454</v>
      </c>
      <c r="D4797" t="s">
        <v>21</v>
      </c>
      <c r="E4797">
        <v>98004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43395</v>
      </c>
      <c r="L4797" t="s">
        <v>26</v>
      </c>
      <c r="N4797" t="s">
        <v>24</v>
      </c>
    </row>
    <row r="4798" spans="1:14" x14ac:dyDescent="0.25">
      <c r="A4798" t="s">
        <v>7821</v>
      </c>
      <c r="B4798" t="s">
        <v>7822</v>
      </c>
      <c r="C4798" t="s">
        <v>743</v>
      </c>
      <c r="D4798" t="s">
        <v>21</v>
      </c>
      <c r="E4798">
        <v>98597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43395</v>
      </c>
      <c r="L4798" t="s">
        <v>26</v>
      </c>
      <c r="N4798" t="s">
        <v>24</v>
      </c>
    </row>
    <row r="4799" spans="1:14" x14ac:dyDescent="0.25">
      <c r="A4799" t="s">
        <v>1847</v>
      </c>
      <c r="B4799" t="s">
        <v>7823</v>
      </c>
      <c r="C4799" t="s">
        <v>246</v>
      </c>
      <c r="D4799" t="s">
        <v>21</v>
      </c>
      <c r="E4799">
        <v>98312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43395</v>
      </c>
      <c r="L4799" t="s">
        <v>26</v>
      </c>
      <c r="N4799" t="s">
        <v>24</v>
      </c>
    </row>
    <row r="4800" spans="1:14" x14ac:dyDescent="0.25">
      <c r="A4800" t="s">
        <v>3770</v>
      </c>
      <c r="B4800" t="s">
        <v>7824</v>
      </c>
      <c r="C4800" t="s">
        <v>20</v>
      </c>
      <c r="D4800" t="s">
        <v>21</v>
      </c>
      <c r="E4800">
        <v>98105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43395</v>
      </c>
      <c r="L4800" t="s">
        <v>26</v>
      </c>
      <c r="N4800" t="s">
        <v>24</v>
      </c>
    </row>
    <row r="4801" spans="1:14" x14ac:dyDescent="0.25">
      <c r="A4801" t="s">
        <v>1166</v>
      </c>
      <c r="B4801" t="s">
        <v>1167</v>
      </c>
      <c r="C4801" t="s">
        <v>525</v>
      </c>
      <c r="D4801" t="s">
        <v>21</v>
      </c>
      <c r="E4801">
        <v>98258</v>
      </c>
      <c r="F4801" t="s">
        <v>22</v>
      </c>
      <c r="G4801" t="s">
        <v>22</v>
      </c>
      <c r="H4801" t="s">
        <v>104</v>
      </c>
      <c r="I4801" t="s">
        <v>148</v>
      </c>
      <c r="J4801" t="s">
        <v>59</v>
      </c>
      <c r="K4801" s="1">
        <v>43395</v>
      </c>
      <c r="L4801" t="s">
        <v>60</v>
      </c>
      <c r="M4801" t="str">
        <f>HYPERLINK("https://www.regulations.gov/docket?D=FDA-2018-H-3963")</f>
        <v>https://www.regulations.gov/docket?D=FDA-2018-H-3963</v>
      </c>
      <c r="N4801" t="s">
        <v>59</v>
      </c>
    </row>
    <row r="4802" spans="1:14" x14ac:dyDescent="0.25">
      <c r="A4802" t="s">
        <v>3805</v>
      </c>
      <c r="B4802" t="s">
        <v>3806</v>
      </c>
      <c r="C4802" t="s">
        <v>3807</v>
      </c>
      <c r="D4802" t="s">
        <v>21</v>
      </c>
      <c r="E4802">
        <v>99326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43395</v>
      </c>
      <c r="L4802" t="s">
        <v>26</v>
      </c>
      <c r="N4802" t="s">
        <v>24</v>
      </c>
    </row>
    <row r="4803" spans="1:14" x14ac:dyDescent="0.25">
      <c r="A4803" t="s">
        <v>7825</v>
      </c>
      <c r="B4803" t="s">
        <v>7826</v>
      </c>
      <c r="C4803" t="s">
        <v>743</v>
      </c>
      <c r="D4803" t="s">
        <v>21</v>
      </c>
      <c r="E4803">
        <v>98597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43395</v>
      </c>
      <c r="L4803" t="s">
        <v>26</v>
      </c>
      <c r="N4803" t="s">
        <v>24</v>
      </c>
    </row>
    <row r="4804" spans="1:14" x14ac:dyDescent="0.25">
      <c r="A4804" t="s">
        <v>7827</v>
      </c>
      <c r="B4804" t="s">
        <v>7828</v>
      </c>
      <c r="C4804" t="s">
        <v>2641</v>
      </c>
      <c r="D4804" t="s">
        <v>21</v>
      </c>
      <c r="E4804">
        <v>98844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43395</v>
      </c>
      <c r="L4804" t="s">
        <v>26</v>
      </c>
      <c r="N4804" t="s">
        <v>24</v>
      </c>
    </row>
    <row r="4805" spans="1:14" x14ac:dyDescent="0.25">
      <c r="A4805" t="s">
        <v>7829</v>
      </c>
      <c r="B4805" t="s">
        <v>7830</v>
      </c>
      <c r="C4805" t="s">
        <v>532</v>
      </c>
      <c r="D4805" t="s">
        <v>21</v>
      </c>
      <c r="E4805">
        <v>98528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43395</v>
      </c>
      <c r="L4805" t="s">
        <v>26</v>
      </c>
      <c r="N4805" t="s">
        <v>24</v>
      </c>
    </row>
    <row r="4806" spans="1:14" x14ac:dyDescent="0.25">
      <c r="A4806" t="s">
        <v>7831</v>
      </c>
      <c r="B4806" t="s">
        <v>7832</v>
      </c>
      <c r="C4806" t="s">
        <v>261</v>
      </c>
      <c r="D4806" t="s">
        <v>21</v>
      </c>
      <c r="E4806">
        <v>99218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43395</v>
      </c>
      <c r="L4806" t="s">
        <v>26</v>
      </c>
      <c r="N4806" t="s">
        <v>24</v>
      </c>
    </row>
    <row r="4807" spans="1:14" x14ac:dyDescent="0.25">
      <c r="A4807" t="s">
        <v>194</v>
      </c>
      <c r="B4807" t="s">
        <v>7833</v>
      </c>
      <c r="C4807" t="s">
        <v>743</v>
      </c>
      <c r="D4807" t="s">
        <v>21</v>
      </c>
      <c r="E4807">
        <v>98597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43395</v>
      </c>
      <c r="L4807" t="s">
        <v>26</v>
      </c>
      <c r="N4807" t="s">
        <v>24</v>
      </c>
    </row>
    <row r="4808" spans="1:14" x14ac:dyDescent="0.25">
      <c r="A4808" t="s">
        <v>6549</v>
      </c>
      <c r="B4808" t="s">
        <v>7834</v>
      </c>
      <c r="C4808" t="s">
        <v>743</v>
      </c>
      <c r="D4808" t="s">
        <v>21</v>
      </c>
      <c r="E4808">
        <v>98597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43395</v>
      </c>
      <c r="L4808" t="s">
        <v>26</v>
      </c>
      <c r="N4808" t="s">
        <v>24</v>
      </c>
    </row>
    <row r="4809" spans="1:14" x14ac:dyDescent="0.25">
      <c r="A4809" t="s">
        <v>194</v>
      </c>
      <c r="B4809" t="s">
        <v>7835</v>
      </c>
      <c r="C4809" t="s">
        <v>1498</v>
      </c>
      <c r="D4809" t="s">
        <v>21</v>
      </c>
      <c r="E4809">
        <v>98335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43395</v>
      </c>
      <c r="L4809" t="s">
        <v>26</v>
      </c>
      <c r="N4809" t="s">
        <v>24</v>
      </c>
    </row>
    <row r="4810" spans="1:14" x14ac:dyDescent="0.25">
      <c r="A4810" t="s">
        <v>7836</v>
      </c>
      <c r="B4810" t="s">
        <v>7837</v>
      </c>
      <c r="C4810" t="s">
        <v>286</v>
      </c>
      <c r="D4810" t="s">
        <v>21</v>
      </c>
      <c r="E4810">
        <v>98503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43395</v>
      </c>
      <c r="L4810" t="s">
        <v>26</v>
      </c>
      <c r="N4810" t="s">
        <v>24</v>
      </c>
    </row>
    <row r="4811" spans="1:14" x14ac:dyDescent="0.25">
      <c r="A4811" t="s">
        <v>7838</v>
      </c>
      <c r="B4811" t="s">
        <v>7839</v>
      </c>
      <c r="C4811" t="s">
        <v>743</v>
      </c>
      <c r="D4811" t="s">
        <v>21</v>
      </c>
      <c r="E4811">
        <v>98597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43395</v>
      </c>
      <c r="L4811" t="s">
        <v>26</v>
      </c>
      <c r="N4811" t="s">
        <v>24</v>
      </c>
    </row>
    <row r="4812" spans="1:14" x14ac:dyDescent="0.25">
      <c r="A4812" t="s">
        <v>6079</v>
      </c>
      <c r="B4812" t="s">
        <v>7840</v>
      </c>
      <c r="C4812" t="s">
        <v>529</v>
      </c>
      <c r="D4812" t="s">
        <v>21</v>
      </c>
      <c r="E4812">
        <v>98034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43395</v>
      </c>
      <c r="L4812" t="s">
        <v>26</v>
      </c>
      <c r="N4812" t="s">
        <v>24</v>
      </c>
    </row>
    <row r="4813" spans="1:14" x14ac:dyDescent="0.25">
      <c r="A4813" t="s">
        <v>3322</v>
      </c>
      <c r="B4813" t="s">
        <v>7841</v>
      </c>
      <c r="C4813" t="s">
        <v>261</v>
      </c>
      <c r="D4813" t="s">
        <v>21</v>
      </c>
      <c r="E4813">
        <v>99218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43395</v>
      </c>
      <c r="L4813" t="s">
        <v>26</v>
      </c>
      <c r="N4813" t="s">
        <v>24</v>
      </c>
    </row>
    <row r="4814" spans="1:14" x14ac:dyDescent="0.25">
      <c r="A4814" t="s">
        <v>7842</v>
      </c>
      <c r="B4814" t="s">
        <v>7843</v>
      </c>
      <c r="C4814" t="s">
        <v>3835</v>
      </c>
      <c r="D4814" t="s">
        <v>21</v>
      </c>
      <c r="E4814">
        <v>98045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43395</v>
      </c>
      <c r="L4814" t="s">
        <v>26</v>
      </c>
      <c r="N4814" t="s">
        <v>24</v>
      </c>
    </row>
    <row r="4815" spans="1:14" x14ac:dyDescent="0.25">
      <c r="A4815" t="s">
        <v>868</v>
      </c>
      <c r="B4815" t="s">
        <v>7844</v>
      </c>
      <c r="C4815" t="s">
        <v>246</v>
      </c>
      <c r="D4815" t="s">
        <v>21</v>
      </c>
      <c r="E4815">
        <v>98312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43395</v>
      </c>
      <c r="L4815" t="s">
        <v>26</v>
      </c>
      <c r="N4815" t="s">
        <v>24</v>
      </c>
    </row>
    <row r="4816" spans="1:14" x14ac:dyDescent="0.25">
      <c r="A4816" t="s">
        <v>7845</v>
      </c>
      <c r="B4816" t="s">
        <v>7846</v>
      </c>
      <c r="C4816" t="s">
        <v>800</v>
      </c>
      <c r="D4816" t="s">
        <v>21</v>
      </c>
      <c r="E4816">
        <v>98012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43395</v>
      </c>
      <c r="L4816" t="s">
        <v>26</v>
      </c>
      <c r="N4816" t="s">
        <v>24</v>
      </c>
    </row>
    <row r="4817" spans="1:14" x14ac:dyDescent="0.25">
      <c r="A4817" t="s">
        <v>7847</v>
      </c>
      <c r="B4817" t="s">
        <v>7848</v>
      </c>
      <c r="C4817" t="s">
        <v>407</v>
      </c>
      <c r="D4817" t="s">
        <v>21</v>
      </c>
      <c r="E4817">
        <v>98604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43394</v>
      </c>
      <c r="L4817" t="s">
        <v>26</v>
      </c>
      <c r="N4817" t="s">
        <v>24</v>
      </c>
    </row>
    <row r="4818" spans="1:14" x14ac:dyDescent="0.25">
      <c r="A4818" t="s">
        <v>7849</v>
      </c>
      <c r="B4818" t="s">
        <v>7850</v>
      </c>
      <c r="C4818" t="s">
        <v>407</v>
      </c>
      <c r="D4818" t="s">
        <v>21</v>
      </c>
      <c r="E4818">
        <v>98604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43394</v>
      </c>
      <c r="L4818" t="s">
        <v>26</v>
      </c>
      <c r="N4818" t="s">
        <v>24</v>
      </c>
    </row>
    <row r="4819" spans="1:14" x14ac:dyDescent="0.25">
      <c r="A4819" t="s">
        <v>7851</v>
      </c>
      <c r="B4819" t="s">
        <v>7852</v>
      </c>
      <c r="C4819" t="s">
        <v>912</v>
      </c>
      <c r="D4819" t="s">
        <v>21</v>
      </c>
      <c r="E4819">
        <v>98837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43394</v>
      </c>
      <c r="L4819" t="s">
        <v>26</v>
      </c>
      <c r="N4819" t="s">
        <v>24</v>
      </c>
    </row>
    <row r="4820" spans="1:14" x14ac:dyDescent="0.25">
      <c r="A4820" t="s">
        <v>7853</v>
      </c>
      <c r="B4820" t="s">
        <v>7854</v>
      </c>
      <c r="C4820" t="s">
        <v>519</v>
      </c>
      <c r="D4820" t="s">
        <v>21</v>
      </c>
      <c r="E4820">
        <v>98671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43394</v>
      </c>
      <c r="L4820" t="s">
        <v>26</v>
      </c>
      <c r="N4820" t="s">
        <v>24</v>
      </c>
    </row>
    <row r="4821" spans="1:14" x14ac:dyDescent="0.25">
      <c r="A4821" t="s">
        <v>7855</v>
      </c>
      <c r="B4821" t="s">
        <v>7856</v>
      </c>
      <c r="C4821" t="s">
        <v>912</v>
      </c>
      <c r="D4821" t="s">
        <v>21</v>
      </c>
      <c r="E4821">
        <v>98837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43394</v>
      </c>
      <c r="L4821" t="s">
        <v>26</v>
      </c>
      <c r="N4821" t="s">
        <v>24</v>
      </c>
    </row>
    <row r="4822" spans="1:14" x14ac:dyDescent="0.25">
      <c r="A4822" t="s">
        <v>7857</v>
      </c>
      <c r="B4822" t="s">
        <v>7858</v>
      </c>
      <c r="C4822" t="s">
        <v>3744</v>
      </c>
      <c r="D4822" t="s">
        <v>21</v>
      </c>
      <c r="E4822">
        <v>98601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43394</v>
      </c>
      <c r="L4822" t="s">
        <v>26</v>
      </c>
      <c r="N4822" t="s">
        <v>24</v>
      </c>
    </row>
    <row r="4823" spans="1:14" x14ac:dyDescent="0.25">
      <c r="A4823" t="s">
        <v>7859</v>
      </c>
      <c r="B4823" t="s">
        <v>7860</v>
      </c>
      <c r="C4823" t="s">
        <v>2641</v>
      </c>
      <c r="D4823" t="s">
        <v>21</v>
      </c>
      <c r="E4823">
        <v>98844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43394</v>
      </c>
      <c r="L4823" t="s">
        <v>26</v>
      </c>
      <c r="N4823" t="s">
        <v>24</v>
      </c>
    </row>
    <row r="4824" spans="1:14" x14ac:dyDescent="0.25">
      <c r="A4824" t="s">
        <v>7861</v>
      </c>
      <c r="B4824" t="s">
        <v>7862</v>
      </c>
      <c r="C4824" t="s">
        <v>2641</v>
      </c>
      <c r="D4824" t="s">
        <v>21</v>
      </c>
      <c r="E4824">
        <v>98844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43394</v>
      </c>
      <c r="L4824" t="s">
        <v>26</v>
      </c>
      <c r="N4824" t="s">
        <v>24</v>
      </c>
    </row>
    <row r="4825" spans="1:14" x14ac:dyDescent="0.25">
      <c r="A4825" t="s">
        <v>3639</v>
      </c>
      <c r="B4825" t="s">
        <v>7863</v>
      </c>
      <c r="C4825" t="s">
        <v>519</v>
      </c>
      <c r="D4825" t="s">
        <v>21</v>
      </c>
      <c r="E4825">
        <v>98671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43394</v>
      </c>
      <c r="L4825" t="s">
        <v>26</v>
      </c>
      <c r="N4825" t="s">
        <v>24</v>
      </c>
    </row>
    <row r="4826" spans="1:14" x14ac:dyDescent="0.25">
      <c r="A4826" t="s">
        <v>4285</v>
      </c>
      <c r="B4826" t="s">
        <v>7864</v>
      </c>
      <c r="C4826" t="s">
        <v>407</v>
      </c>
      <c r="D4826" t="s">
        <v>21</v>
      </c>
      <c r="E4826">
        <v>98604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43394</v>
      </c>
      <c r="L4826" t="s">
        <v>26</v>
      </c>
      <c r="N4826" t="s">
        <v>24</v>
      </c>
    </row>
    <row r="4827" spans="1:14" x14ac:dyDescent="0.25">
      <c r="A4827" t="s">
        <v>1417</v>
      </c>
      <c r="B4827" t="s">
        <v>7865</v>
      </c>
      <c r="C4827" t="s">
        <v>912</v>
      </c>
      <c r="D4827" t="s">
        <v>21</v>
      </c>
      <c r="E4827">
        <v>98837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43394</v>
      </c>
      <c r="L4827" t="s">
        <v>26</v>
      </c>
      <c r="N4827" t="s">
        <v>24</v>
      </c>
    </row>
    <row r="4828" spans="1:14" x14ac:dyDescent="0.25">
      <c r="A4828" t="s">
        <v>673</v>
      </c>
      <c r="B4828" t="s">
        <v>674</v>
      </c>
      <c r="C4828" t="s">
        <v>92</v>
      </c>
      <c r="D4828" t="s">
        <v>21</v>
      </c>
      <c r="E4828">
        <v>98273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43394</v>
      </c>
      <c r="L4828" t="s">
        <v>26</v>
      </c>
      <c r="N4828" t="s">
        <v>24</v>
      </c>
    </row>
    <row r="4829" spans="1:14" x14ac:dyDescent="0.25">
      <c r="A4829" t="s">
        <v>7866</v>
      </c>
      <c r="B4829" t="s">
        <v>7867</v>
      </c>
      <c r="C4829" t="s">
        <v>92</v>
      </c>
      <c r="D4829" t="s">
        <v>21</v>
      </c>
      <c r="E4829">
        <v>98273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43394</v>
      </c>
      <c r="L4829" t="s">
        <v>26</v>
      </c>
      <c r="N4829" t="s">
        <v>24</v>
      </c>
    </row>
    <row r="4830" spans="1:14" x14ac:dyDescent="0.25">
      <c r="A4830" t="s">
        <v>7868</v>
      </c>
      <c r="B4830" t="s">
        <v>7869</v>
      </c>
      <c r="C4830" t="s">
        <v>2641</v>
      </c>
      <c r="D4830" t="s">
        <v>21</v>
      </c>
      <c r="E4830">
        <v>98844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43394</v>
      </c>
      <c r="L4830" t="s">
        <v>26</v>
      </c>
      <c r="N4830" t="s">
        <v>24</v>
      </c>
    </row>
    <row r="4831" spans="1:14" x14ac:dyDescent="0.25">
      <c r="A4831" t="s">
        <v>7870</v>
      </c>
      <c r="B4831" t="s">
        <v>7871</v>
      </c>
      <c r="C4831" t="s">
        <v>912</v>
      </c>
      <c r="D4831" t="s">
        <v>21</v>
      </c>
      <c r="E4831">
        <v>98837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43394</v>
      </c>
      <c r="L4831" t="s">
        <v>26</v>
      </c>
      <c r="N4831" t="s">
        <v>24</v>
      </c>
    </row>
    <row r="4832" spans="1:14" x14ac:dyDescent="0.25">
      <c r="A4832" t="s">
        <v>2665</v>
      </c>
      <c r="B4832" t="s">
        <v>4524</v>
      </c>
      <c r="C4832" t="s">
        <v>92</v>
      </c>
      <c r="D4832" t="s">
        <v>21</v>
      </c>
      <c r="E4832">
        <v>98273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43394</v>
      </c>
      <c r="L4832" t="s">
        <v>26</v>
      </c>
      <c r="N4832" t="s">
        <v>24</v>
      </c>
    </row>
    <row r="4833" spans="1:14" x14ac:dyDescent="0.25">
      <c r="A4833" t="s">
        <v>7872</v>
      </c>
      <c r="B4833" t="s">
        <v>7873</v>
      </c>
      <c r="C4833" t="s">
        <v>7874</v>
      </c>
      <c r="D4833" t="s">
        <v>21</v>
      </c>
      <c r="E4833">
        <v>98622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43394</v>
      </c>
      <c r="L4833" t="s">
        <v>26</v>
      </c>
      <c r="N4833" t="s">
        <v>24</v>
      </c>
    </row>
    <row r="4834" spans="1:14" x14ac:dyDescent="0.25">
      <c r="A4834" t="s">
        <v>6657</v>
      </c>
      <c r="B4834" t="s">
        <v>7875</v>
      </c>
      <c r="C4834" t="s">
        <v>912</v>
      </c>
      <c r="D4834" t="s">
        <v>21</v>
      </c>
      <c r="E4834">
        <v>98837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43394</v>
      </c>
      <c r="L4834" t="s">
        <v>26</v>
      </c>
      <c r="N4834" t="s">
        <v>24</v>
      </c>
    </row>
    <row r="4835" spans="1:14" x14ac:dyDescent="0.25">
      <c r="A4835" t="s">
        <v>6657</v>
      </c>
      <c r="B4835" t="s">
        <v>7876</v>
      </c>
      <c r="C4835" t="s">
        <v>912</v>
      </c>
      <c r="D4835" t="s">
        <v>21</v>
      </c>
      <c r="E4835">
        <v>98837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43394</v>
      </c>
      <c r="L4835" t="s">
        <v>26</v>
      </c>
      <c r="N4835" t="s">
        <v>24</v>
      </c>
    </row>
    <row r="4836" spans="1:14" x14ac:dyDescent="0.25">
      <c r="A4836" t="s">
        <v>7877</v>
      </c>
      <c r="B4836" t="s">
        <v>7878</v>
      </c>
      <c r="C4836" t="s">
        <v>519</v>
      </c>
      <c r="D4836" t="s">
        <v>21</v>
      </c>
      <c r="E4836">
        <v>98671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43394</v>
      </c>
      <c r="L4836" t="s">
        <v>26</v>
      </c>
      <c r="N4836" t="s">
        <v>24</v>
      </c>
    </row>
    <row r="4837" spans="1:14" x14ac:dyDescent="0.25">
      <c r="A4837" t="s">
        <v>7879</v>
      </c>
      <c r="B4837" t="s">
        <v>7880</v>
      </c>
      <c r="C4837" t="s">
        <v>6970</v>
      </c>
      <c r="D4837" t="s">
        <v>21</v>
      </c>
      <c r="E4837">
        <v>98840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43393</v>
      </c>
      <c r="L4837" t="s">
        <v>26</v>
      </c>
      <c r="N4837" t="s">
        <v>24</v>
      </c>
    </row>
    <row r="4838" spans="1:14" x14ac:dyDescent="0.25">
      <c r="A4838" t="s">
        <v>3849</v>
      </c>
      <c r="B4838" t="s">
        <v>3850</v>
      </c>
      <c r="C4838" t="s">
        <v>3851</v>
      </c>
      <c r="D4838" t="s">
        <v>21</v>
      </c>
      <c r="E4838">
        <v>98862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43393</v>
      </c>
      <c r="L4838" t="s">
        <v>26</v>
      </c>
      <c r="N4838" t="s">
        <v>24</v>
      </c>
    </row>
    <row r="4839" spans="1:14" x14ac:dyDescent="0.25">
      <c r="A4839" t="s">
        <v>7881</v>
      </c>
      <c r="B4839" t="s">
        <v>7882</v>
      </c>
      <c r="C4839" t="s">
        <v>3851</v>
      </c>
      <c r="D4839" t="s">
        <v>21</v>
      </c>
      <c r="E4839">
        <v>98862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43393</v>
      </c>
      <c r="L4839" t="s">
        <v>26</v>
      </c>
      <c r="N4839" t="s">
        <v>24</v>
      </c>
    </row>
    <row r="4840" spans="1:14" x14ac:dyDescent="0.25">
      <c r="A4840" t="s">
        <v>7883</v>
      </c>
      <c r="B4840" t="s">
        <v>7884</v>
      </c>
      <c r="C4840" t="s">
        <v>529</v>
      </c>
      <c r="D4840" t="s">
        <v>21</v>
      </c>
      <c r="E4840">
        <v>98033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43392</v>
      </c>
      <c r="L4840" t="s">
        <v>26</v>
      </c>
      <c r="N4840" t="s">
        <v>24</v>
      </c>
    </row>
    <row r="4841" spans="1:14" x14ac:dyDescent="0.25">
      <c r="A4841">
        <v>76</v>
      </c>
      <c r="B4841" t="s">
        <v>7885</v>
      </c>
      <c r="C4841" t="s">
        <v>529</v>
      </c>
      <c r="D4841" t="s">
        <v>21</v>
      </c>
      <c r="E4841">
        <v>98034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43392</v>
      </c>
      <c r="L4841" t="s">
        <v>26</v>
      </c>
      <c r="N4841" t="s">
        <v>24</v>
      </c>
    </row>
    <row r="4842" spans="1:14" x14ac:dyDescent="0.25">
      <c r="A4842" t="s">
        <v>2696</v>
      </c>
      <c r="B4842" t="s">
        <v>7886</v>
      </c>
      <c r="C4842" t="s">
        <v>209</v>
      </c>
      <c r="D4842" t="s">
        <v>21</v>
      </c>
      <c r="E4842">
        <v>98032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43392</v>
      </c>
      <c r="L4842" t="s">
        <v>26</v>
      </c>
      <c r="N4842" t="s">
        <v>24</v>
      </c>
    </row>
    <row r="4843" spans="1:14" x14ac:dyDescent="0.25">
      <c r="A4843" t="s">
        <v>583</v>
      </c>
      <c r="B4843" t="s">
        <v>7887</v>
      </c>
      <c r="C4843" t="s">
        <v>3835</v>
      </c>
      <c r="D4843" t="s">
        <v>21</v>
      </c>
      <c r="E4843">
        <v>98045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43392</v>
      </c>
      <c r="L4843" t="s">
        <v>26</v>
      </c>
      <c r="N4843" t="s">
        <v>24</v>
      </c>
    </row>
    <row r="4844" spans="1:14" x14ac:dyDescent="0.25">
      <c r="A4844" t="s">
        <v>7888</v>
      </c>
      <c r="B4844" t="s">
        <v>7889</v>
      </c>
      <c r="C4844" t="s">
        <v>529</v>
      </c>
      <c r="D4844" t="s">
        <v>21</v>
      </c>
      <c r="E4844">
        <v>98034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43392</v>
      </c>
      <c r="L4844" t="s">
        <v>26</v>
      </c>
      <c r="N4844" t="s">
        <v>24</v>
      </c>
    </row>
    <row r="4845" spans="1:14" x14ac:dyDescent="0.25">
      <c r="A4845" t="s">
        <v>7890</v>
      </c>
      <c r="B4845" t="s">
        <v>7891</v>
      </c>
      <c r="C4845" t="s">
        <v>7676</v>
      </c>
      <c r="D4845" t="s">
        <v>21</v>
      </c>
      <c r="E4845">
        <v>98572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43392</v>
      </c>
      <c r="L4845" t="s">
        <v>26</v>
      </c>
      <c r="N4845" t="s">
        <v>24</v>
      </c>
    </row>
    <row r="4846" spans="1:14" x14ac:dyDescent="0.25">
      <c r="A4846" t="s">
        <v>2602</v>
      </c>
      <c r="B4846" t="s">
        <v>7892</v>
      </c>
      <c r="C4846" t="s">
        <v>1018</v>
      </c>
      <c r="D4846" t="s">
        <v>21</v>
      </c>
      <c r="E4846">
        <v>98531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43392</v>
      </c>
      <c r="L4846" t="s">
        <v>26</v>
      </c>
      <c r="N4846" t="s">
        <v>24</v>
      </c>
    </row>
    <row r="4847" spans="1:14" x14ac:dyDescent="0.25">
      <c r="A4847" t="s">
        <v>3904</v>
      </c>
      <c r="B4847" t="s">
        <v>7893</v>
      </c>
      <c r="C4847" t="s">
        <v>3835</v>
      </c>
      <c r="D4847" t="s">
        <v>21</v>
      </c>
      <c r="E4847">
        <v>98045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43392</v>
      </c>
      <c r="L4847" t="s">
        <v>26</v>
      </c>
      <c r="N4847" t="s">
        <v>24</v>
      </c>
    </row>
    <row r="4848" spans="1:14" x14ac:dyDescent="0.25">
      <c r="A4848" t="s">
        <v>77</v>
      </c>
      <c r="B4848" t="s">
        <v>7894</v>
      </c>
      <c r="C4848" t="s">
        <v>529</v>
      </c>
      <c r="D4848" t="s">
        <v>21</v>
      </c>
      <c r="E4848">
        <v>98034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43392</v>
      </c>
      <c r="L4848" t="s">
        <v>26</v>
      </c>
      <c r="N4848" t="s">
        <v>24</v>
      </c>
    </row>
    <row r="4849" spans="1:14" x14ac:dyDescent="0.25">
      <c r="A4849" t="s">
        <v>1481</v>
      </c>
      <c r="B4849" t="s">
        <v>1482</v>
      </c>
      <c r="C4849" t="s">
        <v>20</v>
      </c>
      <c r="D4849" t="s">
        <v>21</v>
      </c>
      <c r="E4849">
        <v>98117</v>
      </c>
      <c r="F4849" t="s">
        <v>22</v>
      </c>
      <c r="G4849" t="s">
        <v>22</v>
      </c>
      <c r="H4849" t="s">
        <v>104</v>
      </c>
      <c r="I4849" t="s">
        <v>148</v>
      </c>
      <c r="J4849" s="1">
        <v>43341</v>
      </c>
      <c r="K4849" s="1">
        <v>43391</v>
      </c>
      <c r="L4849" t="s">
        <v>118</v>
      </c>
      <c r="N4849" t="s">
        <v>1854</v>
      </c>
    </row>
    <row r="4850" spans="1:14" x14ac:dyDescent="0.25">
      <c r="A4850" t="s">
        <v>4411</v>
      </c>
      <c r="B4850" t="s">
        <v>4412</v>
      </c>
      <c r="C4850" t="s">
        <v>20</v>
      </c>
      <c r="D4850" t="s">
        <v>21</v>
      </c>
      <c r="E4850">
        <v>98117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43391</v>
      </c>
      <c r="L4850" t="s">
        <v>26</v>
      </c>
      <c r="N4850" t="s">
        <v>24</v>
      </c>
    </row>
    <row r="4851" spans="1:14" x14ac:dyDescent="0.25">
      <c r="A4851" t="s">
        <v>7895</v>
      </c>
      <c r="B4851" t="s">
        <v>7896</v>
      </c>
      <c r="C4851" t="s">
        <v>3835</v>
      </c>
      <c r="D4851" t="s">
        <v>21</v>
      </c>
      <c r="E4851">
        <v>98045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43391</v>
      </c>
      <c r="L4851" t="s">
        <v>26</v>
      </c>
      <c r="N4851" t="s">
        <v>24</v>
      </c>
    </row>
    <row r="4852" spans="1:14" x14ac:dyDescent="0.25">
      <c r="A4852" t="s">
        <v>1771</v>
      </c>
      <c r="B4852" t="s">
        <v>1772</v>
      </c>
      <c r="C4852" t="s">
        <v>261</v>
      </c>
      <c r="D4852" t="s">
        <v>21</v>
      </c>
      <c r="E4852">
        <v>99201</v>
      </c>
      <c r="F4852" t="s">
        <v>22</v>
      </c>
      <c r="G4852" t="s">
        <v>22</v>
      </c>
      <c r="H4852" t="s">
        <v>104</v>
      </c>
      <c r="I4852" t="s">
        <v>105</v>
      </c>
      <c r="J4852" s="1">
        <v>43340</v>
      </c>
      <c r="K4852" s="1">
        <v>43391</v>
      </c>
      <c r="L4852" t="s">
        <v>118</v>
      </c>
      <c r="N4852" t="s">
        <v>1854</v>
      </c>
    </row>
    <row r="4853" spans="1:14" x14ac:dyDescent="0.25">
      <c r="A4853" t="s">
        <v>1666</v>
      </c>
      <c r="B4853" t="s">
        <v>1667</v>
      </c>
      <c r="C4853" t="s">
        <v>227</v>
      </c>
      <c r="D4853" t="s">
        <v>21</v>
      </c>
      <c r="E4853">
        <v>98229</v>
      </c>
      <c r="F4853" t="s">
        <v>22</v>
      </c>
      <c r="G4853" t="s">
        <v>22</v>
      </c>
      <c r="H4853" t="s">
        <v>104</v>
      </c>
      <c r="I4853" t="s">
        <v>148</v>
      </c>
      <c r="J4853" s="1">
        <v>43340</v>
      </c>
      <c r="K4853" s="1">
        <v>43391</v>
      </c>
      <c r="L4853" t="s">
        <v>118</v>
      </c>
      <c r="N4853" t="s">
        <v>1854</v>
      </c>
    </row>
    <row r="4854" spans="1:14" x14ac:dyDescent="0.25">
      <c r="A4854" t="s">
        <v>729</v>
      </c>
      <c r="B4854" t="s">
        <v>730</v>
      </c>
      <c r="C4854" t="s">
        <v>20</v>
      </c>
      <c r="D4854" t="s">
        <v>21</v>
      </c>
      <c r="E4854">
        <v>98109</v>
      </c>
      <c r="F4854" t="s">
        <v>22</v>
      </c>
      <c r="G4854" t="s">
        <v>22</v>
      </c>
      <c r="H4854" t="s">
        <v>104</v>
      </c>
      <c r="I4854" t="s">
        <v>105</v>
      </c>
      <c r="J4854" s="1">
        <v>43340</v>
      </c>
      <c r="K4854" s="1">
        <v>43391</v>
      </c>
      <c r="L4854" t="s">
        <v>118</v>
      </c>
      <c r="N4854" t="s">
        <v>1858</v>
      </c>
    </row>
    <row r="4855" spans="1:14" x14ac:dyDescent="0.25">
      <c r="A4855" t="s">
        <v>7897</v>
      </c>
      <c r="B4855" t="s">
        <v>7898</v>
      </c>
      <c r="C4855" t="s">
        <v>224</v>
      </c>
      <c r="D4855" t="s">
        <v>21</v>
      </c>
      <c r="E4855">
        <v>98155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43391</v>
      </c>
      <c r="L4855" t="s">
        <v>26</v>
      </c>
      <c r="N4855" t="s">
        <v>24</v>
      </c>
    </row>
    <row r="4856" spans="1:14" x14ac:dyDescent="0.25">
      <c r="A4856" t="s">
        <v>7899</v>
      </c>
      <c r="B4856" t="s">
        <v>7900</v>
      </c>
      <c r="C4856" t="s">
        <v>20</v>
      </c>
      <c r="D4856" t="s">
        <v>21</v>
      </c>
      <c r="E4856">
        <v>98117</v>
      </c>
      <c r="F4856" t="s">
        <v>22</v>
      </c>
      <c r="G4856" t="s">
        <v>22</v>
      </c>
      <c r="H4856" t="s">
        <v>104</v>
      </c>
      <c r="I4856" t="s">
        <v>148</v>
      </c>
      <c r="J4856" s="1">
        <v>43339</v>
      </c>
      <c r="K4856" s="1">
        <v>43391</v>
      </c>
      <c r="L4856" t="s">
        <v>118</v>
      </c>
      <c r="N4856" t="s">
        <v>1854</v>
      </c>
    </row>
    <row r="4857" spans="1:14" x14ac:dyDescent="0.25">
      <c r="A4857" t="s">
        <v>807</v>
      </c>
      <c r="B4857" t="s">
        <v>808</v>
      </c>
      <c r="C4857" t="s">
        <v>20</v>
      </c>
      <c r="D4857" t="s">
        <v>21</v>
      </c>
      <c r="E4857">
        <v>98109</v>
      </c>
      <c r="F4857" t="s">
        <v>22</v>
      </c>
      <c r="G4857" t="s">
        <v>22</v>
      </c>
      <c r="H4857" t="s">
        <v>104</v>
      </c>
      <c r="I4857" t="s">
        <v>212</v>
      </c>
      <c r="J4857" s="1">
        <v>43336</v>
      </c>
      <c r="K4857" s="1">
        <v>43391</v>
      </c>
      <c r="L4857" t="s">
        <v>118</v>
      </c>
      <c r="N4857" t="s">
        <v>1858</v>
      </c>
    </row>
    <row r="4858" spans="1:14" x14ac:dyDescent="0.25">
      <c r="A4858">
        <v>76</v>
      </c>
      <c r="B4858" t="s">
        <v>7901</v>
      </c>
      <c r="C4858" t="s">
        <v>20</v>
      </c>
      <c r="D4858" t="s">
        <v>21</v>
      </c>
      <c r="E4858">
        <v>98104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43391</v>
      </c>
      <c r="L4858" t="s">
        <v>26</v>
      </c>
      <c r="N4858" t="s">
        <v>24</v>
      </c>
    </row>
    <row r="4859" spans="1:14" x14ac:dyDescent="0.25">
      <c r="A4859" t="s">
        <v>7902</v>
      </c>
      <c r="B4859" t="s">
        <v>7903</v>
      </c>
      <c r="C4859" t="s">
        <v>224</v>
      </c>
      <c r="D4859" t="s">
        <v>21</v>
      </c>
      <c r="E4859">
        <v>98155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43391</v>
      </c>
      <c r="L4859" t="s">
        <v>26</v>
      </c>
      <c r="N4859" t="s">
        <v>24</v>
      </c>
    </row>
    <row r="4860" spans="1:14" x14ac:dyDescent="0.25">
      <c r="A4860" t="s">
        <v>2558</v>
      </c>
      <c r="B4860" t="s">
        <v>7904</v>
      </c>
      <c r="C4860" t="s">
        <v>573</v>
      </c>
      <c r="D4860" t="s">
        <v>21</v>
      </c>
      <c r="E4860">
        <v>98579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43391</v>
      </c>
      <c r="L4860" t="s">
        <v>26</v>
      </c>
      <c r="N4860" t="s">
        <v>24</v>
      </c>
    </row>
    <row r="4861" spans="1:14" x14ac:dyDescent="0.25">
      <c r="A4861" t="s">
        <v>628</v>
      </c>
      <c r="B4861" t="s">
        <v>629</v>
      </c>
      <c r="C4861" t="s">
        <v>630</v>
      </c>
      <c r="D4861" t="s">
        <v>21</v>
      </c>
      <c r="E4861">
        <v>98237</v>
      </c>
      <c r="F4861" t="s">
        <v>22</v>
      </c>
      <c r="G4861" t="s">
        <v>22</v>
      </c>
      <c r="H4861" t="s">
        <v>104</v>
      </c>
      <c r="I4861" t="s">
        <v>105</v>
      </c>
      <c r="J4861" s="1">
        <v>43337</v>
      </c>
      <c r="K4861" s="1">
        <v>43391</v>
      </c>
      <c r="L4861" t="s">
        <v>118</v>
      </c>
      <c r="N4861" t="s">
        <v>1858</v>
      </c>
    </row>
    <row r="4862" spans="1:14" x14ac:dyDescent="0.25">
      <c r="A4862" t="s">
        <v>3837</v>
      </c>
      <c r="B4862" t="s">
        <v>3838</v>
      </c>
      <c r="C4862" t="s">
        <v>393</v>
      </c>
      <c r="D4862" t="s">
        <v>21</v>
      </c>
      <c r="E4862">
        <v>98812</v>
      </c>
      <c r="F4862" t="s">
        <v>22</v>
      </c>
      <c r="G4862" t="s">
        <v>22</v>
      </c>
      <c r="H4862" t="s">
        <v>116</v>
      </c>
      <c r="I4862" t="s">
        <v>212</v>
      </c>
      <c r="J4862" s="1">
        <v>43335</v>
      </c>
      <c r="K4862" s="1">
        <v>43391</v>
      </c>
      <c r="L4862" t="s">
        <v>118</v>
      </c>
      <c r="N4862" t="s">
        <v>1992</v>
      </c>
    </row>
    <row r="4863" spans="1:14" x14ac:dyDescent="0.25">
      <c r="A4863" t="s">
        <v>238</v>
      </c>
      <c r="B4863" t="s">
        <v>239</v>
      </c>
      <c r="C4863" t="s">
        <v>20</v>
      </c>
      <c r="D4863" t="s">
        <v>21</v>
      </c>
      <c r="E4863">
        <v>98121</v>
      </c>
      <c r="F4863" t="s">
        <v>22</v>
      </c>
      <c r="G4863" t="s">
        <v>22</v>
      </c>
      <c r="H4863" t="s">
        <v>104</v>
      </c>
      <c r="I4863" t="s">
        <v>105</v>
      </c>
      <c r="J4863" s="1">
        <v>43343</v>
      </c>
      <c r="K4863" s="1">
        <v>43391</v>
      </c>
      <c r="L4863" t="s">
        <v>118</v>
      </c>
      <c r="N4863" t="s">
        <v>1858</v>
      </c>
    </row>
    <row r="4864" spans="1:14" x14ac:dyDescent="0.25">
      <c r="A4864" t="s">
        <v>2531</v>
      </c>
      <c r="B4864" t="s">
        <v>2532</v>
      </c>
      <c r="C4864" t="s">
        <v>227</v>
      </c>
      <c r="D4864" t="s">
        <v>21</v>
      </c>
      <c r="E4864">
        <v>98226</v>
      </c>
      <c r="F4864" t="s">
        <v>22</v>
      </c>
      <c r="G4864" t="s">
        <v>22</v>
      </c>
      <c r="H4864" t="s">
        <v>116</v>
      </c>
      <c r="I4864" t="s">
        <v>212</v>
      </c>
      <c r="J4864" s="1">
        <v>43337</v>
      </c>
      <c r="K4864" s="1">
        <v>43391</v>
      </c>
      <c r="L4864" t="s">
        <v>118</v>
      </c>
      <c r="N4864" t="s">
        <v>1992</v>
      </c>
    </row>
    <row r="4865" spans="1:14" x14ac:dyDescent="0.25">
      <c r="A4865" t="s">
        <v>316</v>
      </c>
      <c r="B4865" t="s">
        <v>7905</v>
      </c>
      <c r="C4865" t="s">
        <v>268</v>
      </c>
      <c r="D4865" t="s">
        <v>21</v>
      </c>
      <c r="E4865">
        <v>98188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43391</v>
      </c>
      <c r="L4865" t="s">
        <v>26</v>
      </c>
      <c r="N4865" t="s">
        <v>24</v>
      </c>
    </row>
    <row r="4866" spans="1:14" x14ac:dyDescent="0.25">
      <c r="A4866" t="s">
        <v>316</v>
      </c>
      <c r="B4866" t="s">
        <v>7906</v>
      </c>
      <c r="C4866" t="s">
        <v>7623</v>
      </c>
      <c r="D4866" t="s">
        <v>21</v>
      </c>
      <c r="E4866">
        <v>98589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43391</v>
      </c>
      <c r="L4866" t="s">
        <v>26</v>
      </c>
      <c r="N4866" t="s">
        <v>24</v>
      </c>
    </row>
    <row r="4867" spans="1:14" x14ac:dyDescent="0.25">
      <c r="A4867" t="s">
        <v>316</v>
      </c>
      <c r="B4867" t="s">
        <v>7907</v>
      </c>
      <c r="C4867" t="s">
        <v>573</v>
      </c>
      <c r="D4867" t="s">
        <v>21</v>
      </c>
      <c r="E4867">
        <v>98579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43391</v>
      </c>
      <c r="L4867" t="s">
        <v>26</v>
      </c>
      <c r="N4867" t="s">
        <v>24</v>
      </c>
    </row>
    <row r="4868" spans="1:14" x14ac:dyDescent="0.25">
      <c r="A4868" t="s">
        <v>242</v>
      </c>
      <c r="B4868" t="s">
        <v>1682</v>
      </c>
      <c r="C4868" t="s">
        <v>722</v>
      </c>
      <c r="D4868" t="s">
        <v>21</v>
      </c>
      <c r="E4868">
        <v>98047</v>
      </c>
      <c r="F4868" t="s">
        <v>22</v>
      </c>
      <c r="G4868" t="s">
        <v>22</v>
      </c>
      <c r="H4868" t="s">
        <v>104</v>
      </c>
      <c r="I4868" t="s">
        <v>148</v>
      </c>
      <c r="J4868" s="1">
        <v>43340</v>
      </c>
      <c r="K4868" s="1">
        <v>43391</v>
      </c>
      <c r="L4868" t="s">
        <v>118</v>
      </c>
      <c r="N4868" t="s">
        <v>1854</v>
      </c>
    </row>
    <row r="4869" spans="1:14" x14ac:dyDescent="0.25">
      <c r="A4869" t="s">
        <v>316</v>
      </c>
      <c r="B4869" t="s">
        <v>319</v>
      </c>
      <c r="C4869" t="s">
        <v>20</v>
      </c>
      <c r="D4869" t="s">
        <v>21</v>
      </c>
      <c r="E4869">
        <v>98115</v>
      </c>
      <c r="F4869" t="s">
        <v>22</v>
      </c>
      <c r="G4869" t="s">
        <v>22</v>
      </c>
      <c r="H4869" t="s">
        <v>116</v>
      </c>
      <c r="I4869" t="s">
        <v>117</v>
      </c>
      <c r="J4869" s="1">
        <v>43340</v>
      </c>
      <c r="K4869" s="1">
        <v>43391</v>
      </c>
      <c r="L4869" t="s">
        <v>118</v>
      </c>
      <c r="N4869" t="s">
        <v>1992</v>
      </c>
    </row>
    <row r="4870" spans="1:14" x14ac:dyDescent="0.25">
      <c r="A4870" t="s">
        <v>2031</v>
      </c>
      <c r="B4870" t="s">
        <v>2032</v>
      </c>
      <c r="C4870" t="s">
        <v>142</v>
      </c>
      <c r="D4870" t="s">
        <v>21</v>
      </c>
      <c r="E4870">
        <v>98903</v>
      </c>
      <c r="F4870" t="s">
        <v>22</v>
      </c>
      <c r="G4870" t="s">
        <v>22</v>
      </c>
      <c r="H4870" t="s">
        <v>116</v>
      </c>
      <c r="I4870" t="s">
        <v>117</v>
      </c>
      <c r="J4870" s="1">
        <v>43338</v>
      </c>
      <c r="K4870" s="1">
        <v>43391</v>
      </c>
      <c r="L4870" t="s">
        <v>118</v>
      </c>
      <c r="N4870" t="s">
        <v>1849</v>
      </c>
    </row>
    <row r="4871" spans="1:14" x14ac:dyDescent="0.25">
      <c r="A4871" t="s">
        <v>3273</v>
      </c>
      <c r="B4871" t="s">
        <v>3274</v>
      </c>
      <c r="C4871" t="s">
        <v>81</v>
      </c>
      <c r="D4871" t="s">
        <v>21</v>
      </c>
      <c r="E4871">
        <v>99212</v>
      </c>
      <c r="F4871" t="s">
        <v>22</v>
      </c>
      <c r="G4871" t="s">
        <v>22</v>
      </c>
      <c r="H4871" t="s">
        <v>104</v>
      </c>
      <c r="I4871" t="s">
        <v>105</v>
      </c>
      <c r="J4871" s="1">
        <v>43340</v>
      </c>
      <c r="K4871" s="1">
        <v>43391</v>
      </c>
      <c r="L4871" t="s">
        <v>118</v>
      </c>
      <c r="N4871" t="s">
        <v>1858</v>
      </c>
    </row>
    <row r="4872" spans="1:14" x14ac:dyDescent="0.25">
      <c r="A4872" t="s">
        <v>321</v>
      </c>
      <c r="B4872" t="s">
        <v>322</v>
      </c>
      <c r="C4872" t="s">
        <v>323</v>
      </c>
      <c r="D4872" t="s">
        <v>21</v>
      </c>
      <c r="E4872">
        <v>98616</v>
      </c>
      <c r="F4872" t="s">
        <v>22</v>
      </c>
      <c r="G4872" t="s">
        <v>22</v>
      </c>
      <c r="H4872" t="s">
        <v>116</v>
      </c>
      <c r="I4872" t="s">
        <v>117</v>
      </c>
      <c r="J4872" s="1">
        <v>43341</v>
      </c>
      <c r="K4872" s="1">
        <v>43391</v>
      </c>
      <c r="L4872" t="s">
        <v>118</v>
      </c>
      <c r="N4872" t="s">
        <v>1849</v>
      </c>
    </row>
    <row r="4873" spans="1:14" x14ac:dyDescent="0.25">
      <c r="A4873" t="s">
        <v>540</v>
      </c>
      <c r="B4873" t="s">
        <v>541</v>
      </c>
      <c r="C4873" t="s">
        <v>323</v>
      </c>
      <c r="D4873" t="s">
        <v>21</v>
      </c>
      <c r="E4873">
        <v>98616</v>
      </c>
      <c r="F4873" t="s">
        <v>22</v>
      </c>
      <c r="G4873" t="s">
        <v>22</v>
      </c>
      <c r="H4873" t="s">
        <v>116</v>
      </c>
      <c r="I4873" t="s">
        <v>117</v>
      </c>
      <c r="J4873" s="1">
        <v>43341</v>
      </c>
      <c r="K4873" s="1">
        <v>43391</v>
      </c>
      <c r="L4873" t="s">
        <v>118</v>
      </c>
      <c r="N4873" t="s">
        <v>1849</v>
      </c>
    </row>
    <row r="4874" spans="1:14" x14ac:dyDescent="0.25">
      <c r="A4874" t="s">
        <v>7908</v>
      </c>
      <c r="B4874" t="s">
        <v>7909</v>
      </c>
      <c r="C4874" t="s">
        <v>7910</v>
      </c>
      <c r="D4874" t="s">
        <v>21</v>
      </c>
      <c r="E4874">
        <v>98539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43391</v>
      </c>
      <c r="L4874" t="s">
        <v>26</v>
      </c>
      <c r="N4874" t="s">
        <v>24</v>
      </c>
    </row>
    <row r="4875" spans="1:14" x14ac:dyDescent="0.25">
      <c r="A4875" t="s">
        <v>4103</v>
      </c>
      <c r="B4875" t="s">
        <v>7911</v>
      </c>
      <c r="C4875" t="s">
        <v>2001</v>
      </c>
      <c r="D4875" t="s">
        <v>21</v>
      </c>
      <c r="E4875">
        <v>98591</v>
      </c>
      <c r="F4875" t="s">
        <v>22</v>
      </c>
      <c r="G4875" t="s">
        <v>22</v>
      </c>
      <c r="H4875" t="s">
        <v>104</v>
      </c>
      <c r="I4875" t="s">
        <v>148</v>
      </c>
      <c r="J4875" t="s">
        <v>59</v>
      </c>
      <c r="K4875" s="1">
        <v>43391</v>
      </c>
      <c r="L4875" t="s">
        <v>60</v>
      </c>
      <c r="M4875" t="str">
        <f>HYPERLINK("https://www.regulations.gov/docket?D=FDA-2018-H-3924")</f>
        <v>https://www.regulations.gov/docket?D=FDA-2018-H-3924</v>
      </c>
      <c r="N4875" t="s">
        <v>59</v>
      </c>
    </row>
    <row r="4876" spans="1:14" x14ac:dyDescent="0.25">
      <c r="A4876" t="s">
        <v>893</v>
      </c>
      <c r="B4876" t="s">
        <v>894</v>
      </c>
      <c r="C4876" t="s">
        <v>20</v>
      </c>
      <c r="D4876" t="s">
        <v>21</v>
      </c>
      <c r="E4876">
        <v>98115</v>
      </c>
      <c r="F4876" t="s">
        <v>22</v>
      </c>
      <c r="G4876" t="s">
        <v>22</v>
      </c>
      <c r="H4876" t="s">
        <v>116</v>
      </c>
      <c r="I4876" t="s">
        <v>117</v>
      </c>
      <c r="J4876" s="1">
        <v>43335</v>
      </c>
      <c r="K4876" s="1">
        <v>43391</v>
      </c>
      <c r="L4876" t="s">
        <v>118</v>
      </c>
      <c r="N4876" t="s">
        <v>1992</v>
      </c>
    </row>
    <row r="4877" spans="1:14" x14ac:dyDescent="0.25">
      <c r="A4877" t="s">
        <v>7912</v>
      </c>
      <c r="B4877" t="s">
        <v>7913</v>
      </c>
      <c r="C4877" t="s">
        <v>573</v>
      </c>
      <c r="D4877" t="s">
        <v>21</v>
      </c>
      <c r="E4877">
        <v>98579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43391</v>
      </c>
      <c r="L4877" t="s">
        <v>26</v>
      </c>
      <c r="N4877" t="s">
        <v>24</v>
      </c>
    </row>
    <row r="4878" spans="1:14" x14ac:dyDescent="0.25">
      <c r="A4878" t="s">
        <v>7914</v>
      </c>
      <c r="B4878" t="s">
        <v>7915</v>
      </c>
      <c r="C4878" t="s">
        <v>3835</v>
      </c>
      <c r="D4878" t="s">
        <v>21</v>
      </c>
      <c r="E4878">
        <v>98045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43391</v>
      </c>
      <c r="L4878" t="s">
        <v>26</v>
      </c>
      <c r="N4878" t="s">
        <v>24</v>
      </c>
    </row>
    <row r="4879" spans="1:14" x14ac:dyDescent="0.25">
      <c r="A4879" t="s">
        <v>7916</v>
      </c>
      <c r="B4879" t="s">
        <v>7917</v>
      </c>
      <c r="C4879" t="s">
        <v>224</v>
      </c>
      <c r="D4879" t="s">
        <v>21</v>
      </c>
      <c r="E4879">
        <v>98155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43391</v>
      </c>
      <c r="L4879" t="s">
        <v>26</v>
      </c>
      <c r="N4879" t="s">
        <v>24</v>
      </c>
    </row>
    <row r="4880" spans="1:14" x14ac:dyDescent="0.25">
      <c r="A4880" t="s">
        <v>7918</v>
      </c>
      <c r="B4880" t="s">
        <v>7919</v>
      </c>
      <c r="C4880" t="s">
        <v>268</v>
      </c>
      <c r="D4880" t="s">
        <v>21</v>
      </c>
      <c r="E4880">
        <v>98168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43391</v>
      </c>
      <c r="L4880" t="s">
        <v>26</v>
      </c>
      <c r="N4880" t="s">
        <v>24</v>
      </c>
    </row>
    <row r="4881" spans="1:14" x14ac:dyDescent="0.25">
      <c r="A4881" t="s">
        <v>7920</v>
      </c>
      <c r="B4881" t="s">
        <v>7921</v>
      </c>
      <c r="C4881" t="s">
        <v>573</v>
      </c>
      <c r="D4881" t="s">
        <v>21</v>
      </c>
      <c r="E4881">
        <v>98579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43391</v>
      </c>
      <c r="L4881" t="s">
        <v>26</v>
      </c>
      <c r="N4881" t="s">
        <v>24</v>
      </c>
    </row>
    <row r="4882" spans="1:14" x14ac:dyDescent="0.25">
      <c r="A4882" t="s">
        <v>2017</v>
      </c>
      <c r="B4882" t="s">
        <v>2018</v>
      </c>
      <c r="C4882" t="s">
        <v>2019</v>
      </c>
      <c r="D4882" t="s">
        <v>21</v>
      </c>
      <c r="E4882">
        <v>98642</v>
      </c>
      <c r="F4882" t="s">
        <v>22</v>
      </c>
      <c r="G4882" t="s">
        <v>22</v>
      </c>
      <c r="H4882" t="s">
        <v>116</v>
      </c>
      <c r="I4882" t="s">
        <v>117</v>
      </c>
      <c r="J4882" s="1">
        <v>43341</v>
      </c>
      <c r="K4882" s="1">
        <v>43391</v>
      </c>
      <c r="L4882" t="s">
        <v>118</v>
      </c>
      <c r="N4882" t="s">
        <v>1849</v>
      </c>
    </row>
    <row r="4883" spans="1:14" x14ac:dyDescent="0.25">
      <c r="A4883" t="s">
        <v>1694</v>
      </c>
      <c r="B4883" t="s">
        <v>1695</v>
      </c>
      <c r="C4883" t="s">
        <v>1696</v>
      </c>
      <c r="D4883" t="s">
        <v>21</v>
      </c>
      <c r="E4883">
        <v>98001</v>
      </c>
      <c r="F4883" t="s">
        <v>22</v>
      </c>
      <c r="G4883" t="s">
        <v>22</v>
      </c>
      <c r="H4883" t="s">
        <v>104</v>
      </c>
      <c r="I4883" t="s">
        <v>148</v>
      </c>
      <c r="J4883" s="1">
        <v>43340</v>
      </c>
      <c r="K4883" s="1">
        <v>43391</v>
      </c>
      <c r="L4883" t="s">
        <v>118</v>
      </c>
      <c r="N4883" t="s">
        <v>1854</v>
      </c>
    </row>
    <row r="4884" spans="1:14" x14ac:dyDescent="0.25">
      <c r="A4884" t="s">
        <v>7922</v>
      </c>
      <c r="B4884" t="s">
        <v>7923</v>
      </c>
      <c r="C4884" t="s">
        <v>2001</v>
      </c>
      <c r="D4884" t="s">
        <v>21</v>
      </c>
      <c r="E4884">
        <v>98591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43391</v>
      </c>
      <c r="L4884" t="s">
        <v>26</v>
      </c>
      <c r="N4884" t="s">
        <v>24</v>
      </c>
    </row>
    <row r="4885" spans="1:14" x14ac:dyDescent="0.25">
      <c r="A4885" t="s">
        <v>5082</v>
      </c>
      <c r="B4885" t="s">
        <v>5083</v>
      </c>
      <c r="C4885" t="s">
        <v>5084</v>
      </c>
      <c r="D4885" t="s">
        <v>21</v>
      </c>
      <c r="E4885">
        <v>98070</v>
      </c>
      <c r="F4885" t="s">
        <v>22</v>
      </c>
      <c r="G4885" t="s">
        <v>22</v>
      </c>
      <c r="H4885" t="s">
        <v>104</v>
      </c>
      <c r="I4885" t="s">
        <v>148</v>
      </c>
      <c r="J4885" s="1">
        <v>43339</v>
      </c>
      <c r="K4885" s="1">
        <v>43391</v>
      </c>
      <c r="L4885" t="s">
        <v>118</v>
      </c>
      <c r="N4885" t="s">
        <v>1858</v>
      </c>
    </row>
    <row r="4886" spans="1:14" x14ac:dyDescent="0.25">
      <c r="A4886" t="s">
        <v>3623</v>
      </c>
      <c r="B4886" t="s">
        <v>3624</v>
      </c>
      <c r="C4886" t="s">
        <v>151</v>
      </c>
      <c r="D4886" t="s">
        <v>21</v>
      </c>
      <c r="E4886">
        <v>98499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43390</v>
      </c>
      <c r="L4886" t="s">
        <v>26</v>
      </c>
      <c r="N4886" t="s">
        <v>24</v>
      </c>
    </row>
    <row r="4887" spans="1:14" x14ac:dyDescent="0.25">
      <c r="A4887" t="s">
        <v>7924</v>
      </c>
      <c r="B4887" t="s">
        <v>7925</v>
      </c>
      <c r="C4887" t="s">
        <v>743</v>
      </c>
      <c r="D4887" t="s">
        <v>21</v>
      </c>
      <c r="E4887">
        <v>98597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43390</v>
      </c>
      <c r="L4887" t="s">
        <v>26</v>
      </c>
      <c r="N4887" t="s">
        <v>24</v>
      </c>
    </row>
    <row r="4888" spans="1:14" x14ac:dyDescent="0.25">
      <c r="A4888" t="s">
        <v>7926</v>
      </c>
      <c r="B4888" t="s">
        <v>7927</v>
      </c>
      <c r="C4888" t="s">
        <v>3862</v>
      </c>
      <c r="D4888" t="s">
        <v>21</v>
      </c>
      <c r="E4888">
        <v>98022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43390</v>
      </c>
      <c r="L4888" t="s">
        <v>26</v>
      </c>
      <c r="N4888" t="s">
        <v>24</v>
      </c>
    </row>
    <row r="4889" spans="1:14" x14ac:dyDescent="0.25">
      <c r="A4889" t="s">
        <v>7928</v>
      </c>
      <c r="B4889" t="s">
        <v>7929</v>
      </c>
      <c r="C4889" t="s">
        <v>20</v>
      </c>
      <c r="D4889" t="s">
        <v>21</v>
      </c>
      <c r="E4889">
        <v>98104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43390</v>
      </c>
      <c r="L4889" t="s">
        <v>26</v>
      </c>
      <c r="N4889" t="s">
        <v>24</v>
      </c>
    </row>
    <row r="4890" spans="1:14" x14ac:dyDescent="0.25">
      <c r="A4890" t="s">
        <v>7930</v>
      </c>
      <c r="B4890" t="s">
        <v>7931</v>
      </c>
      <c r="C4890" t="s">
        <v>377</v>
      </c>
      <c r="D4890" t="s">
        <v>21</v>
      </c>
      <c r="E4890">
        <v>98029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43390</v>
      </c>
      <c r="L4890" t="s">
        <v>26</v>
      </c>
      <c r="N4890" t="s">
        <v>24</v>
      </c>
    </row>
    <row r="4891" spans="1:14" x14ac:dyDescent="0.25">
      <c r="A4891" t="s">
        <v>880</v>
      </c>
      <c r="B4891" t="s">
        <v>7932</v>
      </c>
      <c r="C4891" t="s">
        <v>215</v>
      </c>
      <c r="D4891" t="s">
        <v>21</v>
      </c>
      <c r="E4891">
        <v>98003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43390</v>
      </c>
      <c r="L4891" t="s">
        <v>26</v>
      </c>
      <c r="N4891" t="s">
        <v>24</v>
      </c>
    </row>
    <row r="4892" spans="1:14" x14ac:dyDescent="0.25">
      <c r="A4892" t="s">
        <v>4157</v>
      </c>
      <c r="B4892" t="s">
        <v>7933</v>
      </c>
      <c r="C4892" t="s">
        <v>492</v>
      </c>
      <c r="D4892" t="s">
        <v>21</v>
      </c>
      <c r="E4892">
        <v>98503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43390</v>
      </c>
      <c r="L4892" t="s">
        <v>26</v>
      </c>
      <c r="N4892" t="s">
        <v>24</v>
      </c>
    </row>
    <row r="4893" spans="1:14" x14ac:dyDescent="0.25">
      <c r="A4893" t="s">
        <v>7934</v>
      </c>
      <c r="B4893" t="s">
        <v>7935</v>
      </c>
      <c r="C4893" t="s">
        <v>377</v>
      </c>
      <c r="D4893" t="s">
        <v>21</v>
      </c>
      <c r="E4893">
        <v>98027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43390</v>
      </c>
      <c r="L4893" t="s">
        <v>26</v>
      </c>
      <c r="N4893" t="s">
        <v>24</v>
      </c>
    </row>
    <row r="4894" spans="1:14" x14ac:dyDescent="0.25">
      <c r="A4894" t="s">
        <v>7936</v>
      </c>
      <c r="B4894" t="s">
        <v>7937</v>
      </c>
      <c r="C4894" t="s">
        <v>142</v>
      </c>
      <c r="D4894" t="s">
        <v>21</v>
      </c>
      <c r="E4894">
        <v>98908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43390</v>
      </c>
      <c r="L4894" t="s">
        <v>26</v>
      </c>
      <c r="N4894" t="s">
        <v>24</v>
      </c>
    </row>
    <row r="4895" spans="1:14" x14ac:dyDescent="0.25">
      <c r="A4895" t="s">
        <v>662</v>
      </c>
      <c r="B4895" t="s">
        <v>7938</v>
      </c>
      <c r="C4895" t="s">
        <v>286</v>
      </c>
      <c r="D4895" t="s">
        <v>21</v>
      </c>
      <c r="E4895">
        <v>98501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43390</v>
      </c>
      <c r="L4895" t="s">
        <v>26</v>
      </c>
      <c r="N4895" t="s">
        <v>24</v>
      </c>
    </row>
    <row r="4896" spans="1:14" x14ac:dyDescent="0.25">
      <c r="A4896" t="s">
        <v>7939</v>
      </c>
      <c r="B4896" t="s">
        <v>7940</v>
      </c>
      <c r="C4896" t="s">
        <v>3835</v>
      </c>
      <c r="D4896" t="s">
        <v>21</v>
      </c>
      <c r="E4896">
        <v>98045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43390</v>
      </c>
      <c r="L4896" t="s">
        <v>26</v>
      </c>
      <c r="N4896" t="s">
        <v>24</v>
      </c>
    </row>
    <row r="4897" spans="1:14" x14ac:dyDescent="0.25">
      <c r="A4897" t="s">
        <v>1561</v>
      </c>
      <c r="B4897" t="s">
        <v>1562</v>
      </c>
      <c r="C4897" t="s">
        <v>1563</v>
      </c>
      <c r="D4897" t="s">
        <v>21</v>
      </c>
      <c r="E4897">
        <v>98010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43390</v>
      </c>
      <c r="L4897" t="s">
        <v>26</v>
      </c>
      <c r="N4897" t="s">
        <v>24</v>
      </c>
    </row>
    <row r="4898" spans="1:14" x14ac:dyDescent="0.25">
      <c r="A4898" t="s">
        <v>1333</v>
      </c>
      <c r="B4898" t="s">
        <v>7941</v>
      </c>
      <c r="C4898" t="s">
        <v>3862</v>
      </c>
      <c r="D4898" t="s">
        <v>21</v>
      </c>
      <c r="E4898">
        <v>98022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43390</v>
      </c>
      <c r="L4898" t="s">
        <v>26</v>
      </c>
      <c r="N4898" t="s">
        <v>24</v>
      </c>
    </row>
    <row r="4899" spans="1:14" x14ac:dyDescent="0.25">
      <c r="A4899" t="s">
        <v>7942</v>
      </c>
      <c r="B4899" t="s">
        <v>7943</v>
      </c>
      <c r="C4899" t="s">
        <v>3835</v>
      </c>
      <c r="D4899" t="s">
        <v>21</v>
      </c>
      <c r="E4899">
        <v>98045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43390</v>
      </c>
      <c r="L4899" t="s">
        <v>26</v>
      </c>
      <c r="N4899" t="s">
        <v>24</v>
      </c>
    </row>
    <row r="4900" spans="1:14" x14ac:dyDescent="0.25">
      <c r="A4900" t="s">
        <v>194</v>
      </c>
      <c r="B4900" t="s">
        <v>3646</v>
      </c>
      <c r="C4900" t="s">
        <v>286</v>
      </c>
      <c r="D4900" t="s">
        <v>21</v>
      </c>
      <c r="E4900">
        <v>98516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43390</v>
      </c>
      <c r="L4900" t="s">
        <v>26</v>
      </c>
      <c r="N4900" t="s">
        <v>24</v>
      </c>
    </row>
    <row r="4901" spans="1:14" x14ac:dyDescent="0.25">
      <c r="A4901" t="s">
        <v>3603</v>
      </c>
      <c r="B4901" t="s">
        <v>3604</v>
      </c>
      <c r="C4901" t="s">
        <v>2089</v>
      </c>
      <c r="D4901" t="s">
        <v>21</v>
      </c>
      <c r="E4901">
        <v>98338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43390</v>
      </c>
      <c r="L4901" t="s">
        <v>26</v>
      </c>
      <c r="N4901" t="s">
        <v>24</v>
      </c>
    </row>
    <row r="4902" spans="1:14" x14ac:dyDescent="0.25">
      <c r="A4902" t="s">
        <v>521</v>
      </c>
      <c r="B4902" t="s">
        <v>3649</v>
      </c>
      <c r="C4902" t="s">
        <v>151</v>
      </c>
      <c r="D4902" t="s">
        <v>21</v>
      </c>
      <c r="E4902">
        <v>98499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43390</v>
      </c>
      <c r="L4902" t="s">
        <v>26</v>
      </c>
      <c r="N4902" t="s">
        <v>24</v>
      </c>
    </row>
    <row r="4903" spans="1:14" x14ac:dyDescent="0.25">
      <c r="A4903" t="s">
        <v>3650</v>
      </c>
      <c r="B4903" t="s">
        <v>3651</v>
      </c>
      <c r="C4903" t="s">
        <v>209</v>
      </c>
      <c r="D4903" t="s">
        <v>21</v>
      </c>
      <c r="E4903">
        <v>98032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43390</v>
      </c>
      <c r="L4903" t="s">
        <v>26</v>
      </c>
      <c r="N4903" t="s">
        <v>24</v>
      </c>
    </row>
    <row r="4904" spans="1:14" x14ac:dyDescent="0.25">
      <c r="A4904" t="s">
        <v>7944</v>
      </c>
      <c r="B4904" t="s">
        <v>7945</v>
      </c>
      <c r="C4904" t="s">
        <v>20</v>
      </c>
      <c r="D4904" t="s">
        <v>21</v>
      </c>
      <c r="E4904">
        <v>98144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43390</v>
      </c>
      <c r="L4904" t="s">
        <v>26</v>
      </c>
      <c r="N4904" t="s">
        <v>24</v>
      </c>
    </row>
    <row r="4905" spans="1:14" x14ac:dyDescent="0.25">
      <c r="A4905" t="s">
        <v>77</v>
      </c>
      <c r="B4905" t="s">
        <v>7946</v>
      </c>
      <c r="C4905" t="s">
        <v>142</v>
      </c>
      <c r="D4905" t="s">
        <v>21</v>
      </c>
      <c r="E4905">
        <v>98902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43390</v>
      </c>
      <c r="L4905" t="s">
        <v>26</v>
      </c>
      <c r="N4905" t="s">
        <v>24</v>
      </c>
    </row>
    <row r="4906" spans="1:14" x14ac:dyDescent="0.25">
      <c r="A4906" t="s">
        <v>556</v>
      </c>
      <c r="B4906" t="s">
        <v>7947</v>
      </c>
      <c r="C4906" t="s">
        <v>266</v>
      </c>
      <c r="D4906" t="s">
        <v>21</v>
      </c>
      <c r="E4906">
        <v>98092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43390</v>
      </c>
      <c r="L4906" t="s">
        <v>26</v>
      </c>
      <c r="N4906" t="s">
        <v>24</v>
      </c>
    </row>
    <row r="4907" spans="1:14" x14ac:dyDescent="0.25">
      <c r="A4907" t="s">
        <v>7948</v>
      </c>
      <c r="B4907" t="s">
        <v>7949</v>
      </c>
      <c r="C4907" t="s">
        <v>1542</v>
      </c>
      <c r="D4907" t="s">
        <v>21</v>
      </c>
      <c r="E4907">
        <v>98362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43389</v>
      </c>
      <c r="L4907" t="s">
        <v>26</v>
      </c>
      <c r="N4907" t="s">
        <v>24</v>
      </c>
    </row>
    <row r="4908" spans="1:14" x14ac:dyDescent="0.25">
      <c r="A4908" t="s">
        <v>7950</v>
      </c>
      <c r="B4908" t="s">
        <v>7951</v>
      </c>
      <c r="C4908" t="s">
        <v>1542</v>
      </c>
      <c r="D4908" t="s">
        <v>21</v>
      </c>
      <c r="E4908">
        <v>98362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43389</v>
      </c>
      <c r="L4908" t="s">
        <v>26</v>
      </c>
      <c r="N4908" t="s">
        <v>24</v>
      </c>
    </row>
    <row r="4909" spans="1:14" x14ac:dyDescent="0.25">
      <c r="A4909" t="s">
        <v>7952</v>
      </c>
      <c r="B4909" t="s">
        <v>7953</v>
      </c>
      <c r="C4909" t="s">
        <v>1542</v>
      </c>
      <c r="D4909" t="s">
        <v>21</v>
      </c>
      <c r="E4909">
        <v>98362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43389</v>
      </c>
      <c r="L4909" t="s">
        <v>26</v>
      </c>
      <c r="N4909" t="s">
        <v>24</v>
      </c>
    </row>
    <row r="4910" spans="1:14" x14ac:dyDescent="0.25">
      <c r="A4910" t="s">
        <v>7954</v>
      </c>
      <c r="B4910" t="s">
        <v>7955</v>
      </c>
      <c r="C4910" t="s">
        <v>1542</v>
      </c>
      <c r="D4910" t="s">
        <v>21</v>
      </c>
      <c r="E4910">
        <v>98362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43389</v>
      </c>
      <c r="L4910" t="s">
        <v>26</v>
      </c>
      <c r="N4910" t="s">
        <v>24</v>
      </c>
    </row>
    <row r="4911" spans="1:14" x14ac:dyDescent="0.25">
      <c r="A4911" t="s">
        <v>7956</v>
      </c>
      <c r="B4911" t="s">
        <v>7957</v>
      </c>
      <c r="C4911" t="s">
        <v>1542</v>
      </c>
      <c r="D4911" t="s">
        <v>21</v>
      </c>
      <c r="E4911">
        <v>98362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43389</v>
      </c>
      <c r="L4911" t="s">
        <v>26</v>
      </c>
      <c r="N4911" t="s">
        <v>24</v>
      </c>
    </row>
    <row r="4912" spans="1:14" x14ac:dyDescent="0.25">
      <c r="A4912" t="s">
        <v>569</v>
      </c>
      <c r="B4912" t="s">
        <v>7958</v>
      </c>
      <c r="C4912" t="s">
        <v>236</v>
      </c>
      <c r="D4912" t="s">
        <v>21</v>
      </c>
      <c r="E4912">
        <v>98408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43389</v>
      </c>
      <c r="L4912" t="s">
        <v>26</v>
      </c>
      <c r="N4912" t="s">
        <v>24</v>
      </c>
    </row>
    <row r="4913" spans="1:14" x14ac:dyDescent="0.25">
      <c r="A4913" t="s">
        <v>7959</v>
      </c>
      <c r="B4913" t="s">
        <v>6610</v>
      </c>
      <c r="C4913" t="s">
        <v>1675</v>
      </c>
      <c r="D4913" t="s">
        <v>21</v>
      </c>
      <c r="E4913">
        <v>98339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43389</v>
      </c>
      <c r="L4913" t="s">
        <v>26</v>
      </c>
      <c r="N4913" t="s">
        <v>24</v>
      </c>
    </row>
    <row r="4914" spans="1:14" x14ac:dyDescent="0.25">
      <c r="A4914" t="s">
        <v>7960</v>
      </c>
      <c r="B4914" t="s">
        <v>7961</v>
      </c>
      <c r="C4914" t="s">
        <v>1691</v>
      </c>
      <c r="D4914" t="s">
        <v>21</v>
      </c>
      <c r="E4914">
        <v>98368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43389</v>
      </c>
      <c r="L4914" t="s">
        <v>26</v>
      </c>
      <c r="N4914" t="s">
        <v>24</v>
      </c>
    </row>
    <row r="4915" spans="1:14" x14ac:dyDescent="0.25">
      <c r="A4915" t="s">
        <v>7962</v>
      </c>
      <c r="B4915" t="s">
        <v>7963</v>
      </c>
      <c r="C4915" t="s">
        <v>443</v>
      </c>
      <c r="D4915" t="s">
        <v>21</v>
      </c>
      <c r="E4915">
        <v>98057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43389</v>
      </c>
      <c r="L4915" t="s">
        <v>26</v>
      </c>
      <c r="N4915" t="s">
        <v>24</v>
      </c>
    </row>
    <row r="4916" spans="1:14" x14ac:dyDescent="0.25">
      <c r="A4916" t="s">
        <v>356</v>
      </c>
      <c r="B4916" t="s">
        <v>7964</v>
      </c>
      <c r="C4916" t="s">
        <v>1542</v>
      </c>
      <c r="D4916" t="s">
        <v>21</v>
      </c>
      <c r="E4916">
        <v>98362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43389</v>
      </c>
      <c r="L4916" t="s">
        <v>26</v>
      </c>
      <c r="N4916" t="s">
        <v>24</v>
      </c>
    </row>
    <row r="4917" spans="1:14" x14ac:dyDescent="0.25">
      <c r="A4917" t="s">
        <v>7965</v>
      </c>
      <c r="B4917" t="s">
        <v>7966</v>
      </c>
      <c r="C4917" t="s">
        <v>1542</v>
      </c>
      <c r="D4917" t="s">
        <v>21</v>
      </c>
      <c r="E4917">
        <v>98362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43389</v>
      </c>
      <c r="L4917" t="s">
        <v>26</v>
      </c>
      <c r="N4917" t="s">
        <v>24</v>
      </c>
    </row>
    <row r="4918" spans="1:14" x14ac:dyDescent="0.25">
      <c r="A4918" t="s">
        <v>4361</v>
      </c>
      <c r="B4918" t="s">
        <v>4362</v>
      </c>
      <c r="C4918" t="s">
        <v>81</v>
      </c>
      <c r="D4918" t="s">
        <v>21</v>
      </c>
      <c r="E4918">
        <v>99206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43389</v>
      </c>
      <c r="L4918" t="s">
        <v>26</v>
      </c>
      <c r="N4918" t="s">
        <v>24</v>
      </c>
    </row>
    <row r="4919" spans="1:14" x14ac:dyDescent="0.25">
      <c r="A4919" t="s">
        <v>7967</v>
      </c>
      <c r="B4919" t="s">
        <v>7968</v>
      </c>
      <c r="C4919" t="s">
        <v>20</v>
      </c>
      <c r="D4919" t="s">
        <v>21</v>
      </c>
      <c r="E4919">
        <v>98101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43389</v>
      </c>
      <c r="L4919" t="s">
        <v>26</v>
      </c>
      <c r="N4919" t="s">
        <v>24</v>
      </c>
    </row>
    <row r="4920" spans="1:14" x14ac:dyDescent="0.25">
      <c r="A4920" t="s">
        <v>7969</v>
      </c>
      <c r="B4920" t="s">
        <v>7970</v>
      </c>
      <c r="C4920" t="s">
        <v>1542</v>
      </c>
      <c r="D4920" t="s">
        <v>21</v>
      </c>
      <c r="E4920">
        <v>98362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43389</v>
      </c>
      <c r="L4920" t="s">
        <v>26</v>
      </c>
      <c r="N4920" t="s">
        <v>24</v>
      </c>
    </row>
    <row r="4921" spans="1:14" x14ac:dyDescent="0.25">
      <c r="A4921" t="s">
        <v>7971</v>
      </c>
      <c r="B4921" t="s">
        <v>7972</v>
      </c>
      <c r="C4921" t="s">
        <v>20</v>
      </c>
      <c r="D4921" t="s">
        <v>21</v>
      </c>
      <c r="E4921">
        <v>98101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43389</v>
      </c>
      <c r="L4921" t="s">
        <v>26</v>
      </c>
      <c r="N4921" t="s">
        <v>24</v>
      </c>
    </row>
    <row r="4922" spans="1:14" x14ac:dyDescent="0.25">
      <c r="A4922" t="s">
        <v>7973</v>
      </c>
      <c r="B4922" t="s">
        <v>7974</v>
      </c>
      <c r="C4922" t="s">
        <v>1542</v>
      </c>
      <c r="D4922" t="s">
        <v>21</v>
      </c>
      <c r="E4922">
        <v>98362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43389</v>
      </c>
      <c r="L4922" t="s">
        <v>26</v>
      </c>
      <c r="N4922" t="s">
        <v>24</v>
      </c>
    </row>
    <row r="4923" spans="1:14" x14ac:dyDescent="0.25">
      <c r="A4923" t="s">
        <v>7975</v>
      </c>
      <c r="B4923" t="s">
        <v>7976</v>
      </c>
      <c r="C4923" t="s">
        <v>1542</v>
      </c>
      <c r="D4923" t="s">
        <v>21</v>
      </c>
      <c r="E4923">
        <v>98363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43389</v>
      </c>
      <c r="L4923" t="s">
        <v>26</v>
      </c>
      <c r="N4923" t="s">
        <v>24</v>
      </c>
    </row>
    <row r="4924" spans="1:14" x14ac:dyDescent="0.25">
      <c r="A4924" t="s">
        <v>7977</v>
      </c>
      <c r="B4924" t="s">
        <v>7978</v>
      </c>
      <c r="C4924" t="s">
        <v>20</v>
      </c>
      <c r="D4924" t="s">
        <v>21</v>
      </c>
      <c r="E4924">
        <v>98101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43389</v>
      </c>
      <c r="L4924" t="s">
        <v>26</v>
      </c>
      <c r="N4924" t="s">
        <v>24</v>
      </c>
    </row>
    <row r="4925" spans="1:14" x14ac:dyDescent="0.25">
      <c r="A4925" t="s">
        <v>7979</v>
      </c>
      <c r="B4925" t="s">
        <v>7980</v>
      </c>
      <c r="C4925" t="s">
        <v>20</v>
      </c>
      <c r="D4925" t="s">
        <v>21</v>
      </c>
      <c r="E4925">
        <v>98136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43389</v>
      </c>
      <c r="L4925" t="s">
        <v>26</v>
      </c>
      <c r="N4925" t="s">
        <v>24</v>
      </c>
    </row>
    <row r="4926" spans="1:14" x14ac:dyDescent="0.25">
      <c r="A4926" t="s">
        <v>7981</v>
      </c>
      <c r="B4926" t="s">
        <v>7982</v>
      </c>
      <c r="C4926" t="s">
        <v>1542</v>
      </c>
      <c r="D4926" t="s">
        <v>21</v>
      </c>
      <c r="E4926">
        <v>98362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43389</v>
      </c>
      <c r="L4926" t="s">
        <v>26</v>
      </c>
      <c r="N4926" t="s">
        <v>24</v>
      </c>
    </row>
    <row r="4927" spans="1:14" x14ac:dyDescent="0.25">
      <c r="A4927" t="s">
        <v>7983</v>
      </c>
      <c r="B4927" t="s">
        <v>7984</v>
      </c>
      <c r="C4927" t="s">
        <v>7985</v>
      </c>
      <c r="D4927" t="s">
        <v>21</v>
      </c>
      <c r="E4927">
        <v>98365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43389</v>
      </c>
      <c r="L4927" t="s">
        <v>26</v>
      </c>
      <c r="N4927" t="s">
        <v>24</v>
      </c>
    </row>
    <row r="4928" spans="1:14" x14ac:dyDescent="0.25">
      <c r="A4928" t="s">
        <v>7986</v>
      </c>
      <c r="B4928" t="s">
        <v>7987</v>
      </c>
      <c r="C4928" t="s">
        <v>470</v>
      </c>
      <c r="D4928" t="s">
        <v>21</v>
      </c>
      <c r="E4928">
        <v>98166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43389</v>
      </c>
      <c r="L4928" t="s">
        <v>26</v>
      </c>
      <c r="N4928" t="s">
        <v>24</v>
      </c>
    </row>
    <row r="4929" spans="1:14" x14ac:dyDescent="0.25">
      <c r="A4929" t="s">
        <v>7988</v>
      </c>
      <c r="B4929" t="s">
        <v>7989</v>
      </c>
      <c r="C4929" t="s">
        <v>443</v>
      </c>
      <c r="D4929" t="s">
        <v>21</v>
      </c>
      <c r="E4929">
        <v>98059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43389</v>
      </c>
      <c r="L4929" t="s">
        <v>26</v>
      </c>
      <c r="N4929" t="s">
        <v>24</v>
      </c>
    </row>
    <row r="4930" spans="1:14" x14ac:dyDescent="0.25">
      <c r="A4930" t="s">
        <v>77</v>
      </c>
      <c r="B4930" t="s">
        <v>7990</v>
      </c>
      <c r="C4930" t="s">
        <v>1542</v>
      </c>
      <c r="D4930" t="s">
        <v>21</v>
      </c>
      <c r="E4930">
        <v>98362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43389</v>
      </c>
      <c r="L4930" t="s">
        <v>26</v>
      </c>
      <c r="N4930" t="s">
        <v>24</v>
      </c>
    </row>
    <row r="4931" spans="1:14" x14ac:dyDescent="0.25">
      <c r="A4931" t="s">
        <v>7991</v>
      </c>
      <c r="B4931" t="s">
        <v>7992</v>
      </c>
      <c r="C4931" t="s">
        <v>20</v>
      </c>
      <c r="D4931" t="s">
        <v>21</v>
      </c>
      <c r="E4931">
        <v>98136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43389</v>
      </c>
      <c r="L4931" t="s">
        <v>26</v>
      </c>
      <c r="N4931" t="s">
        <v>24</v>
      </c>
    </row>
    <row r="4932" spans="1:14" x14ac:dyDescent="0.25">
      <c r="A4932" t="s">
        <v>7993</v>
      </c>
      <c r="B4932" t="s">
        <v>7994</v>
      </c>
      <c r="C4932" t="s">
        <v>296</v>
      </c>
      <c r="D4932" t="s">
        <v>21</v>
      </c>
      <c r="E4932">
        <v>98366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43388</v>
      </c>
      <c r="L4932" t="s">
        <v>26</v>
      </c>
      <c r="N4932" t="s">
        <v>24</v>
      </c>
    </row>
    <row r="4933" spans="1:14" x14ac:dyDescent="0.25">
      <c r="A4933" t="s">
        <v>7995</v>
      </c>
      <c r="B4933" t="s">
        <v>7996</v>
      </c>
      <c r="C4933" t="s">
        <v>743</v>
      </c>
      <c r="D4933" t="s">
        <v>21</v>
      </c>
      <c r="E4933">
        <v>98597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43388</v>
      </c>
      <c r="L4933" t="s">
        <v>26</v>
      </c>
      <c r="N4933" t="s">
        <v>24</v>
      </c>
    </row>
    <row r="4934" spans="1:14" x14ac:dyDescent="0.25">
      <c r="A4934" t="s">
        <v>7997</v>
      </c>
      <c r="B4934" t="s">
        <v>7998</v>
      </c>
      <c r="C4934" t="s">
        <v>296</v>
      </c>
      <c r="D4934" t="s">
        <v>21</v>
      </c>
      <c r="E4934">
        <v>98366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43388</v>
      </c>
      <c r="L4934" t="s">
        <v>26</v>
      </c>
      <c r="N4934" t="s">
        <v>24</v>
      </c>
    </row>
    <row r="4935" spans="1:14" x14ac:dyDescent="0.25">
      <c r="A4935" t="s">
        <v>7999</v>
      </c>
      <c r="B4935" t="s">
        <v>8000</v>
      </c>
      <c r="C4935" t="s">
        <v>20</v>
      </c>
      <c r="D4935" t="s">
        <v>21</v>
      </c>
      <c r="E4935">
        <v>98133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43388</v>
      </c>
      <c r="L4935" t="s">
        <v>26</v>
      </c>
      <c r="N4935" t="s">
        <v>24</v>
      </c>
    </row>
    <row r="4936" spans="1:14" x14ac:dyDescent="0.25">
      <c r="A4936" t="s">
        <v>3627</v>
      </c>
      <c r="B4936" t="s">
        <v>3628</v>
      </c>
      <c r="C4936" t="s">
        <v>266</v>
      </c>
      <c r="D4936" t="s">
        <v>21</v>
      </c>
      <c r="E4936">
        <v>98001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43388</v>
      </c>
      <c r="L4936" t="s">
        <v>26</v>
      </c>
      <c r="N4936" t="s">
        <v>24</v>
      </c>
    </row>
    <row r="4937" spans="1:14" x14ac:dyDescent="0.25">
      <c r="A4937" t="s">
        <v>111</v>
      </c>
      <c r="B4937" t="s">
        <v>3391</v>
      </c>
      <c r="C4937" t="s">
        <v>443</v>
      </c>
      <c r="D4937" t="s">
        <v>21</v>
      </c>
      <c r="E4937">
        <v>98057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43388</v>
      </c>
      <c r="L4937" t="s">
        <v>26</v>
      </c>
      <c r="N4937" t="s">
        <v>24</v>
      </c>
    </row>
    <row r="4938" spans="1:14" x14ac:dyDescent="0.25">
      <c r="A4938">
        <v>76</v>
      </c>
      <c r="B4938" t="s">
        <v>8001</v>
      </c>
      <c r="C4938" t="s">
        <v>209</v>
      </c>
      <c r="D4938" t="s">
        <v>21</v>
      </c>
      <c r="E4938">
        <v>98032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43388</v>
      </c>
      <c r="L4938" t="s">
        <v>26</v>
      </c>
      <c r="N4938" t="s">
        <v>24</v>
      </c>
    </row>
    <row r="4939" spans="1:14" x14ac:dyDescent="0.25">
      <c r="A4939" t="s">
        <v>8002</v>
      </c>
      <c r="B4939" t="s">
        <v>8003</v>
      </c>
      <c r="C4939" t="s">
        <v>296</v>
      </c>
      <c r="D4939" t="s">
        <v>21</v>
      </c>
      <c r="E4939">
        <v>98366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43388</v>
      </c>
      <c r="L4939" t="s">
        <v>26</v>
      </c>
      <c r="N4939" t="s">
        <v>24</v>
      </c>
    </row>
    <row r="4940" spans="1:14" x14ac:dyDescent="0.25">
      <c r="A4940" t="s">
        <v>8004</v>
      </c>
      <c r="B4940" t="s">
        <v>8005</v>
      </c>
      <c r="C4940" t="s">
        <v>20</v>
      </c>
      <c r="D4940" t="s">
        <v>21</v>
      </c>
      <c r="E4940">
        <v>98133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43388</v>
      </c>
      <c r="L4940" t="s">
        <v>26</v>
      </c>
      <c r="N4940" t="s">
        <v>24</v>
      </c>
    </row>
    <row r="4941" spans="1:14" x14ac:dyDescent="0.25">
      <c r="A4941" t="s">
        <v>3528</v>
      </c>
      <c r="B4941" t="s">
        <v>8006</v>
      </c>
      <c r="C4941" t="s">
        <v>296</v>
      </c>
      <c r="D4941" t="s">
        <v>21</v>
      </c>
      <c r="E4941">
        <v>98367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43388</v>
      </c>
      <c r="L4941" t="s">
        <v>26</v>
      </c>
      <c r="N4941" t="s">
        <v>24</v>
      </c>
    </row>
    <row r="4942" spans="1:14" x14ac:dyDescent="0.25">
      <c r="A4942" t="s">
        <v>312</v>
      </c>
      <c r="B4942" t="s">
        <v>8007</v>
      </c>
      <c r="C4942" t="s">
        <v>743</v>
      </c>
      <c r="D4942" t="s">
        <v>21</v>
      </c>
      <c r="E4942">
        <v>98597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43388</v>
      </c>
      <c r="L4942" t="s">
        <v>26</v>
      </c>
      <c r="N4942" t="s">
        <v>24</v>
      </c>
    </row>
    <row r="4943" spans="1:14" x14ac:dyDescent="0.25">
      <c r="A4943" t="s">
        <v>8008</v>
      </c>
      <c r="B4943" t="s">
        <v>8009</v>
      </c>
      <c r="C4943" t="s">
        <v>1101</v>
      </c>
      <c r="D4943" t="s">
        <v>21</v>
      </c>
      <c r="E4943">
        <v>98230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43388</v>
      </c>
      <c r="L4943" t="s">
        <v>26</v>
      </c>
      <c r="N4943" t="s">
        <v>24</v>
      </c>
    </row>
    <row r="4944" spans="1:14" x14ac:dyDescent="0.25">
      <c r="A4944" t="s">
        <v>8010</v>
      </c>
      <c r="B4944" t="s">
        <v>8011</v>
      </c>
      <c r="C4944" t="s">
        <v>227</v>
      </c>
      <c r="D4944" t="s">
        <v>21</v>
      </c>
      <c r="E4944">
        <v>98225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43388</v>
      </c>
      <c r="L4944" t="s">
        <v>26</v>
      </c>
      <c r="N4944" t="s">
        <v>24</v>
      </c>
    </row>
    <row r="4945" spans="1:14" x14ac:dyDescent="0.25">
      <c r="A4945" t="s">
        <v>581</v>
      </c>
      <c r="B4945" t="s">
        <v>8012</v>
      </c>
      <c r="C4945" t="s">
        <v>743</v>
      </c>
      <c r="D4945" t="s">
        <v>21</v>
      </c>
      <c r="E4945">
        <v>98597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43388</v>
      </c>
      <c r="L4945" t="s">
        <v>26</v>
      </c>
      <c r="N4945" t="s">
        <v>24</v>
      </c>
    </row>
    <row r="4946" spans="1:14" x14ac:dyDescent="0.25">
      <c r="A4946" t="s">
        <v>8013</v>
      </c>
      <c r="B4946" t="s">
        <v>8014</v>
      </c>
      <c r="C4946" t="s">
        <v>1101</v>
      </c>
      <c r="D4946" t="s">
        <v>21</v>
      </c>
      <c r="E4946">
        <v>98230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43388</v>
      </c>
      <c r="L4946" t="s">
        <v>26</v>
      </c>
      <c r="N4946" t="s">
        <v>24</v>
      </c>
    </row>
    <row r="4947" spans="1:14" x14ac:dyDescent="0.25">
      <c r="A4947" t="s">
        <v>8015</v>
      </c>
      <c r="B4947" t="s">
        <v>8016</v>
      </c>
      <c r="C4947" t="s">
        <v>765</v>
      </c>
      <c r="D4947" t="s">
        <v>21</v>
      </c>
      <c r="E4947">
        <v>99163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43388</v>
      </c>
      <c r="L4947" t="s">
        <v>26</v>
      </c>
      <c r="N4947" t="s">
        <v>24</v>
      </c>
    </row>
    <row r="4948" spans="1:14" x14ac:dyDescent="0.25">
      <c r="A4948" t="s">
        <v>356</v>
      </c>
      <c r="B4948" t="s">
        <v>8017</v>
      </c>
      <c r="C4948" t="s">
        <v>20</v>
      </c>
      <c r="D4948" t="s">
        <v>21</v>
      </c>
      <c r="E4948">
        <v>98133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43388</v>
      </c>
      <c r="L4948" t="s">
        <v>26</v>
      </c>
      <c r="N4948" t="s">
        <v>24</v>
      </c>
    </row>
    <row r="4949" spans="1:14" x14ac:dyDescent="0.25">
      <c r="A4949" t="s">
        <v>8018</v>
      </c>
      <c r="B4949" t="s">
        <v>8019</v>
      </c>
      <c r="C4949" t="s">
        <v>1101</v>
      </c>
      <c r="D4949" t="s">
        <v>21</v>
      </c>
      <c r="E4949">
        <v>98230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43388</v>
      </c>
      <c r="L4949" t="s">
        <v>26</v>
      </c>
      <c r="N4949" t="s">
        <v>24</v>
      </c>
    </row>
    <row r="4950" spans="1:14" x14ac:dyDescent="0.25">
      <c r="A4950" t="s">
        <v>4661</v>
      </c>
      <c r="B4950" t="s">
        <v>706</v>
      </c>
      <c r="C4950" t="s">
        <v>215</v>
      </c>
      <c r="D4950" t="s">
        <v>21</v>
      </c>
      <c r="E4950">
        <v>98003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43388</v>
      </c>
      <c r="L4950" t="s">
        <v>26</v>
      </c>
      <c r="N4950" t="s">
        <v>24</v>
      </c>
    </row>
    <row r="4951" spans="1:14" x14ac:dyDescent="0.25">
      <c r="A4951" t="s">
        <v>356</v>
      </c>
      <c r="B4951" t="s">
        <v>8020</v>
      </c>
      <c r="C4951" t="s">
        <v>296</v>
      </c>
      <c r="D4951" t="s">
        <v>21</v>
      </c>
      <c r="E4951">
        <v>98367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43388</v>
      </c>
      <c r="L4951" t="s">
        <v>26</v>
      </c>
      <c r="N4951" t="s">
        <v>24</v>
      </c>
    </row>
    <row r="4952" spans="1:14" x14ac:dyDescent="0.25">
      <c r="A4952" t="s">
        <v>4354</v>
      </c>
      <c r="B4952" t="s">
        <v>4355</v>
      </c>
      <c r="C4952" t="s">
        <v>443</v>
      </c>
      <c r="D4952" t="s">
        <v>21</v>
      </c>
      <c r="E4952">
        <v>98058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43388</v>
      </c>
      <c r="L4952" t="s">
        <v>26</v>
      </c>
      <c r="N4952" t="s">
        <v>24</v>
      </c>
    </row>
    <row r="4953" spans="1:14" x14ac:dyDescent="0.25">
      <c r="A4953" t="s">
        <v>8021</v>
      </c>
      <c r="B4953" t="s">
        <v>8022</v>
      </c>
      <c r="C4953" t="s">
        <v>443</v>
      </c>
      <c r="D4953" t="s">
        <v>21</v>
      </c>
      <c r="E4953">
        <v>98057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43388</v>
      </c>
      <c r="L4953" t="s">
        <v>26</v>
      </c>
      <c r="N4953" t="s">
        <v>24</v>
      </c>
    </row>
    <row r="4954" spans="1:14" x14ac:dyDescent="0.25">
      <c r="A4954" t="s">
        <v>8023</v>
      </c>
      <c r="B4954" t="s">
        <v>8024</v>
      </c>
      <c r="C4954" t="s">
        <v>765</v>
      </c>
      <c r="D4954" t="s">
        <v>21</v>
      </c>
      <c r="E4954">
        <v>99163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43388</v>
      </c>
      <c r="L4954" t="s">
        <v>26</v>
      </c>
      <c r="N4954" t="s">
        <v>24</v>
      </c>
    </row>
    <row r="4955" spans="1:14" x14ac:dyDescent="0.25">
      <c r="A4955" t="s">
        <v>8025</v>
      </c>
      <c r="B4955" t="s">
        <v>8026</v>
      </c>
      <c r="C4955" t="s">
        <v>765</v>
      </c>
      <c r="D4955" t="s">
        <v>21</v>
      </c>
      <c r="E4955">
        <v>99163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43388</v>
      </c>
      <c r="L4955" t="s">
        <v>26</v>
      </c>
      <c r="N4955" t="s">
        <v>24</v>
      </c>
    </row>
    <row r="4956" spans="1:14" x14ac:dyDescent="0.25">
      <c r="A4956" t="s">
        <v>8027</v>
      </c>
      <c r="B4956" t="s">
        <v>8028</v>
      </c>
      <c r="C4956" t="s">
        <v>20</v>
      </c>
      <c r="D4956" t="s">
        <v>21</v>
      </c>
      <c r="E4956">
        <v>98121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43388</v>
      </c>
      <c r="L4956" t="s">
        <v>26</v>
      </c>
      <c r="N4956" t="s">
        <v>24</v>
      </c>
    </row>
    <row r="4957" spans="1:14" x14ac:dyDescent="0.25">
      <c r="A4957" t="s">
        <v>8029</v>
      </c>
      <c r="B4957" t="s">
        <v>8030</v>
      </c>
      <c r="C4957" t="s">
        <v>765</v>
      </c>
      <c r="D4957" t="s">
        <v>21</v>
      </c>
      <c r="E4957">
        <v>99163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43388</v>
      </c>
      <c r="L4957" t="s">
        <v>26</v>
      </c>
      <c r="N4957" t="s">
        <v>24</v>
      </c>
    </row>
    <row r="4958" spans="1:14" x14ac:dyDescent="0.25">
      <c r="A4958" t="s">
        <v>3751</v>
      </c>
      <c r="B4958" t="s">
        <v>3752</v>
      </c>
      <c r="C4958" t="s">
        <v>1542</v>
      </c>
      <c r="D4958" t="s">
        <v>21</v>
      </c>
      <c r="E4958">
        <v>98362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43388</v>
      </c>
      <c r="L4958" t="s">
        <v>26</v>
      </c>
      <c r="N4958" t="s">
        <v>24</v>
      </c>
    </row>
    <row r="4959" spans="1:14" x14ac:dyDescent="0.25">
      <c r="A4959" t="s">
        <v>2816</v>
      </c>
      <c r="B4959" t="s">
        <v>8031</v>
      </c>
      <c r="C4959" t="s">
        <v>1101</v>
      </c>
      <c r="D4959" t="s">
        <v>21</v>
      </c>
      <c r="E4959">
        <v>98230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43388</v>
      </c>
      <c r="L4959" t="s">
        <v>26</v>
      </c>
      <c r="N4959" t="s">
        <v>24</v>
      </c>
    </row>
    <row r="4960" spans="1:14" x14ac:dyDescent="0.25">
      <c r="A4960" t="s">
        <v>2816</v>
      </c>
      <c r="B4960" t="s">
        <v>8032</v>
      </c>
      <c r="C4960" t="s">
        <v>743</v>
      </c>
      <c r="D4960" t="s">
        <v>21</v>
      </c>
      <c r="E4960">
        <v>98597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43388</v>
      </c>
      <c r="L4960" t="s">
        <v>26</v>
      </c>
      <c r="N4960" t="s">
        <v>24</v>
      </c>
    </row>
    <row r="4961" spans="1:14" x14ac:dyDescent="0.25">
      <c r="A4961" t="s">
        <v>8033</v>
      </c>
      <c r="B4961" t="s">
        <v>8034</v>
      </c>
      <c r="C4961" t="s">
        <v>765</v>
      </c>
      <c r="D4961" t="s">
        <v>21</v>
      </c>
      <c r="E4961">
        <v>99163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43388</v>
      </c>
      <c r="L4961" t="s">
        <v>26</v>
      </c>
      <c r="N4961" t="s">
        <v>24</v>
      </c>
    </row>
    <row r="4962" spans="1:14" x14ac:dyDescent="0.25">
      <c r="A4962" t="s">
        <v>8035</v>
      </c>
      <c r="B4962" t="s">
        <v>8036</v>
      </c>
      <c r="C4962" t="s">
        <v>296</v>
      </c>
      <c r="D4962" t="s">
        <v>21</v>
      </c>
      <c r="E4962">
        <v>98366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43388</v>
      </c>
      <c r="L4962" t="s">
        <v>26</v>
      </c>
      <c r="N4962" t="s">
        <v>24</v>
      </c>
    </row>
    <row r="4963" spans="1:14" x14ac:dyDescent="0.25">
      <c r="A4963" t="s">
        <v>8037</v>
      </c>
      <c r="B4963" t="s">
        <v>8038</v>
      </c>
      <c r="C4963" t="s">
        <v>1101</v>
      </c>
      <c r="D4963" t="s">
        <v>21</v>
      </c>
      <c r="E4963">
        <v>98230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43388</v>
      </c>
      <c r="L4963" t="s">
        <v>26</v>
      </c>
      <c r="N4963" t="s">
        <v>24</v>
      </c>
    </row>
    <row r="4964" spans="1:14" x14ac:dyDescent="0.25">
      <c r="A4964" t="s">
        <v>6217</v>
      </c>
      <c r="B4964" t="s">
        <v>8039</v>
      </c>
      <c r="C4964" t="s">
        <v>20</v>
      </c>
      <c r="D4964" t="s">
        <v>21</v>
      </c>
      <c r="E4964">
        <v>98155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43388</v>
      </c>
      <c r="L4964" t="s">
        <v>26</v>
      </c>
      <c r="N4964" t="s">
        <v>24</v>
      </c>
    </row>
    <row r="4965" spans="1:14" x14ac:dyDescent="0.25">
      <c r="A4965" t="s">
        <v>8040</v>
      </c>
      <c r="B4965" t="s">
        <v>8041</v>
      </c>
      <c r="C4965" t="s">
        <v>765</v>
      </c>
      <c r="D4965" t="s">
        <v>21</v>
      </c>
      <c r="E4965">
        <v>99163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43388</v>
      </c>
      <c r="L4965" t="s">
        <v>26</v>
      </c>
      <c r="N4965" t="s">
        <v>24</v>
      </c>
    </row>
    <row r="4966" spans="1:14" x14ac:dyDescent="0.25">
      <c r="A4966" t="s">
        <v>3753</v>
      </c>
      <c r="B4966" t="s">
        <v>3754</v>
      </c>
      <c r="C4966" t="s">
        <v>1542</v>
      </c>
      <c r="D4966" t="s">
        <v>21</v>
      </c>
      <c r="E4966">
        <v>98363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43388</v>
      </c>
      <c r="L4966" t="s">
        <v>26</v>
      </c>
      <c r="N4966" t="s">
        <v>24</v>
      </c>
    </row>
    <row r="4967" spans="1:14" x14ac:dyDescent="0.25">
      <c r="A4967" t="s">
        <v>8042</v>
      </c>
      <c r="B4967" t="s">
        <v>8043</v>
      </c>
      <c r="C4967" t="s">
        <v>246</v>
      </c>
      <c r="D4967" t="s">
        <v>21</v>
      </c>
      <c r="E4967">
        <v>98312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43388</v>
      </c>
      <c r="L4967" t="s">
        <v>26</v>
      </c>
      <c r="N4967" t="s">
        <v>24</v>
      </c>
    </row>
    <row r="4968" spans="1:14" x14ac:dyDescent="0.25">
      <c r="A4968" t="s">
        <v>8044</v>
      </c>
      <c r="B4968" t="s">
        <v>8045</v>
      </c>
      <c r="C4968" t="s">
        <v>8046</v>
      </c>
      <c r="D4968" t="s">
        <v>21</v>
      </c>
      <c r="E4968">
        <v>98262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43388</v>
      </c>
      <c r="L4968" t="s">
        <v>26</v>
      </c>
      <c r="N4968" t="s">
        <v>24</v>
      </c>
    </row>
    <row r="4969" spans="1:14" x14ac:dyDescent="0.25">
      <c r="A4969" t="s">
        <v>8047</v>
      </c>
      <c r="B4969" t="s">
        <v>8048</v>
      </c>
      <c r="C4969" t="s">
        <v>765</v>
      </c>
      <c r="D4969" t="s">
        <v>21</v>
      </c>
      <c r="E4969">
        <v>99163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43388</v>
      </c>
      <c r="L4969" t="s">
        <v>26</v>
      </c>
      <c r="N4969" t="s">
        <v>24</v>
      </c>
    </row>
    <row r="4970" spans="1:14" x14ac:dyDescent="0.25">
      <c r="A4970" t="s">
        <v>8049</v>
      </c>
      <c r="B4970" t="s">
        <v>8050</v>
      </c>
      <c r="C4970" t="s">
        <v>20</v>
      </c>
      <c r="D4970" t="s">
        <v>21</v>
      </c>
      <c r="E4970">
        <v>98112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43388</v>
      </c>
      <c r="L4970" t="s">
        <v>26</v>
      </c>
      <c r="N4970" t="s">
        <v>24</v>
      </c>
    </row>
    <row r="4971" spans="1:14" x14ac:dyDescent="0.25">
      <c r="A4971" t="s">
        <v>8051</v>
      </c>
      <c r="B4971" t="s">
        <v>8052</v>
      </c>
      <c r="C4971" t="s">
        <v>1101</v>
      </c>
      <c r="D4971" t="s">
        <v>21</v>
      </c>
      <c r="E4971">
        <v>98230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43388</v>
      </c>
      <c r="L4971" t="s">
        <v>26</v>
      </c>
      <c r="N4971" t="s">
        <v>24</v>
      </c>
    </row>
    <row r="4972" spans="1:14" x14ac:dyDescent="0.25">
      <c r="A4972" t="s">
        <v>685</v>
      </c>
      <c r="B4972" t="s">
        <v>8053</v>
      </c>
      <c r="C4972" t="s">
        <v>261</v>
      </c>
      <c r="D4972" t="s">
        <v>21</v>
      </c>
      <c r="E4972">
        <v>99202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43388</v>
      </c>
      <c r="L4972" t="s">
        <v>26</v>
      </c>
      <c r="N4972" t="s">
        <v>24</v>
      </c>
    </row>
    <row r="4973" spans="1:14" x14ac:dyDescent="0.25">
      <c r="A4973" t="s">
        <v>8054</v>
      </c>
      <c r="B4973" t="s">
        <v>8055</v>
      </c>
      <c r="C4973" t="s">
        <v>296</v>
      </c>
      <c r="D4973" t="s">
        <v>21</v>
      </c>
      <c r="E4973">
        <v>98366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43388</v>
      </c>
      <c r="L4973" t="s">
        <v>26</v>
      </c>
      <c r="N4973" t="s">
        <v>24</v>
      </c>
    </row>
    <row r="4974" spans="1:14" x14ac:dyDescent="0.25">
      <c r="A4974" t="s">
        <v>8056</v>
      </c>
      <c r="B4974" t="s">
        <v>8057</v>
      </c>
      <c r="C4974" t="s">
        <v>765</v>
      </c>
      <c r="D4974" t="s">
        <v>21</v>
      </c>
      <c r="E4974">
        <v>99163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43388</v>
      </c>
      <c r="L4974" t="s">
        <v>26</v>
      </c>
      <c r="N4974" t="s">
        <v>24</v>
      </c>
    </row>
    <row r="4975" spans="1:14" x14ac:dyDescent="0.25">
      <c r="A4975" t="s">
        <v>556</v>
      </c>
      <c r="B4975" t="s">
        <v>8058</v>
      </c>
      <c r="C4975" t="s">
        <v>246</v>
      </c>
      <c r="D4975" t="s">
        <v>21</v>
      </c>
      <c r="E4975">
        <v>98312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43388</v>
      </c>
      <c r="L4975" t="s">
        <v>26</v>
      </c>
      <c r="N4975" t="s">
        <v>24</v>
      </c>
    </row>
    <row r="4976" spans="1:14" x14ac:dyDescent="0.25">
      <c r="A4976" t="s">
        <v>111</v>
      </c>
      <c r="B4976" t="s">
        <v>8059</v>
      </c>
      <c r="C4976" t="s">
        <v>261</v>
      </c>
      <c r="D4976" t="s">
        <v>21</v>
      </c>
      <c r="E4976">
        <v>99202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43387</v>
      </c>
      <c r="L4976" t="s">
        <v>26</v>
      </c>
      <c r="N4976" t="s">
        <v>24</v>
      </c>
    </row>
    <row r="4977" spans="1:14" x14ac:dyDescent="0.25">
      <c r="A4977" t="s">
        <v>1404</v>
      </c>
      <c r="B4977" t="s">
        <v>8060</v>
      </c>
      <c r="C4977" t="s">
        <v>261</v>
      </c>
      <c r="D4977" t="s">
        <v>21</v>
      </c>
      <c r="E4977">
        <v>99223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43387</v>
      </c>
      <c r="L4977" t="s">
        <v>26</v>
      </c>
      <c r="N4977" t="s">
        <v>24</v>
      </c>
    </row>
    <row r="4978" spans="1:14" x14ac:dyDescent="0.25">
      <c r="A4978" t="s">
        <v>8061</v>
      </c>
      <c r="B4978" t="s">
        <v>8062</v>
      </c>
      <c r="C4978" t="s">
        <v>261</v>
      </c>
      <c r="D4978" t="s">
        <v>21</v>
      </c>
      <c r="E4978">
        <v>99201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43387</v>
      </c>
      <c r="L4978" t="s">
        <v>26</v>
      </c>
      <c r="N4978" t="s">
        <v>24</v>
      </c>
    </row>
    <row r="4979" spans="1:14" x14ac:dyDescent="0.25">
      <c r="A4979" t="s">
        <v>3707</v>
      </c>
      <c r="B4979" t="s">
        <v>3708</v>
      </c>
      <c r="C4979" t="s">
        <v>2244</v>
      </c>
      <c r="D4979" t="s">
        <v>21</v>
      </c>
      <c r="E4979">
        <v>98370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43387</v>
      </c>
      <c r="L4979" t="s">
        <v>26</v>
      </c>
      <c r="N4979" t="s">
        <v>24</v>
      </c>
    </row>
    <row r="4980" spans="1:14" x14ac:dyDescent="0.25">
      <c r="A4980" t="s">
        <v>581</v>
      </c>
      <c r="B4980" t="s">
        <v>8063</v>
      </c>
      <c r="C4980" t="s">
        <v>296</v>
      </c>
      <c r="D4980" t="s">
        <v>21</v>
      </c>
      <c r="E4980">
        <v>98366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43387</v>
      </c>
      <c r="L4980" t="s">
        <v>26</v>
      </c>
      <c r="N4980" t="s">
        <v>24</v>
      </c>
    </row>
    <row r="4981" spans="1:14" x14ac:dyDescent="0.25">
      <c r="A4981" t="s">
        <v>356</v>
      </c>
      <c r="B4981" t="s">
        <v>8064</v>
      </c>
      <c r="C4981" t="s">
        <v>261</v>
      </c>
      <c r="D4981" t="s">
        <v>21</v>
      </c>
      <c r="E4981">
        <v>99207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43387</v>
      </c>
      <c r="L4981" t="s">
        <v>26</v>
      </c>
      <c r="N4981" t="s">
        <v>24</v>
      </c>
    </row>
    <row r="4982" spans="1:14" x14ac:dyDescent="0.25">
      <c r="A4982" t="s">
        <v>8065</v>
      </c>
      <c r="B4982" t="s">
        <v>8066</v>
      </c>
      <c r="C4982" t="s">
        <v>142</v>
      </c>
      <c r="D4982" t="s">
        <v>21</v>
      </c>
      <c r="E4982">
        <v>98902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43387</v>
      </c>
      <c r="L4982" t="s">
        <v>26</v>
      </c>
      <c r="N4982" t="s">
        <v>24</v>
      </c>
    </row>
    <row r="4983" spans="1:14" x14ac:dyDescent="0.25">
      <c r="A4983" t="s">
        <v>8067</v>
      </c>
      <c r="B4983" t="s">
        <v>8068</v>
      </c>
      <c r="C4983" t="s">
        <v>261</v>
      </c>
      <c r="D4983" t="s">
        <v>21</v>
      </c>
      <c r="E4983">
        <v>99207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43387</v>
      </c>
      <c r="L4983" t="s">
        <v>26</v>
      </c>
      <c r="N4983" t="s">
        <v>24</v>
      </c>
    </row>
    <row r="4984" spans="1:14" x14ac:dyDescent="0.25">
      <c r="A4984" t="s">
        <v>8069</v>
      </c>
      <c r="B4984" t="s">
        <v>8070</v>
      </c>
      <c r="C4984" t="s">
        <v>261</v>
      </c>
      <c r="D4984" t="s">
        <v>21</v>
      </c>
      <c r="E4984">
        <v>99204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43387</v>
      </c>
      <c r="L4984" t="s">
        <v>26</v>
      </c>
      <c r="N4984" t="s">
        <v>24</v>
      </c>
    </row>
    <row r="4985" spans="1:14" x14ac:dyDescent="0.25">
      <c r="A4985" t="s">
        <v>8071</v>
      </c>
      <c r="B4985" t="s">
        <v>8072</v>
      </c>
      <c r="C4985" t="s">
        <v>142</v>
      </c>
      <c r="D4985" t="s">
        <v>21</v>
      </c>
      <c r="E4985">
        <v>98902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43387</v>
      </c>
      <c r="L4985" t="s">
        <v>26</v>
      </c>
      <c r="N4985" t="s">
        <v>24</v>
      </c>
    </row>
    <row r="4986" spans="1:14" x14ac:dyDescent="0.25">
      <c r="A4986" t="s">
        <v>8073</v>
      </c>
      <c r="B4986" t="s">
        <v>8074</v>
      </c>
      <c r="C4986" t="s">
        <v>142</v>
      </c>
      <c r="D4986" t="s">
        <v>21</v>
      </c>
      <c r="E4986">
        <v>98908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43387</v>
      </c>
      <c r="L4986" t="s">
        <v>26</v>
      </c>
      <c r="N4986" t="s">
        <v>24</v>
      </c>
    </row>
    <row r="4987" spans="1:14" x14ac:dyDescent="0.25">
      <c r="A4987" t="s">
        <v>8075</v>
      </c>
      <c r="B4987" t="s">
        <v>8076</v>
      </c>
      <c r="C4987" t="s">
        <v>261</v>
      </c>
      <c r="D4987" t="s">
        <v>21</v>
      </c>
      <c r="E4987">
        <v>99207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43387</v>
      </c>
      <c r="L4987" t="s">
        <v>26</v>
      </c>
      <c r="N4987" t="s">
        <v>24</v>
      </c>
    </row>
    <row r="4988" spans="1:14" x14ac:dyDescent="0.25">
      <c r="A4988" t="s">
        <v>77</v>
      </c>
      <c r="B4988" t="s">
        <v>8077</v>
      </c>
      <c r="C4988" t="s">
        <v>261</v>
      </c>
      <c r="D4988" t="s">
        <v>21</v>
      </c>
      <c r="E4988">
        <v>99203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43387</v>
      </c>
      <c r="L4988" t="s">
        <v>26</v>
      </c>
      <c r="N4988" t="s">
        <v>24</v>
      </c>
    </row>
    <row r="4989" spans="1:14" x14ac:dyDescent="0.25">
      <c r="A4989" t="s">
        <v>2846</v>
      </c>
      <c r="B4989" t="s">
        <v>8078</v>
      </c>
      <c r="C4989" t="s">
        <v>142</v>
      </c>
      <c r="D4989" t="s">
        <v>21</v>
      </c>
      <c r="E4989">
        <v>98908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43387</v>
      </c>
      <c r="L4989" t="s">
        <v>26</v>
      </c>
      <c r="N4989" t="s">
        <v>24</v>
      </c>
    </row>
    <row r="4990" spans="1:14" x14ac:dyDescent="0.25">
      <c r="A4990" t="s">
        <v>8079</v>
      </c>
      <c r="B4990" t="s">
        <v>8080</v>
      </c>
      <c r="C4990" t="s">
        <v>1101</v>
      </c>
      <c r="D4990" t="s">
        <v>21</v>
      </c>
      <c r="E4990">
        <v>98230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43386</v>
      </c>
      <c r="L4990" t="s">
        <v>26</v>
      </c>
      <c r="N4990" t="s">
        <v>24</v>
      </c>
    </row>
    <row r="4991" spans="1:14" x14ac:dyDescent="0.25">
      <c r="A4991" t="s">
        <v>4802</v>
      </c>
      <c r="B4991" t="s">
        <v>4803</v>
      </c>
      <c r="C4991" t="s">
        <v>81</v>
      </c>
      <c r="D4991" t="s">
        <v>21</v>
      </c>
      <c r="E4991">
        <v>99212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43386</v>
      </c>
      <c r="L4991" t="s">
        <v>26</v>
      </c>
      <c r="N4991" t="s">
        <v>24</v>
      </c>
    </row>
    <row r="4992" spans="1:14" x14ac:dyDescent="0.25">
      <c r="A4992" t="s">
        <v>3465</v>
      </c>
      <c r="B4992" t="s">
        <v>3466</v>
      </c>
      <c r="C4992" t="s">
        <v>261</v>
      </c>
      <c r="D4992" t="s">
        <v>21</v>
      </c>
      <c r="E4992">
        <v>99207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43386</v>
      </c>
      <c r="L4992" t="s">
        <v>26</v>
      </c>
      <c r="N4992" t="s">
        <v>24</v>
      </c>
    </row>
    <row r="4993" spans="1:14" x14ac:dyDescent="0.25">
      <c r="A4993" t="s">
        <v>6625</v>
      </c>
      <c r="B4993" t="s">
        <v>8081</v>
      </c>
      <c r="C4993" t="s">
        <v>261</v>
      </c>
      <c r="D4993" t="s">
        <v>21</v>
      </c>
      <c r="E4993">
        <v>99223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43386</v>
      </c>
      <c r="L4993" t="s">
        <v>26</v>
      </c>
      <c r="N4993" t="s">
        <v>24</v>
      </c>
    </row>
    <row r="4994" spans="1:14" x14ac:dyDescent="0.25">
      <c r="A4994" t="s">
        <v>2816</v>
      </c>
      <c r="B4994" t="s">
        <v>8082</v>
      </c>
      <c r="C4994" t="s">
        <v>261</v>
      </c>
      <c r="D4994" t="s">
        <v>21</v>
      </c>
      <c r="E4994">
        <v>99208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43386</v>
      </c>
      <c r="L4994" t="s">
        <v>26</v>
      </c>
      <c r="N4994" t="s">
        <v>24</v>
      </c>
    </row>
    <row r="4995" spans="1:14" x14ac:dyDescent="0.25">
      <c r="A4995" t="s">
        <v>8083</v>
      </c>
      <c r="B4995" t="s">
        <v>8084</v>
      </c>
      <c r="C4995" t="s">
        <v>1270</v>
      </c>
      <c r="D4995" t="s">
        <v>21</v>
      </c>
      <c r="E4995">
        <v>98021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43385</v>
      </c>
      <c r="L4995" t="s">
        <v>26</v>
      </c>
      <c r="N4995" t="s">
        <v>24</v>
      </c>
    </row>
    <row r="4996" spans="1:14" x14ac:dyDescent="0.25">
      <c r="A4996" t="s">
        <v>3032</v>
      </c>
      <c r="B4996" t="s">
        <v>3033</v>
      </c>
      <c r="C4996" t="s">
        <v>20</v>
      </c>
      <c r="D4996" t="s">
        <v>21</v>
      </c>
      <c r="E4996">
        <v>98115</v>
      </c>
      <c r="F4996" t="s">
        <v>22</v>
      </c>
      <c r="G4996" t="s">
        <v>22</v>
      </c>
      <c r="H4996" t="s">
        <v>104</v>
      </c>
      <c r="I4996" t="s">
        <v>148</v>
      </c>
      <c r="J4996" t="s">
        <v>59</v>
      </c>
      <c r="K4996" s="1">
        <v>43385</v>
      </c>
      <c r="L4996" t="s">
        <v>60</v>
      </c>
      <c r="M4996" t="str">
        <f>HYPERLINK("https://www.regulations.gov/docket?D=FDA-2018-H-3854")</f>
        <v>https://www.regulations.gov/docket?D=FDA-2018-H-3854</v>
      </c>
      <c r="N4996" t="s">
        <v>59</v>
      </c>
    </row>
    <row r="4997" spans="1:14" x14ac:dyDescent="0.25">
      <c r="A4997" t="s">
        <v>8085</v>
      </c>
      <c r="B4997" t="s">
        <v>8086</v>
      </c>
      <c r="C4997" t="s">
        <v>20</v>
      </c>
      <c r="D4997" t="s">
        <v>21</v>
      </c>
      <c r="E4997">
        <v>98117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43385</v>
      </c>
      <c r="L4997" t="s">
        <v>26</v>
      </c>
      <c r="N4997" t="s">
        <v>24</v>
      </c>
    </row>
    <row r="4998" spans="1:14" x14ac:dyDescent="0.25">
      <c r="A4998" t="s">
        <v>8087</v>
      </c>
      <c r="B4998" t="s">
        <v>8088</v>
      </c>
      <c r="C4998" t="s">
        <v>632</v>
      </c>
      <c r="D4998" t="s">
        <v>21</v>
      </c>
      <c r="E4998">
        <v>98037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43385</v>
      </c>
      <c r="L4998" t="s">
        <v>26</v>
      </c>
      <c r="N4998" t="s">
        <v>24</v>
      </c>
    </row>
    <row r="4999" spans="1:14" x14ac:dyDescent="0.25">
      <c r="A4999" t="s">
        <v>8089</v>
      </c>
      <c r="B4999" t="s">
        <v>8090</v>
      </c>
      <c r="C4999" t="s">
        <v>20</v>
      </c>
      <c r="D4999" t="s">
        <v>21</v>
      </c>
      <c r="E4999">
        <v>98115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43385</v>
      </c>
      <c r="L4999" t="s">
        <v>26</v>
      </c>
      <c r="N4999" t="s">
        <v>24</v>
      </c>
    </row>
    <row r="5000" spans="1:14" x14ac:dyDescent="0.25">
      <c r="A5000">
        <v>76</v>
      </c>
      <c r="B5000" t="s">
        <v>8091</v>
      </c>
      <c r="C5000" t="s">
        <v>20</v>
      </c>
      <c r="D5000" t="s">
        <v>21</v>
      </c>
      <c r="E5000">
        <v>98112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43385</v>
      </c>
      <c r="L5000" t="s">
        <v>26</v>
      </c>
      <c r="N5000" t="s">
        <v>24</v>
      </c>
    </row>
    <row r="5001" spans="1:14" x14ac:dyDescent="0.25">
      <c r="A5001" t="s">
        <v>3740</v>
      </c>
      <c r="B5001" t="s">
        <v>3741</v>
      </c>
      <c r="C5001" t="s">
        <v>1347</v>
      </c>
      <c r="D5001" t="s">
        <v>21</v>
      </c>
      <c r="E5001">
        <v>98248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43385</v>
      </c>
      <c r="L5001" t="s">
        <v>26</v>
      </c>
      <c r="N5001" t="s">
        <v>24</v>
      </c>
    </row>
    <row r="5002" spans="1:14" x14ac:dyDescent="0.25">
      <c r="A5002" t="s">
        <v>356</v>
      </c>
      <c r="B5002" t="s">
        <v>8092</v>
      </c>
      <c r="C5002" t="s">
        <v>1270</v>
      </c>
      <c r="D5002" t="s">
        <v>21</v>
      </c>
      <c r="E5002">
        <v>98011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43385</v>
      </c>
      <c r="L5002" t="s">
        <v>26</v>
      </c>
      <c r="N5002" t="s">
        <v>24</v>
      </c>
    </row>
    <row r="5003" spans="1:14" x14ac:dyDescent="0.25">
      <c r="A5003" t="s">
        <v>3074</v>
      </c>
      <c r="B5003" t="s">
        <v>3075</v>
      </c>
      <c r="C5003" t="s">
        <v>20</v>
      </c>
      <c r="D5003" t="s">
        <v>21</v>
      </c>
      <c r="E5003">
        <v>98104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43385</v>
      </c>
      <c r="L5003" t="s">
        <v>26</v>
      </c>
      <c r="N5003" t="s">
        <v>24</v>
      </c>
    </row>
    <row r="5004" spans="1:14" x14ac:dyDescent="0.25">
      <c r="A5004" t="s">
        <v>3595</v>
      </c>
      <c r="B5004" t="s">
        <v>3596</v>
      </c>
      <c r="C5004" t="s">
        <v>165</v>
      </c>
      <c r="D5004" t="s">
        <v>21</v>
      </c>
      <c r="E5004">
        <v>98373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43385</v>
      </c>
      <c r="L5004" t="s">
        <v>26</v>
      </c>
      <c r="N5004" t="s">
        <v>24</v>
      </c>
    </row>
    <row r="5005" spans="1:14" x14ac:dyDescent="0.25">
      <c r="A5005" t="s">
        <v>8093</v>
      </c>
      <c r="B5005" t="s">
        <v>8094</v>
      </c>
      <c r="C5005" t="s">
        <v>20</v>
      </c>
      <c r="D5005" t="s">
        <v>21</v>
      </c>
      <c r="E5005">
        <v>98115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43385</v>
      </c>
      <c r="L5005" t="s">
        <v>26</v>
      </c>
      <c r="N5005" t="s">
        <v>24</v>
      </c>
    </row>
    <row r="5006" spans="1:14" x14ac:dyDescent="0.25">
      <c r="A5006" t="s">
        <v>8095</v>
      </c>
      <c r="B5006" t="s">
        <v>8096</v>
      </c>
      <c r="C5006" t="s">
        <v>20</v>
      </c>
      <c r="D5006" t="s">
        <v>21</v>
      </c>
      <c r="E5006">
        <v>98121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43385</v>
      </c>
      <c r="L5006" t="s">
        <v>26</v>
      </c>
      <c r="N5006" t="s">
        <v>24</v>
      </c>
    </row>
    <row r="5007" spans="1:14" x14ac:dyDescent="0.25">
      <c r="A5007" t="s">
        <v>8097</v>
      </c>
      <c r="B5007" t="s">
        <v>8098</v>
      </c>
      <c r="C5007" t="s">
        <v>20</v>
      </c>
      <c r="D5007" t="s">
        <v>21</v>
      </c>
      <c r="E5007">
        <v>98118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43385</v>
      </c>
      <c r="L5007" t="s">
        <v>26</v>
      </c>
      <c r="N5007" t="s">
        <v>24</v>
      </c>
    </row>
    <row r="5008" spans="1:14" x14ac:dyDescent="0.25">
      <c r="A5008" t="s">
        <v>3469</v>
      </c>
      <c r="B5008" t="s">
        <v>3470</v>
      </c>
      <c r="C5008" t="s">
        <v>20</v>
      </c>
      <c r="D5008" t="s">
        <v>21</v>
      </c>
      <c r="E5008">
        <v>98102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43385</v>
      </c>
      <c r="L5008" t="s">
        <v>26</v>
      </c>
      <c r="N5008" t="s">
        <v>24</v>
      </c>
    </row>
    <row r="5009" spans="1:14" x14ac:dyDescent="0.25">
      <c r="A5009" t="s">
        <v>1383</v>
      </c>
      <c r="B5009" t="s">
        <v>8099</v>
      </c>
      <c r="C5009" t="s">
        <v>454</v>
      </c>
      <c r="D5009" t="s">
        <v>21</v>
      </c>
      <c r="E5009">
        <v>98004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43385</v>
      </c>
      <c r="L5009" t="s">
        <v>26</v>
      </c>
      <c r="N5009" t="s">
        <v>24</v>
      </c>
    </row>
    <row r="5010" spans="1:14" x14ac:dyDescent="0.25">
      <c r="A5010" t="s">
        <v>4256</v>
      </c>
      <c r="B5010" t="s">
        <v>4257</v>
      </c>
      <c r="C5010" t="s">
        <v>236</v>
      </c>
      <c r="D5010" t="s">
        <v>21</v>
      </c>
      <c r="E5010">
        <v>98406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43384</v>
      </c>
      <c r="L5010" t="s">
        <v>26</v>
      </c>
      <c r="N5010" t="s">
        <v>24</v>
      </c>
    </row>
    <row r="5011" spans="1:14" x14ac:dyDescent="0.25">
      <c r="A5011" t="s">
        <v>8100</v>
      </c>
      <c r="B5011" t="s">
        <v>8101</v>
      </c>
      <c r="C5011" t="s">
        <v>236</v>
      </c>
      <c r="D5011" t="s">
        <v>21</v>
      </c>
      <c r="E5011">
        <v>98444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43384</v>
      </c>
      <c r="L5011" t="s">
        <v>26</v>
      </c>
      <c r="N5011" t="s">
        <v>24</v>
      </c>
    </row>
    <row r="5012" spans="1:14" x14ac:dyDescent="0.25">
      <c r="A5012" t="s">
        <v>233</v>
      </c>
      <c r="B5012" t="s">
        <v>234</v>
      </c>
      <c r="C5012" t="s">
        <v>20</v>
      </c>
      <c r="D5012" t="s">
        <v>21</v>
      </c>
      <c r="E5012">
        <v>98105</v>
      </c>
      <c r="F5012" t="s">
        <v>22</v>
      </c>
      <c r="G5012" t="s">
        <v>22</v>
      </c>
      <c r="H5012" t="s">
        <v>104</v>
      </c>
      <c r="I5012" t="s">
        <v>148</v>
      </c>
      <c r="J5012" s="1">
        <v>43333</v>
      </c>
      <c r="K5012" s="1">
        <v>43384</v>
      </c>
      <c r="L5012" t="s">
        <v>118</v>
      </c>
      <c r="N5012" t="s">
        <v>1858</v>
      </c>
    </row>
    <row r="5013" spans="1:14" x14ac:dyDescent="0.25">
      <c r="A5013" t="s">
        <v>696</v>
      </c>
      <c r="B5013" t="s">
        <v>697</v>
      </c>
      <c r="C5013" t="s">
        <v>236</v>
      </c>
      <c r="D5013" t="s">
        <v>21</v>
      </c>
      <c r="E5013">
        <v>98445</v>
      </c>
      <c r="F5013" t="s">
        <v>22</v>
      </c>
      <c r="G5013" t="s">
        <v>22</v>
      </c>
      <c r="H5013" t="s">
        <v>116</v>
      </c>
      <c r="I5013" t="s">
        <v>3817</v>
      </c>
      <c r="J5013" s="1">
        <v>43332</v>
      </c>
      <c r="K5013" s="1">
        <v>43384</v>
      </c>
      <c r="L5013" t="s">
        <v>118</v>
      </c>
      <c r="N5013" t="s">
        <v>1992</v>
      </c>
    </row>
    <row r="5014" spans="1:14" x14ac:dyDescent="0.25">
      <c r="A5014" t="s">
        <v>8102</v>
      </c>
      <c r="B5014" t="s">
        <v>8103</v>
      </c>
      <c r="C5014" t="s">
        <v>236</v>
      </c>
      <c r="D5014" t="s">
        <v>21</v>
      </c>
      <c r="E5014">
        <v>98406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43384</v>
      </c>
      <c r="L5014" t="s">
        <v>26</v>
      </c>
      <c r="N5014" t="s">
        <v>24</v>
      </c>
    </row>
    <row r="5015" spans="1:14" x14ac:dyDescent="0.25">
      <c r="A5015" t="s">
        <v>3398</v>
      </c>
      <c r="B5015" t="s">
        <v>8104</v>
      </c>
      <c r="C5015" t="s">
        <v>619</v>
      </c>
      <c r="D5015" t="s">
        <v>21</v>
      </c>
      <c r="E5015">
        <v>98072</v>
      </c>
      <c r="F5015" t="s">
        <v>22</v>
      </c>
      <c r="G5015" t="s">
        <v>22</v>
      </c>
      <c r="H5015" t="s">
        <v>116</v>
      </c>
      <c r="I5015" t="s">
        <v>117</v>
      </c>
      <c r="J5015" s="1">
        <v>43334</v>
      </c>
      <c r="K5015" s="1">
        <v>43384</v>
      </c>
      <c r="L5015" t="s">
        <v>118</v>
      </c>
      <c r="N5015" t="s">
        <v>1849</v>
      </c>
    </row>
    <row r="5016" spans="1:14" x14ac:dyDescent="0.25">
      <c r="A5016" t="s">
        <v>111</v>
      </c>
      <c r="B5016" t="s">
        <v>8105</v>
      </c>
      <c r="C5016" t="s">
        <v>236</v>
      </c>
      <c r="D5016" t="s">
        <v>21</v>
      </c>
      <c r="E5016">
        <v>98444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43384</v>
      </c>
      <c r="L5016" t="s">
        <v>26</v>
      </c>
      <c r="N5016" t="s">
        <v>24</v>
      </c>
    </row>
    <row r="5017" spans="1:14" x14ac:dyDescent="0.25">
      <c r="A5017" t="s">
        <v>352</v>
      </c>
      <c r="B5017" t="s">
        <v>8106</v>
      </c>
      <c r="C5017" t="s">
        <v>236</v>
      </c>
      <c r="D5017" t="s">
        <v>21</v>
      </c>
      <c r="E5017">
        <v>98445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43384</v>
      </c>
      <c r="L5017" t="s">
        <v>26</v>
      </c>
      <c r="N5017" t="s">
        <v>24</v>
      </c>
    </row>
    <row r="5018" spans="1:14" x14ac:dyDescent="0.25">
      <c r="A5018" t="s">
        <v>4309</v>
      </c>
      <c r="B5018" t="s">
        <v>8107</v>
      </c>
      <c r="C5018" t="s">
        <v>236</v>
      </c>
      <c r="D5018" t="s">
        <v>21</v>
      </c>
      <c r="E5018">
        <v>98406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43384</v>
      </c>
      <c r="L5018" t="s">
        <v>26</v>
      </c>
      <c r="N5018" t="s">
        <v>24</v>
      </c>
    </row>
    <row r="5019" spans="1:14" x14ac:dyDescent="0.25">
      <c r="A5019" t="s">
        <v>2887</v>
      </c>
      <c r="B5019" t="s">
        <v>2888</v>
      </c>
      <c r="C5019" t="s">
        <v>142</v>
      </c>
      <c r="D5019" t="s">
        <v>21</v>
      </c>
      <c r="E5019">
        <v>98902</v>
      </c>
      <c r="F5019" t="s">
        <v>22</v>
      </c>
      <c r="G5019" t="s">
        <v>22</v>
      </c>
      <c r="H5019" t="s">
        <v>104</v>
      </c>
      <c r="I5019" t="s">
        <v>105</v>
      </c>
      <c r="J5019" s="1">
        <v>43333</v>
      </c>
      <c r="K5019" s="1">
        <v>43384</v>
      </c>
      <c r="L5019" t="s">
        <v>118</v>
      </c>
      <c r="N5019" t="s">
        <v>1858</v>
      </c>
    </row>
    <row r="5020" spans="1:14" x14ac:dyDescent="0.25">
      <c r="A5020" t="s">
        <v>8108</v>
      </c>
      <c r="B5020" t="s">
        <v>8109</v>
      </c>
      <c r="C5020" t="s">
        <v>20</v>
      </c>
      <c r="D5020" t="s">
        <v>21</v>
      </c>
      <c r="E5020">
        <v>98199</v>
      </c>
      <c r="F5020" t="s">
        <v>22</v>
      </c>
      <c r="G5020" t="s">
        <v>22</v>
      </c>
      <c r="H5020" t="s">
        <v>104</v>
      </c>
      <c r="I5020" t="s">
        <v>148</v>
      </c>
      <c r="J5020" s="1">
        <v>43363</v>
      </c>
      <c r="K5020" s="1">
        <v>43384</v>
      </c>
      <c r="L5020" t="s">
        <v>118</v>
      </c>
      <c r="N5020" t="s">
        <v>1858</v>
      </c>
    </row>
    <row r="5021" spans="1:14" x14ac:dyDescent="0.25">
      <c r="A5021" t="s">
        <v>8110</v>
      </c>
      <c r="B5021" t="s">
        <v>8111</v>
      </c>
      <c r="C5021" t="s">
        <v>20</v>
      </c>
      <c r="D5021" t="s">
        <v>21</v>
      </c>
      <c r="E5021">
        <v>98107</v>
      </c>
      <c r="F5021" t="s">
        <v>22</v>
      </c>
      <c r="G5021" t="s">
        <v>22</v>
      </c>
      <c r="H5021" t="s">
        <v>104</v>
      </c>
      <c r="I5021" t="s">
        <v>148</v>
      </c>
      <c r="J5021" s="1">
        <v>43327</v>
      </c>
      <c r="K5021" s="1">
        <v>43384</v>
      </c>
      <c r="L5021" t="s">
        <v>118</v>
      </c>
      <c r="N5021" t="s">
        <v>1858</v>
      </c>
    </row>
    <row r="5022" spans="1:14" x14ac:dyDescent="0.25">
      <c r="A5022" t="s">
        <v>4608</v>
      </c>
      <c r="B5022" t="s">
        <v>4609</v>
      </c>
      <c r="C5022" t="s">
        <v>266</v>
      </c>
      <c r="D5022" t="s">
        <v>21</v>
      </c>
      <c r="E5022">
        <v>98092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43384</v>
      </c>
      <c r="L5022" t="s">
        <v>26</v>
      </c>
      <c r="N5022" t="s">
        <v>24</v>
      </c>
    </row>
    <row r="5023" spans="1:14" x14ac:dyDescent="0.25">
      <c r="A5023" t="s">
        <v>3745</v>
      </c>
      <c r="B5023" t="s">
        <v>3746</v>
      </c>
      <c r="C5023" t="s">
        <v>3608</v>
      </c>
      <c r="D5023" t="s">
        <v>21</v>
      </c>
      <c r="E5023">
        <v>98295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43384</v>
      </c>
      <c r="L5023" t="s">
        <v>26</v>
      </c>
      <c r="N5023" t="s">
        <v>24</v>
      </c>
    </row>
    <row r="5024" spans="1:14" x14ac:dyDescent="0.25">
      <c r="A5024" t="s">
        <v>244</v>
      </c>
      <c r="B5024" t="s">
        <v>2748</v>
      </c>
      <c r="C5024" t="s">
        <v>108</v>
      </c>
      <c r="D5024" t="s">
        <v>21</v>
      </c>
      <c r="E5024">
        <v>98201</v>
      </c>
      <c r="F5024" t="s">
        <v>22</v>
      </c>
      <c r="G5024" t="s">
        <v>22</v>
      </c>
      <c r="H5024" t="s">
        <v>104</v>
      </c>
      <c r="I5024" t="s">
        <v>148</v>
      </c>
      <c r="J5024" s="1">
        <v>43327</v>
      </c>
      <c r="K5024" s="1">
        <v>43384</v>
      </c>
      <c r="L5024" t="s">
        <v>118</v>
      </c>
      <c r="N5024" t="s">
        <v>1854</v>
      </c>
    </row>
    <row r="5025" spans="1:14" x14ac:dyDescent="0.25">
      <c r="A5025" t="s">
        <v>316</v>
      </c>
      <c r="B5025" t="s">
        <v>8112</v>
      </c>
      <c r="C5025" t="s">
        <v>236</v>
      </c>
      <c r="D5025" t="s">
        <v>21</v>
      </c>
      <c r="E5025">
        <v>98444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43384</v>
      </c>
      <c r="L5025" t="s">
        <v>26</v>
      </c>
      <c r="N5025" t="s">
        <v>24</v>
      </c>
    </row>
    <row r="5026" spans="1:14" x14ac:dyDescent="0.25">
      <c r="A5026" t="s">
        <v>425</v>
      </c>
      <c r="B5026" t="s">
        <v>426</v>
      </c>
      <c r="C5026" t="s">
        <v>20</v>
      </c>
      <c r="D5026" t="s">
        <v>21</v>
      </c>
      <c r="E5026">
        <v>98121</v>
      </c>
      <c r="F5026" t="s">
        <v>22</v>
      </c>
      <c r="G5026" t="s">
        <v>22</v>
      </c>
      <c r="H5026" t="s">
        <v>116</v>
      </c>
      <c r="I5026" t="s">
        <v>117</v>
      </c>
      <c r="J5026" s="1">
        <v>43335</v>
      </c>
      <c r="K5026" s="1">
        <v>43384</v>
      </c>
      <c r="L5026" t="s">
        <v>118</v>
      </c>
      <c r="N5026" t="s">
        <v>1992</v>
      </c>
    </row>
    <row r="5027" spans="1:14" x14ac:dyDescent="0.25">
      <c r="A5027" t="s">
        <v>8113</v>
      </c>
      <c r="B5027" t="s">
        <v>8114</v>
      </c>
      <c r="C5027" t="s">
        <v>2899</v>
      </c>
      <c r="D5027" t="s">
        <v>21</v>
      </c>
      <c r="E5027">
        <v>98028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43384</v>
      </c>
      <c r="L5027" t="s">
        <v>26</v>
      </c>
      <c r="N5027" t="s">
        <v>24</v>
      </c>
    </row>
    <row r="5028" spans="1:14" x14ac:dyDescent="0.25">
      <c r="A5028" t="s">
        <v>8115</v>
      </c>
      <c r="B5028" t="s">
        <v>8116</v>
      </c>
      <c r="C5028" t="s">
        <v>236</v>
      </c>
      <c r="D5028" t="s">
        <v>21</v>
      </c>
      <c r="E5028">
        <v>98444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43384</v>
      </c>
      <c r="L5028" t="s">
        <v>26</v>
      </c>
      <c r="N5028" t="s">
        <v>24</v>
      </c>
    </row>
    <row r="5029" spans="1:14" x14ac:dyDescent="0.25">
      <c r="A5029" t="s">
        <v>3037</v>
      </c>
      <c r="B5029" t="s">
        <v>8117</v>
      </c>
      <c r="C5029" t="s">
        <v>20</v>
      </c>
      <c r="D5029" t="s">
        <v>21</v>
      </c>
      <c r="E5029">
        <v>98105</v>
      </c>
      <c r="F5029" t="s">
        <v>22</v>
      </c>
      <c r="G5029" t="s">
        <v>22</v>
      </c>
      <c r="H5029" t="s">
        <v>116</v>
      </c>
      <c r="I5029" t="s">
        <v>117</v>
      </c>
      <c r="J5029" s="1">
        <v>43333</v>
      </c>
      <c r="K5029" s="1">
        <v>43384</v>
      </c>
      <c r="L5029" t="s">
        <v>118</v>
      </c>
      <c r="N5029" t="s">
        <v>1849</v>
      </c>
    </row>
    <row r="5030" spans="1:14" x14ac:dyDescent="0.25">
      <c r="A5030" t="s">
        <v>1905</v>
      </c>
      <c r="B5030" t="s">
        <v>1906</v>
      </c>
      <c r="C5030" t="s">
        <v>1907</v>
      </c>
      <c r="D5030" t="s">
        <v>21</v>
      </c>
      <c r="E5030">
        <v>98855</v>
      </c>
      <c r="F5030" t="s">
        <v>22</v>
      </c>
      <c r="G5030" t="s">
        <v>22</v>
      </c>
      <c r="H5030" t="s">
        <v>104</v>
      </c>
      <c r="I5030" t="s">
        <v>105</v>
      </c>
      <c r="J5030" s="1">
        <v>43331</v>
      </c>
      <c r="K5030" s="1">
        <v>43384</v>
      </c>
      <c r="L5030" t="s">
        <v>118</v>
      </c>
      <c r="N5030" t="s">
        <v>1858</v>
      </c>
    </row>
    <row r="5031" spans="1:14" x14ac:dyDescent="0.25">
      <c r="A5031" t="s">
        <v>3243</v>
      </c>
      <c r="B5031" t="s">
        <v>3244</v>
      </c>
      <c r="C5031" t="s">
        <v>443</v>
      </c>
      <c r="D5031" t="s">
        <v>21</v>
      </c>
      <c r="E5031">
        <v>98059</v>
      </c>
      <c r="F5031" t="s">
        <v>22</v>
      </c>
      <c r="G5031" t="s">
        <v>22</v>
      </c>
      <c r="H5031" t="s">
        <v>104</v>
      </c>
      <c r="I5031" t="s">
        <v>148</v>
      </c>
      <c r="J5031" s="1">
        <v>43326</v>
      </c>
      <c r="K5031" s="1">
        <v>43384</v>
      </c>
      <c r="L5031" t="s">
        <v>118</v>
      </c>
      <c r="N5031" t="s">
        <v>1858</v>
      </c>
    </row>
    <row r="5032" spans="1:14" x14ac:dyDescent="0.25">
      <c r="A5032" t="s">
        <v>8118</v>
      </c>
      <c r="B5032" t="s">
        <v>8119</v>
      </c>
      <c r="C5032" t="s">
        <v>20</v>
      </c>
      <c r="D5032" t="s">
        <v>21</v>
      </c>
      <c r="E5032">
        <v>98104</v>
      </c>
      <c r="F5032" t="s">
        <v>22</v>
      </c>
      <c r="G5032" t="s">
        <v>22</v>
      </c>
      <c r="H5032" t="s">
        <v>104</v>
      </c>
      <c r="I5032" t="s">
        <v>148</v>
      </c>
      <c r="J5032" s="1">
        <v>43333</v>
      </c>
      <c r="K5032" s="1">
        <v>43384</v>
      </c>
      <c r="L5032" t="s">
        <v>118</v>
      </c>
      <c r="N5032" t="s">
        <v>1854</v>
      </c>
    </row>
    <row r="5033" spans="1:14" x14ac:dyDescent="0.25">
      <c r="A5033" t="s">
        <v>8120</v>
      </c>
      <c r="B5033" t="s">
        <v>8121</v>
      </c>
      <c r="C5033" t="s">
        <v>1347</v>
      </c>
      <c r="D5033" t="s">
        <v>21</v>
      </c>
      <c r="E5033">
        <v>98248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43384</v>
      </c>
      <c r="L5033" t="s">
        <v>26</v>
      </c>
      <c r="N5033" t="s">
        <v>24</v>
      </c>
    </row>
    <row r="5034" spans="1:14" x14ac:dyDescent="0.25">
      <c r="A5034" t="s">
        <v>8122</v>
      </c>
      <c r="B5034" t="s">
        <v>8123</v>
      </c>
      <c r="C5034" t="s">
        <v>132</v>
      </c>
      <c r="D5034" t="s">
        <v>21</v>
      </c>
      <c r="E5034">
        <v>99301</v>
      </c>
      <c r="F5034" t="s">
        <v>22</v>
      </c>
      <c r="G5034" t="s">
        <v>22</v>
      </c>
      <c r="H5034" t="s">
        <v>116</v>
      </c>
      <c r="I5034" t="s">
        <v>117</v>
      </c>
      <c r="J5034" s="1">
        <v>43334</v>
      </c>
      <c r="K5034" s="1">
        <v>43384</v>
      </c>
      <c r="L5034" t="s">
        <v>118</v>
      </c>
      <c r="N5034" t="s">
        <v>1849</v>
      </c>
    </row>
    <row r="5035" spans="1:14" x14ac:dyDescent="0.25">
      <c r="A5035" t="s">
        <v>8124</v>
      </c>
      <c r="B5035" t="s">
        <v>8125</v>
      </c>
      <c r="C5035" t="s">
        <v>151</v>
      </c>
      <c r="D5035" t="s">
        <v>21</v>
      </c>
      <c r="E5035">
        <v>98499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43384</v>
      </c>
      <c r="L5035" t="s">
        <v>26</v>
      </c>
      <c r="N5035" t="s">
        <v>24</v>
      </c>
    </row>
    <row r="5036" spans="1:14" x14ac:dyDescent="0.25">
      <c r="A5036" t="s">
        <v>1692</v>
      </c>
      <c r="B5036" t="s">
        <v>1693</v>
      </c>
      <c r="C5036" t="s">
        <v>209</v>
      </c>
      <c r="D5036" t="s">
        <v>21</v>
      </c>
      <c r="E5036">
        <v>98032</v>
      </c>
      <c r="F5036" t="s">
        <v>22</v>
      </c>
      <c r="G5036" t="s">
        <v>22</v>
      </c>
      <c r="H5036" t="s">
        <v>104</v>
      </c>
      <c r="I5036" t="s">
        <v>148</v>
      </c>
      <c r="J5036" s="1">
        <v>43326</v>
      </c>
      <c r="K5036" s="1">
        <v>43384</v>
      </c>
      <c r="L5036" t="s">
        <v>118</v>
      </c>
      <c r="N5036" t="s">
        <v>1858</v>
      </c>
    </row>
    <row r="5037" spans="1:14" x14ac:dyDescent="0.25">
      <c r="A5037" t="s">
        <v>8126</v>
      </c>
      <c r="B5037" t="s">
        <v>8127</v>
      </c>
      <c r="C5037" t="s">
        <v>236</v>
      </c>
      <c r="D5037" t="s">
        <v>21</v>
      </c>
      <c r="E5037">
        <v>98409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43384</v>
      </c>
      <c r="L5037" t="s">
        <v>26</v>
      </c>
      <c r="N5037" t="s">
        <v>24</v>
      </c>
    </row>
    <row r="5038" spans="1:14" x14ac:dyDescent="0.25">
      <c r="A5038" t="s">
        <v>1110</v>
      </c>
      <c r="B5038" t="s">
        <v>8128</v>
      </c>
      <c r="C5038" t="s">
        <v>236</v>
      </c>
      <c r="D5038" t="s">
        <v>21</v>
      </c>
      <c r="E5038">
        <v>98444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43384</v>
      </c>
      <c r="L5038" t="s">
        <v>26</v>
      </c>
      <c r="N5038" t="s">
        <v>24</v>
      </c>
    </row>
    <row r="5039" spans="1:14" x14ac:dyDescent="0.25">
      <c r="A5039" t="s">
        <v>194</v>
      </c>
      <c r="B5039" t="s">
        <v>4566</v>
      </c>
      <c r="C5039" t="s">
        <v>108</v>
      </c>
      <c r="D5039" t="s">
        <v>21</v>
      </c>
      <c r="E5039">
        <v>98204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43384</v>
      </c>
      <c r="L5039" t="s">
        <v>26</v>
      </c>
      <c r="N5039" t="s">
        <v>24</v>
      </c>
    </row>
    <row r="5040" spans="1:14" x14ac:dyDescent="0.25">
      <c r="A5040" t="s">
        <v>8129</v>
      </c>
      <c r="B5040" t="s">
        <v>8130</v>
      </c>
      <c r="C5040" t="s">
        <v>3930</v>
      </c>
      <c r="D5040" t="s">
        <v>21</v>
      </c>
      <c r="E5040">
        <v>98266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43384</v>
      </c>
      <c r="L5040" t="s">
        <v>26</v>
      </c>
      <c r="N5040" t="s">
        <v>24</v>
      </c>
    </row>
    <row r="5041" spans="1:14" x14ac:dyDescent="0.25">
      <c r="A5041" t="s">
        <v>1622</v>
      </c>
      <c r="B5041" t="s">
        <v>8131</v>
      </c>
      <c r="C5041" t="s">
        <v>20</v>
      </c>
      <c r="D5041" t="s">
        <v>21</v>
      </c>
      <c r="E5041">
        <v>98104</v>
      </c>
      <c r="F5041" t="s">
        <v>22</v>
      </c>
      <c r="G5041" t="s">
        <v>22</v>
      </c>
      <c r="H5041" t="s">
        <v>104</v>
      </c>
      <c r="I5041" t="s">
        <v>105</v>
      </c>
      <c r="J5041" s="1">
        <v>43335</v>
      </c>
      <c r="K5041" s="1">
        <v>43384</v>
      </c>
      <c r="L5041" t="s">
        <v>118</v>
      </c>
      <c r="N5041" t="s">
        <v>1854</v>
      </c>
    </row>
    <row r="5042" spans="1:14" x14ac:dyDescent="0.25">
      <c r="A5042" t="s">
        <v>2544</v>
      </c>
      <c r="B5042" t="s">
        <v>2545</v>
      </c>
      <c r="C5042" t="s">
        <v>92</v>
      </c>
      <c r="D5042" t="s">
        <v>21</v>
      </c>
      <c r="E5042">
        <v>98273</v>
      </c>
      <c r="F5042" t="s">
        <v>22</v>
      </c>
      <c r="G5042" t="s">
        <v>22</v>
      </c>
      <c r="H5042" t="s">
        <v>116</v>
      </c>
      <c r="I5042" t="s">
        <v>3817</v>
      </c>
      <c r="J5042" s="1">
        <v>43327</v>
      </c>
      <c r="K5042" s="1">
        <v>43384</v>
      </c>
      <c r="L5042" t="s">
        <v>118</v>
      </c>
      <c r="N5042" t="s">
        <v>1992</v>
      </c>
    </row>
    <row r="5043" spans="1:14" x14ac:dyDescent="0.25">
      <c r="A5043" t="s">
        <v>8132</v>
      </c>
      <c r="B5043" t="s">
        <v>8133</v>
      </c>
      <c r="C5043" t="s">
        <v>236</v>
      </c>
      <c r="D5043" t="s">
        <v>21</v>
      </c>
      <c r="E5043">
        <v>98418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43384</v>
      </c>
      <c r="L5043" t="s">
        <v>26</v>
      </c>
      <c r="N5043" t="s">
        <v>24</v>
      </c>
    </row>
    <row r="5044" spans="1:14" x14ac:dyDescent="0.25">
      <c r="A5044" t="s">
        <v>8134</v>
      </c>
      <c r="B5044" t="s">
        <v>8135</v>
      </c>
      <c r="C5044" t="s">
        <v>632</v>
      </c>
      <c r="D5044" t="s">
        <v>21</v>
      </c>
      <c r="E5044">
        <v>98037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43384</v>
      </c>
      <c r="L5044" t="s">
        <v>26</v>
      </c>
      <c r="N5044" t="s">
        <v>24</v>
      </c>
    </row>
    <row r="5045" spans="1:14" x14ac:dyDescent="0.25">
      <c r="A5045" t="s">
        <v>3105</v>
      </c>
      <c r="B5045" t="s">
        <v>8136</v>
      </c>
      <c r="C5045" t="s">
        <v>20</v>
      </c>
      <c r="D5045" t="s">
        <v>21</v>
      </c>
      <c r="E5045">
        <v>98105</v>
      </c>
      <c r="F5045" t="s">
        <v>22</v>
      </c>
      <c r="G5045" t="s">
        <v>22</v>
      </c>
      <c r="H5045" t="s">
        <v>104</v>
      </c>
      <c r="I5045" t="s">
        <v>148</v>
      </c>
      <c r="J5045" s="1">
        <v>43333</v>
      </c>
      <c r="K5045" s="1">
        <v>43384</v>
      </c>
      <c r="L5045" t="s">
        <v>118</v>
      </c>
      <c r="N5045" t="s">
        <v>1858</v>
      </c>
    </row>
    <row r="5046" spans="1:14" x14ac:dyDescent="0.25">
      <c r="A5046" t="s">
        <v>6168</v>
      </c>
      <c r="B5046" t="s">
        <v>8137</v>
      </c>
      <c r="C5046" t="s">
        <v>236</v>
      </c>
      <c r="D5046" t="s">
        <v>21</v>
      </c>
      <c r="E5046">
        <v>98445</v>
      </c>
      <c r="F5046" t="s">
        <v>22</v>
      </c>
      <c r="G5046" t="s">
        <v>22</v>
      </c>
      <c r="H5046" t="s">
        <v>116</v>
      </c>
      <c r="I5046" t="s">
        <v>117</v>
      </c>
      <c r="J5046" s="1">
        <v>43332</v>
      </c>
      <c r="K5046" s="1">
        <v>43384</v>
      </c>
      <c r="L5046" t="s">
        <v>118</v>
      </c>
      <c r="N5046" t="s">
        <v>1849</v>
      </c>
    </row>
    <row r="5047" spans="1:14" x14ac:dyDescent="0.25">
      <c r="A5047" t="s">
        <v>1383</v>
      </c>
      <c r="B5047" t="s">
        <v>8138</v>
      </c>
      <c r="C5047" t="s">
        <v>236</v>
      </c>
      <c r="D5047" t="s">
        <v>21</v>
      </c>
      <c r="E5047">
        <v>98444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43384</v>
      </c>
      <c r="L5047" t="s">
        <v>26</v>
      </c>
      <c r="N5047" t="s">
        <v>24</v>
      </c>
    </row>
    <row r="5048" spans="1:14" x14ac:dyDescent="0.25">
      <c r="A5048" t="s">
        <v>556</v>
      </c>
      <c r="B5048" t="s">
        <v>8139</v>
      </c>
      <c r="C5048" t="s">
        <v>555</v>
      </c>
      <c r="D5048" t="s">
        <v>21</v>
      </c>
      <c r="E5048">
        <v>98052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43384</v>
      </c>
      <c r="L5048" t="s">
        <v>26</v>
      </c>
      <c r="N5048" t="s">
        <v>24</v>
      </c>
    </row>
    <row r="5049" spans="1:14" x14ac:dyDescent="0.25">
      <c r="A5049" t="s">
        <v>8140</v>
      </c>
      <c r="B5049" t="s">
        <v>8141</v>
      </c>
      <c r="C5049" t="s">
        <v>236</v>
      </c>
      <c r="D5049" t="s">
        <v>21</v>
      </c>
      <c r="E5049">
        <v>98444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43384</v>
      </c>
      <c r="L5049" t="s">
        <v>26</v>
      </c>
      <c r="N5049" t="s">
        <v>24</v>
      </c>
    </row>
    <row r="5050" spans="1:14" x14ac:dyDescent="0.25">
      <c r="A5050" t="s">
        <v>2846</v>
      </c>
      <c r="B5050" t="s">
        <v>8142</v>
      </c>
      <c r="C5050" t="s">
        <v>619</v>
      </c>
      <c r="D5050" t="s">
        <v>21</v>
      </c>
      <c r="E5050">
        <v>98077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43384</v>
      </c>
      <c r="L5050" t="s">
        <v>26</v>
      </c>
      <c r="N5050" t="s">
        <v>24</v>
      </c>
    </row>
    <row r="5051" spans="1:14" x14ac:dyDescent="0.25">
      <c r="A5051" t="s">
        <v>8143</v>
      </c>
      <c r="B5051" t="s">
        <v>8144</v>
      </c>
      <c r="C5051" t="s">
        <v>2899</v>
      </c>
      <c r="D5051" t="s">
        <v>21</v>
      </c>
      <c r="E5051">
        <v>98028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43383</v>
      </c>
      <c r="L5051" t="s">
        <v>26</v>
      </c>
      <c r="N5051" t="s">
        <v>24</v>
      </c>
    </row>
    <row r="5052" spans="1:14" x14ac:dyDescent="0.25">
      <c r="A5052" t="s">
        <v>111</v>
      </c>
      <c r="B5052" t="s">
        <v>8145</v>
      </c>
      <c r="C5052" t="s">
        <v>460</v>
      </c>
      <c r="D5052" t="s">
        <v>21</v>
      </c>
      <c r="E5052">
        <v>98290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43383</v>
      </c>
      <c r="L5052" t="s">
        <v>26</v>
      </c>
      <c r="N5052" t="s">
        <v>24</v>
      </c>
    </row>
    <row r="5053" spans="1:14" x14ac:dyDescent="0.25">
      <c r="A5053">
        <v>76</v>
      </c>
      <c r="B5053" t="s">
        <v>8146</v>
      </c>
      <c r="C5053" t="s">
        <v>2899</v>
      </c>
      <c r="D5053" t="s">
        <v>21</v>
      </c>
      <c r="E5053">
        <v>98028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43383</v>
      </c>
      <c r="L5053" t="s">
        <v>26</v>
      </c>
      <c r="N5053" t="s">
        <v>24</v>
      </c>
    </row>
    <row r="5054" spans="1:14" x14ac:dyDescent="0.25">
      <c r="A5054" t="s">
        <v>818</v>
      </c>
      <c r="B5054" t="s">
        <v>8147</v>
      </c>
      <c r="C5054" t="s">
        <v>632</v>
      </c>
      <c r="D5054" t="s">
        <v>21</v>
      </c>
      <c r="E5054">
        <v>98027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43383</v>
      </c>
      <c r="L5054" t="s">
        <v>26</v>
      </c>
      <c r="N5054" t="s">
        <v>24</v>
      </c>
    </row>
    <row r="5055" spans="1:14" x14ac:dyDescent="0.25">
      <c r="A5055" t="s">
        <v>244</v>
      </c>
      <c r="B5055" t="s">
        <v>8148</v>
      </c>
      <c r="C5055" t="s">
        <v>2899</v>
      </c>
      <c r="D5055" t="s">
        <v>21</v>
      </c>
      <c r="E5055">
        <v>98028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43383</v>
      </c>
      <c r="L5055" t="s">
        <v>26</v>
      </c>
      <c r="N5055" t="s">
        <v>24</v>
      </c>
    </row>
    <row r="5056" spans="1:14" x14ac:dyDescent="0.25">
      <c r="A5056" t="s">
        <v>356</v>
      </c>
      <c r="B5056" t="s">
        <v>4659</v>
      </c>
      <c r="C5056" t="s">
        <v>4660</v>
      </c>
      <c r="D5056" t="s">
        <v>21</v>
      </c>
      <c r="E5056">
        <v>99360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43383</v>
      </c>
      <c r="L5056" t="s">
        <v>26</v>
      </c>
      <c r="N5056" t="s">
        <v>24</v>
      </c>
    </row>
    <row r="5057" spans="1:14" x14ac:dyDescent="0.25">
      <c r="A5057" t="s">
        <v>8149</v>
      </c>
      <c r="B5057" t="s">
        <v>8150</v>
      </c>
      <c r="C5057" t="s">
        <v>1101</v>
      </c>
      <c r="D5057" t="s">
        <v>21</v>
      </c>
      <c r="E5057">
        <v>98230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43383</v>
      </c>
      <c r="L5057" t="s">
        <v>26</v>
      </c>
      <c r="N5057" t="s">
        <v>24</v>
      </c>
    </row>
    <row r="5058" spans="1:14" x14ac:dyDescent="0.25">
      <c r="A5058" t="s">
        <v>8151</v>
      </c>
      <c r="B5058" t="s">
        <v>8152</v>
      </c>
      <c r="C5058" t="s">
        <v>2899</v>
      </c>
      <c r="D5058" t="s">
        <v>21</v>
      </c>
      <c r="E5058">
        <v>98028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43383</v>
      </c>
      <c r="L5058" t="s">
        <v>26</v>
      </c>
      <c r="N5058" t="s">
        <v>24</v>
      </c>
    </row>
    <row r="5059" spans="1:14" x14ac:dyDescent="0.25">
      <c r="A5059" t="s">
        <v>8153</v>
      </c>
      <c r="B5059" t="s">
        <v>8154</v>
      </c>
      <c r="C5059" t="s">
        <v>1938</v>
      </c>
      <c r="D5059" t="s">
        <v>21</v>
      </c>
      <c r="E5059">
        <v>98240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43383</v>
      </c>
      <c r="L5059" t="s">
        <v>26</v>
      </c>
      <c r="N5059" t="s">
        <v>24</v>
      </c>
    </row>
    <row r="5060" spans="1:14" x14ac:dyDescent="0.25">
      <c r="A5060" t="s">
        <v>8155</v>
      </c>
      <c r="B5060" t="s">
        <v>8156</v>
      </c>
      <c r="C5060" t="s">
        <v>2899</v>
      </c>
      <c r="D5060" t="s">
        <v>21</v>
      </c>
      <c r="E5060">
        <v>98028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43383</v>
      </c>
      <c r="L5060" t="s">
        <v>26</v>
      </c>
      <c r="N5060" t="s">
        <v>24</v>
      </c>
    </row>
    <row r="5061" spans="1:14" x14ac:dyDescent="0.25">
      <c r="A5061" t="s">
        <v>8157</v>
      </c>
      <c r="B5061" t="s">
        <v>8158</v>
      </c>
      <c r="C5061" t="s">
        <v>2899</v>
      </c>
      <c r="D5061" t="s">
        <v>21</v>
      </c>
      <c r="E5061">
        <v>98028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43383</v>
      </c>
      <c r="L5061" t="s">
        <v>26</v>
      </c>
      <c r="N5061" t="s">
        <v>24</v>
      </c>
    </row>
    <row r="5062" spans="1:14" x14ac:dyDescent="0.25">
      <c r="A5062" t="s">
        <v>3011</v>
      </c>
      <c r="B5062" t="s">
        <v>8159</v>
      </c>
      <c r="C5062" t="s">
        <v>632</v>
      </c>
      <c r="D5062" t="s">
        <v>21</v>
      </c>
      <c r="E5062">
        <v>98087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43383</v>
      </c>
      <c r="L5062" t="s">
        <v>26</v>
      </c>
      <c r="N5062" t="s">
        <v>24</v>
      </c>
    </row>
    <row r="5063" spans="1:14" x14ac:dyDescent="0.25">
      <c r="A5063" t="s">
        <v>8160</v>
      </c>
      <c r="B5063" t="s">
        <v>8161</v>
      </c>
      <c r="C5063" t="s">
        <v>3835</v>
      </c>
      <c r="D5063" t="s">
        <v>21</v>
      </c>
      <c r="E5063">
        <v>98045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43382</v>
      </c>
      <c r="L5063" t="s">
        <v>26</v>
      </c>
      <c r="N5063" t="s">
        <v>24</v>
      </c>
    </row>
    <row r="5064" spans="1:14" x14ac:dyDescent="0.25">
      <c r="A5064" t="s">
        <v>8162</v>
      </c>
      <c r="B5064" t="s">
        <v>8163</v>
      </c>
      <c r="C5064" t="s">
        <v>3835</v>
      </c>
      <c r="D5064" t="s">
        <v>21</v>
      </c>
      <c r="E5064">
        <v>98045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43382</v>
      </c>
      <c r="L5064" t="s">
        <v>26</v>
      </c>
      <c r="N5064" t="s">
        <v>24</v>
      </c>
    </row>
    <row r="5065" spans="1:14" x14ac:dyDescent="0.25">
      <c r="A5065" t="s">
        <v>2257</v>
      </c>
      <c r="B5065" t="s">
        <v>2258</v>
      </c>
      <c r="C5065" t="s">
        <v>34</v>
      </c>
      <c r="D5065" t="s">
        <v>21</v>
      </c>
      <c r="E5065">
        <v>98665</v>
      </c>
      <c r="F5065" t="s">
        <v>22</v>
      </c>
      <c r="G5065" t="s">
        <v>22</v>
      </c>
      <c r="H5065" t="s">
        <v>116</v>
      </c>
      <c r="I5065" t="s">
        <v>117</v>
      </c>
      <c r="J5065" t="s">
        <v>59</v>
      </c>
      <c r="K5065" s="1">
        <v>43382</v>
      </c>
      <c r="L5065" t="s">
        <v>60</v>
      </c>
      <c r="M5065" t="str">
        <f>HYPERLINK("https://www.regulations.gov/docket?D=FDA-2018-H-3792")</f>
        <v>https://www.regulations.gov/docket?D=FDA-2018-H-3792</v>
      </c>
      <c r="N5065" t="s">
        <v>59</v>
      </c>
    </row>
    <row r="5066" spans="1:14" x14ac:dyDescent="0.25">
      <c r="A5066" t="s">
        <v>8164</v>
      </c>
      <c r="B5066" t="s">
        <v>8165</v>
      </c>
      <c r="C5066" t="s">
        <v>632</v>
      </c>
      <c r="D5066" t="s">
        <v>21</v>
      </c>
      <c r="E5066">
        <v>98037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43382</v>
      </c>
      <c r="L5066" t="s">
        <v>26</v>
      </c>
      <c r="N5066" t="s">
        <v>24</v>
      </c>
    </row>
    <row r="5067" spans="1:14" x14ac:dyDescent="0.25">
      <c r="A5067" t="s">
        <v>8166</v>
      </c>
      <c r="B5067" t="s">
        <v>8167</v>
      </c>
      <c r="C5067" t="s">
        <v>632</v>
      </c>
      <c r="D5067" t="s">
        <v>21</v>
      </c>
      <c r="E5067">
        <v>98087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43382</v>
      </c>
      <c r="L5067" t="s">
        <v>26</v>
      </c>
      <c r="N5067" t="s">
        <v>24</v>
      </c>
    </row>
    <row r="5068" spans="1:14" x14ac:dyDescent="0.25">
      <c r="A5068" t="s">
        <v>8168</v>
      </c>
      <c r="B5068" t="s">
        <v>4826</v>
      </c>
      <c r="C5068" t="s">
        <v>632</v>
      </c>
      <c r="D5068" t="s">
        <v>21</v>
      </c>
      <c r="E5068">
        <v>98087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43382</v>
      </c>
      <c r="L5068" t="s">
        <v>26</v>
      </c>
      <c r="N5068" t="s">
        <v>24</v>
      </c>
    </row>
    <row r="5069" spans="1:14" x14ac:dyDescent="0.25">
      <c r="A5069" t="s">
        <v>8169</v>
      </c>
      <c r="B5069" t="s">
        <v>8170</v>
      </c>
      <c r="C5069" t="s">
        <v>454</v>
      </c>
      <c r="D5069" t="s">
        <v>21</v>
      </c>
      <c r="E5069">
        <v>98004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43382</v>
      </c>
      <c r="L5069" t="s">
        <v>26</v>
      </c>
      <c r="N5069" t="s">
        <v>24</v>
      </c>
    </row>
    <row r="5070" spans="1:14" x14ac:dyDescent="0.25">
      <c r="A5070" t="s">
        <v>8171</v>
      </c>
      <c r="B5070" t="s">
        <v>8172</v>
      </c>
      <c r="C5070" t="s">
        <v>632</v>
      </c>
      <c r="D5070" t="s">
        <v>21</v>
      </c>
      <c r="E5070">
        <v>98087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43382</v>
      </c>
      <c r="L5070" t="s">
        <v>26</v>
      </c>
      <c r="N5070" t="s">
        <v>24</v>
      </c>
    </row>
    <row r="5071" spans="1:14" x14ac:dyDescent="0.25">
      <c r="A5071" t="s">
        <v>8173</v>
      </c>
      <c r="B5071" t="s">
        <v>8174</v>
      </c>
      <c r="C5071" t="s">
        <v>1101</v>
      </c>
      <c r="D5071" t="s">
        <v>21</v>
      </c>
      <c r="E5071">
        <v>98230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43382</v>
      </c>
      <c r="L5071" t="s">
        <v>26</v>
      </c>
      <c r="N5071" t="s">
        <v>24</v>
      </c>
    </row>
    <row r="5072" spans="1:14" x14ac:dyDescent="0.25">
      <c r="A5072" t="s">
        <v>8175</v>
      </c>
      <c r="B5072" t="s">
        <v>8176</v>
      </c>
      <c r="C5072" t="s">
        <v>632</v>
      </c>
      <c r="D5072" t="s">
        <v>21</v>
      </c>
      <c r="E5072">
        <v>98037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43382</v>
      </c>
      <c r="L5072" t="s">
        <v>26</v>
      </c>
      <c r="N5072" t="s">
        <v>24</v>
      </c>
    </row>
    <row r="5073" spans="1:14" x14ac:dyDescent="0.25">
      <c r="A5073" t="s">
        <v>8177</v>
      </c>
      <c r="B5073" t="s">
        <v>8178</v>
      </c>
      <c r="C5073" t="s">
        <v>632</v>
      </c>
      <c r="D5073" t="s">
        <v>21</v>
      </c>
      <c r="E5073">
        <v>98037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43382</v>
      </c>
      <c r="L5073" t="s">
        <v>26</v>
      </c>
      <c r="N5073" t="s">
        <v>24</v>
      </c>
    </row>
    <row r="5074" spans="1:14" x14ac:dyDescent="0.25">
      <c r="A5074" t="s">
        <v>111</v>
      </c>
      <c r="B5074" t="s">
        <v>8179</v>
      </c>
      <c r="C5074" t="s">
        <v>632</v>
      </c>
      <c r="D5074" t="s">
        <v>21</v>
      </c>
      <c r="E5074">
        <v>98087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43382</v>
      </c>
      <c r="L5074" t="s">
        <v>26</v>
      </c>
      <c r="N5074" t="s">
        <v>24</v>
      </c>
    </row>
    <row r="5075" spans="1:14" x14ac:dyDescent="0.25">
      <c r="A5075" t="s">
        <v>8180</v>
      </c>
      <c r="B5075" t="s">
        <v>8181</v>
      </c>
      <c r="C5075" t="s">
        <v>632</v>
      </c>
      <c r="D5075" t="s">
        <v>21</v>
      </c>
      <c r="E5075">
        <v>98087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43382</v>
      </c>
      <c r="L5075" t="s">
        <v>26</v>
      </c>
      <c r="N5075" t="s">
        <v>24</v>
      </c>
    </row>
    <row r="5076" spans="1:14" x14ac:dyDescent="0.25">
      <c r="A5076" t="s">
        <v>2228</v>
      </c>
      <c r="B5076" t="s">
        <v>8182</v>
      </c>
      <c r="C5076" t="s">
        <v>632</v>
      </c>
      <c r="D5076" t="s">
        <v>21</v>
      </c>
      <c r="E5076">
        <v>98087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43382</v>
      </c>
      <c r="L5076" t="s">
        <v>26</v>
      </c>
      <c r="N5076" t="s">
        <v>24</v>
      </c>
    </row>
    <row r="5077" spans="1:14" x14ac:dyDescent="0.25">
      <c r="A5077" t="s">
        <v>2228</v>
      </c>
      <c r="B5077" t="s">
        <v>8183</v>
      </c>
      <c r="C5077" t="s">
        <v>34</v>
      </c>
      <c r="D5077" t="s">
        <v>21</v>
      </c>
      <c r="E5077">
        <v>98661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43382</v>
      </c>
      <c r="L5077" t="s">
        <v>26</v>
      </c>
      <c r="N5077" t="s">
        <v>24</v>
      </c>
    </row>
    <row r="5078" spans="1:14" x14ac:dyDescent="0.25">
      <c r="A5078" t="s">
        <v>8184</v>
      </c>
      <c r="B5078" t="s">
        <v>8185</v>
      </c>
      <c r="C5078" t="s">
        <v>34</v>
      </c>
      <c r="D5078" t="s">
        <v>21</v>
      </c>
      <c r="E5078">
        <v>98662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43382</v>
      </c>
      <c r="L5078" t="s">
        <v>26</v>
      </c>
      <c r="N5078" t="s">
        <v>24</v>
      </c>
    </row>
    <row r="5079" spans="1:14" x14ac:dyDescent="0.25">
      <c r="A5079" t="s">
        <v>8186</v>
      </c>
      <c r="B5079" t="s">
        <v>8187</v>
      </c>
      <c r="C5079" t="s">
        <v>1101</v>
      </c>
      <c r="D5079" t="s">
        <v>21</v>
      </c>
      <c r="E5079">
        <v>98230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43382</v>
      </c>
      <c r="L5079" t="s">
        <v>26</v>
      </c>
      <c r="N5079" t="s">
        <v>24</v>
      </c>
    </row>
    <row r="5080" spans="1:14" x14ac:dyDescent="0.25">
      <c r="A5080" t="s">
        <v>413</v>
      </c>
      <c r="B5080" t="s">
        <v>8188</v>
      </c>
      <c r="C5080" t="s">
        <v>3835</v>
      </c>
      <c r="D5080" t="s">
        <v>21</v>
      </c>
      <c r="E5080">
        <v>98045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43382</v>
      </c>
      <c r="L5080" t="s">
        <v>26</v>
      </c>
      <c r="N5080" t="s">
        <v>24</v>
      </c>
    </row>
    <row r="5081" spans="1:14" x14ac:dyDescent="0.25">
      <c r="A5081" t="s">
        <v>413</v>
      </c>
      <c r="B5081" t="s">
        <v>8189</v>
      </c>
      <c r="C5081" t="s">
        <v>632</v>
      </c>
      <c r="D5081" t="s">
        <v>21</v>
      </c>
      <c r="E5081">
        <v>98087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43382</v>
      </c>
      <c r="L5081" t="s">
        <v>26</v>
      </c>
      <c r="N5081" t="s">
        <v>24</v>
      </c>
    </row>
    <row r="5082" spans="1:14" x14ac:dyDescent="0.25">
      <c r="A5082" t="s">
        <v>3632</v>
      </c>
      <c r="B5082" t="s">
        <v>8190</v>
      </c>
      <c r="C5082" t="s">
        <v>632</v>
      </c>
      <c r="D5082" t="s">
        <v>21</v>
      </c>
      <c r="E5082">
        <v>98087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43382</v>
      </c>
      <c r="L5082" t="s">
        <v>26</v>
      </c>
      <c r="N5082" t="s">
        <v>24</v>
      </c>
    </row>
    <row r="5083" spans="1:14" x14ac:dyDescent="0.25">
      <c r="A5083" t="s">
        <v>8191</v>
      </c>
      <c r="B5083" t="s">
        <v>47</v>
      </c>
      <c r="C5083" t="s">
        <v>48</v>
      </c>
      <c r="D5083" t="s">
        <v>21</v>
      </c>
      <c r="E5083">
        <v>98821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43382</v>
      </c>
      <c r="L5083" t="s">
        <v>26</v>
      </c>
      <c r="N5083" t="s">
        <v>24</v>
      </c>
    </row>
    <row r="5084" spans="1:14" x14ac:dyDescent="0.25">
      <c r="A5084" t="s">
        <v>4546</v>
      </c>
      <c r="B5084" t="s">
        <v>8192</v>
      </c>
      <c r="C5084" t="s">
        <v>108</v>
      </c>
      <c r="D5084" t="s">
        <v>21</v>
      </c>
      <c r="E5084">
        <v>98204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43382</v>
      </c>
      <c r="L5084" t="s">
        <v>26</v>
      </c>
      <c r="N5084" t="s">
        <v>24</v>
      </c>
    </row>
    <row r="5085" spans="1:14" x14ac:dyDescent="0.25">
      <c r="A5085" t="s">
        <v>51</v>
      </c>
      <c r="B5085" t="s">
        <v>52</v>
      </c>
      <c r="C5085" t="s">
        <v>53</v>
      </c>
      <c r="D5085" t="s">
        <v>21</v>
      </c>
      <c r="E5085">
        <v>98815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43382</v>
      </c>
      <c r="L5085" t="s">
        <v>26</v>
      </c>
      <c r="N5085" t="s">
        <v>24</v>
      </c>
    </row>
    <row r="5086" spans="1:14" x14ac:dyDescent="0.25">
      <c r="A5086" t="s">
        <v>242</v>
      </c>
      <c r="B5086" t="s">
        <v>8193</v>
      </c>
      <c r="C5086" t="s">
        <v>632</v>
      </c>
      <c r="D5086" t="s">
        <v>21</v>
      </c>
      <c r="E5086">
        <v>98037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43382</v>
      </c>
      <c r="L5086" t="s">
        <v>26</v>
      </c>
      <c r="N5086" t="s">
        <v>24</v>
      </c>
    </row>
    <row r="5087" spans="1:14" x14ac:dyDescent="0.25">
      <c r="A5087" t="s">
        <v>316</v>
      </c>
      <c r="B5087" t="s">
        <v>8194</v>
      </c>
      <c r="C5087" t="s">
        <v>34</v>
      </c>
      <c r="D5087" t="s">
        <v>21</v>
      </c>
      <c r="E5087">
        <v>98665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43382</v>
      </c>
      <c r="L5087" t="s">
        <v>26</v>
      </c>
      <c r="N5087" t="s">
        <v>24</v>
      </c>
    </row>
    <row r="5088" spans="1:14" x14ac:dyDescent="0.25">
      <c r="A5088" t="s">
        <v>8195</v>
      </c>
      <c r="B5088" t="s">
        <v>8196</v>
      </c>
      <c r="C5088" t="s">
        <v>34</v>
      </c>
      <c r="D5088" t="s">
        <v>21</v>
      </c>
      <c r="E5088">
        <v>98683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43382</v>
      </c>
      <c r="L5088" t="s">
        <v>26</v>
      </c>
      <c r="N5088" t="s">
        <v>24</v>
      </c>
    </row>
    <row r="5089" spans="1:14" x14ac:dyDescent="0.25">
      <c r="A5089" t="s">
        <v>3747</v>
      </c>
      <c r="B5089" t="s">
        <v>3748</v>
      </c>
      <c r="C5089" t="s">
        <v>255</v>
      </c>
      <c r="D5089" t="s">
        <v>21</v>
      </c>
      <c r="E5089">
        <v>98626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43382</v>
      </c>
      <c r="L5089" t="s">
        <v>26</v>
      </c>
      <c r="N5089" t="s">
        <v>24</v>
      </c>
    </row>
    <row r="5090" spans="1:14" x14ac:dyDescent="0.25">
      <c r="A5090" t="s">
        <v>7452</v>
      </c>
      <c r="B5090" t="s">
        <v>8197</v>
      </c>
      <c r="C5090" t="s">
        <v>529</v>
      </c>
      <c r="D5090" t="s">
        <v>21</v>
      </c>
      <c r="E5090">
        <v>98034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43382</v>
      </c>
      <c r="L5090" t="s">
        <v>26</v>
      </c>
      <c r="N5090" t="s">
        <v>24</v>
      </c>
    </row>
    <row r="5091" spans="1:14" x14ac:dyDescent="0.25">
      <c r="A5091" t="s">
        <v>8198</v>
      </c>
      <c r="B5091" t="s">
        <v>8199</v>
      </c>
      <c r="C5091" t="s">
        <v>632</v>
      </c>
      <c r="D5091" t="s">
        <v>21</v>
      </c>
      <c r="E5091">
        <v>98037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43382</v>
      </c>
      <c r="L5091" t="s">
        <v>26</v>
      </c>
      <c r="N5091" t="s">
        <v>24</v>
      </c>
    </row>
    <row r="5092" spans="1:14" x14ac:dyDescent="0.25">
      <c r="A5092" t="s">
        <v>2812</v>
      </c>
      <c r="B5092" t="s">
        <v>2813</v>
      </c>
      <c r="C5092" t="s">
        <v>29</v>
      </c>
      <c r="D5092" t="s">
        <v>21</v>
      </c>
      <c r="E5092">
        <v>98801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43382</v>
      </c>
      <c r="L5092" t="s">
        <v>26</v>
      </c>
      <c r="N5092" t="s">
        <v>24</v>
      </c>
    </row>
    <row r="5093" spans="1:14" x14ac:dyDescent="0.25">
      <c r="A5093" t="s">
        <v>8200</v>
      </c>
      <c r="B5093" t="s">
        <v>8201</v>
      </c>
      <c r="C5093" t="s">
        <v>632</v>
      </c>
      <c r="D5093" t="s">
        <v>21</v>
      </c>
      <c r="E5093">
        <v>98087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43382</v>
      </c>
      <c r="L5093" t="s">
        <v>26</v>
      </c>
      <c r="N5093" t="s">
        <v>24</v>
      </c>
    </row>
    <row r="5094" spans="1:14" x14ac:dyDescent="0.25">
      <c r="A5094" t="s">
        <v>3144</v>
      </c>
      <c r="B5094" t="s">
        <v>3145</v>
      </c>
      <c r="C5094" t="s">
        <v>3146</v>
      </c>
      <c r="D5094" t="s">
        <v>21</v>
      </c>
      <c r="E5094">
        <v>98848</v>
      </c>
      <c r="F5094" t="s">
        <v>22</v>
      </c>
      <c r="G5094" t="s">
        <v>22</v>
      </c>
      <c r="H5094" t="s">
        <v>104</v>
      </c>
      <c r="I5094" t="s">
        <v>105</v>
      </c>
      <c r="J5094" t="s">
        <v>59</v>
      </c>
      <c r="K5094" s="1">
        <v>43382</v>
      </c>
      <c r="L5094" t="s">
        <v>60</v>
      </c>
      <c r="M5094" t="str">
        <f>HYPERLINK("https://www.regulations.gov/docket?D=FDA-2018-H-3795")</f>
        <v>https://www.regulations.gov/docket?D=FDA-2018-H-3795</v>
      </c>
      <c r="N5094" t="s">
        <v>59</v>
      </c>
    </row>
    <row r="5095" spans="1:14" x14ac:dyDescent="0.25">
      <c r="A5095" t="s">
        <v>194</v>
      </c>
      <c r="B5095" t="s">
        <v>3717</v>
      </c>
      <c r="C5095" t="s">
        <v>1283</v>
      </c>
      <c r="D5095" t="s">
        <v>21</v>
      </c>
      <c r="E5095">
        <v>98802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43382</v>
      </c>
      <c r="L5095" t="s">
        <v>26</v>
      </c>
      <c r="N5095" t="s">
        <v>24</v>
      </c>
    </row>
    <row r="5096" spans="1:14" x14ac:dyDescent="0.25">
      <c r="A5096" t="s">
        <v>405</v>
      </c>
      <c r="B5096" t="s">
        <v>1268</v>
      </c>
      <c r="C5096" t="s">
        <v>632</v>
      </c>
      <c r="D5096" t="s">
        <v>21</v>
      </c>
      <c r="E5096">
        <v>98087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43382</v>
      </c>
      <c r="L5096" t="s">
        <v>26</v>
      </c>
      <c r="N5096" t="s">
        <v>24</v>
      </c>
    </row>
    <row r="5097" spans="1:14" x14ac:dyDescent="0.25">
      <c r="A5097" t="s">
        <v>8202</v>
      </c>
      <c r="B5097" t="s">
        <v>8203</v>
      </c>
      <c r="C5097" t="s">
        <v>2162</v>
      </c>
      <c r="D5097" t="s">
        <v>21</v>
      </c>
      <c r="E5097">
        <v>98826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43382</v>
      </c>
      <c r="L5097" t="s">
        <v>26</v>
      </c>
      <c r="N5097" t="s">
        <v>24</v>
      </c>
    </row>
    <row r="5098" spans="1:14" x14ac:dyDescent="0.25">
      <c r="A5098" t="s">
        <v>8204</v>
      </c>
      <c r="B5098" t="s">
        <v>8205</v>
      </c>
      <c r="C5098" t="s">
        <v>632</v>
      </c>
      <c r="D5098" t="s">
        <v>21</v>
      </c>
      <c r="E5098">
        <v>98087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43382</v>
      </c>
      <c r="L5098" t="s">
        <v>26</v>
      </c>
      <c r="N5098" t="s">
        <v>24</v>
      </c>
    </row>
    <row r="5099" spans="1:14" x14ac:dyDescent="0.25">
      <c r="A5099" t="s">
        <v>8206</v>
      </c>
      <c r="B5099" t="s">
        <v>8207</v>
      </c>
      <c r="C5099" t="s">
        <v>632</v>
      </c>
      <c r="D5099" t="s">
        <v>21</v>
      </c>
      <c r="E5099">
        <v>98037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43382</v>
      </c>
      <c r="L5099" t="s">
        <v>26</v>
      </c>
      <c r="N5099" t="s">
        <v>24</v>
      </c>
    </row>
    <row r="5100" spans="1:14" x14ac:dyDescent="0.25">
      <c r="A5100" t="s">
        <v>8208</v>
      </c>
      <c r="B5100" t="s">
        <v>8209</v>
      </c>
      <c r="C5100" t="s">
        <v>632</v>
      </c>
      <c r="D5100" t="s">
        <v>21</v>
      </c>
      <c r="E5100">
        <v>98087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43382</v>
      </c>
      <c r="L5100" t="s">
        <v>26</v>
      </c>
      <c r="N5100" t="s">
        <v>24</v>
      </c>
    </row>
    <row r="5101" spans="1:14" x14ac:dyDescent="0.25">
      <c r="A5101" t="s">
        <v>685</v>
      </c>
      <c r="B5101" t="s">
        <v>8210</v>
      </c>
      <c r="C5101" t="s">
        <v>529</v>
      </c>
      <c r="D5101" t="s">
        <v>21</v>
      </c>
      <c r="E5101">
        <v>98033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43382</v>
      </c>
      <c r="L5101" t="s">
        <v>26</v>
      </c>
      <c r="N5101" t="s">
        <v>24</v>
      </c>
    </row>
    <row r="5102" spans="1:14" x14ac:dyDescent="0.25">
      <c r="A5102" t="s">
        <v>8211</v>
      </c>
      <c r="B5102" t="s">
        <v>8212</v>
      </c>
      <c r="C5102" t="s">
        <v>632</v>
      </c>
      <c r="D5102" t="s">
        <v>21</v>
      </c>
      <c r="E5102">
        <v>98087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43382</v>
      </c>
      <c r="L5102" t="s">
        <v>26</v>
      </c>
      <c r="N5102" t="s">
        <v>24</v>
      </c>
    </row>
    <row r="5103" spans="1:14" x14ac:dyDescent="0.25">
      <c r="A5103" t="s">
        <v>4190</v>
      </c>
      <c r="B5103" t="s">
        <v>4191</v>
      </c>
      <c r="C5103" t="s">
        <v>34</v>
      </c>
      <c r="D5103" t="s">
        <v>21</v>
      </c>
      <c r="E5103">
        <v>98661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43382</v>
      </c>
      <c r="L5103" t="s">
        <v>26</v>
      </c>
      <c r="N5103" t="s">
        <v>24</v>
      </c>
    </row>
    <row r="5104" spans="1:14" x14ac:dyDescent="0.25">
      <c r="A5104" t="s">
        <v>8213</v>
      </c>
      <c r="B5104" t="s">
        <v>8214</v>
      </c>
      <c r="C5104" t="s">
        <v>632</v>
      </c>
      <c r="D5104" t="s">
        <v>21</v>
      </c>
      <c r="E5104">
        <v>98087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43382</v>
      </c>
      <c r="L5104" t="s">
        <v>26</v>
      </c>
      <c r="N5104" t="s">
        <v>24</v>
      </c>
    </row>
    <row r="5105" spans="1:14" x14ac:dyDescent="0.25">
      <c r="A5105" t="s">
        <v>77</v>
      </c>
      <c r="B5105" t="s">
        <v>8215</v>
      </c>
      <c r="C5105" t="s">
        <v>34</v>
      </c>
      <c r="D5105" t="s">
        <v>21</v>
      </c>
      <c r="E5105">
        <v>98661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43382</v>
      </c>
      <c r="L5105" t="s">
        <v>26</v>
      </c>
      <c r="N5105" t="s">
        <v>24</v>
      </c>
    </row>
    <row r="5106" spans="1:14" x14ac:dyDescent="0.25">
      <c r="A5106" t="s">
        <v>8216</v>
      </c>
      <c r="B5106" t="s">
        <v>8217</v>
      </c>
      <c r="C5106" t="s">
        <v>632</v>
      </c>
      <c r="D5106" t="s">
        <v>21</v>
      </c>
      <c r="E5106">
        <v>98087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43382</v>
      </c>
      <c r="L5106" t="s">
        <v>26</v>
      </c>
      <c r="N5106" t="s">
        <v>24</v>
      </c>
    </row>
    <row r="5107" spans="1:14" x14ac:dyDescent="0.25">
      <c r="A5107" t="s">
        <v>8218</v>
      </c>
      <c r="B5107" t="s">
        <v>8219</v>
      </c>
      <c r="C5107" t="s">
        <v>687</v>
      </c>
      <c r="D5107" t="s">
        <v>21</v>
      </c>
      <c r="E5107">
        <v>98382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43381</v>
      </c>
      <c r="L5107" t="s">
        <v>26</v>
      </c>
      <c r="N5107" t="s">
        <v>24</v>
      </c>
    </row>
    <row r="5108" spans="1:14" x14ac:dyDescent="0.25">
      <c r="A5108" t="s">
        <v>8220</v>
      </c>
      <c r="B5108" t="s">
        <v>8221</v>
      </c>
      <c r="C5108" t="s">
        <v>236</v>
      </c>
      <c r="D5108" t="s">
        <v>21</v>
      </c>
      <c r="E5108">
        <v>98406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43381</v>
      </c>
      <c r="L5108" t="s">
        <v>26</v>
      </c>
      <c r="N5108" t="s">
        <v>24</v>
      </c>
    </row>
    <row r="5109" spans="1:14" x14ac:dyDescent="0.25">
      <c r="A5109" t="s">
        <v>8222</v>
      </c>
      <c r="B5109" t="s">
        <v>8223</v>
      </c>
      <c r="C5109" t="s">
        <v>1542</v>
      </c>
      <c r="D5109" t="s">
        <v>21</v>
      </c>
      <c r="E5109">
        <v>98362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43381</v>
      </c>
      <c r="L5109" t="s">
        <v>26</v>
      </c>
      <c r="N5109" t="s">
        <v>24</v>
      </c>
    </row>
    <row r="5110" spans="1:14" x14ac:dyDescent="0.25">
      <c r="A5110" t="s">
        <v>3575</v>
      </c>
      <c r="B5110" t="s">
        <v>3576</v>
      </c>
      <c r="C5110" t="s">
        <v>165</v>
      </c>
      <c r="D5110" t="s">
        <v>21</v>
      </c>
      <c r="E5110">
        <v>98373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43381</v>
      </c>
      <c r="L5110" t="s">
        <v>26</v>
      </c>
      <c r="N5110" t="s">
        <v>24</v>
      </c>
    </row>
    <row r="5111" spans="1:14" x14ac:dyDescent="0.25">
      <c r="A5111" t="s">
        <v>8224</v>
      </c>
      <c r="B5111" t="s">
        <v>8225</v>
      </c>
      <c r="C5111" t="s">
        <v>236</v>
      </c>
      <c r="D5111" t="s">
        <v>21</v>
      </c>
      <c r="E5111">
        <v>98405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43381</v>
      </c>
      <c r="L5111" t="s">
        <v>26</v>
      </c>
      <c r="N5111" t="s">
        <v>24</v>
      </c>
    </row>
    <row r="5112" spans="1:14" x14ac:dyDescent="0.25">
      <c r="A5112" t="s">
        <v>6766</v>
      </c>
      <c r="B5112" t="s">
        <v>8226</v>
      </c>
      <c r="C5112" t="s">
        <v>236</v>
      </c>
      <c r="D5112" t="s">
        <v>21</v>
      </c>
      <c r="E5112">
        <v>98408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43381</v>
      </c>
      <c r="L5112" t="s">
        <v>26</v>
      </c>
      <c r="N5112" t="s">
        <v>24</v>
      </c>
    </row>
    <row r="5113" spans="1:14" x14ac:dyDescent="0.25">
      <c r="A5113" t="s">
        <v>8227</v>
      </c>
      <c r="B5113" t="s">
        <v>8228</v>
      </c>
      <c r="C5113" t="s">
        <v>1542</v>
      </c>
      <c r="D5113" t="s">
        <v>21</v>
      </c>
      <c r="E5113">
        <v>98362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43381</v>
      </c>
      <c r="L5113" t="s">
        <v>26</v>
      </c>
      <c r="N5113" t="s">
        <v>24</v>
      </c>
    </row>
    <row r="5114" spans="1:14" x14ac:dyDescent="0.25">
      <c r="A5114" t="s">
        <v>8229</v>
      </c>
      <c r="B5114" t="s">
        <v>8230</v>
      </c>
      <c r="C5114" t="s">
        <v>236</v>
      </c>
      <c r="D5114" t="s">
        <v>21</v>
      </c>
      <c r="E5114">
        <v>98403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43381</v>
      </c>
      <c r="L5114" t="s">
        <v>26</v>
      </c>
      <c r="N5114" t="s">
        <v>24</v>
      </c>
    </row>
    <row r="5115" spans="1:14" x14ac:dyDescent="0.25">
      <c r="A5115" t="s">
        <v>569</v>
      </c>
      <c r="B5115" t="s">
        <v>8231</v>
      </c>
      <c r="C5115" t="s">
        <v>1542</v>
      </c>
      <c r="D5115" t="s">
        <v>21</v>
      </c>
      <c r="E5115">
        <v>98362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43381</v>
      </c>
      <c r="L5115" t="s">
        <v>26</v>
      </c>
      <c r="N5115" t="s">
        <v>24</v>
      </c>
    </row>
    <row r="5116" spans="1:14" x14ac:dyDescent="0.25">
      <c r="A5116" t="s">
        <v>503</v>
      </c>
      <c r="B5116" t="s">
        <v>8232</v>
      </c>
      <c r="C5116" t="s">
        <v>236</v>
      </c>
      <c r="D5116" t="s">
        <v>21</v>
      </c>
      <c r="E5116">
        <v>98405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43381</v>
      </c>
      <c r="L5116" t="s">
        <v>26</v>
      </c>
      <c r="N5116" t="s">
        <v>24</v>
      </c>
    </row>
    <row r="5117" spans="1:14" x14ac:dyDescent="0.25">
      <c r="A5117" t="s">
        <v>4381</v>
      </c>
      <c r="B5117" t="s">
        <v>8233</v>
      </c>
      <c r="C5117" t="s">
        <v>142</v>
      </c>
      <c r="D5117" t="s">
        <v>21</v>
      </c>
      <c r="E5117">
        <v>98901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43381</v>
      </c>
      <c r="L5117" t="s">
        <v>26</v>
      </c>
      <c r="N5117" t="s">
        <v>24</v>
      </c>
    </row>
    <row r="5118" spans="1:14" x14ac:dyDescent="0.25">
      <c r="A5118" t="s">
        <v>8234</v>
      </c>
      <c r="B5118" t="s">
        <v>8235</v>
      </c>
      <c r="C5118" t="s">
        <v>266</v>
      </c>
      <c r="D5118" t="s">
        <v>21</v>
      </c>
      <c r="E5118">
        <v>98002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43381</v>
      </c>
      <c r="L5118" t="s">
        <v>26</v>
      </c>
      <c r="N5118" t="s">
        <v>24</v>
      </c>
    </row>
    <row r="5119" spans="1:14" x14ac:dyDescent="0.25">
      <c r="A5119" t="s">
        <v>8236</v>
      </c>
      <c r="B5119" t="s">
        <v>8237</v>
      </c>
      <c r="C5119" t="s">
        <v>1542</v>
      </c>
      <c r="D5119" t="s">
        <v>21</v>
      </c>
      <c r="E5119">
        <v>98363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43381</v>
      </c>
      <c r="L5119" t="s">
        <v>26</v>
      </c>
      <c r="N5119" t="s">
        <v>24</v>
      </c>
    </row>
    <row r="5120" spans="1:14" x14ac:dyDescent="0.25">
      <c r="A5120" t="s">
        <v>3587</v>
      </c>
      <c r="B5120" t="s">
        <v>3588</v>
      </c>
      <c r="C5120" t="s">
        <v>165</v>
      </c>
      <c r="D5120" t="s">
        <v>21</v>
      </c>
      <c r="E5120">
        <v>98371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43381</v>
      </c>
      <c r="L5120" t="s">
        <v>26</v>
      </c>
      <c r="N5120" t="s">
        <v>24</v>
      </c>
    </row>
    <row r="5121" spans="1:14" x14ac:dyDescent="0.25">
      <c r="A5121" t="s">
        <v>8238</v>
      </c>
      <c r="B5121" t="s">
        <v>8239</v>
      </c>
      <c r="C5121" t="s">
        <v>331</v>
      </c>
      <c r="D5121" t="s">
        <v>21</v>
      </c>
      <c r="E5121">
        <v>98596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43381</v>
      </c>
      <c r="L5121" t="s">
        <v>26</v>
      </c>
      <c r="N5121" t="s">
        <v>24</v>
      </c>
    </row>
    <row r="5122" spans="1:14" x14ac:dyDescent="0.25">
      <c r="A5122" t="s">
        <v>8240</v>
      </c>
      <c r="B5122" t="s">
        <v>8241</v>
      </c>
      <c r="C5122" t="s">
        <v>687</v>
      </c>
      <c r="D5122" t="s">
        <v>21</v>
      </c>
      <c r="E5122">
        <v>98382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43381</v>
      </c>
      <c r="L5122" t="s">
        <v>26</v>
      </c>
      <c r="N5122" t="s">
        <v>24</v>
      </c>
    </row>
    <row r="5123" spans="1:14" x14ac:dyDescent="0.25">
      <c r="A5123" t="s">
        <v>244</v>
      </c>
      <c r="B5123" t="s">
        <v>4587</v>
      </c>
      <c r="C5123" t="s">
        <v>268</v>
      </c>
      <c r="D5123" t="s">
        <v>21</v>
      </c>
      <c r="E5123">
        <v>98188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43381</v>
      </c>
      <c r="L5123" t="s">
        <v>26</v>
      </c>
      <c r="N5123" t="s">
        <v>24</v>
      </c>
    </row>
    <row r="5124" spans="1:14" x14ac:dyDescent="0.25">
      <c r="A5124" t="s">
        <v>356</v>
      </c>
      <c r="B5124" t="s">
        <v>8242</v>
      </c>
      <c r="C5124" t="s">
        <v>1542</v>
      </c>
      <c r="D5124" t="s">
        <v>21</v>
      </c>
      <c r="E5124">
        <v>98363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43381</v>
      </c>
      <c r="L5124" t="s">
        <v>26</v>
      </c>
      <c r="N5124" t="s">
        <v>24</v>
      </c>
    </row>
    <row r="5125" spans="1:14" x14ac:dyDescent="0.25">
      <c r="A5125" t="s">
        <v>3589</v>
      </c>
      <c r="B5125" t="s">
        <v>3590</v>
      </c>
      <c r="C5125" t="s">
        <v>165</v>
      </c>
      <c r="D5125" t="s">
        <v>21</v>
      </c>
      <c r="E5125">
        <v>98371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43381</v>
      </c>
      <c r="L5125" t="s">
        <v>26</v>
      </c>
      <c r="N5125" t="s">
        <v>24</v>
      </c>
    </row>
    <row r="5126" spans="1:14" x14ac:dyDescent="0.25">
      <c r="A5126" t="s">
        <v>8243</v>
      </c>
      <c r="B5126" t="s">
        <v>8244</v>
      </c>
      <c r="C5126" t="s">
        <v>29</v>
      </c>
      <c r="D5126" t="s">
        <v>21</v>
      </c>
      <c r="E5126">
        <v>98801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43381</v>
      </c>
      <c r="L5126" t="s">
        <v>26</v>
      </c>
      <c r="N5126" t="s">
        <v>24</v>
      </c>
    </row>
    <row r="5127" spans="1:14" x14ac:dyDescent="0.25">
      <c r="A5127" t="s">
        <v>8245</v>
      </c>
      <c r="B5127" t="s">
        <v>8246</v>
      </c>
      <c r="C5127" t="s">
        <v>1542</v>
      </c>
      <c r="D5127" t="s">
        <v>21</v>
      </c>
      <c r="E5127">
        <v>98362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43381</v>
      </c>
      <c r="L5127" t="s">
        <v>26</v>
      </c>
      <c r="N5127" t="s">
        <v>24</v>
      </c>
    </row>
    <row r="5128" spans="1:14" x14ac:dyDescent="0.25">
      <c r="A5128" t="s">
        <v>8247</v>
      </c>
      <c r="B5128" t="s">
        <v>8248</v>
      </c>
      <c r="C5128" t="s">
        <v>236</v>
      </c>
      <c r="D5128" t="s">
        <v>21</v>
      </c>
      <c r="E5128">
        <v>98404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43381</v>
      </c>
      <c r="L5128" t="s">
        <v>26</v>
      </c>
      <c r="N5128" t="s">
        <v>24</v>
      </c>
    </row>
    <row r="5129" spans="1:14" x14ac:dyDescent="0.25">
      <c r="A5129" t="s">
        <v>8249</v>
      </c>
      <c r="B5129" t="s">
        <v>8250</v>
      </c>
      <c r="C5129" t="s">
        <v>236</v>
      </c>
      <c r="D5129" t="s">
        <v>21</v>
      </c>
      <c r="E5129">
        <v>98405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43381</v>
      </c>
      <c r="L5129" t="s">
        <v>26</v>
      </c>
      <c r="N5129" t="s">
        <v>24</v>
      </c>
    </row>
    <row r="5130" spans="1:14" x14ac:dyDescent="0.25">
      <c r="A5130" t="s">
        <v>4726</v>
      </c>
      <c r="B5130" t="s">
        <v>8251</v>
      </c>
      <c r="C5130" t="s">
        <v>1542</v>
      </c>
      <c r="D5130" t="s">
        <v>21</v>
      </c>
      <c r="E5130">
        <v>98362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43381</v>
      </c>
      <c r="L5130" t="s">
        <v>26</v>
      </c>
      <c r="N5130" t="s">
        <v>24</v>
      </c>
    </row>
    <row r="5131" spans="1:14" x14ac:dyDescent="0.25">
      <c r="A5131" t="s">
        <v>194</v>
      </c>
      <c r="B5131" t="s">
        <v>8252</v>
      </c>
      <c r="C5131" t="s">
        <v>1542</v>
      </c>
      <c r="D5131" t="s">
        <v>21</v>
      </c>
      <c r="E5131">
        <v>98362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43381</v>
      </c>
      <c r="L5131" t="s">
        <v>26</v>
      </c>
      <c r="N5131" t="s">
        <v>24</v>
      </c>
    </row>
    <row r="5132" spans="1:14" x14ac:dyDescent="0.25">
      <c r="A5132" t="s">
        <v>405</v>
      </c>
      <c r="B5132" t="s">
        <v>8253</v>
      </c>
      <c r="C5132" t="s">
        <v>165</v>
      </c>
      <c r="D5132" t="s">
        <v>21</v>
      </c>
      <c r="E5132">
        <v>98375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43381</v>
      </c>
      <c r="L5132" t="s">
        <v>26</v>
      </c>
      <c r="N5132" t="s">
        <v>24</v>
      </c>
    </row>
    <row r="5133" spans="1:14" x14ac:dyDescent="0.25">
      <c r="A5133" t="s">
        <v>8254</v>
      </c>
      <c r="B5133" t="s">
        <v>8255</v>
      </c>
      <c r="C5133" t="s">
        <v>2001</v>
      </c>
      <c r="D5133" t="s">
        <v>21</v>
      </c>
      <c r="E5133">
        <v>98591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43381</v>
      </c>
      <c r="L5133" t="s">
        <v>26</v>
      </c>
      <c r="N5133" t="s">
        <v>24</v>
      </c>
    </row>
    <row r="5134" spans="1:14" x14ac:dyDescent="0.25">
      <c r="A5134" t="s">
        <v>8256</v>
      </c>
      <c r="B5134" t="s">
        <v>8257</v>
      </c>
      <c r="C5134" t="s">
        <v>7594</v>
      </c>
      <c r="D5134" t="s">
        <v>21</v>
      </c>
      <c r="E5134">
        <v>98532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43381</v>
      </c>
      <c r="L5134" t="s">
        <v>26</v>
      </c>
      <c r="N5134" t="s">
        <v>24</v>
      </c>
    </row>
    <row r="5135" spans="1:14" x14ac:dyDescent="0.25">
      <c r="A5135" t="s">
        <v>8258</v>
      </c>
      <c r="B5135" t="s">
        <v>8259</v>
      </c>
      <c r="C5135" t="s">
        <v>7594</v>
      </c>
      <c r="D5135" t="s">
        <v>21</v>
      </c>
      <c r="E5135">
        <v>98565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43381</v>
      </c>
      <c r="L5135" t="s">
        <v>26</v>
      </c>
      <c r="N5135" t="s">
        <v>24</v>
      </c>
    </row>
    <row r="5136" spans="1:14" x14ac:dyDescent="0.25">
      <c r="A5136" t="s">
        <v>3322</v>
      </c>
      <c r="B5136" t="s">
        <v>8260</v>
      </c>
      <c r="C5136" t="s">
        <v>142</v>
      </c>
      <c r="D5136" t="s">
        <v>21</v>
      </c>
      <c r="E5136">
        <v>98901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43381</v>
      </c>
      <c r="L5136" t="s">
        <v>26</v>
      </c>
      <c r="N5136" t="s">
        <v>24</v>
      </c>
    </row>
    <row r="5137" spans="1:14" x14ac:dyDescent="0.25">
      <c r="A5137" t="s">
        <v>8261</v>
      </c>
      <c r="B5137" t="s">
        <v>8262</v>
      </c>
      <c r="C5137" t="s">
        <v>331</v>
      </c>
      <c r="D5137" t="s">
        <v>21</v>
      </c>
      <c r="E5137">
        <v>98596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43381</v>
      </c>
      <c r="L5137" t="s">
        <v>26</v>
      </c>
      <c r="N5137" t="s">
        <v>24</v>
      </c>
    </row>
    <row r="5138" spans="1:14" x14ac:dyDescent="0.25">
      <c r="A5138" t="s">
        <v>3860</v>
      </c>
      <c r="B5138" t="s">
        <v>3861</v>
      </c>
      <c r="C5138" t="s">
        <v>3862</v>
      </c>
      <c r="D5138" t="s">
        <v>21</v>
      </c>
      <c r="E5138">
        <v>98022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43381</v>
      </c>
      <c r="L5138" t="s">
        <v>26</v>
      </c>
      <c r="N5138" t="s">
        <v>24</v>
      </c>
    </row>
    <row r="5139" spans="1:14" x14ac:dyDescent="0.25">
      <c r="A5139" t="s">
        <v>8263</v>
      </c>
      <c r="B5139" t="s">
        <v>8264</v>
      </c>
      <c r="C5139" t="s">
        <v>687</v>
      </c>
      <c r="D5139" t="s">
        <v>21</v>
      </c>
      <c r="E5139">
        <v>98382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43381</v>
      </c>
      <c r="L5139" t="s">
        <v>26</v>
      </c>
      <c r="N5139" t="s">
        <v>24</v>
      </c>
    </row>
    <row r="5140" spans="1:14" x14ac:dyDescent="0.25">
      <c r="A5140" t="s">
        <v>8265</v>
      </c>
      <c r="B5140" t="s">
        <v>8266</v>
      </c>
      <c r="C5140" t="s">
        <v>331</v>
      </c>
      <c r="D5140" t="s">
        <v>21</v>
      </c>
      <c r="E5140">
        <v>98596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43381</v>
      </c>
      <c r="L5140" t="s">
        <v>26</v>
      </c>
      <c r="N5140" t="s">
        <v>24</v>
      </c>
    </row>
    <row r="5141" spans="1:14" x14ac:dyDescent="0.25">
      <c r="A5141" t="s">
        <v>8267</v>
      </c>
      <c r="B5141" t="s">
        <v>8268</v>
      </c>
      <c r="C5141" t="s">
        <v>236</v>
      </c>
      <c r="D5141" t="s">
        <v>21</v>
      </c>
      <c r="E5141">
        <v>98408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43381</v>
      </c>
      <c r="L5141" t="s">
        <v>26</v>
      </c>
      <c r="N5141" t="s">
        <v>24</v>
      </c>
    </row>
    <row r="5142" spans="1:14" x14ac:dyDescent="0.25">
      <c r="A5142" t="s">
        <v>111</v>
      </c>
      <c r="B5142" t="s">
        <v>8269</v>
      </c>
      <c r="C5142" t="s">
        <v>1347</v>
      </c>
      <c r="D5142" t="s">
        <v>21</v>
      </c>
      <c r="E5142">
        <v>98248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43378</v>
      </c>
      <c r="L5142" t="s">
        <v>26</v>
      </c>
      <c r="N5142" t="s">
        <v>24</v>
      </c>
    </row>
    <row r="5143" spans="1:14" x14ac:dyDescent="0.25">
      <c r="A5143" t="s">
        <v>5864</v>
      </c>
      <c r="B5143" t="s">
        <v>8270</v>
      </c>
      <c r="C5143" t="s">
        <v>1347</v>
      </c>
      <c r="D5143" t="s">
        <v>21</v>
      </c>
      <c r="E5143">
        <v>98248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43378</v>
      </c>
      <c r="L5143" t="s">
        <v>26</v>
      </c>
      <c r="N5143" t="s">
        <v>24</v>
      </c>
    </row>
    <row r="5144" spans="1:14" x14ac:dyDescent="0.25">
      <c r="A5144" t="s">
        <v>8271</v>
      </c>
      <c r="B5144" t="s">
        <v>8272</v>
      </c>
      <c r="C5144" t="s">
        <v>1347</v>
      </c>
      <c r="D5144" t="s">
        <v>21</v>
      </c>
      <c r="E5144">
        <v>98248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43378</v>
      </c>
      <c r="L5144" t="s">
        <v>26</v>
      </c>
      <c r="N5144" t="s">
        <v>24</v>
      </c>
    </row>
    <row r="5145" spans="1:14" x14ac:dyDescent="0.25">
      <c r="A5145" t="s">
        <v>8273</v>
      </c>
      <c r="B5145" t="s">
        <v>8274</v>
      </c>
      <c r="C5145" t="s">
        <v>1347</v>
      </c>
      <c r="D5145" t="s">
        <v>21</v>
      </c>
      <c r="E5145">
        <v>98248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43378</v>
      </c>
      <c r="L5145" t="s">
        <v>26</v>
      </c>
      <c r="N5145" t="s">
        <v>24</v>
      </c>
    </row>
    <row r="5146" spans="1:14" x14ac:dyDescent="0.25">
      <c r="A5146" t="s">
        <v>8275</v>
      </c>
      <c r="B5146" t="s">
        <v>8276</v>
      </c>
      <c r="C5146" t="s">
        <v>1347</v>
      </c>
      <c r="D5146" t="s">
        <v>21</v>
      </c>
      <c r="E5146">
        <v>98248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43378</v>
      </c>
      <c r="L5146" t="s">
        <v>26</v>
      </c>
      <c r="N5146" t="s">
        <v>24</v>
      </c>
    </row>
    <row r="5147" spans="1:14" x14ac:dyDescent="0.25">
      <c r="A5147" t="s">
        <v>8277</v>
      </c>
      <c r="B5147" t="s">
        <v>8278</v>
      </c>
      <c r="C5147" t="s">
        <v>1347</v>
      </c>
      <c r="D5147" t="s">
        <v>21</v>
      </c>
      <c r="E5147">
        <v>98248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43378</v>
      </c>
      <c r="L5147" t="s">
        <v>26</v>
      </c>
      <c r="N5147" t="s">
        <v>24</v>
      </c>
    </row>
    <row r="5148" spans="1:14" x14ac:dyDescent="0.25">
      <c r="A5148" t="s">
        <v>2109</v>
      </c>
      <c r="B5148" t="s">
        <v>3429</v>
      </c>
      <c r="C5148" t="s">
        <v>930</v>
      </c>
      <c r="D5148" t="s">
        <v>21</v>
      </c>
      <c r="E5148">
        <v>99357</v>
      </c>
      <c r="F5148" t="s">
        <v>22</v>
      </c>
      <c r="G5148" t="s">
        <v>22</v>
      </c>
      <c r="H5148" t="s">
        <v>104</v>
      </c>
      <c r="I5148" t="s">
        <v>105</v>
      </c>
      <c r="J5148" t="s">
        <v>59</v>
      </c>
      <c r="K5148" s="1">
        <v>43378</v>
      </c>
      <c r="L5148" t="s">
        <v>60</v>
      </c>
      <c r="M5148" t="str">
        <f>HYPERLINK("https://www.regulations.gov/docket?D=FDA-2018-H-3780")</f>
        <v>https://www.regulations.gov/docket?D=FDA-2018-H-3780</v>
      </c>
      <c r="N5148" t="s">
        <v>59</v>
      </c>
    </row>
    <row r="5149" spans="1:14" x14ac:dyDescent="0.25">
      <c r="A5149" t="s">
        <v>98</v>
      </c>
      <c r="B5149" t="s">
        <v>8279</v>
      </c>
      <c r="C5149" t="s">
        <v>1347</v>
      </c>
      <c r="D5149" t="s">
        <v>21</v>
      </c>
      <c r="E5149">
        <v>98248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43378</v>
      </c>
      <c r="L5149" t="s">
        <v>26</v>
      </c>
      <c r="N5149" t="s">
        <v>24</v>
      </c>
    </row>
    <row r="5150" spans="1:14" x14ac:dyDescent="0.25">
      <c r="A5150" t="s">
        <v>8280</v>
      </c>
      <c r="B5150" t="s">
        <v>8281</v>
      </c>
      <c r="C5150" t="s">
        <v>1347</v>
      </c>
      <c r="D5150" t="s">
        <v>21</v>
      </c>
      <c r="E5150">
        <v>98248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43378</v>
      </c>
      <c r="L5150" t="s">
        <v>26</v>
      </c>
      <c r="N5150" t="s">
        <v>24</v>
      </c>
    </row>
    <row r="5151" spans="1:14" x14ac:dyDescent="0.25">
      <c r="A5151" t="s">
        <v>4591</v>
      </c>
      <c r="B5151" t="s">
        <v>4592</v>
      </c>
      <c r="C5151" t="s">
        <v>108</v>
      </c>
      <c r="D5151" t="s">
        <v>21</v>
      </c>
      <c r="E5151">
        <v>98208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43377</v>
      </c>
      <c r="L5151" t="s">
        <v>26</v>
      </c>
      <c r="N5151" t="s">
        <v>24</v>
      </c>
    </row>
    <row r="5152" spans="1:14" x14ac:dyDescent="0.25">
      <c r="A5152" t="s">
        <v>2618</v>
      </c>
      <c r="B5152" t="s">
        <v>2619</v>
      </c>
      <c r="C5152" t="s">
        <v>29</v>
      </c>
      <c r="D5152" t="s">
        <v>21</v>
      </c>
      <c r="E5152">
        <v>98801</v>
      </c>
      <c r="F5152" t="s">
        <v>22</v>
      </c>
      <c r="G5152" t="s">
        <v>22</v>
      </c>
      <c r="H5152" t="s">
        <v>116</v>
      </c>
      <c r="I5152" t="s">
        <v>117</v>
      </c>
      <c r="J5152" s="1">
        <v>43322</v>
      </c>
      <c r="K5152" s="1">
        <v>43377</v>
      </c>
      <c r="L5152" t="s">
        <v>118</v>
      </c>
      <c r="N5152" t="s">
        <v>1849</v>
      </c>
    </row>
    <row r="5153" spans="1:14" x14ac:dyDescent="0.25">
      <c r="A5153" t="s">
        <v>1056</v>
      </c>
      <c r="B5153" t="s">
        <v>1057</v>
      </c>
      <c r="C5153" t="s">
        <v>209</v>
      </c>
      <c r="D5153" t="s">
        <v>21</v>
      </c>
      <c r="E5153">
        <v>98032</v>
      </c>
      <c r="F5153" t="s">
        <v>22</v>
      </c>
      <c r="G5153" t="s">
        <v>22</v>
      </c>
      <c r="H5153" t="s">
        <v>116</v>
      </c>
      <c r="I5153" t="s">
        <v>117</v>
      </c>
      <c r="J5153" s="1">
        <v>43319</v>
      </c>
      <c r="K5153" s="1">
        <v>43377</v>
      </c>
      <c r="L5153" t="s">
        <v>118</v>
      </c>
      <c r="N5153" t="s">
        <v>1849</v>
      </c>
    </row>
    <row r="5154" spans="1:14" x14ac:dyDescent="0.25">
      <c r="A5154" t="s">
        <v>1579</v>
      </c>
      <c r="B5154" t="s">
        <v>1580</v>
      </c>
      <c r="C5154" t="s">
        <v>20</v>
      </c>
      <c r="D5154" t="s">
        <v>21</v>
      </c>
      <c r="E5154">
        <v>98105</v>
      </c>
      <c r="F5154" t="s">
        <v>22</v>
      </c>
      <c r="G5154" t="s">
        <v>22</v>
      </c>
      <c r="H5154" t="s">
        <v>104</v>
      </c>
      <c r="I5154" t="s">
        <v>148</v>
      </c>
      <c r="J5154" s="1">
        <v>43327</v>
      </c>
      <c r="K5154" s="1">
        <v>43377</v>
      </c>
      <c r="L5154" t="s">
        <v>118</v>
      </c>
      <c r="N5154" t="s">
        <v>1858</v>
      </c>
    </row>
    <row r="5155" spans="1:14" x14ac:dyDescent="0.25">
      <c r="A5155" t="s">
        <v>441</v>
      </c>
      <c r="B5155" t="s">
        <v>442</v>
      </c>
      <c r="C5155" t="s">
        <v>443</v>
      </c>
      <c r="D5155" t="s">
        <v>21</v>
      </c>
      <c r="E5155">
        <v>98059</v>
      </c>
      <c r="F5155" t="s">
        <v>22</v>
      </c>
      <c r="G5155" t="s">
        <v>22</v>
      </c>
      <c r="H5155" t="s">
        <v>104</v>
      </c>
      <c r="I5155" t="s">
        <v>148</v>
      </c>
      <c r="J5155" s="1">
        <v>43326</v>
      </c>
      <c r="K5155" s="1">
        <v>43377</v>
      </c>
      <c r="L5155" t="s">
        <v>118</v>
      </c>
      <c r="N5155" t="s">
        <v>1858</v>
      </c>
    </row>
    <row r="5156" spans="1:14" x14ac:dyDescent="0.25">
      <c r="A5156" t="s">
        <v>1157</v>
      </c>
      <c r="B5156" t="s">
        <v>1158</v>
      </c>
      <c r="C5156" t="s">
        <v>800</v>
      </c>
      <c r="D5156" t="s">
        <v>21</v>
      </c>
      <c r="E5156">
        <v>98012</v>
      </c>
      <c r="F5156" t="s">
        <v>22</v>
      </c>
      <c r="G5156" t="s">
        <v>22</v>
      </c>
      <c r="H5156" t="s">
        <v>104</v>
      </c>
      <c r="I5156" t="s">
        <v>105</v>
      </c>
      <c r="J5156" s="1">
        <v>43325</v>
      </c>
      <c r="K5156" s="1">
        <v>43377</v>
      </c>
      <c r="L5156" t="s">
        <v>118</v>
      </c>
      <c r="N5156" t="s">
        <v>1858</v>
      </c>
    </row>
    <row r="5157" spans="1:14" x14ac:dyDescent="0.25">
      <c r="A5157" t="s">
        <v>111</v>
      </c>
      <c r="B5157" t="s">
        <v>1316</v>
      </c>
      <c r="C5157" t="s">
        <v>108</v>
      </c>
      <c r="D5157" t="s">
        <v>21</v>
      </c>
      <c r="E5157">
        <v>98204</v>
      </c>
      <c r="F5157" t="s">
        <v>22</v>
      </c>
      <c r="G5157" t="s">
        <v>22</v>
      </c>
      <c r="H5157" t="s">
        <v>116</v>
      </c>
      <c r="I5157" t="s">
        <v>117</v>
      </c>
      <c r="J5157" s="1">
        <v>43326</v>
      </c>
      <c r="K5157" s="1">
        <v>43377</v>
      </c>
      <c r="L5157" t="s">
        <v>118</v>
      </c>
      <c r="N5157" t="s">
        <v>1849</v>
      </c>
    </row>
    <row r="5158" spans="1:14" x14ac:dyDescent="0.25">
      <c r="A5158" t="s">
        <v>4098</v>
      </c>
      <c r="B5158" t="s">
        <v>4099</v>
      </c>
      <c r="C5158" t="s">
        <v>632</v>
      </c>
      <c r="D5158" t="s">
        <v>21</v>
      </c>
      <c r="E5158">
        <v>98037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43377</v>
      </c>
      <c r="L5158" t="s">
        <v>26</v>
      </c>
      <c r="N5158" t="s">
        <v>24</v>
      </c>
    </row>
    <row r="5159" spans="1:14" x14ac:dyDescent="0.25">
      <c r="A5159" t="s">
        <v>8282</v>
      </c>
      <c r="B5159" t="s">
        <v>8283</v>
      </c>
      <c r="C5159" t="s">
        <v>7623</v>
      </c>
      <c r="D5159" t="s">
        <v>21</v>
      </c>
      <c r="E5159">
        <v>98589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43377</v>
      </c>
      <c r="L5159" t="s">
        <v>26</v>
      </c>
      <c r="N5159" t="s">
        <v>24</v>
      </c>
    </row>
    <row r="5160" spans="1:14" x14ac:dyDescent="0.25">
      <c r="A5160" t="s">
        <v>809</v>
      </c>
      <c r="B5160" t="s">
        <v>4578</v>
      </c>
      <c r="C5160" t="s">
        <v>20</v>
      </c>
      <c r="D5160" t="s">
        <v>21</v>
      </c>
      <c r="E5160">
        <v>98115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43377</v>
      </c>
      <c r="L5160" t="s">
        <v>26</v>
      </c>
      <c r="N5160" t="s">
        <v>24</v>
      </c>
    </row>
    <row r="5161" spans="1:14" x14ac:dyDescent="0.25">
      <c r="A5161" t="s">
        <v>8284</v>
      </c>
      <c r="B5161" t="s">
        <v>8285</v>
      </c>
      <c r="C5161" t="s">
        <v>539</v>
      </c>
      <c r="D5161" t="s">
        <v>21</v>
      </c>
      <c r="E5161">
        <v>98592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43377</v>
      </c>
      <c r="L5161" t="s">
        <v>26</v>
      </c>
      <c r="N5161" t="s">
        <v>24</v>
      </c>
    </row>
    <row r="5162" spans="1:14" x14ac:dyDescent="0.25">
      <c r="A5162" t="s">
        <v>2628</v>
      </c>
      <c r="B5162" t="s">
        <v>2629</v>
      </c>
      <c r="C5162" t="s">
        <v>29</v>
      </c>
      <c r="D5162" t="s">
        <v>21</v>
      </c>
      <c r="E5162">
        <v>98801</v>
      </c>
      <c r="F5162" t="s">
        <v>22</v>
      </c>
      <c r="G5162" t="s">
        <v>22</v>
      </c>
      <c r="H5162" t="s">
        <v>116</v>
      </c>
      <c r="I5162" t="s">
        <v>117</v>
      </c>
      <c r="J5162" s="1">
        <v>43322</v>
      </c>
      <c r="K5162" s="1">
        <v>43377</v>
      </c>
      <c r="L5162" t="s">
        <v>118</v>
      </c>
      <c r="N5162" t="s">
        <v>1992</v>
      </c>
    </row>
    <row r="5163" spans="1:14" x14ac:dyDescent="0.25">
      <c r="A5163" t="s">
        <v>918</v>
      </c>
      <c r="B5163" t="s">
        <v>4429</v>
      </c>
      <c r="C5163" t="s">
        <v>20</v>
      </c>
      <c r="D5163" t="s">
        <v>21</v>
      </c>
      <c r="E5163">
        <v>98105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43377</v>
      </c>
      <c r="L5163" t="s">
        <v>26</v>
      </c>
      <c r="N5163" t="s">
        <v>24</v>
      </c>
    </row>
    <row r="5164" spans="1:14" x14ac:dyDescent="0.25">
      <c r="A5164" t="s">
        <v>2091</v>
      </c>
      <c r="B5164" t="s">
        <v>2092</v>
      </c>
      <c r="C5164" t="s">
        <v>2093</v>
      </c>
      <c r="D5164" t="s">
        <v>21</v>
      </c>
      <c r="E5164">
        <v>98396</v>
      </c>
      <c r="F5164" t="s">
        <v>22</v>
      </c>
      <c r="G5164" t="s">
        <v>22</v>
      </c>
      <c r="H5164" t="s">
        <v>104</v>
      </c>
      <c r="I5164" t="s">
        <v>148</v>
      </c>
      <c r="J5164" s="1">
        <v>43325</v>
      </c>
      <c r="K5164" s="1">
        <v>43377</v>
      </c>
      <c r="L5164" t="s">
        <v>118</v>
      </c>
      <c r="N5164" t="s">
        <v>1858</v>
      </c>
    </row>
    <row r="5165" spans="1:14" x14ac:dyDescent="0.25">
      <c r="A5165" t="s">
        <v>5633</v>
      </c>
      <c r="B5165" t="s">
        <v>5634</v>
      </c>
      <c r="C5165" t="s">
        <v>4759</v>
      </c>
      <c r="D5165" t="s">
        <v>21</v>
      </c>
      <c r="E5165">
        <v>98074</v>
      </c>
      <c r="F5165" t="s">
        <v>22</v>
      </c>
      <c r="G5165" t="s">
        <v>22</v>
      </c>
      <c r="H5165" t="s">
        <v>116</v>
      </c>
      <c r="I5165" t="s">
        <v>212</v>
      </c>
      <c r="J5165" s="1">
        <v>43328</v>
      </c>
      <c r="K5165" s="1">
        <v>43377</v>
      </c>
      <c r="L5165" t="s">
        <v>118</v>
      </c>
      <c r="N5165" t="s">
        <v>1992</v>
      </c>
    </row>
    <row r="5166" spans="1:14" x14ac:dyDescent="0.25">
      <c r="A5166" t="s">
        <v>2006</v>
      </c>
      <c r="B5166" t="s">
        <v>2007</v>
      </c>
      <c r="C5166" t="s">
        <v>403</v>
      </c>
      <c r="D5166" t="s">
        <v>21</v>
      </c>
      <c r="E5166">
        <v>98611</v>
      </c>
      <c r="F5166" t="s">
        <v>22</v>
      </c>
      <c r="G5166" t="s">
        <v>22</v>
      </c>
      <c r="H5166" t="s">
        <v>116</v>
      </c>
      <c r="I5166" t="s">
        <v>117</v>
      </c>
      <c r="J5166" s="1">
        <v>43283</v>
      </c>
      <c r="K5166" s="1">
        <v>43377</v>
      </c>
      <c r="L5166" t="s">
        <v>118</v>
      </c>
      <c r="N5166" t="s">
        <v>1992</v>
      </c>
    </row>
    <row r="5167" spans="1:14" x14ac:dyDescent="0.25">
      <c r="A5167" t="s">
        <v>8286</v>
      </c>
      <c r="B5167" t="s">
        <v>8287</v>
      </c>
      <c r="C5167" t="s">
        <v>20</v>
      </c>
      <c r="D5167" t="s">
        <v>21</v>
      </c>
      <c r="E5167">
        <v>98103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43377</v>
      </c>
      <c r="L5167" t="s">
        <v>26</v>
      </c>
      <c r="N5167" t="s">
        <v>24</v>
      </c>
    </row>
    <row r="5168" spans="1:14" x14ac:dyDescent="0.25">
      <c r="A5168" t="s">
        <v>5470</v>
      </c>
      <c r="B5168" t="s">
        <v>282</v>
      </c>
      <c r="C5168" t="s">
        <v>283</v>
      </c>
      <c r="D5168" t="s">
        <v>21</v>
      </c>
      <c r="E5168">
        <v>98467</v>
      </c>
      <c r="F5168" t="s">
        <v>22</v>
      </c>
      <c r="G5168" t="s">
        <v>22</v>
      </c>
      <c r="H5168" t="s">
        <v>116</v>
      </c>
      <c r="I5168" t="s">
        <v>117</v>
      </c>
      <c r="J5168" s="1">
        <v>43325</v>
      </c>
      <c r="K5168" s="1">
        <v>43377</v>
      </c>
      <c r="L5168" t="s">
        <v>118</v>
      </c>
      <c r="N5168" t="s">
        <v>1992</v>
      </c>
    </row>
    <row r="5169" spans="1:14" x14ac:dyDescent="0.25">
      <c r="A5169" t="s">
        <v>683</v>
      </c>
      <c r="B5169" t="s">
        <v>8288</v>
      </c>
      <c r="C5169" t="s">
        <v>108</v>
      </c>
      <c r="D5169" t="s">
        <v>21</v>
      </c>
      <c r="E5169">
        <v>98201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43377</v>
      </c>
      <c r="L5169" t="s">
        <v>26</v>
      </c>
      <c r="N5169" t="s">
        <v>24</v>
      </c>
    </row>
    <row r="5170" spans="1:14" x14ac:dyDescent="0.25">
      <c r="A5170" t="s">
        <v>8289</v>
      </c>
      <c r="B5170" t="s">
        <v>8290</v>
      </c>
      <c r="C5170" t="s">
        <v>7623</v>
      </c>
      <c r="D5170" t="s">
        <v>21</v>
      </c>
      <c r="E5170">
        <v>98589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43377</v>
      </c>
      <c r="L5170" t="s">
        <v>26</v>
      </c>
      <c r="N5170" t="s">
        <v>24</v>
      </c>
    </row>
    <row r="5171" spans="1:14" x14ac:dyDescent="0.25">
      <c r="A5171" t="s">
        <v>4567</v>
      </c>
      <c r="B5171" t="s">
        <v>4568</v>
      </c>
      <c r="C5171" t="s">
        <v>108</v>
      </c>
      <c r="D5171" t="s">
        <v>21</v>
      </c>
      <c r="E5171">
        <v>98204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43377</v>
      </c>
      <c r="L5171" t="s">
        <v>26</v>
      </c>
      <c r="N5171" t="s">
        <v>24</v>
      </c>
    </row>
    <row r="5172" spans="1:14" x14ac:dyDescent="0.25">
      <c r="A5172" t="s">
        <v>8291</v>
      </c>
      <c r="B5172" t="s">
        <v>8292</v>
      </c>
      <c r="C5172" t="s">
        <v>7623</v>
      </c>
      <c r="D5172" t="s">
        <v>21</v>
      </c>
      <c r="E5172">
        <v>98589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43377</v>
      </c>
      <c r="L5172" t="s">
        <v>26</v>
      </c>
      <c r="N5172" t="s">
        <v>24</v>
      </c>
    </row>
    <row r="5173" spans="1:14" x14ac:dyDescent="0.25">
      <c r="A5173" t="s">
        <v>8293</v>
      </c>
      <c r="B5173" t="s">
        <v>8294</v>
      </c>
      <c r="C5173" t="s">
        <v>722</v>
      </c>
      <c r="D5173" t="s">
        <v>21</v>
      </c>
      <c r="E5173">
        <v>98047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43377</v>
      </c>
      <c r="L5173" t="s">
        <v>26</v>
      </c>
      <c r="N5173" t="s">
        <v>24</v>
      </c>
    </row>
    <row r="5174" spans="1:14" x14ac:dyDescent="0.25">
      <c r="A5174" t="s">
        <v>2910</v>
      </c>
      <c r="B5174" t="s">
        <v>2911</v>
      </c>
      <c r="C5174" t="s">
        <v>108</v>
      </c>
      <c r="D5174" t="s">
        <v>21</v>
      </c>
      <c r="E5174">
        <v>98201</v>
      </c>
      <c r="F5174" t="s">
        <v>22</v>
      </c>
      <c r="G5174" t="s">
        <v>22</v>
      </c>
      <c r="H5174" t="s">
        <v>116</v>
      </c>
      <c r="I5174" t="s">
        <v>117</v>
      </c>
      <c r="J5174" s="1">
        <v>43327</v>
      </c>
      <c r="K5174" s="1">
        <v>43377</v>
      </c>
      <c r="L5174" t="s">
        <v>118</v>
      </c>
      <c r="N5174" t="s">
        <v>1992</v>
      </c>
    </row>
    <row r="5175" spans="1:14" x14ac:dyDescent="0.25">
      <c r="A5175" t="s">
        <v>98</v>
      </c>
      <c r="B5175" t="s">
        <v>6526</v>
      </c>
      <c r="C5175" t="s">
        <v>227</v>
      </c>
      <c r="D5175" t="s">
        <v>21</v>
      </c>
      <c r="E5175">
        <v>98225</v>
      </c>
      <c r="F5175" t="s">
        <v>22</v>
      </c>
      <c r="G5175" t="s">
        <v>22</v>
      </c>
      <c r="H5175" t="s">
        <v>116</v>
      </c>
      <c r="I5175" t="s">
        <v>117</v>
      </c>
      <c r="J5175" s="1">
        <v>43328</v>
      </c>
      <c r="K5175" s="1">
        <v>43377</v>
      </c>
      <c r="L5175" t="s">
        <v>118</v>
      </c>
      <c r="N5175" t="s">
        <v>1992</v>
      </c>
    </row>
    <row r="5176" spans="1:14" x14ac:dyDescent="0.25">
      <c r="A5176" t="s">
        <v>2631</v>
      </c>
      <c r="B5176" t="s">
        <v>2632</v>
      </c>
      <c r="C5176" t="s">
        <v>29</v>
      </c>
      <c r="D5176" t="s">
        <v>21</v>
      </c>
      <c r="E5176">
        <v>98801</v>
      </c>
      <c r="F5176" t="s">
        <v>22</v>
      </c>
      <c r="G5176" t="s">
        <v>22</v>
      </c>
      <c r="H5176" t="s">
        <v>104</v>
      </c>
      <c r="I5176" t="s">
        <v>148</v>
      </c>
      <c r="J5176" s="1">
        <v>43323</v>
      </c>
      <c r="K5176" s="1">
        <v>43377</v>
      </c>
      <c r="L5176" t="s">
        <v>118</v>
      </c>
      <c r="N5176" t="s">
        <v>1854</v>
      </c>
    </row>
    <row r="5177" spans="1:14" x14ac:dyDescent="0.25">
      <c r="A5177" t="s">
        <v>8295</v>
      </c>
      <c r="B5177" t="s">
        <v>8296</v>
      </c>
      <c r="C5177" t="s">
        <v>6567</v>
      </c>
      <c r="D5177" t="s">
        <v>21</v>
      </c>
      <c r="E5177">
        <v>98530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43377</v>
      </c>
      <c r="L5177" t="s">
        <v>26</v>
      </c>
      <c r="N5177" t="s">
        <v>24</v>
      </c>
    </row>
    <row r="5178" spans="1:14" x14ac:dyDescent="0.25">
      <c r="A5178" t="s">
        <v>3292</v>
      </c>
      <c r="B5178" t="s">
        <v>3293</v>
      </c>
      <c r="C5178" t="s">
        <v>108</v>
      </c>
      <c r="D5178" t="s">
        <v>21</v>
      </c>
      <c r="E5178">
        <v>98201</v>
      </c>
      <c r="F5178" t="s">
        <v>22</v>
      </c>
      <c r="G5178" t="s">
        <v>22</v>
      </c>
      <c r="H5178" t="s">
        <v>116</v>
      </c>
      <c r="I5178" t="s">
        <v>117</v>
      </c>
      <c r="J5178" s="1">
        <v>43327</v>
      </c>
      <c r="K5178" s="1">
        <v>43377</v>
      </c>
      <c r="L5178" t="s">
        <v>118</v>
      </c>
      <c r="N5178" t="s">
        <v>1992</v>
      </c>
    </row>
    <row r="5179" spans="1:14" x14ac:dyDescent="0.25">
      <c r="A5179" t="s">
        <v>2289</v>
      </c>
      <c r="B5179" t="s">
        <v>2290</v>
      </c>
      <c r="C5179" t="s">
        <v>53</v>
      </c>
      <c r="D5179" t="s">
        <v>21</v>
      </c>
      <c r="E5179">
        <v>98815</v>
      </c>
      <c r="F5179" t="s">
        <v>22</v>
      </c>
      <c r="G5179" t="s">
        <v>22</v>
      </c>
      <c r="H5179" t="s">
        <v>104</v>
      </c>
      <c r="I5179" t="s">
        <v>105</v>
      </c>
      <c r="J5179" s="1">
        <v>43324</v>
      </c>
      <c r="K5179" s="1">
        <v>43377</v>
      </c>
      <c r="L5179" t="s">
        <v>118</v>
      </c>
      <c r="N5179" t="s">
        <v>1854</v>
      </c>
    </row>
    <row r="5180" spans="1:14" x14ac:dyDescent="0.25">
      <c r="A5180" t="s">
        <v>685</v>
      </c>
      <c r="B5180" t="s">
        <v>1671</v>
      </c>
      <c r="C5180" t="s">
        <v>227</v>
      </c>
      <c r="D5180" t="s">
        <v>21</v>
      </c>
      <c r="E5180">
        <v>98229</v>
      </c>
      <c r="F5180" t="s">
        <v>22</v>
      </c>
      <c r="G5180" t="s">
        <v>22</v>
      </c>
      <c r="H5180" t="s">
        <v>104</v>
      </c>
      <c r="I5180" t="s">
        <v>148</v>
      </c>
      <c r="J5180" s="1">
        <v>43328</v>
      </c>
      <c r="K5180" s="1">
        <v>43377</v>
      </c>
      <c r="L5180" t="s">
        <v>118</v>
      </c>
      <c r="N5180" t="s">
        <v>1854</v>
      </c>
    </row>
    <row r="5181" spans="1:14" x14ac:dyDescent="0.25">
      <c r="A5181" t="s">
        <v>8297</v>
      </c>
      <c r="B5181" t="s">
        <v>8298</v>
      </c>
      <c r="C5181" t="s">
        <v>555</v>
      </c>
      <c r="D5181" t="s">
        <v>21</v>
      </c>
      <c r="E5181">
        <v>98052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43377</v>
      </c>
      <c r="L5181" t="s">
        <v>26</v>
      </c>
      <c r="N5181" t="s">
        <v>24</v>
      </c>
    </row>
    <row r="5182" spans="1:14" x14ac:dyDescent="0.25">
      <c r="A5182" t="s">
        <v>727</v>
      </c>
      <c r="B5182" t="s">
        <v>728</v>
      </c>
      <c r="C5182" t="s">
        <v>236</v>
      </c>
      <c r="D5182" t="s">
        <v>21</v>
      </c>
      <c r="E5182">
        <v>98409</v>
      </c>
      <c r="F5182" t="s">
        <v>22</v>
      </c>
      <c r="G5182" t="s">
        <v>22</v>
      </c>
      <c r="H5182" t="s">
        <v>116</v>
      </c>
      <c r="I5182" t="s">
        <v>212</v>
      </c>
      <c r="J5182" s="1">
        <v>43325</v>
      </c>
      <c r="K5182" s="1">
        <v>43377</v>
      </c>
      <c r="L5182" t="s">
        <v>118</v>
      </c>
      <c r="N5182" t="s">
        <v>1849</v>
      </c>
    </row>
    <row r="5183" spans="1:14" x14ac:dyDescent="0.25">
      <c r="A5183" t="s">
        <v>3981</v>
      </c>
      <c r="B5183" t="s">
        <v>8299</v>
      </c>
      <c r="C5183" t="s">
        <v>555</v>
      </c>
      <c r="D5183" t="s">
        <v>21</v>
      </c>
      <c r="E5183">
        <v>98052</v>
      </c>
      <c r="F5183" t="s">
        <v>22</v>
      </c>
      <c r="G5183" t="s">
        <v>22</v>
      </c>
      <c r="H5183" t="s">
        <v>116</v>
      </c>
      <c r="I5183" t="s">
        <v>212</v>
      </c>
      <c r="J5183" s="1">
        <v>43326</v>
      </c>
      <c r="K5183" s="1">
        <v>43377</v>
      </c>
      <c r="L5183" t="s">
        <v>118</v>
      </c>
      <c r="N5183" t="s">
        <v>1992</v>
      </c>
    </row>
    <row r="5184" spans="1:14" x14ac:dyDescent="0.25">
      <c r="A5184" t="s">
        <v>77</v>
      </c>
      <c r="B5184" t="s">
        <v>8300</v>
      </c>
      <c r="C5184" t="s">
        <v>108</v>
      </c>
      <c r="D5184" t="s">
        <v>21</v>
      </c>
      <c r="E5184">
        <v>98203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43377</v>
      </c>
      <c r="L5184" t="s">
        <v>26</v>
      </c>
      <c r="N5184" t="s">
        <v>24</v>
      </c>
    </row>
    <row r="5185" spans="1:14" x14ac:dyDescent="0.25">
      <c r="A5185" t="s">
        <v>8301</v>
      </c>
      <c r="B5185" t="s">
        <v>8302</v>
      </c>
      <c r="C5185" t="s">
        <v>20</v>
      </c>
      <c r="D5185" t="s">
        <v>21</v>
      </c>
      <c r="E5185">
        <v>98105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43377</v>
      </c>
      <c r="L5185" t="s">
        <v>26</v>
      </c>
      <c r="N5185" t="s">
        <v>24</v>
      </c>
    </row>
    <row r="5186" spans="1:14" x14ac:dyDescent="0.25">
      <c r="A5186" t="s">
        <v>8303</v>
      </c>
      <c r="B5186" t="s">
        <v>8304</v>
      </c>
      <c r="C5186" t="s">
        <v>20</v>
      </c>
      <c r="D5186" t="s">
        <v>21</v>
      </c>
      <c r="E5186">
        <v>98115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43376</v>
      </c>
      <c r="L5186" t="s">
        <v>26</v>
      </c>
      <c r="N5186" t="s">
        <v>24</v>
      </c>
    </row>
    <row r="5187" spans="1:14" x14ac:dyDescent="0.25">
      <c r="A5187" t="s">
        <v>8305</v>
      </c>
      <c r="B5187" t="s">
        <v>8306</v>
      </c>
      <c r="C5187" t="s">
        <v>20</v>
      </c>
      <c r="D5187" t="s">
        <v>21</v>
      </c>
      <c r="E5187">
        <v>98109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43376</v>
      </c>
      <c r="L5187" t="s">
        <v>26</v>
      </c>
      <c r="N5187" t="s">
        <v>24</v>
      </c>
    </row>
    <row r="5188" spans="1:14" x14ac:dyDescent="0.25">
      <c r="A5188" t="s">
        <v>8307</v>
      </c>
      <c r="B5188" t="s">
        <v>8308</v>
      </c>
      <c r="C5188" t="s">
        <v>255</v>
      </c>
      <c r="D5188" t="s">
        <v>21</v>
      </c>
      <c r="E5188">
        <v>98626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43376</v>
      </c>
      <c r="L5188" t="s">
        <v>26</v>
      </c>
      <c r="N5188" t="s">
        <v>24</v>
      </c>
    </row>
    <row r="5189" spans="1:14" x14ac:dyDescent="0.25">
      <c r="A5189" t="s">
        <v>111</v>
      </c>
      <c r="B5189" t="s">
        <v>8309</v>
      </c>
      <c r="C5189" t="s">
        <v>268</v>
      </c>
      <c r="D5189" t="s">
        <v>21</v>
      </c>
      <c r="E5189">
        <v>98168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43376</v>
      </c>
      <c r="L5189" t="s">
        <v>26</v>
      </c>
      <c r="N5189" t="s">
        <v>24</v>
      </c>
    </row>
    <row r="5190" spans="1:14" x14ac:dyDescent="0.25">
      <c r="A5190" t="s">
        <v>8310</v>
      </c>
      <c r="B5190" t="s">
        <v>8311</v>
      </c>
      <c r="C5190" t="s">
        <v>454</v>
      </c>
      <c r="D5190" t="s">
        <v>21</v>
      </c>
      <c r="E5190">
        <v>98004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43376</v>
      </c>
      <c r="L5190" t="s">
        <v>26</v>
      </c>
      <c r="N5190" t="s">
        <v>24</v>
      </c>
    </row>
    <row r="5191" spans="1:14" x14ac:dyDescent="0.25">
      <c r="A5191" t="s">
        <v>8312</v>
      </c>
      <c r="B5191" t="s">
        <v>8313</v>
      </c>
      <c r="C5191" t="s">
        <v>255</v>
      </c>
      <c r="D5191" t="s">
        <v>21</v>
      </c>
      <c r="E5191">
        <v>98626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43376</v>
      </c>
      <c r="L5191" t="s">
        <v>26</v>
      </c>
      <c r="N5191" t="s">
        <v>24</v>
      </c>
    </row>
    <row r="5192" spans="1:14" x14ac:dyDescent="0.25">
      <c r="A5192" t="s">
        <v>8314</v>
      </c>
      <c r="B5192" t="s">
        <v>8315</v>
      </c>
      <c r="C5192" t="s">
        <v>255</v>
      </c>
      <c r="D5192" t="s">
        <v>21</v>
      </c>
      <c r="E5192">
        <v>98626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43376</v>
      </c>
      <c r="L5192" t="s">
        <v>26</v>
      </c>
      <c r="N5192" t="s">
        <v>24</v>
      </c>
    </row>
    <row r="5193" spans="1:14" x14ac:dyDescent="0.25">
      <c r="A5193" t="s">
        <v>2103</v>
      </c>
      <c r="B5193" t="s">
        <v>8316</v>
      </c>
      <c r="C5193" t="s">
        <v>20</v>
      </c>
      <c r="D5193" t="s">
        <v>21</v>
      </c>
      <c r="E5193">
        <v>98103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43376</v>
      </c>
      <c r="L5193" t="s">
        <v>26</v>
      </c>
      <c r="N5193" t="s">
        <v>24</v>
      </c>
    </row>
    <row r="5194" spans="1:14" x14ac:dyDescent="0.25">
      <c r="A5194" t="s">
        <v>2109</v>
      </c>
      <c r="B5194" t="s">
        <v>3887</v>
      </c>
      <c r="C5194" t="s">
        <v>1904</v>
      </c>
      <c r="D5194" t="s">
        <v>21</v>
      </c>
      <c r="E5194">
        <v>99169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43376</v>
      </c>
      <c r="L5194" t="s">
        <v>26</v>
      </c>
      <c r="N5194" t="s">
        <v>24</v>
      </c>
    </row>
    <row r="5195" spans="1:14" x14ac:dyDescent="0.25">
      <c r="A5195" t="s">
        <v>8317</v>
      </c>
      <c r="B5195" t="s">
        <v>8318</v>
      </c>
      <c r="C5195" t="s">
        <v>255</v>
      </c>
      <c r="D5195" t="s">
        <v>21</v>
      </c>
      <c r="E5195">
        <v>98626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43376</v>
      </c>
      <c r="L5195" t="s">
        <v>26</v>
      </c>
      <c r="N5195" t="s">
        <v>24</v>
      </c>
    </row>
    <row r="5196" spans="1:14" x14ac:dyDescent="0.25">
      <c r="A5196" t="s">
        <v>8319</v>
      </c>
      <c r="B5196" t="s">
        <v>8320</v>
      </c>
      <c r="C5196" t="s">
        <v>20</v>
      </c>
      <c r="D5196" t="s">
        <v>21</v>
      </c>
      <c r="E5196">
        <v>98103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43376</v>
      </c>
      <c r="L5196" t="s">
        <v>26</v>
      </c>
      <c r="N5196" t="s">
        <v>24</v>
      </c>
    </row>
    <row r="5197" spans="1:14" x14ac:dyDescent="0.25">
      <c r="A5197" t="s">
        <v>8321</v>
      </c>
      <c r="B5197" t="s">
        <v>8322</v>
      </c>
      <c r="C5197" t="s">
        <v>255</v>
      </c>
      <c r="D5197" t="s">
        <v>21</v>
      </c>
      <c r="E5197">
        <v>98626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43376</v>
      </c>
      <c r="L5197" t="s">
        <v>26</v>
      </c>
      <c r="N5197" t="s">
        <v>24</v>
      </c>
    </row>
    <row r="5198" spans="1:14" x14ac:dyDescent="0.25">
      <c r="A5198" t="s">
        <v>4036</v>
      </c>
      <c r="B5198" t="s">
        <v>4037</v>
      </c>
      <c r="C5198" t="s">
        <v>209</v>
      </c>
      <c r="D5198" t="s">
        <v>21</v>
      </c>
      <c r="E5198">
        <v>98030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43376</v>
      </c>
      <c r="L5198" t="s">
        <v>26</v>
      </c>
      <c r="N5198" t="s">
        <v>24</v>
      </c>
    </row>
    <row r="5199" spans="1:14" x14ac:dyDescent="0.25">
      <c r="A5199" t="s">
        <v>8323</v>
      </c>
      <c r="B5199" t="s">
        <v>8324</v>
      </c>
      <c r="C5199" t="s">
        <v>255</v>
      </c>
      <c r="D5199" t="s">
        <v>21</v>
      </c>
      <c r="E5199">
        <v>98626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43376</v>
      </c>
      <c r="L5199" t="s">
        <v>26</v>
      </c>
      <c r="N5199" t="s">
        <v>24</v>
      </c>
    </row>
    <row r="5200" spans="1:14" x14ac:dyDescent="0.25">
      <c r="A5200" t="s">
        <v>8325</v>
      </c>
      <c r="B5200" t="s">
        <v>8326</v>
      </c>
      <c r="C5200" t="s">
        <v>255</v>
      </c>
      <c r="D5200" t="s">
        <v>21</v>
      </c>
      <c r="E5200">
        <v>98626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43376</v>
      </c>
      <c r="L5200" t="s">
        <v>26</v>
      </c>
      <c r="N5200" t="s">
        <v>24</v>
      </c>
    </row>
    <row r="5201" spans="1:14" x14ac:dyDescent="0.25">
      <c r="A5201" t="s">
        <v>8327</v>
      </c>
      <c r="B5201" t="s">
        <v>8328</v>
      </c>
      <c r="C5201" t="s">
        <v>20</v>
      </c>
      <c r="D5201" t="s">
        <v>21</v>
      </c>
      <c r="E5201">
        <v>98115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43376</v>
      </c>
      <c r="L5201" t="s">
        <v>26</v>
      </c>
      <c r="N5201" t="s">
        <v>24</v>
      </c>
    </row>
    <row r="5202" spans="1:14" x14ac:dyDescent="0.25">
      <c r="A5202" t="s">
        <v>77</v>
      </c>
      <c r="B5202" t="s">
        <v>8329</v>
      </c>
      <c r="C5202" t="s">
        <v>255</v>
      </c>
      <c r="D5202" t="s">
        <v>21</v>
      </c>
      <c r="E5202">
        <v>98626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43376</v>
      </c>
      <c r="L5202" t="s">
        <v>26</v>
      </c>
      <c r="N5202" t="s">
        <v>24</v>
      </c>
    </row>
    <row r="5203" spans="1:14" x14ac:dyDescent="0.25">
      <c r="A5203" t="s">
        <v>77</v>
      </c>
      <c r="B5203" t="s">
        <v>8330</v>
      </c>
      <c r="C5203" t="s">
        <v>20</v>
      </c>
      <c r="D5203" t="s">
        <v>21</v>
      </c>
      <c r="E5203">
        <v>98115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43376</v>
      </c>
      <c r="L5203" t="s">
        <v>26</v>
      </c>
      <c r="N5203" t="s">
        <v>24</v>
      </c>
    </row>
    <row r="5204" spans="1:14" x14ac:dyDescent="0.25">
      <c r="A5204" t="s">
        <v>3552</v>
      </c>
      <c r="B5204" t="s">
        <v>8331</v>
      </c>
      <c r="C5204" t="s">
        <v>255</v>
      </c>
      <c r="D5204" t="s">
        <v>21</v>
      </c>
      <c r="E5204">
        <v>98626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43376</v>
      </c>
      <c r="L5204" t="s">
        <v>26</v>
      </c>
      <c r="N5204" t="s">
        <v>24</v>
      </c>
    </row>
    <row r="5205" spans="1:14" x14ac:dyDescent="0.25">
      <c r="A5205" t="s">
        <v>8332</v>
      </c>
      <c r="B5205" t="s">
        <v>8333</v>
      </c>
      <c r="C5205" t="s">
        <v>246</v>
      </c>
      <c r="D5205" t="s">
        <v>21</v>
      </c>
      <c r="E5205">
        <v>98311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43375</v>
      </c>
      <c r="L5205" t="s">
        <v>26</v>
      </c>
      <c r="N5205" t="s">
        <v>24</v>
      </c>
    </row>
    <row r="5206" spans="1:14" x14ac:dyDescent="0.25">
      <c r="A5206" t="s">
        <v>8334</v>
      </c>
      <c r="B5206" t="s">
        <v>8335</v>
      </c>
      <c r="C5206" t="s">
        <v>1688</v>
      </c>
      <c r="D5206" t="s">
        <v>21</v>
      </c>
      <c r="E5206">
        <v>98198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43375</v>
      </c>
      <c r="L5206" t="s">
        <v>26</v>
      </c>
      <c r="N5206" t="s">
        <v>24</v>
      </c>
    </row>
    <row r="5207" spans="1:14" x14ac:dyDescent="0.25">
      <c r="A5207" t="s">
        <v>8336</v>
      </c>
      <c r="B5207" t="s">
        <v>8337</v>
      </c>
      <c r="C5207" t="s">
        <v>532</v>
      </c>
      <c r="D5207" t="s">
        <v>21</v>
      </c>
      <c r="E5207">
        <v>98528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43375</v>
      </c>
      <c r="L5207" t="s">
        <v>26</v>
      </c>
      <c r="N5207" t="s">
        <v>24</v>
      </c>
    </row>
    <row r="5208" spans="1:14" x14ac:dyDescent="0.25">
      <c r="A5208" t="s">
        <v>8338</v>
      </c>
      <c r="B5208" t="s">
        <v>8339</v>
      </c>
      <c r="C5208" t="s">
        <v>296</v>
      </c>
      <c r="D5208" t="s">
        <v>21</v>
      </c>
      <c r="E5208">
        <v>98366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43375</v>
      </c>
      <c r="L5208" t="s">
        <v>26</v>
      </c>
      <c r="N5208" t="s">
        <v>24</v>
      </c>
    </row>
    <row r="5209" spans="1:14" x14ac:dyDescent="0.25">
      <c r="A5209" t="s">
        <v>3868</v>
      </c>
      <c r="B5209" t="s">
        <v>3869</v>
      </c>
      <c r="C5209" t="s">
        <v>84</v>
      </c>
      <c r="D5209" t="s">
        <v>21</v>
      </c>
      <c r="E5209">
        <v>98926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43375</v>
      </c>
      <c r="L5209" t="s">
        <v>26</v>
      </c>
      <c r="N5209" t="s">
        <v>24</v>
      </c>
    </row>
    <row r="5210" spans="1:14" x14ac:dyDescent="0.25">
      <c r="A5210" t="s">
        <v>8340</v>
      </c>
      <c r="B5210" t="s">
        <v>8341</v>
      </c>
      <c r="C5210" t="s">
        <v>548</v>
      </c>
      <c r="D5210" t="s">
        <v>21</v>
      </c>
      <c r="E5210">
        <v>98584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43375</v>
      </c>
      <c r="L5210" t="s">
        <v>26</v>
      </c>
      <c r="N5210" t="s">
        <v>24</v>
      </c>
    </row>
    <row r="5211" spans="1:14" x14ac:dyDescent="0.25">
      <c r="A5211" t="s">
        <v>242</v>
      </c>
      <c r="B5211" t="s">
        <v>8342</v>
      </c>
      <c r="C5211" t="s">
        <v>548</v>
      </c>
      <c r="D5211" t="s">
        <v>21</v>
      </c>
      <c r="E5211">
        <v>98584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43375</v>
      </c>
      <c r="L5211" t="s">
        <v>26</v>
      </c>
      <c r="N5211" t="s">
        <v>24</v>
      </c>
    </row>
    <row r="5212" spans="1:14" x14ac:dyDescent="0.25">
      <c r="A5212" t="s">
        <v>4980</v>
      </c>
      <c r="B5212" t="s">
        <v>4981</v>
      </c>
      <c r="C5212" t="s">
        <v>142</v>
      </c>
      <c r="D5212" t="s">
        <v>21</v>
      </c>
      <c r="E5212">
        <v>98908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43375</v>
      </c>
      <c r="L5212" t="s">
        <v>26</v>
      </c>
      <c r="N5212" t="s">
        <v>24</v>
      </c>
    </row>
    <row r="5213" spans="1:14" x14ac:dyDescent="0.25">
      <c r="A5213" t="s">
        <v>8343</v>
      </c>
      <c r="B5213" t="s">
        <v>8344</v>
      </c>
      <c r="C5213" t="s">
        <v>548</v>
      </c>
      <c r="D5213" t="s">
        <v>21</v>
      </c>
      <c r="E5213">
        <v>98584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43375</v>
      </c>
      <c r="L5213" t="s">
        <v>26</v>
      </c>
      <c r="N5213" t="s">
        <v>24</v>
      </c>
    </row>
    <row r="5214" spans="1:14" x14ac:dyDescent="0.25">
      <c r="A5214" t="s">
        <v>8345</v>
      </c>
      <c r="B5214" t="s">
        <v>8346</v>
      </c>
      <c r="C5214" t="s">
        <v>548</v>
      </c>
      <c r="D5214" t="s">
        <v>21</v>
      </c>
      <c r="E5214">
        <v>98584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43375</v>
      </c>
      <c r="L5214" t="s">
        <v>26</v>
      </c>
      <c r="N5214" t="s">
        <v>24</v>
      </c>
    </row>
    <row r="5215" spans="1:14" x14ac:dyDescent="0.25">
      <c r="A5215" t="s">
        <v>8347</v>
      </c>
      <c r="B5215" t="s">
        <v>8348</v>
      </c>
      <c r="C5215" t="s">
        <v>548</v>
      </c>
      <c r="D5215" t="s">
        <v>21</v>
      </c>
      <c r="E5215">
        <v>98584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43375</v>
      </c>
      <c r="L5215" t="s">
        <v>26</v>
      </c>
      <c r="N5215" t="s">
        <v>24</v>
      </c>
    </row>
    <row r="5216" spans="1:14" x14ac:dyDescent="0.25">
      <c r="A5216" t="s">
        <v>2164</v>
      </c>
      <c r="B5216" t="s">
        <v>2165</v>
      </c>
      <c r="C5216" t="s">
        <v>907</v>
      </c>
      <c r="D5216" t="s">
        <v>21</v>
      </c>
      <c r="E5216">
        <v>98221</v>
      </c>
      <c r="F5216" t="s">
        <v>22</v>
      </c>
      <c r="G5216" t="s">
        <v>22</v>
      </c>
      <c r="H5216" t="s">
        <v>104</v>
      </c>
      <c r="I5216" t="s">
        <v>148</v>
      </c>
      <c r="J5216" t="s">
        <v>59</v>
      </c>
      <c r="K5216" s="1">
        <v>43375</v>
      </c>
      <c r="L5216" t="s">
        <v>60</v>
      </c>
      <c r="M5216" t="str">
        <f>HYPERLINK("https://www.regulations.gov/docket?D=FDA-2018-H-3724")</f>
        <v>https://www.regulations.gov/docket?D=FDA-2018-H-3724</v>
      </c>
      <c r="N5216" t="s">
        <v>59</v>
      </c>
    </row>
    <row r="5217" spans="1:14" x14ac:dyDescent="0.25">
      <c r="A5217" t="s">
        <v>8349</v>
      </c>
      <c r="B5217" t="s">
        <v>8350</v>
      </c>
      <c r="C5217" t="s">
        <v>548</v>
      </c>
      <c r="D5217" t="s">
        <v>21</v>
      </c>
      <c r="E5217">
        <v>98584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43375</v>
      </c>
      <c r="L5217" t="s">
        <v>26</v>
      </c>
      <c r="N5217" t="s">
        <v>24</v>
      </c>
    </row>
    <row r="5218" spans="1:14" x14ac:dyDescent="0.25">
      <c r="A5218" t="s">
        <v>8351</v>
      </c>
      <c r="B5218" t="s">
        <v>8352</v>
      </c>
      <c r="C5218" t="s">
        <v>84</v>
      </c>
      <c r="D5218" t="s">
        <v>21</v>
      </c>
      <c r="E5218">
        <v>98926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43375</v>
      </c>
      <c r="L5218" t="s">
        <v>26</v>
      </c>
      <c r="N5218" t="s">
        <v>24</v>
      </c>
    </row>
    <row r="5219" spans="1:14" x14ac:dyDescent="0.25">
      <c r="A5219" t="s">
        <v>71</v>
      </c>
      <c r="B5219" t="s">
        <v>8353</v>
      </c>
      <c r="C5219" t="s">
        <v>548</v>
      </c>
      <c r="D5219" t="s">
        <v>21</v>
      </c>
      <c r="E5219">
        <v>98584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43375</v>
      </c>
      <c r="L5219" t="s">
        <v>26</v>
      </c>
      <c r="N5219" t="s">
        <v>24</v>
      </c>
    </row>
    <row r="5220" spans="1:14" x14ac:dyDescent="0.25">
      <c r="A5220" t="s">
        <v>7665</v>
      </c>
      <c r="B5220" t="s">
        <v>8354</v>
      </c>
      <c r="C5220" t="s">
        <v>246</v>
      </c>
      <c r="D5220" t="s">
        <v>21</v>
      </c>
      <c r="E5220">
        <v>98312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43375</v>
      </c>
      <c r="L5220" t="s">
        <v>26</v>
      </c>
      <c r="N5220" t="s">
        <v>24</v>
      </c>
    </row>
    <row r="5221" spans="1:14" x14ac:dyDescent="0.25">
      <c r="A5221" t="s">
        <v>8355</v>
      </c>
      <c r="B5221" t="s">
        <v>8356</v>
      </c>
      <c r="C5221" t="s">
        <v>8357</v>
      </c>
      <c r="D5221" t="s">
        <v>21</v>
      </c>
      <c r="E5221">
        <v>98524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43375</v>
      </c>
      <c r="L5221" t="s">
        <v>26</v>
      </c>
      <c r="N5221" t="s">
        <v>24</v>
      </c>
    </row>
    <row r="5222" spans="1:14" x14ac:dyDescent="0.25">
      <c r="A5222" t="s">
        <v>8358</v>
      </c>
      <c r="B5222" t="s">
        <v>8359</v>
      </c>
      <c r="C5222" t="s">
        <v>246</v>
      </c>
      <c r="D5222" t="s">
        <v>21</v>
      </c>
      <c r="E5222">
        <v>98337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43375</v>
      </c>
      <c r="L5222" t="s">
        <v>26</v>
      </c>
      <c r="N5222" t="s">
        <v>24</v>
      </c>
    </row>
    <row r="5223" spans="1:14" x14ac:dyDescent="0.25">
      <c r="A5223" t="s">
        <v>8360</v>
      </c>
      <c r="B5223" t="s">
        <v>8361</v>
      </c>
      <c r="C5223" t="s">
        <v>8357</v>
      </c>
      <c r="D5223" t="s">
        <v>21</v>
      </c>
      <c r="E5223">
        <v>98524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43375</v>
      </c>
      <c r="L5223" t="s">
        <v>26</v>
      </c>
      <c r="N5223" t="s">
        <v>24</v>
      </c>
    </row>
    <row r="5224" spans="1:14" x14ac:dyDescent="0.25">
      <c r="A5224" t="s">
        <v>556</v>
      </c>
      <c r="B5224" t="s">
        <v>8362</v>
      </c>
      <c r="C5224" t="s">
        <v>8357</v>
      </c>
      <c r="D5224" t="s">
        <v>21</v>
      </c>
      <c r="E5224">
        <v>98524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43375</v>
      </c>
      <c r="L5224" t="s">
        <v>26</v>
      </c>
      <c r="N5224" t="s">
        <v>24</v>
      </c>
    </row>
    <row r="5225" spans="1:14" x14ac:dyDescent="0.25">
      <c r="A5225" t="s">
        <v>2771</v>
      </c>
      <c r="B5225" t="s">
        <v>2772</v>
      </c>
      <c r="C5225" t="s">
        <v>41</v>
      </c>
      <c r="D5225" t="s">
        <v>21</v>
      </c>
      <c r="E5225">
        <v>98188</v>
      </c>
      <c r="F5225" t="s">
        <v>22</v>
      </c>
      <c r="G5225" t="s">
        <v>22</v>
      </c>
      <c r="H5225" t="s">
        <v>116</v>
      </c>
      <c r="I5225" t="s">
        <v>117</v>
      </c>
      <c r="J5225" t="s">
        <v>59</v>
      </c>
      <c r="K5225" s="1">
        <v>43374</v>
      </c>
      <c r="L5225" t="s">
        <v>60</v>
      </c>
      <c r="M5225" t="str">
        <f>HYPERLINK("https://www.regulations.gov/docket?D=FDA-2018-H-3679")</f>
        <v>https://www.regulations.gov/docket?D=FDA-2018-H-3679</v>
      </c>
      <c r="N5225" t="s">
        <v>59</v>
      </c>
    </row>
    <row r="5226" spans="1:14" x14ac:dyDescent="0.25">
      <c r="A5226" t="s">
        <v>8363</v>
      </c>
      <c r="B5226" t="s">
        <v>8364</v>
      </c>
      <c r="C5226" t="s">
        <v>84</v>
      </c>
      <c r="D5226" t="s">
        <v>21</v>
      </c>
      <c r="E5226">
        <v>98926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43374</v>
      </c>
      <c r="L5226" t="s">
        <v>26</v>
      </c>
      <c r="N5226" t="s">
        <v>24</v>
      </c>
    </row>
    <row r="5227" spans="1:14" x14ac:dyDescent="0.25">
      <c r="A5227" t="s">
        <v>8365</v>
      </c>
      <c r="B5227" t="s">
        <v>8366</v>
      </c>
      <c r="C5227" t="s">
        <v>84</v>
      </c>
      <c r="D5227" t="s">
        <v>21</v>
      </c>
      <c r="E5227">
        <v>98926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43374</v>
      </c>
      <c r="L5227" t="s">
        <v>26</v>
      </c>
      <c r="N5227" t="s">
        <v>24</v>
      </c>
    </row>
    <row r="5228" spans="1:14" x14ac:dyDescent="0.25">
      <c r="A5228" t="s">
        <v>8367</v>
      </c>
      <c r="B5228" t="s">
        <v>8368</v>
      </c>
      <c r="C5228" t="s">
        <v>84</v>
      </c>
      <c r="D5228" t="s">
        <v>21</v>
      </c>
      <c r="E5228">
        <v>98926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43374</v>
      </c>
      <c r="L5228" t="s">
        <v>26</v>
      </c>
      <c r="N5228" t="s">
        <v>24</v>
      </c>
    </row>
    <row r="5229" spans="1:14" x14ac:dyDescent="0.25">
      <c r="A5229" t="s">
        <v>8369</v>
      </c>
      <c r="B5229" t="s">
        <v>8370</v>
      </c>
      <c r="C5229" t="s">
        <v>246</v>
      </c>
      <c r="D5229" t="s">
        <v>21</v>
      </c>
      <c r="E5229">
        <v>98311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43374</v>
      </c>
      <c r="L5229" t="s">
        <v>26</v>
      </c>
      <c r="N5229" t="s">
        <v>24</v>
      </c>
    </row>
    <row r="5230" spans="1:14" x14ac:dyDescent="0.25">
      <c r="A5230" t="s">
        <v>111</v>
      </c>
      <c r="B5230" t="s">
        <v>8371</v>
      </c>
      <c r="C5230" t="s">
        <v>246</v>
      </c>
      <c r="D5230" t="s">
        <v>21</v>
      </c>
      <c r="E5230">
        <v>98312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43374</v>
      </c>
      <c r="L5230" t="s">
        <v>26</v>
      </c>
      <c r="N5230" t="s">
        <v>24</v>
      </c>
    </row>
    <row r="5231" spans="1:14" x14ac:dyDescent="0.25">
      <c r="A5231" t="s">
        <v>352</v>
      </c>
      <c r="B5231" t="s">
        <v>8372</v>
      </c>
      <c r="C5231" t="s">
        <v>246</v>
      </c>
      <c r="D5231" t="s">
        <v>21</v>
      </c>
      <c r="E5231">
        <v>98312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43374</v>
      </c>
      <c r="L5231" t="s">
        <v>26</v>
      </c>
      <c r="N5231" t="s">
        <v>24</v>
      </c>
    </row>
    <row r="5232" spans="1:14" x14ac:dyDescent="0.25">
      <c r="A5232" t="s">
        <v>8373</v>
      </c>
      <c r="B5232" t="s">
        <v>8374</v>
      </c>
      <c r="C5232" t="s">
        <v>84</v>
      </c>
      <c r="D5232" t="s">
        <v>21</v>
      </c>
      <c r="E5232">
        <v>98926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43374</v>
      </c>
      <c r="L5232" t="s">
        <v>26</v>
      </c>
      <c r="N5232" t="s">
        <v>24</v>
      </c>
    </row>
    <row r="5233" spans="1:14" x14ac:dyDescent="0.25">
      <c r="A5233" t="s">
        <v>1795</v>
      </c>
      <c r="B5233" t="s">
        <v>8375</v>
      </c>
      <c r="C5233" t="s">
        <v>296</v>
      </c>
      <c r="D5233" t="s">
        <v>21</v>
      </c>
      <c r="E5233">
        <v>98366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43374</v>
      </c>
      <c r="L5233" t="s">
        <v>26</v>
      </c>
      <c r="N5233" t="s">
        <v>24</v>
      </c>
    </row>
    <row r="5234" spans="1:14" x14ac:dyDescent="0.25">
      <c r="A5234" t="s">
        <v>8376</v>
      </c>
      <c r="B5234" t="s">
        <v>8377</v>
      </c>
      <c r="C5234" t="s">
        <v>261</v>
      </c>
      <c r="D5234" t="s">
        <v>21</v>
      </c>
      <c r="E5234">
        <v>99208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43374</v>
      </c>
      <c r="L5234" t="s">
        <v>26</v>
      </c>
      <c r="N5234" t="s">
        <v>24</v>
      </c>
    </row>
    <row r="5235" spans="1:14" x14ac:dyDescent="0.25">
      <c r="A5235" t="s">
        <v>316</v>
      </c>
      <c r="B5235" t="s">
        <v>8378</v>
      </c>
      <c r="C5235" t="s">
        <v>84</v>
      </c>
      <c r="D5235" t="s">
        <v>21</v>
      </c>
      <c r="E5235">
        <v>98926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43374</v>
      </c>
      <c r="L5235" t="s">
        <v>26</v>
      </c>
      <c r="N5235" t="s">
        <v>24</v>
      </c>
    </row>
    <row r="5236" spans="1:14" x14ac:dyDescent="0.25">
      <c r="A5236" t="s">
        <v>242</v>
      </c>
      <c r="B5236" t="s">
        <v>8379</v>
      </c>
      <c r="C5236" t="s">
        <v>246</v>
      </c>
      <c r="D5236" t="s">
        <v>21</v>
      </c>
      <c r="E5236">
        <v>98310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43374</v>
      </c>
      <c r="L5236" t="s">
        <v>26</v>
      </c>
      <c r="N5236" t="s">
        <v>24</v>
      </c>
    </row>
    <row r="5237" spans="1:14" x14ac:dyDescent="0.25">
      <c r="A5237" t="s">
        <v>316</v>
      </c>
      <c r="B5237" t="s">
        <v>8380</v>
      </c>
      <c r="C5237" t="s">
        <v>84</v>
      </c>
      <c r="D5237" t="s">
        <v>21</v>
      </c>
      <c r="E5237">
        <v>98926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43374</v>
      </c>
      <c r="L5237" t="s">
        <v>26</v>
      </c>
      <c r="N5237" t="s">
        <v>24</v>
      </c>
    </row>
    <row r="5238" spans="1:14" x14ac:dyDescent="0.25">
      <c r="A5238" t="s">
        <v>8381</v>
      </c>
      <c r="B5238" t="s">
        <v>8382</v>
      </c>
      <c r="C5238" t="s">
        <v>246</v>
      </c>
      <c r="D5238" t="s">
        <v>21</v>
      </c>
      <c r="E5238">
        <v>98311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43374</v>
      </c>
      <c r="L5238" t="s">
        <v>26</v>
      </c>
      <c r="N5238" t="s">
        <v>24</v>
      </c>
    </row>
    <row r="5239" spans="1:14" x14ac:dyDescent="0.25">
      <c r="A5239" t="s">
        <v>2816</v>
      </c>
      <c r="B5239" t="s">
        <v>8383</v>
      </c>
      <c r="C5239" t="s">
        <v>296</v>
      </c>
      <c r="D5239" t="s">
        <v>21</v>
      </c>
      <c r="E5239">
        <v>98367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43374</v>
      </c>
      <c r="L5239" t="s">
        <v>26</v>
      </c>
      <c r="N5239" t="s">
        <v>24</v>
      </c>
    </row>
    <row r="5240" spans="1:14" x14ac:dyDescent="0.25">
      <c r="A5240" t="s">
        <v>405</v>
      </c>
      <c r="B5240" t="s">
        <v>8384</v>
      </c>
      <c r="C5240" t="s">
        <v>84</v>
      </c>
      <c r="D5240" t="s">
        <v>21</v>
      </c>
      <c r="E5240">
        <v>98926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43374</v>
      </c>
      <c r="L5240" t="s">
        <v>26</v>
      </c>
      <c r="N5240" t="s">
        <v>24</v>
      </c>
    </row>
    <row r="5241" spans="1:14" x14ac:dyDescent="0.25">
      <c r="A5241" t="s">
        <v>8385</v>
      </c>
      <c r="B5241" t="s">
        <v>8386</v>
      </c>
      <c r="C5241" t="s">
        <v>246</v>
      </c>
      <c r="D5241" t="s">
        <v>21</v>
      </c>
      <c r="E5241">
        <v>98311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43374</v>
      </c>
      <c r="L5241" t="s">
        <v>26</v>
      </c>
      <c r="N5241" t="s">
        <v>24</v>
      </c>
    </row>
    <row r="5242" spans="1:14" x14ac:dyDescent="0.25">
      <c r="A5242" t="s">
        <v>8387</v>
      </c>
      <c r="B5242" t="s">
        <v>8388</v>
      </c>
      <c r="C5242" t="s">
        <v>246</v>
      </c>
      <c r="D5242" t="s">
        <v>21</v>
      </c>
      <c r="E5242">
        <v>98337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43374</v>
      </c>
      <c r="L5242" t="s">
        <v>26</v>
      </c>
      <c r="N5242" t="s">
        <v>24</v>
      </c>
    </row>
    <row r="5243" spans="1:14" x14ac:dyDescent="0.25">
      <c r="A5243" t="s">
        <v>8389</v>
      </c>
      <c r="B5243" t="s">
        <v>8390</v>
      </c>
      <c r="C5243" t="s">
        <v>246</v>
      </c>
      <c r="D5243" t="s">
        <v>21</v>
      </c>
      <c r="E5243">
        <v>98312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43374</v>
      </c>
      <c r="L5243" t="s">
        <v>26</v>
      </c>
      <c r="N5243" t="s">
        <v>24</v>
      </c>
    </row>
    <row r="5244" spans="1:14" x14ac:dyDescent="0.25">
      <c r="A5244" t="s">
        <v>8391</v>
      </c>
      <c r="B5244" t="s">
        <v>8392</v>
      </c>
      <c r="C5244" t="s">
        <v>84</v>
      </c>
      <c r="D5244" t="s">
        <v>21</v>
      </c>
      <c r="E5244">
        <v>98926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43374</v>
      </c>
      <c r="L5244" t="s">
        <v>26</v>
      </c>
      <c r="N5244" t="s">
        <v>24</v>
      </c>
    </row>
    <row r="5245" spans="1:14" x14ac:dyDescent="0.25">
      <c r="A5245" t="s">
        <v>210</v>
      </c>
      <c r="B5245" t="s">
        <v>8393</v>
      </c>
      <c r="C5245" t="s">
        <v>296</v>
      </c>
      <c r="D5245" t="s">
        <v>21</v>
      </c>
      <c r="E5245">
        <v>98366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43374</v>
      </c>
      <c r="L5245" t="s">
        <v>26</v>
      </c>
      <c r="N5245" t="s">
        <v>24</v>
      </c>
    </row>
    <row r="5246" spans="1:14" x14ac:dyDescent="0.25">
      <c r="A5246" t="s">
        <v>6961</v>
      </c>
      <c r="B5246" t="s">
        <v>8394</v>
      </c>
      <c r="C5246" t="s">
        <v>296</v>
      </c>
      <c r="D5246" t="s">
        <v>21</v>
      </c>
      <c r="E5246">
        <v>98366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43374</v>
      </c>
      <c r="L5246" t="s">
        <v>26</v>
      </c>
      <c r="N5246" t="s">
        <v>24</v>
      </c>
    </row>
    <row r="5247" spans="1:14" x14ac:dyDescent="0.25">
      <c r="A5247" t="s">
        <v>4092</v>
      </c>
      <c r="B5247" t="s">
        <v>4093</v>
      </c>
      <c r="C5247" t="s">
        <v>151</v>
      </c>
      <c r="D5247" t="s">
        <v>21</v>
      </c>
      <c r="E5247">
        <v>98499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43373</v>
      </c>
      <c r="L5247" t="s">
        <v>26</v>
      </c>
      <c r="N5247" t="s">
        <v>24</v>
      </c>
    </row>
    <row r="5248" spans="1:14" x14ac:dyDescent="0.25">
      <c r="A5248" t="s">
        <v>316</v>
      </c>
      <c r="B5248" t="s">
        <v>8395</v>
      </c>
      <c r="C5248" t="s">
        <v>1904</v>
      </c>
      <c r="D5248" t="s">
        <v>21</v>
      </c>
      <c r="E5248">
        <v>99169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43373</v>
      </c>
      <c r="L5248" t="s">
        <v>26</v>
      </c>
      <c r="N5248" t="s">
        <v>24</v>
      </c>
    </row>
    <row r="5249" spans="1:14" x14ac:dyDescent="0.25">
      <c r="A5249" t="s">
        <v>3996</v>
      </c>
      <c r="B5249" t="s">
        <v>8396</v>
      </c>
      <c r="C5249" t="s">
        <v>1904</v>
      </c>
      <c r="D5249" t="s">
        <v>21</v>
      </c>
      <c r="E5249">
        <v>99169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43373</v>
      </c>
      <c r="L5249" t="s">
        <v>26</v>
      </c>
      <c r="N5249" t="s">
        <v>24</v>
      </c>
    </row>
    <row r="5250" spans="1:14" x14ac:dyDescent="0.25">
      <c r="A5250" t="s">
        <v>8397</v>
      </c>
      <c r="B5250" t="s">
        <v>8398</v>
      </c>
      <c r="C5250" t="s">
        <v>1769</v>
      </c>
      <c r="D5250" t="s">
        <v>21</v>
      </c>
      <c r="E5250">
        <v>99139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43373</v>
      </c>
      <c r="L5250" t="s">
        <v>26</v>
      </c>
      <c r="N5250" t="s">
        <v>24</v>
      </c>
    </row>
    <row r="5251" spans="1:14" x14ac:dyDescent="0.25">
      <c r="A5251" t="s">
        <v>8399</v>
      </c>
      <c r="B5251" t="s">
        <v>8400</v>
      </c>
      <c r="C5251" t="s">
        <v>81</v>
      </c>
      <c r="D5251" t="s">
        <v>21</v>
      </c>
      <c r="E5251">
        <v>99212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43373</v>
      </c>
      <c r="L5251" t="s">
        <v>26</v>
      </c>
      <c r="N5251" t="s">
        <v>24</v>
      </c>
    </row>
    <row r="5252" spans="1:14" x14ac:dyDescent="0.25">
      <c r="A5252" t="s">
        <v>8401</v>
      </c>
      <c r="B5252" t="s">
        <v>8402</v>
      </c>
      <c r="C5252" t="s">
        <v>1904</v>
      </c>
      <c r="D5252" t="s">
        <v>21</v>
      </c>
      <c r="E5252">
        <v>99169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43373</v>
      </c>
      <c r="L5252" t="s">
        <v>26</v>
      </c>
      <c r="N5252" t="s">
        <v>24</v>
      </c>
    </row>
    <row r="5253" spans="1:14" x14ac:dyDescent="0.25">
      <c r="A5253" t="s">
        <v>8403</v>
      </c>
      <c r="B5253" t="s">
        <v>8404</v>
      </c>
      <c r="C5253" t="s">
        <v>1904</v>
      </c>
      <c r="D5253" t="s">
        <v>21</v>
      </c>
      <c r="E5253">
        <v>99169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43373</v>
      </c>
      <c r="L5253" t="s">
        <v>26</v>
      </c>
      <c r="N5253" t="s">
        <v>24</v>
      </c>
    </row>
    <row r="5254" spans="1:14" x14ac:dyDescent="0.25">
      <c r="A5254" t="s">
        <v>8405</v>
      </c>
      <c r="B5254" t="s">
        <v>8406</v>
      </c>
      <c r="C5254" t="s">
        <v>81</v>
      </c>
      <c r="D5254" t="s">
        <v>21</v>
      </c>
      <c r="E5254">
        <v>99202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43373</v>
      </c>
      <c r="L5254" t="s">
        <v>26</v>
      </c>
      <c r="N5254" t="s">
        <v>24</v>
      </c>
    </row>
    <row r="5255" spans="1:14" x14ac:dyDescent="0.25">
      <c r="A5255" t="s">
        <v>685</v>
      </c>
      <c r="B5255" t="s">
        <v>8407</v>
      </c>
      <c r="C5255" t="s">
        <v>261</v>
      </c>
      <c r="D5255" t="s">
        <v>21</v>
      </c>
      <c r="E5255">
        <v>99224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43373</v>
      </c>
      <c r="L5255" t="s">
        <v>26</v>
      </c>
      <c r="N5255" t="s">
        <v>24</v>
      </c>
    </row>
    <row r="5256" spans="1:14" x14ac:dyDescent="0.25">
      <c r="A5256" t="s">
        <v>694</v>
      </c>
      <c r="B5256" t="s">
        <v>695</v>
      </c>
      <c r="C5256" t="s">
        <v>209</v>
      </c>
      <c r="D5256" t="s">
        <v>21</v>
      </c>
      <c r="E5256">
        <v>98031</v>
      </c>
      <c r="F5256" t="s">
        <v>22</v>
      </c>
      <c r="G5256" t="s">
        <v>22</v>
      </c>
      <c r="H5256" t="s">
        <v>104</v>
      </c>
      <c r="I5256" t="s">
        <v>105</v>
      </c>
      <c r="J5256" s="1">
        <v>43319</v>
      </c>
      <c r="K5256" s="1">
        <v>43370</v>
      </c>
      <c r="L5256" t="s">
        <v>118</v>
      </c>
      <c r="N5256" t="s">
        <v>1858</v>
      </c>
    </row>
    <row r="5257" spans="1:14" x14ac:dyDescent="0.25">
      <c r="A5257" t="s">
        <v>8408</v>
      </c>
      <c r="B5257" t="s">
        <v>3304</v>
      </c>
      <c r="C5257" t="s">
        <v>81</v>
      </c>
      <c r="D5257" t="s">
        <v>21</v>
      </c>
      <c r="E5257">
        <v>99206</v>
      </c>
      <c r="F5257" t="s">
        <v>22</v>
      </c>
      <c r="G5257" t="s">
        <v>22</v>
      </c>
      <c r="H5257" t="s">
        <v>116</v>
      </c>
      <c r="I5257" t="s">
        <v>3817</v>
      </c>
      <c r="J5257" s="1">
        <v>43318</v>
      </c>
      <c r="K5257" s="1">
        <v>43370</v>
      </c>
      <c r="L5257" t="s">
        <v>118</v>
      </c>
      <c r="N5257" t="s">
        <v>1992</v>
      </c>
    </row>
    <row r="5258" spans="1:14" x14ac:dyDescent="0.25">
      <c r="A5258" t="s">
        <v>352</v>
      </c>
      <c r="B5258" t="s">
        <v>2196</v>
      </c>
      <c r="C5258" t="s">
        <v>20</v>
      </c>
      <c r="D5258" t="s">
        <v>21</v>
      </c>
      <c r="E5258">
        <v>98103</v>
      </c>
      <c r="F5258" t="s">
        <v>22</v>
      </c>
      <c r="G5258" t="s">
        <v>22</v>
      </c>
      <c r="H5258" t="s">
        <v>116</v>
      </c>
      <c r="I5258" t="s">
        <v>117</v>
      </c>
      <c r="J5258" s="1">
        <v>43318</v>
      </c>
      <c r="K5258" s="1">
        <v>43370</v>
      </c>
      <c r="L5258" t="s">
        <v>118</v>
      </c>
      <c r="N5258" t="s">
        <v>1992</v>
      </c>
    </row>
    <row r="5259" spans="1:14" x14ac:dyDescent="0.25">
      <c r="A5259" t="s">
        <v>2885</v>
      </c>
      <c r="B5259" t="s">
        <v>2886</v>
      </c>
      <c r="C5259" t="s">
        <v>20</v>
      </c>
      <c r="D5259" t="s">
        <v>21</v>
      </c>
      <c r="E5259">
        <v>98103</v>
      </c>
      <c r="F5259" t="s">
        <v>22</v>
      </c>
      <c r="G5259" t="s">
        <v>22</v>
      </c>
      <c r="H5259" t="s">
        <v>116</v>
      </c>
      <c r="I5259" t="s">
        <v>117</v>
      </c>
      <c r="J5259" s="1">
        <v>43318</v>
      </c>
      <c r="K5259" s="1">
        <v>43370</v>
      </c>
      <c r="L5259" t="s">
        <v>118</v>
      </c>
      <c r="N5259" t="s">
        <v>1992</v>
      </c>
    </row>
    <row r="5260" spans="1:14" x14ac:dyDescent="0.25">
      <c r="A5260" t="s">
        <v>2230</v>
      </c>
      <c r="B5260" t="s">
        <v>2231</v>
      </c>
      <c r="C5260" t="s">
        <v>20</v>
      </c>
      <c r="D5260" t="s">
        <v>21</v>
      </c>
      <c r="E5260">
        <v>98106</v>
      </c>
      <c r="F5260" t="s">
        <v>22</v>
      </c>
      <c r="G5260" t="s">
        <v>22</v>
      </c>
      <c r="H5260" t="s">
        <v>116</v>
      </c>
      <c r="I5260" t="s">
        <v>117</v>
      </c>
      <c r="J5260" s="1">
        <v>43319</v>
      </c>
      <c r="K5260" s="1">
        <v>43370</v>
      </c>
      <c r="L5260" t="s">
        <v>118</v>
      </c>
      <c r="N5260" t="s">
        <v>1992</v>
      </c>
    </row>
    <row r="5261" spans="1:14" x14ac:dyDescent="0.25">
      <c r="A5261" t="s">
        <v>2298</v>
      </c>
      <c r="B5261" t="s">
        <v>2299</v>
      </c>
      <c r="C5261" t="s">
        <v>2300</v>
      </c>
      <c r="D5261" t="s">
        <v>21</v>
      </c>
      <c r="E5261">
        <v>98614</v>
      </c>
      <c r="F5261" t="s">
        <v>22</v>
      </c>
      <c r="G5261" t="s">
        <v>22</v>
      </c>
      <c r="H5261" t="s">
        <v>116</v>
      </c>
      <c r="I5261" t="s">
        <v>117</v>
      </c>
      <c r="J5261" s="1">
        <v>43318</v>
      </c>
      <c r="K5261" s="1">
        <v>43370</v>
      </c>
      <c r="L5261" t="s">
        <v>118</v>
      </c>
      <c r="N5261" t="s">
        <v>1849</v>
      </c>
    </row>
    <row r="5262" spans="1:14" x14ac:dyDescent="0.25">
      <c r="A5262" t="s">
        <v>1718</v>
      </c>
      <c r="B5262" t="s">
        <v>1719</v>
      </c>
      <c r="C5262" t="s">
        <v>20</v>
      </c>
      <c r="D5262" t="s">
        <v>21</v>
      </c>
      <c r="E5262">
        <v>98108</v>
      </c>
      <c r="F5262" t="s">
        <v>22</v>
      </c>
      <c r="G5262" t="s">
        <v>22</v>
      </c>
      <c r="H5262" t="s">
        <v>116</v>
      </c>
      <c r="I5262" t="s">
        <v>117</v>
      </c>
      <c r="J5262" s="1">
        <v>43319</v>
      </c>
      <c r="K5262" s="1">
        <v>43370</v>
      </c>
      <c r="L5262" t="s">
        <v>118</v>
      </c>
      <c r="N5262" t="s">
        <v>1849</v>
      </c>
    </row>
    <row r="5263" spans="1:14" x14ac:dyDescent="0.25">
      <c r="A5263" t="s">
        <v>194</v>
      </c>
      <c r="B5263" t="s">
        <v>1501</v>
      </c>
      <c r="C5263" t="s">
        <v>20</v>
      </c>
      <c r="D5263" t="s">
        <v>21</v>
      </c>
      <c r="E5263">
        <v>98103</v>
      </c>
      <c r="F5263" t="s">
        <v>22</v>
      </c>
      <c r="G5263" t="s">
        <v>22</v>
      </c>
      <c r="H5263" t="s">
        <v>116</v>
      </c>
      <c r="I5263" t="s">
        <v>117</v>
      </c>
      <c r="J5263" s="1">
        <v>43318</v>
      </c>
      <c r="K5263" s="1">
        <v>43370</v>
      </c>
      <c r="L5263" t="s">
        <v>118</v>
      </c>
      <c r="N5263" t="s">
        <v>1849</v>
      </c>
    </row>
    <row r="5264" spans="1:14" x14ac:dyDescent="0.25">
      <c r="A5264" t="s">
        <v>194</v>
      </c>
      <c r="B5264" t="s">
        <v>2782</v>
      </c>
      <c r="C5264" t="s">
        <v>20</v>
      </c>
      <c r="D5264" t="s">
        <v>21</v>
      </c>
      <c r="E5264">
        <v>98106</v>
      </c>
      <c r="F5264" t="s">
        <v>22</v>
      </c>
      <c r="G5264" t="s">
        <v>22</v>
      </c>
      <c r="H5264" t="s">
        <v>116</v>
      </c>
      <c r="I5264" t="s">
        <v>117</v>
      </c>
      <c r="J5264" s="1">
        <v>43319</v>
      </c>
      <c r="K5264" s="1">
        <v>43370</v>
      </c>
      <c r="L5264" t="s">
        <v>118</v>
      </c>
      <c r="N5264" t="s">
        <v>1992</v>
      </c>
    </row>
    <row r="5265" spans="1:14" x14ac:dyDescent="0.25">
      <c r="A5265" t="s">
        <v>2914</v>
      </c>
      <c r="B5265" t="s">
        <v>2915</v>
      </c>
      <c r="C5265" t="s">
        <v>20</v>
      </c>
      <c r="D5265" t="s">
        <v>21</v>
      </c>
      <c r="E5265">
        <v>98106</v>
      </c>
      <c r="F5265" t="s">
        <v>22</v>
      </c>
      <c r="G5265" t="s">
        <v>22</v>
      </c>
      <c r="H5265" t="s">
        <v>116</v>
      </c>
      <c r="I5265" t="s">
        <v>212</v>
      </c>
      <c r="J5265" s="1">
        <v>43319</v>
      </c>
      <c r="K5265" s="1">
        <v>43370</v>
      </c>
      <c r="L5265" t="s">
        <v>118</v>
      </c>
      <c r="N5265" t="s">
        <v>1992</v>
      </c>
    </row>
    <row r="5266" spans="1:14" x14ac:dyDescent="0.25">
      <c r="A5266" t="s">
        <v>431</v>
      </c>
      <c r="B5266" t="s">
        <v>432</v>
      </c>
      <c r="C5266" t="s">
        <v>20</v>
      </c>
      <c r="D5266" t="s">
        <v>21</v>
      </c>
      <c r="E5266">
        <v>98104</v>
      </c>
      <c r="F5266" t="s">
        <v>22</v>
      </c>
      <c r="G5266" t="s">
        <v>22</v>
      </c>
      <c r="H5266" t="s">
        <v>104</v>
      </c>
      <c r="I5266" t="s">
        <v>148</v>
      </c>
      <c r="J5266" s="1">
        <v>43318</v>
      </c>
      <c r="K5266" s="1">
        <v>43370</v>
      </c>
      <c r="L5266" t="s">
        <v>118</v>
      </c>
      <c r="N5266" t="s">
        <v>1854</v>
      </c>
    </row>
    <row r="5267" spans="1:14" x14ac:dyDescent="0.25">
      <c r="A5267" t="s">
        <v>1636</v>
      </c>
      <c r="B5267" t="s">
        <v>8409</v>
      </c>
      <c r="C5267" t="s">
        <v>20</v>
      </c>
      <c r="D5267" t="s">
        <v>21</v>
      </c>
      <c r="E5267">
        <v>98104</v>
      </c>
      <c r="F5267" t="s">
        <v>22</v>
      </c>
      <c r="G5267" t="s">
        <v>22</v>
      </c>
      <c r="H5267" t="s">
        <v>104</v>
      </c>
      <c r="I5267" t="s">
        <v>148</v>
      </c>
      <c r="J5267" s="1">
        <v>43321</v>
      </c>
      <c r="K5267" s="1">
        <v>43370</v>
      </c>
      <c r="L5267" t="s">
        <v>118</v>
      </c>
      <c r="N5267" t="s">
        <v>1858</v>
      </c>
    </row>
    <row r="5268" spans="1:14" x14ac:dyDescent="0.25">
      <c r="A5268" t="s">
        <v>8410</v>
      </c>
      <c r="B5268" t="s">
        <v>8411</v>
      </c>
      <c r="C5268" t="s">
        <v>1465</v>
      </c>
      <c r="D5268" t="s">
        <v>21</v>
      </c>
      <c r="E5268">
        <v>98816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43365</v>
      </c>
      <c r="L5268" t="s">
        <v>26</v>
      </c>
      <c r="N5268" t="s">
        <v>24</v>
      </c>
    </row>
    <row r="5269" spans="1:14" x14ac:dyDescent="0.25">
      <c r="A5269" t="s">
        <v>7165</v>
      </c>
      <c r="B5269" t="s">
        <v>8412</v>
      </c>
      <c r="C5269" t="s">
        <v>1465</v>
      </c>
      <c r="D5269" t="s">
        <v>21</v>
      </c>
      <c r="E5269">
        <v>98816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43365</v>
      </c>
      <c r="L5269" t="s">
        <v>26</v>
      </c>
      <c r="N5269" t="s">
        <v>24</v>
      </c>
    </row>
    <row r="5270" spans="1:14" x14ac:dyDescent="0.25">
      <c r="A5270" t="s">
        <v>8413</v>
      </c>
      <c r="B5270" t="s">
        <v>8414</v>
      </c>
      <c r="C5270" t="s">
        <v>8415</v>
      </c>
      <c r="D5270" t="s">
        <v>21</v>
      </c>
      <c r="E5270">
        <v>98831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43365</v>
      </c>
      <c r="L5270" t="s">
        <v>26</v>
      </c>
      <c r="N5270" t="s">
        <v>24</v>
      </c>
    </row>
    <row r="5271" spans="1:14" x14ac:dyDescent="0.25">
      <c r="A5271" t="s">
        <v>8416</v>
      </c>
      <c r="B5271" t="s">
        <v>8417</v>
      </c>
      <c r="C5271" t="s">
        <v>1465</v>
      </c>
      <c r="D5271" t="s">
        <v>21</v>
      </c>
      <c r="E5271">
        <v>98816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43365</v>
      </c>
      <c r="L5271" t="s">
        <v>26</v>
      </c>
      <c r="N5271" t="s">
        <v>24</v>
      </c>
    </row>
    <row r="5272" spans="1:14" x14ac:dyDescent="0.25">
      <c r="A5272" t="s">
        <v>8418</v>
      </c>
      <c r="B5272" t="s">
        <v>8419</v>
      </c>
      <c r="C5272" t="s">
        <v>1786</v>
      </c>
      <c r="D5272" t="s">
        <v>21</v>
      </c>
      <c r="E5272">
        <v>98822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43365</v>
      </c>
      <c r="L5272" t="s">
        <v>26</v>
      </c>
      <c r="N5272" t="s">
        <v>24</v>
      </c>
    </row>
    <row r="5273" spans="1:14" x14ac:dyDescent="0.25">
      <c r="A5273" t="s">
        <v>8420</v>
      </c>
      <c r="B5273" t="s">
        <v>8421</v>
      </c>
      <c r="C5273" t="s">
        <v>1465</v>
      </c>
      <c r="D5273" t="s">
        <v>21</v>
      </c>
      <c r="E5273">
        <v>98816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43365</v>
      </c>
      <c r="L5273" t="s">
        <v>26</v>
      </c>
      <c r="N5273" t="s">
        <v>24</v>
      </c>
    </row>
    <row r="5274" spans="1:14" x14ac:dyDescent="0.25">
      <c r="A5274" t="s">
        <v>356</v>
      </c>
      <c r="B5274" t="s">
        <v>8422</v>
      </c>
      <c r="C5274" t="s">
        <v>1465</v>
      </c>
      <c r="D5274" t="s">
        <v>21</v>
      </c>
      <c r="E5274">
        <v>98816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43365</v>
      </c>
      <c r="L5274" t="s">
        <v>26</v>
      </c>
      <c r="N5274" t="s">
        <v>24</v>
      </c>
    </row>
    <row r="5275" spans="1:14" x14ac:dyDescent="0.25">
      <c r="A5275" t="s">
        <v>5598</v>
      </c>
      <c r="B5275" t="s">
        <v>8423</v>
      </c>
      <c r="C5275" t="s">
        <v>8415</v>
      </c>
      <c r="D5275" t="s">
        <v>21</v>
      </c>
      <c r="E5275">
        <v>98831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43365</v>
      </c>
      <c r="L5275" t="s">
        <v>26</v>
      </c>
      <c r="N5275" t="s">
        <v>24</v>
      </c>
    </row>
    <row r="5276" spans="1:14" x14ac:dyDescent="0.25">
      <c r="A5276" t="s">
        <v>3380</v>
      </c>
      <c r="B5276" t="s">
        <v>3381</v>
      </c>
      <c r="C5276" t="s">
        <v>236</v>
      </c>
      <c r="D5276" t="s">
        <v>21</v>
      </c>
      <c r="E5276">
        <v>98408</v>
      </c>
      <c r="F5276" t="s">
        <v>22</v>
      </c>
      <c r="G5276" t="s">
        <v>22</v>
      </c>
      <c r="H5276" t="s">
        <v>116</v>
      </c>
      <c r="I5276" t="s">
        <v>117</v>
      </c>
      <c r="J5276" s="1">
        <v>43307</v>
      </c>
      <c r="K5276" s="1">
        <v>43363</v>
      </c>
      <c r="L5276" t="s">
        <v>118</v>
      </c>
      <c r="N5276" t="s">
        <v>1992</v>
      </c>
    </row>
    <row r="5277" spans="1:14" x14ac:dyDescent="0.25">
      <c r="A5277" t="s">
        <v>8424</v>
      </c>
      <c r="B5277" t="s">
        <v>8425</v>
      </c>
      <c r="C5277" t="s">
        <v>20</v>
      </c>
      <c r="D5277" t="s">
        <v>21</v>
      </c>
      <c r="E5277">
        <v>98122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43363</v>
      </c>
      <c r="L5277" t="s">
        <v>26</v>
      </c>
      <c r="N5277" t="s">
        <v>24</v>
      </c>
    </row>
    <row r="5278" spans="1:14" x14ac:dyDescent="0.25">
      <c r="A5278" t="s">
        <v>1842</v>
      </c>
      <c r="B5278" t="s">
        <v>1843</v>
      </c>
      <c r="C5278" t="s">
        <v>1542</v>
      </c>
      <c r="D5278" t="s">
        <v>21</v>
      </c>
      <c r="E5278">
        <v>98362</v>
      </c>
      <c r="F5278" t="s">
        <v>22</v>
      </c>
      <c r="G5278" t="s">
        <v>22</v>
      </c>
      <c r="H5278" t="s">
        <v>104</v>
      </c>
      <c r="I5278" t="s">
        <v>148</v>
      </c>
      <c r="J5278" s="1">
        <v>43306</v>
      </c>
      <c r="K5278" s="1">
        <v>43363</v>
      </c>
      <c r="L5278" t="s">
        <v>118</v>
      </c>
      <c r="N5278" t="s">
        <v>1858</v>
      </c>
    </row>
    <row r="5279" spans="1:14" x14ac:dyDescent="0.25">
      <c r="A5279" t="s">
        <v>8426</v>
      </c>
      <c r="B5279" t="s">
        <v>8427</v>
      </c>
      <c r="C5279" t="s">
        <v>20</v>
      </c>
      <c r="D5279" t="s">
        <v>21</v>
      </c>
      <c r="E5279">
        <v>98122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43363</v>
      </c>
      <c r="L5279" t="s">
        <v>26</v>
      </c>
      <c r="N5279" t="s">
        <v>24</v>
      </c>
    </row>
    <row r="5280" spans="1:14" x14ac:dyDescent="0.25">
      <c r="A5280">
        <v>76</v>
      </c>
      <c r="B5280" t="s">
        <v>8428</v>
      </c>
      <c r="C5280" t="s">
        <v>20</v>
      </c>
      <c r="D5280" t="s">
        <v>21</v>
      </c>
      <c r="E5280">
        <v>98144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43363</v>
      </c>
      <c r="L5280" t="s">
        <v>26</v>
      </c>
      <c r="N5280" t="s">
        <v>24</v>
      </c>
    </row>
    <row r="5281" spans="1:14" x14ac:dyDescent="0.25">
      <c r="A5281" t="s">
        <v>3403</v>
      </c>
      <c r="B5281" t="s">
        <v>3404</v>
      </c>
      <c r="C5281" t="s">
        <v>555</v>
      </c>
      <c r="D5281" t="s">
        <v>21</v>
      </c>
      <c r="E5281">
        <v>98052</v>
      </c>
      <c r="F5281" t="s">
        <v>22</v>
      </c>
      <c r="G5281" t="s">
        <v>22</v>
      </c>
      <c r="H5281" t="s">
        <v>104</v>
      </c>
      <c r="I5281" t="s">
        <v>148</v>
      </c>
      <c r="J5281" s="1">
        <v>43313</v>
      </c>
      <c r="K5281" s="1">
        <v>43363</v>
      </c>
      <c r="L5281" t="s">
        <v>118</v>
      </c>
      <c r="N5281" t="s">
        <v>1858</v>
      </c>
    </row>
    <row r="5282" spans="1:14" x14ac:dyDescent="0.25">
      <c r="A5282" t="s">
        <v>8429</v>
      </c>
      <c r="B5282" t="s">
        <v>3408</v>
      </c>
      <c r="C5282" t="s">
        <v>555</v>
      </c>
      <c r="D5282" t="s">
        <v>21</v>
      </c>
      <c r="E5282">
        <v>98052</v>
      </c>
      <c r="F5282" t="s">
        <v>22</v>
      </c>
      <c r="G5282" t="s">
        <v>22</v>
      </c>
      <c r="H5282" t="s">
        <v>116</v>
      </c>
      <c r="I5282" t="s">
        <v>117</v>
      </c>
      <c r="J5282" s="1">
        <v>43313</v>
      </c>
      <c r="K5282" s="1">
        <v>43363</v>
      </c>
      <c r="L5282" t="s">
        <v>118</v>
      </c>
      <c r="N5282" t="s">
        <v>1992</v>
      </c>
    </row>
    <row r="5283" spans="1:14" x14ac:dyDescent="0.25">
      <c r="A5283" t="s">
        <v>1230</v>
      </c>
      <c r="B5283" t="s">
        <v>8430</v>
      </c>
      <c r="C5283" t="s">
        <v>555</v>
      </c>
      <c r="D5283" t="s">
        <v>21</v>
      </c>
      <c r="E5283">
        <v>98053</v>
      </c>
      <c r="F5283" t="s">
        <v>22</v>
      </c>
      <c r="G5283" t="s">
        <v>22</v>
      </c>
      <c r="H5283" t="s">
        <v>116</v>
      </c>
      <c r="I5283" t="s">
        <v>117</v>
      </c>
      <c r="J5283" s="1">
        <v>43312</v>
      </c>
      <c r="K5283" s="1">
        <v>43363</v>
      </c>
      <c r="L5283" t="s">
        <v>118</v>
      </c>
      <c r="N5283" t="s">
        <v>1849</v>
      </c>
    </row>
    <row r="5284" spans="1:14" x14ac:dyDescent="0.25">
      <c r="A5284" t="s">
        <v>8431</v>
      </c>
      <c r="B5284" t="s">
        <v>8432</v>
      </c>
      <c r="C5284" t="s">
        <v>20</v>
      </c>
      <c r="D5284" t="s">
        <v>21</v>
      </c>
      <c r="E5284">
        <v>98122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43363</v>
      </c>
      <c r="L5284" t="s">
        <v>26</v>
      </c>
      <c r="N5284" t="s">
        <v>24</v>
      </c>
    </row>
    <row r="5285" spans="1:14" x14ac:dyDescent="0.25">
      <c r="A5285" t="s">
        <v>5911</v>
      </c>
      <c r="B5285" t="s">
        <v>5912</v>
      </c>
      <c r="C5285" t="s">
        <v>657</v>
      </c>
      <c r="D5285" t="s">
        <v>21</v>
      </c>
      <c r="E5285">
        <v>98277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43363</v>
      </c>
      <c r="L5285" t="s">
        <v>26</v>
      </c>
      <c r="N5285" t="s">
        <v>24</v>
      </c>
    </row>
    <row r="5286" spans="1:14" x14ac:dyDescent="0.25">
      <c r="A5286" t="s">
        <v>8433</v>
      </c>
      <c r="B5286" t="s">
        <v>8434</v>
      </c>
      <c r="C5286" t="s">
        <v>20</v>
      </c>
      <c r="D5286" t="s">
        <v>21</v>
      </c>
      <c r="E5286">
        <v>98122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43363</v>
      </c>
      <c r="L5286" t="s">
        <v>26</v>
      </c>
      <c r="N5286" t="s">
        <v>24</v>
      </c>
    </row>
    <row r="5287" spans="1:14" x14ac:dyDescent="0.25">
      <c r="A5287" t="s">
        <v>1591</v>
      </c>
      <c r="B5287" t="s">
        <v>8435</v>
      </c>
      <c r="C5287" t="s">
        <v>20</v>
      </c>
      <c r="D5287" t="s">
        <v>21</v>
      </c>
      <c r="E5287">
        <v>98104</v>
      </c>
      <c r="F5287" t="s">
        <v>22</v>
      </c>
      <c r="G5287" t="s">
        <v>22</v>
      </c>
      <c r="H5287" t="s">
        <v>104</v>
      </c>
      <c r="I5287" t="s">
        <v>105</v>
      </c>
      <c r="J5287" s="1">
        <v>43312</v>
      </c>
      <c r="K5287" s="1">
        <v>43363</v>
      </c>
      <c r="L5287" t="s">
        <v>118</v>
      </c>
      <c r="N5287" t="s">
        <v>1858</v>
      </c>
    </row>
    <row r="5288" spans="1:14" x14ac:dyDescent="0.25">
      <c r="A5288" t="s">
        <v>3060</v>
      </c>
      <c r="B5288" t="s">
        <v>3061</v>
      </c>
      <c r="C5288" t="s">
        <v>344</v>
      </c>
      <c r="D5288" t="s">
        <v>21</v>
      </c>
      <c r="E5288">
        <v>98570</v>
      </c>
      <c r="F5288" t="s">
        <v>22</v>
      </c>
      <c r="G5288" t="s">
        <v>22</v>
      </c>
      <c r="H5288" t="s">
        <v>104</v>
      </c>
      <c r="I5288" t="s">
        <v>148</v>
      </c>
      <c r="J5288" s="1">
        <v>43307</v>
      </c>
      <c r="K5288" s="1">
        <v>43363</v>
      </c>
      <c r="L5288" t="s">
        <v>118</v>
      </c>
      <c r="N5288" t="s">
        <v>1858</v>
      </c>
    </row>
    <row r="5289" spans="1:14" x14ac:dyDescent="0.25">
      <c r="A5289" t="s">
        <v>242</v>
      </c>
      <c r="B5289" t="s">
        <v>1354</v>
      </c>
      <c r="C5289" t="s">
        <v>1307</v>
      </c>
      <c r="D5289" t="s">
        <v>21</v>
      </c>
      <c r="E5289">
        <v>98361</v>
      </c>
      <c r="F5289" t="s">
        <v>22</v>
      </c>
      <c r="G5289" t="s">
        <v>22</v>
      </c>
      <c r="H5289" t="s">
        <v>116</v>
      </c>
      <c r="I5289" t="s">
        <v>117</v>
      </c>
      <c r="J5289" s="1">
        <v>43307</v>
      </c>
      <c r="K5289" s="1">
        <v>43363</v>
      </c>
      <c r="L5289" t="s">
        <v>118</v>
      </c>
      <c r="N5289" t="s">
        <v>1849</v>
      </c>
    </row>
    <row r="5290" spans="1:14" x14ac:dyDescent="0.25">
      <c r="A5290" t="s">
        <v>316</v>
      </c>
      <c r="B5290" t="s">
        <v>8436</v>
      </c>
      <c r="C5290" t="s">
        <v>20</v>
      </c>
      <c r="D5290" t="s">
        <v>21</v>
      </c>
      <c r="E5290">
        <v>98155</v>
      </c>
      <c r="F5290" t="s">
        <v>22</v>
      </c>
      <c r="G5290" t="s">
        <v>22</v>
      </c>
      <c r="H5290" t="s">
        <v>116</v>
      </c>
      <c r="I5290" t="s">
        <v>117</v>
      </c>
      <c r="J5290" s="1">
        <v>43311</v>
      </c>
      <c r="K5290" s="1">
        <v>43363</v>
      </c>
      <c r="L5290" t="s">
        <v>118</v>
      </c>
      <c r="N5290" t="s">
        <v>1849</v>
      </c>
    </row>
    <row r="5291" spans="1:14" x14ac:dyDescent="0.25">
      <c r="A5291" t="s">
        <v>8437</v>
      </c>
      <c r="B5291" t="s">
        <v>8438</v>
      </c>
      <c r="C5291" t="s">
        <v>20</v>
      </c>
      <c r="D5291" t="s">
        <v>21</v>
      </c>
      <c r="E5291">
        <v>98122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43363</v>
      </c>
      <c r="L5291" t="s">
        <v>26</v>
      </c>
      <c r="N5291" t="s">
        <v>24</v>
      </c>
    </row>
    <row r="5292" spans="1:14" x14ac:dyDescent="0.25">
      <c r="A5292" t="s">
        <v>2897</v>
      </c>
      <c r="B5292" t="s">
        <v>2898</v>
      </c>
      <c r="C5292" t="s">
        <v>2899</v>
      </c>
      <c r="D5292" t="s">
        <v>21</v>
      </c>
      <c r="E5292">
        <v>98028</v>
      </c>
      <c r="F5292" t="s">
        <v>22</v>
      </c>
      <c r="G5292" t="s">
        <v>22</v>
      </c>
      <c r="H5292" t="s">
        <v>116</v>
      </c>
      <c r="I5292" t="s">
        <v>212</v>
      </c>
      <c r="J5292" s="1">
        <v>43304</v>
      </c>
      <c r="K5292" s="1">
        <v>43363</v>
      </c>
      <c r="L5292" t="s">
        <v>118</v>
      </c>
      <c r="N5292" t="s">
        <v>1849</v>
      </c>
    </row>
    <row r="5293" spans="1:14" x14ac:dyDescent="0.25">
      <c r="A5293" t="s">
        <v>1153</v>
      </c>
      <c r="B5293" t="s">
        <v>8439</v>
      </c>
      <c r="C5293" t="s">
        <v>555</v>
      </c>
      <c r="D5293" t="s">
        <v>21</v>
      </c>
      <c r="E5293">
        <v>98053</v>
      </c>
      <c r="F5293" t="s">
        <v>22</v>
      </c>
      <c r="G5293" t="s">
        <v>22</v>
      </c>
      <c r="H5293" t="s">
        <v>116</v>
      </c>
      <c r="I5293" t="s">
        <v>212</v>
      </c>
      <c r="J5293" s="1">
        <v>43312</v>
      </c>
      <c r="K5293" s="1">
        <v>43363</v>
      </c>
      <c r="L5293" t="s">
        <v>118</v>
      </c>
      <c r="N5293" t="s">
        <v>1992</v>
      </c>
    </row>
    <row r="5294" spans="1:14" x14ac:dyDescent="0.25">
      <c r="A5294" t="s">
        <v>1415</v>
      </c>
      <c r="B5294" t="s">
        <v>8440</v>
      </c>
      <c r="C5294" t="s">
        <v>590</v>
      </c>
      <c r="D5294" t="s">
        <v>21</v>
      </c>
      <c r="E5294">
        <v>98065</v>
      </c>
      <c r="F5294" t="s">
        <v>22</v>
      </c>
      <c r="G5294" t="s">
        <v>22</v>
      </c>
      <c r="H5294" t="s">
        <v>116</v>
      </c>
      <c r="I5294" t="s">
        <v>212</v>
      </c>
      <c r="J5294" s="1">
        <v>43311</v>
      </c>
      <c r="K5294" s="1">
        <v>43363</v>
      </c>
      <c r="L5294" t="s">
        <v>118</v>
      </c>
      <c r="N5294" t="s">
        <v>1992</v>
      </c>
    </row>
    <row r="5295" spans="1:14" x14ac:dyDescent="0.25">
      <c r="A5295" t="s">
        <v>8441</v>
      </c>
      <c r="B5295" t="s">
        <v>8442</v>
      </c>
      <c r="C5295" t="s">
        <v>236</v>
      </c>
      <c r="D5295" t="s">
        <v>21</v>
      </c>
      <c r="E5295">
        <v>98404</v>
      </c>
      <c r="F5295" t="s">
        <v>22</v>
      </c>
      <c r="G5295" t="s">
        <v>22</v>
      </c>
      <c r="H5295" t="s">
        <v>116</v>
      </c>
      <c r="I5295" t="s">
        <v>117</v>
      </c>
      <c r="J5295" s="1">
        <v>43312</v>
      </c>
      <c r="K5295" s="1">
        <v>43363</v>
      </c>
      <c r="L5295" t="s">
        <v>118</v>
      </c>
      <c r="N5295" t="s">
        <v>1992</v>
      </c>
    </row>
    <row r="5296" spans="1:14" x14ac:dyDescent="0.25">
      <c r="A5296" t="s">
        <v>924</v>
      </c>
      <c r="B5296" t="s">
        <v>8443</v>
      </c>
      <c r="C5296" t="s">
        <v>236</v>
      </c>
      <c r="D5296" t="s">
        <v>21</v>
      </c>
      <c r="E5296">
        <v>98402</v>
      </c>
      <c r="F5296" t="s">
        <v>22</v>
      </c>
      <c r="G5296" t="s">
        <v>22</v>
      </c>
      <c r="H5296" t="s">
        <v>116</v>
      </c>
      <c r="I5296" t="s">
        <v>117</v>
      </c>
      <c r="J5296" s="1">
        <v>43314</v>
      </c>
      <c r="K5296" s="1">
        <v>43363</v>
      </c>
      <c r="L5296" t="s">
        <v>118</v>
      </c>
      <c r="N5296" t="s">
        <v>1992</v>
      </c>
    </row>
    <row r="5297" spans="1:14" x14ac:dyDescent="0.25">
      <c r="A5297" t="s">
        <v>1534</v>
      </c>
      <c r="B5297" t="s">
        <v>8444</v>
      </c>
      <c r="C5297" t="s">
        <v>236</v>
      </c>
      <c r="D5297" t="s">
        <v>21</v>
      </c>
      <c r="E5297">
        <v>98444</v>
      </c>
      <c r="F5297" t="s">
        <v>22</v>
      </c>
      <c r="G5297" t="s">
        <v>22</v>
      </c>
      <c r="H5297" t="s">
        <v>116</v>
      </c>
      <c r="I5297" t="s">
        <v>117</v>
      </c>
      <c r="J5297" s="1">
        <v>43312</v>
      </c>
      <c r="K5297" s="1">
        <v>43363</v>
      </c>
      <c r="L5297" t="s">
        <v>118</v>
      </c>
      <c r="N5297" t="s">
        <v>1992</v>
      </c>
    </row>
    <row r="5298" spans="1:14" x14ac:dyDescent="0.25">
      <c r="A5298" t="s">
        <v>1617</v>
      </c>
      <c r="B5298" t="s">
        <v>8445</v>
      </c>
      <c r="C5298" t="s">
        <v>20</v>
      </c>
      <c r="D5298" t="s">
        <v>21</v>
      </c>
      <c r="E5298">
        <v>98104</v>
      </c>
      <c r="F5298" t="s">
        <v>22</v>
      </c>
      <c r="G5298" t="s">
        <v>22</v>
      </c>
      <c r="H5298" t="s">
        <v>104</v>
      </c>
      <c r="I5298" t="s">
        <v>105</v>
      </c>
      <c r="J5298" s="1">
        <v>43314</v>
      </c>
      <c r="K5298" s="1">
        <v>43363</v>
      </c>
      <c r="L5298" t="s">
        <v>118</v>
      </c>
      <c r="N5298" t="s">
        <v>1858</v>
      </c>
    </row>
    <row r="5299" spans="1:14" x14ac:dyDescent="0.25">
      <c r="A5299" t="s">
        <v>2101</v>
      </c>
      <c r="B5299" t="s">
        <v>2102</v>
      </c>
      <c r="C5299" t="s">
        <v>151</v>
      </c>
      <c r="D5299" t="s">
        <v>21</v>
      </c>
      <c r="E5299">
        <v>98498</v>
      </c>
      <c r="F5299" t="s">
        <v>22</v>
      </c>
      <c r="G5299" t="s">
        <v>22</v>
      </c>
      <c r="H5299" t="s">
        <v>116</v>
      </c>
      <c r="I5299" t="s">
        <v>117</v>
      </c>
      <c r="J5299" s="1">
        <v>43307</v>
      </c>
      <c r="K5299" s="1">
        <v>43363</v>
      </c>
      <c r="L5299" t="s">
        <v>118</v>
      </c>
      <c r="N5299" t="s">
        <v>1992</v>
      </c>
    </row>
    <row r="5300" spans="1:14" x14ac:dyDescent="0.25">
      <c r="A5300" t="s">
        <v>8446</v>
      </c>
      <c r="B5300" t="s">
        <v>8447</v>
      </c>
      <c r="C5300" t="s">
        <v>20</v>
      </c>
      <c r="D5300" t="s">
        <v>21</v>
      </c>
      <c r="E5300">
        <v>98122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43363</v>
      </c>
      <c r="L5300" t="s">
        <v>26</v>
      </c>
      <c r="N5300" t="s">
        <v>24</v>
      </c>
    </row>
    <row r="5301" spans="1:14" x14ac:dyDescent="0.25">
      <c r="A5301" t="s">
        <v>1908</v>
      </c>
      <c r="B5301" t="s">
        <v>1909</v>
      </c>
      <c r="C5301" t="s">
        <v>1347</v>
      </c>
      <c r="D5301" t="s">
        <v>21</v>
      </c>
      <c r="E5301">
        <v>98248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43363</v>
      </c>
      <c r="L5301" t="s">
        <v>26</v>
      </c>
      <c r="N5301" t="s">
        <v>24</v>
      </c>
    </row>
    <row r="5302" spans="1:14" x14ac:dyDescent="0.25">
      <c r="A5302" t="s">
        <v>1295</v>
      </c>
      <c r="B5302" t="s">
        <v>5919</v>
      </c>
      <c r="C5302" t="s">
        <v>657</v>
      </c>
      <c r="D5302" t="s">
        <v>21</v>
      </c>
      <c r="E5302">
        <v>98277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43363</v>
      </c>
      <c r="L5302" t="s">
        <v>26</v>
      </c>
      <c r="N5302" t="s">
        <v>24</v>
      </c>
    </row>
    <row r="5303" spans="1:14" x14ac:dyDescent="0.25">
      <c r="A5303" t="s">
        <v>1545</v>
      </c>
      <c r="B5303" t="s">
        <v>8448</v>
      </c>
      <c r="C5303" t="s">
        <v>266</v>
      </c>
      <c r="D5303" t="s">
        <v>21</v>
      </c>
      <c r="E5303">
        <v>98002</v>
      </c>
      <c r="F5303" t="s">
        <v>22</v>
      </c>
      <c r="G5303" t="s">
        <v>22</v>
      </c>
      <c r="H5303" t="s">
        <v>104</v>
      </c>
      <c r="I5303" t="s">
        <v>148</v>
      </c>
      <c r="J5303" s="1">
        <v>43313</v>
      </c>
      <c r="K5303" s="1">
        <v>43363</v>
      </c>
      <c r="L5303" t="s">
        <v>118</v>
      </c>
      <c r="N5303" t="s">
        <v>1854</v>
      </c>
    </row>
    <row r="5304" spans="1:14" x14ac:dyDescent="0.25">
      <c r="A5304" t="s">
        <v>1743</v>
      </c>
      <c r="B5304" t="s">
        <v>1744</v>
      </c>
      <c r="C5304" t="s">
        <v>20</v>
      </c>
      <c r="D5304" t="s">
        <v>21</v>
      </c>
      <c r="E5304">
        <v>98122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43363</v>
      </c>
      <c r="L5304" t="s">
        <v>26</v>
      </c>
      <c r="N5304" t="s">
        <v>24</v>
      </c>
    </row>
    <row r="5305" spans="1:14" x14ac:dyDescent="0.25">
      <c r="A5305" t="s">
        <v>3039</v>
      </c>
      <c r="B5305" t="s">
        <v>3040</v>
      </c>
      <c r="C5305" t="s">
        <v>92</v>
      </c>
      <c r="D5305" t="s">
        <v>21</v>
      </c>
      <c r="E5305">
        <v>98273</v>
      </c>
      <c r="F5305" t="s">
        <v>22</v>
      </c>
      <c r="G5305" t="s">
        <v>22</v>
      </c>
      <c r="H5305" t="s">
        <v>104</v>
      </c>
      <c r="I5305" t="s">
        <v>148</v>
      </c>
      <c r="J5305" s="1">
        <v>43308</v>
      </c>
      <c r="K5305" s="1">
        <v>43363</v>
      </c>
      <c r="L5305" t="s">
        <v>118</v>
      </c>
      <c r="N5305" t="s">
        <v>1858</v>
      </c>
    </row>
    <row r="5306" spans="1:14" x14ac:dyDescent="0.25">
      <c r="A5306" t="s">
        <v>1305</v>
      </c>
      <c r="B5306" t="s">
        <v>1306</v>
      </c>
      <c r="C5306" t="s">
        <v>1307</v>
      </c>
      <c r="D5306" t="s">
        <v>21</v>
      </c>
      <c r="E5306">
        <v>98361</v>
      </c>
      <c r="F5306" t="s">
        <v>22</v>
      </c>
      <c r="G5306" t="s">
        <v>22</v>
      </c>
      <c r="H5306" t="s">
        <v>104</v>
      </c>
      <c r="I5306" t="s">
        <v>148</v>
      </c>
      <c r="J5306" s="1">
        <v>43307</v>
      </c>
      <c r="K5306" s="1">
        <v>43363</v>
      </c>
      <c r="L5306" t="s">
        <v>118</v>
      </c>
      <c r="N5306" t="s">
        <v>1858</v>
      </c>
    </row>
    <row r="5307" spans="1:14" x14ac:dyDescent="0.25">
      <c r="A5307" t="s">
        <v>8449</v>
      </c>
      <c r="B5307" t="s">
        <v>8450</v>
      </c>
      <c r="C5307" t="s">
        <v>20</v>
      </c>
      <c r="D5307" t="s">
        <v>21</v>
      </c>
      <c r="E5307">
        <v>98122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43363</v>
      </c>
      <c r="L5307" t="s">
        <v>26</v>
      </c>
      <c r="N5307" t="s">
        <v>24</v>
      </c>
    </row>
    <row r="5308" spans="1:14" x14ac:dyDescent="0.25">
      <c r="A5308" t="s">
        <v>8451</v>
      </c>
      <c r="B5308" t="s">
        <v>8452</v>
      </c>
      <c r="C5308" t="s">
        <v>20</v>
      </c>
      <c r="D5308" t="s">
        <v>21</v>
      </c>
      <c r="E5308">
        <v>98144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43362</v>
      </c>
      <c r="L5308" t="s">
        <v>26</v>
      </c>
      <c r="N5308" t="s">
        <v>24</v>
      </c>
    </row>
    <row r="5309" spans="1:14" x14ac:dyDescent="0.25">
      <c r="A5309" t="s">
        <v>8453</v>
      </c>
      <c r="B5309" t="s">
        <v>8454</v>
      </c>
      <c r="C5309" t="s">
        <v>56</v>
      </c>
      <c r="D5309" t="s">
        <v>21</v>
      </c>
      <c r="E5309">
        <v>99336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43362</v>
      </c>
      <c r="L5309" t="s">
        <v>26</v>
      </c>
      <c r="N5309" t="s">
        <v>24</v>
      </c>
    </row>
    <row r="5310" spans="1:14" x14ac:dyDescent="0.25">
      <c r="A5310" t="s">
        <v>8455</v>
      </c>
      <c r="B5310" t="s">
        <v>8456</v>
      </c>
      <c r="C5310" t="s">
        <v>20</v>
      </c>
      <c r="D5310" t="s">
        <v>21</v>
      </c>
      <c r="E5310">
        <v>98144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43362</v>
      </c>
      <c r="L5310" t="s">
        <v>26</v>
      </c>
      <c r="N5310" t="s">
        <v>24</v>
      </c>
    </row>
    <row r="5311" spans="1:14" x14ac:dyDescent="0.25">
      <c r="A5311" t="s">
        <v>8457</v>
      </c>
      <c r="B5311" t="s">
        <v>8458</v>
      </c>
      <c r="C5311" t="s">
        <v>1347</v>
      </c>
      <c r="D5311" t="s">
        <v>21</v>
      </c>
      <c r="E5311">
        <v>98248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43362</v>
      </c>
      <c r="L5311" t="s">
        <v>26</v>
      </c>
      <c r="N5311" t="s">
        <v>24</v>
      </c>
    </row>
    <row r="5312" spans="1:14" x14ac:dyDescent="0.25">
      <c r="A5312" t="s">
        <v>111</v>
      </c>
      <c r="B5312" t="s">
        <v>1839</v>
      </c>
      <c r="C5312" t="s">
        <v>56</v>
      </c>
      <c r="D5312" t="s">
        <v>21</v>
      </c>
      <c r="E5312">
        <v>99352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43362</v>
      </c>
      <c r="L5312" t="s">
        <v>26</v>
      </c>
      <c r="N5312" t="s">
        <v>24</v>
      </c>
    </row>
    <row r="5313" spans="1:14" x14ac:dyDescent="0.25">
      <c r="A5313" t="s">
        <v>8459</v>
      </c>
      <c r="B5313" t="s">
        <v>8460</v>
      </c>
      <c r="C5313" t="s">
        <v>20</v>
      </c>
      <c r="D5313" t="s">
        <v>21</v>
      </c>
      <c r="E5313">
        <v>98144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43362</v>
      </c>
      <c r="L5313" t="s">
        <v>26</v>
      </c>
      <c r="N5313" t="s">
        <v>24</v>
      </c>
    </row>
    <row r="5314" spans="1:14" x14ac:dyDescent="0.25">
      <c r="A5314" t="s">
        <v>8461</v>
      </c>
      <c r="B5314" t="s">
        <v>8462</v>
      </c>
      <c r="C5314" t="s">
        <v>20</v>
      </c>
      <c r="D5314" t="s">
        <v>21</v>
      </c>
      <c r="E5314">
        <v>98144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43362</v>
      </c>
      <c r="L5314" t="s">
        <v>26</v>
      </c>
      <c r="N5314" t="s">
        <v>24</v>
      </c>
    </row>
    <row r="5315" spans="1:14" x14ac:dyDescent="0.25">
      <c r="A5315" t="s">
        <v>8463</v>
      </c>
      <c r="B5315" t="s">
        <v>8464</v>
      </c>
      <c r="C5315" t="s">
        <v>20</v>
      </c>
      <c r="D5315" t="s">
        <v>21</v>
      </c>
      <c r="E5315">
        <v>98144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43362</v>
      </c>
      <c r="L5315" t="s">
        <v>26</v>
      </c>
      <c r="N5315" t="s">
        <v>24</v>
      </c>
    </row>
    <row r="5316" spans="1:14" x14ac:dyDescent="0.25">
      <c r="A5316" t="s">
        <v>8465</v>
      </c>
      <c r="B5316" t="s">
        <v>8466</v>
      </c>
      <c r="C5316" t="s">
        <v>20</v>
      </c>
      <c r="D5316" t="s">
        <v>21</v>
      </c>
      <c r="E5316">
        <v>98144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43362</v>
      </c>
      <c r="L5316" t="s">
        <v>26</v>
      </c>
      <c r="N5316" t="s">
        <v>24</v>
      </c>
    </row>
    <row r="5317" spans="1:14" x14ac:dyDescent="0.25">
      <c r="A5317" t="s">
        <v>8467</v>
      </c>
      <c r="B5317" t="s">
        <v>8468</v>
      </c>
      <c r="C5317" t="s">
        <v>20</v>
      </c>
      <c r="D5317" t="s">
        <v>21</v>
      </c>
      <c r="E5317">
        <v>98115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43362</v>
      </c>
      <c r="L5317" t="s">
        <v>26</v>
      </c>
      <c r="N5317" t="s">
        <v>24</v>
      </c>
    </row>
    <row r="5318" spans="1:14" x14ac:dyDescent="0.25">
      <c r="A5318" t="s">
        <v>138</v>
      </c>
      <c r="B5318" t="s">
        <v>5066</v>
      </c>
      <c r="C5318" t="s">
        <v>56</v>
      </c>
      <c r="D5318" t="s">
        <v>21</v>
      </c>
      <c r="E5318">
        <v>99352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43362</v>
      </c>
      <c r="L5318" t="s">
        <v>26</v>
      </c>
      <c r="N5318" t="s">
        <v>24</v>
      </c>
    </row>
    <row r="5319" spans="1:14" x14ac:dyDescent="0.25">
      <c r="A5319" t="s">
        <v>8469</v>
      </c>
      <c r="B5319" t="s">
        <v>8470</v>
      </c>
      <c r="C5319" t="s">
        <v>202</v>
      </c>
      <c r="D5319" t="s">
        <v>21</v>
      </c>
      <c r="E5319">
        <v>98038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43362</v>
      </c>
      <c r="L5319" t="s">
        <v>26</v>
      </c>
      <c r="N5319" t="s">
        <v>24</v>
      </c>
    </row>
    <row r="5320" spans="1:14" x14ac:dyDescent="0.25">
      <c r="A5320" t="s">
        <v>8471</v>
      </c>
      <c r="B5320" t="s">
        <v>8472</v>
      </c>
      <c r="C5320" t="s">
        <v>202</v>
      </c>
      <c r="D5320" t="s">
        <v>21</v>
      </c>
      <c r="E5320">
        <v>98038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43362</v>
      </c>
      <c r="L5320" t="s">
        <v>26</v>
      </c>
      <c r="N5320" t="s">
        <v>24</v>
      </c>
    </row>
    <row r="5321" spans="1:14" x14ac:dyDescent="0.25">
      <c r="A5321" t="s">
        <v>3344</v>
      </c>
      <c r="B5321" t="s">
        <v>3345</v>
      </c>
      <c r="C5321" t="s">
        <v>657</v>
      </c>
      <c r="D5321" t="s">
        <v>21</v>
      </c>
      <c r="E5321">
        <v>98277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43362</v>
      </c>
      <c r="L5321" t="s">
        <v>26</v>
      </c>
      <c r="N5321" t="s">
        <v>24</v>
      </c>
    </row>
    <row r="5322" spans="1:14" x14ac:dyDescent="0.25">
      <c r="A5322" t="s">
        <v>8473</v>
      </c>
      <c r="B5322" t="s">
        <v>8474</v>
      </c>
      <c r="C5322" t="s">
        <v>286</v>
      </c>
      <c r="D5322" t="s">
        <v>21</v>
      </c>
      <c r="E5322">
        <v>98516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43362</v>
      </c>
      <c r="L5322" t="s">
        <v>26</v>
      </c>
      <c r="N5322" t="s">
        <v>24</v>
      </c>
    </row>
    <row r="5323" spans="1:14" x14ac:dyDescent="0.25">
      <c r="A5323" t="s">
        <v>2064</v>
      </c>
      <c r="B5323" t="s">
        <v>2065</v>
      </c>
      <c r="C5323" t="s">
        <v>358</v>
      </c>
      <c r="D5323" t="s">
        <v>21</v>
      </c>
      <c r="E5323">
        <v>99350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43362</v>
      </c>
      <c r="L5323" t="s">
        <v>26</v>
      </c>
      <c r="N5323" t="s">
        <v>24</v>
      </c>
    </row>
    <row r="5324" spans="1:14" x14ac:dyDescent="0.25">
      <c r="A5324" t="s">
        <v>3220</v>
      </c>
      <c r="B5324" t="s">
        <v>5167</v>
      </c>
      <c r="C5324" t="s">
        <v>132</v>
      </c>
      <c r="D5324" t="s">
        <v>21</v>
      </c>
      <c r="E5324">
        <v>99301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43362</v>
      </c>
      <c r="L5324" t="s">
        <v>26</v>
      </c>
      <c r="N5324" t="s">
        <v>24</v>
      </c>
    </row>
    <row r="5325" spans="1:14" x14ac:dyDescent="0.25">
      <c r="A5325" t="s">
        <v>194</v>
      </c>
      <c r="B5325" t="s">
        <v>1911</v>
      </c>
      <c r="C5325" t="s">
        <v>230</v>
      </c>
      <c r="D5325" t="s">
        <v>21</v>
      </c>
      <c r="E5325">
        <v>98264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43362</v>
      </c>
      <c r="L5325" t="s">
        <v>26</v>
      </c>
      <c r="N5325" t="s">
        <v>24</v>
      </c>
    </row>
    <row r="5326" spans="1:14" x14ac:dyDescent="0.25">
      <c r="A5326" t="s">
        <v>194</v>
      </c>
      <c r="B5326" t="s">
        <v>8475</v>
      </c>
      <c r="C5326" t="s">
        <v>20</v>
      </c>
      <c r="D5326" t="s">
        <v>21</v>
      </c>
      <c r="E5326">
        <v>98118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43362</v>
      </c>
      <c r="L5326" t="s">
        <v>26</v>
      </c>
      <c r="N5326" t="s">
        <v>24</v>
      </c>
    </row>
    <row r="5327" spans="1:14" x14ac:dyDescent="0.25">
      <c r="A5327" t="s">
        <v>683</v>
      </c>
      <c r="B5327" t="s">
        <v>8476</v>
      </c>
      <c r="C5327" t="s">
        <v>20</v>
      </c>
      <c r="D5327" t="s">
        <v>21</v>
      </c>
      <c r="E5327">
        <v>98115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43362</v>
      </c>
      <c r="L5327" t="s">
        <v>26</v>
      </c>
      <c r="N5327" t="s">
        <v>24</v>
      </c>
    </row>
    <row r="5328" spans="1:14" x14ac:dyDescent="0.25">
      <c r="A5328" t="s">
        <v>8477</v>
      </c>
      <c r="B5328" t="s">
        <v>8478</v>
      </c>
      <c r="C5328" t="s">
        <v>20</v>
      </c>
      <c r="D5328" t="s">
        <v>21</v>
      </c>
      <c r="E5328">
        <v>98118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43362</v>
      </c>
      <c r="L5328" t="s">
        <v>26</v>
      </c>
      <c r="N5328" t="s">
        <v>24</v>
      </c>
    </row>
    <row r="5329" spans="1:14" x14ac:dyDescent="0.25">
      <c r="A5329" t="s">
        <v>8479</v>
      </c>
      <c r="B5329" t="s">
        <v>8480</v>
      </c>
      <c r="C5329" t="s">
        <v>20</v>
      </c>
      <c r="D5329" t="s">
        <v>21</v>
      </c>
      <c r="E5329">
        <v>98122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43362</v>
      </c>
      <c r="L5329" t="s">
        <v>26</v>
      </c>
      <c r="N5329" t="s">
        <v>24</v>
      </c>
    </row>
    <row r="5330" spans="1:14" x14ac:dyDescent="0.25">
      <c r="A5330" t="s">
        <v>8481</v>
      </c>
      <c r="B5330" t="s">
        <v>8482</v>
      </c>
      <c r="C5330" t="s">
        <v>2089</v>
      </c>
      <c r="D5330" t="s">
        <v>21</v>
      </c>
      <c r="E5330">
        <v>98338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43362</v>
      </c>
      <c r="L5330" t="s">
        <v>26</v>
      </c>
      <c r="N5330" t="s">
        <v>24</v>
      </c>
    </row>
    <row r="5331" spans="1:14" x14ac:dyDescent="0.25">
      <c r="A5331" t="s">
        <v>1939</v>
      </c>
      <c r="B5331" t="s">
        <v>1940</v>
      </c>
      <c r="C5331" t="s">
        <v>132</v>
      </c>
      <c r="D5331" t="s">
        <v>21</v>
      </c>
      <c r="E5331">
        <v>99301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43362</v>
      </c>
      <c r="L5331" t="s">
        <v>26</v>
      </c>
      <c r="N5331" t="s">
        <v>24</v>
      </c>
    </row>
    <row r="5332" spans="1:14" x14ac:dyDescent="0.25">
      <c r="A5332" t="s">
        <v>5080</v>
      </c>
      <c r="B5332" t="s">
        <v>5081</v>
      </c>
      <c r="C5332" t="s">
        <v>132</v>
      </c>
      <c r="D5332" t="s">
        <v>21</v>
      </c>
      <c r="E5332">
        <v>99301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43362</v>
      </c>
      <c r="L5332" t="s">
        <v>26</v>
      </c>
      <c r="N5332" t="s">
        <v>24</v>
      </c>
    </row>
    <row r="5333" spans="1:14" x14ac:dyDescent="0.25">
      <c r="A5333" t="s">
        <v>8483</v>
      </c>
      <c r="B5333" t="s">
        <v>8484</v>
      </c>
      <c r="C5333" t="s">
        <v>20</v>
      </c>
      <c r="D5333" t="s">
        <v>21</v>
      </c>
      <c r="E5333">
        <v>98144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43362</v>
      </c>
      <c r="L5333" t="s">
        <v>26</v>
      </c>
      <c r="N5333" t="s">
        <v>24</v>
      </c>
    </row>
    <row r="5334" spans="1:14" x14ac:dyDescent="0.25">
      <c r="A5334" t="s">
        <v>8485</v>
      </c>
      <c r="B5334" t="s">
        <v>8486</v>
      </c>
      <c r="C5334" t="s">
        <v>261</v>
      </c>
      <c r="D5334" t="s">
        <v>21</v>
      </c>
      <c r="E5334">
        <v>99202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43361</v>
      </c>
      <c r="L5334" t="s">
        <v>26</v>
      </c>
      <c r="N5334" t="s">
        <v>24</v>
      </c>
    </row>
    <row r="5335" spans="1:14" x14ac:dyDescent="0.25">
      <c r="A5335" t="s">
        <v>8487</v>
      </c>
      <c r="B5335" t="s">
        <v>8488</v>
      </c>
      <c r="C5335" t="s">
        <v>20</v>
      </c>
      <c r="D5335" t="s">
        <v>21</v>
      </c>
      <c r="E5335">
        <v>98118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43361</v>
      </c>
      <c r="L5335" t="s">
        <v>26</v>
      </c>
      <c r="N5335" t="s">
        <v>24</v>
      </c>
    </row>
    <row r="5336" spans="1:14" x14ac:dyDescent="0.25">
      <c r="A5336" t="s">
        <v>5902</v>
      </c>
      <c r="B5336" t="s">
        <v>5903</v>
      </c>
      <c r="C5336" t="s">
        <v>657</v>
      </c>
      <c r="D5336" t="s">
        <v>21</v>
      </c>
      <c r="E5336">
        <v>98277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43361</v>
      </c>
      <c r="L5336" t="s">
        <v>26</v>
      </c>
      <c r="N5336" t="s">
        <v>24</v>
      </c>
    </row>
    <row r="5337" spans="1:14" x14ac:dyDescent="0.25">
      <c r="A5337" t="s">
        <v>1873</v>
      </c>
      <c r="B5337" t="s">
        <v>1874</v>
      </c>
      <c r="C5337" t="s">
        <v>227</v>
      </c>
      <c r="D5337" t="s">
        <v>21</v>
      </c>
      <c r="E5337">
        <v>98229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43361</v>
      </c>
      <c r="L5337" t="s">
        <v>26</v>
      </c>
      <c r="N5337" t="s">
        <v>24</v>
      </c>
    </row>
    <row r="5338" spans="1:14" x14ac:dyDescent="0.25">
      <c r="A5338" t="s">
        <v>5904</v>
      </c>
      <c r="B5338" t="s">
        <v>5905</v>
      </c>
      <c r="C5338" t="s">
        <v>657</v>
      </c>
      <c r="D5338" t="s">
        <v>21</v>
      </c>
      <c r="E5338">
        <v>98277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43361</v>
      </c>
      <c r="L5338" t="s">
        <v>26</v>
      </c>
      <c r="N5338" t="s">
        <v>24</v>
      </c>
    </row>
    <row r="5339" spans="1:14" x14ac:dyDescent="0.25">
      <c r="A5339" t="s">
        <v>3329</v>
      </c>
      <c r="B5339" t="s">
        <v>3330</v>
      </c>
      <c r="C5339" t="s">
        <v>657</v>
      </c>
      <c r="D5339" t="s">
        <v>21</v>
      </c>
      <c r="E5339">
        <v>98277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43361</v>
      </c>
      <c r="L5339" t="s">
        <v>26</v>
      </c>
      <c r="N5339" t="s">
        <v>24</v>
      </c>
    </row>
    <row r="5340" spans="1:14" x14ac:dyDescent="0.25">
      <c r="A5340" t="s">
        <v>8489</v>
      </c>
      <c r="B5340" t="s">
        <v>8490</v>
      </c>
      <c r="C5340" t="s">
        <v>632</v>
      </c>
      <c r="D5340" t="s">
        <v>21</v>
      </c>
      <c r="E5340">
        <v>98036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43361</v>
      </c>
      <c r="L5340" t="s">
        <v>26</v>
      </c>
      <c r="N5340" t="s">
        <v>24</v>
      </c>
    </row>
    <row r="5341" spans="1:14" x14ac:dyDescent="0.25">
      <c r="A5341" t="s">
        <v>8491</v>
      </c>
      <c r="B5341" t="s">
        <v>8492</v>
      </c>
      <c r="C5341" t="s">
        <v>20</v>
      </c>
      <c r="D5341" t="s">
        <v>21</v>
      </c>
      <c r="E5341">
        <v>98118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43361</v>
      </c>
      <c r="L5341" t="s">
        <v>26</v>
      </c>
      <c r="N5341" t="s">
        <v>24</v>
      </c>
    </row>
    <row r="5342" spans="1:14" x14ac:dyDescent="0.25">
      <c r="A5342" t="s">
        <v>5908</v>
      </c>
      <c r="B5342" t="s">
        <v>5909</v>
      </c>
      <c r="C5342" t="s">
        <v>657</v>
      </c>
      <c r="D5342" t="s">
        <v>21</v>
      </c>
      <c r="E5342">
        <v>98277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43361</v>
      </c>
      <c r="L5342" t="s">
        <v>26</v>
      </c>
      <c r="N5342" t="s">
        <v>24</v>
      </c>
    </row>
    <row r="5343" spans="1:14" x14ac:dyDescent="0.25">
      <c r="A5343" t="s">
        <v>8493</v>
      </c>
      <c r="B5343" t="s">
        <v>8494</v>
      </c>
      <c r="C5343" t="s">
        <v>261</v>
      </c>
      <c r="D5343" t="s">
        <v>21</v>
      </c>
      <c r="E5343">
        <v>99202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43361</v>
      </c>
      <c r="L5343" t="s">
        <v>26</v>
      </c>
      <c r="N5343" t="s">
        <v>24</v>
      </c>
    </row>
    <row r="5344" spans="1:14" x14ac:dyDescent="0.25">
      <c r="A5344" t="s">
        <v>111</v>
      </c>
      <c r="B5344" t="s">
        <v>8495</v>
      </c>
      <c r="C5344" t="s">
        <v>145</v>
      </c>
      <c r="D5344" t="s">
        <v>21</v>
      </c>
      <c r="E5344">
        <v>98387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43361</v>
      </c>
      <c r="L5344" t="s">
        <v>26</v>
      </c>
      <c r="N5344" t="s">
        <v>24</v>
      </c>
    </row>
    <row r="5345" spans="1:14" x14ac:dyDescent="0.25">
      <c r="A5345" t="s">
        <v>5023</v>
      </c>
      <c r="B5345" t="s">
        <v>5024</v>
      </c>
      <c r="C5345" t="s">
        <v>246</v>
      </c>
      <c r="D5345" t="s">
        <v>21</v>
      </c>
      <c r="E5345">
        <v>98312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43361</v>
      </c>
      <c r="L5345" t="s">
        <v>26</v>
      </c>
      <c r="N5345" t="s">
        <v>24</v>
      </c>
    </row>
    <row r="5346" spans="1:14" x14ac:dyDescent="0.25">
      <c r="A5346" t="s">
        <v>8496</v>
      </c>
      <c r="B5346" t="s">
        <v>8497</v>
      </c>
      <c r="C5346" t="s">
        <v>632</v>
      </c>
      <c r="D5346" t="s">
        <v>21</v>
      </c>
      <c r="E5346">
        <v>98036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43361</v>
      </c>
      <c r="L5346" t="s">
        <v>26</v>
      </c>
      <c r="N5346" t="s">
        <v>24</v>
      </c>
    </row>
    <row r="5347" spans="1:14" x14ac:dyDescent="0.25">
      <c r="A5347" t="s">
        <v>994</v>
      </c>
      <c r="B5347" t="s">
        <v>4507</v>
      </c>
      <c r="C5347" t="s">
        <v>236</v>
      </c>
      <c r="D5347" t="s">
        <v>21</v>
      </c>
      <c r="E5347">
        <v>98408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43361</v>
      </c>
      <c r="L5347" t="s">
        <v>26</v>
      </c>
      <c r="N5347" t="s">
        <v>24</v>
      </c>
    </row>
    <row r="5348" spans="1:14" x14ac:dyDescent="0.25">
      <c r="A5348" t="s">
        <v>8498</v>
      </c>
      <c r="B5348" t="s">
        <v>8499</v>
      </c>
      <c r="C5348" t="s">
        <v>20</v>
      </c>
      <c r="D5348" t="s">
        <v>21</v>
      </c>
      <c r="E5348">
        <v>98118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43361</v>
      </c>
      <c r="L5348" t="s">
        <v>26</v>
      </c>
      <c r="N5348" t="s">
        <v>24</v>
      </c>
    </row>
    <row r="5349" spans="1:14" x14ac:dyDescent="0.25">
      <c r="A5349" t="s">
        <v>3333</v>
      </c>
      <c r="B5349" t="s">
        <v>3334</v>
      </c>
      <c r="C5349" t="s">
        <v>657</v>
      </c>
      <c r="D5349" t="s">
        <v>21</v>
      </c>
      <c r="E5349">
        <v>98277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43361</v>
      </c>
      <c r="L5349" t="s">
        <v>26</v>
      </c>
      <c r="N5349" t="s">
        <v>24</v>
      </c>
    </row>
    <row r="5350" spans="1:14" x14ac:dyDescent="0.25">
      <c r="A5350" t="s">
        <v>8500</v>
      </c>
      <c r="B5350" t="s">
        <v>8501</v>
      </c>
      <c r="C5350" t="s">
        <v>20</v>
      </c>
      <c r="D5350" t="s">
        <v>21</v>
      </c>
      <c r="E5350">
        <v>98118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43361</v>
      </c>
      <c r="L5350" t="s">
        <v>26</v>
      </c>
      <c r="N5350" t="s">
        <v>24</v>
      </c>
    </row>
    <row r="5351" spans="1:14" x14ac:dyDescent="0.25">
      <c r="A5351" t="s">
        <v>44</v>
      </c>
      <c r="B5351" t="s">
        <v>45</v>
      </c>
      <c r="C5351" t="s">
        <v>20</v>
      </c>
      <c r="D5351" t="s">
        <v>21</v>
      </c>
      <c r="E5351">
        <v>98118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43361</v>
      </c>
      <c r="L5351" t="s">
        <v>26</v>
      </c>
      <c r="N5351" t="s">
        <v>24</v>
      </c>
    </row>
    <row r="5352" spans="1:14" x14ac:dyDescent="0.25">
      <c r="A5352" t="s">
        <v>8502</v>
      </c>
      <c r="B5352" t="s">
        <v>8503</v>
      </c>
      <c r="C5352" t="s">
        <v>20</v>
      </c>
      <c r="D5352" t="s">
        <v>21</v>
      </c>
      <c r="E5352">
        <v>98118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43361</v>
      </c>
      <c r="L5352" t="s">
        <v>26</v>
      </c>
      <c r="N5352" t="s">
        <v>24</v>
      </c>
    </row>
    <row r="5353" spans="1:14" x14ac:dyDescent="0.25">
      <c r="A5353" t="s">
        <v>8504</v>
      </c>
      <c r="B5353" t="s">
        <v>3238</v>
      </c>
      <c r="C5353" t="s">
        <v>657</v>
      </c>
      <c r="D5353" t="s">
        <v>21</v>
      </c>
      <c r="E5353">
        <v>98277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43361</v>
      </c>
      <c r="L5353" t="s">
        <v>26</v>
      </c>
      <c r="N5353" t="s">
        <v>24</v>
      </c>
    </row>
    <row r="5354" spans="1:14" x14ac:dyDescent="0.25">
      <c r="A5354" t="s">
        <v>4581</v>
      </c>
      <c r="B5354" t="s">
        <v>4582</v>
      </c>
      <c r="C5354" t="s">
        <v>142</v>
      </c>
      <c r="D5354" t="s">
        <v>21</v>
      </c>
      <c r="E5354">
        <v>98903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43361</v>
      </c>
      <c r="L5354" t="s">
        <v>26</v>
      </c>
      <c r="N5354" t="s">
        <v>24</v>
      </c>
    </row>
    <row r="5355" spans="1:14" x14ac:dyDescent="0.25">
      <c r="A5355" t="s">
        <v>316</v>
      </c>
      <c r="B5355" t="s">
        <v>8505</v>
      </c>
      <c r="C5355" t="s">
        <v>632</v>
      </c>
      <c r="D5355" t="s">
        <v>21</v>
      </c>
      <c r="E5355">
        <v>98037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43361</v>
      </c>
      <c r="L5355" t="s">
        <v>26</v>
      </c>
      <c r="N5355" t="s">
        <v>24</v>
      </c>
    </row>
    <row r="5356" spans="1:14" x14ac:dyDescent="0.25">
      <c r="A5356" t="s">
        <v>8506</v>
      </c>
      <c r="B5356" t="s">
        <v>8507</v>
      </c>
      <c r="C5356" t="s">
        <v>632</v>
      </c>
      <c r="D5356" t="s">
        <v>21</v>
      </c>
      <c r="E5356">
        <v>98087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43361</v>
      </c>
      <c r="L5356" t="s">
        <v>26</v>
      </c>
      <c r="N5356" t="s">
        <v>24</v>
      </c>
    </row>
    <row r="5357" spans="1:14" x14ac:dyDescent="0.25">
      <c r="A5357" t="s">
        <v>356</v>
      </c>
      <c r="B5357" t="s">
        <v>8508</v>
      </c>
      <c r="C5357" t="s">
        <v>236</v>
      </c>
      <c r="D5357" t="s">
        <v>21</v>
      </c>
      <c r="E5357">
        <v>98404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43361</v>
      </c>
      <c r="L5357" t="s">
        <v>26</v>
      </c>
      <c r="N5357" t="s">
        <v>24</v>
      </c>
    </row>
    <row r="5358" spans="1:14" x14ac:dyDescent="0.25">
      <c r="A5358" t="s">
        <v>8509</v>
      </c>
      <c r="B5358" t="s">
        <v>8510</v>
      </c>
      <c r="C5358" t="s">
        <v>261</v>
      </c>
      <c r="D5358" t="s">
        <v>21</v>
      </c>
      <c r="E5358">
        <v>99202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43361</v>
      </c>
      <c r="L5358" t="s">
        <v>26</v>
      </c>
      <c r="N5358" t="s">
        <v>24</v>
      </c>
    </row>
    <row r="5359" spans="1:14" x14ac:dyDescent="0.25">
      <c r="A5359" t="s">
        <v>8511</v>
      </c>
      <c r="B5359" t="s">
        <v>8512</v>
      </c>
      <c r="C5359" t="s">
        <v>261</v>
      </c>
      <c r="D5359" t="s">
        <v>21</v>
      </c>
      <c r="E5359">
        <v>99202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43361</v>
      </c>
      <c r="L5359" t="s">
        <v>26</v>
      </c>
      <c r="N5359" t="s">
        <v>24</v>
      </c>
    </row>
    <row r="5360" spans="1:14" x14ac:dyDescent="0.25">
      <c r="A5360" t="s">
        <v>8513</v>
      </c>
      <c r="B5360" t="s">
        <v>8514</v>
      </c>
      <c r="C5360" t="s">
        <v>20</v>
      </c>
      <c r="D5360" t="s">
        <v>21</v>
      </c>
      <c r="E5360">
        <v>98118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43361</v>
      </c>
      <c r="L5360" t="s">
        <v>26</v>
      </c>
      <c r="N5360" t="s">
        <v>24</v>
      </c>
    </row>
    <row r="5361" spans="1:14" x14ac:dyDescent="0.25">
      <c r="A5361" t="s">
        <v>8515</v>
      </c>
      <c r="B5361" t="s">
        <v>3314</v>
      </c>
      <c r="C5361" t="s">
        <v>657</v>
      </c>
      <c r="D5361" t="s">
        <v>21</v>
      </c>
      <c r="E5361">
        <v>98277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43361</v>
      </c>
      <c r="L5361" t="s">
        <v>26</v>
      </c>
      <c r="N5361" t="s">
        <v>24</v>
      </c>
    </row>
    <row r="5362" spans="1:14" x14ac:dyDescent="0.25">
      <c r="A5362" t="s">
        <v>3074</v>
      </c>
      <c r="B5362" t="s">
        <v>8516</v>
      </c>
      <c r="C5362" t="s">
        <v>227</v>
      </c>
      <c r="D5362" t="s">
        <v>21</v>
      </c>
      <c r="E5362">
        <v>98225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43361</v>
      </c>
      <c r="L5362" t="s">
        <v>26</v>
      </c>
      <c r="N5362" t="s">
        <v>24</v>
      </c>
    </row>
    <row r="5363" spans="1:14" x14ac:dyDescent="0.25">
      <c r="A5363" t="s">
        <v>5210</v>
      </c>
      <c r="B5363" t="s">
        <v>5211</v>
      </c>
      <c r="C5363" t="s">
        <v>142</v>
      </c>
      <c r="D5363" t="s">
        <v>21</v>
      </c>
      <c r="E5363">
        <v>98901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43361</v>
      </c>
      <c r="L5363" t="s">
        <v>26</v>
      </c>
      <c r="N5363" t="s">
        <v>24</v>
      </c>
    </row>
    <row r="5364" spans="1:14" x14ac:dyDescent="0.25">
      <c r="A5364" t="s">
        <v>8517</v>
      </c>
      <c r="B5364" t="s">
        <v>8518</v>
      </c>
      <c r="C5364" t="s">
        <v>261</v>
      </c>
      <c r="D5364" t="s">
        <v>21</v>
      </c>
      <c r="E5364">
        <v>99202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43361</v>
      </c>
      <c r="L5364" t="s">
        <v>26</v>
      </c>
      <c r="N5364" t="s">
        <v>24</v>
      </c>
    </row>
    <row r="5365" spans="1:14" x14ac:dyDescent="0.25">
      <c r="A5365" t="s">
        <v>3349</v>
      </c>
      <c r="B5365" t="s">
        <v>3350</v>
      </c>
      <c r="C5365" t="s">
        <v>657</v>
      </c>
      <c r="D5365" t="s">
        <v>21</v>
      </c>
      <c r="E5365">
        <v>98277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43361</v>
      </c>
      <c r="L5365" t="s">
        <v>26</v>
      </c>
      <c r="N5365" t="s">
        <v>24</v>
      </c>
    </row>
    <row r="5366" spans="1:14" x14ac:dyDescent="0.25">
      <c r="A5366" t="s">
        <v>4726</v>
      </c>
      <c r="B5366" t="s">
        <v>4923</v>
      </c>
      <c r="C5366" t="s">
        <v>296</v>
      </c>
      <c r="D5366" t="s">
        <v>21</v>
      </c>
      <c r="E5366">
        <v>98366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43361</v>
      </c>
      <c r="L5366" t="s">
        <v>26</v>
      </c>
      <c r="N5366" t="s">
        <v>24</v>
      </c>
    </row>
    <row r="5367" spans="1:14" x14ac:dyDescent="0.25">
      <c r="A5367" t="s">
        <v>1208</v>
      </c>
      <c r="B5367" t="s">
        <v>5897</v>
      </c>
      <c r="C5367" t="s">
        <v>657</v>
      </c>
      <c r="D5367" t="s">
        <v>21</v>
      </c>
      <c r="E5367">
        <v>98277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43361</v>
      </c>
      <c r="L5367" t="s">
        <v>26</v>
      </c>
      <c r="N5367" t="s">
        <v>24</v>
      </c>
    </row>
    <row r="5368" spans="1:14" x14ac:dyDescent="0.25">
      <c r="A5368" t="s">
        <v>1914</v>
      </c>
      <c r="B5368" t="s">
        <v>1915</v>
      </c>
      <c r="C5368" t="s">
        <v>1357</v>
      </c>
      <c r="D5368" t="s">
        <v>21</v>
      </c>
      <c r="E5368">
        <v>99115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43361</v>
      </c>
      <c r="L5368" t="s">
        <v>26</v>
      </c>
      <c r="N5368" t="s">
        <v>24</v>
      </c>
    </row>
    <row r="5369" spans="1:14" x14ac:dyDescent="0.25">
      <c r="A5369" t="s">
        <v>8519</v>
      </c>
      <c r="B5369" t="s">
        <v>8520</v>
      </c>
      <c r="C5369" t="s">
        <v>227</v>
      </c>
      <c r="D5369" t="s">
        <v>21</v>
      </c>
      <c r="E5369">
        <v>98225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43361</v>
      </c>
      <c r="L5369" t="s">
        <v>26</v>
      </c>
      <c r="N5369" t="s">
        <v>24</v>
      </c>
    </row>
    <row r="5370" spans="1:14" x14ac:dyDescent="0.25">
      <c r="A5370" t="s">
        <v>98</v>
      </c>
      <c r="B5370" t="s">
        <v>5920</v>
      </c>
      <c r="C5370" t="s">
        <v>657</v>
      </c>
      <c r="D5370" t="s">
        <v>21</v>
      </c>
      <c r="E5370">
        <v>98277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43361</v>
      </c>
      <c r="L5370" t="s">
        <v>26</v>
      </c>
      <c r="N5370" t="s">
        <v>24</v>
      </c>
    </row>
    <row r="5371" spans="1:14" x14ac:dyDescent="0.25">
      <c r="A5371" t="s">
        <v>6823</v>
      </c>
      <c r="B5371" t="s">
        <v>8521</v>
      </c>
      <c r="C5371" t="s">
        <v>261</v>
      </c>
      <c r="D5371" t="s">
        <v>21</v>
      </c>
      <c r="E5371">
        <v>99202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43361</v>
      </c>
      <c r="L5371" t="s">
        <v>26</v>
      </c>
      <c r="N5371" t="s">
        <v>24</v>
      </c>
    </row>
    <row r="5372" spans="1:14" x14ac:dyDescent="0.25">
      <c r="A5372" t="s">
        <v>2119</v>
      </c>
      <c r="B5372" t="s">
        <v>2120</v>
      </c>
      <c r="C5372" t="s">
        <v>142</v>
      </c>
      <c r="D5372" t="s">
        <v>21</v>
      </c>
      <c r="E5372">
        <v>98902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43361</v>
      </c>
      <c r="L5372" t="s">
        <v>26</v>
      </c>
      <c r="N5372" t="s">
        <v>24</v>
      </c>
    </row>
    <row r="5373" spans="1:14" x14ac:dyDescent="0.25">
      <c r="A5373" t="s">
        <v>8522</v>
      </c>
      <c r="B5373" t="s">
        <v>8523</v>
      </c>
      <c r="C5373" t="s">
        <v>632</v>
      </c>
      <c r="D5373" t="s">
        <v>21</v>
      </c>
      <c r="E5373">
        <v>98037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43361</v>
      </c>
      <c r="L5373" t="s">
        <v>26</v>
      </c>
      <c r="N5373" t="s">
        <v>24</v>
      </c>
    </row>
    <row r="5374" spans="1:14" x14ac:dyDescent="0.25">
      <c r="A5374" t="s">
        <v>1916</v>
      </c>
      <c r="B5374" t="s">
        <v>8524</v>
      </c>
      <c r="C5374" t="s">
        <v>227</v>
      </c>
      <c r="D5374" t="s">
        <v>21</v>
      </c>
      <c r="E5374">
        <v>98225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43361</v>
      </c>
      <c r="L5374" t="s">
        <v>26</v>
      </c>
      <c r="N5374" t="s">
        <v>24</v>
      </c>
    </row>
    <row r="5375" spans="1:14" x14ac:dyDescent="0.25">
      <c r="A5375" t="s">
        <v>1916</v>
      </c>
      <c r="B5375" t="s">
        <v>8525</v>
      </c>
      <c r="C5375" t="s">
        <v>227</v>
      </c>
      <c r="D5375" t="s">
        <v>21</v>
      </c>
      <c r="E5375">
        <v>98225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43361</v>
      </c>
      <c r="L5375" t="s">
        <v>26</v>
      </c>
      <c r="N5375" t="s">
        <v>24</v>
      </c>
    </row>
    <row r="5376" spans="1:14" x14ac:dyDescent="0.25">
      <c r="A5376" t="s">
        <v>8526</v>
      </c>
      <c r="B5376" t="s">
        <v>8527</v>
      </c>
      <c r="C5376" t="s">
        <v>632</v>
      </c>
      <c r="D5376" t="s">
        <v>21</v>
      </c>
      <c r="E5376">
        <v>98036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43361</v>
      </c>
      <c r="L5376" t="s">
        <v>26</v>
      </c>
      <c r="N5376" t="s">
        <v>24</v>
      </c>
    </row>
    <row r="5377" spans="1:14" x14ac:dyDescent="0.25">
      <c r="A5377" t="s">
        <v>2068</v>
      </c>
      <c r="B5377" t="s">
        <v>2069</v>
      </c>
      <c r="C5377" t="s">
        <v>358</v>
      </c>
      <c r="D5377" t="s">
        <v>21</v>
      </c>
      <c r="E5377">
        <v>99350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43361</v>
      </c>
      <c r="L5377" t="s">
        <v>26</v>
      </c>
      <c r="N5377" t="s">
        <v>24</v>
      </c>
    </row>
    <row r="5378" spans="1:14" x14ac:dyDescent="0.25">
      <c r="A5378" t="s">
        <v>1967</v>
      </c>
      <c r="B5378" t="s">
        <v>1968</v>
      </c>
      <c r="C5378" t="s">
        <v>20</v>
      </c>
      <c r="D5378" t="s">
        <v>21</v>
      </c>
      <c r="E5378">
        <v>98112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43361</v>
      </c>
      <c r="L5378" t="s">
        <v>26</v>
      </c>
      <c r="N5378" t="s">
        <v>24</v>
      </c>
    </row>
    <row r="5379" spans="1:14" x14ac:dyDescent="0.25">
      <c r="A5379" t="s">
        <v>2131</v>
      </c>
      <c r="B5379" t="s">
        <v>2132</v>
      </c>
      <c r="C5379" t="s">
        <v>142</v>
      </c>
      <c r="D5379" t="s">
        <v>21</v>
      </c>
      <c r="E5379">
        <v>98901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43361</v>
      </c>
      <c r="L5379" t="s">
        <v>26</v>
      </c>
      <c r="N5379" t="s">
        <v>24</v>
      </c>
    </row>
    <row r="5380" spans="1:14" x14ac:dyDescent="0.25">
      <c r="A5380" t="s">
        <v>8528</v>
      </c>
      <c r="B5380" t="s">
        <v>8529</v>
      </c>
      <c r="C5380" t="s">
        <v>20</v>
      </c>
      <c r="D5380" t="s">
        <v>21</v>
      </c>
      <c r="E5380">
        <v>98118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43361</v>
      </c>
      <c r="L5380" t="s">
        <v>26</v>
      </c>
      <c r="N5380" t="s">
        <v>24</v>
      </c>
    </row>
    <row r="5381" spans="1:14" x14ac:dyDescent="0.25">
      <c r="A5381" t="s">
        <v>688</v>
      </c>
      <c r="B5381" t="s">
        <v>8530</v>
      </c>
      <c r="C5381" t="s">
        <v>632</v>
      </c>
      <c r="D5381" t="s">
        <v>21</v>
      </c>
      <c r="E5381">
        <v>98037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43361</v>
      </c>
      <c r="L5381" t="s">
        <v>26</v>
      </c>
      <c r="N5381" t="s">
        <v>24</v>
      </c>
    </row>
    <row r="5382" spans="1:14" x14ac:dyDescent="0.25">
      <c r="A5382" t="s">
        <v>8531</v>
      </c>
      <c r="B5382" t="s">
        <v>8532</v>
      </c>
      <c r="C5382" t="s">
        <v>227</v>
      </c>
      <c r="D5382" t="s">
        <v>21</v>
      </c>
      <c r="E5382">
        <v>98225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43361</v>
      </c>
      <c r="L5382" t="s">
        <v>26</v>
      </c>
      <c r="N5382" t="s">
        <v>24</v>
      </c>
    </row>
    <row r="5383" spans="1:14" x14ac:dyDescent="0.25">
      <c r="A5383" t="s">
        <v>8533</v>
      </c>
      <c r="B5383" t="s">
        <v>8534</v>
      </c>
      <c r="C5383" t="s">
        <v>632</v>
      </c>
      <c r="D5383" t="s">
        <v>21</v>
      </c>
      <c r="E5383">
        <v>98037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43361</v>
      </c>
      <c r="L5383" t="s">
        <v>26</v>
      </c>
      <c r="N5383" t="s">
        <v>24</v>
      </c>
    </row>
    <row r="5384" spans="1:14" x14ac:dyDescent="0.25">
      <c r="A5384" t="s">
        <v>4939</v>
      </c>
      <c r="B5384" t="s">
        <v>4940</v>
      </c>
      <c r="C5384" t="s">
        <v>4941</v>
      </c>
      <c r="D5384" t="s">
        <v>21</v>
      </c>
      <c r="E5384">
        <v>99029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43361</v>
      </c>
      <c r="L5384" t="s">
        <v>26</v>
      </c>
      <c r="N5384" t="s">
        <v>24</v>
      </c>
    </row>
    <row r="5385" spans="1:14" x14ac:dyDescent="0.25">
      <c r="A5385" t="s">
        <v>556</v>
      </c>
      <c r="B5385" t="s">
        <v>8535</v>
      </c>
      <c r="C5385" t="s">
        <v>246</v>
      </c>
      <c r="D5385" t="s">
        <v>21</v>
      </c>
      <c r="E5385">
        <v>98312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43361</v>
      </c>
      <c r="L5385" t="s">
        <v>26</v>
      </c>
      <c r="N5385" t="s">
        <v>24</v>
      </c>
    </row>
    <row r="5386" spans="1:14" x14ac:dyDescent="0.25">
      <c r="A5386" t="s">
        <v>8536</v>
      </c>
      <c r="B5386" t="s">
        <v>8537</v>
      </c>
      <c r="C5386" t="s">
        <v>20</v>
      </c>
      <c r="D5386" t="s">
        <v>21</v>
      </c>
      <c r="E5386">
        <v>98112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43360</v>
      </c>
      <c r="L5386" t="s">
        <v>26</v>
      </c>
      <c r="N5386" t="s">
        <v>24</v>
      </c>
    </row>
    <row r="5387" spans="1:14" x14ac:dyDescent="0.25">
      <c r="A5387" t="s">
        <v>8538</v>
      </c>
      <c r="B5387" t="s">
        <v>8539</v>
      </c>
      <c r="C5387" t="s">
        <v>632</v>
      </c>
      <c r="D5387" t="s">
        <v>21</v>
      </c>
      <c r="E5387">
        <v>98036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43360</v>
      </c>
      <c r="L5387" t="s">
        <v>26</v>
      </c>
      <c r="N5387" t="s">
        <v>24</v>
      </c>
    </row>
    <row r="5388" spans="1:14" x14ac:dyDescent="0.25">
      <c r="A5388" t="s">
        <v>8540</v>
      </c>
      <c r="B5388" t="s">
        <v>8541</v>
      </c>
      <c r="C5388" t="s">
        <v>20</v>
      </c>
      <c r="D5388" t="s">
        <v>21</v>
      </c>
      <c r="E5388">
        <v>98144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43360</v>
      </c>
      <c r="L5388" t="s">
        <v>26</v>
      </c>
      <c r="N5388" t="s">
        <v>24</v>
      </c>
    </row>
    <row r="5389" spans="1:14" x14ac:dyDescent="0.25">
      <c r="A5389" t="s">
        <v>8542</v>
      </c>
      <c r="B5389" t="s">
        <v>8543</v>
      </c>
      <c r="C5389" t="s">
        <v>632</v>
      </c>
      <c r="D5389" t="s">
        <v>21</v>
      </c>
      <c r="E5389">
        <v>98036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43360</v>
      </c>
      <c r="L5389" t="s">
        <v>26</v>
      </c>
      <c r="N5389" t="s">
        <v>24</v>
      </c>
    </row>
    <row r="5390" spans="1:14" x14ac:dyDescent="0.25">
      <c r="A5390" t="s">
        <v>8544</v>
      </c>
      <c r="B5390" t="s">
        <v>8545</v>
      </c>
      <c r="C5390" t="s">
        <v>632</v>
      </c>
      <c r="D5390" t="s">
        <v>21</v>
      </c>
      <c r="E5390">
        <v>98037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43360</v>
      </c>
      <c r="L5390" t="s">
        <v>26</v>
      </c>
      <c r="N5390" t="s">
        <v>24</v>
      </c>
    </row>
    <row r="5391" spans="1:14" x14ac:dyDescent="0.25">
      <c r="A5391" t="s">
        <v>8546</v>
      </c>
      <c r="B5391" t="s">
        <v>8547</v>
      </c>
      <c r="C5391" t="s">
        <v>632</v>
      </c>
      <c r="D5391" t="s">
        <v>21</v>
      </c>
      <c r="E5391">
        <v>98037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43360</v>
      </c>
      <c r="L5391" t="s">
        <v>26</v>
      </c>
      <c r="N5391" t="s">
        <v>24</v>
      </c>
    </row>
    <row r="5392" spans="1:14" x14ac:dyDescent="0.25">
      <c r="A5392" t="s">
        <v>111</v>
      </c>
      <c r="B5392" t="s">
        <v>8548</v>
      </c>
      <c r="C5392" t="s">
        <v>632</v>
      </c>
      <c r="D5392" t="s">
        <v>21</v>
      </c>
      <c r="E5392">
        <v>98036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43360</v>
      </c>
      <c r="L5392" t="s">
        <v>26</v>
      </c>
      <c r="N5392" t="s">
        <v>24</v>
      </c>
    </row>
    <row r="5393" spans="1:14" x14ac:dyDescent="0.25">
      <c r="A5393" t="s">
        <v>111</v>
      </c>
      <c r="B5393" t="s">
        <v>8549</v>
      </c>
      <c r="C5393" t="s">
        <v>632</v>
      </c>
      <c r="D5393" t="s">
        <v>21</v>
      </c>
      <c r="E5393">
        <v>98036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43360</v>
      </c>
      <c r="L5393" t="s">
        <v>26</v>
      </c>
      <c r="N5393" t="s">
        <v>24</v>
      </c>
    </row>
    <row r="5394" spans="1:14" x14ac:dyDescent="0.25">
      <c r="A5394" t="s">
        <v>8550</v>
      </c>
      <c r="B5394" t="s">
        <v>8551</v>
      </c>
      <c r="C5394" t="s">
        <v>632</v>
      </c>
      <c r="D5394" t="s">
        <v>21</v>
      </c>
      <c r="E5394">
        <v>98036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43360</v>
      </c>
      <c r="L5394" t="s">
        <v>26</v>
      </c>
      <c r="N5394" t="s">
        <v>24</v>
      </c>
    </row>
    <row r="5395" spans="1:14" x14ac:dyDescent="0.25">
      <c r="A5395" t="s">
        <v>8552</v>
      </c>
      <c r="B5395" t="s">
        <v>8553</v>
      </c>
      <c r="C5395" t="s">
        <v>632</v>
      </c>
      <c r="D5395" t="s">
        <v>21</v>
      </c>
      <c r="E5395">
        <v>98037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43360</v>
      </c>
      <c r="L5395" t="s">
        <v>26</v>
      </c>
      <c r="N5395" t="s">
        <v>24</v>
      </c>
    </row>
    <row r="5396" spans="1:14" x14ac:dyDescent="0.25">
      <c r="A5396" t="s">
        <v>8554</v>
      </c>
      <c r="B5396" t="s">
        <v>8555</v>
      </c>
      <c r="C5396" t="s">
        <v>632</v>
      </c>
      <c r="D5396" t="s">
        <v>21</v>
      </c>
      <c r="E5396">
        <v>98036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43360</v>
      </c>
      <c r="L5396" t="s">
        <v>26</v>
      </c>
      <c r="N5396" t="s">
        <v>24</v>
      </c>
    </row>
    <row r="5397" spans="1:14" x14ac:dyDescent="0.25">
      <c r="A5397" t="s">
        <v>8556</v>
      </c>
      <c r="B5397" t="s">
        <v>8557</v>
      </c>
      <c r="C5397" t="s">
        <v>20</v>
      </c>
      <c r="D5397" t="s">
        <v>21</v>
      </c>
      <c r="E5397">
        <v>98112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43360</v>
      </c>
      <c r="L5397" t="s">
        <v>26</v>
      </c>
      <c r="N5397" t="s">
        <v>24</v>
      </c>
    </row>
    <row r="5398" spans="1:14" x14ac:dyDescent="0.25">
      <c r="A5398" t="s">
        <v>8558</v>
      </c>
      <c r="B5398" t="s">
        <v>8559</v>
      </c>
      <c r="C5398" t="s">
        <v>632</v>
      </c>
      <c r="D5398" t="s">
        <v>21</v>
      </c>
      <c r="E5398">
        <v>98036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43360</v>
      </c>
      <c r="L5398" t="s">
        <v>26</v>
      </c>
      <c r="N5398" t="s">
        <v>24</v>
      </c>
    </row>
    <row r="5399" spans="1:14" x14ac:dyDescent="0.25">
      <c r="A5399" t="s">
        <v>8560</v>
      </c>
      <c r="B5399" t="s">
        <v>8561</v>
      </c>
      <c r="C5399" t="s">
        <v>632</v>
      </c>
      <c r="D5399" t="s">
        <v>21</v>
      </c>
      <c r="E5399">
        <v>98036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43360</v>
      </c>
      <c r="L5399" t="s">
        <v>26</v>
      </c>
      <c r="N5399" t="s">
        <v>24</v>
      </c>
    </row>
    <row r="5400" spans="1:14" x14ac:dyDescent="0.25">
      <c r="A5400" t="s">
        <v>5542</v>
      </c>
      <c r="B5400" t="s">
        <v>8562</v>
      </c>
      <c r="C5400" t="s">
        <v>632</v>
      </c>
      <c r="D5400" t="s">
        <v>21</v>
      </c>
      <c r="E5400">
        <v>98036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43360</v>
      </c>
      <c r="L5400" t="s">
        <v>26</v>
      </c>
      <c r="N5400" t="s">
        <v>24</v>
      </c>
    </row>
    <row r="5401" spans="1:14" x14ac:dyDescent="0.25">
      <c r="A5401" t="s">
        <v>8563</v>
      </c>
      <c r="B5401" t="s">
        <v>8564</v>
      </c>
      <c r="C5401" t="s">
        <v>20</v>
      </c>
      <c r="D5401" t="s">
        <v>21</v>
      </c>
      <c r="E5401">
        <v>98109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43360</v>
      </c>
      <c r="L5401" t="s">
        <v>26</v>
      </c>
      <c r="N5401" t="s">
        <v>24</v>
      </c>
    </row>
    <row r="5402" spans="1:14" x14ac:dyDescent="0.25">
      <c r="A5402" t="s">
        <v>2268</v>
      </c>
      <c r="B5402" t="s">
        <v>2269</v>
      </c>
      <c r="C5402" t="s">
        <v>930</v>
      </c>
      <c r="D5402" t="s">
        <v>21</v>
      </c>
      <c r="E5402">
        <v>99357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43360</v>
      </c>
      <c r="L5402" t="s">
        <v>26</v>
      </c>
      <c r="N5402" t="s">
        <v>24</v>
      </c>
    </row>
    <row r="5403" spans="1:14" x14ac:dyDescent="0.25">
      <c r="A5403" t="s">
        <v>242</v>
      </c>
      <c r="B5403" t="s">
        <v>8565</v>
      </c>
      <c r="C5403" t="s">
        <v>20</v>
      </c>
      <c r="D5403" t="s">
        <v>21</v>
      </c>
      <c r="E5403">
        <v>98122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43360</v>
      </c>
      <c r="L5403" t="s">
        <v>26</v>
      </c>
      <c r="N5403" t="s">
        <v>24</v>
      </c>
    </row>
    <row r="5404" spans="1:14" x14ac:dyDescent="0.25">
      <c r="A5404" t="s">
        <v>4549</v>
      </c>
      <c r="B5404" t="s">
        <v>4550</v>
      </c>
      <c r="C5404" t="s">
        <v>912</v>
      </c>
      <c r="D5404" t="s">
        <v>21</v>
      </c>
      <c r="E5404">
        <v>98837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43360</v>
      </c>
      <c r="L5404" t="s">
        <v>26</v>
      </c>
      <c r="N5404" t="s">
        <v>24</v>
      </c>
    </row>
    <row r="5405" spans="1:14" x14ac:dyDescent="0.25">
      <c r="A5405" t="s">
        <v>8566</v>
      </c>
      <c r="B5405" t="s">
        <v>8567</v>
      </c>
      <c r="C5405" t="s">
        <v>20</v>
      </c>
      <c r="D5405" t="s">
        <v>21</v>
      </c>
      <c r="E5405">
        <v>98144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43360</v>
      </c>
      <c r="L5405" t="s">
        <v>26</v>
      </c>
      <c r="N5405" t="s">
        <v>24</v>
      </c>
    </row>
    <row r="5406" spans="1:14" x14ac:dyDescent="0.25">
      <c r="A5406" t="s">
        <v>8568</v>
      </c>
      <c r="B5406" t="s">
        <v>8569</v>
      </c>
      <c r="C5406" t="s">
        <v>20</v>
      </c>
      <c r="D5406" t="s">
        <v>21</v>
      </c>
      <c r="E5406">
        <v>98144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43360</v>
      </c>
      <c r="L5406" t="s">
        <v>26</v>
      </c>
      <c r="N5406" t="s">
        <v>24</v>
      </c>
    </row>
    <row r="5407" spans="1:14" x14ac:dyDescent="0.25">
      <c r="A5407" t="s">
        <v>4556</v>
      </c>
      <c r="B5407" t="s">
        <v>4557</v>
      </c>
      <c r="C5407" t="s">
        <v>912</v>
      </c>
      <c r="D5407" t="s">
        <v>21</v>
      </c>
      <c r="E5407">
        <v>98837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43360</v>
      </c>
      <c r="L5407" t="s">
        <v>26</v>
      </c>
      <c r="N5407" t="s">
        <v>24</v>
      </c>
    </row>
    <row r="5408" spans="1:14" x14ac:dyDescent="0.25">
      <c r="A5408" t="s">
        <v>928</v>
      </c>
      <c r="B5408" t="s">
        <v>929</v>
      </c>
      <c r="C5408" t="s">
        <v>930</v>
      </c>
      <c r="D5408" t="s">
        <v>21</v>
      </c>
      <c r="E5408">
        <v>99357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43360</v>
      </c>
      <c r="L5408" t="s">
        <v>26</v>
      </c>
      <c r="N5408" t="s">
        <v>24</v>
      </c>
    </row>
    <row r="5409" spans="1:14" x14ac:dyDescent="0.25">
      <c r="A5409" t="s">
        <v>1110</v>
      </c>
      <c r="B5409" t="s">
        <v>8570</v>
      </c>
      <c r="C5409" t="s">
        <v>20</v>
      </c>
      <c r="D5409" t="s">
        <v>21</v>
      </c>
      <c r="E5409">
        <v>98105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43360</v>
      </c>
      <c r="L5409" t="s">
        <v>26</v>
      </c>
      <c r="N5409" t="s">
        <v>24</v>
      </c>
    </row>
    <row r="5410" spans="1:14" x14ac:dyDescent="0.25">
      <c r="A5410" t="s">
        <v>8571</v>
      </c>
      <c r="B5410" t="s">
        <v>8572</v>
      </c>
      <c r="C5410" t="s">
        <v>632</v>
      </c>
      <c r="D5410" t="s">
        <v>21</v>
      </c>
      <c r="E5410">
        <v>98037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43360</v>
      </c>
      <c r="L5410" t="s">
        <v>26</v>
      </c>
      <c r="N5410" t="s">
        <v>24</v>
      </c>
    </row>
    <row r="5411" spans="1:14" x14ac:dyDescent="0.25">
      <c r="A5411" t="s">
        <v>4135</v>
      </c>
      <c r="B5411" t="s">
        <v>8573</v>
      </c>
      <c r="C5411" t="s">
        <v>632</v>
      </c>
      <c r="D5411" t="s">
        <v>21</v>
      </c>
      <c r="E5411">
        <v>98036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43360</v>
      </c>
      <c r="L5411" t="s">
        <v>26</v>
      </c>
      <c r="N5411" t="s">
        <v>24</v>
      </c>
    </row>
    <row r="5412" spans="1:14" x14ac:dyDescent="0.25">
      <c r="A5412" t="s">
        <v>8574</v>
      </c>
      <c r="B5412" t="s">
        <v>8575</v>
      </c>
      <c r="C5412" t="s">
        <v>20</v>
      </c>
      <c r="D5412" t="s">
        <v>21</v>
      </c>
      <c r="E5412">
        <v>98144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43360</v>
      </c>
      <c r="L5412" t="s">
        <v>26</v>
      </c>
      <c r="N5412" t="s">
        <v>24</v>
      </c>
    </row>
    <row r="5413" spans="1:14" x14ac:dyDescent="0.25">
      <c r="A5413" t="s">
        <v>8576</v>
      </c>
      <c r="B5413" t="s">
        <v>8577</v>
      </c>
      <c r="C5413" t="s">
        <v>632</v>
      </c>
      <c r="D5413" t="s">
        <v>21</v>
      </c>
      <c r="E5413">
        <v>98037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43360</v>
      </c>
      <c r="L5413" t="s">
        <v>26</v>
      </c>
      <c r="N5413" t="s">
        <v>24</v>
      </c>
    </row>
    <row r="5414" spans="1:14" x14ac:dyDescent="0.25">
      <c r="A5414" t="s">
        <v>8578</v>
      </c>
      <c r="B5414" t="s">
        <v>8579</v>
      </c>
      <c r="C5414" t="s">
        <v>632</v>
      </c>
      <c r="D5414" t="s">
        <v>21</v>
      </c>
      <c r="E5414">
        <v>98037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43360</v>
      </c>
      <c r="L5414" t="s">
        <v>26</v>
      </c>
      <c r="N5414" t="s">
        <v>24</v>
      </c>
    </row>
    <row r="5415" spans="1:14" x14ac:dyDescent="0.25">
      <c r="A5415" t="s">
        <v>8580</v>
      </c>
      <c r="B5415" t="s">
        <v>8581</v>
      </c>
      <c r="C5415" t="s">
        <v>20</v>
      </c>
      <c r="D5415" t="s">
        <v>21</v>
      </c>
      <c r="E5415">
        <v>98144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43360</v>
      </c>
      <c r="L5415" t="s">
        <v>26</v>
      </c>
      <c r="N5415" t="s">
        <v>24</v>
      </c>
    </row>
    <row r="5416" spans="1:14" x14ac:dyDescent="0.25">
      <c r="A5416" t="s">
        <v>71</v>
      </c>
      <c r="B5416" t="s">
        <v>8582</v>
      </c>
      <c r="C5416" t="s">
        <v>632</v>
      </c>
      <c r="D5416" t="s">
        <v>21</v>
      </c>
      <c r="E5416">
        <v>98036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43360</v>
      </c>
      <c r="L5416" t="s">
        <v>26</v>
      </c>
      <c r="N5416" t="s">
        <v>24</v>
      </c>
    </row>
    <row r="5417" spans="1:14" x14ac:dyDescent="0.25">
      <c r="A5417" t="s">
        <v>8583</v>
      </c>
      <c r="B5417" t="s">
        <v>8584</v>
      </c>
      <c r="C5417" t="s">
        <v>632</v>
      </c>
      <c r="D5417" t="s">
        <v>21</v>
      </c>
      <c r="E5417">
        <v>98037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43360</v>
      </c>
      <c r="L5417" t="s">
        <v>26</v>
      </c>
      <c r="N5417" t="s">
        <v>24</v>
      </c>
    </row>
    <row r="5418" spans="1:14" x14ac:dyDescent="0.25">
      <c r="A5418" t="s">
        <v>8585</v>
      </c>
      <c r="B5418" t="s">
        <v>8586</v>
      </c>
      <c r="C5418" t="s">
        <v>8587</v>
      </c>
      <c r="D5418" t="s">
        <v>21</v>
      </c>
      <c r="E5418">
        <v>98051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43360</v>
      </c>
      <c r="L5418" t="s">
        <v>26</v>
      </c>
      <c r="N5418" t="s">
        <v>24</v>
      </c>
    </row>
    <row r="5419" spans="1:14" x14ac:dyDescent="0.25">
      <c r="A5419" t="s">
        <v>8588</v>
      </c>
      <c r="B5419" t="s">
        <v>8589</v>
      </c>
      <c r="C5419" t="s">
        <v>632</v>
      </c>
      <c r="D5419" t="s">
        <v>21</v>
      </c>
      <c r="E5419">
        <v>98036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43360</v>
      </c>
      <c r="L5419" t="s">
        <v>26</v>
      </c>
      <c r="N5419" t="s">
        <v>24</v>
      </c>
    </row>
    <row r="5420" spans="1:14" x14ac:dyDescent="0.25">
      <c r="A5420" t="s">
        <v>8590</v>
      </c>
      <c r="B5420" t="s">
        <v>8591</v>
      </c>
      <c r="C5420" t="s">
        <v>20</v>
      </c>
      <c r="D5420" t="s">
        <v>21</v>
      </c>
      <c r="E5420">
        <v>98144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43360</v>
      </c>
      <c r="L5420" t="s">
        <v>26</v>
      </c>
      <c r="N5420" t="s">
        <v>24</v>
      </c>
    </row>
    <row r="5421" spans="1:14" x14ac:dyDescent="0.25">
      <c r="A5421" t="s">
        <v>3322</v>
      </c>
      <c r="B5421" t="s">
        <v>4563</v>
      </c>
      <c r="C5421" t="s">
        <v>934</v>
      </c>
      <c r="D5421" t="s">
        <v>21</v>
      </c>
      <c r="E5421">
        <v>99344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43360</v>
      </c>
      <c r="L5421" t="s">
        <v>26</v>
      </c>
      <c r="N5421" t="s">
        <v>24</v>
      </c>
    </row>
    <row r="5422" spans="1:14" x14ac:dyDescent="0.25">
      <c r="A5422" t="s">
        <v>8592</v>
      </c>
      <c r="B5422" t="s">
        <v>8593</v>
      </c>
      <c r="C5422" t="s">
        <v>20</v>
      </c>
      <c r="D5422" t="s">
        <v>21</v>
      </c>
      <c r="E5422">
        <v>98144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43360</v>
      </c>
      <c r="L5422" t="s">
        <v>26</v>
      </c>
      <c r="N5422" t="s">
        <v>24</v>
      </c>
    </row>
    <row r="5423" spans="1:14" x14ac:dyDescent="0.25">
      <c r="A5423" t="s">
        <v>8594</v>
      </c>
      <c r="B5423" t="s">
        <v>8595</v>
      </c>
      <c r="C5423" t="s">
        <v>20</v>
      </c>
      <c r="D5423" t="s">
        <v>21</v>
      </c>
      <c r="E5423">
        <v>98144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43360</v>
      </c>
      <c r="L5423" t="s">
        <v>26</v>
      </c>
      <c r="N5423" t="s">
        <v>24</v>
      </c>
    </row>
    <row r="5424" spans="1:14" x14ac:dyDescent="0.25">
      <c r="A5424" t="s">
        <v>688</v>
      </c>
      <c r="B5424" t="s">
        <v>8596</v>
      </c>
      <c r="C5424" t="s">
        <v>215</v>
      </c>
      <c r="D5424" t="s">
        <v>21</v>
      </c>
      <c r="E5424">
        <v>98003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43360</v>
      </c>
      <c r="L5424" t="s">
        <v>26</v>
      </c>
      <c r="N5424" t="s">
        <v>24</v>
      </c>
    </row>
    <row r="5425" spans="1:14" x14ac:dyDescent="0.25">
      <c r="A5425" t="s">
        <v>556</v>
      </c>
      <c r="B5425" t="s">
        <v>8597</v>
      </c>
      <c r="C5425" t="s">
        <v>632</v>
      </c>
      <c r="D5425" t="s">
        <v>21</v>
      </c>
      <c r="E5425">
        <v>98036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43360</v>
      </c>
      <c r="L5425" t="s">
        <v>26</v>
      </c>
      <c r="N5425" t="s">
        <v>24</v>
      </c>
    </row>
    <row r="5426" spans="1:14" x14ac:dyDescent="0.25">
      <c r="A5426" t="s">
        <v>556</v>
      </c>
      <c r="B5426" t="s">
        <v>1969</v>
      </c>
      <c r="C5426" t="s">
        <v>20</v>
      </c>
      <c r="D5426" t="s">
        <v>21</v>
      </c>
      <c r="E5426">
        <v>98112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43360</v>
      </c>
      <c r="L5426" t="s">
        <v>26</v>
      </c>
      <c r="N5426" t="s">
        <v>24</v>
      </c>
    </row>
    <row r="5427" spans="1:14" x14ac:dyDescent="0.25">
      <c r="A5427" t="s">
        <v>8598</v>
      </c>
      <c r="B5427" t="s">
        <v>8599</v>
      </c>
      <c r="C5427" t="s">
        <v>20</v>
      </c>
      <c r="D5427" t="s">
        <v>21</v>
      </c>
      <c r="E5427">
        <v>98112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43360</v>
      </c>
      <c r="L5427" t="s">
        <v>26</v>
      </c>
      <c r="N5427" t="s">
        <v>24</v>
      </c>
    </row>
    <row r="5428" spans="1:14" x14ac:dyDescent="0.25">
      <c r="A5428" t="s">
        <v>6238</v>
      </c>
      <c r="B5428" t="s">
        <v>8600</v>
      </c>
      <c r="C5428" t="s">
        <v>202</v>
      </c>
      <c r="D5428" t="s">
        <v>21</v>
      </c>
      <c r="E5428">
        <v>98038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43360</v>
      </c>
      <c r="L5428" t="s">
        <v>26</v>
      </c>
      <c r="N5428" t="s">
        <v>24</v>
      </c>
    </row>
    <row r="5429" spans="1:14" x14ac:dyDescent="0.25">
      <c r="A5429" t="s">
        <v>2602</v>
      </c>
      <c r="B5429" t="s">
        <v>8601</v>
      </c>
      <c r="C5429" t="s">
        <v>151</v>
      </c>
      <c r="D5429" t="s">
        <v>21</v>
      </c>
      <c r="E5429">
        <v>98499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43359</v>
      </c>
      <c r="L5429" t="s">
        <v>26</v>
      </c>
      <c r="N5429" t="s">
        <v>24</v>
      </c>
    </row>
    <row r="5430" spans="1:14" x14ac:dyDescent="0.25">
      <c r="A5430" t="s">
        <v>8602</v>
      </c>
      <c r="B5430" t="s">
        <v>8603</v>
      </c>
      <c r="C5430" t="s">
        <v>20</v>
      </c>
      <c r="D5430" t="s">
        <v>21</v>
      </c>
      <c r="E5430">
        <v>98199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43357</v>
      </c>
      <c r="L5430" t="s">
        <v>26</v>
      </c>
      <c r="N5430" t="s">
        <v>24</v>
      </c>
    </row>
    <row r="5431" spans="1:14" x14ac:dyDescent="0.25">
      <c r="A5431" t="s">
        <v>8604</v>
      </c>
      <c r="B5431" t="s">
        <v>8605</v>
      </c>
      <c r="C5431" t="s">
        <v>20</v>
      </c>
      <c r="D5431" t="s">
        <v>21</v>
      </c>
      <c r="E5431">
        <v>98116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43357</v>
      </c>
      <c r="L5431" t="s">
        <v>26</v>
      </c>
      <c r="N5431" t="s">
        <v>24</v>
      </c>
    </row>
    <row r="5432" spans="1:14" x14ac:dyDescent="0.25">
      <c r="A5432" t="s">
        <v>8606</v>
      </c>
      <c r="B5432" t="s">
        <v>8607</v>
      </c>
      <c r="C5432" t="s">
        <v>218</v>
      </c>
      <c r="D5432" t="s">
        <v>21</v>
      </c>
      <c r="E5432">
        <v>98391</v>
      </c>
      <c r="F5432" t="s">
        <v>22</v>
      </c>
      <c r="G5432" t="s">
        <v>22</v>
      </c>
      <c r="H5432" t="s">
        <v>116</v>
      </c>
      <c r="I5432" t="s">
        <v>117</v>
      </c>
      <c r="J5432" s="1">
        <v>43304</v>
      </c>
      <c r="K5432" s="1">
        <v>43356</v>
      </c>
      <c r="L5432" t="s">
        <v>118</v>
      </c>
      <c r="N5432" t="s">
        <v>1849</v>
      </c>
    </row>
    <row r="5433" spans="1:14" x14ac:dyDescent="0.25">
      <c r="A5433" t="s">
        <v>3660</v>
      </c>
      <c r="B5433" t="s">
        <v>3661</v>
      </c>
      <c r="C5433" t="s">
        <v>178</v>
      </c>
      <c r="D5433" t="s">
        <v>21</v>
      </c>
      <c r="E5433">
        <v>98944</v>
      </c>
      <c r="F5433" t="s">
        <v>22</v>
      </c>
      <c r="G5433" t="s">
        <v>22</v>
      </c>
      <c r="H5433" t="s">
        <v>116</v>
      </c>
      <c r="I5433" t="s">
        <v>117</v>
      </c>
      <c r="J5433" s="1">
        <v>43297</v>
      </c>
      <c r="K5433" s="1">
        <v>43356</v>
      </c>
      <c r="L5433" t="s">
        <v>118</v>
      </c>
      <c r="N5433" t="s">
        <v>1992</v>
      </c>
    </row>
    <row r="5434" spans="1:14" x14ac:dyDescent="0.25">
      <c r="A5434" t="s">
        <v>3377</v>
      </c>
      <c r="B5434" t="s">
        <v>2263</v>
      </c>
      <c r="C5434" t="s">
        <v>782</v>
      </c>
      <c r="D5434" t="s">
        <v>21</v>
      </c>
      <c r="E5434">
        <v>98043</v>
      </c>
      <c r="F5434" t="s">
        <v>22</v>
      </c>
      <c r="G5434" t="s">
        <v>22</v>
      </c>
      <c r="H5434" t="s">
        <v>104</v>
      </c>
      <c r="I5434" t="s">
        <v>105</v>
      </c>
      <c r="J5434" s="1">
        <v>43297</v>
      </c>
      <c r="K5434" s="1">
        <v>43356</v>
      </c>
      <c r="L5434" t="s">
        <v>118</v>
      </c>
      <c r="N5434" t="s">
        <v>1858</v>
      </c>
    </row>
    <row r="5435" spans="1:14" x14ac:dyDescent="0.25">
      <c r="A5435" t="s">
        <v>8608</v>
      </c>
      <c r="B5435" t="s">
        <v>8609</v>
      </c>
      <c r="C5435" t="s">
        <v>20</v>
      </c>
      <c r="D5435" t="s">
        <v>21</v>
      </c>
      <c r="E5435">
        <v>98199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43356</v>
      </c>
      <c r="L5435" t="s">
        <v>26</v>
      </c>
      <c r="N5435" t="s">
        <v>24</v>
      </c>
    </row>
    <row r="5436" spans="1:14" x14ac:dyDescent="0.25">
      <c r="A5436" t="s">
        <v>1373</v>
      </c>
      <c r="B5436" t="s">
        <v>1374</v>
      </c>
      <c r="C5436" t="s">
        <v>529</v>
      </c>
      <c r="D5436" t="s">
        <v>21</v>
      </c>
      <c r="E5436">
        <v>98034</v>
      </c>
      <c r="F5436" t="s">
        <v>22</v>
      </c>
      <c r="G5436" t="s">
        <v>22</v>
      </c>
      <c r="H5436" t="s">
        <v>116</v>
      </c>
      <c r="I5436" t="s">
        <v>117</v>
      </c>
      <c r="J5436" s="1">
        <v>43291</v>
      </c>
      <c r="K5436" s="1">
        <v>43356</v>
      </c>
      <c r="L5436" t="s">
        <v>118</v>
      </c>
      <c r="N5436" t="s">
        <v>1992</v>
      </c>
    </row>
    <row r="5437" spans="1:14" x14ac:dyDescent="0.25">
      <c r="A5437" t="s">
        <v>3392</v>
      </c>
      <c r="B5437" t="s">
        <v>3393</v>
      </c>
      <c r="C5437" t="s">
        <v>236</v>
      </c>
      <c r="D5437" t="s">
        <v>21</v>
      </c>
      <c r="E5437">
        <v>98444</v>
      </c>
      <c r="F5437" t="s">
        <v>22</v>
      </c>
      <c r="G5437" t="s">
        <v>22</v>
      </c>
      <c r="H5437" t="s">
        <v>104</v>
      </c>
      <c r="I5437" t="s">
        <v>148</v>
      </c>
      <c r="J5437" s="1">
        <v>43304</v>
      </c>
      <c r="K5437" s="1">
        <v>43356</v>
      </c>
      <c r="L5437" t="s">
        <v>118</v>
      </c>
      <c r="N5437" t="s">
        <v>1858</v>
      </c>
    </row>
    <row r="5438" spans="1:14" x14ac:dyDescent="0.25">
      <c r="A5438" t="s">
        <v>8610</v>
      </c>
      <c r="B5438" t="s">
        <v>8611</v>
      </c>
      <c r="C5438" t="s">
        <v>224</v>
      </c>
      <c r="D5438" t="s">
        <v>21</v>
      </c>
      <c r="E5438">
        <v>98177</v>
      </c>
      <c r="F5438" t="s">
        <v>22</v>
      </c>
      <c r="G5438" t="s">
        <v>22</v>
      </c>
      <c r="H5438" t="s">
        <v>104</v>
      </c>
      <c r="I5438" t="s">
        <v>105</v>
      </c>
      <c r="J5438" s="1">
        <v>43304</v>
      </c>
      <c r="K5438" s="1">
        <v>43356</v>
      </c>
      <c r="L5438" t="s">
        <v>118</v>
      </c>
      <c r="N5438" t="s">
        <v>1858</v>
      </c>
    </row>
    <row r="5439" spans="1:14" x14ac:dyDescent="0.25">
      <c r="A5439" t="s">
        <v>8612</v>
      </c>
      <c r="B5439" t="s">
        <v>8613</v>
      </c>
      <c r="C5439" t="s">
        <v>782</v>
      </c>
      <c r="D5439" t="s">
        <v>21</v>
      </c>
      <c r="E5439">
        <v>98043</v>
      </c>
      <c r="F5439" t="s">
        <v>22</v>
      </c>
      <c r="G5439" t="s">
        <v>22</v>
      </c>
      <c r="H5439" t="s">
        <v>116</v>
      </c>
      <c r="I5439" t="s">
        <v>117</v>
      </c>
      <c r="J5439" s="1">
        <v>43297</v>
      </c>
      <c r="K5439" s="1">
        <v>43356</v>
      </c>
      <c r="L5439" t="s">
        <v>118</v>
      </c>
      <c r="N5439" t="s">
        <v>1849</v>
      </c>
    </row>
    <row r="5440" spans="1:14" x14ac:dyDescent="0.25">
      <c r="A5440" t="s">
        <v>294</v>
      </c>
      <c r="B5440" t="s">
        <v>295</v>
      </c>
      <c r="C5440" t="s">
        <v>296</v>
      </c>
      <c r="D5440" t="s">
        <v>21</v>
      </c>
      <c r="E5440">
        <v>98366</v>
      </c>
      <c r="F5440" t="s">
        <v>22</v>
      </c>
      <c r="G5440" t="s">
        <v>22</v>
      </c>
      <c r="H5440" t="s">
        <v>116</v>
      </c>
      <c r="I5440" t="s">
        <v>117</v>
      </c>
      <c r="J5440" s="1">
        <v>43299</v>
      </c>
      <c r="K5440" s="1">
        <v>43356</v>
      </c>
      <c r="L5440" t="s">
        <v>118</v>
      </c>
      <c r="N5440" t="s">
        <v>1849</v>
      </c>
    </row>
    <row r="5441" spans="1:14" x14ac:dyDescent="0.25">
      <c r="A5441" t="s">
        <v>111</v>
      </c>
      <c r="B5441" t="s">
        <v>3402</v>
      </c>
      <c r="C5441" t="s">
        <v>236</v>
      </c>
      <c r="D5441" t="s">
        <v>21</v>
      </c>
      <c r="E5441">
        <v>98409</v>
      </c>
      <c r="F5441" t="s">
        <v>22</v>
      </c>
      <c r="G5441" t="s">
        <v>22</v>
      </c>
      <c r="H5441" t="s">
        <v>116</v>
      </c>
      <c r="I5441" t="s">
        <v>117</v>
      </c>
      <c r="J5441" s="1">
        <v>43304</v>
      </c>
      <c r="K5441" s="1">
        <v>43356</v>
      </c>
      <c r="L5441" t="s">
        <v>118</v>
      </c>
      <c r="N5441" t="s">
        <v>1849</v>
      </c>
    </row>
    <row r="5442" spans="1:14" x14ac:dyDescent="0.25">
      <c r="A5442" t="s">
        <v>8614</v>
      </c>
      <c r="B5442" t="s">
        <v>8615</v>
      </c>
      <c r="C5442" t="s">
        <v>236</v>
      </c>
      <c r="D5442" t="s">
        <v>21</v>
      </c>
      <c r="E5442">
        <v>98408</v>
      </c>
      <c r="F5442" t="s">
        <v>22</v>
      </c>
      <c r="G5442" t="s">
        <v>22</v>
      </c>
      <c r="H5442" t="s">
        <v>116</v>
      </c>
      <c r="I5442" t="s">
        <v>117</v>
      </c>
      <c r="J5442" s="1">
        <v>43297</v>
      </c>
      <c r="K5442" s="1">
        <v>43356</v>
      </c>
      <c r="L5442" t="s">
        <v>118</v>
      </c>
      <c r="N5442" t="s">
        <v>1992</v>
      </c>
    </row>
    <row r="5443" spans="1:14" x14ac:dyDescent="0.25">
      <c r="A5443" t="s">
        <v>8616</v>
      </c>
      <c r="B5443" t="s">
        <v>68</v>
      </c>
      <c r="C5443" t="s">
        <v>20</v>
      </c>
      <c r="D5443" t="s">
        <v>21</v>
      </c>
      <c r="E5443">
        <v>98118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43356</v>
      </c>
      <c r="L5443" t="s">
        <v>26</v>
      </c>
      <c r="N5443" t="s">
        <v>24</v>
      </c>
    </row>
    <row r="5444" spans="1:14" x14ac:dyDescent="0.25">
      <c r="A5444" t="s">
        <v>7165</v>
      </c>
      <c r="B5444" t="s">
        <v>7166</v>
      </c>
      <c r="C5444" t="s">
        <v>29</v>
      </c>
      <c r="D5444" t="s">
        <v>21</v>
      </c>
      <c r="E5444">
        <v>98801</v>
      </c>
      <c r="F5444" t="s">
        <v>22</v>
      </c>
      <c r="G5444" t="s">
        <v>22</v>
      </c>
      <c r="H5444" t="s">
        <v>104</v>
      </c>
      <c r="I5444" t="s">
        <v>105</v>
      </c>
      <c r="J5444" s="1">
        <v>43298</v>
      </c>
      <c r="K5444" s="1">
        <v>43356</v>
      </c>
      <c r="L5444" t="s">
        <v>118</v>
      </c>
      <c r="N5444" t="s">
        <v>1858</v>
      </c>
    </row>
    <row r="5445" spans="1:14" x14ac:dyDescent="0.25">
      <c r="A5445" t="s">
        <v>4100</v>
      </c>
      <c r="B5445" t="s">
        <v>8617</v>
      </c>
      <c r="C5445" t="s">
        <v>224</v>
      </c>
      <c r="D5445" t="s">
        <v>21</v>
      </c>
      <c r="E5445">
        <v>98177</v>
      </c>
      <c r="F5445" t="s">
        <v>22</v>
      </c>
      <c r="G5445" t="s">
        <v>22</v>
      </c>
      <c r="H5445" t="s">
        <v>104</v>
      </c>
      <c r="I5445" t="s">
        <v>105</v>
      </c>
      <c r="J5445" s="1">
        <v>43304</v>
      </c>
      <c r="K5445" s="1">
        <v>43356</v>
      </c>
      <c r="L5445" t="s">
        <v>118</v>
      </c>
      <c r="N5445" t="s">
        <v>1858</v>
      </c>
    </row>
    <row r="5446" spans="1:14" x14ac:dyDescent="0.25">
      <c r="A5446" t="s">
        <v>3409</v>
      </c>
      <c r="B5446" t="s">
        <v>3410</v>
      </c>
      <c r="C5446" t="s">
        <v>782</v>
      </c>
      <c r="D5446" t="s">
        <v>21</v>
      </c>
      <c r="E5446">
        <v>98043</v>
      </c>
      <c r="F5446" t="s">
        <v>22</v>
      </c>
      <c r="G5446" t="s">
        <v>22</v>
      </c>
      <c r="H5446" t="s">
        <v>116</v>
      </c>
      <c r="I5446" t="s">
        <v>117</v>
      </c>
      <c r="J5446" s="1">
        <v>43297</v>
      </c>
      <c r="K5446" s="1">
        <v>43356</v>
      </c>
      <c r="L5446" t="s">
        <v>118</v>
      </c>
      <c r="N5446" t="s">
        <v>1849</v>
      </c>
    </row>
    <row r="5447" spans="1:14" x14ac:dyDescent="0.25">
      <c r="A5447" t="s">
        <v>8618</v>
      </c>
      <c r="B5447" t="s">
        <v>8619</v>
      </c>
      <c r="C5447" t="s">
        <v>20</v>
      </c>
      <c r="D5447" t="s">
        <v>21</v>
      </c>
      <c r="E5447">
        <v>98122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43356</v>
      </c>
      <c r="L5447" t="s">
        <v>26</v>
      </c>
      <c r="N5447" t="s">
        <v>24</v>
      </c>
    </row>
    <row r="5448" spans="1:14" x14ac:dyDescent="0.25">
      <c r="A5448" t="s">
        <v>2962</v>
      </c>
      <c r="B5448" t="s">
        <v>2963</v>
      </c>
      <c r="C5448" t="s">
        <v>261</v>
      </c>
      <c r="D5448" t="s">
        <v>21</v>
      </c>
      <c r="E5448">
        <v>99201</v>
      </c>
      <c r="F5448" t="s">
        <v>22</v>
      </c>
      <c r="G5448" t="s">
        <v>22</v>
      </c>
      <c r="H5448" t="s">
        <v>116</v>
      </c>
      <c r="I5448" t="s">
        <v>3817</v>
      </c>
      <c r="J5448" s="1">
        <v>43290</v>
      </c>
      <c r="K5448" s="1">
        <v>43356</v>
      </c>
      <c r="L5448" t="s">
        <v>118</v>
      </c>
      <c r="N5448" t="s">
        <v>1849</v>
      </c>
    </row>
    <row r="5449" spans="1:14" x14ac:dyDescent="0.25">
      <c r="A5449" t="s">
        <v>2240</v>
      </c>
      <c r="B5449" t="s">
        <v>2241</v>
      </c>
      <c r="C5449" t="s">
        <v>660</v>
      </c>
      <c r="D5449" t="s">
        <v>21</v>
      </c>
      <c r="E5449">
        <v>98383</v>
      </c>
      <c r="F5449" t="s">
        <v>22</v>
      </c>
      <c r="G5449" t="s">
        <v>22</v>
      </c>
      <c r="H5449" t="s">
        <v>116</v>
      </c>
      <c r="I5449" t="s">
        <v>117</v>
      </c>
      <c r="J5449" s="1">
        <v>43299</v>
      </c>
      <c r="K5449" s="1">
        <v>43356</v>
      </c>
      <c r="L5449" t="s">
        <v>118</v>
      </c>
      <c r="N5449" t="s">
        <v>1849</v>
      </c>
    </row>
    <row r="5450" spans="1:14" x14ac:dyDescent="0.25">
      <c r="A5450" t="s">
        <v>8620</v>
      </c>
      <c r="B5450" t="s">
        <v>8621</v>
      </c>
      <c r="C5450" t="s">
        <v>20</v>
      </c>
      <c r="D5450" t="s">
        <v>21</v>
      </c>
      <c r="E5450">
        <v>98118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43356</v>
      </c>
      <c r="L5450" t="s">
        <v>26</v>
      </c>
      <c r="N5450" t="s">
        <v>24</v>
      </c>
    </row>
    <row r="5451" spans="1:14" x14ac:dyDescent="0.25">
      <c r="A5451" t="s">
        <v>2373</v>
      </c>
      <c r="B5451" t="s">
        <v>8622</v>
      </c>
      <c r="C5451" t="s">
        <v>2375</v>
      </c>
      <c r="D5451" t="s">
        <v>21</v>
      </c>
      <c r="E5451">
        <v>99005</v>
      </c>
      <c r="F5451" t="s">
        <v>22</v>
      </c>
      <c r="G5451" t="s">
        <v>22</v>
      </c>
      <c r="H5451" t="s">
        <v>104</v>
      </c>
      <c r="I5451" t="s">
        <v>105</v>
      </c>
      <c r="J5451" s="1">
        <v>43305</v>
      </c>
      <c r="K5451" s="1">
        <v>43356</v>
      </c>
      <c r="L5451" t="s">
        <v>118</v>
      </c>
      <c r="N5451" t="s">
        <v>1854</v>
      </c>
    </row>
    <row r="5452" spans="1:14" x14ac:dyDescent="0.25">
      <c r="A5452" t="s">
        <v>2160</v>
      </c>
      <c r="B5452" t="s">
        <v>2161</v>
      </c>
      <c r="C5452" t="s">
        <v>2162</v>
      </c>
      <c r="D5452" t="s">
        <v>21</v>
      </c>
      <c r="E5452">
        <v>98826</v>
      </c>
      <c r="F5452" t="s">
        <v>22</v>
      </c>
      <c r="G5452" t="s">
        <v>22</v>
      </c>
      <c r="H5452" t="s">
        <v>104</v>
      </c>
      <c r="I5452" t="s">
        <v>105</v>
      </c>
      <c r="J5452" s="1">
        <v>43296</v>
      </c>
      <c r="K5452" s="1">
        <v>43356</v>
      </c>
      <c r="L5452" t="s">
        <v>118</v>
      </c>
      <c r="N5452" t="s">
        <v>1858</v>
      </c>
    </row>
    <row r="5453" spans="1:14" x14ac:dyDescent="0.25">
      <c r="A5453" t="s">
        <v>8623</v>
      </c>
      <c r="B5453" t="s">
        <v>8624</v>
      </c>
      <c r="C5453" t="s">
        <v>20</v>
      </c>
      <c r="D5453" t="s">
        <v>21</v>
      </c>
      <c r="E5453">
        <v>98133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43356</v>
      </c>
      <c r="L5453" t="s">
        <v>26</v>
      </c>
      <c r="N5453" t="s">
        <v>24</v>
      </c>
    </row>
    <row r="5454" spans="1:14" x14ac:dyDescent="0.25">
      <c r="A5454" t="s">
        <v>1933</v>
      </c>
      <c r="B5454" t="s">
        <v>1934</v>
      </c>
      <c r="C5454" t="s">
        <v>230</v>
      </c>
      <c r="D5454" t="s">
        <v>21</v>
      </c>
      <c r="E5454">
        <v>98264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43356</v>
      </c>
      <c r="L5454" t="s">
        <v>26</v>
      </c>
      <c r="N5454" t="s">
        <v>24</v>
      </c>
    </row>
    <row r="5455" spans="1:14" x14ac:dyDescent="0.25">
      <c r="A5455" t="s">
        <v>3777</v>
      </c>
      <c r="B5455" t="s">
        <v>3778</v>
      </c>
      <c r="C5455" t="s">
        <v>20</v>
      </c>
      <c r="D5455" t="s">
        <v>21</v>
      </c>
      <c r="E5455">
        <v>98103</v>
      </c>
      <c r="F5455" t="s">
        <v>22</v>
      </c>
      <c r="G5455" t="s">
        <v>22</v>
      </c>
      <c r="H5455" t="s">
        <v>104</v>
      </c>
      <c r="I5455" t="s">
        <v>148</v>
      </c>
      <c r="J5455" s="1">
        <v>43299</v>
      </c>
      <c r="K5455" s="1">
        <v>43356</v>
      </c>
      <c r="L5455" t="s">
        <v>118</v>
      </c>
      <c r="N5455" t="s">
        <v>1854</v>
      </c>
    </row>
    <row r="5456" spans="1:14" x14ac:dyDescent="0.25">
      <c r="A5456" t="s">
        <v>723</v>
      </c>
      <c r="B5456" t="s">
        <v>1935</v>
      </c>
      <c r="C5456" t="s">
        <v>230</v>
      </c>
      <c r="D5456" t="s">
        <v>21</v>
      </c>
      <c r="E5456">
        <v>98264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43356</v>
      </c>
      <c r="L5456" t="s">
        <v>26</v>
      </c>
      <c r="N5456" t="s">
        <v>24</v>
      </c>
    </row>
    <row r="5457" spans="1:14" x14ac:dyDescent="0.25">
      <c r="A5457" t="s">
        <v>2387</v>
      </c>
      <c r="B5457" t="s">
        <v>2388</v>
      </c>
      <c r="C5457" t="s">
        <v>115</v>
      </c>
      <c r="D5457" t="s">
        <v>21</v>
      </c>
      <c r="E5457">
        <v>98532</v>
      </c>
      <c r="F5457" t="s">
        <v>22</v>
      </c>
      <c r="G5457" t="s">
        <v>22</v>
      </c>
      <c r="H5457" t="s">
        <v>116</v>
      </c>
      <c r="I5457" t="s">
        <v>117</v>
      </c>
      <c r="J5457" s="1">
        <v>43305</v>
      </c>
      <c r="K5457" s="1">
        <v>43356</v>
      </c>
      <c r="L5457" t="s">
        <v>118</v>
      </c>
      <c r="N5457" t="s">
        <v>1849</v>
      </c>
    </row>
    <row r="5458" spans="1:14" x14ac:dyDescent="0.25">
      <c r="A5458" t="s">
        <v>8625</v>
      </c>
      <c r="B5458" t="s">
        <v>8626</v>
      </c>
      <c r="C5458" t="s">
        <v>20</v>
      </c>
      <c r="D5458" t="s">
        <v>21</v>
      </c>
      <c r="E5458">
        <v>98118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43356</v>
      </c>
      <c r="L5458" t="s">
        <v>26</v>
      </c>
      <c r="N5458" t="s">
        <v>24</v>
      </c>
    </row>
    <row r="5459" spans="1:14" x14ac:dyDescent="0.25">
      <c r="A5459" t="s">
        <v>8627</v>
      </c>
      <c r="B5459" t="s">
        <v>8628</v>
      </c>
      <c r="C5459" t="s">
        <v>8629</v>
      </c>
      <c r="D5459" t="s">
        <v>21</v>
      </c>
      <c r="E5459">
        <v>98381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43356</v>
      </c>
      <c r="L5459" t="s">
        <v>26</v>
      </c>
      <c r="N5459" t="s">
        <v>24</v>
      </c>
    </row>
    <row r="5460" spans="1:14" x14ac:dyDescent="0.25">
      <c r="A5460" t="s">
        <v>2670</v>
      </c>
      <c r="B5460" t="s">
        <v>2671</v>
      </c>
      <c r="C5460" t="s">
        <v>268</v>
      </c>
      <c r="D5460" t="s">
        <v>21</v>
      </c>
      <c r="E5460">
        <v>98168</v>
      </c>
      <c r="F5460" t="s">
        <v>22</v>
      </c>
      <c r="G5460" t="s">
        <v>22</v>
      </c>
      <c r="H5460" t="s">
        <v>116</v>
      </c>
      <c r="I5460" t="s">
        <v>117</v>
      </c>
      <c r="J5460" s="1">
        <v>43300</v>
      </c>
      <c r="K5460" s="1">
        <v>43356</v>
      </c>
      <c r="L5460" t="s">
        <v>118</v>
      </c>
      <c r="N5460" t="s">
        <v>1849</v>
      </c>
    </row>
    <row r="5461" spans="1:14" x14ac:dyDescent="0.25">
      <c r="A5461" t="s">
        <v>1735</v>
      </c>
      <c r="B5461" t="s">
        <v>3027</v>
      </c>
      <c r="C5461" t="s">
        <v>224</v>
      </c>
      <c r="D5461" t="s">
        <v>21</v>
      </c>
      <c r="E5461">
        <v>98125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43356</v>
      </c>
      <c r="L5461" t="s">
        <v>26</v>
      </c>
      <c r="N5461" t="s">
        <v>24</v>
      </c>
    </row>
    <row r="5462" spans="1:14" x14ac:dyDescent="0.25">
      <c r="A5462" t="s">
        <v>8630</v>
      </c>
      <c r="B5462" t="s">
        <v>8631</v>
      </c>
      <c r="C5462" t="s">
        <v>1972</v>
      </c>
      <c r="D5462" t="s">
        <v>21</v>
      </c>
      <c r="E5462">
        <v>99146</v>
      </c>
      <c r="F5462" t="s">
        <v>22</v>
      </c>
      <c r="G5462" t="s">
        <v>22</v>
      </c>
      <c r="H5462" t="s">
        <v>104</v>
      </c>
      <c r="I5462" t="s">
        <v>105</v>
      </c>
      <c r="J5462" s="1">
        <v>43304</v>
      </c>
      <c r="K5462" s="1">
        <v>43356</v>
      </c>
      <c r="L5462" t="s">
        <v>118</v>
      </c>
      <c r="N5462" t="s">
        <v>1858</v>
      </c>
    </row>
    <row r="5463" spans="1:14" x14ac:dyDescent="0.25">
      <c r="A5463" t="s">
        <v>8632</v>
      </c>
      <c r="B5463" t="s">
        <v>355</v>
      </c>
      <c r="C5463" t="s">
        <v>132</v>
      </c>
      <c r="D5463" t="s">
        <v>21</v>
      </c>
      <c r="E5463">
        <v>99301</v>
      </c>
      <c r="F5463" t="s">
        <v>22</v>
      </c>
      <c r="G5463" t="s">
        <v>22</v>
      </c>
      <c r="H5463" t="s">
        <v>104</v>
      </c>
      <c r="I5463" t="s">
        <v>105</v>
      </c>
      <c r="J5463" s="1">
        <v>43297</v>
      </c>
      <c r="K5463" s="1">
        <v>43356</v>
      </c>
      <c r="L5463" t="s">
        <v>118</v>
      </c>
      <c r="N5463" t="s">
        <v>1854</v>
      </c>
    </row>
    <row r="5464" spans="1:14" x14ac:dyDescent="0.25">
      <c r="A5464" t="s">
        <v>1803</v>
      </c>
      <c r="B5464" t="s">
        <v>1804</v>
      </c>
      <c r="C5464" t="s">
        <v>20</v>
      </c>
      <c r="D5464" t="s">
        <v>21</v>
      </c>
      <c r="E5464">
        <v>98122</v>
      </c>
      <c r="F5464" t="s">
        <v>22</v>
      </c>
      <c r="G5464" t="s">
        <v>22</v>
      </c>
      <c r="H5464" t="s">
        <v>104</v>
      </c>
      <c r="I5464" t="s">
        <v>105</v>
      </c>
      <c r="J5464" s="1">
        <v>43300</v>
      </c>
      <c r="K5464" s="1">
        <v>43356</v>
      </c>
      <c r="L5464" t="s">
        <v>118</v>
      </c>
      <c r="N5464" t="s">
        <v>1858</v>
      </c>
    </row>
    <row r="5465" spans="1:14" x14ac:dyDescent="0.25">
      <c r="A5465" t="s">
        <v>71</v>
      </c>
      <c r="B5465" t="s">
        <v>8633</v>
      </c>
      <c r="C5465" t="s">
        <v>20</v>
      </c>
      <c r="D5465" t="s">
        <v>21</v>
      </c>
      <c r="E5465">
        <v>98122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43356</v>
      </c>
      <c r="L5465" t="s">
        <v>26</v>
      </c>
      <c r="N5465" t="s">
        <v>24</v>
      </c>
    </row>
    <row r="5466" spans="1:14" x14ac:dyDescent="0.25">
      <c r="A5466" t="s">
        <v>3150</v>
      </c>
      <c r="B5466" t="s">
        <v>8634</v>
      </c>
      <c r="C5466" t="s">
        <v>454</v>
      </c>
      <c r="D5466" t="s">
        <v>21</v>
      </c>
      <c r="E5466">
        <v>98004</v>
      </c>
      <c r="F5466" t="s">
        <v>22</v>
      </c>
      <c r="G5466" t="s">
        <v>22</v>
      </c>
      <c r="H5466" t="s">
        <v>104</v>
      </c>
      <c r="I5466" t="s">
        <v>148</v>
      </c>
      <c r="J5466" s="1">
        <v>43298</v>
      </c>
      <c r="K5466" s="1">
        <v>43356</v>
      </c>
      <c r="L5466" t="s">
        <v>118</v>
      </c>
      <c r="N5466" t="s">
        <v>1858</v>
      </c>
    </row>
    <row r="5467" spans="1:14" x14ac:dyDescent="0.25">
      <c r="A5467" t="s">
        <v>2822</v>
      </c>
      <c r="B5467" t="s">
        <v>8635</v>
      </c>
      <c r="C5467" t="s">
        <v>34</v>
      </c>
      <c r="D5467" t="s">
        <v>21</v>
      </c>
      <c r="E5467">
        <v>98661</v>
      </c>
      <c r="F5467" t="s">
        <v>22</v>
      </c>
      <c r="G5467" t="s">
        <v>22</v>
      </c>
      <c r="H5467" t="s">
        <v>104</v>
      </c>
      <c r="I5467" t="s">
        <v>148</v>
      </c>
      <c r="J5467" s="1">
        <v>43304</v>
      </c>
      <c r="K5467" s="1">
        <v>43356</v>
      </c>
      <c r="L5467" t="s">
        <v>118</v>
      </c>
      <c r="N5467" t="s">
        <v>1854</v>
      </c>
    </row>
    <row r="5468" spans="1:14" x14ac:dyDescent="0.25">
      <c r="A5468" t="s">
        <v>3439</v>
      </c>
      <c r="B5468" t="s">
        <v>3440</v>
      </c>
      <c r="C5468" t="s">
        <v>236</v>
      </c>
      <c r="D5468" t="s">
        <v>21</v>
      </c>
      <c r="E5468">
        <v>98409</v>
      </c>
      <c r="F5468" t="s">
        <v>22</v>
      </c>
      <c r="G5468" t="s">
        <v>22</v>
      </c>
      <c r="H5468" t="s">
        <v>116</v>
      </c>
      <c r="I5468" t="s">
        <v>117</v>
      </c>
      <c r="J5468" s="1">
        <v>43297</v>
      </c>
      <c r="K5468" s="1">
        <v>43356</v>
      </c>
      <c r="L5468" t="s">
        <v>118</v>
      </c>
      <c r="N5468" t="s">
        <v>1849</v>
      </c>
    </row>
    <row r="5469" spans="1:14" x14ac:dyDescent="0.25">
      <c r="A5469" t="s">
        <v>2286</v>
      </c>
      <c r="B5469" t="s">
        <v>2287</v>
      </c>
      <c r="C5469" t="s">
        <v>2288</v>
      </c>
      <c r="D5469" t="s">
        <v>21</v>
      </c>
      <c r="E5469">
        <v>98847</v>
      </c>
      <c r="F5469" t="s">
        <v>22</v>
      </c>
      <c r="G5469" t="s">
        <v>22</v>
      </c>
      <c r="H5469" t="s">
        <v>104</v>
      </c>
      <c r="I5469" t="s">
        <v>105</v>
      </c>
      <c r="J5469" s="1">
        <v>43296</v>
      </c>
      <c r="K5469" s="1">
        <v>43356</v>
      </c>
      <c r="L5469" t="s">
        <v>118</v>
      </c>
      <c r="N5469" t="s">
        <v>1858</v>
      </c>
    </row>
    <row r="5470" spans="1:14" x14ac:dyDescent="0.25">
      <c r="A5470" t="s">
        <v>3319</v>
      </c>
      <c r="B5470" t="s">
        <v>3320</v>
      </c>
      <c r="C5470" t="s">
        <v>3321</v>
      </c>
      <c r="D5470" t="s">
        <v>21</v>
      </c>
      <c r="E5470">
        <v>99030</v>
      </c>
      <c r="F5470" t="s">
        <v>22</v>
      </c>
      <c r="G5470" t="s">
        <v>22</v>
      </c>
      <c r="H5470" t="s">
        <v>104</v>
      </c>
      <c r="I5470" t="s">
        <v>105</v>
      </c>
      <c r="J5470" s="1">
        <v>43303</v>
      </c>
      <c r="K5470" s="1">
        <v>43356</v>
      </c>
      <c r="L5470" t="s">
        <v>118</v>
      </c>
      <c r="N5470" t="s">
        <v>1854</v>
      </c>
    </row>
    <row r="5471" spans="1:14" x14ac:dyDescent="0.25">
      <c r="A5471" t="s">
        <v>77</v>
      </c>
      <c r="B5471" t="s">
        <v>8636</v>
      </c>
      <c r="C5471" t="s">
        <v>1015</v>
      </c>
      <c r="D5471" t="s">
        <v>21</v>
      </c>
      <c r="E5471">
        <v>99362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43356</v>
      </c>
      <c r="L5471" t="s">
        <v>26</v>
      </c>
      <c r="N5471" t="s">
        <v>24</v>
      </c>
    </row>
    <row r="5472" spans="1:14" x14ac:dyDescent="0.25">
      <c r="A5472" t="s">
        <v>8637</v>
      </c>
      <c r="B5472" t="s">
        <v>8638</v>
      </c>
      <c r="C5472" t="s">
        <v>8639</v>
      </c>
      <c r="D5472" t="s">
        <v>21</v>
      </c>
      <c r="E5472">
        <v>98056</v>
      </c>
      <c r="F5472" t="s">
        <v>22</v>
      </c>
      <c r="G5472" t="s">
        <v>22</v>
      </c>
      <c r="H5472" t="s">
        <v>104</v>
      </c>
      <c r="I5472" t="s">
        <v>148</v>
      </c>
      <c r="J5472" t="s">
        <v>59</v>
      </c>
      <c r="K5472" s="1">
        <v>43356</v>
      </c>
      <c r="L5472" t="s">
        <v>60</v>
      </c>
      <c r="M5472" t="str">
        <f>HYPERLINK("https://www.regulations.gov/docket?D=FDA-2018-H-3478")</f>
        <v>https://www.regulations.gov/docket?D=FDA-2018-H-3478</v>
      </c>
      <c r="N5472" t="s">
        <v>59</v>
      </c>
    </row>
    <row r="5473" spans="1:14" x14ac:dyDescent="0.25">
      <c r="A5473" t="s">
        <v>8640</v>
      </c>
      <c r="B5473" t="s">
        <v>8641</v>
      </c>
      <c r="C5473" t="s">
        <v>20</v>
      </c>
      <c r="D5473" t="s">
        <v>21</v>
      </c>
      <c r="E5473">
        <v>98118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43356</v>
      </c>
      <c r="L5473" t="s">
        <v>26</v>
      </c>
      <c r="N5473" t="s">
        <v>24</v>
      </c>
    </row>
    <row r="5474" spans="1:14" x14ac:dyDescent="0.25">
      <c r="A5474" t="s">
        <v>2074</v>
      </c>
      <c r="B5474" t="s">
        <v>2075</v>
      </c>
      <c r="C5474" t="s">
        <v>165</v>
      </c>
      <c r="D5474" t="s">
        <v>21</v>
      </c>
      <c r="E5474">
        <v>98373</v>
      </c>
      <c r="F5474" t="s">
        <v>22</v>
      </c>
      <c r="G5474" t="s">
        <v>22</v>
      </c>
      <c r="H5474" t="s">
        <v>104</v>
      </c>
      <c r="I5474" t="s">
        <v>105</v>
      </c>
      <c r="J5474" t="s">
        <v>59</v>
      </c>
      <c r="K5474" s="1">
        <v>43355</v>
      </c>
      <c r="L5474" t="s">
        <v>60</v>
      </c>
      <c r="M5474" t="str">
        <f>HYPERLINK("https://www.regulations.gov/docket?D=FDA-2018-H-3453")</f>
        <v>https://www.regulations.gov/docket?D=FDA-2018-H-3453</v>
      </c>
      <c r="N5474" t="s">
        <v>59</v>
      </c>
    </row>
    <row r="5475" spans="1:14" x14ac:dyDescent="0.25">
      <c r="A5475" t="s">
        <v>8642</v>
      </c>
      <c r="B5475" t="s">
        <v>8643</v>
      </c>
      <c r="C5475" t="s">
        <v>632</v>
      </c>
      <c r="D5475" t="s">
        <v>21</v>
      </c>
      <c r="E5475">
        <v>98037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43355</v>
      </c>
      <c r="L5475" t="s">
        <v>26</v>
      </c>
      <c r="N5475" t="s">
        <v>24</v>
      </c>
    </row>
    <row r="5476" spans="1:14" x14ac:dyDescent="0.25">
      <c r="A5476" t="s">
        <v>8644</v>
      </c>
      <c r="B5476" t="s">
        <v>8645</v>
      </c>
      <c r="C5476" t="s">
        <v>632</v>
      </c>
      <c r="D5476" t="s">
        <v>21</v>
      </c>
      <c r="E5476">
        <v>98036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43355</v>
      </c>
      <c r="L5476" t="s">
        <v>26</v>
      </c>
      <c r="N5476" t="s">
        <v>24</v>
      </c>
    </row>
    <row r="5477" spans="1:14" x14ac:dyDescent="0.25">
      <c r="A5477" t="s">
        <v>111</v>
      </c>
      <c r="B5477" t="s">
        <v>8646</v>
      </c>
      <c r="C5477" t="s">
        <v>108</v>
      </c>
      <c r="D5477" t="s">
        <v>21</v>
      </c>
      <c r="E5477">
        <v>98208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43355</v>
      </c>
      <c r="L5477" t="s">
        <v>26</v>
      </c>
      <c r="N5477" t="s">
        <v>24</v>
      </c>
    </row>
    <row r="5478" spans="1:14" x14ac:dyDescent="0.25">
      <c r="A5478" t="s">
        <v>8647</v>
      </c>
      <c r="B5478" t="s">
        <v>8648</v>
      </c>
      <c r="C5478" t="s">
        <v>20</v>
      </c>
      <c r="D5478" t="s">
        <v>21</v>
      </c>
      <c r="E5478">
        <v>98133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43355</v>
      </c>
      <c r="L5478" t="s">
        <v>26</v>
      </c>
      <c r="N5478" t="s">
        <v>24</v>
      </c>
    </row>
    <row r="5479" spans="1:14" x14ac:dyDescent="0.25">
      <c r="A5479" t="s">
        <v>8649</v>
      </c>
      <c r="B5479" t="s">
        <v>1919</v>
      </c>
      <c r="C5479" t="s">
        <v>230</v>
      </c>
      <c r="D5479" t="s">
        <v>21</v>
      </c>
      <c r="E5479">
        <v>98264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43355</v>
      </c>
      <c r="L5479" t="s">
        <v>26</v>
      </c>
      <c r="N5479" t="s">
        <v>24</v>
      </c>
    </row>
    <row r="5480" spans="1:14" x14ac:dyDescent="0.25">
      <c r="A5480" t="s">
        <v>8650</v>
      </c>
      <c r="B5480" t="s">
        <v>8039</v>
      </c>
      <c r="C5480" t="s">
        <v>20</v>
      </c>
      <c r="D5480" t="s">
        <v>21</v>
      </c>
      <c r="E5480">
        <v>98155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43355</v>
      </c>
      <c r="L5480" t="s">
        <v>26</v>
      </c>
      <c r="N5480" t="s">
        <v>24</v>
      </c>
    </row>
    <row r="5481" spans="1:14" x14ac:dyDescent="0.25">
      <c r="A5481" t="s">
        <v>662</v>
      </c>
      <c r="B5481" t="s">
        <v>1924</v>
      </c>
      <c r="C5481" t="s">
        <v>230</v>
      </c>
      <c r="D5481" t="s">
        <v>21</v>
      </c>
      <c r="E5481">
        <v>98264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43355</v>
      </c>
      <c r="L5481" t="s">
        <v>26</v>
      </c>
      <c r="N5481" t="s">
        <v>24</v>
      </c>
    </row>
    <row r="5482" spans="1:14" x14ac:dyDescent="0.25">
      <c r="A5482" t="s">
        <v>8651</v>
      </c>
      <c r="B5482" t="s">
        <v>8652</v>
      </c>
      <c r="C5482" t="s">
        <v>227</v>
      </c>
      <c r="D5482" t="s">
        <v>21</v>
      </c>
      <c r="E5482">
        <v>98226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43355</v>
      </c>
      <c r="L5482" t="s">
        <v>26</v>
      </c>
      <c r="N5482" t="s">
        <v>24</v>
      </c>
    </row>
    <row r="5483" spans="1:14" x14ac:dyDescent="0.25">
      <c r="A5483" t="s">
        <v>818</v>
      </c>
      <c r="B5483" t="s">
        <v>8653</v>
      </c>
      <c r="C5483" t="s">
        <v>108</v>
      </c>
      <c r="D5483" t="s">
        <v>21</v>
      </c>
      <c r="E5483">
        <v>98208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43355</v>
      </c>
      <c r="L5483" t="s">
        <v>26</v>
      </c>
      <c r="N5483" t="s">
        <v>24</v>
      </c>
    </row>
    <row r="5484" spans="1:14" x14ac:dyDescent="0.25">
      <c r="A5484" t="s">
        <v>316</v>
      </c>
      <c r="B5484" t="s">
        <v>8654</v>
      </c>
      <c r="C5484" t="s">
        <v>20</v>
      </c>
      <c r="D5484" t="s">
        <v>21</v>
      </c>
      <c r="E5484">
        <v>98133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43355</v>
      </c>
      <c r="L5484" t="s">
        <v>26</v>
      </c>
      <c r="N5484" t="s">
        <v>24</v>
      </c>
    </row>
    <row r="5485" spans="1:14" x14ac:dyDescent="0.25">
      <c r="A5485" t="s">
        <v>242</v>
      </c>
      <c r="B5485" t="s">
        <v>1925</v>
      </c>
      <c r="C5485" t="s">
        <v>230</v>
      </c>
      <c r="D5485" t="s">
        <v>21</v>
      </c>
      <c r="E5485">
        <v>98264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43355</v>
      </c>
      <c r="L5485" t="s">
        <v>26</v>
      </c>
      <c r="N5485" t="s">
        <v>24</v>
      </c>
    </row>
    <row r="5486" spans="1:14" x14ac:dyDescent="0.25">
      <c r="A5486" t="s">
        <v>683</v>
      </c>
      <c r="B5486" t="s">
        <v>8655</v>
      </c>
      <c r="C5486" t="s">
        <v>108</v>
      </c>
      <c r="D5486" t="s">
        <v>21</v>
      </c>
      <c r="E5486">
        <v>98208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43355</v>
      </c>
      <c r="L5486" t="s">
        <v>26</v>
      </c>
      <c r="N5486" t="s">
        <v>24</v>
      </c>
    </row>
    <row r="5487" spans="1:14" x14ac:dyDescent="0.25">
      <c r="A5487" t="s">
        <v>683</v>
      </c>
      <c r="B5487" t="s">
        <v>8656</v>
      </c>
      <c r="C5487" t="s">
        <v>108</v>
      </c>
      <c r="D5487" t="s">
        <v>21</v>
      </c>
      <c r="E5487">
        <v>98204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43355</v>
      </c>
      <c r="L5487" t="s">
        <v>26</v>
      </c>
      <c r="N5487" t="s">
        <v>24</v>
      </c>
    </row>
    <row r="5488" spans="1:14" x14ac:dyDescent="0.25">
      <c r="A5488" t="s">
        <v>1912</v>
      </c>
      <c r="B5488" t="s">
        <v>1913</v>
      </c>
      <c r="C5488" t="s">
        <v>227</v>
      </c>
      <c r="D5488" t="s">
        <v>21</v>
      </c>
      <c r="E5488">
        <v>98226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43355</v>
      </c>
      <c r="L5488" t="s">
        <v>26</v>
      </c>
      <c r="N5488" t="s">
        <v>24</v>
      </c>
    </row>
    <row r="5489" spans="1:14" x14ac:dyDescent="0.25">
      <c r="A5489" t="s">
        <v>1936</v>
      </c>
      <c r="B5489" t="s">
        <v>1937</v>
      </c>
      <c r="C5489" t="s">
        <v>1938</v>
      </c>
      <c r="D5489" t="s">
        <v>21</v>
      </c>
      <c r="E5489">
        <v>98240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43355</v>
      </c>
      <c r="L5489" t="s">
        <v>26</v>
      </c>
      <c r="N5489" t="s">
        <v>24</v>
      </c>
    </row>
    <row r="5490" spans="1:14" x14ac:dyDescent="0.25">
      <c r="A5490" t="s">
        <v>71</v>
      </c>
      <c r="B5490" t="s">
        <v>8657</v>
      </c>
      <c r="C5490" t="s">
        <v>227</v>
      </c>
      <c r="D5490" t="s">
        <v>21</v>
      </c>
      <c r="E5490">
        <v>98226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43355</v>
      </c>
      <c r="L5490" t="s">
        <v>26</v>
      </c>
      <c r="N5490" t="s">
        <v>24</v>
      </c>
    </row>
    <row r="5491" spans="1:14" x14ac:dyDescent="0.25">
      <c r="A5491" t="s">
        <v>8658</v>
      </c>
      <c r="B5491" t="s">
        <v>8659</v>
      </c>
      <c r="C5491" t="s">
        <v>230</v>
      </c>
      <c r="D5491" t="s">
        <v>21</v>
      </c>
      <c r="E5491">
        <v>98264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43355</v>
      </c>
      <c r="L5491" t="s">
        <v>26</v>
      </c>
      <c r="N5491" t="s">
        <v>24</v>
      </c>
    </row>
    <row r="5492" spans="1:14" x14ac:dyDescent="0.25">
      <c r="A5492" t="s">
        <v>8660</v>
      </c>
      <c r="B5492" t="s">
        <v>8661</v>
      </c>
      <c r="C5492" t="s">
        <v>20</v>
      </c>
      <c r="D5492" t="s">
        <v>21</v>
      </c>
      <c r="E5492">
        <v>98133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43355</v>
      </c>
      <c r="L5492" t="s">
        <v>26</v>
      </c>
      <c r="N5492" t="s">
        <v>24</v>
      </c>
    </row>
    <row r="5493" spans="1:14" x14ac:dyDescent="0.25">
      <c r="A5493" t="s">
        <v>8662</v>
      </c>
      <c r="B5493" t="s">
        <v>8663</v>
      </c>
      <c r="C5493" t="s">
        <v>227</v>
      </c>
      <c r="D5493" t="s">
        <v>21</v>
      </c>
      <c r="E5493">
        <v>98226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43355</v>
      </c>
      <c r="L5493" t="s">
        <v>26</v>
      </c>
      <c r="N5493" t="s">
        <v>24</v>
      </c>
    </row>
    <row r="5494" spans="1:14" x14ac:dyDescent="0.25">
      <c r="A5494" t="s">
        <v>8664</v>
      </c>
      <c r="B5494" t="s">
        <v>8665</v>
      </c>
      <c r="C5494" t="s">
        <v>108</v>
      </c>
      <c r="D5494" t="s">
        <v>21</v>
      </c>
      <c r="E5494">
        <v>98208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43354</v>
      </c>
      <c r="L5494" t="s">
        <v>26</v>
      </c>
      <c r="N5494" t="s">
        <v>24</v>
      </c>
    </row>
    <row r="5495" spans="1:14" x14ac:dyDescent="0.25">
      <c r="A5495" t="s">
        <v>8666</v>
      </c>
      <c r="B5495" t="s">
        <v>8667</v>
      </c>
      <c r="C5495" t="s">
        <v>209</v>
      </c>
      <c r="D5495" t="s">
        <v>21</v>
      </c>
      <c r="E5495">
        <v>98030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43354</v>
      </c>
      <c r="L5495" t="s">
        <v>26</v>
      </c>
      <c r="N5495" t="s">
        <v>24</v>
      </c>
    </row>
    <row r="5496" spans="1:14" x14ac:dyDescent="0.25">
      <c r="A5496" t="s">
        <v>8668</v>
      </c>
      <c r="B5496" t="s">
        <v>8669</v>
      </c>
      <c r="C5496" t="s">
        <v>108</v>
      </c>
      <c r="D5496" t="s">
        <v>21</v>
      </c>
      <c r="E5496">
        <v>98208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43354</v>
      </c>
      <c r="L5496" t="s">
        <v>26</v>
      </c>
      <c r="N5496" t="s">
        <v>24</v>
      </c>
    </row>
    <row r="5497" spans="1:14" x14ac:dyDescent="0.25">
      <c r="A5497" t="s">
        <v>8670</v>
      </c>
      <c r="B5497" t="s">
        <v>8671</v>
      </c>
      <c r="C5497" t="s">
        <v>108</v>
      </c>
      <c r="D5497" t="s">
        <v>21</v>
      </c>
      <c r="E5497">
        <v>98208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43354</v>
      </c>
      <c r="L5497" t="s">
        <v>26</v>
      </c>
      <c r="N5497" t="s">
        <v>24</v>
      </c>
    </row>
    <row r="5498" spans="1:14" x14ac:dyDescent="0.25">
      <c r="A5498" t="s">
        <v>8672</v>
      </c>
      <c r="B5498" t="s">
        <v>8671</v>
      </c>
      <c r="C5498" t="s">
        <v>108</v>
      </c>
      <c r="D5498" t="s">
        <v>21</v>
      </c>
      <c r="E5498">
        <v>98208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43354</v>
      </c>
      <c r="L5498" t="s">
        <v>26</v>
      </c>
      <c r="N5498" t="s">
        <v>24</v>
      </c>
    </row>
    <row r="5499" spans="1:14" x14ac:dyDescent="0.25">
      <c r="A5499" t="s">
        <v>8673</v>
      </c>
      <c r="B5499" t="s">
        <v>8674</v>
      </c>
      <c r="C5499" t="s">
        <v>20</v>
      </c>
      <c r="D5499" t="s">
        <v>21</v>
      </c>
      <c r="E5499">
        <v>98133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43354</v>
      </c>
      <c r="L5499" t="s">
        <v>26</v>
      </c>
      <c r="N5499" t="s">
        <v>24</v>
      </c>
    </row>
    <row r="5500" spans="1:14" x14ac:dyDescent="0.25">
      <c r="A5500" t="s">
        <v>8675</v>
      </c>
      <c r="B5500" t="s">
        <v>8676</v>
      </c>
      <c r="C5500" t="s">
        <v>108</v>
      </c>
      <c r="D5500" t="s">
        <v>21</v>
      </c>
      <c r="E5500">
        <v>98208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43354</v>
      </c>
      <c r="L5500" t="s">
        <v>26</v>
      </c>
      <c r="N5500" t="s">
        <v>24</v>
      </c>
    </row>
    <row r="5501" spans="1:14" x14ac:dyDescent="0.25">
      <c r="A5501" t="s">
        <v>8677</v>
      </c>
      <c r="B5501" t="s">
        <v>8678</v>
      </c>
      <c r="C5501" t="s">
        <v>20</v>
      </c>
      <c r="D5501" t="s">
        <v>21</v>
      </c>
      <c r="E5501">
        <v>98133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43354</v>
      </c>
      <c r="L5501" t="s">
        <v>26</v>
      </c>
      <c r="N5501" t="s">
        <v>24</v>
      </c>
    </row>
    <row r="5502" spans="1:14" x14ac:dyDescent="0.25">
      <c r="A5502" t="s">
        <v>2882</v>
      </c>
      <c r="B5502" t="s">
        <v>2883</v>
      </c>
      <c r="C5502" t="s">
        <v>20</v>
      </c>
      <c r="D5502" t="s">
        <v>21</v>
      </c>
      <c r="E5502">
        <v>98125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43354</v>
      </c>
      <c r="L5502" t="s">
        <v>26</v>
      </c>
      <c r="N5502" t="s">
        <v>24</v>
      </c>
    </row>
    <row r="5503" spans="1:14" x14ac:dyDescent="0.25">
      <c r="A5503" t="s">
        <v>8679</v>
      </c>
      <c r="B5503" t="s">
        <v>8680</v>
      </c>
      <c r="C5503" t="s">
        <v>108</v>
      </c>
      <c r="D5503" t="s">
        <v>21</v>
      </c>
      <c r="E5503">
        <v>98204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43354</v>
      </c>
      <c r="L5503" t="s">
        <v>26</v>
      </c>
      <c r="N5503" t="s">
        <v>24</v>
      </c>
    </row>
    <row r="5504" spans="1:14" x14ac:dyDescent="0.25">
      <c r="A5504" t="s">
        <v>264</v>
      </c>
      <c r="B5504" t="s">
        <v>8681</v>
      </c>
      <c r="C5504" t="s">
        <v>20</v>
      </c>
      <c r="D5504" t="s">
        <v>21</v>
      </c>
      <c r="E5504">
        <v>98133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43354</v>
      </c>
      <c r="L5504" t="s">
        <v>26</v>
      </c>
      <c r="N5504" t="s">
        <v>24</v>
      </c>
    </row>
    <row r="5505" spans="1:14" x14ac:dyDescent="0.25">
      <c r="A5505" t="s">
        <v>1275</v>
      </c>
      <c r="B5505" t="s">
        <v>8682</v>
      </c>
      <c r="C5505" t="s">
        <v>108</v>
      </c>
      <c r="D5505" t="s">
        <v>21</v>
      </c>
      <c r="E5505">
        <v>98208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43354</v>
      </c>
      <c r="L5505" t="s">
        <v>26</v>
      </c>
      <c r="N5505" t="s">
        <v>24</v>
      </c>
    </row>
    <row r="5506" spans="1:14" x14ac:dyDescent="0.25">
      <c r="A5506" t="s">
        <v>413</v>
      </c>
      <c r="B5506" t="s">
        <v>8683</v>
      </c>
      <c r="C5506" t="s">
        <v>108</v>
      </c>
      <c r="D5506" t="s">
        <v>21</v>
      </c>
      <c r="E5506">
        <v>98208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43354</v>
      </c>
      <c r="L5506" t="s">
        <v>26</v>
      </c>
      <c r="N5506" t="s">
        <v>24</v>
      </c>
    </row>
    <row r="5507" spans="1:14" x14ac:dyDescent="0.25">
      <c r="A5507" t="s">
        <v>8684</v>
      </c>
      <c r="B5507" t="s">
        <v>8685</v>
      </c>
      <c r="C5507" t="s">
        <v>393</v>
      </c>
      <c r="D5507" t="s">
        <v>21</v>
      </c>
      <c r="E5507">
        <v>98812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43354</v>
      </c>
      <c r="L5507" t="s">
        <v>26</v>
      </c>
      <c r="N5507" t="s">
        <v>24</v>
      </c>
    </row>
    <row r="5508" spans="1:14" x14ac:dyDescent="0.25">
      <c r="A5508" t="s">
        <v>581</v>
      </c>
      <c r="B5508" t="s">
        <v>8686</v>
      </c>
      <c r="C5508" t="s">
        <v>443</v>
      </c>
      <c r="D5508" t="s">
        <v>21</v>
      </c>
      <c r="E5508">
        <v>98059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43354</v>
      </c>
      <c r="L5508" t="s">
        <v>26</v>
      </c>
      <c r="N5508" t="s">
        <v>24</v>
      </c>
    </row>
    <row r="5509" spans="1:14" x14ac:dyDescent="0.25">
      <c r="A5509" t="s">
        <v>187</v>
      </c>
      <c r="B5509" t="s">
        <v>8687</v>
      </c>
      <c r="C5509" t="s">
        <v>108</v>
      </c>
      <c r="D5509" t="s">
        <v>21</v>
      </c>
      <c r="E5509">
        <v>98208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43354</v>
      </c>
      <c r="L5509" t="s">
        <v>26</v>
      </c>
      <c r="N5509" t="s">
        <v>24</v>
      </c>
    </row>
    <row r="5510" spans="1:14" x14ac:dyDescent="0.25">
      <c r="A5510" t="s">
        <v>581</v>
      </c>
      <c r="B5510" t="s">
        <v>8688</v>
      </c>
      <c r="C5510" t="s">
        <v>443</v>
      </c>
      <c r="D5510" t="s">
        <v>21</v>
      </c>
      <c r="E5510">
        <v>98057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43354</v>
      </c>
      <c r="L5510" t="s">
        <v>26</v>
      </c>
      <c r="N5510" t="s">
        <v>24</v>
      </c>
    </row>
    <row r="5511" spans="1:14" x14ac:dyDescent="0.25">
      <c r="A5511" t="s">
        <v>316</v>
      </c>
      <c r="B5511" t="s">
        <v>8689</v>
      </c>
      <c r="C5511" t="s">
        <v>393</v>
      </c>
      <c r="D5511" t="s">
        <v>21</v>
      </c>
      <c r="E5511">
        <v>98812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43354</v>
      </c>
      <c r="L5511" t="s">
        <v>26</v>
      </c>
      <c r="N5511" t="s">
        <v>24</v>
      </c>
    </row>
    <row r="5512" spans="1:14" x14ac:dyDescent="0.25">
      <c r="A5512" t="s">
        <v>583</v>
      </c>
      <c r="B5512" t="s">
        <v>8690</v>
      </c>
      <c r="C5512" t="s">
        <v>108</v>
      </c>
      <c r="D5512" t="s">
        <v>21</v>
      </c>
      <c r="E5512">
        <v>98208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43354</v>
      </c>
      <c r="L5512" t="s">
        <v>26</v>
      </c>
      <c r="N5512" t="s">
        <v>24</v>
      </c>
    </row>
    <row r="5513" spans="1:14" x14ac:dyDescent="0.25">
      <c r="A5513" t="s">
        <v>138</v>
      </c>
      <c r="B5513" t="s">
        <v>8691</v>
      </c>
      <c r="C5513" t="s">
        <v>132</v>
      </c>
      <c r="D5513" t="s">
        <v>21</v>
      </c>
      <c r="E5513">
        <v>99301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43354</v>
      </c>
      <c r="L5513" t="s">
        <v>26</v>
      </c>
      <c r="N5513" t="s">
        <v>24</v>
      </c>
    </row>
    <row r="5514" spans="1:14" x14ac:dyDescent="0.25">
      <c r="A5514" t="s">
        <v>8692</v>
      </c>
      <c r="B5514" t="s">
        <v>8693</v>
      </c>
      <c r="C5514" t="s">
        <v>108</v>
      </c>
      <c r="D5514" t="s">
        <v>21</v>
      </c>
      <c r="E5514">
        <v>98204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43354</v>
      </c>
      <c r="L5514" t="s">
        <v>26</v>
      </c>
      <c r="N5514" t="s">
        <v>24</v>
      </c>
    </row>
    <row r="5515" spans="1:14" x14ac:dyDescent="0.25">
      <c r="A5515" t="s">
        <v>8694</v>
      </c>
      <c r="B5515" t="s">
        <v>8695</v>
      </c>
      <c r="C5515" t="s">
        <v>108</v>
      </c>
      <c r="D5515" t="s">
        <v>21</v>
      </c>
      <c r="E5515">
        <v>98208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43354</v>
      </c>
      <c r="L5515" t="s">
        <v>26</v>
      </c>
      <c r="N5515" t="s">
        <v>24</v>
      </c>
    </row>
    <row r="5516" spans="1:14" x14ac:dyDescent="0.25">
      <c r="A5516" t="s">
        <v>8696</v>
      </c>
      <c r="B5516" t="s">
        <v>8697</v>
      </c>
      <c r="C5516" t="s">
        <v>108</v>
      </c>
      <c r="D5516" t="s">
        <v>21</v>
      </c>
      <c r="E5516">
        <v>98204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43354</v>
      </c>
      <c r="L5516" t="s">
        <v>26</v>
      </c>
      <c r="N5516" t="s">
        <v>24</v>
      </c>
    </row>
    <row r="5517" spans="1:14" x14ac:dyDescent="0.25">
      <c r="A5517" t="s">
        <v>8698</v>
      </c>
      <c r="B5517" t="s">
        <v>8699</v>
      </c>
      <c r="C5517" t="s">
        <v>108</v>
      </c>
      <c r="D5517" t="s">
        <v>21</v>
      </c>
      <c r="E5517">
        <v>98208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43354</v>
      </c>
      <c r="L5517" t="s">
        <v>26</v>
      </c>
      <c r="N5517" t="s">
        <v>24</v>
      </c>
    </row>
    <row r="5518" spans="1:14" x14ac:dyDescent="0.25">
      <c r="A5518" t="s">
        <v>8700</v>
      </c>
      <c r="B5518" t="s">
        <v>8701</v>
      </c>
      <c r="C5518" t="s">
        <v>108</v>
      </c>
      <c r="D5518" t="s">
        <v>21</v>
      </c>
      <c r="E5518">
        <v>98208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43354</v>
      </c>
      <c r="L5518" t="s">
        <v>26</v>
      </c>
      <c r="N5518" t="s">
        <v>24</v>
      </c>
    </row>
    <row r="5519" spans="1:14" x14ac:dyDescent="0.25">
      <c r="A5519" t="s">
        <v>8702</v>
      </c>
      <c r="B5519" t="s">
        <v>8703</v>
      </c>
      <c r="C5519" t="s">
        <v>108</v>
      </c>
      <c r="D5519" t="s">
        <v>21</v>
      </c>
      <c r="E5519">
        <v>98208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43354</v>
      </c>
      <c r="L5519" t="s">
        <v>26</v>
      </c>
      <c r="N5519" t="s">
        <v>24</v>
      </c>
    </row>
    <row r="5520" spans="1:14" x14ac:dyDescent="0.25">
      <c r="A5520" t="s">
        <v>1538</v>
      </c>
      <c r="B5520" t="s">
        <v>1539</v>
      </c>
      <c r="C5520" t="s">
        <v>20</v>
      </c>
      <c r="D5520" t="s">
        <v>21</v>
      </c>
      <c r="E5520">
        <v>98133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43354</v>
      </c>
      <c r="L5520" t="s">
        <v>26</v>
      </c>
      <c r="N5520" t="s">
        <v>24</v>
      </c>
    </row>
    <row r="5521" spans="1:14" x14ac:dyDescent="0.25">
      <c r="A5521" t="s">
        <v>207</v>
      </c>
      <c r="B5521" t="s">
        <v>8704</v>
      </c>
      <c r="C5521" t="s">
        <v>108</v>
      </c>
      <c r="D5521" t="s">
        <v>21</v>
      </c>
      <c r="E5521">
        <v>98208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43354</v>
      </c>
      <c r="L5521" t="s">
        <v>26</v>
      </c>
      <c r="N5521" t="s">
        <v>24</v>
      </c>
    </row>
    <row r="5522" spans="1:14" x14ac:dyDescent="0.25">
      <c r="A5522" t="s">
        <v>1208</v>
      </c>
      <c r="B5522" t="s">
        <v>4614</v>
      </c>
      <c r="C5522" t="s">
        <v>1542</v>
      </c>
      <c r="D5522" t="s">
        <v>21</v>
      </c>
      <c r="E5522">
        <v>98362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43354</v>
      </c>
      <c r="L5522" t="s">
        <v>26</v>
      </c>
      <c r="N5522" t="s">
        <v>24</v>
      </c>
    </row>
    <row r="5523" spans="1:14" x14ac:dyDescent="0.25">
      <c r="A5523" t="s">
        <v>2665</v>
      </c>
      <c r="B5523" t="s">
        <v>8705</v>
      </c>
      <c r="C5523" t="s">
        <v>108</v>
      </c>
      <c r="D5523" t="s">
        <v>21</v>
      </c>
      <c r="E5523">
        <v>98208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43354</v>
      </c>
      <c r="L5523" t="s">
        <v>26</v>
      </c>
      <c r="N5523" t="s">
        <v>24</v>
      </c>
    </row>
    <row r="5524" spans="1:14" x14ac:dyDescent="0.25">
      <c r="A5524" t="s">
        <v>8706</v>
      </c>
      <c r="B5524" t="s">
        <v>8707</v>
      </c>
      <c r="C5524" t="s">
        <v>20</v>
      </c>
      <c r="D5524" t="s">
        <v>21</v>
      </c>
      <c r="E5524">
        <v>98133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43354</v>
      </c>
      <c r="L5524" t="s">
        <v>26</v>
      </c>
      <c r="N5524" t="s">
        <v>24</v>
      </c>
    </row>
    <row r="5525" spans="1:14" x14ac:dyDescent="0.25">
      <c r="A5525" t="s">
        <v>8708</v>
      </c>
      <c r="B5525" t="s">
        <v>8709</v>
      </c>
      <c r="C5525" t="s">
        <v>108</v>
      </c>
      <c r="D5525" t="s">
        <v>21</v>
      </c>
      <c r="E5525">
        <v>98024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43354</v>
      </c>
      <c r="L5525" t="s">
        <v>26</v>
      </c>
      <c r="N5525" t="s">
        <v>24</v>
      </c>
    </row>
    <row r="5526" spans="1:14" x14ac:dyDescent="0.25">
      <c r="A5526" t="s">
        <v>8710</v>
      </c>
      <c r="B5526" t="s">
        <v>8711</v>
      </c>
      <c r="C5526" t="s">
        <v>20</v>
      </c>
      <c r="D5526" t="s">
        <v>21</v>
      </c>
      <c r="E5526">
        <v>98133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43354</v>
      </c>
      <c r="L5526" t="s">
        <v>26</v>
      </c>
      <c r="N5526" t="s">
        <v>24</v>
      </c>
    </row>
    <row r="5527" spans="1:14" x14ac:dyDescent="0.25">
      <c r="A5527" t="s">
        <v>8712</v>
      </c>
      <c r="B5527" t="s">
        <v>8713</v>
      </c>
      <c r="C5527" t="s">
        <v>108</v>
      </c>
      <c r="D5527" t="s">
        <v>21</v>
      </c>
      <c r="E5527">
        <v>98208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43354</v>
      </c>
      <c r="L5527" t="s">
        <v>26</v>
      </c>
      <c r="N5527" t="s">
        <v>24</v>
      </c>
    </row>
    <row r="5528" spans="1:14" x14ac:dyDescent="0.25">
      <c r="A5528" t="s">
        <v>8714</v>
      </c>
      <c r="B5528" t="s">
        <v>8715</v>
      </c>
      <c r="C5528" t="s">
        <v>1798</v>
      </c>
      <c r="D5528" t="s">
        <v>21</v>
      </c>
      <c r="E5528">
        <v>98841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43354</v>
      </c>
      <c r="L5528" t="s">
        <v>26</v>
      </c>
      <c r="N5528" t="s">
        <v>24</v>
      </c>
    </row>
    <row r="5529" spans="1:14" x14ac:dyDescent="0.25">
      <c r="A5529" t="s">
        <v>3322</v>
      </c>
      <c r="B5529" t="s">
        <v>8716</v>
      </c>
      <c r="C5529" t="s">
        <v>1798</v>
      </c>
      <c r="D5529" t="s">
        <v>21</v>
      </c>
      <c r="E5529">
        <v>98841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43354</v>
      </c>
      <c r="L5529" t="s">
        <v>26</v>
      </c>
      <c r="N5529" t="s">
        <v>24</v>
      </c>
    </row>
    <row r="5530" spans="1:14" x14ac:dyDescent="0.25">
      <c r="A5530" t="s">
        <v>8717</v>
      </c>
      <c r="B5530" t="s">
        <v>8718</v>
      </c>
      <c r="C5530" t="s">
        <v>1798</v>
      </c>
      <c r="D5530" t="s">
        <v>21</v>
      </c>
      <c r="E5530">
        <v>98841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43354</v>
      </c>
      <c r="L5530" t="s">
        <v>26</v>
      </c>
      <c r="N5530" t="s">
        <v>24</v>
      </c>
    </row>
    <row r="5531" spans="1:14" x14ac:dyDescent="0.25">
      <c r="A5531" t="s">
        <v>291</v>
      </c>
      <c r="B5531" t="s">
        <v>8719</v>
      </c>
      <c r="C5531" t="s">
        <v>108</v>
      </c>
      <c r="D5531" t="s">
        <v>21</v>
      </c>
      <c r="E5531">
        <v>98208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43354</v>
      </c>
      <c r="L5531" t="s">
        <v>26</v>
      </c>
      <c r="N5531" t="s">
        <v>24</v>
      </c>
    </row>
    <row r="5532" spans="1:14" x14ac:dyDescent="0.25">
      <c r="A5532" t="s">
        <v>8720</v>
      </c>
      <c r="B5532" t="s">
        <v>8721</v>
      </c>
      <c r="C5532" t="s">
        <v>1861</v>
      </c>
      <c r="D5532" t="s">
        <v>21</v>
      </c>
      <c r="E5532">
        <v>98331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43354</v>
      </c>
      <c r="L5532" t="s">
        <v>26</v>
      </c>
      <c r="N5532" t="s">
        <v>24</v>
      </c>
    </row>
    <row r="5533" spans="1:14" x14ac:dyDescent="0.25">
      <c r="A5533" t="s">
        <v>77</v>
      </c>
      <c r="B5533" t="s">
        <v>8722</v>
      </c>
      <c r="C5533" t="s">
        <v>1798</v>
      </c>
      <c r="D5533" t="s">
        <v>21</v>
      </c>
      <c r="E5533">
        <v>98841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43354</v>
      </c>
      <c r="L5533" t="s">
        <v>26</v>
      </c>
      <c r="N5533" t="s">
        <v>24</v>
      </c>
    </row>
    <row r="5534" spans="1:14" x14ac:dyDescent="0.25">
      <c r="A5534" t="s">
        <v>556</v>
      </c>
      <c r="B5534" t="s">
        <v>8723</v>
      </c>
      <c r="C5534" t="s">
        <v>108</v>
      </c>
      <c r="D5534" t="s">
        <v>21</v>
      </c>
      <c r="E5534">
        <v>98208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43354</v>
      </c>
      <c r="L5534" t="s">
        <v>26</v>
      </c>
      <c r="N5534" t="s">
        <v>24</v>
      </c>
    </row>
    <row r="5535" spans="1:14" x14ac:dyDescent="0.25">
      <c r="A5535" t="s">
        <v>8724</v>
      </c>
      <c r="B5535" t="s">
        <v>8725</v>
      </c>
      <c r="C5535" t="s">
        <v>108</v>
      </c>
      <c r="D5535" t="s">
        <v>21</v>
      </c>
      <c r="E5535">
        <v>98208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43354</v>
      </c>
      <c r="L5535" t="s">
        <v>26</v>
      </c>
      <c r="N5535" t="s">
        <v>24</v>
      </c>
    </row>
    <row r="5536" spans="1:14" x14ac:dyDescent="0.25">
      <c r="A5536" t="s">
        <v>8726</v>
      </c>
      <c r="B5536" t="s">
        <v>8727</v>
      </c>
      <c r="C5536" t="s">
        <v>20</v>
      </c>
      <c r="D5536" t="s">
        <v>21</v>
      </c>
      <c r="E5536">
        <v>98133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43354</v>
      </c>
      <c r="L5536" t="s">
        <v>26</v>
      </c>
      <c r="N5536" t="s">
        <v>24</v>
      </c>
    </row>
    <row r="5537" spans="1:14" x14ac:dyDescent="0.25">
      <c r="A5537" t="s">
        <v>1943</v>
      </c>
      <c r="B5537" t="s">
        <v>1944</v>
      </c>
      <c r="C5537" t="s">
        <v>56</v>
      </c>
      <c r="D5537" t="s">
        <v>21</v>
      </c>
      <c r="E5537">
        <v>99354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43353</v>
      </c>
      <c r="L5537" t="s">
        <v>26</v>
      </c>
      <c r="N5537" t="s">
        <v>24</v>
      </c>
    </row>
    <row r="5538" spans="1:14" x14ac:dyDescent="0.25">
      <c r="A5538" t="s">
        <v>8728</v>
      </c>
      <c r="B5538" t="s">
        <v>8729</v>
      </c>
      <c r="C5538" t="s">
        <v>132</v>
      </c>
      <c r="D5538" t="s">
        <v>21</v>
      </c>
      <c r="E5538">
        <v>99301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43353</v>
      </c>
      <c r="L5538" t="s">
        <v>26</v>
      </c>
      <c r="N5538" t="s">
        <v>24</v>
      </c>
    </row>
    <row r="5539" spans="1:14" x14ac:dyDescent="0.25">
      <c r="A5539" t="s">
        <v>8730</v>
      </c>
      <c r="B5539" t="s">
        <v>8731</v>
      </c>
      <c r="C5539" t="s">
        <v>1688</v>
      </c>
      <c r="D5539" t="s">
        <v>21</v>
      </c>
      <c r="E5539">
        <v>98198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43353</v>
      </c>
      <c r="L5539" t="s">
        <v>26</v>
      </c>
      <c r="N5539" t="s">
        <v>24</v>
      </c>
    </row>
    <row r="5540" spans="1:14" x14ac:dyDescent="0.25">
      <c r="A5540" t="s">
        <v>8732</v>
      </c>
      <c r="B5540" t="s">
        <v>8733</v>
      </c>
      <c r="C5540" t="s">
        <v>132</v>
      </c>
      <c r="D5540" t="s">
        <v>21</v>
      </c>
      <c r="E5540">
        <v>99301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43353</v>
      </c>
      <c r="L5540" t="s">
        <v>26</v>
      </c>
      <c r="N5540" t="s">
        <v>24</v>
      </c>
    </row>
    <row r="5541" spans="1:14" x14ac:dyDescent="0.25">
      <c r="A5541" t="s">
        <v>2740</v>
      </c>
      <c r="B5541" t="s">
        <v>2741</v>
      </c>
      <c r="C5541" t="s">
        <v>56</v>
      </c>
      <c r="D5541" t="s">
        <v>21</v>
      </c>
      <c r="E5541">
        <v>99352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43353</v>
      </c>
      <c r="L5541" t="s">
        <v>26</v>
      </c>
      <c r="N5541" t="s">
        <v>24</v>
      </c>
    </row>
    <row r="5542" spans="1:14" x14ac:dyDescent="0.25">
      <c r="A5542" t="s">
        <v>1947</v>
      </c>
      <c r="B5542" t="s">
        <v>1948</v>
      </c>
      <c r="C5542" t="s">
        <v>56</v>
      </c>
      <c r="D5542" t="s">
        <v>21</v>
      </c>
      <c r="E5542">
        <v>99354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43353</v>
      </c>
      <c r="L5542" t="s">
        <v>26</v>
      </c>
      <c r="N5542" t="s">
        <v>24</v>
      </c>
    </row>
    <row r="5543" spans="1:14" x14ac:dyDescent="0.25">
      <c r="A5543" t="s">
        <v>111</v>
      </c>
      <c r="B5543" t="s">
        <v>8734</v>
      </c>
      <c r="C5543" t="s">
        <v>246</v>
      </c>
      <c r="D5543" t="s">
        <v>21</v>
      </c>
      <c r="E5543">
        <v>98310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43353</v>
      </c>
      <c r="L5543" t="s">
        <v>26</v>
      </c>
      <c r="N5543" t="s">
        <v>24</v>
      </c>
    </row>
    <row r="5544" spans="1:14" x14ac:dyDescent="0.25">
      <c r="A5544" t="s">
        <v>8735</v>
      </c>
      <c r="B5544" t="s">
        <v>8736</v>
      </c>
      <c r="C5544" t="s">
        <v>1688</v>
      </c>
      <c r="D5544" t="s">
        <v>21</v>
      </c>
      <c r="E5544">
        <v>98198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43353</v>
      </c>
      <c r="L5544" t="s">
        <v>26</v>
      </c>
      <c r="N5544" t="s">
        <v>24</v>
      </c>
    </row>
    <row r="5545" spans="1:14" x14ac:dyDescent="0.25">
      <c r="A5545" t="s">
        <v>4381</v>
      </c>
      <c r="B5545" t="s">
        <v>8737</v>
      </c>
      <c r="C5545" t="s">
        <v>443</v>
      </c>
      <c r="D5545" t="s">
        <v>21</v>
      </c>
      <c r="E5545">
        <v>98057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43353</v>
      </c>
      <c r="L5545" t="s">
        <v>26</v>
      </c>
      <c r="N5545" t="s">
        <v>24</v>
      </c>
    </row>
    <row r="5546" spans="1:14" x14ac:dyDescent="0.25">
      <c r="A5546" t="s">
        <v>2558</v>
      </c>
      <c r="B5546" t="s">
        <v>8738</v>
      </c>
      <c r="C5546" t="s">
        <v>443</v>
      </c>
      <c r="D5546" t="s">
        <v>21</v>
      </c>
      <c r="E5546">
        <v>98059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43353</v>
      </c>
      <c r="L5546" t="s">
        <v>26</v>
      </c>
      <c r="N5546" t="s">
        <v>24</v>
      </c>
    </row>
    <row r="5547" spans="1:14" x14ac:dyDescent="0.25">
      <c r="A5547" t="s">
        <v>2228</v>
      </c>
      <c r="B5547" t="s">
        <v>8739</v>
      </c>
      <c r="C5547" t="s">
        <v>443</v>
      </c>
      <c r="D5547" t="s">
        <v>21</v>
      </c>
      <c r="E5547">
        <v>98057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43353</v>
      </c>
      <c r="L5547" t="s">
        <v>26</v>
      </c>
      <c r="N5547" t="s">
        <v>24</v>
      </c>
    </row>
    <row r="5548" spans="1:14" x14ac:dyDescent="0.25">
      <c r="A5548" t="s">
        <v>8740</v>
      </c>
      <c r="B5548" t="s">
        <v>8741</v>
      </c>
      <c r="C5548" t="s">
        <v>56</v>
      </c>
      <c r="D5548" t="s">
        <v>21</v>
      </c>
      <c r="E5548">
        <v>99352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43353</v>
      </c>
      <c r="L5548" t="s">
        <v>26</v>
      </c>
      <c r="N5548" t="s">
        <v>24</v>
      </c>
    </row>
    <row r="5549" spans="1:14" x14ac:dyDescent="0.25">
      <c r="A5549" t="s">
        <v>242</v>
      </c>
      <c r="B5549" t="s">
        <v>8742</v>
      </c>
      <c r="C5549" t="s">
        <v>1688</v>
      </c>
      <c r="D5549" t="s">
        <v>21</v>
      </c>
      <c r="E5549">
        <v>98198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43353</v>
      </c>
      <c r="L5549" t="s">
        <v>26</v>
      </c>
      <c r="N5549" t="s">
        <v>24</v>
      </c>
    </row>
    <row r="5550" spans="1:14" x14ac:dyDescent="0.25">
      <c r="A5550" t="s">
        <v>8743</v>
      </c>
      <c r="B5550" t="s">
        <v>8744</v>
      </c>
      <c r="C5550" t="s">
        <v>132</v>
      </c>
      <c r="D5550" t="s">
        <v>21</v>
      </c>
      <c r="E5550">
        <v>99301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43353</v>
      </c>
      <c r="L5550" t="s">
        <v>26</v>
      </c>
      <c r="N5550" t="s">
        <v>24</v>
      </c>
    </row>
    <row r="5551" spans="1:14" x14ac:dyDescent="0.25">
      <c r="A5551" t="s">
        <v>8745</v>
      </c>
      <c r="B5551" t="s">
        <v>8746</v>
      </c>
      <c r="C5551" t="s">
        <v>56</v>
      </c>
      <c r="D5551" t="s">
        <v>21</v>
      </c>
      <c r="E5551">
        <v>99352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43353</v>
      </c>
      <c r="L5551" t="s">
        <v>26</v>
      </c>
      <c r="N5551" t="s">
        <v>24</v>
      </c>
    </row>
    <row r="5552" spans="1:14" x14ac:dyDescent="0.25">
      <c r="A5552" t="s">
        <v>8747</v>
      </c>
      <c r="B5552" t="s">
        <v>8748</v>
      </c>
      <c r="C5552" t="s">
        <v>132</v>
      </c>
      <c r="D5552" t="s">
        <v>21</v>
      </c>
      <c r="E5552">
        <v>99301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43353</v>
      </c>
      <c r="L5552" t="s">
        <v>26</v>
      </c>
      <c r="N5552" t="s">
        <v>24</v>
      </c>
    </row>
    <row r="5553" spans="1:14" x14ac:dyDescent="0.25">
      <c r="A5553" t="s">
        <v>2054</v>
      </c>
      <c r="B5553" t="s">
        <v>2055</v>
      </c>
      <c r="C5553" t="s">
        <v>358</v>
      </c>
      <c r="D5553" t="s">
        <v>21</v>
      </c>
      <c r="E5553">
        <v>99350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43353</v>
      </c>
      <c r="L5553" t="s">
        <v>26</v>
      </c>
      <c r="N5553" t="s">
        <v>24</v>
      </c>
    </row>
    <row r="5554" spans="1:14" x14ac:dyDescent="0.25">
      <c r="A5554" t="s">
        <v>2058</v>
      </c>
      <c r="B5554" t="s">
        <v>2059</v>
      </c>
      <c r="C5554" t="s">
        <v>358</v>
      </c>
      <c r="D5554" t="s">
        <v>21</v>
      </c>
      <c r="E5554">
        <v>99350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43353</v>
      </c>
      <c r="L5554" t="s">
        <v>26</v>
      </c>
      <c r="N5554" t="s">
        <v>24</v>
      </c>
    </row>
    <row r="5555" spans="1:14" x14ac:dyDescent="0.25">
      <c r="A5555" t="s">
        <v>7942</v>
      </c>
      <c r="B5555" t="s">
        <v>8749</v>
      </c>
      <c r="C5555" t="s">
        <v>1688</v>
      </c>
      <c r="D5555" t="s">
        <v>21</v>
      </c>
      <c r="E5555">
        <v>98198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43353</v>
      </c>
      <c r="L5555" t="s">
        <v>26</v>
      </c>
      <c r="N5555" t="s">
        <v>24</v>
      </c>
    </row>
    <row r="5556" spans="1:14" x14ac:dyDescent="0.25">
      <c r="A5556" t="s">
        <v>4064</v>
      </c>
      <c r="B5556" t="s">
        <v>8750</v>
      </c>
      <c r="C5556" t="s">
        <v>132</v>
      </c>
      <c r="D5556" t="s">
        <v>21</v>
      </c>
      <c r="E5556">
        <v>99301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43353</v>
      </c>
      <c r="L5556" t="s">
        <v>26</v>
      </c>
      <c r="N5556" t="s">
        <v>24</v>
      </c>
    </row>
    <row r="5557" spans="1:14" x14ac:dyDescent="0.25">
      <c r="A5557" t="s">
        <v>8751</v>
      </c>
      <c r="B5557" t="s">
        <v>8752</v>
      </c>
      <c r="C5557" t="s">
        <v>132</v>
      </c>
      <c r="D5557" t="s">
        <v>21</v>
      </c>
      <c r="E5557">
        <v>99301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43353</v>
      </c>
      <c r="L5557" t="s">
        <v>26</v>
      </c>
      <c r="N5557" t="s">
        <v>24</v>
      </c>
    </row>
    <row r="5558" spans="1:14" x14ac:dyDescent="0.25">
      <c r="A5558" t="s">
        <v>366</v>
      </c>
      <c r="B5558" t="s">
        <v>8753</v>
      </c>
      <c r="C5558" t="s">
        <v>56</v>
      </c>
      <c r="D5558" t="s">
        <v>21</v>
      </c>
      <c r="E5558">
        <v>99352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43353</v>
      </c>
      <c r="L5558" t="s">
        <v>26</v>
      </c>
      <c r="N5558" t="s">
        <v>24</v>
      </c>
    </row>
    <row r="5559" spans="1:14" x14ac:dyDescent="0.25">
      <c r="A5559" t="s">
        <v>8754</v>
      </c>
      <c r="B5559" t="s">
        <v>8755</v>
      </c>
      <c r="C5559" t="s">
        <v>236</v>
      </c>
      <c r="D5559" t="s">
        <v>21</v>
      </c>
      <c r="E5559">
        <v>98402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43353</v>
      </c>
      <c r="L5559" t="s">
        <v>26</v>
      </c>
      <c r="N5559" t="s">
        <v>24</v>
      </c>
    </row>
    <row r="5560" spans="1:14" x14ac:dyDescent="0.25">
      <c r="A5560" t="s">
        <v>4397</v>
      </c>
      <c r="B5560" t="s">
        <v>4398</v>
      </c>
      <c r="C5560" t="s">
        <v>4399</v>
      </c>
      <c r="D5560" t="s">
        <v>21</v>
      </c>
      <c r="E5560">
        <v>98110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43353</v>
      </c>
      <c r="L5560" t="s">
        <v>26</v>
      </c>
      <c r="N5560" t="s">
        <v>24</v>
      </c>
    </row>
    <row r="5561" spans="1:14" x14ac:dyDescent="0.25">
      <c r="A5561" t="s">
        <v>8756</v>
      </c>
      <c r="B5561" t="s">
        <v>8757</v>
      </c>
      <c r="C5561" t="s">
        <v>56</v>
      </c>
      <c r="D5561" t="s">
        <v>21</v>
      </c>
      <c r="E5561">
        <v>99352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43353</v>
      </c>
      <c r="L5561" t="s">
        <v>26</v>
      </c>
      <c r="N5561" t="s">
        <v>24</v>
      </c>
    </row>
    <row r="5562" spans="1:14" x14ac:dyDescent="0.25">
      <c r="A5562" t="s">
        <v>8758</v>
      </c>
      <c r="B5562" t="s">
        <v>8759</v>
      </c>
      <c r="C5562" t="s">
        <v>358</v>
      </c>
      <c r="D5562" t="s">
        <v>21</v>
      </c>
      <c r="E5562">
        <v>99350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43353</v>
      </c>
      <c r="L5562" t="s">
        <v>26</v>
      </c>
      <c r="N5562" t="s">
        <v>24</v>
      </c>
    </row>
    <row r="5563" spans="1:14" x14ac:dyDescent="0.25">
      <c r="A5563" t="s">
        <v>2070</v>
      </c>
      <c r="B5563" t="s">
        <v>2071</v>
      </c>
      <c r="C5563" t="s">
        <v>358</v>
      </c>
      <c r="D5563" t="s">
        <v>21</v>
      </c>
      <c r="E5563">
        <v>99350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43353</v>
      </c>
      <c r="L5563" t="s">
        <v>26</v>
      </c>
      <c r="N5563" t="s">
        <v>24</v>
      </c>
    </row>
    <row r="5564" spans="1:14" x14ac:dyDescent="0.25">
      <c r="A5564" t="s">
        <v>4792</v>
      </c>
      <c r="B5564" t="s">
        <v>4793</v>
      </c>
      <c r="C5564" t="s">
        <v>358</v>
      </c>
      <c r="D5564" t="s">
        <v>21</v>
      </c>
      <c r="E5564">
        <v>99350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43353</v>
      </c>
      <c r="L5564" t="s">
        <v>26</v>
      </c>
      <c r="N5564" t="s">
        <v>24</v>
      </c>
    </row>
    <row r="5565" spans="1:14" x14ac:dyDescent="0.25">
      <c r="A5565" t="s">
        <v>556</v>
      </c>
      <c r="B5565" t="s">
        <v>8760</v>
      </c>
      <c r="C5565" t="s">
        <v>1688</v>
      </c>
      <c r="D5565" t="s">
        <v>21</v>
      </c>
      <c r="E5565">
        <v>98198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43353</v>
      </c>
      <c r="L5565" t="s">
        <v>26</v>
      </c>
      <c r="N5565" t="s">
        <v>24</v>
      </c>
    </row>
    <row r="5566" spans="1:14" x14ac:dyDescent="0.25">
      <c r="A5566" t="s">
        <v>8761</v>
      </c>
      <c r="B5566" t="s">
        <v>8762</v>
      </c>
      <c r="C5566" t="s">
        <v>132</v>
      </c>
      <c r="D5566" t="s">
        <v>21</v>
      </c>
      <c r="E5566">
        <v>99301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43353</v>
      </c>
      <c r="L5566" t="s">
        <v>26</v>
      </c>
      <c r="N5566" t="s">
        <v>24</v>
      </c>
    </row>
    <row r="5567" spans="1:14" x14ac:dyDescent="0.25">
      <c r="A5567" t="s">
        <v>8763</v>
      </c>
      <c r="B5567" t="s">
        <v>8764</v>
      </c>
      <c r="C5567" t="s">
        <v>178</v>
      </c>
      <c r="D5567" t="s">
        <v>21</v>
      </c>
      <c r="E5567">
        <v>98944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43350</v>
      </c>
      <c r="L5567" t="s">
        <v>26</v>
      </c>
      <c r="N5567" t="s">
        <v>24</v>
      </c>
    </row>
    <row r="5568" spans="1:14" x14ac:dyDescent="0.25">
      <c r="A5568" t="s">
        <v>8765</v>
      </c>
      <c r="B5568" t="s">
        <v>8766</v>
      </c>
      <c r="C5568" t="s">
        <v>132</v>
      </c>
      <c r="D5568" t="s">
        <v>21</v>
      </c>
      <c r="E5568">
        <v>99301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43350</v>
      </c>
      <c r="L5568" t="s">
        <v>26</v>
      </c>
      <c r="N5568" t="s">
        <v>24</v>
      </c>
    </row>
    <row r="5569" spans="1:14" x14ac:dyDescent="0.25">
      <c r="A5569" t="s">
        <v>356</v>
      </c>
      <c r="B5569" t="s">
        <v>8767</v>
      </c>
      <c r="C5569" t="s">
        <v>178</v>
      </c>
      <c r="D5569" t="s">
        <v>21</v>
      </c>
      <c r="E5569">
        <v>98944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43350</v>
      </c>
      <c r="L5569" t="s">
        <v>26</v>
      </c>
      <c r="N5569" t="s">
        <v>24</v>
      </c>
    </row>
    <row r="5570" spans="1:14" x14ac:dyDescent="0.25">
      <c r="A5570" t="s">
        <v>8768</v>
      </c>
      <c r="B5570" t="s">
        <v>8769</v>
      </c>
      <c r="C5570" t="s">
        <v>261</v>
      </c>
      <c r="D5570" t="s">
        <v>21</v>
      </c>
      <c r="E5570">
        <v>99205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43350</v>
      </c>
      <c r="L5570" t="s">
        <v>26</v>
      </c>
      <c r="N5570" t="s">
        <v>24</v>
      </c>
    </row>
    <row r="5571" spans="1:14" x14ac:dyDescent="0.25">
      <c r="A5571" t="s">
        <v>4064</v>
      </c>
      <c r="B5571" t="s">
        <v>4065</v>
      </c>
      <c r="C5571" t="s">
        <v>178</v>
      </c>
      <c r="D5571" t="s">
        <v>21</v>
      </c>
      <c r="E5571">
        <v>98944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43350</v>
      </c>
      <c r="L5571" t="s">
        <v>26</v>
      </c>
      <c r="N5571" t="s">
        <v>24</v>
      </c>
    </row>
    <row r="5572" spans="1:14" x14ac:dyDescent="0.25">
      <c r="A5572" t="s">
        <v>3192</v>
      </c>
      <c r="B5572" t="s">
        <v>3193</v>
      </c>
      <c r="C5572" t="s">
        <v>407</v>
      </c>
      <c r="D5572" t="s">
        <v>21</v>
      </c>
      <c r="E5572">
        <v>98604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43350</v>
      </c>
      <c r="L5572" t="s">
        <v>26</v>
      </c>
      <c r="N5572" t="s">
        <v>24</v>
      </c>
    </row>
    <row r="5573" spans="1:14" x14ac:dyDescent="0.25">
      <c r="A5573" t="s">
        <v>3366</v>
      </c>
      <c r="B5573" t="s">
        <v>3367</v>
      </c>
      <c r="C5573" t="s">
        <v>34</v>
      </c>
      <c r="D5573" t="s">
        <v>21</v>
      </c>
      <c r="E5573">
        <v>98664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43350</v>
      </c>
      <c r="L5573" t="s">
        <v>26</v>
      </c>
      <c r="N5573" t="s">
        <v>24</v>
      </c>
    </row>
    <row r="5574" spans="1:14" x14ac:dyDescent="0.25">
      <c r="A5574" t="s">
        <v>2218</v>
      </c>
      <c r="B5574" t="s">
        <v>2219</v>
      </c>
      <c r="C5574" t="s">
        <v>2039</v>
      </c>
      <c r="D5574" t="s">
        <v>21</v>
      </c>
      <c r="E5574">
        <v>99157</v>
      </c>
      <c r="F5574" t="s">
        <v>22</v>
      </c>
      <c r="G5574" t="s">
        <v>22</v>
      </c>
      <c r="H5574" t="s">
        <v>116</v>
      </c>
      <c r="I5574" t="s">
        <v>117</v>
      </c>
      <c r="J5574" s="1">
        <v>43291</v>
      </c>
      <c r="K5574" s="1">
        <v>43349</v>
      </c>
      <c r="L5574" t="s">
        <v>118</v>
      </c>
      <c r="N5574" t="s">
        <v>1849</v>
      </c>
    </row>
    <row r="5575" spans="1:14" x14ac:dyDescent="0.25">
      <c r="A5575" t="s">
        <v>2869</v>
      </c>
      <c r="B5575" t="s">
        <v>8770</v>
      </c>
      <c r="C5575" t="s">
        <v>529</v>
      </c>
      <c r="D5575" t="s">
        <v>21</v>
      </c>
      <c r="E5575">
        <v>98033</v>
      </c>
      <c r="F5575" t="s">
        <v>22</v>
      </c>
      <c r="G5575" t="s">
        <v>22</v>
      </c>
      <c r="H5575" t="s">
        <v>116</v>
      </c>
      <c r="I5575" t="s">
        <v>117</v>
      </c>
      <c r="J5575" s="1">
        <v>43291</v>
      </c>
      <c r="K5575" s="1">
        <v>43349</v>
      </c>
      <c r="L5575" t="s">
        <v>118</v>
      </c>
      <c r="N5575" t="s">
        <v>1849</v>
      </c>
    </row>
    <row r="5576" spans="1:14" x14ac:dyDescent="0.25">
      <c r="A5576" t="s">
        <v>8771</v>
      </c>
      <c r="B5576" t="s">
        <v>8772</v>
      </c>
      <c r="C5576" t="s">
        <v>236</v>
      </c>
      <c r="D5576" t="s">
        <v>21</v>
      </c>
      <c r="E5576">
        <v>98408</v>
      </c>
      <c r="F5576" t="s">
        <v>22</v>
      </c>
      <c r="G5576" t="s">
        <v>22</v>
      </c>
      <c r="H5576" t="s">
        <v>116</v>
      </c>
      <c r="I5576" t="s">
        <v>117</v>
      </c>
      <c r="J5576" s="1">
        <v>43290</v>
      </c>
      <c r="K5576" s="1">
        <v>43349</v>
      </c>
      <c r="L5576" t="s">
        <v>118</v>
      </c>
      <c r="N5576" t="s">
        <v>1849</v>
      </c>
    </row>
    <row r="5577" spans="1:14" x14ac:dyDescent="0.25">
      <c r="A5577" t="s">
        <v>2871</v>
      </c>
      <c r="B5577" t="s">
        <v>2872</v>
      </c>
      <c r="C5577" t="s">
        <v>20</v>
      </c>
      <c r="D5577" t="s">
        <v>21</v>
      </c>
      <c r="E5577">
        <v>98121</v>
      </c>
      <c r="F5577" t="s">
        <v>22</v>
      </c>
      <c r="G5577" t="s">
        <v>22</v>
      </c>
      <c r="H5577" t="s">
        <v>57</v>
      </c>
      <c r="I5577" t="s">
        <v>58</v>
      </c>
      <c r="J5577" s="1">
        <v>43343</v>
      </c>
      <c r="K5577" s="1">
        <v>43349</v>
      </c>
      <c r="L5577" t="s">
        <v>118</v>
      </c>
      <c r="N5577" t="s">
        <v>1992</v>
      </c>
    </row>
    <row r="5578" spans="1:14" x14ac:dyDescent="0.25">
      <c r="A5578" t="s">
        <v>8773</v>
      </c>
      <c r="B5578" t="s">
        <v>8774</v>
      </c>
      <c r="C5578" t="s">
        <v>261</v>
      </c>
      <c r="D5578" t="s">
        <v>21</v>
      </c>
      <c r="E5578">
        <v>99205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43349</v>
      </c>
      <c r="L5578" t="s">
        <v>26</v>
      </c>
      <c r="N5578" t="s">
        <v>24</v>
      </c>
    </row>
    <row r="5579" spans="1:14" x14ac:dyDescent="0.25">
      <c r="A5579" t="s">
        <v>3451</v>
      </c>
      <c r="B5579" t="s">
        <v>3452</v>
      </c>
      <c r="C5579" t="s">
        <v>261</v>
      </c>
      <c r="D5579" t="s">
        <v>21</v>
      </c>
      <c r="E5579">
        <v>99218</v>
      </c>
      <c r="F5579" t="s">
        <v>22</v>
      </c>
      <c r="G5579" t="s">
        <v>22</v>
      </c>
      <c r="H5579" t="s">
        <v>116</v>
      </c>
      <c r="I5579" t="s">
        <v>3817</v>
      </c>
      <c r="J5579" s="1">
        <v>43292</v>
      </c>
      <c r="K5579" s="1">
        <v>43349</v>
      </c>
      <c r="L5579" t="s">
        <v>118</v>
      </c>
      <c r="N5579" t="s">
        <v>1849</v>
      </c>
    </row>
    <row r="5580" spans="1:14" x14ac:dyDescent="0.25">
      <c r="A5580" t="s">
        <v>3793</v>
      </c>
      <c r="B5580" t="s">
        <v>8775</v>
      </c>
      <c r="C5580" t="s">
        <v>56</v>
      </c>
      <c r="D5580" t="s">
        <v>21</v>
      </c>
      <c r="E5580">
        <v>99352</v>
      </c>
      <c r="F5580" t="s">
        <v>22</v>
      </c>
      <c r="G5580" t="s">
        <v>22</v>
      </c>
      <c r="H5580" t="s">
        <v>116</v>
      </c>
      <c r="I5580" t="s">
        <v>117</v>
      </c>
      <c r="J5580" s="1">
        <v>43291</v>
      </c>
      <c r="K5580" s="1">
        <v>43349</v>
      </c>
      <c r="L5580" t="s">
        <v>118</v>
      </c>
      <c r="N5580" t="s">
        <v>1849</v>
      </c>
    </row>
    <row r="5581" spans="1:14" x14ac:dyDescent="0.25">
      <c r="A5581" t="s">
        <v>8776</v>
      </c>
      <c r="B5581" t="s">
        <v>8777</v>
      </c>
      <c r="C5581" t="s">
        <v>261</v>
      </c>
      <c r="D5581" t="s">
        <v>21</v>
      </c>
      <c r="E5581">
        <v>99205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43349</v>
      </c>
      <c r="L5581" t="s">
        <v>26</v>
      </c>
      <c r="N5581" t="s">
        <v>24</v>
      </c>
    </row>
    <row r="5582" spans="1:14" x14ac:dyDescent="0.25">
      <c r="A5582" t="s">
        <v>3625</v>
      </c>
      <c r="B5582" t="s">
        <v>8778</v>
      </c>
      <c r="C5582" t="s">
        <v>20</v>
      </c>
      <c r="D5582" t="s">
        <v>21</v>
      </c>
      <c r="E5582">
        <v>98126</v>
      </c>
      <c r="F5582" t="s">
        <v>22</v>
      </c>
      <c r="G5582" t="s">
        <v>22</v>
      </c>
      <c r="H5582" t="s">
        <v>57</v>
      </c>
      <c r="I5582" t="s">
        <v>620</v>
      </c>
      <c r="J5582" s="1">
        <v>43339</v>
      </c>
      <c r="K5582" s="1">
        <v>43349</v>
      </c>
      <c r="L5582" t="s">
        <v>118</v>
      </c>
      <c r="N5582" t="s">
        <v>1849</v>
      </c>
    </row>
    <row r="5583" spans="1:14" x14ac:dyDescent="0.25">
      <c r="A5583" t="s">
        <v>1483</v>
      </c>
      <c r="B5583" t="s">
        <v>8779</v>
      </c>
      <c r="C5583" t="s">
        <v>266</v>
      </c>
      <c r="D5583" t="s">
        <v>21</v>
      </c>
      <c r="E5583">
        <v>98002</v>
      </c>
      <c r="F5583" t="s">
        <v>22</v>
      </c>
      <c r="G5583" t="s">
        <v>22</v>
      </c>
      <c r="H5583" t="s">
        <v>57</v>
      </c>
      <c r="I5583" t="s">
        <v>58</v>
      </c>
      <c r="J5583" s="1">
        <v>43340</v>
      </c>
      <c r="K5583" s="1">
        <v>43349</v>
      </c>
      <c r="L5583" t="s">
        <v>118</v>
      </c>
      <c r="N5583" t="s">
        <v>1849</v>
      </c>
    </row>
    <row r="5584" spans="1:14" x14ac:dyDescent="0.25">
      <c r="A5584" t="s">
        <v>111</v>
      </c>
      <c r="B5584" t="s">
        <v>3400</v>
      </c>
      <c r="C5584" t="s">
        <v>20</v>
      </c>
      <c r="D5584" t="s">
        <v>21</v>
      </c>
      <c r="E5584">
        <v>98126</v>
      </c>
      <c r="F5584" t="s">
        <v>22</v>
      </c>
      <c r="G5584" t="s">
        <v>22</v>
      </c>
      <c r="H5584" t="s">
        <v>57</v>
      </c>
      <c r="I5584" t="s">
        <v>58</v>
      </c>
      <c r="J5584" s="1">
        <v>43339</v>
      </c>
      <c r="K5584" s="1">
        <v>43349</v>
      </c>
      <c r="L5584" t="s">
        <v>118</v>
      </c>
      <c r="N5584" t="s">
        <v>1992</v>
      </c>
    </row>
    <row r="5585" spans="1:14" x14ac:dyDescent="0.25">
      <c r="A5585" t="s">
        <v>773</v>
      </c>
      <c r="B5585" t="s">
        <v>1514</v>
      </c>
      <c r="C5585" t="s">
        <v>236</v>
      </c>
      <c r="D5585" t="s">
        <v>21</v>
      </c>
      <c r="E5585">
        <v>98407</v>
      </c>
      <c r="F5585" t="s">
        <v>22</v>
      </c>
      <c r="G5585" t="s">
        <v>22</v>
      </c>
      <c r="H5585" t="s">
        <v>116</v>
      </c>
      <c r="I5585" t="s">
        <v>117</v>
      </c>
      <c r="J5585" s="1">
        <v>43294</v>
      </c>
      <c r="K5585" s="1">
        <v>43349</v>
      </c>
      <c r="L5585" t="s">
        <v>118</v>
      </c>
      <c r="N5585" t="s">
        <v>1849</v>
      </c>
    </row>
    <row r="5586" spans="1:14" x14ac:dyDescent="0.25">
      <c r="A5586" t="s">
        <v>312</v>
      </c>
      <c r="B5586" t="s">
        <v>3233</v>
      </c>
      <c r="C5586" t="s">
        <v>209</v>
      </c>
      <c r="D5586" t="s">
        <v>21</v>
      </c>
      <c r="E5586">
        <v>98032</v>
      </c>
      <c r="F5586" t="s">
        <v>22</v>
      </c>
      <c r="G5586" t="s">
        <v>22</v>
      </c>
      <c r="H5586" t="s">
        <v>104</v>
      </c>
      <c r="I5586" t="s">
        <v>148</v>
      </c>
      <c r="J5586" s="1">
        <v>43289</v>
      </c>
      <c r="K5586" s="1">
        <v>43349</v>
      </c>
      <c r="L5586" t="s">
        <v>118</v>
      </c>
      <c r="N5586" t="s">
        <v>1858</v>
      </c>
    </row>
    <row r="5587" spans="1:14" x14ac:dyDescent="0.25">
      <c r="A5587" t="s">
        <v>3056</v>
      </c>
      <c r="B5587" t="s">
        <v>8780</v>
      </c>
      <c r="C5587" t="s">
        <v>20</v>
      </c>
      <c r="D5587" t="s">
        <v>21</v>
      </c>
      <c r="E5587">
        <v>98107</v>
      </c>
      <c r="F5587" t="s">
        <v>22</v>
      </c>
      <c r="G5587" t="s">
        <v>22</v>
      </c>
      <c r="H5587" t="s">
        <v>104</v>
      </c>
      <c r="I5587" t="s">
        <v>105</v>
      </c>
      <c r="J5587" s="1">
        <v>43269</v>
      </c>
      <c r="K5587" s="1">
        <v>43349</v>
      </c>
      <c r="L5587" t="s">
        <v>118</v>
      </c>
      <c r="N5587" t="s">
        <v>1854</v>
      </c>
    </row>
    <row r="5588" spans="1:14" x14ac:dyDescent="0.25">
      <c r="A5588" t="s">
        <v>3419</v>
      </c>
      <c r="B5588" t="s">
        <v>3420</v>
      </c>
      <c r="C5588" t="s">
        <v>236</v>
      </c>
      <c r="D5588" t="s">
        <v>21</v>
      </c>
      <c r="E5588">
        <v>98404</v>
      </c>
      <c r="F5588" t="s">
        <v>22</v>
      </c>
      <c r="G5588" t="s">
        <v>22</v>
      </c>
      <c r="H5588" t="s">
        <v>116</v>
      </c>
      <c r="I5588" t="s">
        <v>117</v>
      </c>
      <c r="J5588" s="1">
        <v>43294</v>
      </c>
      <c r="K5588" s="1">
        <v>43349</v>
      </c>
      <c r="L5588" t="s">
        <v>118</v>
      </c>
      <c r="N5588" t="s">
        <v>1992</v>
      </c>
    </row>
    <row r="5589" spans="1:14" x14ac:dyDescent="0.25">
      <c r="A5589" t="s">
        <v>4787</v>
      </c>
      <c r="B5589" t="s">
        <v>4788</v>
      </c>
      <c r="C5589" t="s">
        <v>34</v>
      </c>
      <c r="D5589" t="s">
        <v>21</v>
      </c>
      <c r="E5589">
        <v>98664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43349</v>
      </c>
      <c r="L5589" t="s">
        <v>26</v>
      </c>
      <c r="N5589" t="s">
        <v>24</v>
      </c>
    </row>
    <row r="5590" spans="1:14" x14ac:dyDescent="0.25">
      <c r="A5590" t="s">
        <v>8781</v>
      </c>
      <c r="B5590" t="s">
        <v>8782</v>
      </c>
      <c r="C5590" t="s">
        <v>178</v>
      </c>
      <c r="D5590" t="s">
        <v>21</v>
      </c>
      <c r="E5590">
        <v>98944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43349</v>
      </c>
      <c r="L5590" t="s">
        <v>26</v>
      </c>
      <c r="N5590" t="s">
        <v>24</v>
      </c>
    </row>
    <row r="5591" spans="1:14" x14ac:dyDescent="0.25">
      <c r="A5591" t="s">
        <v>3174</v>
      </c>
      <c r="B5591" t="s">
        <v>3175</v>
      </c>
      <c r="C5591" t="s">
        <v>3176</v>
      </c>
      <c r="D5591" t="s">
        <v>21</v>
      </c>
      <c r="E5591">
        <v>98629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43349</v>
      </c>
      <c r="L5591" t="s">
        <v>26</v>
      </c>
      <c r="N5591" t="s">
        <v>24</v>
      </c>
    </row>
    <row r="5592" spans="1:14" x14ac:dyDescent="0.25">
      <c r="A5592" t="s">
        <v>1852</v>
      </c>
      <c r="B5592" t="s">
        <v>1853</v>
      </c>
      <c r="C5592" t="s">
        <v>1177</v>
      </c>
      <c r="D5592" t="s">
        <v>21</v>
      </c>
      <c r="E5592">
        <v>98932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43349</v>
      </c>
      <c r="L5592" t="s">
        <v>26</v>
      </c>
      <c r="N5592" t="s">
        <v>24</v>
      </c>
    </row>
    <row r="5593" spans="1:14" x14ac:dyDescent="0.25">
      <c r="A5593" t="s">
        <v>2371</v>
      </c>
      <c r="B5593" t="s">
        <v>8064</v>
      </c>
      <c r="C5593" t="s">
        <v>261</v>
      </c>
      <c r="D5593" t="s">
        <v>21</v>
      </c>
      <c r="E5593">
        <v>99207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43349</v>
      </c>
      <c r="L5593" t="s">
        <v>26</v>
      </c>
      <c r="N5593" t="s">
        <v>24</v>
      </c>
    </row>
    <row r="5594" spans="1:14" x14ac:dyDescent="0.25">
      <c r="A5594" t="s">
        <v>356</v>
      </c>
      <c r="B5594" t="s">
        <v>8783</v>
      </c>
      <c r="C5594" t="s">
        <v>261</v>
      </c>
      <c r="D5594" t="s">
        <v>21</v>
      </c>
      <c r="E5594">
        <v>99205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43349</v>
      </c>
      <c r="L5594" t="s">
        <v>26</v>
      </c>
      <c r="N5594" t="s">
        <v>24</v>
      </c>
    </row>
    <row r="5595" spans="1:14" x14ac:dyDescent="0.25">
      <c r="A5595" t="s">
        <v>8784</v>
      </c>
      <c r="B5595" t="s">
        <v>8785</v>
      </c>
      <c r="C5595" t="s">
        <v>8786</v>
      </c>
      <c r="D5595" t="s">
        <v>21</v>
      </c>
      <c r="E5595">
        <v>98267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43349</v>
      </c>
      <c r="L5595" t="s">
        <v>26</v>
      </c>
      <c r="N5595" t="s">
        <v>24</v>
      </c>
    </row>
    <row r="5596" spans="1:14" x14ac:dyDescent="0.25">
      <c r="A5596" t="s">
        <v>2371</v>
      </c>
      <c r="B5596" t="s">
        <v>8787</v>
      </c>
      <c r="C5596" t="s">
        <v>1397</v>
      </c>
      <c r="D5596" t="s">
        <v>21</v>
      </c>
      <c r="E5596">
        <v>99037</v>
      </c>
      <c r="F5596" t="s">
        <v>22</v>
      </c>
      <c r="G5596" t="s">
        <v>22</v>
      </c>
      <c r="H5596" t="s">
        <v>116</v>
      </c>
      <c r="I5596" t="s">
        <v>3817</v>
      </c>
      <c r="J5596" s="1">
        <v>43290</v>
      </c>
      <c r="K5596" s="1">
        <v>43349</v>
      </c>
      <c r="L5596" t="s">
        <v>118</v>
      </c>
      <c r="N5596" t="s">
        <v>1849</v>
      </c>
    </row>
    <row r="5597" spans="1:14" x14ac:dyDescent="0.25">
      <c r="A5597" t="s">
        <v>852</v>
      </c>
      <c r="B5597" t="s">
        <v>8788</v>
      </c>
      <c r="C5597" t="s">
        <v>37</v>
      </c>
      <c r="D5597" t="s">
        <v>21</v>
      </c>
      <c r="E5597">
        <v>99336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43349</v>
      </c>
      <c r="L5597" t="s">
        <v>26</v>
      </c>
      <c r="N5597" t="s">
        <v>24</v>
      </c>
    </row>
    <row r="5598" spans="1:14" x14ac:dyDescent="0.25">
      <c r="A5598" t="s">
        <v>2948</v>
      </c>
      <c r="B5598" t="s">
        <v>2949</v>
      </c>
      <c r="C5598" t="s">
        <v>1177</v>
      </c>
      <c r="D5598" t="s">
        <v>21</v>
      </c>
      <c r="E5598">
        <v>98932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43349</v>
      </c>
      <c r="L5598" t="s">
        <v>26</v>
      </c>
      <c r="N5598" t="s">
        <v>24</v>
      </c>
    </row>
    <row r="5599" spans="1:14" x14ac:dyDescent="0.25">
      <c r="A5599" t="s">
        <v>2904</v>
      </c>
      <c r="B5599" t="s">
        <v>8789</v>
      </c>
      <c r="C5599" t="s">
        <v>261</v>
      </c>
      <c r="D5599" t="s">
        <v>21</v>
      </c>
      <c r="E5599">
        <v>99205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43349</v>
      </c>
      <c r="L5599" t="s">
        <v>26</v>
      </c>
      <c r="N5599" t="s">
        <v>24</v>
      </c>
    </row>
    <row r="5600" spans="1:14" x14ac:dyDescent="0.25">
      <c r="A5600" t="s">
        <v>8790</v>
      </c>
      <c r="B5600" t="s">
        <v>8791</v>
      </c>
      <c r="C5600" t="s">
        <v>178</v>
      </c>
      <c r="D5600" t="s">
        <v>21</v>
      </c>
      <c r="E5600">
        <v>98944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43349</v>
      </c>
      <c r="L5600" t="s">
        <v>26</v>
      </c>
      <c r="N5600" t="s">
        <v>24</v>
      </c>
    </row>
    <row r="5601" spans="1:14" x14ac:dyDescent="0.25">
      <c r="A5601" t="s">
        <v>829</v>
      </c>
      <c r="B5601" t="s">
        <v>830</v>
      </c>
      <c r="C5601" t="s">
        <v>178</v>
      </c>
      <c r="D5601" t="s">
        <v>21</v>
      </c>
      <c r="E5601">
        <v>98944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43349</v>
      </c>
      <c r="L5601" t="s">
        <v>26</v>
      </c>
      <c r="N5601" t="s">
        <v>24</v>
      </c>
    </row>
    <row r="5602" spans="1:14" x14ac:dyDescent="0.25">
      <c r="A5602" t="s">
        <v>928</v>
      </c>
      <c r="B5602" t="s">
        <v>8792</v>
      </c>
      <c r="C5602" t="s">
        <v>178</v>
      </c>
      <c r="D5602" t="s">
        <v>21</v>
      </c>
      <c r="E5602">
        <v>98944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43349</v>
      </c>
      <c r="L5602" t="s">
        <v>26</v>
      </c>
      <c r="N5602" t="s">
        <v>24</v>
      </c>
    </row>
    <row r="5603" spans="1:14" x14ac:dyDescent="0.25">
      <c r="A5603" t="s">
        <v>4518</v>
      </c>
      <c r="B5603" t="s">
        <v>4519</v>
      </c>
      <c r="C5603" t="s">
        <v>3189</v>
      </c>
      <c r="D5603" t="s">
        <v>21</v>
      </c>
      <c r="E5603">
        <v>98675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43349</v>
      </c>
      <c r="L5603" t="s">
        <v>26</v>
      </c>
      <c r="N5603" t="s">
        <v>24</v>
      </c>
    </row>
    <row r="5604" spans="1:14" x14ac:dyDescent="0.25">
      <c r="A5604" t="s">
        <v>2107</v>
      </c>
      <c r="B5604" t="s">
        <v>8793</v>
      </c>
      <c r="C5604" t="s">
        <v>165</v>
      </c>
      <c r="D5604" t="s">
        <v>21</v>
      </c>
      <c r="E5604">
        <v>98373</v>
      </c>
      <c r="F5604" t="s">
        <v>22</v>
      </c>
      <c r="G5604" t="s">
        <v>22</v>
      </c>
      <c r="H5604" t="s">
        <v>116</v>
      </c>
      <c r="I5604" t="s">
        <v>117</v>
      </c>
      <c r="J5604" s="1">
        <v>43291</v>
      </c>
      <c r="K5604" s="1">
        <v>43349</v>
      </c>
      <c r="L5604" t="s">
        <v>118</v>
      </c>
      <c r="N5604" t="s">
        <v>1992</v>
      </c>
    </row>
    <row r="5605" spans="1:14" x14ac:dyDescent="0.25">
      <c r="A5605" t="s">
        <v>8794</v>
      </c>
      <c r="B5605" t="s">
        <v>8795</v>
      </c>
      <c r="C5605" t="s">
        <v>261</v>
      </c>
      <c r="D5605" t="s">
        <v>21</v>
      </c>
      <c r="E5605">
        <v>99202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43349</v>
      </c>
      <c r="L5605" t="s">
        <v>26</v>
      </c>
      <c r="N5605" t="s">
        <v>24</v>
      </c>
    </row>
    <row r="5606" spans="1:14" x14ac:dyDescent="0.25">
      <c r="A5606" t="s">
        <v>4066</v>
      </c>
      <c r="B5606" t="s">
        <v>4067</v>
      </c>
      <c r="C5606" t="s">
        <v>178</v>
      </c>
      <c r="D5606" t="s">
        <v>21</v>
      </c>
      <c r="E5606">
        <v>98944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43349</v>
      </c>
      <c r="L5606" t="s">
        <v>26</v>
      </c>
      <c r="N5606" t="s">
        <v>24</v>
      </c>
    </row>
    <row r="5607" spans="1:14" x14ac:dyDescent="0.25">
      <c r="A5607" t="s">
        <v>194</v>
      </c>
      <c r="B5607" t="s">
        <v>8796</v>
      </c>
      <c r="C5607" t="s">
        <v>8786</v>
      </c>
      <c r="D5607" t="s">
        <v>21</v>
      </c>
      <c r="E5607">
        <v>98267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43349</v>
      </c>
      <c r="L5607" t="s">
        <v>26</v>
      </c>
      <c r="N5607" t="s">
        <v>24</v>
      </c>
    </row>
    <row r="5608" spans="1:14" x14ac:dyDescent="0.25">
      <c r="A5608" t="s">
        <v>8797</v>
      </c>
      <c r="B5608" t="s">
        <v>8798</v>
      </c>
      <c r="C5608" t="s">
        <v>261</v>
      </c>
      <c r="D5608" t="s">
        <v>21</v>
      </c>
      <c r="E5608">
        <v>99202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43349</v>
      </c>
      <c r="L5608" t="s">
        <v>26</v>
      </c>
      <c r="N5608" t="s">
        <v>24</v>
      </c>
    </row>
    <row r="5609" spans="1:14" x14ac:dyDescent="0.25">
      <c r="A5609" t="s">
        <v>2667</v>
      </c>
      <c r="B5609" t="s">
        <v>2668</v>
      </c>
      <c r="C5609" t="s">
        <v>2669</v>
      </c>
      <c r="D5609" t="s">
        <v>21</v>
      </c>
      <c r="E5609">
        <v>98022</v>
      </c>
      <c r="F5609" t="s">
        <v>22</v>
      </c>
      <c r="G5609" t="s">
        <v>22</v>
      </c>
      <c r="H5609" t="s">
        <v>104</v>
      </c>
      <c r="I5609" t="s">
        <v>105</v>
      </c>
      <c r="J5609" s="1">
        <v>43292</v>
      </c>
      <c r="K5609" s="1">
        <v>43349</v>
      </c>
      <c r="L5609" t="s">
        <v>118</v>
      </c>
      <c r="N5609" t="s">
        <v>1858</v>
      </c>
    </row>
    <row r="5610" spans="1:14" x14ac:dyDescent="0.25">
      <c r="A5610" t="s">
        <v>3187</v>
      </c>
      <c r="B5610" t="s">
        <v>3188</v>
      </c>
      <c r="C5610" t="s">
        <v>3189</v>
      </c>
      <c r="D5610" t="s">
        <v>21</v>
      </c>
      <c r="E5610">
        <v>98675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43349</v>
      </c>
      <c r="L5610" t="s">
        <v>26</v>
      </c>
      <c r="N5610" t="s">
        <v>24</v>
      </c>
    </row>
    <row r="5611" spans="1:14" x14ac:dyDescent="0.25">
      <c r="A5611" t="s">
        <v>302</v>
      </c>
      <c r="B5611" t="s">
        <v>303</v>
      </c>
      <c r="C5611" t="s">
        <v>304</v>
      </c>
      <c r="D5611" t="s">
        <v>21</v>
      </c>
      <c r="E5611">
        <v>98328</v>
      </c>
      <c r="F5611" t="s">
        <v>22</v>
      </c>
      <c r="G5611" t="s">
        <v>22</v>
      </c>
      <c r="H5611" t="s">
        <v>116</v>
      </c>
      <c r="I5611" t="s">
        <v>117</v>
      </c>
      <c r="J5611" s="1">
        <v>43291</v>
      </c>
      <c r="K5611" s="1">
        <v>43349</v>
      </c>
      <c r="L5611" t="s">
        <v>118</v>
      </c>
      <c r="N5611" t="s">
        <v>1849</v>
      </c>
    </row>
    <row r="5612" spans="1:14" x14ac:dyDescent="0.25">
      <c r="A5612" t="s">
        <v>1133</v>
      </c>
      <c r="B5612" t="s">
        <v>1134</v>
      </c>
      <c r="C5612" t="s">
        <v>1135</v>
      </c>
      <c r="D5612" t="s">
        <v>21</v>
      </c>
      <c r="E5612">
        <v>98305</v>
      </c>
      <c r="F5612" t="s">
        <v>22</v>
      </c>
      <c r="G5612" t="s">
        <v>22</v>
      </c>
      <c r="H5612" t="s">
        <v>116</v>
      </c>
      <c r="I5612" t="s">
        <v>117</v>
      </c>
      <c r="J5612" s="1">
        <v>43293</v>
      </c>
      <c r="K5612" s="1">
        <v>43349</v>
      </c>
      <c r="L5612" t="s">
        <v>118</v>
      </c>
      <c r="N5612" t="s">
        <v>1849</v>
      </c>
    </row>
    <row r="5613" spans="1:14" x14ac:dyDescent="0.25">
      <c r="A5613" t="s">
        <v>6823</v>
      </c>
      <c r="B5613" t="s">
        <v>8799</v>
      </c>
      <c r="C5613" t="s">
        <v>261</v>
      </c>
      <c r="D5613" t="s">
        <v>21</v>
      </c>
      <c r="E5613">
        <v>99202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43349</v>
      </c>
      <c r="L5613" t="s">
        <v>26</v>
      </c>
      <c r="N5613" t="s">
        <v>24</v>
      </c>
    </row>
    <row r="5614" spans="1:14" x14ac:dyDescent="0.25">
      <c r="A5614" t="s">
        <v>8800</v>
      </c>
      <c r="B5614" t="s">
        <v>8801</v>
      </c>
      <c r="C5614" t="s">
        <v>304</v>
      </c>
      <c r="D5614" t="s">
        <v>21</v>
      </c>
      <c r="E5614">
        <v>98328</v>
      </c>
      <c r="F5614" t="s">
        <v>22</v>
      </c>
      <c r="G5614" t="s">
        <v>22</v>
      </c>
      <c r="H5614" t="s">
        <v>116</v>
      </c>
      <c r="I5614" t="s">
        <v>117</v>
      </c>
      <c r="J5614" s="1">
        <v>43291</v>
      </c>
      <c r="K5614" s="1">
        <v>43349</v>
      </c>
      <c r="L5614" t="s">
        <v>118</v>
      </c>
      <c r="N5614" t="s">
        <v>1849</v>
      </c>
    </row>
    <row r="5615" spans="1:14" x14ac:dyDescent="0.25">
      <c r="A5615" t="s">
        <v>8405</v>
      </c>
      <c r="B5615" t="s">
        <v>8802</v>
      </c>
      <c r="C5615" t="s">
        <v>261</v>
      </c>
      <c r="D5615" t="s">
        <v>21</v>
      </c>
      <c r="E5615">
        <v>99207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43349</v>
      </c>
      <c r="L5615" t="s">
        <v>26</v>
      </c>
      <c r="N5615" t="s">
        <v>24</v>
      </c>
    </row>
    <row r="5616" spans="1:14" x14ac:dyDescent="0.25">
      <c r="A5616" t="s">
        <v>2455</v>
      </c>
      <c r="B5616" t="s">
        <v>8803</v>
      </c>
      <c r="C5616" t="s">
        <v>630</v>
      </c>
      <c r="D5616" t="s">
        <v>21</v>
      </c>
      <c r="E5616">
        <v>98237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43349</v>
      </c>
      <c r="L5616" t="s">
        <v>26</v>
      </c>
      <c r="N5616" t="s">
        <v>24</v>
      </c>
    </row>
    <row r="5617" spans="1:14" x14ac:dyDescent="0.25">
      <c r="A5617" t="s">
        <v>106</v>
      </c>
      <c r="B5617" t="s">
        <v>8804</v>
      </c>
      <c r="C5617" t="s">
        <v>165</v>
      </c>
      <c r="D5617" t="s">
        <v>21</v>
      </c>
      <c r="E5617">
        <v>98373</v>
      </c>
      <c r="F5617" t="s">
        <v>22</v>
      </c>
      <c r="G5617" t="s">
        <v>22</v>
      </c>
      <c r="H5617" t="s">
        <v>104</v>
      </c>
      <c r="I5617" t="s">
        <v>212</v>
      </c>
      <c r="J5617" s="1">
        <v>43291</v>
      </c>
      <c r="K5617" s="1">
        <v>43349</v>
      </c>
      <c r="L5617" t="s">
        <v>118</v>
      </c>
      <c r="N5617" t="s">
        <v>1858</v>
      </c>
    </row>
    <row r="5618" spans="1:14" x14ac:dyDescent="0.25">
      <c r="A5618" t="s">
        <v>3437</v>
      </c>
      <c r="B5618" t="s">
        <v>3438</v>
      </c>
      <c r="C5618" t="s">
        <v>236</v>
      </c>
      <c r="D5618" t="s">
        <v>21</v>
      </c>
      <c r="E5618">
        <v>98404</v>
      </c>
      <c r="F5618" t="s">
        <v>22</v>
      </c>
      <c r="G5618" t="s">
        <v>22</v>
      </c>
      <c r="H5618" t="s">
        <v>116</v>
      </c>
      <c r="I5618" t="s">
        <v>117</v>
      </c>
      <c r="J5618" s="1">
        <v>43294</v>
      </c>
      <c r="K5618" s="1">
        <v>43349</v>
      </c>
      <c r="L5618" t="s">
        <v>118</v>
      </c>
      <c r="N5618" t="s">
        <v>1849</v>
      </c>
    </row>
    <row r="5619" spans="1:14" x14ac:dyDescent="0.25">
      <c r="A5619" t="s">
        <v>3441</v>
      </c>
      <c r="B5619" t="s">
        <v>3442</v>
      </c>
      <c r="C5619" t="s">
        <v>236</v>
      </c>
      <c r="D5619" t="s">
        <v>21</v>
      </c>
      <c r="E5619">
        <v>98418</v>
      </c>
      <c r="F5619" t="s">
        <v>22</v>
      </c>
      <c r="G5619" t="s">
        <v>22</v>
      </c>
      <c r="H5619" t="s">
        <v>116</v>
      </c>
      <c r="I5619" t="s">
        <v>117</v>
      </c>
      <c r="J5619" s="1">
        <v>43294</v>
      </c>
      <c r="K5619" s="1">
        <v>43349</v>
      </c>
      <c r="L5619" t="s">
        <v>118</v>
      </c>
      <c r="N5619" t="s">
        <v>1992</v>
      </c>
    </row>
    <row r="5620" spans="1:14" x14ac:dyDescent="0.25">
      <c r="A5620" t="s">
        <v>1303</v>
      </c>
      <c r="B5620" t="s">
        <v>8805</v>
      </c>
      <c r="C5620" t="s">
        <v>1270</v>
      </c>
      <c r="D5620" t="s">
        <v>21</v>
      </c>
      <c r="E5620">
        <v>98012</v>
      </c>
      <c r="F5620" t="s">
        <v>22</v>
      </c>
      <c r="G5620" t="s">
        <v>22</v>
      </c>
      <c r="H5620" t="s">
        <v>57</v>
      </c>
      <c r="I5620" t="s">
        <v>58</v>
      </c>
      <c r="J5620" s="1">
        <v>43265</v>
      </c>
      <c r="K5620" s="1">
        <v>43349</v>
      </c>
      <c r="L5620" t="s">
        <v>118</v>
      </c>
      <c r="N5620" t="s">
        <v>1992</v>
      </c>
    </row>
    <row r="5621" spans="1:14" x14ac:dyDescent="0.25">
      <c r="A5621" t="s">
        <v>291</v>
      </c>
      <c r="B5621" t="s">
        <v>4192</v>
      </c>
      <c r="C5621" t="s">
        <v>20</v>
      </c>
      <c r="D5621" t="s">
        <v>21</v>
      </c>
      <c r="E5621">
        <v>98125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43349</v>
      </c>
      <c r="L5621" t="s">
        <v>26</v>
      </c>
      <c r="N5621" t="s">
        <v>24</v>
      </c>
    </row>
    <row r="5622" spans="1:14" x14ac:dyDescent="0.25">
      <c r="A5622" t="s">
        <v>2135</v>
      </c>
      <c r="B5622" t="s">
        <v>2136</v>
      </c>
      <c r="C5622" t="s">
        <v>178</v>
      </c>
      <c r="D5622" t="s">
        <v>21</v>
      </c>
      <c r="E5622">
        <v>98944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43349</v>
      </c>
      <c r="L5622" t="s">
        <v>26</v>
      </c>
      <c r="N5622" t="s">
        <v>24</v>
      </c>
    </row>
    <row r="5623" spans="1:14" x14ac:dyDescent="0.25">
      <c r="A5623" t="s">
        <v>77</v>
      </c>
      <c r="B5623" t="s">
        <v>4794</v>
      </c>
      <c r="C5623" t="s">
        <v>407</v>
      </c>
      <c r="D5623" t="s">
        <v>21</v>
      </c>
      <c r="E5623">
        <v>98604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43349</v>
      </c>
      <c r="L5623" t="s">
        <v>26</v>
      </c>
      <c r="N5623" t="s">
        <v>24</v>
      </c>
    </row>
    <row r="5624" spans="1:14" x14ac:dyDescent="0.25">
      <c r="A5624" t="s">
        <v>77</v>
      </c>
      <c r="B5624" t="s">
        <v>8806</v>
      </c>
      <c r="C5624" t="s">
        <v>37</v>
      </c>
      <c r="D5624" t="s">
        <v>21</v>
      </c>
      <c r="E5624">
        <v>99336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43349</v>
      </c>
      <c r="L5624" t="s">
        <v>26</v>
      </c>
      <c r="N5624" t="s">
        <v>24</v>
      </c>
    </row>
    <row r="5625" spans="1:14" x14ac:dyDescent="0.25">
      <c r="A5625" t="s">
        <v>2864</v>
      </c>
      <c r="B5625" t="s">
        <v>8807</v>
      </c>
      <c r="C5625" t="s">
        <v>2866</v>
      </c>
      <c r="D5625" t="s">
        <v>21</v>
      </c>
      <c r="E5625">
        <v>98247</v>
      </c>
      <c r="F5625" t="s">
        <v>22</v>
      </c>
      <c r="G5625" t="s">
        <v>22</v>
      </c>
      <c r="H5625" t="s">
        <v>57</v>
      </c>
      <c r="I5625" t="s">
        <v>203</v>
      </c>
      <c r="J5625" s="1">
        <v>43340</v>
      </c>
      <c r="K5625" s="1">
        <v>43349</v>
      </c>
      <c r="L5625" t="s">
        <v>118</v>
      </c>
      <c r="N5625" t="s">
        <v>1849</v>
      </c>
    </row>
    <row r="5626" spans="1:14" x14ac:dyDescent="0.25">
      <c r="A5626" t="s">
        <v>1143</v>
      </c>
      <c r="B5626" t="s">
        <v>8808</v>
      </c>
      <c r="C5626" t="s">
        <v>261</v>
      </c>
      <c r="D5626" t="s">
        <v>21</v>
      </c>
      <c r="E5626">
        <v>99205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43349</v>
      </c>
      <c r="L5626" t="s">
        <v>26</v>
      </c>
      <c r="N5626" t="s">
        <v>24</v>
      </c>
    </row>
    <row r="5627" spans="1:14" x14ac:dyDescent="0.25">
      <c r="A5627" t="s">
        <v>6541</v>
      </c>
      <c r="B5627" t="s">
        <v>6542</v>
      </c>
      <c r="C5627" t="s">
        <v>20</v>
      </c>
      <c r="D5627" t="s">
        <v>21</v>
      </c>
      <c r="E5627">
        <v>98104</v>
      </c>
      <c r="F5627" t="s">
        <v>22</v>
      </c>
      <c r="G5627" t="s">
        <v>22</v>
      </c>
      <c r="H5627" t="s">
        <v>57</v>
      </c>
      <c r="I5627" t="s">
        <v>58</v>
      </c>
      <c r="J5627" s="1">
        <v>43343</v>
      </c>
      <c r="K5627" s="1">
        <v>43349</v>
      </c>
      <c r="L5627" t="s">
        <v>118</v>
      </c>
      <c r="N5627" t="s">
        <v>1992</v>
      </c>
    </row>
    <row r="5628" spans="1:14" x14ac:dyDescent="0.25">
      <c r="A5628" t="s">
        <v>5424</v>
      </c>
      <c r="B5628" t="s">
        <v>5425</v>
      </c>
      <c r="C5628" t="s">
        <v>178</v>
      </c>
      <c r="D5628" t="s">
        <v>21</v>
      </c>
      <c r="E5628">
        <v>98944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43349</v>
      </c>
      <c r="L5628" t="s">
        <v>26</v>
      </c>
      <c r="N5628" t="s">
        <v>24</v>
      </c>
    </row>
    <row r="5629" spans="1:14" x14ac:dyDescent="0.25">
      <c r="A5629" t="s">
        <v>8809</v>
      </c>
      <c r="B5629" t="s">
        <v>8810</v>
      </c>
      <c r="C5629" t="s">
        <v>37</v>
      </c>
      <c r="D5629" t="s">
        <v>21</v>
      </c>
      <c r="E5629">
        <v>99337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43348</v>
      </c>
      <c r="L5629" t="s">
        <v>26</v>
      </c>
      <c r="N5629" t="s">
        <v>24</v>
      </c>
    </row>
    <row r="5630" spans="1:14" x14ac:dyDescent="0.25">
      <c r="A5630" t="s">
        <v>8811</v>
      </c>
      <c r="B5630" t="s">
        <v>8812</v>
      </c>
      <c r="C5630" t="s">
        <v>261</v>
      </c>
      <c r="D5630" t="s">
        <v>21</v>
      </c>
      <c r="E5630">
        <v>99218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43348</v>
      </c>
      <c r="L5630" t="s">
        <v>26</v>
      </c>
      <c r="N5630" t="s">
        <v>24</v>
      </c>
    </row>
    <row r="5631" spans="1:14" x14ac:dyDescent="0.25">
      <c r="A5631" t="s">
        <v>4207</v>
      </c>
      <c r="B5631" t="s">
        <v>4208</v>
      </c>
      <c r="C5631" t="s">
        <v>20</v>
      </c>
      <c r="D5631" t="s">
        <v>21</v>
      </c>
      <c r="E5631">
        <v>98125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43348</v>
      </c>
      <c r="L5631" t="s">
        <v>26</v>
      </c>
      <c r="N5631" t="s">
        <v>24</v>
      </c>
    </row>
    <row r="5632" spans="1:14" x14ac:dyDescent="0.25">
      <c r="A5632" t="s">
        <v>8813</v>
      </c>
      <c r="B5632" t="s">
        <v>8814</v>
      </c>
      <c r="C5632" t="s">
        <v>261</v>
      </c>
      <c r="D5632" t="s">
        <v>21</v>
      </c>
      <c r="E5632">
        <v>99205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43348</v>
      </c>
      <c r="L5632" t="s">
        <v>26</v>
      </c>
      <c r="N5632" t="s">
        <v>24</v>
      </c>
    </row>
    <row r="5633" spans="1:14" x14ac:dyDescent="0.25">
      <c r="A5633" t="s">
        <v>3826</v>
      </c>
      <c r="B5633" t="s">
        <v>3827</v>
      </c>
      <c r="C5633" t="s">
        <v>20</v>
      </c>
      <c r="D5633" t="s">
        <v>21</v>
      </c>
      <c r="E5633">
        <v>98125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43348</v>
      </c>
      <c r="L5633" t="s">
        <v>26</v>
      </c>
      <c r="N5633" t="s">
        <v>24</v>
      </c>
    </row>
    <row r="5634" spans="1:14" x14ac:dyDescent="0.25">
      <c r="A5634" t="s">
        <v>8815</v>
      </c>
      <c r="B5634" t="s">
        <v>8816</v>
      </c>
      <c r="C5634" t="s">
        <v>37</v>
      </c>
      <c r="D5634" t="s">
        <v>21</v>
      </c>
      <c r="E5634">
        <v>99336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43348</v>
      </c>
      <c r="L5634" t="s">
        <v>26</v>
      </c>
      <c r="N5634" t="s">
        <v>24</v>
      </c>
    </row>
    <row r="5635" spans="1:14" x14ac:dyDescent="0.25">
      <c r="A5635" t="s">
        <v>8817</v>
      </c>
      <c r="B5635" t="s">
        <v>8818</v>
      </c>
      <c r="C5635" t="s">
        <v>37</v>
      </c>
      <c r="D5635" t="s">
        <v>21</v>
      </c>
      <c r="E5635">
        <v>99336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43348</v>
      </c>
      <c r="L5635" t="s">
        <v>26</v>
      </c>
      <c r="N5635" t="s">
        <v>24</v>
      </c>
    </row>
    <row r="5636" spans="1:14" x14ac:dyDescent="0.25">
      <c r="A5636" t="s">
        <v>35</v>
      </c>
      <c r="B5636" t="s">
        <v>36</v>
      </c>
      <c r="C5636" t="s">
        <v>37</v>
      </c>
      <c r="D5636" t="s">
        <v>21</v>
      </c>
      <c r="E5636">
        <v>99336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43348</v>
      </c>
      <c r="L5636" t="s">
        <v>26</v>
      </c>
      <c r="N5636" t="s">
        <v>24</v>
      </c>
    </row>
    <row r="5637" spans="1:14" x14ac:dyDescent="0.25">
      <c r="A5637" t="s">
        <v>3830</v>
      </c>
      <c r="B5637" t="s">
        <v>3831</v>
      </c>
      <c r="C5637" t="s">
        <v>20</v>
      </c>
      <c r="D5637" t="s">
        <v>21</v>
      </c>
      <c r="E5637">
        <v>98125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43348</v>
      </c>
      <c r="L5637" t="s">
        <v>26</v>
      </c>
      <c r="N5637" t="s">
        <v>24</v>
      </c>
    </row>
    <row r="5638" spans="1:14" x14ac:dyDescent="0.25">
      <c r="A5638" t="s">
        <v>111</v>
      </c>
      <c r="B5638" t="s">
        <v>3832</v>
      </c>
      <c r="C5638" t="s">
        <v>20</v>
      </c>
      <c r="D5638" t="s">
        <v>21</v>
      </c>
      <c r="E5638">
        <v>98125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43348</v>
      </c>
      <c r="L5638" t="s">
        <v>26</v>
      </c>
      <c r="N5638" t="s">
        <v>24</v>
      </c>
    </row>
    <row r="5639" spans="1:14" x14ac:dyDescent="0.25">
      <c r="A5639" t="s">
        <v>8819</v>
      </c>
      <c r="B5639" t="s">
        <v>8820</v>
      </c>
      <c r="C5639" t="s">
        <v>56</v>
      </c>
      <c r="D5639" t="s">
        <v>21</v>
      </c>
      <c r="E5639">
        <v>99352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43348</v>
      </c>
      <c r="L5639" t="s">
        <v>26</v>
      </c>
      <c r="N5639" t="s">
        <v>24</v>
      </c>
    </row>
    <row r="5640" spans="1:14" x14ac:dyDescent="0.25">
      <c r="A5640" t="s">
        <v>8821</v>
      </c>
      <c r="B5640" t="s">
        <v>8822</v>
      </c>
      <c r="C5640" t="s">
        <v>261</v>
      </c>
      <c r="D5640" t="s">
        <v>21</v>
      </c>
      <c r="E5640">
        <v>99208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43348</v>
      </c>
      <c r="L5640" t="s">
        <v>26</v>
      </c>
      <c r="N5640" t="s">
        <v>24</v>
      </c>
    </row>
    <row r="5641" spans="1:14" x14ac:dyDescent="0.25">
      <c r="A5641" t="s">
        <v>5631</v>
      </c>
      <c r="B5641" t="s">
        <v>5632</v>
      </c>
      <c r="C5641" t="s">
        <v>142</v>
      </c>
      <c r="D5641" t="s">
        <v>21</v>
      </c>
      <c r="E5641">
        <v>98908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43348</v>
      </c>
      <c r="L5641" t="s">
        <v>26</v>
      </c>
      <c r="N5641" t="s">
        <v>24</v>
      </c>
    </row>
    <row r="5642" spans="1:14" x14ac:dyDescent="0.25">
      <c r="A5642" t="s">
        <v>2371</v>
      </c>
      <c r="B5642" t="s">
        <v>8823</v>
      </c>
      <c r="C5642" t="s">
        <v>37</v>
      </c>
      <c r="D5642" t="s">
        <v>21</v>
      </c>
      <c r="E5642">
        <v>99336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43348</v>
      </c>
      <c r="L5642" t="s">
        <v>26</v>
      </c>
      <c r="N5642" t="s">
        <v>24</v>
      </c>
    </row>
    <row r="5643" spans="1:14" x14ac:dyDescent="0.25">
      <c r="A5643" t="s">
        <v>138</v>
      </c>
      <c r="B5643" t="s">
        <v>8824</v>
      </c>
      <c r="C5643" t="s">
        <v>37</v>
      </c>
      <c r="D5643" t="s">
        <v>21</v>
      </c>
      <c r="E5643">
        <v>99336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43348</v>
      </c>
      <c r="L5643" t="s">
        <v>26</v>
      </c>
      <c r="N5643" t="s">
        <v>24</v>
      </c>
    </row>
    <row r="5644" spans="1:14" x14ac:dyDescent="0.25">
      <c r="A5644" t="s">
        <v>3922</v>
      </c>
      <c r="B5644" t="s">
        <v>3923</v>
      </c>
      <c r="C5644" t="s">
        <v>20</v>
      </c>
      <c r="D5644" t="s">
        <v>21</v>
      </c>
      <c r="E5644">
        <v>98125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43348</v>
      </c>
      <c r="L5644" t="s">
        <v>26</v>
      </c>
      <c r="N5644" t="s">
        <v>24</v>
      </c>
    </row>
    <row r="5645" spans="1:14" x14ac:dyDescent="0.25">
      <c r="A5645" t="s">
        <v>8825</v>
      </c>
      <c r="B5645" t="s">
        <v>1502</v>
      </c>
      <c r="C5645" t="s">
        <v>20</v>
      </c>
      <c r="D5645" t="s">
        <v>21</v>
      </c>
      <c r="E5645">
        <v>98125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43348</v>
      </c>
      <c r="L5645" t="s">
        <v>26</v>
      </c>
      <c r="N5645" t="s">
        <v>24</v>
      </c>
    </row>
    <row r="5646" spans="1:14" x14ac:dyDescent="0.25">
      <c r="A5646" t="s">
        <v>54</v>
      </c>
      <c r="B5646" t="s">
        <v>8826</v>
      </c>
      <c r="C5646" t="s">
        <v>37</v>
      </c>
      <c r="D5646" t="s">
        <v>21</v>
      </c>
      <c r="E5646">
        <v>99336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43348</v>
      </c>
      <c r="L5646" t="s">
        <v>26</v>
      </c>
      <c r="N5646" t="s">
        <v>24</v>
      </c>
    </row>
    <row r="5647" spans="1:14" x14ac:dyDescent="0.25">
      <c r="A5647" t="s">
        <v>3924</v>
      </c>
      <c r="B5647" t="s">
        <v>3925</v>
      </c>
      <c r="C5647" t="s">
        <v>20</v>
      </c>
      <c r="D5647" t="s">
        <v>21</v>
      </c>
      <c r="E5647">
        <v>98125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43348</v>
      </c>
      <c r="L5647" t="s">
        <v>26</v>
      </c>
      <c r="N5647" t="s">
        <v>24</v>
      </c>
    </row>
    <row r="5648" spans="1:14" x14ac:dyDescent="0.25">
      <c r="A5648" t="s">
        <v>8827</v>
      </c>
      <c r="B5648" t="s">
        <v>8828</v>
      </c>
      <c r="C5648" t="s">
        <v>8829</v>
      </c>
      <c r="D5648" t="s">
        <v>21</v>
      </c>
      <c r="E5648">
        <v>98235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43348</v>
      </c>
      <c r="L5648" t="s">
        <v>26</v>
      </c>
      <c r="N5648" t="s">
        <v>24</v>
      </c>
    </row>
    <row r="5649" spans="1:14" x14ac:dyDescent="0.25">
      <c r="A5649" t="s">
        <v>8830</v>
      </c>
      <c r="B5649" t="s">
        <v>8831</v>
      </c>
      <c r="C5649" t="s">
        <v>37</v>
      </c>
      <c r="D5649" t="s">
        <v>21</v>
      </c>
      <c r="E5649">
        <v>99336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43348</v>
      </c>
      <c r="L5649" t="s">
        <v>26</v>
      </c>
      <c r="N5649" t="s">
        <v>24</v>
      </c>
    </row>
    <row r="5650" spans="1:14" x14ac:dyDescent="0.25">
      <c r="A5650" t="s">
        <v>8832</v>
      </c>
      <c r="B5650" t="s">
        <v>8833</v>
      </c>
      <c r="C5650" t="s">
        <v>261</v>
      </c>
      <c r="D5650" t="s">
        <v>21</v>
      </c>
      <c r="E5650">
        <v>99205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43348</v>
      </c>
      <c r="L5650" t="s">
        <v>26</v>
      </c>
      <c r="N5650" t="s">
        <v>24</v>
      </c>
    </row>
    <row r="5651" spans="1:14" x14ac:dyDescent="0.25">
      <c r="A5651" t="s">
        <v>3937</v>
      </c>
      <c r="B5651" t="s">
        <v>3938</v>
      </c>
      <c r="C5651" t="s">
        <v>20</v>
      </c>
      <c r="D5651" t="s">
        <v>21</v>
      </c>
      <c r="E5651">
        <v>98125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43348</v>
      </c>
      <c r="L5651" t="s">
        <v>26</v>
      </c>
      <c r="N5651" t="s">
        <v>24</v>
      </c>
    </row>
    <row r="5652" spans="1:14" x14ac:dyDescent="0.25">
      <c r="A5652" t="s">
        <v>683</v>
      </c>
      <c r="B5652" t="s">
        <v>8834</v>
      </c>
      <c r="C5652" t="s">
        <v>20</v>
      </c>
      <c r="D5652" t="s">
        <v>21</v>
      </c>
      <c r="E5652">
        <v>98178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43348</v>
      </c>
      <c r="L5652" t="s">
        <v>26</v>
      </c>
      <c r="N5652" t="s">
        <v>24</v>
      </c>
    </row>
    <row r="5653" spans="1:14" x14ac:dyDescent="0.25">
      <c r="A5653" t="s">
        <v>8835</v>
      </c>
      <c r="B5653" t="s">
        <v>8836</v>
      </c>
      <c r="C5653" t="s">
        <v>630</v>
      </c>
      <c r="D5653" t="s">
        <v>21</v>
      </c>
      <c r="E5653">
        <v>98237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43348</v>
      </c>
      <c r="L5653" t="s">
        <v>26</v>
      </c>
      <c r="N5653" t="s">
        <v>24</v>
      </c>
    </row>
    <row r="5654" spans="1:14" x14ac:dyDescent="0.25">
      <c r="A5654" t="s">
        <v>8837</v>
      </c>
      <c r="B5654" t="s">
        <v>8838</v>
      </c>
      <c r="C5654" t="s">
        <v>261</v>
      </c>
      <c r="D5654" t="s">
        <v>21</v>
      </c>
      <c r="E5654">
        <v>99205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43348</v>
      </c>
      <c r="L5654" t="s">
        <v>26</v>
      </c>
      <c r="N5654" t="s">
        <v>24</v>
      </c>
    </row>
    <row r="5655" spans="1:14" x14ac:dyDescent="0.25">
      <c r="A5655" t="s">
        <v>4031</v>
      </c>
      <c r="B5655" t="s">
        <v>5618</v>
      </c>
      <c r="C5655" t="s">
        <v>142</v>
      </c>
      <c r="D5655" t="s">
        <v>21</v>
      </c>
      <c r="E5655">
        <v>98902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43348</v>
      </c>
      <c r="L5655" t="s">
        <v>26</v>
      </c>
      <c r="N5655" t="s">
        <v>24</v>
      </c>
    </row>
    <row r="5656" spans="1:14" x14ac:dyDescent="0.25">
      <c r="A5656" t="s">
        <v>2321</v>
      </c>
      <c r="B5656" t="s">
        <v>2322</v>
      </c>
      <c r="C5656" t="s">
        <v>2323</v>
      </c>
      <c r="D5656" t="s">
        <v>21</v>
      </c>
      <c r="E5656">
        <v>98283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43348</v>
      </c>
      <c r="L5656" t="s">
        <v>26</v>
      </c>
      <c r="N5656" t="s">
        <v>24</v>
      </c>
    </row>
    <row r="5657" spans="1:14" x14ac:dyDescent="0.25">
      <c r="A5657" t="s">
        <v>8839</v>
      </c>
      <c r="B5657" t="s">
        <v>8840</v>
      </c>
      <c r="C5657" t="s">
        <v>20</v>
      </c>
      <c r="D5657" t="s">
        <v>21</v>
      </c>
      <c r="E5657">
        <v>98178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43348</v>
      </c>
      <c r="L5657" t="s">
        <v>26</v>
      </c>
      <c r="N5657" t="s">
        <v>24</v>
      </c>
    </row>
    <row r="5658" spans="1:14" x14ac:dyDescent="0.25">
      <c r="A5658" t="s">
        <v>3943</v>
      </c>
      <c r="B5658" t="s">
        <v>3944</v>
      </c>
      <c r="C5658" t="s">
        <v>20</v>
      </c>
      <c r="D5658" t="s">
        <v>21</v>
      </c>
      <c r="E5658">
        <v>98125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43348</v>
      </c>
      <c r="L5658" t="s">
        <v>26</v>
      </c>
      <c r="N5658" t="s">
        <v>24</v>
      </c>
    </row>
    <row r="5659" spans="1:14" x14ac:dyDescent="0.25">
      <c r="A5659" t="s">
        <v>3474</v>
      </c>
      <c r="B5659" t="s">
        <v>8841</v>
      </c>
      <c r="C5659" t="s">
        <v>261</v>
      </c>
      <c r="D5659" t="s">
        <v>21</v>
      </c>
      <c r="E5659">
        <v>99205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43348</v>
      </c>
      <c r="L5659" t="s">
        <v>26</v>
      </c>
      <c r="N5659" t="s">
        <v>24</v>
      </c>
    </row>
    <row r="5660" spans="1:14" x14ac:dyDescent="0.25">
      <c r="A5660" t="s">
        <v>3858</v>
      </c>
      <c r="B5660" t="s">
        <v>3859</v>
      </c>
      <c r="C5660" t="s">
        <v>20</v>
      </c>
      <c r="D5660" t="s">
        <v>21</v>
      </c>
      <c r="E5660">
        <v>98125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43348</v>
      </c>
      <c r="L5660" t="s">
        <v>26</v>
      </c>
      <c r="N5660" t="s">
        <v>24</v>
      </c>
    </row>
    <row r="5661" spans="1:14" x14ac:dyDescent="0.25">
      <c r="A5661" t="s">
        <v>77</v>
      </c>
      <c r="B5661" t="s">
        <v>3863</v>
      </c>
      <c r="C5661" t="s">
        <v>20</v>
      </c>
      <c r="D5661" t="s">
        <v>21</v>
      </c>
      <c r="E5661">
        <v>98125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43348</v>
      </c>
      <c r="L5661" t="s">
        <v>26</v>
      </c>
      <c r="N5661" t="s">
        <v>24</v>
      </c>
    </row>
    <row r="5662" spans="1:14" x14ac:dyDescent="0.25">
      <c r="A5662" t="s">
        <v>77</v>
      </c>
      <c r="B5662" t="s">
        <v>8842</v>
      </c>
      <c r="C5662" t="s">
        <v>261</v>
      </c>
      <c r="D5662" t="s">
        <v>21</v>
      </c>
      <c r="E5662">
        <v>99218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43348</v>
      </c>
      <c r="L5662" t="s">
        <v>26</v>
      </c>
      <c r="N5662" t="s">
        <v>24</v>
      </c>
    </row>
    <row r="5663" spans="1:14" x14ac:dyDescent="0.25">
      <c r="A5663" t="s">
        <v>4536</v>
      </c>
      <c r="B5663" t="s">
        <v>4537</v>
      </c>
      <c r="C5663" t="s">
        <v>142</v>
      </c>
      <c r="D5663" t="s">
        <v>21</v>
      </c>
      <c r="E5663">
        <v>98908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43347</v>
      </c>
      <c r="L5663" t="s">
        <v>26</v>
      </c>
      <c r="N5663" t="s">
        <v>24</v>
      </c>
    </row>
    <row r="5664" spans="1:14" x14ac:dyDescent="0.25">
      <c r="A5664" t="s">
        <v>8843</v>
      </c>
      <c r="B5664" t="s">
        <v>8844</v>
      </c>
      <c r="C5664" t="s">
        <v>20</v>
      </c>
      <c r="D5664" t="s">
        <v>21</v>
      </c>
      <c r="E5664">
        <v>98121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43347</v>
      </c>
      <c r="L5664" t="s">
        <v>26</v>
      </c>
      <c r="N5664" t="s">
        <v>24</v>
      </c>
    </row>
    <row r="5665" spans="1:14" x14ac:dyDescent="0.25">
      <c r="A5665" t="s">
        <v>6178</v>
      </c>
      <c r="B5665" t="s">
        <v>6179</v>
      </c>
      <c r="C5665" t="s">
        <v>142</v>
      </c>
      <c r="D5665" t="s">
        <v>21</v>
      </c>
      <c r="E5665">
        <v>98902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43347</v>
      </c>
      <c r="L5665" t="s">
        <v>26</v>
      </c>
      <c r="N5665" t="s">
        <v>24</v>
      </c>
    </row>
    <row r="5666" spans="1:14" x14ac:dyDescent="0.25">
      <c r="A5666" t="s">
        <v>8845</v>
      </c>
      <c r="B5666" t="s">
        <v>8846</v>
      </c>
      <c r="C5666" t="s">
        <v>20</v>
      </c>
      <c r="D5666" t="s">
        <v>21</v>
      </c>
      <c r="E5666">
        <v>98178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43347</v>
      </c>
      <c r="L5666" t="s">
        <v>26</v>
      </c>
      <c r="N5666" t="s">
        <v>24</v>
      </c>
    </row>
    <row r="5667" spans="1:14" x14ac:dyDescent="0.25">
      <c r="A5667" t="s">
        <v>8847</v>
      </c>
      <c r="B5667" t="s">
        <v>8848</v>
      </c>
      <c r="C5667" t="s">
        <v>20</v>
      </c>
      <c r="D5667" t="s">
        <v>21</v>
      </c>
      <c r="E5667">
        <v>98168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43347</v>
      </c>
      <c r="L5667" t="s">
        <v>26</v>
      </c>
      <c r="N5667" t="s">
        <v>24</v>
      </c>
    </row>
    <row r="5668" spans="1:14" x14ac:dyDescent="0.25">
      <c r="A5668" t="s">
        <v>3085</v>
      </c>
      <c r="B5668" t="s">
        <v>3086</v>
      </c>
      <c r="C5668" t="s">
        <v>1152</v>
      </c>
      <c r="D5668" t="s">
        <v>21</v>
      </c>
      <c r="E5668">
        <v>98903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43347</v>
      </c>
      <c r="L5668" t="s">
        <v>26</v>
      </c>
      <c r="N5668" t="s">
        <v>24</v>
      </c>
    </row>
    <row r="5669" spans="1:14" x14ac:dyDescent="0.25">
      <c r="A5669" t="s">
        <v>111</v>
      </c>
      <c r="B5669" t="s">
        <v>8849</v>
      </c>
      <c r="C5669" t="s">
        <v>20</v>
      </c>
      <c r="D5669" t="s">
        <v>21</v>
      </c>
      <c r="E5669">
        <v>98168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43347</v>
      </c>
      <c r="L5669" t="s">
        <v>26</v>
      </c>
      <c r="N5669" t="s">
        <v>24</v>
      </c>
    </row>
    <row r="5670" spans="1:14" x14ac:dyDescent="0.25">
      <c r="A5670" t="s">
        <v>3368</v>
      </c>
      <c r="B5670" t="s">
        <v>3369</v>
      </c>
      <c r="C5670" t="s">
        <v>1152</v>
      </c>
      <c r="D5670" t="s">
        <v>21</v>
      </c>
      <c r="E5670">
        <v>98903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43347</v>
      </c>
      <c r="L5670" t="s">
        <v>26</v>
      </c>
      <c r="N5670" t="s">
        <v>24</v>
      </c>
    </row>
    <row r="5671" spans="1:14" x14ac:dyDescent="0.25">
      <c r="A5671" t="s">
        <v>8850</v>
      </c>
      <c r="B5671" t="s">
        <v>8851</v>
      </c>
      <c r="C5671" t="s">
        <v>20</v>
      </c>
      <c r="D5671" t="s">
        <v>21</v>
      </c>
      <c r="E5671">
        <v>98178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43347</v>
      </c>
      <c r="L5671" t="s">
        <v>26</v>
      </c>
      <c r="N5671" t="s">
        <v>24</v>
      </c>
    </row>
    <row r="5672" spans="1:14" x14ac:dyDescent="0.25">
      <c r="A5672" t="s">
        <v>8852</v>
      </c>
      <c r="B5672" t="s">
        <v>8853</v>
      </c>
      <c r="C5672" t="s">
        <v>1465</v>
      </c>
      <c r="D5672" t="s">
        <v>21</v>
      </c>
      <c r="E5672">
        <v>98816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43347</v>
      </c>
      <c r="L5672" t="s">
        <v>26</v>
      </c>
      <c r="N5672" t="s">
        <v>24</v>
      </c>
    </row>
    <row r="5673" spans="1:14" x14ac:dyDescent="0.25">
      <c r="A5673" t="s">
        <v>8854</v>
      </c>
      <c r="B5673" t="s">
        <v>8855</v>
      </c>
      <c r="C5673" t="s">
        <v>670</v>
      </c>
      <c r="D5673" t="s">
        <v>21</v>
      </c>
      <c r="E5673">
        <v>99006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43347</v>
      </c>
      <c r="L5673" t="s">
        <v>26</v>
      </c>
      <c r="N5673" t="s">
        <v>24</v>
      </c>
    </row>
    <row r="5674" spans="1:14" x14ac:dyDescent="0.25">
      <c r="A5674" t="s">
        <v>8856</v>
      </c>
      <c r="B5674" t="s">
        <v>8857</v>
      </c>
      <c r="C5674" t="s">
        <v>20</v>
      </c>
      <c r="D5674" t="s">
        <v>21</v>
      </c>
      <c r="E5674">
        <v>98101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43347</v>
      </c>
      <c r="L5674" t="s">
        <v>26</v>
      </c>
      <c r="N5674" t="s">
        <v>24</v>
      </c>
    </row>
    <row r="5675" spans="1:14" x14ac:dyDescent="0.25">
      <c r="A5675" t="s">
        <v>8858</v>
      </c>
      <c r="B5675" t="s">
        <v>8859</v>
      </c>
      <c r="C5675" t="s">
        <v>20</v>
      </c>
      <c r="D5675" t="s">
        <v>21</v>
      </c>
      <c r="E5675">
        <v>98188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43347</v>
      </c>
      <c r="L5675" t="s">
        <v>26</v>
      </c>
      <c r="N5675" t="s">
        <v>24</v>
      </c>
    </row>
    <row r="5676" spans="1:14" x14ac:dyDescent="0.25">
      <c r="A5676" t="s">
        <v>8860</v>
      </c>
      <c r="B5676" t="s">
        <v>8861</v>
      </c>
      <c r="C5676" t="s">
        <v>20</v>
      </c>
      <c r="D5676" t="s">
        <v>21</v>
      </c>
      <c r="E5676">
        <v>98121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43347</v>
      </c>
      <c r="L5676" t="s">
        <v>26</v>
      </c>
      <c r="N5676" t="s">
        <v>24</v>
      </c>
    </row>
    <row r="5677" spans="1:14" x14ac:dyDescent="0.25">
      <c r="A5677" t="s">
        <v>8862</v>
      </c>
      <c r="B5677" t="s">
        <v>8863</v>
      </c>
      <c r="C5677" t="s">
        <v>20</v>
      </c>
      <c r="D5677" t="s">
        <v>21</v>
      </c>
      <c r="E5677">
        <v>98168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43347</v>
      </c>
      <c r="L5677" t="s">
        <v>26</v>
      </c>
      <c r="N5677" t="s">
        <v>24</v>
      </c>
    </row>
    <row r="5678" spans="1:14" x14ac:dyDescent="0.25">
      <c r="A5678" t="s">
        <v>3351</v>
      </c>
      <c r="B5678" t="s">
        <v>3352</v>
      </c>
      <c r="C5678" t="s">
        <v>1152</v>
      </c>
      <c r="D5678" t="s">
        <v>21</v>
      </c>
      <c r="E5678">
        <v>98903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43347</v>
      </c>
      <c r="L5678" t="s">
        <v>26</v>
      </c>
      <c r="N5678" t="s">
        <v>24</v>
      </c>
    </row>
    <row r="5679" spans="1:14" x14ac:dyDescent="0.25">
      <c r="A5679" t="s">
        <v>3002</v>
      </c>
      <c r="B5679" t="s">
        <v>3003</v>
      </c>
      <c r="C5679" t="s">
        <v>20</v>
      </c>
      <c r="D5679" t="s">
        <v>21</v>
      </c>
      <c r="E5679">
        <v>98133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43347</v>
      </c>
      <c r="L5679" t="s">
        <v>26</v>
      </c>
      <c r="N5679" t="s">
        <v>24</v>
      </c>
    </row>
    <row r="5680" spans="1:14" x14ac:dyDescent="0.25">
      <c r="A5680" t="s">
        <v>8864</v>
      </c>
      <c r="B5680" t="s">
        <v>8865</v>
      </c>
      <c r="C5680" t="s">
        <v>20</v>
      </c>
      <c r="D5680" t="s">
        <v>21</v>
      </c>
      <c r="E5680">
        <v>98178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43347</v>
      </c>
      <c r="L5680" t="s">
        <v>26</v>
      </c>
      <c r="N5680" t="s">
        <v>24</v>
      </c>
    </row>
    <row r="5681" spans="1:14" x14ac:dyDescent="0.25">
      <c r="A5681" t="s">
        <v>8866</v>
      </c>
      <c r="B5681" t="s">
        <v>8867</v>
      </c>
      <c r="C5681" t="s">
        <v>20</v>
      </c>
      <c r="D5681" t="s">
        <v>21</v>
      </c>
      <c r="E5681">
        <v>98146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43347</v>
      </c>
      <c r="L5681" t="s">
        <v>26</v>
      </c>
      <c r="N5681" t="s">
        <v>24</v>
      </c>
    </row>
    <row r="5682" spans="1:14" x14ac:dyDescent="0.25">
      <c r="A5682" t="s">
        <v>69</v>
      </c>
      <c r="B5682" t="s">
        <v>70</v>
      </c>
      <c r="C5682" t="s">
        <v>20</v>
      </c>
      <c r="D5682" t="s">
        <v>21</v>
      </c>
      <c r="E5682">
        <v>98178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43347</v>
      </c>
      <c r="L5682" t="s">
        <v>26</v>
      </c>
      <c r="N5682" t="s">
        <v>24</v>
      </c>
    </row>
    <row r="5683" spans="1:14" x14ac:dyDescent="0.25">
      <c r="A5683" t="s">
        <v>173</v>
      </c>
      <c r="B5683" t="s">
        <v>2920</v>
      </c>
      <c r="C5683" t="s">
        <v>175</v>
      </c>
      <c r="D5683" t="s">
        <v>21</v>
      </c>
      <c r="E5683">
        <v>98921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43347</v>
      </c>
      <c r="L5683" t="s">
        <v>26</v>
      </c>
      <c r="N5683" t="s">
        <v>24</v>
      </c>
    </row>
    <row r="5684" spans="1:14" x14ac:dyDescent="0.25">
      <c r="A5684" t="s">
        <v>556</v>
      </c>
      <c r="B5684" t="s">
        <v>5635</v>
      </c>
      <c r="C5684" t="s">
        <v>142</v>
      </c>
      <c r="D5684" t="s">
        <v>21</v>
      </c>
      <c r="E5684">
        <v>98901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43347</v>
      </c>
      <c r="L5684" t="s">
        <v>26</v>
      </c>
      <c r="N5684" t="s">
        <v>24</v>
      </c>
    </row>
    <row r="5685" spans="1:14" x14ac:dyDescent="0.25">
      <c r="A5685" t="s">
        <v>8868</v>
      </c>
      <c r="B5685" t="s">
        <v>8869</v>
      </c>
      <c r="C5685" t="s">
        <v>20</v>
      </c>
      <c r="D5685" t="s">
        <v>21</v>
      </c>
      <c r="E5685">
        <v>98178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43347</v>
      </c>
      <c r="L5685" t="s">
        <v>26</v>
      </c>
      <c r="N5685" t="s">
        <v>24</v>
      </c>
    </row>
    <row r="5686" spans="1:14" x14ac:dyDescent="0.25">
      <c r="A5686" t="s">
        <v>8870</v>
      </c>
      <c r="B5686" t="s">
        <v>8871</v>
      </c>
      <c r="C5686" t="s">
        <v>1465</v>
      </c>
      <c r="D5686" t="s">
        <v>21</v>
      </c>
      <c r="E5686">
        <v>98816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43345</v>
      </c>
      <c r="L5686" t="s">
        <v>26</v>
      </c>
      <c r="N5686" t="s">
        <v>24</v>
      </c>
    </row>
    <row r="5687" spans="1:14" x14ac:dyDescent="0.25">
      <c r="A5687" t="s">
        <v>8872</v>
      </c>
      <c r="B5687" t="s">
        <v>8873</v>
      </c>
      <c r="C5687" t="s">
        <v>1465</v>
      </c>
      <c r="D5687" t="s">
        <v>21</v>
      </c>
      <c r="E5687">
        <v>98816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43345</v>
      </c>
      <c r="L5687" t="s">
        <v>26</v>
      </c>
      <c r="N5687" t="s">
        <v>24</v>
      </c>
    </row>
    <row r="5688" spans="1:14" x14ac:dyDescent="0.25">
      <c r="A5688" t="s">
        <v>8874</v>
      </c>
      <c r="B5688" t="s">
        <v>8875</v>
      </c>
      <c r="C5688" t="s">
        <v>1465</v>
      </c>
      <c r="D5688" t="s">
        <v>21</v>
      </c>
      <c r="E5688">
        <v>98816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43345</v>
      </c>
      <c r="L5688" t="s">
        <v>26</v>
      </c>
      <c r="N5688" t="s">
        <v>24</v>
      </c>
    </row>
    <row r="5689" spans="1:14" x14ac:dyDescent="0.25">
      <c r="A5689" t="s">
        <v>8876</v>
      </c>
      <c r="B5689" t="s">
        <v>8877</v>
      </c>
      <c r="C5689" t="s">
        <v>1465</v>
      </c>
      <c r="D5689" t="s">
        <v>21</v>
      </c>
      <c r="E5689">
        <v>98816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43345</v>
      </c>
      <c r="L5689" t="s">
        <v>26</v>
      </c>
      <c r="N5689" t="s">
        <v>24</v>
      </c>
    </row>
    <row r="5690" spans="1:14" x14ac:dyDescent="0.25">
      <c r="A5690" t="s">
        <v>556</v>
      </c>
      <c r="B5690" t="s">
        <v>8878</v>
      </c>
      <c r="C5690" t="s">
        <v>1465</v>
      </c>
      <c r="D5690" t="s">
        <v>21</v>
      </c>
      <c r="E5690">
        <v>98816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43345</v>
      </c>
      <c r="L5690" t="s">
        <v>26</v>
      </c>
      <c r="N5690" t="s">
        <v>24</v>
      </c>
    </row>
    <row r="5691" spans="1:14" x14ac:dyDescent="0.25">
      <c r="A5691" t="s">
        <v>3870</v>
      </c>
      <c r="B5691" t="s">
        <v>3871</v>
      </c>
      <c r="C5691" t="s">
        <v>20</v>
      </c>
      <c r="D5691" t="s">
        <v>21</v>
      </c>
      <c r="E5691">
        <v>98119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43343</v>
      </c>
      <c r="L5691" t="s">
        <v>26</v>
      </c>
      <c r="N5691" t="s">
        <v>24</v>
      </c>
    </row>
    <row r="5692" spans="1:14" x14ac:dyDescent="0.25">
      <c r="A5692" t="s">
        <v>30</v>
      </c>
      <c r="B5692" t="s">
        <v>31</v>
      </c>
      <c r="C5692" t="s">
        <v>20</v>
      </c>
      <c r="D5692" t="s">
        <v>21</v>
      </c>
      <c r="E5692">
        <v>98121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43343</v>
      </c>
      <c r="L5692" t="s">
        <v>26</v>
      </c>
      <c r="N5692" t="s">
        <v>24</v>
      </c>
    </row>
    <row r="5693" spans="1:14" x14ac:dyDescent="0.25">
      <c r="A5693" t="s">
        <v>8879</v>
      </c>
      <c r="B5693" t="s">
        <v>8880</v>
      </c>
      <c r="C5693" t="s">
        <v>20</v>
      </c>
      <c r="D5693" t="s">
        <v>21</v>
      </c>
      <c r="E5693">
        <v>98121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43343</v>
      </c>
      <c r="L5693" t="s">
        <v>26</v>
      </c>
      <c r="N5693" t="s">
        <v>24</v>
      </c>
    </row>
    <row r="5694" spans="1:14" x14ac:dyDescent="0.25">
      <c r="A5694" t="s">
        <v>8881</v>
      </c>
      <c r="B5694" t="s">
        <v>2890</v>
      </c>
      <c r="C5694" t="s">
        <v>20</v>
      </c>
      <c r="D5694" t="s">
        <v>21</v>
      </c>
      <c r="E5694">
        <v>98109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43343</v>
      </c>
      <c r="L5694" t="s">
        <v>26</v>
      </c>
      <c r="N5694" t="s">
        <v>24</v>
      </c>
    </row>
    <row r="5695" spans="1:14" x14ac:dyDescent="0.25">
      <c r="A5695" t="s">
        <v>8882</v>
      </c>
      <c r="B5695" t="s">
        <v>8883</v>
      </c>
      <c r="C5695" t="s">
        <v>20</v>
      </c>
      <c r="D5695" t="s">
        <v>21</v>
      </c>
      <c r="E5695">
        <v>98104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43343</v>
      </c>
      <c r="L5695" t="s">
        <v>26</v>
      </c>
      <c r="N5695" t="s">
        <v>24</v>
      </c>
    </row>
    <row r="5696" spans="1:14" x14ac:dyDescent="0.25">
      <c r="A5696" t="s">
        <v>8884</v>
      </c>
      <c r="B5696" t="s">
        <v>8885</v>
      </c>
      <c r="C5696" t="s">
        <v>20</v>
      </c>
      <c r="D5696" t="s">
        <v>21</v>
      </c>
      <c r="E5696">
        <v>98104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43343</v>
      </c>
      <c r="L5696" t="s">
        <v>26</v>
      </c>
      <c r="N5696" t="s">
        <v>24</v>
      </c>
    </row>
    <row r="5697" spans="1:14" x14ac:dyDescent="0.25">
      <c r="A5697" t="s">
        <v>4405</v>
      </c>
      <c r="B5697" t="s">
        <v>4406</v>
      </c>
      <c r="C5697" t="s">
        <v>1542</v>
      </c>
      <c r="D5697" t="s">
        <v>21</v>
      </c>
      <c r="E5697">
        <v>98362</v>
      </c>
      <c r="F5697" t="s">
        <v>22</v>
      </c>
      <c r="G5697" t="s">
        <v>22</v>
      </c>
      <c r="H5697" t="s">
        <v>57</v>
      </c>
      <c r="I5697" t="s">
        <v>620</v>
      </c>
      <c r="J5697" t="s">
        <v>59</v>
      </c>
      <c r="K5697" s="1">
        <v>43343</v>
      </c>
      <c r="L5697" t="s">
        <v>60</v>
      </c>
      <c r="M5697" t="str">
        <f>HYPERLINK("https://www.regulations.gov/docket?D=FDA-2018-H-3309")</f>
        <v>https://www.regulations.gov/docket?D=FDA-2018-H-3309</v>
      </c>
      <c r="N5697" t="s">
        <v>59</v>
      </c>
    </row>
    <row r="5698" spans="1:14" x14ac:dyDescent="0.25">
      <c r="A5698" t="s">
        <v>3757</v>
      </c>
      <c r="B5698" t="s">
        <v>3758</v>
      </c>
      <c r="C5698" t="s">
        <v>454</v>
      </c>
      <c r="D5698" t="s">
        <v>21</v>
      </c>
      <c r="E5698">
        <v>98007</v>
      </c>
      <c r="F5698" t="s">
        <v>22</v>
      </c>
      <c r="G5698" t="s">
        <v>22</v>
      </c>
      <c r="H5698" t="s">
        <v>116</v>
      </c>
      <c r="I5698" t="s">
        <v>117</v>
      </c>
      <c r="J5698" s="1">
        <v>43283</v>
      </c>
      <c r="K5698" s="1">
        <v>43342</v>
      </c>
      <c r="L5698" t="s">
        <v>118</v>
      </c>
      <c r="N5698" t="s">
        <v>1849</v>
      </c>
    </row>
    <row r="5699" spans="1:14" x14ac:dyDescent="0.25">
      <c r="A5699" t="s">
        <v>1155</v>
      </c>
      <c r="B5699" t="s">
        <v>1156</v>
      </c>
      <c r="C5699" t="s">
        <v>388</v>
      </c>
      <c r="D5699" t="s">
        <v>21</v>
      </c>
      <c r="E5699">
        <v>98930</v>
      </c>
      <c r="F5699" t="s">
        <v>22</v>
      </c>
      <c r="G5699" t="s">
        <v>22</v>
      </c>
      <c r="H5699" t="s">
        <v>104</v>
      </c>
      <c r="I5699" t="s">
        <v>105</v>
      </c>
      <c r="J5699" s="1">
        <v>43284</v>
      </c>
      <c r="K5699" s="1">
        <v>43342</v>
      </c>
      <c r="L5699" t="s">
        <v>118</v>
      </c>
      <c r="N5699" t="s">
        <v>1858</v>
      </c>
    </row>
    <row r="5700" spans="1:14" x14ac:dyDescent="0.25">
      <c r="A5700" t="s">
        <v>1583</v>
      </c>
      <c r="B5700" t="s">
        <v>1584</v>
      </c>
      <c r="C5700" t="s">
        <v>454</v>
      </c>
      <c r="D5700" t="s">
        <v>21</v>
      </c>
      <c r="E5700">
        <v>98004</v>
      </c>
      <c r="F5700" t="s">
        <v>22</v>
      </c>
      <c r="G5700" t="s">
        <v>22</v>
      </c>
      <c r="H5700" t="s">
        <v>104</v>
      </c>
      <c r="I5700" t="s">
        <v>148</v>
      </c>
      <c r="J5700" s="1">
        <v>43278</v>
      </c>
      <c r="K5700" s="1">
        <v>43342</v>
      </c>
      <c r="L5700" t="s">
        <v>118</v>
      </c>
      <c r="N5700" t="s">
        <v>1858</v>
      </c>
    </row>
    <row r="5701" spans="1:14" x14ac:dyDescent="0.25">
      <c r="A5701" t="s">
        <v>3228</v>
      </c>
      <c r="B5701" t="s">
        <v>3229</v>
      </c>
      <c r="C5701" t="s">
        <v>454</v>
      </c>
      <c r="D5701" t="s">
        <v>21</v>
      </c>
      <c r="E5701">
        <v>98005</v>
      </c>
      <c r="F5701" t="s">
        <v>22</v>
      </c>
      <c r="G5701" t="s">
        <v>22</v>
      </c>
      <c r="H5701" t="s">
        <v>104</v>
      </c>
      <c r="I5701" t="s">
        <v>148</v>
      </c>
      <c r="J5701" s="1">
        <v>43283</v>
      </c>
      <c r="K5701" s="1">
        <v>43342</v>
      </c>
      <c r="L5701" t="s">
        <v>118</v>
      </c>
      <c r="N5701" t="s">
        <v>1858</v>
      </c>
    </row>
    <row r="5702" spans="1:14" x14ac:dyDescent="0.25">
      <c r="A5702" t="s">
        <v>111</v>
      </c>
      <c r="B5702" t="s">
        <v>2646</v>
      </c>
      <c r="C5702" t="s">
        <v>443</v>
      </c>
      <c r="D5702" t="s">
        <v>21</v>
      </c>
      <c r="E5702">
        <v>98056</v>
      </c>
      <c r="F5702" t="s">
        <v>22</v>
      </c>
      <c r="G5702" t="s">
        <v>22</v>
      </c>
      <c r="H5702" t="s">
        <v>57</v>
      </c>
      <c r="I5702" t="s">
        <v>203</v>
      </c>
      <c r="J5702" s="1">
        <v>43334</v>
      </c>
      <c r="K5702" s="1">
        <v>43342</v>
      </c>
      <c r="L5702" t="s">
        <v>118</v>
      </c>
      <c r="N5702" t="s">
        <v>1849</v>
      </c>
    </row>
    <row r="5703" spans="1:14" x14ac:dyDescent="0.25">
      <c r="A5703" t="s">
        <v>1881</v>
      </c>
      <c r="B5703" t="s">
        <v>1882</v>
      </c>
      <c r="C5703" t="s">
        <v>186</v>
      </c>
      <c r="D5703" t="s">
        <v>21</v>
      </c>
      <c r="E5703">
        <v>98823</v>
      </c>
      <c r="F5703" t="s">
        <v>22</v>
      </c>
      <c r="G5703" t="s">
        <v>22</v>
      </c>
      <c r="H5703" t="s">
        <v>116</v>
      </c>
      <c r="I5703" t="s">
        <v>117</v>
      </c>
      <c r="J5703" s="1">
        <v>43278</v>
      </c>
      <c r="K5703" s="1">
        <v>43342</v>
      </c>
      <c r="L5703" t="s">
        <v>118</v>
      </c>
      <c r="N5703" t="s">
        <v>1849</v>
      </c>
    </row>
    <row r="5704" spans="1:14" x14ac:dyDescent="0.25">
      <c r="A5704" t="s">
        <v>4542</v>
      </c>
      <c r="B5704" t="s">
        <v>4543</v>
      </c>
      <c r="C5704" t="s">
        <v>3259</v>
      </c>
      <c r="D5704" t="s">
        <v>21</v>
      </c>
      <c r="E5704">
        <v>98857</v>
      </c>
      <c r="F5704" t="s">
        <v>22</v>
      </c>
      <c r="G5704" t="s">
        <v>22</v>
      </c>
      <c r="H5704" t="s">
        <v>116</v>
      </c>
      <c r="I5704" t="s">
        <v>117</v>
      </c>
      <c r="J5704" s="1">
        <v>43278</v>
      </c>
      <c r="K5704" s="1">
        <v>43342</v>
      </c>
      <c r="L5704" t="s">
        <v>118</v>
      </c>
      <c r="N5704" t="s">
        <v>1849</v>
      </c>
    </row>
    <row r="5705" spans="1:14" x14ac:dyDescent="0.25">
      <c r="A5705" t="s">
        <v>352</v>
      </c>
      <c r="B5705" t="s">
        <v>1511</v>
      </c>
      <c r="C5705" t="s">
        <v>1498</v>
      </c>
      <c r="D5705" t="s">
        <v>21</v>
      </c>
      <c r="E5705">
        <v>98335</v>
      </c>
      <c r="F5705" t="s">
        <v>22</v>
      </c>
      <c r="G5705" t="s">
        <v>22</v>
      </c>
      <c r="H5705" t="s">
        <v>116</v>
      </c>
      <c r="I5705" t="s">
        <v>117</v>
      </c>
      <c r="J5705" s="1">
        <v>43284</v>
      </c>
      <c r="K5705" s="1">
        <v>43342</v>
      </c>
      <c r="L5705" t="s">
        <v>118</v>
      </c>
      <c r="N5705" t="s">
        <v>1849</v>
      </c>
    </row>
    <row r="5706" spans="1:14" x14ac:dyDescent="0.25">
      <c r="A5706">
        <v>76</v>
      </c>
      <c r="B5706" t="s">
        <v>618</v>
      </c>
      <c r="C5706" t="s">
        <v>619</v>
      </c>
      <c r="D5706" t="s">
        <v>21</v>
      </c>
      <c r="E5706">
        <v>98072</v>
      </c>
      <c r="F5706" t="s">
        <v>22</v>
      </c>
      <c r="G5706" t="s">
        <v>22</v>
      </c>
      <c r="H5706" t="s">
        <v>57</v>
      </c>
      <c r="I5706" t="s">
        <v>203</v>
      </c>
      <c r="J5706" s="1">
        <v>43334</v>
      </c>
      <c r="K5706" s="1">
        <v>43342</v>
      </c>
      <c r="L5706" t="s">
        <v>118</v>
      </c>
      <c r="N5706" t="s">
        <v>1992</v>
      </c>
    </row>
    <row r="5707" spans="1:14" x14ac:dyDescent="0.25">
      <c r="A5707" t="s">
        <v>994</v>
      </c>
      <c r="B5707" t="s">
        <v>3332</v>
      </c>
      <c r="C5707" t="s">
        <v>2019</v>
      </c>
      <c r="D5707" t="s">
        <v>21</v>
      </c>
      <c r="E5707">
        <v>98642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43342</v>
      </c>
      <c r="L5707" t="s">
        <v>26</v>
      </c>
      <c r="N5707" t="s">
        <v>24</v>
      </c>
    </row>
    <row r="5708" spans="1:14" x14ac:dyDescent="0.25">
      <c r="A5708" t="s">
        <v>4029</v>
      </c>
      <c r="B5708" t="s">
        <v>4030</v>
      </c>
      <c r="C5708" t="s">
        <v>886</v>
      </c>
      <c r="D5708" t="s">
        <v>21</v>
      </c>
      <c r="E5708">
        <v>98223</v>
      </c>
      <c r="F5708" t="s">
        <v>22</v>
      </c>
      <c r="G5708" t="s">
        <v>22</v>
      </c>
      <c r="H5708" t="s">
        <v>57</v>
      </c>
      <c r="I5708" t="s">
        <v>58</v>
      </c>
      <c r="J5708" s="1">
        <v>43329</v>
      </c>
      <c r="K5708" s="1">
        <v>43342</v>
      </c>
      <c r="L5708" t="s">
        <v>118</v>
      </c>
      <c r="N5708" t="s">
        <v>1849</v>
      </c>
    </row>
    <row r="5709" spans="1:14" x14ac:dyDescent="0.25">
      <c r="A5709" t="s">
        <v>1949</v>
      </c>
      <c r="B5709" t="s">
        <v>2648</v>
      </c>
      <c r="C5709" t="s">
        <v>2089</v>
      </c>
      <c r="D5709" t="s">
        <v>21</v>
      </c>
      <c r="E5709">
        <v>98338</v>
      </c>
      <c r="F5709" t="s">
        <v>22</v>
      </c>
      <c r="G5709" t="s">
        <v>22</v>
      </c>
      <c r="H5709" t="s">
        <v>57</v>
      </c>
      <c r="I5709" t="s">
        <v>203</v>
      </c>
      <c r="J5709" s="1">
        <v>43332</v>
      </c>
      <c r="K5709" s="1">
        <v>43342</v>
      </c>
      <c r="L5709" t="s">
        <v>118</v>
      </c>
      <c r="N5709" t="s">
        <v>1849</v>
      </c>
    </row>
    <row r="5710" spans="1:14" x14ac:dyDescent="0.25">
      <c r="A5710" t="s">
        <v>1949</v>
      </c>
      <c r="B5710" t="s">
        <v>3415</v>
      </c>
      <c r="C5710" t="s">
        <v>236</v>
      </c>
      <c r="D5710" t="s">
        <v>21</v>
      </c>
      <c r="E5710">
        <v>98445</v>
      </c>
      <c r="F5710" t="s">
        <v>22</v>
      </c>
      <c r="G5710" t="s">
        <v>22</v>
      </c>
      <c r="H5710" t="s">
        <v>57</v>
      </c>
      <c r="I5710" t="s">
        <v>58</v>
      </c>
      <c r="J5710" s="1">
        <v>43332</v>
      </c>
      <c r="K5710" s="1">
        <v>43342</v>
      </c>
      <c r="L5710" t="s">
        <v>118</v>
      </c>
      <c r="N5710" t="s">
        <v>1849</v>
      </c>
    </row>
    <row r="5711" spans="1:14" x14ac:dyDescent="0.25">
      <c r="A5711" t="s">
        <v>2359</v>
      </c>
      <c r="B5711" t="s">
        <v>2360</v>
      </c>
      <c r="C5711" t="s">
        <v>2361</v>
      </c>
      <c r="D5711" t="s">
        <v>21</v>
      </c>
      <c r="E5711">
        <v>98582</v>
      </c>
      <c r="F5711" t="s">
        <v>22</v>
      </c>
      <c r="G5711" t="s">
        <v>22</v>
      </c>
      <c r="H5711" t="s">
        <v>104</v>
      </c>
      <c r="I5711" t="s">
        <v>105</v>
      </c>
      <c r="J5711" s="1">
        <v>43279</v>
      </c>
      <c r="K5711" s="1">
        <v>43342</v>
      </c>
      <c r="L5711" t="s">
        <v>118</v>
      </c>
      <c r="N5711" t="s">
        <v>1858</v>
      </c>
    </row>
    <row r="5712" spans="1:14" x14ac:dyDescent="0.25">
      <c r="A5712" t="s">
        <v>2151</v>
      </c>
      <c r="B5712" t="s">
        <v>2152</v>
      </c>
      <c r="C5712" t="s">
        <v>20</v>
      </c>
      <c r="D5712" t="s">
        <v>21</v>
      </c>
      <c r="E5712">
        <v>98119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43342</v>
      </c>
      <c r="L5712" t="s">
        <v>26</v>
      </c>
      <c r="N5712" t="s">
        <v>24</v>
      </c>
    </row>
    <row r="5713" spans="1:14" x14ac:dyDescent="0.25">
      <c r="A5713" t="s">
        <v>1065</v>
      </c>
      <c r="B5713" t="s">
        <v>8886</v>
      </c>
      <c r="C5713" t="s">
        <v>20</v>
      </c>
      <c r="D5713" t="s">
        <v>21</v>
      </c>
      <c r="E5713">
        <v>98101</v>
      </c>
      <c r="F5713" t="s">
        <v>22</v>
      </c>
      <c r="G5713" t="s">
        <v>22</v>
      </c>
      <c r="H5713" t="s">
        <v>57</v>
      </c>
      <c r="I5713" t="s">
        <v>58</v>
      </c>
      <c r="J5713" s="1">
        <v>43335</v>
      </c>
      <c r="K5713" s="1">
        <v>43342</v>
      </c>
      <c r="L5713" t="s">
        <v>118</v>
      </c>
      <c r="N5713" t="s">
        <v>1992</v>
      </c>
    </row>
    <row r="5714" spans="1:14" x14ac:dyDescent="0.25">
      <c r="A5714" t="s">
        <v>2153</v>
      </c>
      <c r="B5714" t="s">
        <v>2154</v>
      </c>
      <c r="C5714" t="s">
        <v>2155</v>
      </c>
      <c r="D5714" t="s">
        <v>21</v>
      </c>
      <c r="E5714">
        <v>98605</v>
      </c>
      <c r="F5714" t="s">
        <v>22</v>
      </c>
      <c r="G5714" t="s">
        <v>22</v>
      </c>
      <c r="H5714" t="s">
        <v>116</v>
      </c>
      <c r="I5714" t="s">
        <v>117</v>
      </c>
      <c r="J5714" s="1">
        <v>43282</v>
      </c>
      <c r="K5714" s="1">
        <v>43342</v>
      </c>
      <c r="L5714" t="s">
        <v>118</v>
      </c>
      <c r="N5714" t="s">
        <v>1849</v>
      </c>
    </row>
    <row r="5715" spans="1:14" x14ac:dyDescent="0.25">
      <c r="A5715" t="s">
        <v>8887</v>
      </c>
      <c r="B5715" t="s">
        <v>338</v>
      </c>
      <c r="C5715" t="s">
        <v>339</v>
      </c>
      <c r="D5715" t="s">
        <v>21</v>
      </c>
      <c r="E5715">
        <v>98848</v>
      </c>
      <c r="F5715" t="s">
        <v>22</v>
      </c>
      <c r="G5715" t="s">
        <v>22</v>
      </c>
      <c r="H5715" t="s">
        <v>104</v>
      </c>
      <c r="I5715" t="s">
        <v>148</v>
      </c>
      <c r="J5715" s="1">
        <v>43280</v>
      </c>
      <c r="K5715" s="1">
        <v>43342</v>
      </c>
      <c r="L5715" t="s">
        <v>118</v>
      </c>
      <c r="N5715" t="s">
        <v>1858</v>
      </c>
    </row>
    <row r="5716" spans="1:14" x14ac:dyDescent="0.25">
      <c r="A5716" t="s">
        <v>2270</v>
      </c>
      <c r="B5716" t="s">
        <v>2271</v>
      </c>
      <c r="C5716" t="s">
        <v>323</v>
      </c>
      <c r="D5716" t="s">
        <v>21</v>
      </c>
      <c r="E5716">
        <v>98616</v>
      </c>
      <c r="F5716" t="s">
        <v>22</v>
      </c>
      <c r="G5716" t="s">
        <v>22</v>
      </c>
      <c r="H5716" t="s">
        <v>104</v>
      </c>
      <c r="I5716" t="s">
        <v>148</v>
      </c>
      <c r="J5716" s="1">
        <v>43270</v>
      </c>
      <c r="K5716" s="1">
        <v>43342</v>
      </c>
      <c r="L5716" t="s">
        <v>118</v>
      </c>
      <c r="N5716" t="s">
        <v>1858</v>
      </c>
    </row>
    <row r="5717" spans="1:14" x14ac:dyDescent="0.25">
      <c r="A5717" t="s">
        <v>242</v>
      </c>
      <c r="B5717" t="s">
        <v>4585</v>
      </c>
      <c r="C5717" t="s">
        <v>3874</v>
      </c>
      <c r="D5717" t="s">
        <v>21</v>
      </c>
      <c r="E5717">
        <v>98563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43342</v>
      </c>
      <c r="L5717" t="s">
        <v>26</v>
      </c>
      <c r="N5717" t="s">
        <v>24</v>
      </c>
    </row>
    <row r="5718" spans="1:14" x14ac:dyDescent="0.25">
      <c r="A5718" t="s">
        <v>2368</v>
      </c>
      <c r="B5718" t="s">
        <v>2369</v>
      </c>
      <c r="C5718" t="s">
        <v>2370</v>
      </c>
      <c r="D5718" t="s">
        <v>21</v>
      </c>
      <c r="E5718">
        <v>98356</v>
      </c>
      <c r="F5718" t="s">
        <v>22</v>
      </c>
      <c r="G5718" t="s">
        <v>22</v>
      </c>
      <c r="H5718" t="s">
        <v>104</v>
      </c>
      <c r="I5718" t="s">
        <v>148</v>
      </c>
      <c r="J5718" s="1">
        <v>43283</v>
      </c>
      <c r="K5718" s="1">
        <v>43342</v>
      </c>
      <c r="L5718" t="s">
        <v>118</v>
      </c>
      <c r="N5718" t="s">
        <v>1858</v>
      </c>
    </row>
    <row r="5719" spans="1:14" x14ac:dyDescent="0.25">
      <c r="A5719" t="s">
        <v>356</v>
      </c>
      <c r="B5719" t="s">
        <v>2895</v>
      </c>
      <c r="C5719" t="s">
        <v>619</v>
      </c>
      <c r="D5719" t="s">
        <v>21</v>
      </c>
      <c r="E5719">
        <v>98072</v>
      </c>
      <c r="F5719" t="s">
        <v>22</v>
      </c>
      <c r="G5719" t="s">
        <v>22</v>
      </c>
      <c r="H5719" t="s">
        <v>57</v>
      </c>
      <c r="I5719" t="s">
        <v>58</v>
      </c>
      <c r="J5719" s="1">
        <v>43334</v>
      </c>
      <c r="K5719" s="1">
        <v>43342</v>
      </c>
      <c r="L5719" t="s">
        <v>118</v>
      </c>
      <c r="N5719" t="s">
        <v>1849</v>
      </c>
    </row>
    <row r="5720" spans="1:14" x14ac:dyDescent="0.25">
      <c r="A5720" t="s">
        <v>316</v>
      </c>
      <c r="B5720" t="s">
        <v>8888</v>
      </c>
      <c r="C5720" t="s">
        <v>246</v>
      </c>
      <c r="D5720" t="s">
        <v>21</v>
      </c>
      <c r="E5720">
        <v>98310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43342</v>
      </c>
      <c r="L5720" t="s">
        <v>26</v>
      </c>
      <c r="N5720" t="s">
        <v>24</v>
      </c>
    </row>
    <row r="5721" spans="1:14" x14ac:dyDescent="0.25">
      <c r="A5721" t="s">
        <v>244</v>
      </c>
      <c r="B5721" t="s">
        <v>8889</v>
      </c>
      <c r="C5721" t="s">
        <v>224</v>
      </c>
      <c r="D5721" t="s">
        <v>21</v>
      </c>
      <c r="E5721">
        <v>98155</v>
      </c>
      <c r="F5721" t="s">
        <v>22</v>
      </c>
      <c r="G5721" t="s">
        <v>22</v>
      </c>
      <c r="H5721" t="s">
        <v>116</v>
      </c>
      <c r="I5721" t="s">
        <v>117</v>
      </c>
      <c r="J5721" s="1">
        <v>43286</v>
      </c>
      <c r="K5721" s="1">
        <v>43342</v>
      </c>
      <c r="L5721" t="s">
        <v>118</v>
      </c>
      <c r="N5721" t="s">
        <v>1849</v>
      </c>
    </row>
    <row r="5722" spans="1:14" x14ac:dyDescent="0.25">
      <c r="A5722" t="s">
        <v>356</v>
      </c>
      <c r="B5722" t="s">
        <v>1412</v>
      </c>
      <c r="C5722" t="s">
        <v>454</v>
      </c>
      <c r="D5722" t="s">
        <v>21</v>
      </c>
      <c r="E5722">
        <v>98004</v>
      </c>
      <c r="F5722" t="s">
        <v>22</v>
      </c>
      <c r="G5722" t="s">
        <v>22</v>
      </c>
      <c r="H5722" t="s">
        <v>104</v>
      </c>
      <c r="I5722" t="s">
        <v>148</v>
      </c>
      <c r="J5722" s="1">
        <v>43284</v>
      </c>
      <c r="K5722" s="1">
        <v>43342</v>
      </c>
      <c r="L5722" t="s">
        <v>118</v>
      </c>
      <c r="N5722" t="s">
        <v>1858</v>
      </c>
    </row>
    <row r="5723" spans="1:14" x14ac:dyDescent="0.25">
      <c r="A5723" t="s">
        <v>1169</v>
      </c>
      <c r="B5723" t="s">
        <v>8890</v>
      </c>
      <c r="C5723" t="s">
        <v>172</v>
      </c>
      <c r="D5723" t="s">
        <v>21</v>
      </c>
      <c r="E5723">
        <v>98953</v>
      </c>
      <c r="F5723" t="s">
        <v>22</v>
      </c>
      <c r="G5723" t="s">
        <v>22</v>
      </c>
      <c r="H5723" t="s">
        <v>116</v>
      </c>
      <c r="I5723" t="s">
        <v>117</v>
      </c>
      <c r="J5723" s="1">
        <v>43283</v>
      </c>
      <c r="K5723" s="1">
        <v>43342</v>
      </c>
      <c r="L5723" t="s">
        <v>118</v>
      </c>
      <c r="N5723" t="s">
        <v>1849</v>
      </c>
    </row>
    <row r="5724" spans="1:14" x14ac:dyDescent="0.25">
      <c r="A5724" t="s">
        <v>3465</v>
      </c>
      <c r="B5724" t="s">
        <v>3466</v>
      </c>
      <c r="C5724" t="s">
        <v>261</v>
      </c>
      <c r="D5724" t="s">
        <v>21</v>
      </c>
      <c r="E5724">
        <v>99207</v>
      </c>
      <c r="F5724" t="s">
        <v>22</v>
      </c>
      <c r="G5724" t="s">
        <v>22</v>
      </c>
      <c r="H5724" t="s">
        <v>57</v>
      </c>
      <c r="I5724" t="s">
        <v>212</v>
      </c>
      <c r="J5724" s="1">
        <v>43334</v>
      </c>
      <c r="K5724" s="1">
        <v>43342</v>
      </c>
      <c r="L5724" t="s">
        <v>118</v>
      </c>
      <c r="N5724" t="s">
        <v>1849</v>
      </c>
    </row>
    <row r="5725" spans="1:14" x14ac:dyDescent="0.25">
      <c r="A5725" t="s">
        <v>3312</v>
      </c>
      <c r="B5725" t="s">
        <v>8891</v>
      </c>
      <c r="C5725" t="s">
        <v>224</v>
      </c>
      <c r="D5725" t="s">
        <v>21</v>
      </c>
      <c r="E5725">
        <v>98177</v>
      </c>
      <c r="F5725" t="s">
        <v>22</v>
      </c>
      <c r="G5725" t="s">
        <v>22</v>
      </c>
      <c r="H5725" t="s">
        <v>116</v>
      </c>
      <c r="I5725" t="s">
        <v>212</v>
      </c>
      <c r="J5725" s="1">
        <v>43286</v>
      </c>
      <c r="K5725" s="1">
        <v>43342</v>
      </c>
      <c r="L5725" t="s">
        <v>118</v>
      </c>
      <c r="N5725" t="s">
        <v>1849</v>
      </c>
    </row>
    <row r="5726" spans="1:14" x14ac:dyDescent="0.25">
      <c r="A5726" t="s">
        <v>6534</v>
      </c>
      <c r="B5726" t="s">
        <v>8892</v>
      </c>
      <c r="C5726" t="s">
        <v>454</v>
      </c>
      <c r="D5726" t="s">
        <v>21</v>
      </c>
      <c r="E5726">
        <v>98005</v>
      </c>
      <c r="F5726" t="s">
        <v>22</v>
      </c>
      <c r="G5726" t="s">
        <v>22</v>
      </c>
      <c r="H5726" t="s">
        <v>116</v>
      </c>
      <c r="I5726" t="s">
        <v>212</v>
      </c>
      <c r="J5726" s="1">
        <v>43284</v>
      </c>
      <c r="K5726" s="1">
        <v>43342</v>
      </c>
      <c r="L5726" t="s">
        <v>118</v>
      </c>
      <c r="N5726" t="s">
        <v>1992</v>
      </c>
    </row>
    <row r="5727" spans="1:14" x14ac:dyDescent="0.25">
      <c r="A5727" t="s">
        <v>8893</v>
      </c>
      <c r="B5727" t="s">
        <v>8894</v>
      </c>
      <c r="C5727" t="s">
        <v>8895</v>
      </c>
      <c r="D5727" t="s">
        <v>21</v>
      </c>
      <c r="E5727">
        <v>98562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43342</v>
      </c>
      <c r="L5727" t="s">
        <v>26</v>
      </c>
      <c r="N5727" t="s">
        <v>24</v>
      </c>
    </row>
    <row r="5728" spans="1:14" x14ac:dyDescent="0.25">
      <c r="A5728" t="s">
        <v>3593</v>
      </c>
      <c r="B5728" t="s">
        <v>3594</v>
      </c>
      <c r="C5728" t="s">
        <v>286</v>
      </c>
      <c r="D5728" t="s">
        <v>21</v>
      </c>
      <c r="E5728">
        <v>98501</v>
      </c>
      <c r="F5728" t="s">
        <v>22</v>
      </c>
      <c r="G5728" t="s">
        <v>22</v>
      </c>
      <c r="H5728" t="s">
        <v>116</v>
      </c>
      <c r="I5728" t="s">
        <v>117</v>
      </c>
      <c r="J5728" s="1">
        <v>43283</v>
      </c>
      <c r="K5728" s="1">
        <v>43342</v>
      </c>
      <c r="L5728" t="s">
        <v>118</v>
      </c>
      <c r="N5728" t="s">
        <v>1849</v>
      </c>
    </row>
    <row r="5729" spans="1:14" x14ac:dyDescent="0.25">
      <c r="A5729" t="s">
        <v>8896</v>
      </c>
      <c r="B5729" t="s">
        <v>8897</v>
      </c>
      <c r="C5729" t="s">
        <v>1555</v>
      </c>
      <c r="D5729" t="s">
        <v>21</v>
      </c>
      <c r="E5729">
        <v>98550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43342</v>
      </c>
      <c r="L5729" t="s">
        <v>26</v>
      </c>
      <c r="N5729" t="s">
        <v>24</v>
      </c>
    </row>
    <row r="5730" spans="1:14" x14ac:dyDescent="0.25">
      <c r="A5730" t="s">
        <v>1365</v>
      </c>
      <c r="B5730" t="s">
        <v>1366</v>
      </c>
      <c r="C5730" t="s">
        <v>196</v>
      </c>
      <c r="D5730" t="s">
        <v>21</v>
      </c>
      <c r="E5730">
        <v>98564</v>
      </c>
      <c r="F5730" t="s">
        <v>22</v>
      </c>
      <c r="G5730" t="s">
        <v>22</v>
      </c>
      <c r="H5730" t="s">
        <v>116</v>
      </c>
      <c r="I5730" t="s">
        <v>117</v>
      </c>
      <c r="J5730" s="1">
        <v>43279</v>
      </c>
      <c r="K5730" s="1">
        <v>43342</v>
      </c>
      <c r="L5730" t="s">
        <v>118</v>
      </c>
      <c r="N5730" t="s">
        <v>1849</v>
      </c>
    </row>
    <row r="5731" spans="1:14" x14ac:dyDescent="0.25">
      <c r="A5731" t="s">
        <v>194</v>
      </c>
      <c r="B5731" t="s">
        <v>3941</v>
      </c>
      <c r="C5731" t="s">
        <v>20</v>
      </c>
      <c r="D5731" t="s">
        <v>21</v>
      </c>
      <c r="E5731">
        <v>98117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43342</v>
      </c>
      <c r="L5731" t="s">
        <v>26</v>
      </c>
      <c r="N5731" t="s">
        <v>24</v>
      </c>
    </row>
    <row r="5732" spans="1:14" x14ac:dyDescent="0.25">
      <c r="A5732" t="s">
        <v>194</v>
      </c>
      <c r="B5732" t="s">
        <v>8898</v>
      </c>
      <c r="C5732" t="s">
        <v>20</v>
      </c>
      <c r="D5732" t="s">
        <v>21</v>
      </c>
      <c r="E5732">
        <v>98119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43342</v>
      </c>
      <c r="L5732" t="s">
        <v>26</v>
      </c>
      <c r="N5732" t="s">
        <v>24</v>
      </c>
    </row>
    <row r="5733" spans="1:14" x14ac:dyDescent="0.25">
      <c r="A5733" t="s">
        <v>194</v>
      </c>
      <c r="B5733" t="s">
        <v>195</v>
      </c>
      <c r="C5733" t="s">
        <v>196</v>
      </c>
      <c r="D5733" t="s">
        <v>21</v>
      </c>
      <c r="E5733">
        <v>98564</v>
      </c>
      <c r="F5733" t="s">
        <v>22</v>
      </c>
      <c r="G5733" t="s">
        <v>22</v>
      </c>
      <c r="H5733" t="s">
        <v>116</v>
      </c>
      <c r="I5733" t="s">
        <v>117</v>
      </c>
      <c r="J5733" s="1">
        <v>43279</v>
      </c>
      <c r="K5733" s="1">
        <v>43342</v>
      </c>
      <c r="L5733" t="s">
        <v>118</v>
      </c>
      <c r="N5733" t="s">
        <v>1849</v>
      </c>
    </row>
    <row r="5734" spans="1:14" x14ac:dyDescent="0.25">
      <c r="A5734" t="s">
        <v>8899</v>
      </c>
      <c r="B5734" t="s">
        <v>8900</v>
      </c>
      <c r="C5734" t="s">
        <v>2209</v>
      </c>
      <c r="D5734" t="s">
        <v>21</v>
      </c>
      <c r="E5734">
        <v>98575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43342</v>
      </c>
      <c r="L5734" t="s">
        <v>26</v>
      </c>
      <c r="N5734" t="s">
        <v>24</v>
      </c>
    </row>
    <row r="5735" spans="1:14" x14ac:dyDescent="0.25">
      <c r="A5735" t="s">
        <v>2182</v>
      </c>
      <c r="B5735" t="s">
        <v>2183</v>
      </c>
      <c r="C5735" t="s">
        <v>454</v>
      </c>
      <c r="D5735" t="s">
        <v>21</v>
      </c>
      <c r="E5735">
        <v>98004</v>
      </c>
      <c r="F5735" t="s">
        <v>22</v>
      </c>
      <c r="G5735" t="s">
        <v>22</v>
      </c>
      <c r="H5735" t="s">
        <v>104</v>
      </c>
      <c r="I5735" t="s">
        <v>148</v>
      </c>
      <c r="J5735" s="1">
        <v>43262</v>
      </c>
      <c r="K5735" s="1">
        <v>43342</v>
      </c>
      <c r="L5735" t="s">
        <v>118</v>
      </c>
      <c r="N5735" t="s">
        <v>1858</v>
      </c>
    </row>
    <row r="5736" spans="1:14" x14ac:dyDescent="0.25">
      <c r="A5736" t="s">
        <v>8901</v>
      </c>
      <c r="B5736" t="s">
        <v>8902</v>
      </c>
      <c r="C5736" t="s">
        <v>8903</v>
      </c>
      <c r="D5736" t="s">
        <v>21</v>
      </c>
      <c r="E5736">
        <v>98552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43342</v>
      </c>
      <c r="L5736" t="s">
        <v>26</v>
      </c>
      <c r="N5736" t="s">
        <v>24</v>
      </c>
    </row>
    <row r="5737" spans="1:14" x14ac:dyDescent="0.25">
      <c r="A5737" t="s">
        <v>2761</v>
      </c>
      <c r="B5737" t="s">
        <v>2762</v>
      </c>
      <c r="C5737" t="s">
        <v>108</v>
      </c>
      <c r="D5737" t="s">
        <v>21</v>
      </c>
      <c r="E5737">
        <v>98201</v>
      </c>
      <c r="F5737" t="s">
        <v>22</v>
      </c>
      <c r="G5737" t="s">
        <v>22</v>
      </c>
      <c r="H5737" t="s">
        <v>57</v>
      </c>
      <c r="I5737" t="s">
        <v>58</v>
      </c>
      <c r="J5737" s="1">
        <v>43327</v>
      </c>
      <c r="K5737" s="1">
        <v>43342</v>
      </c>
      <c r="L5737" t="s">
        <v>118</v>
      </c>
      <c r="N5737" t="s">
        <v>1992</v>
      </c>
    </row>
    <row r="5738" spans="1:14" x14ac:dyDescent="0.25">
      <c r="A5738" t="s">
        <v>521</v>
      </c>
      <c r="B5738" t="s">
        <v>8904</v>
      </c>
      <c r="C5738" t="s">
        <v>454</v>
      </c>
      <c r="D5738" t="s">
        <v>21</v>
      </c>
      <c r="E5738">
        <v>98004</v>
      </c>
      <c r="F5738" t="s">
        <v>22</v>
      </c>
      <c r="G5738" t="s">
        <v>22</v>
      </c>
      <c r="H5738" t="s">
        <v>104</v>
      </c>
      <c r="I5738" t="s">
        <v>105</v>
      </c>
      <c r="J5738" s="1">
        <v>43284</v>
      </c>
      <c r="K5738" s="1">
        <v>43342</v>
      </c>
      <c r="L5738" t="s">
        <v>118</v>
      </c>
      <c r="N5738" t="s">
        <v>1854</v>
      </c>
    </row>
    <row r="5739" spans="1:14" x14ac:dyDescent="0.25">
      <c r="A5739" t="s">
        <v>3856</v>
      </c>
      <c r="B5739" t="s">
        <v>3857</v>
      </c>
      <c r="C5739" t="s">
        <v>1998</v>
      </c>
      <c r="D5739" t="s">
        <v>21</v>
      </c>
      <c r="E5739">
        <v>98813</v>
      </c>
      <c r="F5739" t="s">
        <v>22</v>
      </c>
      <c r="G5739" t="s">
        <v>22</v>
      </c>
      <c r="H5739" t="s">
        <v>104</v>
      </c>
      <c r="I5739" t="s">
        <v>105</v>
      </c>
      <c r="J5739" s="1">
        <v>43279</v>
      </c>
      <c r="K5739" s="1">
        <v>43342</v>
      </c>
      <c r="L5739" t="s">
        <v>118</v>
      </c>
      <c r="N5739" t="s">
        <v>1858</v>
      </c>
    </row>
    <row r="5740" spans="1:14" x14ac:dyDescent="0.25">
      <c r="A5740" t="s">
        <v>386</v>
      </c>
      <c r="B5740" t="s">
        <v>8905</v>
      </c>
      <c r="C5740" t="s">
        <v>388</v>
      </c>
      <c r="D5740" t="s">
        <v>21</v>
      </c>
      <c r="E5740">
        <v>98930</v>
      </c>
      <c r="F5740" t="s">
        <v>22</v>
      </c>
      <c r="G5740" t="s">
        <v>22</v>
      </c>
      <c r="H5740" t="s">
        <v>116</v>
      </c>
      <c r="I5740" t="s">
        <v>117</v>
      </c>
      <c r="J5740" s="1">
        <v>43284</v>
      </c>
      <c r="K5740" s="1">
        <v>43342</v>
      </c>
      <c r="L5740" t="s">
        <v>118</v>
      </c>
      <c r="N5740" t="s">
        <v>1849</v>
      </c>
    </row>
    <row r="5741" spans="1:14" x14ac:dyDescent="0.25">
      <c r="A5741" t="s">
        <v>77</v>
      </c>
      <c r="B5741" t="s">
        <v>4025</v>
      </c>
      <c r="C5741" t="s">
        <v>20</v>
      </c>
      <c r="D5741" t="s">
        <v>21</v>
      </c>
      <c r="E5741">
        <v>98119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43342</v>
      </c>
      <c r="L5741" t="s">
        <v>26</v>
      </c>
      <c r="N5741" t="s">
        <v>24</v>
      </c>
    </row>
    <row r="5742" spans="1:14" x14ac:dyDescent="0.25">
      <c r="A5742" t="s">
        <v>1371</v>
      </c>
      <c r="B5742" t="s">
        <v>6848</v>
      </c>
      <c r="C5742" t="s">
        <v>619</v>
      </c>
      <c r="D5742" t="s">
        <v>21</v>
      </c>
      <c r="E5742">
        <v>98072</v>
      </c>
      <c r="F5742" t="s">
        <v>22</v>
      </c>
      <c r="G5742" t="s">
        <v>22</v>
      </c>
      <c r="H5742" t="s">
        <v>57</v>
      </c>
      <c r="I5742" t="s">
        <v>212</v>
      </c>
      <c r="J5742" s="1">
        <v>43334</v>
      </c>
      <c r="K5742" s="1">
        <v>43342</v>
      </c>
      <c r="L5742" t="s">
        <v>118</v>
      </c>
      <c r="N5742" t="s">
        <v>1992</v>
      </c>
    </row>
    <row r="5743" spans="1:14" x14ac:dyDescent="0.25">
      <c r="A5743" t="s">
        <v>649</v>
      </c>
      <c r="B5743" t="s">
        <v>650</v>
      </c>
      <c r="C5743" t="s">
        <v>29</v>
      </c>
      <c r="D5743" t="s">
        <v>21</v>
      </c>
      <c r="E5743">
        <v>98801</v>
      </c>
      <c r="F5743" t="s">
        <v>22</v>
      </c>
      <c r="G5743" t="s">
        <v>22</v>
      </c>
      <c r="H5743" t="s">
        <v>57</v>
      </c>
      <c r="I5743" t="s">
        <v>620</v>
      </c>
      <c r="J5743" s="1">
        <v>43322</v>
      </c>
      <c r="K5743" s="1">
        <v>43342</v>
      </c>
      <c r="L5743" t="s">
        <v>118</v>
      </c>
      <c r="N5743" t="s">
        <v>1992</v>
      </c>
    </row>
    <row r="5744" spans="1:14" x14ac:dyDescent="0.25">
      <c r="A5744" t="s">
        <v>8906</v>
      </c>
      <c r="B5744" t="s">
        <v>8907</v>
      </c>
      <c r="C5744" t="s">
        <v>236</v>
      </c>
      <c r="D5744" t="s">
        <v>21</v>
      </c>
      <c r="E5744">
        <v>98409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43341</v>
      </c>
      <c r="L5744" t="s">
        <v>26</v>
      </c>
      <c r="N5744" t="s">
        <v>24</v>
      </c>
    </row>
    <row r="5745" spans="1:14" x14ac:dyDescent="0.25">
      <c r="A5745" t="s">
        <v>6093</v>
      </c>
      <c r="B5745" t="s">
        <v>6094</v>
      </c>
      <c r="C5745" t="s">
        <v>142</v>
      </c>
      <c r="D5745" t="s">
        <v>21</v>
      </c>
      <c r="E5745">
        <v>98901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43341</v>
      </c>
      <c r="L5745" t="s">
        <v>26</v>
      </c>
      <c r="N5745" t="s">
        <v>24</v>
      </c>
    </row>
    <row r="5746" spans="1:14" x14ac:dyDescent="0.25">
      <c r="A5746">
        <v>76</v>
      </c>
      <c r="B5746" t="s">
        <v>8908</v>
      </c>
      <c r="C5746" t="s">
        <v>3862</v>
      </c>
      <c r="D5746" t="s">
        <v>21</v>
      </c>
      <c r="E5746">
        <v>98022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43341</v>
      </c>
      <c r="L5746" t="s">
        <v>26</v>
      </c>
      <c r="N5746" t="s">
        <v>24</v>
      </c>
    </row>
    <row r="5747" spans="1:14" x14ac:dyDescent="0.25">
      <c r="A5747" t="s">
        <v>6968</v>
      </c>
      <c r="B5747" t="s">
        <v>6969</v>
      </c>
      <c r="C5747" t="s">
        <v>6970</v>
      </c>
      <c r="D5747" t="s">
        <v>21</v>
      </c>
      <c r="E5747">
        <v>98840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43341</v>
      </c>
      <c r="L5747" t="s">
        <v>26</v>
      </c>
      <c r="N5747" t="s">
        <v>24</v>
      </c>
    </row>
    <row r="5748" spans="1:14" x14ac:dyDescent="0.25">
      <c r="A5748" t="s">
        <v>2228</v>
      </c>
      <c r="B5748" t="s">
        <v>3089</v>
      </c>
      <c r="C5748" t="s">
        <v>1152</v>
      </c>
      <c r="D5748" t="s">
        <v>21</v>
      </c>
      <c r="E5748">
        <v>98903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43341</v>
      </c>
      <c r="L5748" t="s">
        <v>26</v>
      </c>
      <c r="N5748" t="s">
        <v>24</v>
      </c>
    </row>
    <row r="5749" spans="1:14" x14ac:dyDescent="0.25">
      <c r="A5749" t="s">
        <v>2560</v>
      </c>
      <c r="B5749" t="s">
        <v>8909</v>
      </c>
      <c r="C5749" t="s">
        <v>3862</v>
      </c>
      <c r="D5749" t="s">
        <v>21</v>
      </c>
      <c r="E5749">
        <v>98022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43341</v>
      </c>
      <c r="L5749" t="s">
        <v>26</v>
      </c>
      <c r="N5749" t="s">
        <v>24</v>
      </c>
    </row>
    <row r="5750" spans="1:14" x14ac:dyDescent="0.25">
      <c r="A5750" t="s">
        <v>8910</v>
      </c>
      <c r="B5750" t="s">
        <v>8911</v>
      </c>
      <c r="C5750" t="s">
        <v>20</v>
      </c>
      <c r="D5750" t="s">
        <v>21</v>
      </c>
      <c r="E5750">
        <v>98115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43341</v>
      </c>
      <c r="L5750" t="s">
        <v>26</v>
      </c>
      <c r="N5750" t="s">
        <v>24</v>
      </c>
    </row>
    <row r="5751" spans="1:14" x14ac:dyDescent="0.25">
      <c r="A5751" t="s">
        <v>396</v>
      </c>
      <c r="B5751" t="s">
        <v>397</v>
      </c>
      <c r="C5751" t="s">
        <v>398</v>
      </c>
      <c r="D5751" t="s">
        <v>21</v>
      </c>
      <c r="E5751">
        <v>98606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43341</v>
      </c>
      <c r="L5751" t="s">
        <v>26</v>
      </c>
      <c r="N5751" t="s">
        <v>24</v>
      </c>
    </row>
    <row r="5752" spans="1:14" x14ac:dyDescent="0.25">
      <c r="A5752" t="s">
        <v>1162</v>
      </c>
      <c r="B5752" t="s">
        <v>1163</v>
      </c>
      <c r="C5752" t="s">
        <v>1152</v>
      </c>
      <c r="D5752" t="s">
        <v>21</v>
      </c>
      <c r="E5752">
        <v>98903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43341</v>
      </c>
      <c r="L5752" t="s">
        <v>26</v>
      </c>
      <c r="N5752" t="s">
        <v>24</v>
      </c>
    </row>
    <row r="5753" spans="1:14" x14ac:dyDescent="0.25">
      <c r="A5753" t="s">
        <v>8912</v>
      </c>
      <c r="B5753" t="s">
        <v>1151</v>
      </c>
      <c r="C5753" t="s">
        <v>1152</v>
      </c>
      <c r="D5753" t="s">
        <v>21</v>
      </c>
      <c r="E5753">
        <v>98903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43341</v>
      </c>
      <c r="L5753" t="s">
        <v>26</v>
      </c>
      <c r="N5753" t="s">
        <v>24</v>
      </c>
    </row>
    <row r="5754" spans="1:14" x14ac:dyDescent="0.25">
      <c r="A5754" t="s">
        <v>8913</v>
      </c>
      <c r="B5754" t="s">
        <v>8914</v>
      </c>
      <c r="C5754" t="s">
        <v>5365</v>
      </c>
      <c r="D5754" t="s">
        <v>21</v>
      </c>
      <c r="E5754">
        <v>98391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43341</v>
      </c>
      <c r="L5754" t="s">
        <v>26</v>
      </c>
      <c r="N5754" t="s">
        <v>24</v>
      </c>
    </row>
    <row r="5755" spans="1:14" x14ac:dyDescent="0.25">
      <c r="A5755" t="s">
        <v>8915</v>
      </c>
      <c r="B5755" t="s">
        <v>8916</v>
      </c>
      <c r="C5755" t="s">
        <v>6970</v>
      </c>
      <c r="D5755" t="s">
        <v>21</v>
      </c>
      <c r="E5755">
        <v>98840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43341</v>
      </c>
      <c r="L5755" t="s">
        <v>26</v>
      </c>
      <c r="N5755" t="s">
        <v>24</v>
      </c>
    </row>
    <row r="5756" spans="1:14" x14ac:dyDescent="0.25">
      <c r="A5756" t="s">
        <v>2052</v>
      </c>
      <c r="B5756" t="s">
        <v>2053</v>
      </c>
      <c r="C5756" t="s">
        <v>286</v>
      </c>
      <c r="D5756" t="s">
        <v>21</v>
      </c>
      <c r="E5756">
        <v>98506</v>
      </c>
      <c r="F5756" t="s">
        <v>22</v>
      </c>
      <c r="G5756" t="s">
        <v>22</v>
      </c>
      <c r="H5756" t="s">
        <v>116</v>
      </c>
      <c r="I5756" t="s">
        <v>117</v>
      </c>
      <c r="J5756" t="s">
        <v>59</v>
      </c>
      <c r="K5756" s="1">
        <v>43341</v>
      </c>
      <c r="L5756" t="s">
        <v>60</v>
      </c>
      <c r="M5756" t="str">
        <f>HYPERLINK("https://www.regulations.gov/docket?D=FDA-2018-H-3288")</f>
        <v>https://www.regulations.gov/docket?D=FDA-2018-H-3288</v>
      </c>
      <c r="N5756" t="s">
        <v>59</v>
      </c>
    </row>
    <row r="5757" spans="1:14" x14ac:dyDescent="0.25">
      <c r="A5757" t="s">
        <v>5943</v>
      </c>
      <c r="B5757" t="s">
        <v>5944</v>
      </c>
      <c r="C5757" t="s">
        <v>142</v>
      </c>
      <c r="D5757" t="s">
        <v>21</v>
      </c>
      <c r="E5757">
        <v>98908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43341</v>
      </c>
      <c r="L5757" t="s">
        <v>26</v>
      </c>
      <c r="N5757" t="s">
        <v>24</v>
      </c>
    </row>
    <row r="5758" spans="1:14" x14ac:dyDescent="0.25">
      <c r="A5758" t="s">
        <v>3183</v>
      </c>
      <c r="B5758" t="s">
        <v>3184</v>
      </c>
      <c r="C5758" t="s">
        <v>407</v>
      </c>
      <c r="D5758" t="s">
        <v>21</v>
      </c>
      <c r="E5758">
        <v>98604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43341</v>
      </c>
      <c r="L5758" t="s">
        <v>26</v>
      </c>
      <c r="N5758" t="s">
        <v>24</v>
      </c>
    </row>
    <row r="5759" spans="1:14" x14ac:dyDescent="0.25">
      <c r="A5759" t="s">
        <v>683</v>
      </c>
      <c r="B5759" t="s">
        <v>3372</v>
      </c>
      <c r="C5759" t="s">
        <v>1152</v>
      </c>
      <c r="D5759" t="s">
        <v>21</v>
      </c>
      <c r="E5759">
        <v>98902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43341</v>
      </c>
      <c r="L5759" t="s">
        <v>26</v>
      </c>
      <c r="N5759" t="s">
        <v>24</v>
      </c>
    </row>
    <row r="5760" spans="1:14" x14ac:dyDescent="0.25">
      <c r="A5760" t="s">
        <v>8917</v>
      </c>
      <c r="B5760" t="s">
        <v>8918</v>
      </c>
      <c r="C5760" t="s">
        <v>393</v>
      </c>
      <c r="D5760" t="s">
        <v>21</v>
      </c>
      <c r="E5760">
        <v>98812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43341</v>
      </c>
      <c r="L5760" t="s">
        <v>26</v>
      </c>
      <c r="N5760" t="s">
        <v>24</v>
      </c>
    </row>
    <row r="5761" spans="1:14" x14ac:dyDescent="0.25">
      <c r="A5761" t="s">
        <v>8919</v>
      </c>
      <c r="B5761" t="s">
        <v>8920</v>
      </c>
      <c r="C5761" t="s">
        <v>1387</v>
      </c>
      <c r="D5761" t="s">
        <v>21</v>
      </c>
      <c r="E5761">
        <v>98424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43341</v>
      </c>
      <c r="L5761" t="s">
        <v>26</v>
      </c>
      <c r="N5761" t="s">
        <v>24</v>
      </c>
    </row>
    <row r="5762" spans="1:14" x14ac:dyDescent="0.25">
      <c r="A5762" t="s">
        <v>3200</v>
      </c>
      <c r="B5762" t="s">
        <v>3201</v>
      </c>
      <c r="C5762" t="s">
        <v>2019</v>
      </c>
      <c r="D5762" t="s">
        <v>21</v>
      </c>
      <c r="E5762">
        <v>98642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43341</v>
      </c>
      <c r="L5762" t="s">
        <v>26</v>
      </c>
      <c r="N5762" t="s">
        <v>24</v>
      </c>
    </row>
    <row r="5763" spans="1:14" x14ac:dyDescent="0.25">
      <c r="A5763" t="s">
        <v>3324</v>
      </c>
      <c r="B5763" t="s">
        <v>3325</v>
      </c>
      <c r="C5763" t="s">
        <v>2019</v>
      </c>
      <c r="D5763" t="s">
        <v>21</v>
      </c>
      <c r="E5763">
        <v>98642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43341</v>
      </c>
      <c r="L5763" t="s">
        <v>26</v>
      </c>
      <c r="N5763" t="s">
        <v>24</v>
      </c>
    </row>
    <row r="5764" spans="1:14" x14ac:dyDescent="0.25">
      <c r="A5764" t="s">
        <v>8921</v>
      </c>
      <c r="B5764" t="s">
        <v>8922</v>
      </c>
      <c r="C5764" t="s">
        <v>3862</v>
      </c>
      <c r="D5764" t="s">
        <v>21</v>
      </c>
      <c r="E5764">
        <v>98022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43340</v>
      </c>
      <c r="L5764" t="s">
        <v>26</v>
      </c>
      <c r="N5764" t="s">
        <v>24</v>
      </c>
    </row>
    <row r="5765" spans="1:14" x14ac:dyDescent="0.25">
      <c r="A5765" t="s">
        <v>8923</v>
      </c>
      <c r="B5765" t="s">
        <v>8924</v>
      </c>
      <c r="C5765" t="s">
        <v>3862</v>
      </c>
      <c r="D5765" t="s">
        <v>21</v>
      </c>
      <c r="E5765">
        <v>98022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43340</v>
      </c>
      <c r="L5765" t="s">
        <v>26</v>
      </c>
      <c r="N5765" t="s">
        <v>24</v>
      </c>
    </row>
    <row r="5766" spans="1:14" x14ac:dyDescent="0.25">
      <c r="A5766" t="s">
        <v>3718</v>
      </c>
      <c r="B5766" t="s">
        <v>3719</v>
      </c>
      <c r="C5766" t="s">
        <v>230</v>
      </c>
      <c r="D5766" t="s">
        <v>21</v>
      </c>
      <c r="E5766">
        <v>98264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43340</v>
      </c>
      <c r="L5766" t="s">
        <v>26</v>
      </c>
      <c r="N5766" t="s">
        <v>24</v>
      </c>
    </row>
    <row r="5767" spans="1:14" x14ac:dyDescent="0.25">
      <c r="A5767" t="s">
        <v>8925</v>
      </c>
      <c r="B5767" t="s">
        <v>582</v>
      </c>
      <c r="C5767" t="s">
        <v>230</v>
      </c>
      <c r="D5767" t="s">
        <v>21</v>
      </c>
      <c r="E5767">
        <v>98264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43340</v>
      </c>
      <c r="L5767" t="s">
        <v>26</v>
      </c>
      <c r="N5767" t="s">
        <v>24</v>
      </c>
    </row>
    <row r="5768" spans="1:14" x14ac:dyDescent="0.25">
      <c r="A5768" t="s">
        <v>8926</v>
      </c>
      <c r="B5768" t="s">
        <v>8927</v>
      </c>
      <c r="C5768" t="s">
        <v>266</v>
      </c>
      <c r="D5768" t="s">
        <v>21</v>
      </c>
      <c r="E5768">
        <v>98092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43340</v>
      </c>
      <c r="L5768" t="s">
        <v>26</v>
      </c>
      <c r="N5768" t="s">
        <v>24</v>
      </c>
    </row>
    <row r="5769" spans="1:14" x14ac:dyDescent="0.25">
      <c r="A5769" t="s">
        <v>8928</v>
      </c>
      <c r="B5769" t="s">
        <v>8929</v>
      </c>
      <c r="C5769" t="s">
        <v>3862</v>
      </c>
      <c r="D5769" t="s">
        <v>21</v>
      </c>
      <c r="E5769">
        <v>98022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43340</v>
      </c>
      <c r="L5769" t="s">
        <v>26</v>
      </c>
      <c r="N5769" t="s">
        <v>24</v>
      </c>
    </row>
    <row r="5770" spans="1:14" x14ac:dyDescent="0.25">
      <c r="A5770" t="s">
        <v>8930</v>
      </c>
      <c r="B5770" t="s">
        <v>8931</v>
      </c>
      <c r="C5770" t="s">
        <v>3862</v>
      </c>
      <c r="D5770" t="s">
        <v>21</v>
      </c>
      <c r="E5770">
        <v>98022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43340</v>
      </c>
      <c r="L5770" t="s">
        <v>26</v>
      </c>
      <c r="N5770" t="s">
        <v>24</v>
      </c>
    </row>
    <row r="5771" spans="1:14" x14ac:dyDescent="0.25">
      <c r="A5771" t="s">
        <v>3918</v>
      </c>
      <c r="B5771" t="s">
        <v>3919</v>
      </c>
      <c r="C5771" t="s">
        <v>230</v>
      </c>
      <c r="D5771" t="s">
        <v>21</v>
      </c>
      <c r="E5771">
        <v>98264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43340</v>
      </c>
      <c r="L5771" t="s">
        <v>26</v>
      </c>
      <c r="N5771" t="s">
        <v>24</v>
      </c>
    </row>
    <row r="5772" spans="1:14" x14ac:dyDescent="0.25">
      <c r="A5772" t="s">
        <v>8932</v>
      </c>
      <c r="B5772" t="s">
        <v>8933</v>
      </c>
      <c r="C5772" t="s">
        <v>81</v>
      </c>
      <c r="D5772" t="s">
        <v>21</v>
      </c>
      <c r="E5772">
        <v>99206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43340</v>
      </c>
      <c r="L5772" t="s">
        <v>26</v>
      </c>
      <c r="N5772" t="s">
        <v>24</v>
      </c>
    </row>
    <row r="5773" spans="1:14" x14ac:dyDescent="0.25">
      <c r="A5773" t="s">
        <v>111</v>
      </c>
      <c r="B5773" t="s">
        <v>112</v>
      </c>
      <c r="C5773" t="s">
        <v>20</v>
      </c>
      <c r="D5773" t="s">
        <v>21</v>
      </c>
      <c r="E5773">
        <v>98115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43340</v>
      </c>
      <c r="L5773" t="s">
        <v>26</v>
      </c>
      <c r="N5773" t="s">
        <v>24</v>
      </c>
    </row>
    <row r="5774" spans="1:14" x14ac:dyDescent="0.25">
      <c r="A5774" t="s">
        <v>8934</v>
      </c>
      <c r="B5774" t="s">
        <v>8935</v>
      </c>
      <c r="C5774" t="s">
        <v>20</v>
      </c>
      <c r="D5774" t="s">
        <v>21</v>
      </c>
      <c r="E5774">
        <v>98119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43340</v>
      </c>
      <c r="L5774" t="s">
        <v>26</v>
      </c>
      <c r="N5774" t="s">
        <v>24</v>
      </c>
    </row>
    <row r="5775" spans="1:14" x14ac:dyDescent="0.25">
      <c r="A5775" t="s">
        <v>3703</v>
      </c>
      <c r="B5775" t="s">
        <v>3704</v>
      </c>
      <c r="C5775" t="s">
        <v>20</v>
      </c>
      <c r="D5775" t="s">
        <v>21</v>
      </c>
      <c r="E5775">
        <v>98109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43340</v>
      </c>
      <c r="L5775" t="s">
        <v>26</v>
      </c>
      <c r="N5775" t="s">
        <v>24</v>
      </c>
    </row>
    <row r="5776" spans="1:14" x14ac:dyDescent="0.25">
      <c r="A5776" t="s">
        <v>1817</v>
      </c>
      <c r="B5776" t="s">
        <v>1818</v>
      </c>
      <c r="C5776" t="s">
        <v>261</v>
      </c>
      <c r="D5776" t="s">
        <v>21</v>
      </c>
      <c r="E5776">
        <v>99218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43340</v>
      </c>
      <c r="L5776" t="s">
        <v>26</v>
      </c>
      <c r="N5776" t="s">
        <v>24</v>
      </c>
    </row>
    <row r="5777" spans="1:14" x14ac:dyDescent="0.25">
      <c r="A5777" t="s">
        <v>6793</v>
      </c>
      <c r="B5777" t="s">
        <v>6794</v>
      </c>
      <c r="C5777" t="s">
        <v>81</v>
      </c>
      <c r="D5777" t="s">
        <v>21</v>
      </c>
      <c r="E5777">
        <v>99206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43340</v>
      </c>
      <c r="L5777" t="s">
        <v>26</v>
      </c>
      <c r="N5777" t="s">
        <v>24</v>
      </c>
    </row>
    <row r="5778" spans="1:14" x14ac:dyDescent="0.25">
      <c r="A5778" t="s">
        <v>633</v>
      </c>
      <c r="B5778" t="s">
        <v>8936</v>
      </c>
      <c r="C5778" t="s">
        <v>20</v>
      </c>
      <c r="D5778" t="s">
        <v>21</v>
      </c>
      <c r="E5778">
        <v>98115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43340</v>
      </c>
      <c r="L5778" t="s">
        <v>26</v>
      </c>
      <c r="N5778" t="s">
        <v>24</v>
      </c>
    </row>
    <row r="5779" spans="1:14" x14ac:dyDescent="0.25">
      <c r="A5779" t="s">
        <v>3585</v>
      </c>
      <c r="B5779" t="s">
        <v>3586</v>
      </c>
      <c r="C5779" t="s">
        <v>230</v>
      </c>
      <c r="D5779" t="s">
        <v>21</v>
      </c>
      <c r="E5779">
        <v>98264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43340</v>
      </c>
      <c r="L5779" t="s">
        <v>26</v>
      </c>
      <c r="N5779" t="s">
        <v>24</v>
      </c>
    </row>
    <row r="5780" spans="1:14" x14ac:dyDescent="0.25">
      <c r="A5780" t="s">
        <v>8937</v>
      </c>
      <c r="B5780" t="s">
        <v>8938</v>
      </c>
      <c r="C5780" t="s">
        <v>215</v>
      </c>
      <c r="D5780" t="s">
        <v>21</v>
      </c>
      <c r="E5780">
        <v>98003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43340</v>
      </c>
      <c r="L5780" t="s">
        <v>26</v>
      </c>
      <c r="N5780" t="s">
        <v>24</v>
      </c>
    </row>
    <row r="5781" spans="1:14" x14ac:dyDescent="0.25">
      <c r="A5781" t="s">
        <v>8939</v>
      </c>
      <c r="B5781" t="s">
        <v>8940</v>
      </c>
      <c r="C5781" t="s">
        <v>81</v>
      </c>
      <c r="D5781" t="s">
        <v>21</v>
      </c>
      <c r="E5781">
        <v>99206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43340</v>
      </c>
      <c r="L5781" t="s">
        <v>26</v>
      </c>
      <c r="N5781" t="s">
        <v>24</v>
      </c>
    </row>
    <row r="5782" spans="1:14" x14ac:dyDescent="0.25">
      <c r="A5782" t="s">
        <v>8941</v>
      </c>
      <c r="B5782" t="s">
        <v>8942</v>
      </c>
      <c r="C5782" t="s">
        <v>20</v>
      </c>
      <c r="D5782" t="s">
        <v>21</v>
      </c>
      <c r="E5782">
        <v>98121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43340</v>
      </c>
      <c r="L5782" t="s">
        <v>26</v>
      </c>
      <c r="N5782" t="s">
        <v>24</v>
      </c>
    </row>
    <row r="5783" spans="1:14" x14ac:dyDescent="0.25">
      <c r="A5783" t="s">
        <v>8943</v>
      </c>
      <c r="B5783" t="s">
        <v>8944</v>
      </c>
      <c r="C5783" t="s">
        <v>81</v>
      </c>
      <c r="D5783" t="s">
        <v>21</v>
      </c>
      <c r="E5783">
        <v>99206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43340</v>
      </c>
      <c r="L5783" t="s">
        <v>26</v>
      </c>
      <c r="N5783" t="s">
        <v>24</v>
      </c>
    </row>
    <row r="5784" spans="1:14" x14ac:dyDescent="0.25">
      <c r="A5784" t="s">
        <v>1417</v>
      </c>
      <c r="B5784" t="s">
        <v>2540</v>
      </c>
      <c r="C5784" t="s">
        <v>261</v>
      </c>
      <c r="D5784" t="s">
        <v>21</v>
      </c>
      <c r="E5784">
        <v>99205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43340</v>
      </c>
      <c r="L5784" t="s">
        <v>26</v>
      </c>
      <c r="N5784" t="s">
        <v>24</v>
      </c>
    </row>
    <row r="5785" spans="1:14" x14ac:dyDescent="0.25">
      <c r="A5785" t="s">
        <v>3928</v>
      </c>
      <c r="B5785" t="s">
        <v>3929</v>
      </c>
      <c r="C5785" t="s">
        <v>3930</v>
      </c>
      <c r="D5785" t="s">
        <v>21</v>
      </c>
      <c r="E5785">
        <v>98266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43340</v>
      </c>
      <c r="L5785" t="s">
        <v>26</v>
      </c>
      <c r="N5785" t="s">
        <v>24</v>
      </c>
    </row>
    <row r="5786" spans="1:14" x14ac:dyDescent="0.25">
      <c r="A5786" t="s">
        <v>3883</v>
      </c>
      <c r="B5786" t="s">
        <v>3884</v>
      </c>
      <c r="C5786" t="s">
        <v>20</v>
      </c>
      <c r="D5786" t="s">
        <v>21</v>
      </c>
      <c r="E5786">
        <v>98109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43340</v>
      </c>
      <c r="L5786" t="s">
        <v>26</v>
      </c>
      <c r="N5786" t="s">
        <v>24</v>
      </c>
    </row>
    <row r="5787" spans="1:14" x14ac:dyDescent="0.25">
      <c r="A5787" t="s">
        <v>4171</v>
      </c>
      <c r="B5787" t="s">
        <v>4172</v>
      </c>
      <c r="C5787" t="s">
        <v>20</v>
      </c>
      <c r="D5787" t="s">
        <v>21</v>
      </c>
      <c r="E5787">
        <v>98109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43340</v>
      </c>
      <c r="L5787" t="s">
        <v>26</v>
      </c>
      <c r="N5787" t="s">
        <v>24</v>
      </c>
    </row>
    <row r="5788" spans="1:14" x14ac:dyDescent="0.25">
      <c r="A5788" t="s">
        <v>8945</v>
      </c>
      <c r="B5788" t="s">
        <v>8946</v>
      </c>
      <c r="C5788" t="s">
        <v>81</v>
      </c>
      <c r="D5788" t="s">
        <v>21</v>
      </c>
      <c r="E5788">
        <v>99206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43340</v>
      </c>
      <c r="L5788" t="s">
        <v>26</v>
      </c>
      <c r="N5788" t="s">
        <v>24</v>
      </c>
    </row>
    <row r="5789" spans="1:14" x14ac:dyDescent="0.25">
      <c r="A5789" t="s">
        <v>3724</v>
      </c>
      <c r="B5789" t="s">
        <v>3725</v>
      </c>
      <c r="C5789" t="s">
        <v>1331</v>
      </c>
      <c r="D5789" t="s">
        <v>21</v>
      </c>
      <c r="E5789">
        <v>98244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43340</v>
      </c>
      <c r="L5789" t="s">
        <v>26</v>
      </c>
      <c r="N5789" t="s">
        <v>24</v>
      </c>
    </row>
    <row r="5790" spans="1:14" x14ac:dyDescent="0.25">
      <c r="A5790" t="s">
        <v>3686</v>
      </c>
      <c r="B5790" t="s">
        <v>3687</v>
      </c>
      <c r="C5790" t="s">
        <v>209</v>
      </c>
      <c r="D5790" t="s">
        <v>21</v>
      </c>
      <c r="E5790">
        <v>98042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43340</v>
      </c>
      <c r="L5790" t="s">
        <v>26</v>
      </c>
      <c r="N5790" t="s">
        <v>24</v>
      </c>
    </row>
    <row r="5791" spans="1:14" x14ac:dyDescent="0.25">
      <c r="A5791" t="s">
        <v>3220</v>
      </c>
      <c r="B5791" t="s">
        <v>8947</v>
      </c>
      <c r="C5791" t="s">
        <v>81</v>
      </c>
      <c r="D5791" t="s">
        <v>21</v>
      </c>
      <c r="E5791">
        <v>99206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43340</v>
      </c>
      <c r="L5791" t="s">
        <v>26</v>
      </c>
      <c r="N5791" t="s">
        <v>24</v>
      </c>
    </row>
    <row r="5792" spans="1:14" x14ac:dyDescent="0.25">
      <c r="A5792" t="s">
        <v>194</v>
      </c>
      <c r="B5792" t="s">
        <v>8948</v>
      </c>
      <c r="C5792" t="s">
        <v>20</v>
      </c>
      <c r="D5792" t="s">
        <v>21</v>
      </c>
      <c r="E5792">
        <v>98119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43340</v>
      </c>
      <c r="L5792" t="s">
        <v>26</v>
      </c>
      <c r="N5792" t="s">
        <v>24</v>
      </c>
    </row>
    <row r="5793" spans="1:14" x14ac:dyDescent="0.25">
      <c r="A5793" t="s">
        <v>342</v>
      </c>
      <c r="B5793" t="s">
        <v>8949</v>
      </c>
      <c r="C5793" t="s">
        <v>261</v>
      </c>
      <c r="D5793" t="s">
        <v>21</v>
      </c>
      <c r="E5793">
        <v>99212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43340</v>
      </c>
      <c r="L5793" t="s">
        <v>26</v>
      </c>
      <c r="N5793" t="s">
        <v>24</v>
      </c>
    </row>
    <row r="5794" spans="1:14" x14ac:dyDescent="0.25">
      <c r="A5794" t="s">
        <v>683</v>
      </c>
      <c r="B5794" t="s">
        <v>8950</v>
      </c>
      <c r="C5794" t="s">
        <v>20</v>
      </c>
      <c r="D5794" t="s">
        <v>21</v>
      </c>
      <c r="E5794">
        <v>98136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43340</v>
      </c>
      <c r="L5794" t="s">
        <v>26</v>
      </c>
      <c r="N5794" t="s">
        <v>24</v>
      </c>
    </row>
    <row r="5795" spans="1:14" x14ac:dyDescent="0.25">
      <c r="A5795" t="s">
        <v>2783</v>
      </c>
      <c r="B5795" t="s">
        <v>8951</v>
      </c>
      <c r="C5795" t="s">
        <v>261</v>
      </c>
      <c r="D5795" t="s">
        <v>21</v>
      </c>
      <c r="E5795">
        <v>99206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43340</v>
      </c>
      <c r="L5795" t="s">
        <v>26</v>
      </c>
      <c r="N5795" t="s">
        <v>24</v>
      </c>
    </row>
    <row r="5796" spans="1:14" x14ac:dyDescent="0.25">
      <c r="A5796" t="s">
        <v>8037</v>
      </c>
      <c r="B5796" t="s">
        <v>8952</v>
      </c>
      <c r="C5796" t="s">
        <v>227</v>
      </c>
      <c r="D5796" t="s">
        <v>21</v>
      </c>
      <c r="E5796">
        <v>98229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43340</v>
      </c>
      <c r="L5796" t="s">
        <v>26</v>
      </c>
      <c r="N5796" t="s">
        <v>24</v>
      </c>
    </row>
    <row r="5797" spans="1:14" x14ac:dyDescent="0.25">
      <c r="A5797" t="s">
        <v>2667</v>
      </c>
      <c r="B5797" t="s">
        <v>8953</v>
      </c>
      <c r="C5797" t="s">
        <v>2669</v>
      </c>
      <c r="D5797" t="s">
        <v>21</v>
      </c>
      <c r="E5797">
        <v>98022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43340</v>
      </c>
      <c r="L5797" t="s">
        <v>26</v>
      </c>
      <c r="N5797" t="s">
        <v>24</v>
      </c>
    </row>
    <row r="5798" spans="1:14" x14ac:dyDescent="0.25">
      <c r="A5798" t="s">
        <v>3711</v>
      </c>
      <c r="B5798" t="s">
        <v>8954</v>
      </c>
      <c r="C5798" t="s">
        <v>81</v>
      </c>
      <c r="D5798" t="s">
        <v>21</v>
      </c>
      <c r="E5798">
        <v>99206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43340</v>
      </c>
      <c r="L5798" t="s">
        <v>26</v>
      </c>
      <c r="N5798" t="s">
        <v>24</v>
      </c>
    </row>
    <row r="5799" spans="1:14" x14ac:dyDescent="0.25">
      <c r="A5799" t="s">
        <v>3601</v>
      </c>
      <c r="B5799" t="s">
        <v>3602</v>
      </c>
      <c r="C5799" t="s">
        <v>1331</v>
      </c>
      <c r="D5799" t="s">
        <v>21</v>
      </c>
      <c r="E5799">
        <v>98244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43340</v>
      </c>
      <c r="L5799" t="s">
        <v>26</v>
      </c>
      <c r="N5799" t="s">
        <v>24</v>
      </c>
    </row>
    <row r="5800" spans="1:14" x14ac:dyDescent="0.25">
      <c r="A5800" t="s">
        <v>8955</v>
      </c>
      <c r="B5800" t="s">
        <v>8956</v>
      </c>
      <c r="C5800" t="s">
        <v>3862</v>
      </c>
      <c r="D5800" t="s">
        <v>21</v>
      </c>
      <c r="E5800">
        <v>98022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43340</v>
      </c>
      <c r="L5800" t="s">
        <v>26</v>
      </c>
      <c r="N5800" t="s">
        <v>24</v>
      </c>
    </row>
    <row r="5801" spans="1:14" x14ac:dyDescent="0.25">
      <c r="A5801" t="s">
        <v>8957</v>
      </c>
      <c r="B5801" t="s">
        <v>8958</v>
      </c>
      <c r="C5801" t="s">
        <v>261</v>
      </c>
      <c r="D5801" t="s">
        <v>21</v>
      </c>
      <c r="E5801">
        <v>99217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43340</v>
      </c>
      <c r="L5801" t="s">
        <v>26</v>
      </c>
      <c r="N5801" t="s">
        <v>24</v>
      </c>
    </row>
    <row r="5802" spans="1:14" x14ac:dyDescent="0.25">
      <c r="A5802" t="s">
        <v>3891</v>
      </c>
      <c r="B5802" t="s">
        <v>3892</v>
      </c>
      <c r="C5802" t="s">
        <v>20</v>
      </c>
      <c r="D5802" t="s">
        <v>21</v>
      </c>
      <c r="E5802">
        <v>98109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43340</v>
      </c>
      <c r="L5802" t="s">
        <v>26</v>
      </c>
      <c r="N5802" t="s">
        <v>24</v>
      </c>
    </row>
    <row r="5803" spans="1:14" x14ac:dyDescent="0.25">
      <c r="A5803" t="s">
        <v>3945</v>
      </c>
      <c r="B5803" t="s">
        <v>3946</v>
      </c>
      <c r="C5803" t="s">
        <v>3930</v>
      </c>
      <c r="D5803" t="s">
        <v>21</v>
      </c>
      <c r="E5803">
        <v>98226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43340</v>
      </c>
      <c r="L5803" t="s">
        <v>26</v>
      </c>
      <c r="N5803" t="s">
        <v>24</v>
      </c>
    </row>
    <row r="5804" spans="1:14" x14ac:dyDescent="0.25">
      <c r="A5804" t="s">
        <v>8533</v>
      </c>
      <c r="B5804" t="s">
        <v>8959</v>
      </c>
      <c r="C5804" t="s">
        <v>3572</v>
      </c>
      <c r="D5804" t="s">
        <v>21</v>
      </c>
      <c r="E5804">
        <v>98247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43340</v>
      </c>
      <c r="L5804" t="s">
        <v>26</v>
      </c>
      <c r="N5804" t="s">
        <v>24</v>
      </c>
    </row>
    <row r="5805" spans="1:14" x14ac:dyDescent="0.25">
      <c r="A5805" t="s">
        <v>1143</v>
      </c>
      <c r="B5805" t="s">
        <v>8960</v>
      </c>
      <c r="C5805" t="s">
        <v>3862</v>
      </c>
      <c r="D5805" t="s">
        <v>21</v>
      </c>
      <c r="E5805">
        <v>98022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43340</v>
      </c>
      <c r="L5805" t="s">
        <v>26</v>
      </c>
      <c r="N5805" t="s">
        <v>24</v>
      </c>
    </row>
    <row r="5806" spans="1:14" x14ac:dyDescent="0.25">
      <c r="A5806" t="s">
        <v>8961</v>
      </c>
      <c r="B5806" t="s">
        <v>8962</v>
      </c>
      <c r="C5806" t="s">
        <v>20</v>
      </c>
      <c r="D5806" t="s">
        <v>21</v>
      </c>
      <c r="E5806">
        <v>98116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43339</v>
      </c>
      <c r="L5806" t="s">
        <v>26</v>
      </c>
      <c r="N5806" t="s">
        <v>24</v>
      </c>
    </row>
    <row r="5807" spans="1:14" x14ac:dyDescent="0.25">
      <c r="A5807" t="s">
        <v>18</v>
      </c>
      <c r="B5807" t="s">
        <v>19</v>
      </c>
      <c r="C5807" t="s">
        <v>20</v>
      </c>
      <c r="D5807" t="s">
        <v>21</v>
      </c>
      <c r="E5807">
        <v>98116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43339</v>
      </c>
      <c r="L5807" t="s">
        <v>26</v>
      </c>
      <c r="N5807" t="s">
        <v>24</v>
      </c>
    </row>
    <row r="5808" spans="1:14" x14ac:dyDescent="0.25">
      <c r="A5808" t="s">
        <v>8963</v>
      </c>
      <c r="B5808" t="s">
        <v>8964</v>
      </c>
      <c r="C5808" t="s">
        <v>20</v>
      </c>
      <c r="D5808" t="s">
        <v>21</v>
      </c>
      <c r="E5808">
        <v>98126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43339</v>
      </c>
      <c r="L5808" t="s">
        <v>26</v>
      </c>
      <c r="N5808" t="s">
        <v>24</v>
      </c>
    </row>
    <row r="5809" spans="1:14" x14ac:dyDescent="0.25">
      <c r="A5809" t="s">
        <v>4155</v>
      </c>
      <c r="B5809" t="s">
        <v>4156</v>
      </c>
      <c r="C5809" t="s">
        <v>20</v>
      </c>
      <c r="D5809" t="s">
        <v>21</v>
      </c>
      <c r="E5809">
        <v>98109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43339</v>
      </c>
      <c r="L5809" t="s">
        <v>26</v>
      </c>
      <c r="N5809" t="s">
        <v>24</v>
      </c>
    </row>
    <row r="5810" spans="1:14" x14ac:dyDescent="0.25">
      <c r="A5810" t="s">
        <v>8965</v>
      </c>
      <c r="B5810" t="s">
        <v>8966</v>
      </c>
      <c r="C5810" t="s">
        <v>20</v>
      </c>
      <c r="D5810" t="s">
        <v>21</v>
      </c>
      <c r="E5810">
        <v>98126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43339</v>
      </c>
      <c r="L5810" t="s">
        <v>26</v>
      </c>
      <c r="N5810" t="s">
        <v>24</v>
      </c>
    </row>
    <row r="5811" spans="1:14" x14ac:dyDescent="0.25">
      <c r="A5811" t="s">
        <v>8967</v>
      </c>
      <c r="B5811" t="s">
        <v>8968</v>
      </c>
      <c r="C5811" t="s">
        <v>20</v>
      </c>
      <c r="D5811" t="s">
        <v>21</v>
      </c>
      <c r="E5811">
        <v>98126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43339</v>
      </c>
      <c r="L5811" t="s">
        <v>26</v>
      </c>
      <c r="N5811" t="s">
        <v>24</v>
      </c>
    </row>
    <row r="5812" spans="1:14" x14ac:dyDescent="0.25">
      <c r="A5812" t="s">
        <v>111</v>
      </c>
      <c r="B5812" t="s">
        <v>3833</v>
      </c>
      <c r="C5812" t="s">
        <v>20</v>
      </c>
      <c r="D5812" t="s">
        <v>21</v>
      </c>
      <c r="E5812">
        <v>98109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43339</v>
      </c>
      <c r="L5812" t="s">
        <v>26</v>
      </c>
      <c r="N5812" t="s">
        <v>24</v>
      </c>
    </row>
    <row r="5813" spans="1:14" x14ac:dyDescent="0.25">
      <c r="A5813" t="s">
        <v>8969</v>
      </c>
      <c r="B5813" t="s">
        <v>8970</v>
      </c>
      <c r="C5813" t="s">
        <v>20</v>
      </c>
      <c r="D5813" t="s">
        <v>21</v>
      </c>
      <c r="E5813">
        <v>98126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43339</v>
      </c>
      <c r="L5813" t="s">
        <v>26</v>
      </c>
      <c r="N5813" t="s">
        <v>24</v>
      </c>
    </row>
    <row r="5814" spans="1:14" x14ac:dyDescent="0.25">
      <c r="A5814" t="s">
        <v>8971</v>
      </c>
      <c r="B5814" t="s">
        <v>8972</v>
      </c>
      <c r="C5814" t="s">
        <v>20</v>
      </c>
      <c r="D5814" t="s">
        <v>21</v>
      </c>
      <c r="E5814">
        <v>98116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43339</v>
      </c>
      <c r="L5814" t="s">
        <v>26</v>
      </c>
      <c r="N5814" t="s">
        <v>24</v>
      </c>
    </row>
    <row r="5815" spans="1:14" x14ac:dyDescent="0.25">
      <c r="A5815" t="s">
        <v>3054</v>
      </c>
      <c r="B5815" t="s">
        <v>3055</v>
      </c>
      <c r="C5815" t="s">
        <v>20</v>
      </c>
      <c r="D5815" t="s">
        <v>21</v>
      </c>
      <c r="E5815">
        <v>98109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43339</v>
      </c>
      <c r="L5815" t="s">
        <v>26</v>
      </c>
      <c r="N5815" t="s">
        <v>24</v>
      </c>
    </row>
    <row r="5816" spans="1:14" x14ac:dyDescent="0.25">
      <c r="A5816" t="s">
        <v>6724</v>
      </c>
      <c r="B5816" t="s">
        <v>6725</v>
      </c>
      <c r="C5816" t="s">
        <v>261</v>
      </c>
      <c r="D5816" t="s">
        <v>21</v>
      </c>
      <c r="E5816">
        <v>99208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43339</v>
      </c>
      <c r="L5816" t="s">
        <v>26</v>
      </c>
      <c r="N5816" t="s">
        <v>24</v>
      </c>
    </row>
    <row r="5817" spans="1:14" x14ac:dyDescent="0.25">
      <c r="A5817" t="s">
        <v>8973</v>
      </c>
      <c r="B5817" t="s">
        <v>8974</v>
      </c>
      <c r="C5817" t="s">
        <v>20</v>
      </c>
      <c r="D5817" t="s">
        <v>21</v>
      </c>
      <c r="E5817">
        <v>98116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43339</v>
      </c>
      <c r="L5817" t="s">
        <v>26</v>
      </c>
      <c r="N5817" t="s">
        <v>24</v>
      </c>
    </row>
    <row r="5818" spans="1:14" x14ac:dyDescent="0.25">
      <c r="A5818" t="s">
        <v>3705</v>
      </c>
      <c r="B5818" t="s">
        <v>3706</v>
      </c>
      <c r="C5818" t="s">
        <v>20</v>
      </c>
      <c r="D5818" t="s">
        <v>21</v>
      </c>
      <c r="E5818">
        <v>98109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43339</v>
      </c>
      <c r="L5818" t="s">
        <v>26</v>
      </c>
      <c r="N5818" t="s">
        <v>24</v>
      </c>
    </row>
    <row r="5819" spans="1:14" x14ac:dyDescent="0.25">
      <c r="A5819" t="s">
        <v>8975</v>
      </c>
      <c r="B5819" t="s">
        <v>8976</v>
      </c>
      <c r="C5819" t="s">
        <v>108</v>
      </c>
      <c r="D5819" t="s">
        <v>21</v>
      </c>
      <c r="E5819">
        <v>98201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43339</v>
      </c>
      <c r="L5819" t="s">
        <v>26</v>
      </c>
      <c r="N5819" t="s">
        <v>24</v>
      </c>
    </row>
    <row r="5820" spans="1:14" x14ac:dyDescent="0.25">
      <c r="A5820" t="s">
        <v>3093</v>
      </c>
      <c r="B5820" t="s">
        <v>8977</v>
      </c>
      <c r="C5820" t="s">
        <v>20</v>
      </c>
      <c r="D5820" t="s">
        <v>21</v>
      </c>
      <c r="E5820">
        <v>98107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43339</v>
      </c>
      <c r="L5820" t="s">
        <v>26</v>
      </c>
      <c r="N5820" t="s">
        <v>24</v>
      </c>
    </row>
    <row r="5821" spans="1:14" x14ac:dyDescent="0.25">
      <c r="A5821" t="s">
        <v>187</v>
      </c>
      <c r="B5821" t="s">
        <v>8978</v>
      </c>
      <c r="C5821" t="s">
        <v>227</v>
      </c>
      <c r="D5821" t="s">
        <v>21</v>
      </c>
      <c r="E5821">
        <v>98226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43339</v>
      </c>
      <c r="L5821" t="s">
        <v>26</v>
      </c>
      <c r="N5821" t="s">
        <v>24</v>
      </c>
    </row>
    <row r="5822" spans="1:14" x14ac:dyDescent="0.25">
      <c r="A5822" t="s">
        <v>356</v>
      </c>
      <c r="B5822" t="s">
        <v>8979</v>
      </c>
      <c r="C5822" t="s">
        <v>5084</v>
      </c>
      <c r="D5822" t="s">
        <v>21</v>
      </c>
      <c r="E5822">
        <v>98070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43339</v>
      </c>
      <c r="L5822" t="s">
        <v>26</v>
      </c>
      <c r="N5822" t="s">
        <v>24</v>
      </c>
    </row>
    <row r="5823" spans="1:14" x14ac:dyDescent="0.25">
      <c r="A5823" t="s">
        <v>8437</v>
      </c>
      <c r="B5823" t="s">
        <v>8980</v>
      </c>
      <c r="C5823" t="s">
        <v>20</v>
      </c>
      <c r="D5823" t="s">
        <v>21</v>
      </c>
      <c r="E5823">
        <v>98117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43339</v>
      </c>
      <c r="L5823" t="s">
        <v>26</v>
      </c>
      <c r="N5823" t="s">
        <v>24</v>
      </c>
    </row>
    <row r="5824" spans="1:14" x14ac:dyDescent="0.25">
      <c r="A5824" t="s">
        <v>8981</v>
      </c>
      <c r="B5824" t="s">
        <v>8982</v>
      </c>
      <c r="C5824" t="s">
        <v>20</v>
      </c>
      <c r="D5824" t="s">
        <v>21</v>
      </c>
      <c r="E5824">
        <v>98116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43339</v>
      </c>
      <c r="L5824" t="s">
        <v>26</v>
      </c>
      <c r="N5824" t="s">
        <v>24</v>
      </c>
    </row>
    <row r="5825" spans="1:14" x14ac:dyDescent="0.25">
      <c r="A5825" t="s">
        <v>8983</v>
      </c>
      <c r="B5825" t="s">
        <v>8984</v>
      </c>
      <c r="C5825" t="s">
        <v>20</v>
      </c>
      <c r="D5825" t="s">
        <v>21</v>
      </c>
      <c r="E5825">
        <v>98116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43339</v>
      </c>
      <c r="L5825" t="s">
        <v>26</v>
      </c>
      <c r="N5825" t="s">
        <v>24</v>
      </c>
    </row>
    <row r="5826" spans="1:14" x14ac:dyDescent="0.25">
      <c r="A5826" t="s">
        <v>8985</v>
      </c>
      <c r="B5826" t="s">
        <v>8986</v>
      </c>
      <c r="C5826" t="s">
        <v>20</v>
      </c>
      <c r="D5826" t="s">
        <v>21</v>
      </c>
      <c r="E5826">
        <v>98126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43339</v>
      </c>
      <c r="L5826" t="s">
        <v>26</v>
      </c>
      <c r="N5826" t="s">
        <v>24</v>
      </c>
    </row>
    <row r="5827" spans="1:14" x14ac:dyDescent="0.25">
      <c r="A5827" t="s">
        <v>8987</v>
      </c>
      <c r="B5827" t="s">
        <v>8988</v>
      </c>
      <c r="C5827" t="s">
        <v>20</v>
      </c>
      <c r="D5827" t="s">
        <v>21</v>
      </c>
      <c r="E5827">
        <v>98115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43339</v>
      </c>
      <c r="L5827" t="s">
        <v>26</v>
      </c>
      <c r="N5827" t="s">
        <v>24</v>
      </c>
    </row>
    <row r="5828" spans="1:14" x14ac:dyDescent="0.25">
      <c r="A5828" t="s">
        <v>8989</v>
      </c>
      <c r="B5828" t="s">
        <v>8990</v>
      </c>
      <c r="C5828" t="s">
        <v>2641</v>
      </c>
      <c r="D5828" t="s">
        <v>21</v>
      </c>
      <c r="E5828">
        <v>98844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43339</v>
      </c>
      <c r="L5828" t="s">
        <v>26</v>
      </c>
      <c r="N5828" t="s">
        <v>24</v>
      </c>
    </row>
    <row r="5829" spans="1:14" x14ac:dyDescent="0.25">
      <c r="A5829" t="s">
        <v>8991</v>
      </c>
      <c r="B5829" t="s">
        <v>8992</v>
      </c>
      <c r="C5829" t="s">
        <v>20</v>
      </c>
      <c r="D5829" t="s">
        <v>21</v>
      </c>
      <c r="E5829">
        <v>98126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43339</v>
      </c>
      <c r="L5829" t="s">
        <v>26</v>
      </c>
      <c r="N5829" t="s">
        <v>24</v>
      </c>
    </row>
    <row r="5830" spans="1:14" x14ac:dyDescent="0.25">
      <c r="A5830" t="s">
        <v>65</v>
      </c>
      <c r="B5830" t="s">
        <v>66</v>
      </c>
      <c r="C5830" t="s">
        <v>20</v>
      </c>
      <c r="D5830" t="s">
        <v>21</v>
      </c>
      <c r="E5830">
        <v>98126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43339</v>
      </c>
      <c r="L5830" t="s">
        <v>26</v>
      </c>
      <c r="N5830" t="s">
        <v>24</v>
      </c>
    </row>
    <row r="5831" spans="1:14" x14ac:dyDescent="0.25">
      <c r="A5831" t="s">
        <v>839</v>
      </c>
      <c r="B5831" t="s">
        <v>840</v>
      </c>
      <c r="C5831" t="s">
        <v>20</v>
      </c>
      <c r="D5831" t="s">
        <v>21</v>
      </c>
      <c r="E5831">
        <v>98109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43339</v>
      </c>
      <c r="L5831" t="s">
        <v>26</v>
      </c>
      <c r="N5831" t="s">
        <v>24</v>
      </c>
    </row>
    <row r="5832" spans="1:14" x14ac:dyDescent="0.25">
      <c r="A5832" t="s">
        <v>8993</v>
      </c>
      <c r="B5832" t="s">
        <v>8994</v>
      </c>
      <c r="C5832" t="s">
        <v>20</v>
      </c>
      <c r="D5832" t="s">
        <v>21</v>
      </c>
      <c r="E5832">
        <v>98126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43339</v>
      </c>
      <c r="L5832" t="s">
        <v>26</v>
      </c>
      <c r="N5832" t="s">
        <v>24</v>
      </c>
    </row>
    <row r="5833" spans="1:14" x14ac:dyDescent="0.25">
      <c r="A5833" t="s">
        <v>8995</v>
      </c>
      <c r="B5833" t="s">
        <v>8996</v>
      </c>
      <c r="C5833" t="s">
        <v>20</v>
      </c>
      <c r="D5833" t="s">
        <v>21</v>
      </c>
      <c r="E5833">
        <v>98115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43339</v>
      </c>
      <c r="L5833" t="s">
        <v>26</v>
      </c>
      <c r="N5833" t="s">
        <v>24</v>
      </c>
    </row>
    <row r="5834" spans="1:14" x14ac:dyDescent="0.25">
      <c r="A5834" t="s">
        <v>8997</v>
      </c>
      <c r="B5834" t="s">
        <v>8998</v>
      </c>
      <c r="C5834" t="s">
        <v>227</v>
      </c>
      <c r="D5834" t="s">
        <v>21</v>
      </c>
      <c r="E5834">
        <v>98225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43339</v>
      </c>
      <c r="L5834" t="s">
        <v>26</v>
      </c>
      <c r="N5834" t="s">
        <v>24</v>
      </c>
    </row>
    <row r="5835" spans="1:14" x14ac:dyDescent="0.25">
      <c r="A5835" t="s">
        <v>75</v>
      </c>
      <c r="B5835" t="s">
        <v>76</v>
      </c>
      <c r="C5835" t="s">
        <v>20</v>
      </c>
      <c r="D5835" t="s">
        <v>21</v>
      </c>
      <c r="E5835">
        <v>98126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43339</v>
      </c>
      <c r="L5835" t="s">
        <v>26</v>
      </c>
      <c r="N5835" t="s">
        <v>24</v>
      </c>
    </row>
    <row r="5836" spans="1:14" x14ac:dyDescent="0.25">
      <c r="A5836" t="s">
        <v>77</v>
      </c>
      <c r="B5836" t="s">
        <v>3947</v>
      </c>
      <c r="C5836" t="s">
        <v>20</v>
      </c>
      <c r="D5836" t="s">
        <v>21</v>
      </c>
      <c r="E5836">
        <v>98109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43339</v>
      </c>
      <c r="L5836" t="s">
        <v>26</v>
      </c>
      <c r="N5836" t="s">
        <v>24</v>
      </c>
    </row>
    <row r="5837" spans="1:14" x14ac:dyDescent="0.25">
      <c r="A5837" t="s">
        <v>1425</v>
      </c>
      <c r="B5837" t="s">
        <v>2553</v>
      </c>
      <c r="C5837" t="s">
        <v>261</v>
      </c>
      <c r="D5837" t="s">
        <v>21</v>
      </c>
      <c r="E5837">
        <v>99218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43339</v>
      </c>
      <c r="L5837" t="s">
        <v>26</v>
      </c>
      <c r="N5837" t="s">
        <v>24</v>
      </c>
    </row>
    <row r="5838" spans="1:14" x14ac:dyDescent="0.25">
      <c r="A5838" t="s">
        <v>5930</v>
      </c>
      <c r="B5838" t="s">
        <v>5931</v>
      </c>
      <c r="C5838" t="s">
        <v>142</v>
      </c>
      <c r="D5838" t="s">
        <v>21</v>
      </c>
      <c r="E5838">
        <v>98901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43338</v>
      </c>
      <c r="L5838" t="s">
        <v>26</v>
      </c>
      <c r="N5838" t="s">
        <v>24</v>
      </c>
    </row>
    <row r="5839" spans="1:14" x14ac:dyDescent="0.25">
      <c r="A5839" t="s">
        <v>8999</v>
      </c>
      <c r="B5839" t="s">
        <v>9000</v>
      </c>
      <c r="C5839" t="s">
        <v>142</v>
      </c>
      <c r="D5839" t="s">
        <v>21</v>
      </c>
      <c r="E5839">
        <v>98908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43338</v>
      </c>
      <c r="L5839" t="s">
        <v>26</v>
      </c>
      <c r="N5839" t="s">
        <v>24</v>
      </c>
    </row>
    <row r="5840" spans="1:14" x14ac:dyDescent="0.25">
      <c r="A5840" t="s">
        <v>6144</v>
      </c>
      <c r="B5840" t="s">
        <v>6145</v>
      </c>
      <c r="C5840" t="s">
        <v>142</v>
      </c>
      <c r="D5840" t="s">
        <v>21</v>
      </c>
      <c r="E5840">
        <v>98902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43338</v>
      </c>
      <c r="L5840" t="s">
        <v>26</v>
      </c>
      <c r="N5840" t="s">
        <v>24</v>
      </c>
    </row>
    <row r="5841" spans="1:14" x14ac:dyDescent="0.25">
      <c r="A5841" t="s">
        <v>6184</v>
      </c>
      <c r="B5841" t="s">
        <v>6185</v>
      </c>
      <c r="C5841" t="s">
        <v>142</v>
      </c>
      <c r="D5841" t="s">
        <v>21</v>
      </c>
      <c r="E5841">
        <v>98902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43338</v>
      </c>
      <c r="L5841" t="s">
        <v>26</v>
      </c>
      <c r="N5841" t="s">
        <v>24</v>
      </c>
    </row>
    <row r="5842" spans="1:14" x14ac:dyDescent="0.25">
      <c r="A5842" t="s">
        <v>6058</v>
      </c>
      <c r="B5842" t="s">
        <v>6059</v>
      </c>
      <c r="C5842" t="s">
        <v>142</v>
      </c>
      <c r="D5842" t="s">
        <v>21</v>
      </c>
      <c r="E5842">
        <v>98908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43338</v>
      </c>
      <c r="L5842" t="s">
        <v>26</v>
      </c>
      <c r="N5842" t="s">
        <v>24</v>
      </c>
    </row>
    <row r="5843" spans="1:14" x14ac:dyDescent="0.25">
      <c r="A5843" t="s">
        <v>5934</v>
      </c>
      <c r="B5843" t="s">
        <v>5935</v>
      </c>
      <c r="C5843" t="s">
        <v>142</v>
      </c>
      <c r="D5843" t="s">
        <v>21</v>
      </c>
      <c r="E5843">
        <v>98902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43338</v>
      </c>
      <c r="L5843" t="s">
        <v>26</v>
      </c>
      <c r="N5843" t="s">
        <v>24</v>
      </c>
    </row>
    <row r="5844" spans="1:14" x14ac:dyDescent="0.25">
      <c r="A5844" t="s">
        <v>9001</v>
      </c>
      <c r="B5844" t="s">
        <v>9002</v>
      </c>
      <c r="C5844" t="s">
        <v>1907</v>
      </c>
      <c r="D5844" t="s">
        <v>21</v>
      </c>
      <c r="E5844">
        <v>98855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43338</v>
      </c>
      <c r="L5844" t="s">
        <v>26</v>
      </c>
      <c r="N5844" t="s">
        <v>24</v>
      </c>
    </row>
    <row r="5845" spans="1:14" x14ac:dyDescent="0.25">
      <c r="A5845" t="s">
        <v>5600</v>
      </c>
      <c r="B5845" t="s">
        <v>9003</v>
      </c>
      <c r="C5845" t="s">
        <v>2641</v>
      </c>
      <c r="D5845" t="s">
        <v>21</v>
      </c>
      <c r="E5845">
        <v>98844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43338</v>
      </c>
      <c r="L5845" t="s">
        <v>26</v>
      </c>
      <c r="N5845" t="s">
        <v>24</v>
      </c>
    </row>
    <row r="5846" spans="1:14" x14ac:dyDescent="0.25">
      <c r="A5846" t="s">
        <v>6203</v>
      </c>
      <c r="B5846" t="s">
        <v>6204</v>
      </c>
      <c r="C5846" t="s">
        <v>142</v>
      </c>
      <c r="D5846" t="s">
        <v>21</v>
      </c>
      <c r="E5846">
        <v>98903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43338</v>
      </c>
      <c r="L5846" t="s">
        <v>26</v>
      </c>
      <c r="N5846" t="s">
        <v>24</v>
      </c>
    </row>
    <row r="5847" spans="1:14" x14ac:dyDescent="0.25">
      <c r="A5847" t="s">
        <v>5941</v>
      </c>
      <c r="B5847" t="s">
        <v>5942</v>
      </c>
      <c r="C5847" t="s">
        <v>142</v>
      </c>
      <c r="D5847" t="s">
        <v>21</v>
      </c>
      <c r="E5847">
        <v>98902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43338</v>
      </c>
      <c r="L5847" t="s">
        <v>26</v>
      </c>
      <c r="N5847" t="s">
        <v>24</v>
      </c>
    </row>
    <row r="5848" spans="1:14" x14ac:dyDescent="0.25">
      <c r="A5848" t="s">
        <v>9004</v>
      </c>
      <c r="B5848" t="s">
        <v>9005</v>
      </c>
      <c r="C5848" t="s">
        <v>2641</v>
      </c>
      <c r="D5848" t="s">
        <v>21</v>
      </c>
      <c r="E5848">
        <v>98844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43338</v>
      </c>
      <c r="L5848" t="s">
        <v>26</v>
      </c>
      <c r="N5848" t="s">
        <v>24</v>
      </c>
    </row>
    <row r="5849" spans="1:14" x14ac:dyDescent="0.25">
      <c r="A5849" t="s">
        <v>9006</v>
      </c>
      <c r="B5849" t="s">
        <v>9007</v>
      </c>
      <c r="C5849" t="s">
        <v>9008</v>
      </c>
      <c r="D5849" t="s">
        <v>21</v>
      </c>
      <c r="E5849">
        <v>98827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43338</v>
      </c>
      <c r="L5849" t="s">
        <v>26</v>
      </c>
      <c r="N5849" t="s">
        <v>24</v>
      </c>
    </row>
    <row r="5850" spans="1:14" x14ac:dyDescent="0.25">
      <c r="A5850" t="s">
        <v>9009</v>
      </c>
      <c r="B5850" t="s">
        <v>9010</v>
      </c>
      <c r="C5850" t="s">
        <v>1907</v>
      </c>
      <c r="D5850" t="s">
        <v>21</v>
      </c>
      <c r="E5850">
        <v>98855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43338</v>
      </c>
      <c r="L5850" t="s">
        <v>26</v>
      </c>
      <c r="N5850" t="s">
        <v>24</v>
      </c>
    </row>
    <row r="5851" spans="1:14" x14ac:dyDescent="0.25">
      <c r="A5851" t="s">
        <v>9011</v>
      </c>
      <c r="B5851" t="s">
        <v>9012</v>
      </c>
      <c r="C5851" t="s">
        <v>142</v>
      </c>
      <c r="D5851" t="s">
        <v>21</v>
      </c>
      <c r="E5851">
        <v>98908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43338</v>
      </c>
      <c r="L5851" t="s">
        <v>26</v>
      </c>
      <c r="N5851" t="s">
        <v>24</v>
      </c>
    </row>
    <row r="5852" spans="1:14" x14ac:dyDescent="0.25">
      <c r="A5852" t="s">
        <v>6104</v>
      </c>
      <c r="B5852" t="s">
        <v>9013</v>
      </c>
      <c r="C5852" t="s">
        <v>142</v>
      </c>
      <c r="D5852" t="s">
        <v>21</v>
      </c>
      <c r="E5852">
        <v>98902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43338</v>
      </c>
      <c r="L5852" t="s">
        <v>26</v>
      </c>
      <c r="N5852" t="s">
        <v>24</v>
      </c>
    </row>
    <row r="5853" spans="1:14" x14ac:dyDescent="0.25">
      <c r="A5853" t="s">
        <v>9014</v>
      </c>
      <c r="B5853" t="s">
        <v>9015</v>
      </c>
      <c r="C5853" t="s">
        <v>227</v>
      </c>
      <c r="D5853" t="s">
        <v>21</v>
      </c>
      <c r="E5853">
        <v>98225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43337</v>
      </c>
      <c r="L5853" t="s">
        <v>26</v>
      </c>
      <c r="N5853" t="s">
        <v>24</v>
      </c>
    </row>
    <row r="5854" spans="1:14" x14ac:dyDescent="0.25">
      <c r="A5854" t="s">
        <v>2310</v>
      </c>
      <c r="B5854" t="s">
        <v>2311</v>
      </c>
      <c r="C5854" t="s">
        <v>630</v>
      </c>
      <c r="D5854" t="s">
        <v>21</v>
      </c>
      <c r="E5854">
        <v>98237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43337</v>
      </c>
      <c r="L5854" t="s">
        <v>26</v>
      </c>
      <c r="N5854" t="s">
        <v>24</v>
      </c>
    </row>
    <row r="5855" spans="1:14" x14ac:dyDescent="0.25">
      <c r="A5855" t="s">
        <v>9016</v>
      </c>
      <c r="B5855" t="s">
        <v>9017</v>
      </c>
      <c r="C5855" t="s">
        <v>227</v>
      </c>
      <c r="D5855" t="s">
        <v>21</v>
      </c>
      <c r="E5855">
        <v>98226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43337</v>
      </c>
      <c r="L5855" t="s">
        <v>26</v>
      </c>
      <c r="N5855" t="s">
        <v>24</v>
      </c>
    </row>
    <row r="5856" spans="1:14" x14ac:dyDescent="0.25">
      <c r="A5856" t="s">
        <v>9018</v>
      </c>
      <c r="B5856" t="s">
        <v>9019</v>
      </c>
      <c r="C5856" t="s">
        <v>227</v>
      </c>
      <c r="D5856" t="s">
        <v>21</v>
      </c>
      <c r="E5856">
        <v>98225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43337</v>
      </c>
      <c r="L5856" t="s">
        <v>26</v>
      </c>
      <c r="N5856" t="s">
        <v>24</v>
      </c>
    </row>
    <row r="5857" spans="1:14" x14ac:dyDescent="0.25">
      <c r="A5857" t="s">
        <v>2314</v>
      </c>
      <c r="B5857" t="s">
        <v>2315</v>
      </c>
      <c r="C5857" t="s">
        <v>630</v>
      </c>
      <c r="D5857" t="s">
        <v>21</v>
      </c>
      <c r="E5857">
        <v>98237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43337</v>
      </c>
      <c r="L5857" t="s">
        <v>26</v>
      </c>
      <c r="N5857" t="s">
        <v>24</v>
      </c>
    </row>
    <row r="5858" spans="1:14" x14ac:dyDescent="0.25">
      <c r="A5858" t="s">
        <v>9020</v>
      </c>
      <c r="B5858" t="s">
        <v>1756</v>
      </c>
      <c r="C5858" t="s">
        <v>20</v>
      </c>
      <c r="D5858" t="s">
        <v>21</v>
      </c>
      <c r="E5858">
        <v>98115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43336</v>
      </c>
      <c r="L5858" t="s">
        <v>26</v>
      </c>
      <c r="N5858" t="s">
        <v>24</v>
      </c>
    </row>
    <row r="5859" spans="1:14" x14ac:dyDescent="0.25">
      <c r="A5859" t="s">
        <v>9021</v>
      </c>
      <c r="B5859" t="s">
        <v>9022</v>
      </c>
      <c r="C5859" t="s">
        <v>20</v>
      </c>
      <c r="D5859" t="s">
        <v>21</v>
      </c>
      <c r="E5859">
        <v>98115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43336</v>
      </c>
      <c r="L5859" t="s">
        <v>26</v>
      </c>
      <c r="N5859" t="s">
        <v>24</v>
      </c>
    </row>
    <row r="5860" spans="1:14" x14ac:dyDescent="0.25">
      <c r="A5860" t="s">
        <v>9023</v>
      </c>
      <c r="B5860" t="s">
        <v>9024</v>
      </c>
      <c r="C5860" t="s">
        <v>20</v>
      </c>
      <c r="D5860" t="s">
        <v>21</v>
      </c>
      <c r="E5860">
        <v>98115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43336</v>
      </c>
      <c r="L5860" t="s">
        <v>26</v>
      </c>
      <c r="N5860" t="s">
        <v>24</v>
      </c>
    </row>
    <row r="5861" spans="1:14" x14ac:dyDescent="0.25">
      <c r="A5861" t="s">
        <v>1383</v>
      </c>
      <c r="B5861" t="s">
        <v>9025</v>
      </c>
      <c r="C5861" t="s">
        <v>20</v>
      </c>
      <c r="D5861" t="s">
        <v>21</v>
      </c>
      <c r="E5861">
        <v>98115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43336</v>
      </c>
      <c r="L5861" t="s">
        <v>26</v>
      </c>
      <c r="N5861" t="s">
        <v>24</v>
      </c>
    </row>
    <row r="5862" spans="1:14" x14ac:dyDescent="0.25">
      <c r="A5862" t="s">
        <v>556</v>
      </c>
      <c r="B5862" t="s">
        <v>4214</v>
      </c>
      <c r="C5862" t="s">
        <v>20</v>
      </c>
      <c r="D5862" t="s">
        <v>21</v>
      </c>
      <c r="E5862">
        <v>98117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43336</v>
      </c>
      <c r="L5862" t="s">
        <v>26</v>
      </c>
      <c r="N5862" t="s">
        <v>24</v>
      </c>
    </row>
    <row r="5863" spans="1:14" x14ac:dyDescent="0.25">
      <c r="A5863" t="s">
        <v>109</v>
      </c>
      <c r="B5863" t="s">
        <v>110</v>
      </c>
      <c r="C5863" t="s">
        <v>20</v>
      </c>
      <c r="D5863" t="s">
        <v>21</v>
      </c>
      <c r="E5863">
        <v>98115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43335</v>
      </c>
      <c r="L5863" t="s">
        <v>26</v>
      </c>
      <c r="N5863" t="s">
        <v>24</v>
      </c>
    </row>
    <row r="5864" spans="1:14" x14ac:dyDescent="0.25">
      <c r="A5864" t="s">
        <v>2867</v>
      </c>
      <c r="B5864" t="s">
        <v>2868</v>
      </c>
      <c r="C5864" t="s">
        <v>309</v>
      </c>
      <c r="D5864" t="s">
        <v>21</v>
      </c>
      <c r="E5864">
        <v>98026</v>
      </c>
      <c r="F5864" t="s">
        <v>22</v>
      </c>
      <c r="G5864" t="s">
        <v>22</v>
      </c>
      <c r="H5864" t="s">
        <v>104</v>
      </c>
      <c r="I5864" t="s">
        <v>148</v>
      </c>
      <c r="J5864" s="1">
        <v>43277</v>
      </c>
      <c r="K5864" s="1">
        <v>43335</v>
      </c>
      <c r="L5864" t="s">
        <v>118</v>
      </c>
      <c r="N5864" t="s">
        <v>1858</v>
      </c>
    </row>
    <row r="5865" spans="1:14" x14ac:dyDescent="0.25">
      <c r="A5865" t="s">
        <v>4591</v>
      </c>
      <c r="B5865" t="s">
        <v>4592</v>
      </c>
      <c r="C5865" t="s">
        <v>108</v>
      </c>
      <c r="D5865" t="s">
        <v>21</v>
      </c>
      <c r="E5865">
        <v>98208</v>
      </c>
      <c r="F5865" t="s">
        <v>22</v>
      </c>
      <c r="G5865" t="s">
        <v>22</v>
      </c>
      <c r="H5865" t="s">
        <v>57</v>
      </c>
      <c r="I5865" t="s">
        <v>620</v>
      </c>
      <c r="J5865" s="1">
        <v>43327</v>
      </c>
      <c r="K5865" s="1">
        <v>43335</v>
      </c>
      <c r="L5865" t="s">
        <v>118</v>
      </c>
      <c r="N5865" t="s">
        <v>1992</v>
      </c>
    </row>
    <row r="5866" spans="1:14" x14ac:dyDescent="0.25">
      <c r="A5866" t="s">
        <v>9026</v>
      </c>
      <c r="B5866" t="s">
        <v>9027</v>
      </c>
      <c r="C5866" t="s">
        <v>393</v>
      </c>
      <c r="D5866" t="s">
        <v>21</v>
      </c>
      <c r="E5866">
        <v>98812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43335</v>
      </c>
      <c r="L5866" t="s">
        <v>26</v>
      </c>
      <c r="N5866" t="s">
        <v>24</v>
      </c>
    </row>
    <row r="5867" spans="1:14" x14ac:dyDescent="0.25">
      <c r="A5867" t="s">
        <v>3619</v>
      </c>
      <c r="B5867" t="s">
        <v>3620</v>
      </c>
      <c r="C5867" t="s">
        <v>573</v>
      </c>
      <c r="D5867" t="s">
        <v>21</v>
      </c>
      <c r="E5867">
        <v>98579</v>
      </c>
      <c r="F5867" t="s">
        <v>22</v>
      </c>
      <c r="G5867" t="s">
        <v>22</v>
      </c>
      <c r="H5867" t="s">
        <v>104</v>
      </c>
      <c r="I5867" t="s">
        <v>105</v>
      </c>
      <c r="J5867" s="1">
        <v>43271</v>
      </c>
      <c r="K5867" s="1">
        <v>43335</v>
      </c>
      <c r="L5867" t="s">
        <v>118</v>
      </c>
      <c r="N5867" t="s">
        <v>1858</v>
      </c>
    </row>
    <row r="5868" spans="1:14" x14ac:dyDescent="0.25">
      <c r="A5868" t="s">
        <v>111</v>
      </c>
      <c r="B5868" t="s">
        <v>9028</v>
      </c>
      <c r="C5868" t="s">
        <v>20</v>
      </c>
      <c r="D5868" t="s">
        <v>21</v>
      </c>
      <c r="E5868">
        <v>98105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43335</v>
      </c>
      <c r="L5868" t="s">
        <v>26</v>
      </c>
      <c r="N5868" t="s">
        <v>24</v>
      </c>
    </row>
    <row r="5869" spans="1:14" x14ac:dyDescent="0.25">
      <c r="A5869" t="s">
        <v>111</v>
      </c>
      <c r="B5869" t="s">
        <v>3797</v>
      </c>
      <c r="C5869" t="s">
        <v>132</v>
      </c>
      <c r="D5869" t="s">
        <v>21</v>
      </c>
      <c r="E5869">
        <v>99301</v>
      </c>
      <c r="F5869" t="s">
        <v>22</v>
      </c>
      <c r="G5869" t="s">
        <v>22</v>
      </c>
      <c r="H5869" t="s">
        <v>57</v>
      </c>
      <c r="I5869" t="s">
        <v>58</v>
      </c>
      <c r="J5869" s="1">
        <v>43327</v>
      </c>
      <c r="K5869" s="1">
        <v>43335</v>
      </c>
      <c r="L5869" t="s">
        <v>118</v>
      </c>
      <c r="N5869" t="s">
        <v>1849</v>
      </c>
    </row>
    <row r="5870" spans="1:14" x14ac:dyDescent="0.25">
      <c r="A5870" t="s">
        <v>111</v>
      </c>
      <c r="B5870" t="s">
        <v>9029</v>
      </c>
      <c r="C5870" t="s">
        <v>443</v>
      </c>
      <c r="D5870" t="s">
        <v>21</v>
      </c>
      <c r="E5870">
        <v>98056</v>
      </c>
      <c r="F5870" t="s">
        <v>22</v>
      </c>
      <c r="G5870" t="s">
        <v>22</v>
      </c>
      <c r="H5870" t="s">
        <v>57</v>
      </c>
      <c r="I5870" t="s">
        <v>58</v>
      </c>
      <c r="J5870" s="1">
        <v>43326</v>
      </c>
      <c r="K5870" s="1">
        <v>43335</v>
      </c>
      <c r="L5870" t="s">
        <v>118</v>
      </c>
      <c r="N5870" t="s">
        <v>1992</v>
      </c>
    </row>
    <row r="5871" spans="1:14" x14ac:dyDescent="0.25">
      <c r="A5871" t="s">
        <v>3629</v>
      </c>
      <c r="B5871" t="s">
        <v>3630</v>
      </c>
      <c r="C5871" t="s">
        <v>443</v>
      </c>
      <c r="D5871" t="s">
        <v>21</v>
      </c>
      <c r="E5871">
        <v>98056</v>
      </c>
      <c r="F5871" t="s">
        <v>22</v>
      </c>
      <c r="G5871" t="s">
        <v>22</v>
      </c>
      <c r="H5871" t="s">
        <v>57</v>
      </c>
      <c r="I5871" t="s">
        <v>203</v>
      </c>
      <c r="J5871" s="1">
        <v>43326</v>
      </c>
      <c r="K5871" s="1">
        <v>43335</v>
      </c>
      <c r="L5871" t="s">
        <v>118</v>
      </c>
      <c r="N5871" t="s">
        <v>1992</v>
      </c>
    </row>
    <row r="5872" spans="1:14" x14ac:dyDescent="0.25">
      <c r="A5872" t="s">
        <v>9030</v>
      </c>
      <c r="B5872" t="s">
        <v>9031</v>
      </c>
      <c r="C5872" t="s">
        <v>6372</v>
      </c>
      <c r="D5872" t="s">
        <v>21</v>
      </c>
      <c r="E5872">
        <v>98620</v>
      </c>
      <c r="F5872" t="s">
        <v>22</v>
      </c>
      <c r="G5872" t="s">
        <v>22</v>
      </c>
      <c r="H5872" t="s">
        <v>116</v>
      </c>
      <c r="I5872" t="s">
        <v>117</v>
      </c>
      <c r="J5872" s="1">
        <v>43265</v>
      </c>
      <c r="K5872" s="1">
        <v>43335</v>
      </c>
      <c r="L5872" t="s">
        <v>118</v>
      </c>
      <c r="N5872" t="s">
        <v>1849</v>
      </c>
    </row>
    <row r="5873" spans="1:14" x14ac:dyDescent="0.25">
      <c r="A5873" t="s">
        <v>3676</v>
      </c>
      <c r="B5873" t="s">
        <v>3677</v>
      </c>
      <c r="C5873" t="s">
        <v>56</v>
      </c>
      <c r="D5873" t="s">
        <v>21</v>
      </c>
      <c r="E5873">
        <v>99354</v>
      </c>
      <c r="F5873" t="s">
        <v>22</v>
      </c>
      <c r="G5873" t="s">
        <v>22</v>
      </c>
      <c r="H5873" t="s">
        <v>116</v>
      </c>
      <c r="I5873" t="s">
        <v>117</v>
      </c>
      <c r="J5873" s="1">
        <v>43277</v>
      </c>
      <c r="K5873" s="1">
        <v>43335</v>
      </c>
      <c r="L5873" t="s">
        <v>118</v>
      </c>
      <c r="N5873" t="s">
        <v>1992</v>
      </c>
    </row>
    <row r="5874" spans="1:14" x14ac:dyDescent="0.25">
      <c r="A5874" t="s">
        <v>2880</v>
      </c>
      <c r="B5874" t="s">
        <v>2881</v>
      </c>
      <c r="C5874" t="s">
        <v>309</v>
      </c>
      <c r="D5874" t="s">
        <v>21</v>
      </c>
      <c r="E5874">
        <v>98020</v>
      </c>
      <c r="F5874" t="s">
        <v>22</v>
      </c>
      <c r="G5874" t="s">
        <v>22</v>
      </c>
      <c r="H5874" t="s">
        <v>104</v>
      </c>
      <c r="I5874" t="s">
        <v>148</v>
      </c>
      <c r="J5874" s="1">
        <v>43277</v>
      </c>
      <c r="K5874" s="1">
        <v>43335</v>
      </c>
      <c r="L5874" t="s">
        <v>118</v>
      </c>
      <c r="N5874" t="s">
        <v>1858</v>
      </c>
    </row>
    <row r="5875" spans="1:14" x14ac:dyDescent="0.25">
      <c r="A5875" t="s">
        <v>3990</v>
      </c>
      <c r="B5875" t="s">
        <v>3991</v>
      </c>
      <c r="C5875" t="s">
        <v>20</v>
      </c>
      <c r="D5875" t="s">
        <v>21</v>
      </c>
      <c r="E5875">
        <v>98117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43335</v>
      </c>
      <c r="L5875" t="s">
        <v>26</v>
      </c>
      <c r="N5875" t="s">
        <v>24</v>
      </c>
    </row>
    <row r="5876" spans="1:14" x14ac:dyDescent="0.25">
      <c r="A5876" t="s">
        <v>3049</v>
      </c>
      <c r="B5876" t="s">
        <v>3050</v>
      </c>
      <c r="C5876" t="s">
        <v>115</v>
      </c>
      <c r="D5876" t="s">
        <v>21</v>
      </c>
      <c r="E5876">
        <v>98532</v>
      </c>
      <c r="F5876" t="s">
        <v>22</v>
      </c>
      <c r="G5876" t="s">
        <v>22</v>
      </c>
      <c r="H5876" t="s">
        <v>57</v>
      </c>
      <c r="I5876" t="s">
        <v>203</v>
      </c>
      <c r="J5876" s="1">
        <v>43321</v>
      </c>
      <c r="K5876" s="1">
        <v>43335</v>
      </c>
      <c r="L5876" t="s">
        <v>118</v>
      </c>
      <c r="N5876" t="s">
        <v>1849</v>
      </c>
    </row>
    <row r="5877" spans="1:14" x14ac:dyDescent="0.25">
      <c r="A5877" t="s">
        <v>312</v>
      </c>
      <c r="B5877" t="s">
        <v>9032</v>
      </c>
      <c r="C5877" t="s">
        <v>268</v>
      </c>
      <c r="D5877" t="s">
        <v>21</v>
      </c>
      <c r="E5877">
        <v>98188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43335</v>
      </c>
      <c r="L5877" t="s">
        <v>26</v>
      </c>
      <c r="N5877" t="s">
        <v>24</v>
      </c>
    </row>
    <row r="5878" spans="1:14" x14ac:dyDescent="0.25">
      <c r="A5878" t="s">
        <v>9033</v>
      </c>
      <c r="B5878" t="s">
        <v>1953</v>
      </c>
      <c r="C5878" t="s">
        <v>619</v>
      </c>
      <c r="D5878" t="s">
        <v>21</v>
      </c>
      <c r="E5878">
        <v>98072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43335</v>
      </c>
      <c r="L5878" t="s">
        <v>26</v>
      </c>
      <c r="N5878" t="s">
        <v>24</v>
      </c>
    </row>
    <row r="5879" spans="1:14" x14ac:dyDescent="0.25">
      <c r="A5879" t="s">
        <v>633</v>
      </c>
      <c r="B5879" t="s">
        <v>9034</v>
      </c>
      <c r="C5879" t="s">
        <v>20</v>
      </c>
      <c r="D5879" t="s">
        <v>21</v>
      </c>
      <c r="E5879">
        <v>98107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43335</v>
      </c>
      <c r="L5879" t="s">
        <v>26</v>
      </c>
      <c r="N5879" t="s">
        <v>24</v>
      </c>
    </row>
    <row r="5880" spans="1:14" x14ac:dyDescent="0.25">
      <c r="A5880" t="s">
        <v>9035</v>
      </c>
      <c r="B5880" t="s">
        <v>9036</v>
      </c>
      <c r="C5880" t="s">
        <v>20</v>
      </c>
      <c r="D5880" t="s">
        <v>21</v>
      </c>
      <c r="E5880">
        <v>98121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43335</v>
      </c>
      <c r="L5880" t="s">
        <v>26</v>
      </c>
      <c r="N5880" t="s">
        <v>24</v>
      </c>
    </row>
    <row r="5881" spans="1:14" x14ac:dyDescent="0.25">
      <c r="A5881" t="s">
        <v>9037</v>
      </c>
      <c r="B5881" t="s">
        <v>9038</v>
      </c>
      <c r="C5881" t="s">
        <v>20</v>
      </c>
      <c r="D5881" t="s">
        <v>21</v>
      </c>
      <c r="E5881">
        <v>98121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43335</v>
      </c>
      <c r="L5881" t="s">
        <v>26</v>
      </c>
      <c r="N5881" t="s">
        <v>24</v>
      </c>
    </row>
    <row r="5882" spans="1:14" x14ac:dyDescent="0.25">
      <c r="A5882" t="s">
        <v>9039</v>
      </c>
      <c r="B5882" t="s">
        <v>9040</v>
      </c>
      <c r="C5882" t="s">
        <v>20</v>
      </c>
      <c r="D5882" t="s">
        <v>21</v>
      </c>
      <c r="E5882">
        <v>98105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43335</v>
      </c>
      <c r="L5882" t="s">
        <v>26</v>
      </c>
      <c r="N5882" t="s">
        <v>24</v>
      </c>
    </row>
    <row r="5883" spans="1:14" x14ac:dyDescent="0.25">
      <c r="A5883" t="s">
        <v>9041</v>
      </c>
      <c r="B5883" t="s">
        <v>9042</v>
      </c>
      <c r="C5883" t="s">
        <v>266</v>
      </c>
      <c r="D5883" t="s">
        <v>21</v>
      </c>
      <c r="E5883">
        <v>98002</v>
      </c>
      <c r="F5883" t="s">
        <v>22</v>
      </c>
      <c r="G5883" t="s">
        <v>22</v>
      </c>
      <c r="H5883" t="s">
        <v>104</v>
      </c>
      <c r="I5883" t="s">
        <v>105</v>
      </c>
      <c r="J5883" s="1">
        <v>43271</v>
      </c>
      <c r="K5883" s="1">
        <v>43335</v>
      </c>
      <c r="L5883" t="s">
        <v>118</v>
      </c>
      <c r="N5883" t="s">
        <v>1858</v>
      </c>
    </row>
    <row r="5884" spans="1:14" x14ac:dyDescent="0.25">
      <c r="A5884" t="s">
        <v>8191</v>
      </c>
      <c r="B5884" t="s">
        <v>47</v>
      </c>
      <c r="C5884" t="s">
        <v>48</v>
      </c>
      <c r="D5884" t="s">
        <v>21</v>
      </c>
      <c r="E5884">
        <v>98821</v>
      </c>
      <c r="F5884" t="s">
        <v>22</v>
      </c>
      <c r="G5884" t="s">
        <v>22</v>
      </c>
      <c r="H5884" t="s">
        <v>57</v>
      </c>
      <c r="I5884" t="s">
        <v>203</v>
      </c>
      <c r="J5884" s="1">
        <v>43324</v>
      </c>
      <c r="K5884" s="1">
        <v>43335</v>
      </c>
      <c r="L5884" t="s">
        <v>118</v>
      </c>
      <c r="N5884" t="s">
        <v>1992</v>
      </c>
    </row>
    <row r="5885" spans="1:14" x14ac:dyDescent="0.25">
      <c r="A5885" t="s">
        <v>130</v>
      </c>
      <c r="B5885" t="s">
        <v>131</v>
      </c>
      <c r="C5885" t="s">
        <v>132</v>
      </c>
      <c r="D5885" t="s">
        <v>21</v>
      </c>
      <c r="E5885">
        <v>99301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43335</v>
      </c>
      <c r="L5885" t="s">
        <v>26</v>
      </c>
      <c r="N5885" t="s">
        <v>24</v>
      </c>
    </row>
    <row r="5886" spans="1:14" x14ac:dyDescent="0.25">
      <c r="A5886" t="s">
        <v>2238</v>
      </c>
      <c r="B5886" t="s">
        <v>2239</v>
      </c>
      <c r="C5886" t="s">
        <v>296</v>
      </c>
      <c r="D5886" t="s">
        <v>21</v>
      </c>
      <c r="E5886">
        <v>98367</v>
      </c>
      <c r="F5886" t="s">
        <v>22</v>
      </c>
      <c r="G5886" t="s">
        <v>22</v>
      </c>
      <c r="H5886" t="s">
        <v>104</v>
      </c>
      <c r="I5886" t="s">
        <v>105</v>
      </c>
      <c r="J5886" s="1">
        <v>43272</v>
      </c>
      <c r="K5886" s="1">
        <v>43335</v>
      </c>
      <c r="L5886" t="s">
        <v>118</v>
      </c>
      <c r="N5886" t="s">
        <v>1854</v>
      </c>
    </row>
    <row r="5887" spans="1:14" x14ac:dyDescent="0.25">
      <c r="A5887" t="s">
        <v>9043</v>
      </c>
      <c r="B5887" t="s">
        <v>459</v>
      </c>
      <c r="C5887" t="s">
        <v>460</v>
      </c>
      <c r="D5887" t="s">
        <v>21</v>
      </c>
      <c r="E5887">
        <v>98296</v>
      </c>
      <c r="F5887" t="s">
        <v>22</v>
      </c>
      <c r="G5887" t="s">
        <v>22</v>
      </c>
      <c r="H5887" t="s">
        <v>57</v>
      </c>
      <c r="I5887" t="s">
        <v>620</v>
      </c>
      <c r="J5887" s="1">
        <v>43325</v>
      </c>
      <c r="K5887" s="1">
        <v>43335</v>
      </c>
      <c r="L5887" t="s">
        <v>118</v>
      </c>
      <c r="N5887" t="s">
        <v>1992</v>
      </c>
    </row>
    <row r="5888" spans="1:14" x14ac:dyDescent="0.25">
      <c r="A5888" t="s">
        <v>4354</v>
      </c>
      <c r="B5888" t="s">
        <v>9044</v>
      </c>
      <c r="C5888" t="s">
        <v>20</v>
      </c>
      <c r="D5888" t="s">
        <v>21</v>
      </c>
      <c r="E5888">
        <v>98117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43335</v>
      </c>
      <c r="L5888" t="s">
        <v>26</v>
      </c>
      <c r="N5888" t="s">
        <v>24</v>
      </c>
    </row>
    <row r="5889" spans="1:14" x14ac:dyDescent="0.25">
      <c r="A5889" t="s">
        <v>9045</v>
      </c>
      <c r="B5889" t="s">
        <v>9046</v>
      </c>
      <c r="C5889" t="s">
        <v>9047</v>
      </c>
      <c r="D5889" t="s">
        <v>21</v>
      </c>
      <c r="E5889">
        <v>98846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43335</v>
      </c>
      <c r="L5889" t="s">
        <v>26</v>
      </c>
      <c r="N5889" t="s">
        <v>24</v>
      </c>
    </row>
    <row r="5890" spans="1:14" x14ac:dyDescent="0.25">
      <c r="A5890" t="s">
        <v>1201</v>
      </c>
      <c r="B5890" t="s">
        <v>1202</v>
      </c>
      <c r="C5890" t="s">
        <v>1203</v>
      </c>
      <c r="D5890" t="s">
        <v>21</v>
      </c>
      <c r="E5890">
        <v>98059</v>
      </c>
      <c r="F5890" t="s">
        <v>22</v>
      </c>
      <c r="G5890" t="s">
        <v>22</v>
      </c>
      <c r="H5890" t="s">
        <v>116</v>
      </c>
      <c r="I5890" t="s">
        <v>212</v>
      </c>
      <c r="J5890" s="1">
        <v>43271</v>
      </c>
      <c r="K5890" s="1">
        <v>43335</v>
      </c>
      <c r="L5890" t="s">
        <v>118</v>
      </c>
      <c r="N5890" t="s">
        <v>1992</v>
      </c>
    </row>
    <row r="5891" spans="1:14" x14ac:dyDescent="0.25">
      <c r="A5891" t="s">
        <v>3885</v>
      </c>
      <c r="B5891" t="s">
        <v>3886</v>
      </c>
      <c r="C5891" t="s">
        <v>84</v>
      </c>
      <c r="D5891" t="s">
        <v>21</v>
      </c>
      <c r="E5891">
        <v>98926</v>
      </c>
      <c r="F5891" t="s">
        <v>22</v>
      </c>
      <c r="G5891" t="s">
        <v>22</v>
      </c>
      <c r="H5891" t="s">
        <v>104</v>
      </c>
      <c r="I5891" t="s">
        <v>105</v>
      </c>
      <c r="J5891" s="1">
        <v>43276</v>
      </c>
      <c r="K5891" s="1">
        <v>43335</v>
      </c>
      <c r="L5891" t="s">
        <v>118</v>
      </c>
      <c r="N5891" t="s">
        <v>1858</v>
      </c>
    </row>
    <row r="5892" spans="1:14" x14ac:dyDescent="0.25">
      <c r="A5892" t="s">
        <v>5210</v>
      </c>
      <c r="B5892" t="s">
        <v>5211</v>
      </c>
      <c r="C5892" t="s">
        <v>142</v>
      </c>
      <c r="D5892" t="s">
        <v>21</v>
      </c>
      <c r="E5892">
        <v>98901</v>
      </c>
      <c r="F5892" t="s">
        <v>22</v>
      </c>
      <c r="G5892" t="s">
        <v>22</v>
      </c>
      <c r="H5892" t="s">
        <v>57</v>
      </c>
      <c r="I5892" t="s">
        <v>58</v>
      </c>
      <c r="J5892" s="1">
        <v>43328</v>
      </c>
      <c r="K5892" s="1">
        <v>43335</v>
      </c>
      <c r="L5892" t="s">
        <v>118</v>
      </c>
      <c r="N5892" t="s">
        <v>1992</v>
      </c>
    </row>
    <row r="5893" spans="1:14" x14ac:dyDescent="0.25">
      <c r="A5893" t="s">
        <v>2816</v>
      </c>
      <c r="B5893" t="s">
        <v>4006</v>
      </c>
      <c r="C5893" t="s">
        <v>20</v>
      </c>
      <c r="D5893" t="s">
        <v>21</v>
      </c>
      <c r="E5893">
        <v>98117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43335</v>
      </c>
      <c r="L5893" t="s">
        <v>26</v>
      </c>
      <c r="N5893" t="s">
        <v>24</v>
      </c>
    </row>
    <row r="5894" spans="1:14" x14ac:dyDescent="0.25">
      <c r="A5894" t="s">
        <v>405</v>
      </c>
      <c r="B5894" t="s">
        <v>2509</v>
      </c>
      <c r="C5894" t="s">
        <v>165</v>
      </c>
      <c r="D5894" t="s">
        <v>21</v>
      </c>
      <c r="E5894">
        <v>98371</v>
      </c>
      <c r="F5894" t="s">
        <v>22</v>
      </c>
      <c r="G5894" t="s">
        <v>22</v>
      </c>
      <c r="H5894" t="s">
        <v>116</v>
      </c>
      <c r="I5894" t="s">
        <v>3817</v>
      </c>
      <c r="J5894" s="1">
        <v>43277</v>
      </c>
      <c r="K5894" s="1">
        <v>43335</v>
      </c>
      <c r="L5894" t="s">
        <v>118</v>
      </c>
      <c r="N5894" t="s">
        <v>1849</v>
      </c>
    </row>
    <row r="5895" spans="1:14" x14ac:dyDescent="0.25">
      <c r="A5895" t="s">
        <v>9048</v>
      </c>
      <c r="B5895" t="s">
        <v>9049</v>
      </c>
      <c r="C5895" t="s">
        <v>393</v>
      </c>
      <c r="D5895" t="s">
        <v>21</v>
      </c>
      <c r="E5895">
        <v>98812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43335</v>
      </c>
      <c r="L5895" t="s">
        <v>26</v>
      </c>
      <c r="N5895" t="s">
        <v>24</v>
      </c>
    </row>
    <row r="5896" spans="1:14" x14ac:dyDescent="0.25">
      <c r="A5896" t="s">
        <v>2665</v>
      </c>
      <c r="B5896" t="s">
        <v>2666</v>
      </c>
      <c r="C5896" t="s">
        <v>443</v>
      </c>
      <c r="D5896" t="s">
        <v>21</v>
      </c>
      <c r="E5896">
        <v>98055</v>
      </c>
      <c r="F5896" t="s">
        <v>22</v>
      </c>
      <c r="G5896" t="s">
        <v>22</v>
      </c>
      <c r="H5896" t="s">
        <v>57</v>
      </c>
      <c r="I5896" t="s">
        <v>212</v>
      </c>
      <c r="J5896" s="1">
        <v>43326</v>
      </c>
      <c r="K5896" s="1">
        <v>43335</v>
      </c>
      <c r="L5896" t="s">
        <v>118</v>
      </c>
      <c r="N5896" t="s">
        <v>1992</v>
      </c>
    </row>
    <row r="5897" spans="1:14" x14ac:dyDescent="0.25">
      <c r="A5897" t="s">
        <v>3599</v>
      </c>
      <c r="B5897" t="s">
        <v>3600</v>
      </c>
      <c r="C5897" t="s">
        <v>165</v>
      </c>
      <c r="D5897" t="s">
        <v>21</v>
      </c>
      <c r="E5897">
        <v>98371</v>
      </c>
      <c r="F5897" t="s">
        <v>22</v>
      </c>
      <c r="G5897" t="s">
        <v>22</v>
      </c>
      <c r="H5897" t="s">
        <v>116</v>
      </c>
      <c r="I5897" t="s">
        <v>117</v>
      </c>
      <c r="J5897" s="1">
        <v>43277</v>
      </c>
      <c r="K5897" s="1">
        <v>43335</v>
      </c>
      <c r="L5897" t="s">
        <v>118</v>
      </c>
      <c r="N5897" t="s">
        <v>1849</v>
      </c>
    </row>
    <row r="5898" spans="1:14" x14ac:dyDescent="0.25">
      <c r="A5898" t="s">
        <v>3690</v>
      </c>
      <c r="B5898" t="s">
        <v>3691</v>
      </c>
      <c r="C5898" t="s">
        <v>20</v>
      </c>
      <c r="D5898" t="s">
        <v>21</v>
      </c>
      <c r="E5898">
        <v>98109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43335</v>
      </c>
      <c r="L5898" t="s">
        <v>26</v>
      </c>
      <c r="N5898" t="s">
        <v>24</v>
      </c>
    </row>
    <row r="5899" spans="1:14" x14ac:dyDescent="0.25">
      <c r="A5899" t="s">
        <v>6229</v>
      </c>
      <c r="B5899" t="s">
        <v>9050</v>
      </c>
      <c r="C5899" t="s">
        <v>20</v>
      </c>
      <c r="D5899" t="s">
        <v>21</v>
      </c>
      <c r="E5899">
        <v>98104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43335</v>
      </c>
      <c r="L5899" t="s">
        <v>26</v>
      </c>
      <c r="N5899" t="s">
        <v>24</v>
      </c>
    </row>
    <row r="5900" spans="1:14" x14ac:dyDescent="0.25">
      <c r="A5900" t="s">
        <v>688</v>
      </c>
      <c r="B5900" t="s">
        <v>9051</v>
      </c>
      <c r="C5900" t="s">
        <v>268</v>
      </c>
      <c r="D5900" t="s">
        <v>21</v>
      </c>
      <c r="E5900">
        <v>98188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43335</v>
      </c>
      <c r="L5900" t="s">
        <v>26</v>
      </c>
      <c r="N5900" t="s">
        <v>24</v>
      </c>
    </row>
    <row r="5901" spans="1:14" x14ac:dyDescent="0.25">
      <c r="A5901" t="s">
        <v>291</v>
      </c>
      <c r="B5901" t="s">
        <v>2496</v>
      </c>
      <c r="C5901" t="s">
        <v>443</v>
      </c>
      <c r="D5901" t="s">
        <v>21</v>
      </c>
      <c r="E5901">
        <v>98057</v>
      </c>
      <c r="F5901" t="s">
        <v>22</v>
      </c>
      <c r="G5901" t="s">
        <v>22</v>
      </c>
      <c r="H5901" t="s">
        <v>57</v>
      </c>
      <c r="I5901" t="s">
        <v>58</v>
      </c>
      <c r="J5901" s="1">
        <v>43326</v>
      </c>
      <c r="K5901" s="1">
        <v>43335</v>
      </c>
      <c r="L5901" t="s">
        <v>118</v>
      </c>
      <c r="N5901" t="s">
        <v>1992</v>
      </c>
    </row>
    <row r="5902" spans="1:14" x14ac:dyDescent="0.25">
      <c r="A5902" t="s">
        <v>9052</v>
      </c>
      <c r="B5902" t="s">
        <v>9053</v>
      </c>
      <c r="C5902" t="s">
        <v>20</v>
      </c>
      <c r="D5902" t="s">
        <v>21</v>
      </c>
      <c r="E5902">
        <v>98101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43335</v>
      </c>
      <c r="L5902" t="s">
        <v>26</v>
      </c>
      <c r="N5902" t="s">
        <v>24</v>
      </c>
    </row>
    <row r="5903" spans="1:14" x14ac:dyDescent="0.25">
      <c r="A5903" t="s">
        <v>9054</v>
      </c>
      <c r="B5903" t="s">
        <v>9055</v>
      </c>
      <c r="C5903" t="s">
        <v>261</v>
      </c>
      <c r="D5903" t="s">
        <v>21</v>
      </c>
      <c r="E5903">
        <v>99207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43334</v>
      </c>
      <c r="L5903" t="s">
        <v>26</v>
      </c>
      <c r="N5903" t="s">
        <v>24</v>
      </c>
    </row>
    <row r="5904" spans="1:14" x14ac:dyDescent="0.25">
      <c r="A5904" t="s">
        <v>9056</v>
      </c>
      <c r="B5904" t="s">
        <v>9057</v>
      </c>
      <c r="C5904" t="s">
        <v>443</v>
      </c>
      <c r="D5904" t="s">
        <v>21</v>
      </c>
      <c r="E5904">
        <v>98055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43334</v>
      </c>
      <c r="L5904" t="s">
        <v>26</v>
      </c>
      <c r="N5904" t="s">
        <v>24</v>
      </c>
    </row>
    <row r="5905" spans="1:14" x14ac:dyDescent="0.25">
      <c r="A5905" t="s">
        <v>2616</v>
      </c>
      <c r="B5905" t="s">
        <v>2617</v>
      </c>
      <c r="C5905" t="s">
        <v>619</v>
      </c>
      <c r="D5905" t="s">
        <v>21</v>
      </c>
      <c r="E5905">
        <v>98072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43334</v>
      </c>
      <c r="L5905" t="s">
        <v>26</v>
      </c>
      <c r="N5905" t="s">
        <v>24</v>
      </c>
    </row>
    <row r="5906" spans="1:14" x14ac:dyDescent="0.25">
      <c r="A5906" t="s">
        <v>6710</v>
      </c>
      <c r="B5906" t="s">
        <v>6711</v>
      </c>
      <c r="C5906" t="s">
        <v>261</v>
      </c>
      <c r="D5906" t="s">
        <v>21</v>
      </c>
      <c r="E5906">
        <v>99207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43334</v>
      </c>
      <c r="L5906" t="s">
        <v>26</v>
      </c>
      <c r="N5906" t="s">
        <v>24</v>
      </c>
    </row>
    <row r="5907" spans="1:14" x14ac:dyDescent="0.25">
      <c r="A5907" t="s">
        <v>9058</v>
      </c>
      <c r="B5907" t="s">
        <v>9059</v>
      </c>
      <c r="C5907" t="s">
        <v>261</v>
      </c>
      <c r="D5907" t="s">
        <v>21</v>
      </c>
      <c r="E5907">
        <v>99207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43334</v>
      </c>
      <c r="L5907" t="s">
        <v>26</v>
      </c>
      <c r="N5907" t="s">
        <v>24</v>
      </c>
    </row>
    <row r="5908" spans="1:14" x14ac:dyDescent="0.25">
      <c r="A5908" t="s">
        <v>2622</v>
      </c>
      <c r="B5908" t="s">
        <v>2623</v>
      </c>
      <c r="C5908" t="s">
        <v>619</v>
      </c>
      <c r="D5908" t="s">
        <v>21</v>
      </c>
      <c r="E5908">
        <v>98072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43334</v>
      </c>
      <c r="L5908" t="s">
        <v>26</v>
      </c>
      <c r="N5908" t="s">
        <v>24</v>
      </c>
    </row>
    <row r="5909" spans="1:14" x14ac:dyDescent="0.25">
      <c r="A5909" t="s">
        <v>9060</v>
      </c>
      <c r="B5909" t="s">
        <v>9061</v>
      </c>
      <c r="C5909" t="s">
        <v>261</v>
      </c>
      <c r="D5909" t="s">
        <v>21</v>
      </c>
      <c r="E5909">
        <v>99207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43334</v>
      </c>
      <c r="L5909" t="s">
        <v>26</v>
      </c>
      <c r="N5909" t="s">
        <v>24</v>
      </c>
    </row>
    <row r="5910" spans="1:14" x14ac:dyDescent="0.25">
      <c r="A5910" t="s">
        <v>9062</v>
      </c>
      <c r="B5910" t="s">
        <v>9063</v>
      </c>
      <c r="C5910" t="s">
        <v>443</v>
      </c>
      <c r="D5910" t="s">
        <v>21</v>
      </c>
      <c r="E5910">
        <v>98056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43334</v>
      </c>
      <c r="L5910" t="s">
        <v>26</v>
      </c>
      <c r="N5910" t="s">
        <v>24</v>
      </c>
    </row>
    <row r="5911" spans="1:14" x14ac:dyDescent="0.25">
      <c r="A5911" t="s">
        <v>2624</v>
      </c>
      <c r="B5911" t="s">
        <v>2625</v>
      </c>
      <c r="C5911" t="s">
        <v>619</v>
      </c>
      <c r="D5911" t="s">
        <v>21</v>
      </c>
      <c r="E5911">
        <v>98072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43334</v>
      </c>
      <c r="L5911" t="s">
        <v>26</v>
      </c>
      <c r="N5911" t="s">
        <v>24</v>
      </c>
    </row>
    <row r="5912" spans="1:14" x14ac:dyDescent="0.25">
      <c r="A5912" t="s">
        <v>111</v>
      </c>
      <c r="B5912" t="s">
        <v>9064</v>
      </c>
      <c r="C5912" t="s">
        <v>41</v>
      </c>
      <c r="D5912" t="s">
        <v>21</v>
      </c>
      <c r="E5912">
        <v>98198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43334</v>
      </c>
      <c r="L5912" t="s">
        <v>26</v>
      </c>
      <c r="N5912" t="s">
        <v>24</v>
      </c>
    </row>
    <row r="5913" spans="1:14" x14ac:dyDescent="0.25">
      <c r="A5913" t="s">
        <v>111</v>
      </c>
      <c r="B5913" t="s">
        <v>9065</v>
      </c>
      <c r="C5913" t="s">
        <v>261</v>
      </c>
      <c r="D5913" t="s">
        <v>21</v>
      </c>
      <c r="E5913">
        <v>99207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43334</v>
      </c>
      <c r="L5913" t="s">
        <v>26</v>
      </c>
      <c r="N5913" t="s">
        <v>24</v>
      </c>
    </row>
    <row r="5914" spans="1:14" x14ac:dyDescent="0.25">
      <c r="A5914">
        <v>76</v>
      </c>
      <c r="B5914" t="s">
        <v>449</v>
      </c>
      <c r="C5914" t="s">
        <v>261</v>
      </c>
      <c r="D5914" t="s">
        <v>21</v>
      </c>
      <c r="E5914">
        <v>99207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43334</v>
      </c>
      <c r="L5914" t="s">
        <v>26</v>
      </c>
      <c r="N5914" t="s">
        <v>24</v>
      </c>
    </row>
    <row r="5915" spans="1:14" x14ac:dyDescent="0.25">
      <c r="A5915" t="s">
        <v>503</v>
      </c>
      <c r="B5915" t="s">
        <v>9066</v>
      </c>
      <c r="C5915" t="s">
        <v>443</v>
      </c>
      <c r="D5915" t="s">
        <v>21</v>
      </c>
      <c r="E5915">
        <v>98055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43334</v>
      </c>
      <c r="L5915" t="s">
        <v>26</v>
      </c>
      <c r="N5915" t="s">
        <v>24</v>
      </c>
    </row>
    <row r="5916" spans="1:14" x14ac:dyDescent="0.25">
      <c r="A5916" t="s">
        <v>9067</v>
      </c>
      <c r="B5916" t="s">
        <v>9068</v>
      </c>
      <c r="C5916" t="s">
        <v>41</v>
      </c>
      <c r="D5916" t="s">
        <v>21</v>
      </c>
      <c r="E5916">
        <v>98198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43334</v>
      </c>
      <c r="L5916" t="s">
        <v>26</v>
      </c>
      <c r="N5916" t="s">
        <v>24</v>
      </c>
    </row>
    <row r="5917" spans="1:14" x14ac:dyDescent="0.25">
      <c r="A5917" t="s">
        <v>9069</v>
      </c>
      <c r="B5917" t="s">
        <v>9070</v>
      </c>
      <c r="C5917" t="s">
        <v>261</v>
      </c>
      <c r="D5917" t="s">
        <v>21</v>
      </c>
      <c r="E5917">
        <v>99207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43334</v>
      </c>
      <c r="L5917" t="s">
        <v>26</v>
      </c>
      <c r="N5917" t="s">
        <v>24</v>
      </c>
    </row>
    <row r="5918" spans="1:14" x14ac:dyDescent="0.25">
      <c r="A5918" t="s">
        <v>509</v>
      </c>
      <c r="B5918" t="s">
        <v>510</v>
      </c>
      <c r="C5918" t="s">
        <v>209</v>
      </c>
      <c r="D5918" t="s">
        <v>21</v>
      </c>
      <c r="E5918">
        <v>98031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43334</v>
      </c>
      <c r="L5918" t="s">
        <v>26</v>
      </c>
      <c r="N5918" t="s">
        <v>24</v>
      </c>
    </row>
    <row r="5919" spans="1:14" x14ac:dyDescent="0.25">
      <c r="A5919" t="s">
        <v>6644</v>
      </c>
      <c r="B5919" t="s">
        <v>9071</v>
      </c>
      <c r="C5919" t="s">
        <v>37</v>
      </c>
      <c r="D5919" t="s">
        <v>21</v>
      </c>
      <c r="E5919">
        <v>99336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43334</v>
      </c>
      <c r="L5919" t="s">
        <v>26</v>
      </c>
      <c r="N5919" t="s">
        <v>24</v>
      </c>
    </row>
    <row r="5920" spans="1:14" x14ac:dyDescent="0.25">
      <c r="A5920" t="s">
        <v>9072</v>
      </c>
      <c r="B5920" t="s">
        <v>9073</v>
      </c>
      <c r="C5920" t="s">
        <v>261</v>
      </c>
      <c r="D5920" t="s">
        <v>21</v>
      </c>
      <c r="E5920">
        <v>99207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43334</v>
      </c>
      <c r="L5920" t="s">
        <v>26</v>
      </c>
      <c r="N5920" t="s">
        <v>24</v>
      </c>
    </row>
    <row r="5921" spans="1:14" x14ac:dyDescent="0.25">
      <c r="A5921" t="s">
        <v>242</v>
      </c>
      <c r="B5921" t="s">
        <v>9074</v>
      </c>
      <c r="C5921" t="s">
        <v>20</v>
      </c>
      <c r="D5921" t="s">
        <v>21</v>
      </c>
      <c r="E5921">
        <v>98105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43334</v>
      </c>
      <c r="L5921" t="s">
        <v>26</v>
      </c>
      <c r="N5921" t="s">
        <v>24</v>
      </c>
    </row>
    <row r="5922" spans="1:14" x14ac:dyDescent="0.25">
      <c r="A5922" t="s">
        <v>138</v>
      </c>
      <c r="B5922" t="s">
        <v>9075</v>
      </c>
      <c r="C5922" t="s">
        <v>37</v>
      </c>
      <c r="D5922" t="s">
        <v>21</v>
      </c>
      <c r="E5922">
        <v>99338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43334</v>
      </c>
      <c r="L5922" t="s">
        <v>26</v>
      </c>
      <c r="N5922" t="s">
        <v>24</v>
      </c>
    </row>
    <row r="5923" spans="1:14" x14ac:dyDescent="0.25">
      <c r="A5923" t="s">
        <v>9076</v>
      </c>
      <c r="B5923" t="s">
        <v>9077</v>
      </c>
      <c r="C5923" t="s">
        <v>268</v>
      </c>
      <c r="D5923" t="s">
        <v>21</v>
      </c>
      <c r="E5923">
        <v>98168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43334</v>
      </c>
      <c r="L5923" t="s">
        <v>26</v>
      </c>
      <c r="N5923" t="s">
        <v>24</v>
      </c>
    </row>
    <row r="5924" spans="1:14" x14ac:dyDescent="0.25">
      <c r="A5924" t="s">
        <v>9078</v>
      </c>
      <c r="B5924" t="s">
        <v>9079</v>
      </c>
      <c r="C5924" t="s">
        <v>268</v>
      </c>
      <c r="D5924" t="s">
        <v>21</v>
      </c>
      <c r="E5924">
        <v>98188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43334</v>
      </c>
      <c r="L5924" t="s">
        <v>26</v>
      </c>
      <c r="N5924" t="s">
        <v>24</v>
      </c>
    </row>
    <row r="5925" spans="1:14" x14ac:dyDescent="0.25">
      <c r="A5925" t="s">
        <v>7190</v>
      </c>
      <c r="B5925" t="s">
        <v>9080</v>
      </c>
      <c r="C5925" t="s">
        <v>261</v>
      </c>
      <c r="D5925" t="s">
        <v>21</v>
      </c>
      <c r="E5925">
        <v>99207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43334</v>
      </c>
      <c r="L5925" t="s">
        <v>26</v>
      </c>
      <c r="N5925" t="s">
        <v>24</v>
      </c>
    </row>
    <row r="5926" spans="1:14" x14ac:dyDescent="0.25">
      <c r="A5926" t="s">
        <v>2780</v>
      </c>
      <c r="B5926" t="s">
        <v>2781</v>
      </c>
      <c r="C5926" t="s">
        <v>142</v>
      </c>
      <c r="D5926" t="s">
        <v>21</v>
      </c>
      <c r="E5926">
        <v>98901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43334</v>
      </c>
      <c r="L5926" t="s">
        <v>26</v>
      </c>
      <c r="N5926" t="s">
        <v>24</v>
      </c>
    </row>
    <row r="5927" spans="1:14" x14ac:dyDescent="0.25">
      <c r="A5927" t="s">
        <v>9081</v>
      </c>
      <c r="B5927" t="s">
        <v>9082</v>
      </c>
      <c r="C5927" t="s">
        <v>132</v>
      </c>
      <c r="D5927" t="s">
        <v>21</v>
      </c>
      <c r="E5927">
        <v>99301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43334</v>
      </c>
      <c r="L5927" t="s">
        <v>26</v>
      </c>
      <c r="N5927" t="s">
        <v>24</v>
      </c>
    </row>
    <row r="5928" spans="1:14" x14ac:dyDescent="0.25">
      <c r="A5928" t="s">
        <v>207</v>
      </c>
      <c r="B5928" t="s">
        <v>208</v>
      </c>
      <c r="C5928" t="s">
        <v>209</v>
      </c>
      <c r="D5928" t="s">
        <v>21</v>
      </c>
      <c r="E5928">
        <v>98031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43334</v>
      </c>
      <c r="L5928" t="s">
        <v>26</v>
      </c>
      <c r="N5928" t="s">
        <v>24</v>
      </c>
    </row>
    <row r="5929" spans="1:14" x14ac:dyDescent="0.25">
      <c r="A5929" t="s">
        <v>1912</v>
      </c>
      <c r="B5929" t="s">
        <v>3004</v>
      </c>
      <c r="C5929" t="s">
        <v>619</v>
      </c>
      <c r="D5929" t="s">
        <v>21</v>
      </c>
      <c r="E5929">
        <v>98072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43334</v>
      </c>
      <c r="L5929" t="s">
        <v>26</v>
      </c>
      <c r="N5929" t="s">
        <v>24</v>
      </c>
    </row>
    <row r="5930" spans="1:14" x14ac:dyDescent="0.25">
      <c r="A5930" t="s">
        <v>2783</v>
      </c>
      <c r="B5930" t="s">
        <v>9083</v>
      </c>
      <c r="C5930" t="s">
        <v>261</v>
      </c>
      <c r="D5930" t="s">
        <v>21</v>
      </c>
      <c r="E5930">
        <v>99207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43334</v>
      </c>
      <c r="L5930" t="s">
        <v>26</v>
      </c>
      <c r="N5930" t="s">
        <v>24</v>
      </c>
    </row>
    <row r="5931" spans="1:14" x14ac:dyDescent="0.25">
      <c r="A5931" t="s">
        <v>1208</v>
      </c>
      <c r="B5931" t="s">
        <v>6076</v>
      </c>
      <c r="C5931" t="s">
        <v>142</v>
      </c>
      <c r="D5931" t="s">
        <v>21</v>
      </c>
      <c r="E5931">
        <v>98902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43334</v>
      </c>
      <c r="L5931" t="s">
        <v>26</v>
      </c>
      <c r="N5931" t="s">
        <v>24</v>
      </c>
    </row>
    <row r="5932" spans="1:14" x14ac:dyDescent="0.25">
      <c r="A5932" t="s">
        <v>9084</v>
      </c>
      <c r="B5932" t="s">
        <v>9085</v>
      </c>
      <c r="C5932" t="s">
        <v>261</v>
      </c>
      <c r="D5932" t="s">
        <v>21</v>
      </c>
      <c r="E5932">
        <v>99207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43334</v>
      </c>
      <c r="L5932" t="s">
        <v>26</v>
      </c>
      <c r="N5932" t="s">
        <v>24</v>
      </c>
    </row>
    <row r="5933" spans="1:14" x14ac:dyDescent="0.25">
      <c r="A5933" t="s">
        <v>2785</v>
      </c>
      <c r="B5933" t="s">
        <v>2786</v>
      </c>
      <c r="C5933" t="s">
        <v>37</v>
      </c>
      <c r="D5933" t="s">
        <v>21</v>
      </c>
      <c r="E5933">
        <v>99336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43334</v>
      </c>
      <c r="L5933" t="s">
        <v>26</v>
      </c>
      <c r="N5933" t="s">
        <v>24</v>
      </c>
    </row>
    <row r="5934" spans="1:14" x14ac:dyDescent="0.25">
      <c r="A5934" t="s">
        <v>2787</v>
      </c>
      <c r="B5934" t="s">
        <v>2788</v>
      </c>
      <c r="C5934" t="s">
        <v>142</v>
      </c>
      <c r="D5934" t="s">
        <v>21</v>
      </c>
      <c r="E5934">
        <v>98908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43334</v>
      </c>
      <c r="L5934" t="s">
        <v>26</v>
      </c>
      <c r="N5934" t="s">
        <v>24</v>
      </c>
    </row>
    <row r="5935" spans="1:14" x14ac:dyDescent="0.25">
      <c r="A5935" t="s">
        <v>9086</v>
      </c>
      <c r="B5935" t="s">
        <v>9087</v>
      </c>
      <c r="C5935" t="s">
        <v>261</v>
      </c>
      <c r="D5935" t="s">
        <v>21</v>
      </c>
      <c r="E5935">
        <v>99207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43334</v>
      </c>
      <c r="L5935" t="s">
        <v>26</v>
      </c>
      <c r="N5935" t="s">
        <v>24</v>
      </c>
    </row>
    <row r="5936" spans="1:14" x14ac:dyDescent="0.25">
      <c r="A5936" t="s">
        <v>9088</v>
      </c>
      <c r="B5936" t="s">
        <v>9089</v>
      </c>
      <c r="C5936" t="s">
        <v>132</v>
      </c>
      <c r="D5936" t="s">
        <v>21</v>
      </c>
      <c r="E5936">
        <v>99301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43334</v>
      </c>
      <c r="L5936" t="s">
        <v>26</v>
      </c>
      <c r="N5936" t="s">
        <v>24</v>
      </c>
    </row>
    <row r="5937" spans="1:14" x14ac:dyDescent="0.25">
      <c r="A5937" t="s">
        <v>9090</v>
      </c>
      <c r="B5937" t="s">
        <v>9091</v>
      </c>
      <c r="C5937" t="s">
        <v>261</v>
      </c>
      <c r="D5937" t="s">
        <v>21</v>
      </c>
      <c r="E5937">
        <v>99207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43334</v>
      </c>
      <c r="L5937" t="s">
        <v>26</v>
      </c>
      <c r="N5937" t="s">
        <v>24</v>
      </c>
    </row>
    <row r="5938" spans="1:14" x14ac:dyDescent="0.25">
      <c r="A5938" t="s">
        <v>9092</v>
      </c>
      <c r="B5938" t="s">
        <v>9093</v>
      </c>
      <c r="C5938" t="s">
        <v>261</v>
      </c>
      <c r="D5938" t="s">
        <v>21</v>
      </c>
      <c r="E5938">
        <v>99207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43334</v>
      </c>
      <c r="L5938" t="s">
        <v>26</v>
      </c>
      <c r="N5938" t="s">
        <v>24</v>
      </c>
    </row>
    <row r="5939" spans="1:14" x14ac:dyDescent="0.25">
      <c r="A5939" t="s">
        <v>6823</v>
      </c>
      <c r="B5939" t="s">
        <v>9094</v>
      </c>
      <c r="C5939" t="s">
        <v>261</v>
      </c>
      <c r="D5939" t="s">
        <v>21</v>
      </c>
      <c r="E5939">
        <v>99207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43334</v>
      </c>
      <c r="L5939" t="s">
        <v>26</v>
      </c>
      <c r="N5939" t="s">
        <v>24</v>
      </c>
    </row>
    <row r="5940" spans="1:14" x14ac:dyDescent="0.25">
      <c r="A5940" t="s">
        <v>479</v>
      </c>
      <c r="B5940" t="s">
        <v>2630</v>
      </c>
      <c r="C5940" t="s">
        <v>619</v>
      </c>
      <c r="D5940" t="s">
        <v>21</v>
      </c>
      <c r="E5940">
        <v>98072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43334</v>
      </c>
      <c r="L5940" t="s">
        <v>26</v>
      </c>
      <c r="N5940" t="s">
        <v>24</v>
      </c>
    </row>
    <row r="5941" spans="1:14" x14ac:dyDescent="0.25">
      <c r="A5941" t="s">
        <v>7387</v>
      </c>
      <c r="B5941" t="s">
        <v>1820</v>
      </c>
      <c r="C5941" t="s">
        <v>619</v>
      </c>
      <c r="D5941" t="s">
        <v>21</v>
      </c>
      <c r="E5941">
        <v>98072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43334</v>
      </c>
      <c r="L5941" t="s">
        <v>26</v>
      </c>
      <c r="N5941" t="s">
        <v>24</v>
      </c>
    </row>
    <row r="5942" spans="1:14" x14ac:dyDescent="0.25">
      <c r="A5942" t="s">
        <v>9095</v>
      </c>
      <c r="B5942" t="s">
        <v>9096</v>
      </c>
      <c r="C5942" t="s">
        <v>37</v>
      </c>
      <c r="D5942" t="s">
        <v>21</v>
      </c>
      <c r="E5942">
        <v>99336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43334</v>
      </c>
      <c r="L5942" t="s">
        <v>26</v>
      </c>
      <c r="N5942" t="s">
        <v>24</v>
      </c>
    </row>
    <row r="5943" spans="1:14" x14ac:dyDescent="0.25">
      <c r="A5943" t="s">
        <v>1824</v>
      </c>
      <c r="B5943" t="s">
        <v>9097</v>
      </c>
      <c r="C5943" t="s">
        <v>619</v>
      </c>
      <c r="D5943" t="s">
        <v>21</v>
      </c>
      <c r="E5943">
        <v>98072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43334</v>
      </c>
      <c r="L5943" t="s">
        <v>26</v>
      </c>
      <c r="N5943" t="s">
        <v>24</v>
      </c>
    </row>
    <row r="5944" spans="1:14" x14ac:dyDescent="0.25">
      <c r="A5944" t="s">
        <v>685</v>
      </c>
      <c r="B5944" t="s">
        <v>9098</v>
      </c>
      <c r="C5944" t="s">
        <v>261</v>
      </c>
      <c r="D5944" t="s">
        <v>21</v>
      </c>
      <c r="E5944">
        <v>99207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43334</v>
      </c>
      <c r="L5944" t="s">
        <v>26</v>
      </c>
      <c r="N5944" t="s">
        <v>24</v>
      </c>
    </row>
    <row r="5945" spans="1:14" x14ac:dyDescent="0.25">
      <c r="A5945" t="s">
        <v>77</v>
      </c>
      <c r="B5945" t="s">
        <v>9099</v>
      </c>
      <c r="C5945" t="s">
        <v>261</v>
      </c>
      <c r="D5945" t="s">
        <v>21</v>
      </c>
      <c r="E5945">
        <v>99207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43334</v>
      </c>
      <c r="L5945" t="s">
        <v>26</v>
      </c>
      <c r="N5945" t="s">
        <v>24</v>
      </c>
    </row>
    <row r="5946" spans="1:14" x14ac:dyDescent="0.25">
      <c r="A5946" t="s">
        <v>4077</v>
      </c>
      <c r="B5946" t="s">
        <v>4078</v>
      </c>
      <c r="C5946" t="s">
        <v>132</v>
      </c>
      <c r="D5946" t="s">
        <v>21</v>
      </c>
      <c r="E5946">
        <v>99301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43334</v>
      </c>
      <c r="L5946" t="s">
        <v>26</v>
      </c>
      <c r="N5946" t="s">
        <v>24</v>
      </c>
    </row>
    <row r="5947" spans="1:14" x14ac:dyDescent="0.25">
      <c r="A5947" t="s">
        <v>3011</v>
      </c>
      <c r="B5947" t="s">
        <v>3012</v>
      </c>
      <c r="C5947" t="s">
        <v>619</v>
      </c>
      <c r="D5947" t="s">
        <v>21</v>
      </c>
      <c r="E5947">
        <v>98072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43334</v>
      </c>
      <c r="L5947" t="s">
        <v>26</v>
      </c>
      <c r="N5947" t="s">
        <v>24</v>
      </c>
    </row>
    <row r="5948" spans="1:14" x14ac:dyDescent="0.25">
      <c r="A5948" t="s">
        <v>9100</v>
      </c>
      <c r="B5948" t="s">
        <v>9101</v>
      </c>
      <c r="C5948" t="s">
        <v>20</v>
      </c>
      <c r="D5948" t="s">
        <v>21</v>
      </c>
      <c r="E5948">
        <v>98105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43333</v>
      </c>
      <c r="L5948" t="s">
        <v>26</v>
      </c>
      <c r="N5948" t="s">
        <v>24</v>
      </c>
    </row>
    <row r="5949" spans="1:14" x14ac:dyDescent="0.25">
      <c r="A5949" t="s">
        <v>9102</v>
      </c>
      <c r="B5949" t="s">
        <v>9103</v>
      </c>
      <c r="C5949" t="s">
        <v>20</v>
      </c>
      <c r="D5949" t="s">
        <v>21</v>
      </c>
      <c r="E5949">
        <v>98104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43333</v>
      </c>
      <c r="L5949" t="s">
        <v>26</v>
      </c>
      <c r="N5949" t="s">
        <v>24</v>
      </c>
    </row>
    <row r="5950" spans="1:14" x14ac:dyDescent="0.25">
      <c r="A5950" t="s">
        <v>5858</v>
      </c>
      <c r="B5950" t="s">
        <v>5859</v>
      </c>
      <c r="C5950" t="s">
        <v>687</v>
      </c>
      <c r="D5950" t="s">
        <v>21</v>
      </c>
      <c r="E5950">
        <v>98382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43333</v>
      </c>
      <c r="L5950" t="s">
        <v>26</v>
      </c>
      <c r="N5950" t="s">
        <v>24</v>
      </c>
    </row>
    <row r="5951" spans="1:14" x14ac:dyDescent="0.25">
      <c r="A5951" t="s">
        <v>2138</v>
      </c>
      <c r="B5951" t="s">
        <v>2139</v>
      </c>
      <c r="C5951" t="s">
        <v>20</v>
      </c>
      <c r="D5951" t="s">
        <v>21</v>
      </c>
      <c r="E5951">
        <v>98105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43333</v>
      </c>
      <c r="L5951" t="s">
        <v>26</v>
      </c>
      <c r="N5951" t="s">
        <v>24</v>
      </c>
    </row>
    <row r="5952" spans="1:14" x14ac:dyDescent="0.25">
      <c r="A5952" t="s">
        <v>9104</v>
      </c>
      <c r="B5952" t="s">
        <v>9105</v>
      </c>
      <c r="C5952" t="s">
        <v>20</v>
      </c>
      <c r="D5952" t="s">
        <v>21</v>
      </c>
      <c r="E5952">
        <v>98107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43333</v>
      </c>
      <c r="L5952" t="s">
        <v>26</v>
      </c>
      <c r="N5952" t="s">
        <v>24</v>
      </c>
    </row>
    <row r="5953" spans="1:14" x14ac:dyDescent="0.25">
      <c r="A5953" t="s">
        <v>9106</v>
      </c>
      <c r="B5953" t="s">
        <v>9107</v>
      </c>
      <c r="C5953" t="s">
        <v>20</v>
      </c>
      <c r="D5953" t="s">
        <v>21</v>
      </c>
      <c r="E5953">
        <v>98105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43333</v>
      </c>
      <c r="L5953" t="s">
        <v>26</v>
      </c>
      <c r="N5953" t="s">
        <v>24</v>
      </c>
    </row>
    <row r="5954" spans="1:14" x14ac:dyDescent="0.25">
      <c r="A5954" t="s">
        <v>9108</v>
      </c>
      <c r="B5954" t="s">
        <v>9109</v>
      </c>
      <c r="C5954" t="s">
        <v>20</v>
      </c>
      <c r="D5954" t="s">
        <v>21</v>
      </c>
      <c r="E5954">
        <v>98105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43333</v>
      </c>
      <c r="L5954" t="s">
        <v>26</v>
      </c>
      <c r="N5954" t="s">
        <v>24</v>
      </c>
    </row>
    <row r="5955" spans="1:14" x14ac:dyDescent="0.25">
      <c r="A5955" t="s">
        <v>605</v>
      </c>
      <c r="B5955" t="s">
        <v>606</v>
      </c>
      <c r="C5955" t="s">
        <v>218</v>
      </c>
      <c r="D5955" t="s">
        <v>21</v>
      </c>
      <c r="E5955">
        <v>98391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43333</v>
      </c>
      <c r="L5955" t="s">
        <v>26</v>
      </c>
      <c r="N5955" t="s">
        <v>24</v>
      </c>
    </row>
    <row r="5956" spans="1:14" x14ac:dyDescent="0.25">
      <c r="A5956" t="s">
        <v>9110</v>
      </c>
      <c r="B5956" t="s">
        <v>9111</v>
      </c>
      <c r="C5956" t="s">
        <v>20</v>
      </c>
      <c r="D5956" t="s">
        <v>21</v>
      </c>
      <c r="E5956">
        <v>98104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43333</v>
      </c>
      <c r="L5956" t="s">
        <v>26</v>
      </c>
      <c r="N5956" t="s">
        <v>24</v>
      </c>
    </row>
    <row r="5957" spans="1:14" x14ac:dyDescent="0.25">
      <c r="A5957" t="s">
        <v>9112</v>
      </c>
      <c r="B5957" t="s">
        <v>9113</v>
      </c>
      <c r="C5957" t="s">
        <v>20</v>
      </c>
      <c r="D5957" t="s">
        <v>21</v>
      </c>
      <c r="E5957">
        <v>98104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43333</v>
      </c>
      <c r="L5957" t="s">
        <v>26</v>
      </c>
      <c r="N5957" t="s">
        <v>24</v>
      </c>
    </row>
    <row r="5958" spans="1:14" x14ac:dyDescent="0.25">
      <c r="A5958" t="s">
        <v>2158</v>
      </c>
      <c r="B5958" t="s">
        <v>2159</v>
      </c>
      <c r="C5958" t="s">
        <v>20</v>
      </c>
      <c r="D5958" t="s">
        <v>21</v>
      </c>
      <c r="E5958">
        <v>98107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43333</v>
      </c>
      <c r="L5958" t="s">
        <v>26</v>
      </c>
      <c r="N5958" t="s">
        <v>24</v>
      </c>
    </row>
    <row r="5959" spans="1:14" x14ac:dyDescent="0.25">
      <c r="A5959" t="s">
        <v>9114</v>
      </c>
      <c r="B5959" t="s">
        <v>9115</v>
      </c>
      <c r="C5959" t="s">
        <v>20</v>
      </c>
      <c r="D5959" t="s">
        <v>21</v>
      </c>
      <c r="E5959">
        <v>98107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43333</v>
      </c>
      <c r="L5959" t="s">
        <v>26</v>
      </c>
      <c r="N5959" t="s">
        <v>24</v>
      </c>
    </row>
    <row r="5960" spans="1:14" x14ac:dyDescent="0.25">
      <c r="A5960" t="s">
        <v>9116</v>
      </c>
      <c r="B5960" t="s">
        <v>9117</v>
      </c>
      <c r="C5960" t="s">
        <v>20</v>
      </c>
      <c r="D5960" t="s">
        <v>21</v>
      </c>
      <c r="E5960">
        <v>98104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43333</v>
      </c>
      <c r="L5960" t="s">
        <v>26</v>
      </c>
      <c r="N5960" t="s">
        <v>24</v>
      </c>
    </row>
    <row r="5961" spans="1:14" x14ac:dyDescent="0.25">
      <c r="A5961" t="s">
        <v>163</v>
      </c>
      <c r="B5961" t="s">
        <v>164</v>
      </c>
      <c r="C5961" t="s">
        <v>165</v>
      </c>
      <c r="D5961" t="s">
        <v>21</v>
      </c>
      <c r="E5961">
        <v>98373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43333</v>
      </c>
      <c r="L5961" t="s">
        <v>26</v>
      </c>
      <c r="N5961" t="s">
        <v>24</v>
      </c>
    </row>
    <row r="5962" spans="1:14" x14ac:dyDescent="0.25">
      <c r="A5962" t="s">
        <v>4064</v>
      </c>
      <c r="B5962" t="s">
        <v>5949</v>
      </c>
      <c r="C5962" t="s">
        <v>142</v>
      </c>
      <c r="D5962" t="s">
        <v>21</v>
      </c>
      <c r="E5962">
        <v>98901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43333</v>
      </c>
      <c r="L5962" t="s">
        <v>26</v>
      </c>
      <c r="N5962" t="s">
        <v>24</v>
      </c>
    </row>
    <row r="5963" spans="1:14" x14ac:dyDescent="0.25">
      <c r="A5963" t="s">
        <v>2816</v>
      </c>
      <c r="B5963" t="s">
        <v>5878</v>
      </c>
      <c r="C5963" t="s">
        <v>1542</v>
      </c>
      <c r="D5963" t="s">
        <v>21</v>
      </c>
      <c r="E5963">
        <v>98362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43333</v>
      </c>
      <c r="L5963" t="s">
        <v>26</v>
      </c>
      <c r="N5963" t="s">
        <v>24</v>
      </c>
    </row>
    <row r="5964" spans="1:14" x14ac:dyDescent="0.25">
      <c r="A5964" t="s">
        <v>2109</v>
      </c>
      <c r="B5964" t="s">
        <v>2110</v>
      </c>
      <c r="C5964" t="s">
        <v>2111</v>
      </c>
      <c r="D5964" t="s">
        <v>21</v>
      </c>
      <c r="E5964">
        <v>98923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43333</v>
      </c>
      <c r="L5964" t="s">
        <v>26</v>
      </c>
      <c r="N5964" t="s">
        <v>24</v>
      </c>
    </row>
    <row r="5965" spans="1:14" x14ac:dyDescent="0.25">
      <c r="A5965" t="s">
        <v>1295</v>
      </c>
      <c r="B5965" t="s">
        <v>5175</v>
      </c>
      <c r="C5965" t="s">
        <v>1094</v>
      </c>
      <c r="D5965" t="s">
        <v>21</v>
      </c>
      <c r="E5965">
        <v>98360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43333</v>
      </c>
      <c r="L5965" t="s">
        <v>26</v>
      </c>
      <c r="N5965" t="s">
        <v>24</v>
      </c>
    </row>
    <row r="5966" spans="1:14" x14ac:dyDescent="0.25">
      <c r="A5966" t="s">
        <v>9118</v>
      </c>
      <c r="B5966" t="s">
        <v>9119</v>
      </c>
      <c r="C5966" t="s">
        <v>20</v>
      </c>
      <c r="D5966" t="s">
        <v>21</v>
      </c>
      <c r="E5966">
        <v>98105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43333</v>
      </c>
      <c r="L5966" t="s">
        <v>26</v>
      </c>
      <c r="N5966" t="s">
        <v>24</v>
      </c>
    </row>
    <row r="5967" spans="1:14" x14ac:dyDescent="0.25">
      <c r="A5967" t="s">
        <v>2121</v>
      </c>
      <c r="B5967" t="s">
        <v>5176</v>
      </c>
      <c r="C5967" t="s">
        <v>165</v>
      </c>
      <c r="D5967" t="s">
        <v>21</v>
      </c>
      <c r="E5967">
        <v>98375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43333</v>
      </c>
      <c r="L5967" t="s">
        <v>26</v>
      </c>
      <c r="N5967" t="s">
        <v>24</v>
      </c>
    </row>
    <row r="5968" spans="1:14" x14ac:dyDescent="0.25">
      <c r="A5968" t="s">
        <v>4403</v>
      </c>
      <c r="B5968" t="s">
        <v>4404</v>
      </c>
      <c r="C5968" t="s">
        <v>1542</v>
      </c>
      <c r="D5968" t="s">
        <v>21</v>
      </c>
      <c r="E5968">
        <v>98362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43333</v>
      </c>
      <c r="L5968" t="s">
        <v>26</v>
      </c>
      <c r="N5968" t="s">
        <v>24</v>
      </c>
    </row>
    <row r="5969" spans="1:14" x14ac:dyDescent="0.25">
      <c r="A5969" t="s">
        <v>8533</v>
      </c>
      <c r="B5969" t="s">
        <v>9120</v>
      </c>
      <c r="C5969" t="s">
        <v>20</v>
      </c>
      <c r="D5969" t="s">
        <v>21</v>
      </c>
      <c r="E5969">
        <v>98107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43333</v>
      </c>
      <c r="L5969" t="s">
        <v>26</v>
      </c>
      <c r="N5969" t="s">
        <v>24</v>
      </c>
    </row>
    <row r="5970" spans="1:14" x14ac:dyDescent="0.25">
      <c r="A5970" t="s">
        <v>124</v>
      </c>
      <c r="B5970" t="s">
        <v>125</v>
      </c>
      <c r="C5970" t="s">
        <v>20</v>
      </c>
      <c r="D5970" t="s">
        <v>21</v>
      </c>
      <c r="E5970">
        <v>98105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43333</v>
      </c>
      <c r="L5970" t="s">
        <v>26</v>
      </c>
      <c r="N5970" t="s">
        <v>24</v>
      </c>
    </row>
    <row r="5971" spans="1:14" x14ac:dyDescent="0.25">
      <c r="A5971" t="s">
        <v>2728</v>
      </c>
      <c r="B5971" t="s">
        <v>2729</v>
      </c>
      <c r="C5971" t="s">
        <v>37</v>
      </c>
      <c r="D5971" t="s">
        <v>21</v>
      </c>
      <c r="E5971">
        <v>99336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43332</v>
      </c>
      <c r="L5971" t="s">
        <v>26</v>
      </c>
      <c r="N5971" t="s">
        <v>24</v>
      </c>
    </row>
    <row r="5972" spans="1:14" x14ac:dyDescent="0.25">
      <c r="A5972" t="s">
        <v>9121</v>
      </c>
      <c r="B5972" t="s">
        <v>9122</v>
      </c>
      <c r="C5972" t="s">
        <v>132</v>
      </c>
      <c r="D5972" t="s">
        <v>21</v>
      </c>
      <c r="E5972">
        <v>99301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43332</v>
      </c>
      <c r="L5972" t="s">
        <v>26</v>
      </c>
      <c r="N5972" t="s">
        <v>24</v>
      </c>
    </row>
    <row r="5973" spans="1:14" x14ac:dyDescent="0.25">
      <c r="A5973" t="s">
        <v>9123</v>
      </c>
      <c r="B5973" t="s">
        <v>9124</v>
      </c>
      <c r="C5973" t="s">
        <v>261</v>
      </c>
      <c r="D5973" t="s">
        <v>21</v>
      </c>
      <c r="E5973">
        <v>99203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43332</v>
      </c>
      <c r="L5973" t="s">
        <v>26</v>
      </c>
      <c r="N5973" t="s">
        <v>24</v>
      </c>
    </row>
    <row r="5974" spans="1:14" x14ac:dyDescent="0.25">
      <c r="A5974" t="s">
        <v>9125</v>
      </c>
      <c r="B5974" t="s">
        <v>9126</v>
      </c>
      <c r="C5974" t="s">
        <v>261</v>
      </c>
      <c r="D5974" t="s">
        <v>21</v>
      </c>
      <c r="E5974">
        <v>99204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43332</v>
      </c>
      <c r="L5974" t="s">
        <v>26</v>
      </c>
      <c r="N5974" t="s">
        <v>24</v>
      </c>
    </row>
    <row r="5975" spans="1:14" x14ac:dyDescent="0.25">
      <c r="A5975" t="s">
        <v>5428</v>
      </c>
      <c r="B5975" t="s">
        <v>5429</v>
      </c>
      <c r="C5975" t="s">
        <v>261</v>
      </c>
      <c r="D5975" t="s">
        <v>21</v>
      </c>
      <c r="E5975">
        <v>99203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43332</v>
      </c>
      <c r="L5975" t="s">
        <v>26</v>
      </c>
      <c r="N5975" t="s">
        <v>24</v>
      </c>
    </row>
    <row r="5976" spans="1:14" x14ac:dyDescent="0.25">
      <c r="A5976" t="s">
        <v>9127</v>
      </c>
      <c r="B5976" t="s">
        <v>9128</v>
      </c>
      <c r="C5976" t="s">
        <v>261</v>
      </c>
      <c r="D5976" t="s">
        <v>21</v>
      </c>
      <c r="E5976">
        <v>99201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43332</v>
      </c>
      <c r="L5976" t="s">
        <v>26</v>
      </c>
      <c r="N5976" t="s">
        <v>24</v>
      </c>
    </row>
    <row r="5977" spans="1:14" x14ac:dyDescent="0.25">
      <c r="A5977" t="s">
        <v>9129</v>
      </c>
      <c r="B5977" t="s">
        <v>9130</v>
      </c>
      <c r="C5977" t="s">
        <v>261</v>
      </c>
      <c r="D5977" t="s">
        <v>21</v>
      </c>
      <c r="E5977">
        <v>99204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43332</v>
      </c>
      <c r="L5977" t="s">
        <v>26</v>
      </c>
      <c r="N5977" t="s">
        <v>24</v>
      </c>
    </row>
    <row r="5978" spans="1:14" x14ac:dyDescent="0.25">
      <c r="A5978" t="s">
        <v>6485</v>
      </c>
      <c r="B5978" t="s">
        <v>6486</v>
      </c>
      <c r="C5978" t="s">
        <v>261</v>
      </c>
      <c r="D5978" t="s">
        <v>21</v>
      </c>
      <c r="E5978">
        <v>99209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43332</v>
      </c>
      <c r="L5978" t="s">
        <v>26</v>
      </c>
      <c r="N5978" t="s">
        <v>24</v>
      </c>
    </row>
    <row r="5979" spans="1:14" x14ac:dyDescent="0.25">
      <c r="A5979" t="s">
        <v>9131</v>
      </c>
      <c r="B5979" t="s">
        <v>9132</v>
      </c>
      <c r="C5979" t="s">
        <v>261</v>
      </c>
      <c r="D5979" t="s">
        <v>21</v>
      </c>
      <c r="E5979">
        <v>99201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43332</v>
      </c>
      <c r="L5979" t="s">
        <v>26</v>
      </c>
      <c r="N5979" t="s">
        <v>24</v>
      </c>
    </row>
    <row r="5980" spans="1:14" x14ac:dyDescent="0.25">
      <c r="A5980" t="s">
        <v>9133</v>
      </c>
      <c r="B5980" t="s">
        <v>9134</v>
      </c>
      <c r="C5980" t="s">
        <v>261</v>
      </c>
      <c r="D5980" t="s">
        <v>21</v>
      </c>
      <c r="E5980">
        <v>99202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43332</v>
      </c>
      <c r="L5980" t="s">
        <v>26</v>
      </c>
      <c r="N5980" t="s">
        <v>24</v>
      </c>
    </row>
    <row r="5981" spans="1:14" x14ac:dyDescent="0.25">
      <c r="A5981" t="s">
        <v>149</v>
      </c>
      <c r="B5981" t="s">
        <v>150</v>
      </c>
      <c r="C5981" t="s">
        <v>151</v>
      </c>
      <c r="D5981" t="s">
        <v>21</v>
      </c>
      <c r="E5981">
        <v>98498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43332</v>
      </c>
      <c r="L5981" t="s">
        <v>26</v>
      </c>
      <c r="N5981" t="s">
        <v>24</v>
      </c>
    </row>
    <row r="5982" spans="1:14" x14ac:dyDescent="0.25">
      <c r="A5982" t="s">
        <v>9135</v>
      </c>
      <c r="B5982" t="s">
        <v>9136</v>
      </c>
      <c r="C5982" t="s">
        <v>261</v>
      </c>
      <c r="D5982" t="s">
        <v>21</v>
      </c>
      <c r="E5982">
        <v>99203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43332</v>
      </c>
      <c r="L5982" t="s">
        <v>26</v>
      </c>
      <c r="N5982" t="s">
        <v>24</v>
      </c>
    </row>
    <row r="5983" spans="1:14" x14ac:dyDescent="0.25">
      <c r="A5983" t="s">
        <v>9137</v>
      </c>
      <c r="B5983" t="s">
        <v>9138</v>
      </c>
      <c r="C5983" t="s">
        <v>261</v>
      </c>
      <c r="D5983" t="s">
        <v>21</v>
      </c>
      <c r="E5983">
        <v>99223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43332</v>
      </c>
      <c r="L5983" t="s">
        <v>26</v>
      </c>
      <c r="N5983" t="s">
        <v>24</v>
      </c>
    </row>
    <row r="5984" spans="1:14" x14ac:dyDescent="0.25">
      <c r="A5984" t="s">
        <v>9139</v>
      </c>
      <c r="B5984" t="s">
        <v>9140</v>
      </c>
      <c r="C5984" t="s">
        <v>261</v>
      </c>
      <c r="D5984" t="s">
        <v>21</v>
      </c>
      <c r="E5984">
        <v>99200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43332</v>
      </c>
      <c r="L5984" t="s">
        <v>26</v>
      </c>
      <c r="N5984" t="s">
        <v>24</v>
      </c>
    </row>
    <row r="5985" spans="1:14" x14ac:dyDescent="0.25">
      <c r="A5985" t="s">
        <v>9141</v>
      </c>
      <c r="B5985" t="s">
        <v>9142</v>
      </c>
      <c r="C5985" t="s">
        <v>236</v>
      </c>
      <c r="D5985" t="s">
        <v>21</v>
      </c>
      <c r="E5985">
        <v>98409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43332</v>
      </c>
      <c r="L5985" t="s">
        <v>26</v>
      </c>
      <c r="N5985" t="s">
        <v>24</v>
      </c>
    </row>
    <row r="5986" spans="1:14" x14ac:dyDescent="0.25">
      <c r="A5986" t="s">
        <v>9143</v>
      </c>
      <c r="B5986" t="s">
        <v>9144</v>
      </c>
      <c r="C5986" t="s">
        <v>261</v>
      </c>
      <c r="D5986" t="s">
        <v>21</v>
      </c>
      <c r="E5986">
        <v>99201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43332</v>
      </c>
      <c r="L5986" t="s">
        <v>26</v>
      </c>
      <c r="N5986" t="s">
        <v>24</v>
      </c>
    </row>
    <row r="5987" spans="1:14" x14ac:dyDescent="0.25">
      <c r="A5987" t="s">
        <v>9145</v>
      </c>
      <c r="B5987" t="s">
        <v>9146</v>
      </c>
      <c r="C5987" t="s">
        <v>261</v>
      </c>
      <c r="D5987" t="s">
        <v>21</v>
      </c>
      <c r="E5987">
        <v>99223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43332</v>
      </c>
      <c r="L5987" t="s">
        <v>26</v>
      </c>
      <c r="N5987" t="s">
        <v>24</v>
      </c>
    </row>
    <row r="5988" spans="1:14" x14ac:dyDescent="0.25">
      <c r="A5988" t="s">
        <v>9147</v>
      </c>
      <c r="B5988" t="s">
        <v>9148</v>
      </c>
      <c r="C5988" t="s">
        <v>236</v>
      </c>
      <c r="D5988" t="s">
        <v>21</v>
      </c>
      <c r="E5988">
        <v>98444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43332</v>
      </c>
      <c r="L5988" t="s">
        <v>26</v>
      </c>
      <c r="N5988" t="s">
        <v>24</v>
      </c>
    </row>
    <row r="5989" spans="1:14" x14ac:dyDescent="0.25">
      <c r="A5989" t="s">
        <v>569</v>
      </c>
      <c r="B5989" t="s">
        <v>9149</v>
      </c>
      <c r="C5989" t="s">
        <v>236</v>
      </c>
      <c r="D5989" t="s">
        <v>21</v>
      </c>
      <c r="E5989">
        <v>98444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43332</v>
      </c>
      <c r="L5989" t="s">
        <v>26</v>
      </c>
      <c r="N5989" t="s">
        <v>24</v>
      </c>
    </row>
    <row r="5990" spans="1:14" x14ac:dyDescent="0.25">
      <c r="A5990" t="s">
        <v>9150</v>
      </c>
      <c r="B5990" t="s">
        <v>9151</v>
      </c>
      <c r="C5990" t="s">
        <v>236</v>
      </c>
      <c r="D5990" t="s">
        <v>21</v>
      </c>
      <c r="E5990">
        <v>98422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43332</v>
      </c>
      <c r="L5990" t="s">
        <v>26</v>
      </c>
      <c r="N5990" t="s">
        <v>24</v>
      </c>
    </row>
    <row r="5991" spans="1:14" x14ac:dyDescent="0.25">
      <c r="A5991" t="s">
        <v>9152</v>
      </c>
      <c r="B5991" t="s">
        <v>9153</v>
      </c>
      <c r="C5991" t="s">
        <v>261</v>
      </c>
      <c r="D5991" t="s">
        <v>21</v>
      </c>
      <c r="E5991">
        <v>99223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43332</v>
      </c>
      <c r="L5991" t="s">
        <v>26</v>
      </c>
      <c r="N5991" t="s">
        <v>24</v>
      </c>
    </row>
    <row r="5992" spans="1:14" x14ac:dyDescent="0.25">
      <c r="A5992" t="s">
        <v>9154</v>
      </c>
      <c r="B5992" t="s">
        <v>9155</v>
      </c>
      <c r="C5992" t="s">
        <v>151</v>
      </c>
      <c r="D5992" t="s">
        <v>21</v>
      </c>
      <c r="E5992">
        <v>98498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43332</v>
      </c>
      <c r="L5992" t="s">
        <v>26</v>
      </c>
      <c r="N5992" t="s">
        <v>24</v>
      </c>
    </row>
    <row r="5993" spans="1:14" x14ac:dyDescent="0.25">
      <c r="A5993" t="s">
        <v>9156</v>
      </c>
      <c r="B5993" t="s">
        <v>9157</v>
      </c>
      <c r="C5993" t="s">
        <v>236</v>
      </c>
      <c r="D5993" t="s">
        <v>21</v>
      </c>
      <c r="E5993">
        <v>98445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43332</v>
      </c>
      <c r="L5993" t="s">
        <v>26</v>
      </c>
      <c r="N5993" t="s">
        <v>24</v>
      </c>
    </row>
    <row r="5994" spans="1:14" x14ac:dyDescent="0.25">
      <c r="A5994" t="s">
        <v>138</v>
      </c>
      <c r="B5994" t="s">
        <v>9158</v>
      </c>
      <c r="C5994" t="s">
        <v>132</v>
      </c>
      <c r="D5994" t="s">
        <v>21</v>
      </c>
      <c r="E5994">
        <v>99301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43332</v>
      </c>
      <c r="L5994" t="s">
        <v>26</v>
      </c>
      <c r="N5994" t="s">
        <v>24</v>
      </c>
    </row>
    <row r="5995" spans="1:14" x14ac:dyDescent="0.25">
      <c r="A5995" t="s">
        <v>9159</v>
      </c>
      <c r="B5995" t="s">
        <v>9160</v>
      </c>
      <c r="C5995" t="s">
        <v>261</v>
      </c>
      <c r="D5995" t="s">
        <v>21</v>
      </c>
      <c r="E5995">
        <v>99201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43332</v>
      </c>
      <c r="L5995" t="s">
        <v>26</v>
      </c>
      <c r="N5995" t="s">
        <v>24</v>
      </c>
    </row>
    <row r="5996" spans="1:14" x14ac:dyDescent="0.25">
      <c r="A5996" t="s">
        <v>1417</v>
      </c>
      <c r="B5996" t="s">
        <v>9161</v>
      </c>
      <c r="C5996" t="s">
        <v>261</v>
      </c>
      <c r="D5996" t="s">
        <v>21</v>
      </c>
      <c r="E5996">
        <v>99223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43332</v>
      </c>
      <c r="L5996" t="s">
        <v>26</v>
      </c>
      <c r="N5996" t="s">
        <v>24</v>
      </c>
    </row>
    <row r="5997" spans="1:14" x14ac:dyDescent="0.25">
      <c r="A5997" t="s">
        <v>2756</v>
      </c>
      <c r="B5997" t="s">
        <v>2757</v>
      </c>
      <c r="C5997" t="s">
        <v>56</v>
      </c>
      <c r="D5997" t="s">
        <v>21</v>
      </c>
      <c r="E5997">
        <v>99352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43332</v>
      </c>
      <c r="L5997" t="s">
        <v>26</v>
      </c>
      <c r="N5997" t="s">
        <v>24</v>
      </c>
    </row>
    <row r="5998" spans="1:14" x14ac:dyDescent="0.25">
      <c r="A5998" t="s">
        <v>9162</v>
      </c>
      <c r="B5998" t="s">
        <v>9163</v>
      </c>
      <c r="C5998" t="s">
        <v>236</v>
      </c>
      <c r="D5998" t="s">
        <v>21</v>
      </c>
      <c r="E5998">
        <v>98446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43332</v>
      </c>
      <c r="L5998" t="s">
        <v>26</v>
      </c>
      <c r="N5998" t="s">
        <v>24</v>
      </c>
    </row>
    <row r="5999" spans="1:14" x14ac:dyDescent="0.25">
      <c r="A5999" t="s">
        <v>5468</v>
      </c>
      <c r="B5999" t="s">
        <v>5469</v>
      </c>
      <c r="C5999" t="s">
        <v>261</v>
      </c>
      <c r="D5999" t="s">
        <v>21</v>
      </c>
      <c r="E5999">
        <v>99223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43332</v>
      </c>
      <c r="L5999" t="s">
        <v>26</v>
      </c>
      <c r="N5999" t="s">
        <v>24</v>
      </c>
    </row>
    <row r="6000" spans="1:14" x14ac:dyDescent="0.25">
      <c r="A6000" t="s">
        <v>2759</v>
      </c>
      <c r="B6000" t="s">
        <v>2760</v>
      </c>
      <c r="C6000" t="s">
        <v>56</v>
      </c>
      <c r="D6000" t="s">
        <v>21</v>
      </c>
      <c r="E6000">
        <v>99332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43332</v>
      </c>
      <c r="L6000" t="s">
        <v>26</v>
      </c>
      <c r="N6000" t="s">
        <v>24</v>
      </c>
    </row>
    <row r="6001" spans="1:14" x14ac:dyDescent="0.25">
      <c r="A6001" t="s">
        <v>9164</v>
      </c>
      <c r="B6001" t="s">
        <v>9165</v>
      </c>
      <c r="C6001" t="s">
        <v>2089</v>
      </c>
      <c r="D6001" t="s">
        <v>21</v>
      </c>
      <c r="E6001">
        <v>98338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43332</v>
      </c>
      <c r="L6001" t="s">
        <v>26</v>
      </c>
      <c r="N6001" t="s">
        <v>24</v>
      </c>
    </row>
    <row r="6002" spans="1:14" x14ac:dyDescent="0.25">
      <c r="A6002" t="s">
        <v>9166</v>
      </c>
      <c r="B6002" t="s">
        <v>9167</v>
      </c>
      <c r="C6002" t="s">
        <v>236</v>
      </c>
      <c r="D6002" t="s">
        <v>21</v>
      </c>
      <c r="E6002">
        <v>98422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43332</v>
      </c>
      <c r="L6002" t="s">
        <v>26</v>
      </c>
      <c r="N6002" t="s">
        <v>24</v>
      </c>
    </row>
    <row r="6003" spans="1:14" x14ac:dyDescent="0.25">
      <c r="A6003" t="s">
        <v>9168</v>
      </c>
      <c r="B6003" t="s">
        <v>9169</v>
      </c>
      <c r="C6003" t="s">
        <v>5500</v>
      </c>
      <c r="D6003" t="s">
        <v>21</v>
      </c>
      <c r="E6003">
        <v>98390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43332</v>
      </c>
      <c r="L6003" t="s">
        <v>26</v>
      </c>
      <c r="N6003" t="s">
        <v>24</v>
      </c>
    </row>
    <row r="6004" spans="1:14" x14ac:dyDescent="0.25">
      <c r="A6004" t="s">
        <v>9170</v>
      </c>
      <c r="B6004" t="s">
        <v>9171</v>
      </c>
      <c r="C6004" t="s">
        <v>261</v>
      </c>
      <c r="D6004" t="s">
        <v>21</v>
      </c>
      <c r="E6004">
        <v>99201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43332</v>
      </c>
      <c r="L6004" t="s">
        <v>26</v>
      </c>
      <c r="N6004" t="s">
        <v>24</v>
      </c>
    </row>
    <row r="6005" spans="1:14" x14ac:dyDescent="0.25">
      <c r="A6005" t="s">
        <v>9172</v>
      </c>
      <c r="B6005" t="s">
        <v>9173</v>
      </c>
      <c r="C6005" t="s">
        <v>37</v>
      </c>
      <c r="D6005" t="s">
        <v>21</v>
      </c>
      <c r="E6005">
        <v>99336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43332</v>
      </c>
      <c r="L6005" t="s">
        <v>26</v>
      </c>
      <c r="N6005" t="s">
        <v>24</v>
      </c>
    </row>
    <row r="6006" spans="1:14" x14ac:dyDescent="0.25">
      <c r="A6006" t="s">
        <v>9174</v>
      </c>
      <c r="B6006" t="s">
        <v>9175</v>
      </c>
      <c r="C6006" t="s">
        <v>261</v>
      </c>
      <c r="D6006" t="s">
        <v>21</v>
      </c>
      <c r="E6006">
        <v>99201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43332</v>
      </c>
      <c r="L6006" t="s">
        <v>26</v>
      </c>
      <c r="N6006" t="s">
        <v>24</v>
      </c>
    </row>
    <row r="6007" spans="1:14" x14ac:dyDescent="0.25">
      <c r="A6007" t="s">
        <v>9176</v>
      </c>
      <c r="B6007" t="s">
        <v>9177</v>
      </c>
      <c r="C6007" t="s">
        <v>151</v>
      </c>
      <c r="D6007" t="s">
        <v>21</v>
      </c>
      <c r="E6007">
        <v>98498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43332</v>
      </c>
      <c r="L6007" t="s">
        <v>26</v>
      </c>
      <c r="N6007" t="s">
        <v>24</v>
      </c>
    </row>
    <row r="6008" spans="1:14" x14ac:dyDescent="0.25">
      <c r="A6008" t="s">
        <v>1246</v>
      </c>
      <c r="B6008" t="s">
        <v>1247</v>
      </c>
      <c r="C6008" t="s">
        <v>20</v>
      </c>
      <c r="D6008" t="s">
        <v>21</v>
      </c>
      <c r="E6008">
        <v>98122</v>
      </c>
      <c r="F6008" t="s">
        <v>22</v>
      </c>
      <c r="G6008" t="s">
        <v>22</v>
      </c>
      <c r="H6008" t="s">
        <v>57</v>
      </c>
      <c r="I6008" t="s">
        <v>58</v>
      </c>
      <c r="J6008" t="s">
        <v>59</v>
      </c>
      <c r="K6008" s="1">
        <v>43332</v>
      </c>
      <c r="L6008" t="s">
        <v>60</v>
      </c>
      <c r="M6008" t="str">
        <f>HYPERLINK("https://www.regulations.gov/docket?D=FDA-2018-H-3205")</f>
        <v>https://www.regulations.gov/docket?D=FDA-2018-H-3205</v>
      </c>
      <c r="N6008" t="s">
        <v>59</v>
      </c>
    </row>
    <row r="6009" spans="1:14" x14ac:dyDescent="0.25">
      <c r="A6009" t="s">
        <v>9178</v>
      </c>
      <c r="B6009" t="s">
        <v>9179</v>
      </c>
      <c r="C6009" t="s">
        <v>261</v>
      </c>
      <c r="D6009" t="s">
        <v>21</v>
      </c>
      <c r="E6009">
        <v>99201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43332</v>
      </c>
      <c r="L6009" t="s">
        <v>26</v>
      </c>
      <c r="N6009" t="s">
        <v>24</v>
      </c>
    </row>
    <row r="6010" spans="1:14" x14ac:dyDescent="0.25">
      <c r="A6010" t="s">
        <v>9180</v>
      </c>
      <c r="B6010" t="s">
        <v>9181</v>
      </c>
      <c r="C6010" t="s">
        <v>261</v>
      </c>
      <c r="D6010" t="s">
        <v>21</v>
      </c>
      <c r="E6010">
        <v>99201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43332</v>
      </c>
      <c r="L6010" t="s">
        <v>26</v>
      </c>
      <c r="N6010" t="s">
        <v>24</v>
      </c>
    </row>
    <row r="6011" spans="1:14" x14ac:dyDescent="0.25">
      <c r="A6011" t="s">
        <v>9182</v>
      </c>
      <c r="B6011" t="s">
        <v>9183</v>
      </c>
      <c r="C6011" t="s">
        <v>261</v>
      </c>
      <c r="D6011" t="s">
        <v>21</v>
      </c>
      <c r="E6011">
        <v>99202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43332</v>
      </c>
      <c r="L6011" t="s">
        <v>26</v>
      </c>
      <c r="N6011" t="s">
        <v>24</v>
      </c>
    </row>
    <row r="6012" spans="1:14" x14ac:dyDescent="0.25">
      <c r="A6012" t="s">
        <v>3474</v>
      </c>
      <c r="B6012" t="s">
        <v>9184</v>
      </c>
      <c r="C6012" t="s">
        <v>261</v>
      </c>
      <c r="D6012" t="s">
        <v>21</v>
      </c>
      <c r="E6012">
        <v>99224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43332</v>
      </c>
      <c r="L6012" t="s">
        <v>26</v>
      </c>
      <c r="N6012" t="s">
        <v>24</v>
      </c>
    </row>
    <row r="6013" spans="1:14" x14ac:dyDescent="0.25">
      <c r="A6013" t="s">
        <v>8258</v>
      </c>
      <c r="B6013" t="s">
        <v>9185</v>
      </c>
      <c r="C6013" t="s">
        <v>37</v>
      </c>
      <c r="D6013" t="s">
        <v>21</v>
      </c>
      <c r="E6013">
        <v>99336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43332</v>
      </c>
      <c r="L6013" t="s">
        <v>26</v>
      </c>
      <c r="N6013" t="s">
        <v>24</v>
      </c>
    </row>
    <row r="6014" spans="1:14" x14ac:dyDescent="0.25">
      <c r="A6014" t="s">
        <v>179</v>
      </c>
      <c r="B6014" t="s">
        <v>180</v>
      </c>
      <c r="C6014" t="s">
        <v>151</v>
      </c>
      <c r="D6014" t="s">
        <v>21</v>
      </c>
      <c r="E6014">
        <v>98498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43332</v>
      </c>
      <c r="L6014" t="s">
        <v>26</v>
      </c>
      <c r="N6014" t="s">
        <v>24</v>
      </c>
    </row>
    <row r="6015" spans="1:14" x14ac:dyDescent="0.25">
      <c r="A6015" t="s">
        <v>556</v>
      </c>
      <c r="B6015" t="s">
        <v>9186</v>
      </c>
      <c r="C6015" t="s">
        <v>236</v>
      </c>
      <c r="D6015" t="s">
        <v>21</v>
      </c>
      <c r="E6015">
        <v>98424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43332</v>
      </c>
      <c r="L6015" t="s">
        <v>26</v>
      </c>
      <c r="N6015" t="s">
        <v>24</v>
      </c>
    </row>
    <row r="6016" spans="1:14" x14ac:dyDescent="0.25">
      <c r="A6016" t="s">
        <v>556</v>
      </c>
      <c r="B6016" t="s">
        <v>4369</v>
      </c>
      <c r="C6016" t="s">
        <v>1691</v>
      </c>
      <c r="D6016" t="s">
        <v>21</v>
      </c>
      <c r="E6016">
        <v>98368</v>
      </c>
      <c r="F6016" t="s">
        <v>22</v>
      </c>
      <c r="G6016" t="s">
        <v>22</v>
      </c>
      <c r="H6016" t="s">
        <v>116</v>
      </c>
      <c r="I6016" t="s">
        <v>3817</v>
      </c>
      <c r="J6016" t="s">
        <v>59</v>
      </c>
      <c r="K6016" s="1">
        <v>43332</v>
      </c>
      <c r="L6016" t="s">
        <v>60</v>
      </c>
      <c r="M6016" t="str">
        <f>HYPERLINK("https://www.regulations.gov/docket?D=FDA-2018-H-3209")</f>
        <v>https://www.regulations.gov/docket?D=FDA-2018-H-3209</v>
      </c>
      <c r="N6016" t="s">
        <v>59</v>
      </c>
    </row>
    <row r="6017" spans="1:14" x14ac:dyDescent="0.25">
      <c r="A6017" t="s">
        <v>6085</v>
      </c>
      <c r="B6017" t="s">
        <v>9187</v>
      </c>
      <c r="C6017" t="s">
        <v>151</v>
      </c>
      <c r="D6017" t="s">
        <v>21</v>
      </c>
      <c r="E6017">
        <v>98499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43332</v>
      </c>
      <c r="L6017" t="s">
        <v>26</v>
      </c>
      <c r="N6017" t="s">
        <v>24</v>
      </c>
    </row>
    <row r="6018" spans="1:14" x14ac:dyDescent="0.25">
      <c r="A6018" t="s">
        <v>9188</v>
      </c>
      <c r="B6018" t="s">
        <v>9189</v>
      </c>
      <c r="C6018" t="s">
        <v>261</v>
      </c>
      <c r="D6018" t="s">
        <v>21</v>
      </c>
      <c r="E6018">
        <v>99223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43332</v>
      </c>
      <c r="L6018" t="s">
        <v>26</v>
      </c>
      <c r="N6018" t="s">
        <v>24</v>
      </c>
    </row>
    <row r="6019" spans="1:14" x14ac:dyDescent="0.25">
      <c r="A6019" t="s">
        <v>9190</v>
      </c>
      <c r="B6019" t="s">
        <v>9191</v>
      </c>
      <c r="C6019" t="s">
        <v>261</v>
      </c>
      <c r="D6019" t="s">
        <v>21</v>
      </c>
      <c r="E6019">
        <v>99201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43332</v>
      </c>
      <c r="L6019" t="s">
        <v>26</v>
      </c>
      <c r="N6019" t="s">
        <v>24</v>
      </c>
    </row>
    <row r="6020" spans="1:14" x14ac:dyDescent="0.25">
      <c r="A6020" t="s">
        <v>6976</v>
      </c>
      <c r="B6020" t="s">
        <v>6977</v>
      </c>
      <c r="C6020" t="s">
        <v>1907</v>
      </c>
      <c r="D6020" t="s">
        <v>21</v>
      </c>
      <c r="E6020">
        <v>98855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43331</v>
      </c>
      <c r="L6020" t="s">
        <v>26</v>
      </c>
      <c r="N6020" t="s">
        <v>24</v>
      </c>
    </row>
    <row r="6021" spans="1:14" x14ac:dyDescent="0.25">
      <c r="A6021" t="s">
        <v>6985</v>
      </c>
      <c r="B6021" t="s">
        <v>6986</v>
      </c>
      <c r="C6021" t="s">
        <v>1907</v>
      </c>
      <c r="D6021" t="s">
        <v>21</v>
      </c>
      <c r="E6021">
        <v>98855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43331</v>
      </c>
      <c r="L6021" t="s">
        <v>26</v>
      </c>
      <c r="N6021" t="s">
        <v>24</v>
      </c>
    </row>
    <row r="6022" spans="1:14" x14ac:dyDescent="0.25">
      <c r="A6022" t="s">
        <v>9192</v>
      </c>
      <c r="B6022" t="s">
        <v>9193</v>
      </c>
      <c r="C6022" t="s">
        <v>1907</v>
      </c>
      <c r="D6022" t="s">
        <v>21</v>
      </c>
      <c r="E6022">
        <v>98855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43331</v>
      </c>
      <c r="L6022" t="s">
        <v>26</v>
      </c>
      <c r="N6022" t="s">
        <v>24</v>
      </c>
    </row>
    <row r="6023" spans="1:14" x14ac:dyDescent="0.25">
      <c r="A6023" t="s">
        <v>9194</v>
      </c>
      <c r="B6023" t="s">
        <v>9195</v>
      </c>
      <c r="C6023" t="s">
        <v>9196</v>
      </c>
      <c r="D6023" t="s">
        <v>21</v>
      </c>
      <c r="E6023">
        <v>98849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43331</v>
      </c>
      <c r="L6023" t="s">
        <v>26</v>
      </c>
      <c r="N6023" t="s">
        <v>24</v>
      </c>
    </row>
    <row r="6024" spans="1:14" x14ac:dyDescent="0.25">
      <c r="A6024" t="s">
        <v>9197</v>
      </c>
      <c r="B6024" t="s">
        <v>9198</v>
      </c>
      <c r="C6024" t="s">
        <v>1907</v>
      </c>
      <c r="D6024" t="s">
        <v>21</v>
      </c>
      <c r="E6024">
        <v>98855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43331</v>
      </c>
      <c r="L6024" t="s">
        <v>26</v>
      </c>
      <c r="N6024" t="s">
        <v>24</v>
      </c>
    </row>
    <row r="6025" spans="1:14" x14ac:dyDescent="0.25">
      <c r="A6025" t="s">
        <v>9199</v>
      </c>
      <c r="B6025" t="s">
        <v>9200</v>
      </c>
      <c r="C6025" t="s">
        <v>886</v>
      </c>
      <c r="D6025" t="s">
        <v>21</v>
      </c>
      <c r="E6025">
        <v>98223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43329</v>
      </c>
      <c r="L6025" t="s">
        <v>26</v>
      </c>
      <c r="N6025" t="s">
        <v>24</v>
      </c>
    </row>
    <row r="6026" spans="1:14" x14ac:dyDescent="0.25">
      <c r="A6026" t="s">
        <v>874</v>
      </c>
      <c r="B6026" t="s">
        <v>875</v>
      </c>
      <c r="C6026" t="s">
        <v>20</v>
      </c>
      <c r="D6026" t="s">
        <v>21</v>
      </c>
      <c r="E6026">
        <v>98103</v>
      </c>
      <c r="F6026" t="s">
        <v>22</v>
      </c>
      <c r="G6026" t="s">
        <v>22</v>
      </c>
      <c r="H6026" t="s">
        <v>57</v>
      </c>
      <c r="I6026" t="s">
        <v>58</v>
      </c>
      <c r="J6026" t="s">
        <v>59</v>
      </c>
      <c r="K6026" s="1">
        <v>43329</v>
      </c>
      <c r="L6026" t="s">
        <v>60</v>
      </c>
      <c r="M6026" t="str">
        <f>HYPERLINK("https://www.regulations.gov/docket?D=FDA-2018-H-3177")</f>
        <v>https://www.regulations.gov/docket?D=FDA-2018-H-3177</v>
      </c>
      <c r="N6026" t="s">
        <v>59</v>
      </c>
    </row>
    <row r="6027" spans="1:14" x14ac:dyDescent="0.25">
      <c r="A6027" t="s">
        <v>9201</v>
      </c>
      <c r="B6027" t="s">
        <v>9202</v>
      </c>
      <c r="C6027" t="s">
        <v>886</v>
      </c>
      <c r="D6027" t="s">
        <v>21</v>
      </c>
      <c r="E6027">
        <v>98223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43329</v>
      </c>
      <c r="L6027" t="s">
        <v>26</v>
      </c>
      <c r="N6027" t="s">
        <v>24</v>
      </c>
    </row>
    <row r="6028" spans="1:14" x14ac:dyDescent="0.25">
      <c r="A6028" t="s">
        <v>9203</v>
      </c>
      <c r="B6028" t="s">
        <v>9204</v>
      </c>
      <c r="C6028" t="s">
        <v>886</v>
      </c>
      <c r="D6028" t="s">
        <v>21</v>
      </c>
      <c r="E6028">
        <v>98223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43329</v>
      </c>
      <c r="L6028" t="s">
        <v>26</v>
      </c>
      <c r="N6028" t="s">
        <v>24</v>
      </c>
    </row>
    <row r="6029" spans="1:14" x14ac:dyDescent="0.25">
      <c r="A6029" t="s">
        <v>880</v>
      </c>
      <c r="B6029" t="s">
        <v>9205</v>
      </c>
      <c r="C6029" t="s">
        <v>886</v>
      </c>
      <c r="D6029" t="s">
        <v>21</v>
      </c>
      <c r="E6029">
        <v>98223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43329</v>
      </c>
      <c r="L6029" t="s">
        <v>26</v>
      </c>
      <c r="N6029" t="s">
        <v>24</v>
      </c>
    </row>
    <row r="6030" spans="1:14" x14ac:dyDescent="0.25">
      <c r="A6030" t="s">
        <v>9206</v>
      </c>
      <c r="B6030" t="s">
        <v>9207</v>
      </c>
      <c r="C6030" t="s">
        <v>4759</v>
      </c>
      <c r="D6030" t="s">
        <v>21</v>
      </c>
      <c r="E6030">
        <v>98027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43329</v>
      </c>
      <c r="L6030" t="s">
        <v>26</v>
      </c>
      <c r="N6030" t="s">
        <v>24</v>
      </c>
    </row>
    <row r="6031" spans="1:14" x14ac:dyDescent="0.25">
      <c r="A6031" t="s">
        <v>2485</v>
      </c>
      <c r="B6031" t="s">
        <v>2486</v>
      </c>
      <c r="C6031" t="s">
        <v>460</v>
      </c>
      <c r="D6031" t="s">
        <v>21</v>
      </c>
      <c r="E6031">
        <v>98296</v>
      </c>
      <c r="F6031" t="s">
        <v>22</v>
      </c>
      <c r="G6031" t="s">
        <v>22</v>
      </c>
      <c r="H6031" t="s">
        <v>57</v>
      </c>
      <c r="I6031" t="s">
        <v>203</v>
      </c>
      <c r="J6031" t="s">
        <v>59</v>
      </c>
      <c r="K6031" s="1">
        <v>43329</v>
      </c>
      <c r="L6031" t="s">
        <v>60</v>
      </c>
      <c r="M6031" t="str">
        <f>HYPERLINK("https://www.regulations.gov/docket?D=FDA-2018-H-3196")</f>
        <v>https://www.regulations.gov/docket?D=FDA-2018-H-3196</v>
      </c>
      <c r="N6031" t="s">
        <v>59</v>
      </c>
    </row>
    <row r="6032" spans="1:14" x14ac:dyDescent="0.25">
      <c r="A6032" t="s">
        <v>9208</v>
      </c>
      <c r="B6032" t="s">
        <v>9209</v>
      </c>
      <c r="C6032" t="s">
        <v>886</v>
      </c>
      <c r="D6032" t="s">
        <v>21</v>
      </c>
      <c r="E6032">
        <v>98223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43329</v>
      </c>
      <c r="L6032" t="s">
        <v>26</v>
      </c>
      <c r="N6032" t="s">
        <v>24</v>
      </c>
    </row>
    <row r="6033" spans="1:14" x14ac:dyDescent="0.25">
      <c r="A6033" t="s">
        <v>9210</v>
      </c>
      <c r="B6033" t="s">
        <v>9211</v>
      </c>
      <c r="C6033" t="s">
        <v>886</v>
      </c>
      <c r="D6033" t="s">
        <v>21</v>
      </c>
      <c r="E6033">
        <v>98223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43329</v>
      </c>
      <c r="L6033" t="s">
        <v>26</v>
      </c>
      <c r="N6033" t="s">
        <v>24</v>
      </c>
    </row>
    <row r="6034" spans="1:14" x14ac:dyDescent="0.25">
      <c r="A6034" t="s">
        <v>683</v>
      </c>
      <c r="B6034" t="s">
        <v>9212</v>
      </c>
      <c r="C6034" t="s">
        <v>886</v>
      </c>
      <c r="D6034" t="s">
        <v>21</v>
      </c>
      <c r="E6034">
        <v>98223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43329</v>
      </c>
      <c r="L6034" t="s">
        <v>26</v>
      </c>
      <c r="N6034" t="s">
        <v>24</v>
      </c>
    </row>
    <row r="6035" spans="1:14" x14ac:dyDescent="0.25">
      <c r="A6035" t="s">
        <v>9213</v>
      </c>
      <c r="B6035" t="s">
        <v>9214</v>
      </c>
      <c r="C6035" t="s">
        <v>886</v>
      </c>
      <c r="D6035" t="s">
        <v>21</v>
      </c>
      <c r="E6035">
        <v>98223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43329</v>
      </c>
      <c r="L6035" t="s">
        <v>26</v>
      </c>
      <c r="N6035" t="s">
        <v>24</v>
      </c>
    </row>
    <row r="6036" spans="1:14" x14ac:dyDescent="0.25">
      <c r="A6036" t="s">
        <v>3852</v>
      </c>
      <c r="B6036" t="s">
        <v>3853</v>
      </c>
      <c r="C6036" t="s">
        <v>1177</v>
      </c>
      <c r="D6036" t="s">
        <v>21</v>
      </c>
      <c r="E6036">
        <v>98932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43329</v>
      </c>
      <c r="L6036" t="s">
        <v>26</v>
      </c>
      <c r="N6036" t="s">
        <v>24</v>
      </c>
    </row>
    <row r="6037" spans="1:14" x14ac:dyDescent="0.25">
      <c r="A6037" t="s">
        <v>9215</v>
      </c>
      <c r="B6037" t="s">
        <v>9216</v>
      </c>
      <c r="C6037" t="s">
        <v>886</v>
      </c>
      <c r="D6037" t="s">
        <v>21</v>
      </c>
      <c r="E6037">
        <v>98223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43329</v>
      </c>
      <c r="L6037" t="s">
        <v>26</v>
      </c>
      <c r="N6037" t="s">
        <v>24</v>
      </c>
    </row>
    <row r="6038" spans="1:14" x14ac:dyDescent="0.25">
      <c r="A6038" t="s">
        <v>9217</v>
      </c>
      <c r="B6038" t="s">
        <v>9218</v>
      </c>
      <c r="C6038" t="s">
        <v>443</v>
      </c>
      <c r="D6038" t="s">
        <v>21</v>
      </c>
      <c r="E6038">
        <v>98059</v>
      </c>
      <c r="F6038" t="s">
        <v>22</v>
      </c>
      <c r="G6038" t="s">
        <v>22</v>
      </c>
      <c r="H6038" t="s">
        <v>57</v>
      </c>
      <c r="I6038" t="s">
        <v>620</v>
      </c>
      <c r="J6038" s="1">
        <v>43321</v>
      </c>
      <c r="K6038" s="1">
        <v>43328</v>
      </c>
      <c r="L6038" t="s">
        <v>118</v>
      </c>
      <c r="N6038" t="s">
        <v>1992</v>
      </c>
    </row>
    <row r="6039" spans="1:14" x14ac:dyDescent="0.25">
      <c r="A6039" t="s">
        <v>560</v>
      </c>
      <c r="B6039" t="s">
        <v>561</v>
      </c>
      <c r="C6039" t="s">
        <v>108</v>
      </c>
      <c r="D6039" t="s">
        <v>21</v>
      </c>
      <c r="E6039">
        <v>98203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43328</v>
      </c>
      <c r="L6039" t="s">
        <v>26</v>
      </c>
      <c r="N6039" t="s">
        <v>24</v>
      </c>
    </row>
    <row r="6040" spans="1:14" x14ac:dyDescent="0.25">
      <c r="A6040" t="s">
        <v>3701</v>
      </c>
      <c r="B6040" t="s">
        <v>3702</v>
      </c>
      <c r="C6040" t="s">
        <v>1177</v>
      </c>
      <c r="D6040" t="s">
        <v>21</v>
      </c>
      <c r="E6040">
        <v>98932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43328</v>
      </c>
      <c r="L6040" t="s">
        <v>26</v>
      </c>
      <c r="N6040" t="s">
        <v>24</v>
      </c>
    </row>
    <row r="6041" spans="1:14" x14ac:dyDescent="0.25">
      <c r="A6041" t="s">
        <v>9219</v>
      </c>
      <c r="B6041" t="s">
        <v>9220</v>
      </c>
      <c r="C6041" t="s">
        <v>227</v>
      </c>
      <c r="D6041" t="s">
        <v>21</v>
      </c>
      <c r="E6041">
        <v>98226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43328</v>
      </c>
      <c r="L6041" t="s">
        <v>26</v>
      </c>
      <c r="N6041" t="s">
        <v>24</v>
      </c>
    </row>
    <row r="6042" spans="1:14" x14ac:dyDescent="0.25">
      <c r="A6042" t="s">
        <v>9221</v>
      </c>
      <c r="B6042" t="s">
        <v>9222</v>
      </c>
      <c r="C6042" t="s">
        <v>108</v>
      </c>
      <c r="D6042" t="s">
        <v>21</v>
      </c>
      <c r="E6042">
        <v>98203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43328</v>
      </c>
      <c r="L6042" t="s">
        <v>26</v>
      </c>
      <c r="N6042" t="s">
        <v>24</v>
      </c>
    </row>
    <row r="6043" spans="1:14" x14ac:dyDescent="0.25">
      <c r="A6043" t="s">
        <v>2306</v>
      </c>
      <c r="B6043" t="s">
        <v>2307</v>
      </c>
      <c r="C6043" t="s">
        <v>227</v>
      </c>
      <c r="D6043" t="s">
        <v>21</v>
      </c>
      <c r="E6043">
        <v>98225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43328</v>
      </c>
      <c r="L6043" t="s">
        <v>26</v>
      </c>
      <c r="N6043" t="s">
        <v>24</v>
      </c>
    </row>
    <row r="6044" spans="1:14" x14ac:dyDescent="0.25">
      <c r="A6044" t="s">
        <v>2644</v>
      </c>
      <c r="B6044" t="s">
        <v>2645</v>
      </c>
      <c r="C6044" t="s">
        <v>443</v>
      </c>
      <c r="D6044" t="s">
        <v>21</v>
      </c>
      <c r="E6044">
        <v>98059</v>
      </c>
      <c r="F6044" t="s">
        <v>22</v>
      </c>
      <c r="G6044" t="s">
        <v>22</v>
      </c>
      <c r="H6044" t="s">
        <v>57</v>
      </c>
      <c r="I6044" t="s">
        <v>58</v>
      </c>
      <c r="J6044" s="1">
        <v>43321</v>
      </c>
      <c r="K6044" s="1">
        <v>43328</v>
      </c>
      <c r="L6044" t="s">
        <v>118</v>
      </c>
      <c r="N6044" t="s">
        <v>1849</v>
      </c>
    </row>
    <row r="6045" spans="1:14" x14ac:dyDescent="0.25">
      <c r="A6045" t="s">
        <v>9223</v>
      </c>
      <c r="B6045" t="s">
        <v>9224</v>
      </c>
      <c r="C6045" t="s">
        <v>227</v>
      </c>
      <c r="D6045" t="s">
        <v>21</v>
      </c>
      <c r="E6045">
        <v>98226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43328</v>
      </c>
      <c r="L6045" t="s">
        <v>26</v>
      </c>
      <c r="N6045" t="s">
        <v>24</v>
      </c>
    </row>
    <row r="6046" spans="1:14" x14ac:dyDescent="0.25">
      <c r="A6046" t="s">
        <v>9225</v>
      </c>
      <c r="B6046" t="s">
        <v>9226</v>
      </c>
      <c r="C6046" t="s">
        <v>92</v>
      </c>
      <c r="D6046" t="s">
        <v>21</v>
      </c>
      <c r="E6046">
        <v>98274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43328</v>
      </c>
      <c r="L6046" t="s">
        <v>26</v>
      </c>
      <c r="N6046" t="s">
        <v>24</v>
      </c>
    </row>
    <row r="6047" spans="1:14" x14ac:dyDescent="0.25">
      <c r="A6047">
        <v>76</v>
      </c>
      <c r="B6047" t="s">
        <v>9227</v>
      </c>
      <c r="C6047" t="s">
        <v>92</v>
      </c>
      <c r="D6047" t="s">
        <v>21</v>
      </c>
      <c r="E6047">
        <v>98273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43328</v>
      </c>
      <c r="L6047" t="s">
        <v>26</v>
      </c>
      <c r="N6047" t="s">
        <v>24</v>
      </c>
    </row>
    <row r="6048" spans="1:14" x14ac:dyDescent="0.25">
      <c r="A6048" t="s">
        <v>503</v>
      </c>
      <c r="B6048" t="s">
        <v>9228</v>
      </c>
      <c r="C6048" t="s">
        <v>108</v>
      </c>
      <c r="D6048" t="s">
        <v>21</v>
      </c>
      <c r="E6048">
        <v>98203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43328</v>
      </c>
      <c r="L6048" t="s">
        <v>26</v>
      </c>
      <c r="N6048" t="s">
        <v>24</v>
      </c>
    </row>
    <row r="6049" spans="1:14" x14ac:dyDescent="0.25">
      <c r="A6049" t="s">
        <v>6198</v>
      </c>
      <c r="B6049" t="s">
        <v>6199</v>
      </c>
      <c r="C6049" t="s">
        <v>142</v>
      </c>
      <c r="D6049" t="s">
        <v>21</v>
      </c>
      <c r="E6049">
        <v>98901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43328</v>
      </c>
      <c r="L6049" t="s">
        <v>26</v>
      </c>
      <c r="N6049" t="s">
        <v>24</v>
      </c>
    </row>
    <row r="6050" spans="1:14" x14ac:dyDescent="0.25">
      <c r="A6050" t="s">
        <v>42</v>
      </c>
      <c r="B6050" t="s">
        <v>43</v>
      </c>
      <c r="C6050" t="s">
        <v>34</v>
      </c>
      <c r="D6050" t="s">
        <v>21</v>
      </c>
      <c r="E6050">
        <v>98662</v>
      </c>
      <c r="F6050" t="s">
        <v>22</v>
      </c>
      <c r="G6050" t="s">
        <v>22</v>
      </c>
      <c r="H6050" t="s">
        <v>57</v>
      </c>
      <c r="I6050" t="s">
        <v>620</v>
      </c>
      <c r="J6050" s="1">
        <v>43304</v>
      </c>
      <c r="K6050" s="1">
        <v>43328</v>
      </c>
      <c r="L6050" t="s">
        <v>118</v>
      </c>
      <c r="N6050" t="s">
        <v>1992</v>
      </c>
    </row>
    <row r="6051" spans="1:14" x14ac:dyDescent="0.25">
      <c r="A6051" t="s">
        <v>312</v>
      </c>
      <c r="B6051" t="s">
        <v>2526</v>
      </c>
      <c r="C6051" t="s">
        <v>422</v>
      </c>
      <c r="D6051" t="s">
        <v>21</v>
      </c>
      <c r="E6051">
        <v>98275</v>
      </c>
      <c r="F6051" t="s">
        <v>22</v>
      </c>
      <c r="G6051" t="s">
        <v>22</v>
      </c>
      <c r="H6051" t="s">
        <v>57</v>
      </c>
      <c r="I6051" t="s">
        <v>203</v>
      </c>
      <c r="J6051" s="1">
        <v>43319</v>
      </c>
      <c r="K6051" s="1">
        <v>43328</v>
      </c>
      <c r="L6051" t="s">
        <v>118</v>
      </c>
      <c r="N6051" t="s">
        <v>1849</v>
      </c>
    </row>
    <row r="6052" spans="1:14" x14ac:dyDescent="0.25">
      <c r="A6052" t="s">
        <v>3335</v>
      </c>
      <c r="B6052" t="s">
        <v>9229</v>
      </c>
      <c r="C6052" t="s">
        <v>660</v>
      </c>
      <c r="D6052" t="s">
        <v>21</v>
      </c>
      <c r="E6052">
        <v>98383</v>
      </c>
      <c r="F6052" t="s">
        <v>22</v>
      </c>
      <c r="G6052" t="s">
        <v>22</v>
      </c>
      <c r="H6052" t="s">
        <v>104</v>
      </c>
      <c r="I6052" t="s">
        <v>105</v>
      </c>
      <c r="J6052" s="1">
        <v>43270</v>
      </c>
      <c r="K6052" s="1">
        <v>43328</v>
      </c>
      <c r="L6052" t="s">
        <v>118</v>
      </c>
      <c r="N6052" t="s">
        <v>1858</v>
      </c>
    </row>
    <row r="6053" spans="1:14" x14ac:dyDescent="0.25">
      <c r="A6053" t="s">
        <v>413</v>
      </c>
      <c r="B6053" t="s">
        <v>414</v>
      </c>
      <c r="C6053" t="s">
        <v>108</v>
      </c>
      <c r="D6053" t="s">
        <v>21</v>
      </c>
      <c r="E6053">
        <v>98201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43328</v>
      </c>
      <c r="L6053" t="s">
        <v>26</v>
      </c>
      <c r="N6053" t="s">
        <v>24</v>
      </c>
    </row>
    <row r="6054" spans="1:14" x14ac:dyDescent="0.25">
      <c r="A6054" t="s">
        <v>9230</v>
      </c>
      <c r="B6054" t="s">
        <v>9231</v>
      </c>
      <c r="C6054" t="s">
        <v>108</v>
      </c>
      <c r="D6054" t="s">
        <v>21</v>
      </c>
      <c r="E6054">
        <v>98208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43328</v>
      </c>
      <c r="L6054" t="s">
        <v>26</v>
      </c>
      <c r="N6054" t="s">
        <v>24</v>
      </c>
    </row>
    <row r="6055" spans="1:14" x14ac:dyDescent="0.25">
      <c r="A6055" t="s">
        <v>3492</v>
      </c>
      <c r="B6055" t="s">
        <v>3493</v>
      </c>
      <c r="C6055" t="s">
        <v>3494</v>
      </c>
      <c r="D6055" t="s">
        <v>21</v>
      </c>
      <c r="E6055">
        <v>99347</v>
      </c>
      <c r="F6055" t="s">
        <v>22</v>
      </c>
      <c r="G6055" t="s">
        <v>22</v>
      </c>
      <c r="H6055" t="s">
        <v>104</v>
      </c>
      <c r="I6055" t="s">
        <v>105</v>
      </c>
      <c r="J6055" s="1">
        <v>43270</v>
      </c>
      <c r="K6055" s="1">
        <v>43328</v>
      </c>
      <c r="L6055" t="s">
        <v>118</v>
      </c>
      <c r="N6055" t="s">
        <v>1858</v>
      </c>
    </row>
    <row r="6056" spans="1:14" x14ac:dyDescent="0.25">
      <c r="A6056" t="s">
        <v>3639</v>
      </c>
      <c r="B6056" t="s">
        <v>3643</v>
      </c>
      <c r="C6056" t="s">
        <v>209</v>
      </c>
      <c r="D6056" t="s">
        <v>21</v>
      </c>
      <c r="E6056">
        <v>98032</v>
      </c>
      <c r="F6056" t="s">
        <v>22</v>
      </c>
      <c r="G6056" t="s">
        <v>22</v>
      </c>
      <c r="H6056" t="s">
        <v>57</v>
      </c>
      <c r="I6056" t="s">
        <v>58</v>
      </c>
      <c r="J6056" s="1">
        <v>43319</v>
      </c>
      <c r="K6056" s="1">
        <v>43328</v>
      </c>
      <c r="L6056" t="s">
        <v>118</v>
      </c>
      <c r="N6056" t="s">
        <v>1849</v>
      </c>
    </row>
    <row r="6057" spans="1:14" x14ac:dyDescent="0.25">
      <c r="A6057" t="s">
        <v>356</v>
      </c>
      <c r="B6057" t="s">
        <v>9232</v>
      </c>
      <c r="C6057" t="s">
        <v>358</v>
      </c>
      <c r="D6057" t="s">
        <v>21</v>
      </c>
      <c r="E6057">
        <v>99350</v>
      </c>
      <c r="F6057" t="s">
        <v>22</v>
      </c>
      <c r="G6057" t="s">
        <v>22</v>
      </c>
      <c r="H6057" t="s">
        <v>57</v>
      </c>
      <c r="I6057" t="s">
        <v>203</v>
      </c>
      <c r="J6057" s="1">
        <v>43320</v>
      </c>
      <c r="K6057" s="1">
        <v>43328</v>
      </c>
      <c r="L6057" t="s">
        <v>118</v>
      </c>
      <c r="N6057" t="s">
        <v>1849</v>
      </c>
    </row>
    <row r="6058" spans="1:14" x14ac:dyDescent="0.25">
      <c r="A6058" t="s">
        <v>242</v>
      </c>
      <c r="B6058" t="s">
        <v>9233</v>
      </c>
      <c r="C6058" t="s">
        <v>227</v>
      </c>
      <c r="D6058" t="s">
        <v>21</v>
      </c>
      <c r="E6058">
        <v>98225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43328</v>
      </c>
      <c r="L6058" t="s">
        <v>26</v>
      </c>
      <c r="N6058" t="s">
        <v>24</v>
      </c>
    </row>
    <row r="6059" spans="1:14" x14ac:dyDescent="0.25">
      <c r="A6059" t="s">
        <v>9234</v>
      </c>
      <c r="B6059" t="s">
        <v>2587</v>
      </c>
      <c r="C6059" t="s">
        <v>92</v>
      </c>
      <c r="D6059" t="s">
        <v>21</v>
      </c>
      <c r="E6059">
        <v>98273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43328</v>
      </c>
      <c r="L6059" t="s">
        <v>26</v>
      </c>
      <c r="N6059" t="s">
        <v>24</v>
      </c>
    </row>
    <row r="6060" spans="1:14" x14ac:dyDescent="0.25">
      <c r="A6060" t="s">
        <v>818</v>
      </c>
      <c r="B6060" t="s">
        <v>3772</v>
      </c>
      <c r="C6060" t="s">
        <v>20</v>
      </c>
      <c r="D6060" t="s">
        <v>21</v>
      </c>
      <c r="E6060">
        <v>98103</v>
      </c>
      <c r="F6060" t="s">
        <v>22</v>
      </c>
      <c r="G6060" t="s">
        <v>22</v>
      </c>
      <c r="H6060" t="s">
        <v>57</v>
      </c>
      <c r="I6060" t="s">
        <v>58</v>
      </c>
      <c r="J6060" s="1">
        <v>43318</v>
      </c>
      <c r="K6060" s="1">
        <v>43328</v>
      </c>
      <c r="L6060" t="s">
        <v>118</v>
      </c>
      <c r="N6060" t="s">
        <v>1849</v>
      </c>
    </row>
    <row r="6061" spans="1:14" x14ac:dyDescent="0.25">
      <c r="A6061" t="s">
        <v>3310</v>
      </c>
      <c r="B6061" t="s">
        <v>3311</v>
      </c>
      <c r="C6061" t="s">
        <v>81</v>
      </c>
      <c r="D6061" t="s">
        <v>21</v>
      </c>
      <c r="E6061">
        <v>99212</v>
      </c>
      <c r="F6061" t="s">
        <v>22</v>
      </c>
      <c r="G6061" t="s">
        <v>22</v>
      </c>
      <c r="H6061" t="s">
        <v>57</v>
      </c>
      <c r="I6061" t="s">
        <v>212</v>
      </c>
      <c r="J6061" s="1">
        <v>43318</v>
      </c>
      <c r="K6061" s="1">
        <v>43328</v>
      </c>
      <c r="L6061" t="s">
        <v>118</v>
      </c>
      <c r="N6061" t="s">
        <v>1992</v>
      </c>
    </row>
    <row r="6062" spans="1:14" x14ac:dyDescent="0.25">
      <c r="A6062" t="s">
        <v>9235</v>
      </c>
      <c r="B6062" t="s">
        <v>9236</v>
      </c>
      <c r="C6062" t="s">
        <v>454</v>
      </c>
      <c r="D6062" t="s">
        <v>21</v>
      </c>
      <c r="E6062">
        <v>98005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43328</v>
      </c>
      <c r="L6062" t="s">
        <v>26</v>
      </c>
      <c r="N6062" t="s">
        <v>24</v>
      </c>
    </row>
    <row r="6063" spans="1:14" x14ac:dyDescent="0.25">
      <c r="A6063" t="s">
        <v>1928</v>
      </c>
      <c r="B6063" t="s">
        <v>1929</v>
      </c>
      <c r="C6063" t="s">
        <v>227</v>
      </c>
      <c r="D6063" t="s">
        <v>21</v>
      </c>
      <c r="E6063">
        <v>98226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43328</v>
      </c>
      <c r="L6063" t="s">
        <v>26</v>
      </c>
      <c r="N6063" t="s">
        <v>24</v>
      </c>
    </row>
    <row r="6064" spans="1:14" x14ac:dyDescent="0.25">
      <c r="A6064" t="s">
        <v>9237</v>
      </c>
      <c r="B6064" t="s">
        <v>2585</v>
      </c>
      <c r="C6064" t="s">
        <v>92</v>
      </c>
      <c r="D6064" t="s">
        <v>21</v>
      </c>
      <c r="E6064">
        <v>98273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43328</v>
      </c>
      <c r="L6064" t="s">
        <v>26</v>
      </c>
      <c r="N6064" t="s">
        <v>24</v>
      </c>
    </row>
    <row r="6065" spans="1:14" x14ac:dyDescent="0.25">
      <c r="A6065" t="s">
        <v>9238</v>
      </c>
      <c r="B6065" t="s">
        <v>9239</v>
      </c>
      <c r="C6065" t="s">
        <v>227</v>
      </c>
      <c r="D6065" t="s">
        <v>21</v>
      </c>
      <c r="E6065">
        <v>98225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43328</v>
      </c>
      <c r="L6065" t="s">
        <v>26</v>
      </c>
      <c r="N6065" t="s">
        <v>24</v>
      </c>
    </row>
    <row r="6066" spans="1:14" x14ac:dyDescent="0.25">
      <c r="A6066" t="s">
        <v>3557</v>
      </c>
      <c r="B6066" t="s">
        <v>9240</v>
      </c>
      <c r="C6066" t="s">
        <v>1542</v>
      </c>
      <c r="D6066" t="s">
        <v>21</v>
      </c>
      <c r="E6066">
        <v>98363</v>
      </c>
      <c r="F6066" t="s">
        <v>22</v>
      </c>
      <c r="G6066" t="s">
        <v>22</v>
      </c>
      <c r="H6066" t="s">
        <v>116</v>
      </c>
      <c r="I6066" t="s">
        <v>3817</v>
      </c>
      <c r="J6066" s="1">
        <v>43264</v>
      </c>
      <c r="K6066" s="1">
        <v>43328</v>
      </c>
      <c r="L6066" t="s">
        <v>118</v>
      </c>
      <c r="N6066" t="s">
        <v>1849</v>
      </c>
    </row>
    <row r="6067" spans="1:14" x14ac:dyDescent="0.25">
      <c r="A6067" t="s">
        <v>4361</v>
      </c>
      <c r="B6067" t="s">
        <v>4362</v>
      </c>
      <c r="C6067" t="s">
        <v>81</v>
      </c>
      <c r="D6067" t="s">
        <v>21</v>
      </c>
      <c r="E6067">
        <v>99206</v>
      </c>
      <c r="F6067" t="s">
        <v>22</v>
      </c>
      <c r="G6067" t="s">
        <v>22</v>
      </c>
      <c r="H6067" t="s">
        <v>57</v>
      </c>
      <c r="I6067" t="s">
        <v>212</v>
      </c>
      <c r="J6067" s="1">
        <v>43318</v>
      </c>
      <c r="K6067" s="1">
        <v>43328</v>
      </c>
      <c r="L6067" t="s">
        <v>118</v>
      </c>
      <c r="N6067" t="s">
        <v>1849</v>
      </c>
    </row>
    <row r="6068" spans="1:14" x14ac:dyDescent="0.25">
      <c r="A6068" t="s">
        <v>9241</v>
      </c>
      <c r="B6068" t="s">
        <v>2711</v>
      </c>
      <c r="C6068" t="s">
        <v>1177</v>
      </c>
      <c r="D6068" t="s">
        <v>21</v>
      </c>
      <c r="E6068">
        <v>98932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43328</v>
      </c>
      <c r="L6068" t="s">
        <v>26</v>
      </c>
      <c r="N6068" t="s">
        <v>24</v>
      </c>
    </row>
    <row r="6069" spans="1:14" x14ac:dyDescent="0.25">
      <c r="A6069" t="s">
        <v>3180</v>
      </c>
      <c r="B6069" t="s">
        <v>9242</v>
      </c>
      <c r="C6069" t="s">
        <v>3182</v>
      </c>
      <c r="D6069" t="s">
        <v>21</v>
      </c>
      <c r="E6069">
        <v>99359</v>
      </c>
      <c r="F6069" t="s">
        <v>22</v>
      </c>
      <c r="G6069" t="s">
        <v>22</v>
      </c>
      <c r="H6069" t="s">
        <v>104</v>
      </c>
      <c r="I6069" t="s">
        <v>105</v>
      </c>
      <c r="J6069" s="1">
        <v>43270</v>
      </c>
      <c r="K6069" s="1">
        <v>43328</v>
      </c>
      <c r="L6069" t="s">
        <v>118</v>
      </c>
      <c r="N6069" t="s">
        <v>1858</v>
      </c>
    </row>
    <row r="6070" spans="1:14" x14ac:dyDescent="0.25">
      <c r="A6070" t="s">
        <v>1326</v>
      </c>
      <c r="B6070" t="s">
        <v>9243</v>
      </c>
      <c r="C6070" t="s">
        <v>1328</v>
      </c>
      <c r="D6070" t="s">
        <v>21</v>
      </c>
      <c r="E6070">
        <v>99004</v>
      </c>
      <c r="F6070" t="s">
        <v>22</v>
      </c>
      <c r="G6070" t="s">
        <v>22</v>
      </c>
      <c r="H6070" t="s">
        <v>57</v>
      </c>
      <c r="I6070" t="s">
        <v>203</v>
      </c>
      <c r="J6070" s="1">
        <v>43316</v>
      </c>
      <c r="K6070" s="1">
        <v>43328</v>
      </c>
      <c r="L6070" t="s">
        <v>118</v>
      </c>
      <c r="N6070" t="s">
        <v>1849</v>
      </c>
    </row>
    <row r="6071" spans="1:14" x14ac:dyDescent="0.25">
      <c r="A6071" t="s">
        <v>1568</v>
      </c>
      <c r="B6071" t="s">
        <v>1569</v>
      </c>
      <c r="C6071" t="s">
        <v>246</v>
      </c>
      <c r="D6071" t="s">
        <v>21</v>
      </c>
      <c r="E6071">
        <v>98310</v>
      </c>
      <c r="F6071" t="s">
        <v>22</v>
      </c>
      <c r="G6071" t="s">
        <v>22</v>
      </c>
      <c r="H6071" t="s">
        <v>104</v>
      </c>
      <c r="I6071" t="s">
        <v>148</v>
      </c>
      <c r="J6071" s="1">
        <v>43270</v>
      </c>
      <c r="K6071" s="1">
        <v>43328</v>
      </c>
      <c r="L6071" t="s">
        <v>118</v>
      </c>
      <c r="N6071" t="s">
        <v>1858</v>
      </c>
    </row>
    <row r="6072" spans="1:14" x14ac:dyDescent="0.25">
      <c r="A6072" t="s">
        <v>194</v>
      </c>
      <c r="B6072" t="s">
        <v>1957</v>
      </c>
      <c r="C6072" t="s">
        <v>20</v>
      </c>
      <c r="D6072" t="s">
        <v>21</v>
      </c>
      <c r="E6072">
        <v>98107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43328</v>
      </c>
      <c r="L6072" t="s">
        <v>26</v>
      </c>
      <c r="N6072" t="s">
        <v>24</v>
      </c>
    </row>
    <row r="6073" spans="1:14" x14ac:dyDescent="0.25">
      <c r="A6073" t="s">
        <v>194</v>
      </c>
      <c r="B6073" t="s">
        <v>2818</v>
      </c>
      <c r="C6073" t="s">
        <v>34</v>
      </c>
      <c r="D6073" t="s">
        <v>21</v>
      </c>
      <c r="E6073">
        <v>98662</v>
      </c>
      <c r="F6073" t="s">
        <v>22</v>
      </c>
      <c r="G6073" t="s">
        <v>22</v>
      </c>
      <c r="H6073" t="s">
        <v>57</v>
      </c>
      <c r="I6073" t="s">
        <v>203</v>
      </c>
      <c r="J6073" s="1">
        <v>43304</v>
      </c>
      <c r="K6073" s="1">
        <v>43328</v>
      </c>
      <c r="L6073" t="s">
        <v>118</v>
      </c>
      <c r="N6073" t="s">
        <v>1849</v>
      </c>
    </row>
    <row r="6074" spans="1:14" x14ac:dyDescent="0.25">
      <c r="A6074" t="s">
        <v>9244</v>
      </c>
      <c r="B6074" t="s">
        <v>9245</v>
      </c>
      <c r="C6074" t="s">
        <v>227</v>
      </c>
      <c r="D6074" t="s">
        <v>21</v>
      </c>
      <c r="E6074">
        <v>98225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43328</v>
      </c>
      <c r="L6074" t="s">
        <v>26</v>
      </c>
      <c r="N6074" t="s">
        <v>24</v>
      </c>
    </row>
    <row r="6075" spans="1:14" x14ac:dyDescent="0.25">
      <c r="A6075" t="s">
        <v>2011</v>
      </c>
      <c r="B6075" t="s">
        <v>2012</v>
      </c>
      <c r="C6075" t="s">
        <v>454</v>
      </c>
      <c r="D6075" t="s">
        <v>21</v>
      </c>
      <c r="E6075">
        <v>98004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43328</v>
      </c>
      <c r="L6075" t="s">
        <v>26</v>
      </c>
      <c r="N6075" t="s">
        <v>24</v>
      </c>
    </row>
    <row r="6076" spans="1:14" x14ac:dyDescent="0.25">
      <c r="A6076" t="s">
        <v>9246</v>
      </c>
      <c r="B6076" t="s">
        <v>2764</v>
      </c>
      <c r="C6076" t="s">
        <v>101</v>
      </c>
      <c r="D6076" t="s">
        <v>21</v>
      </c>
      <c r="E6076">
        <v>98284</v>
      </c>
      <c r="F6076" t="s">
        <v>22</v>
      </c>
      <c r="G6076" t="s">
        <v>22</v>
      </c>
      <c r="H6076" t="s">
        <v>57</v>
      </c>
      <c r="I6076" t="s">
        <v>203</v>
      </c>
      <c r="J6076" s="1">
        <v>43316</v>
      </c>
      <c r="K6076" s="1">
        <v>43328</v>
      </c>
      <c r="L6076" t="s">
        <v>118</v>
      </c>
      <c r="N6076" t="s">
        <v>1849</v>
      </c>
    </row>
    <row r="6077" spans="1:14" x14ac:dyDescent="0.25">
      <c r="A6077" t="s">
        <v>4014</v>
      </c>
      <c r="B6077" t="s">
        <v>4015</v>
      </c>
      <c r="C6077" t="s">
        <v>358</v>
      </c>
      <c r="D6077" t="s">
        <v>21</v>
      </c>
      <c r="E6077">
        <v>99350</v>
      </c>
      <c r="F6077" t="s">
        <v>22</v>
      </c>
      <c r="G6077" t="s">
        <v>22</v>
      </c>
      <c r="H6077" t="s">
        <v>57</v>
      </c>
      <c r="I6077" t="s">
        <v>212</v>
      </c>
      <c r="J6077" s="1">
        <v>43320</v>
      </c>
      <c r="K6077" s="1">
        <v>43328</v>
      </c>
      <c r="L6077" t="s">
        <v>118</v>
      </c>
      <c r="N6077" t="s">
        <v>1849</v>
      </c>
    </row>
    <row r="6078" spans="1:14" x14ac:dyDescent="0.25">
      <c r="A6078" t="s">
        <v>9247</v>
      </c>
      <c r="B6078" t="s">
        <v>9248</v>
      </c>
      <c r="C6078" t="s">
        <v>2267</v>
      </c>
      <c r="D6078" t="s">
        <v>21</v>
      </c>
      <c r="E6078">
        <v>98631</v>
      </c>
      <c r="F6078" t="s">
        <v>22</v>
      </c>
      <c r="G6078" t="s">
        <v>22</v>
      </c>
      <c r="H6078" t="s">
        <v>57</v>
      </c>
      <c r="I6078" t="s">
        <v>58</v>
      </c>
      <c r="J6078" s="1">
        <v>43318</v>
      </c>
      <c r="K6078" s="1">
        <v>43328</v>
      </c>
      <c r="L6078" t="s">
        <v>118</v>
      </c>
      <c r="N6078" t="s">
        <v>1849</v>
      </c>
    </row>
    <row r="6079" spans="1:14" x14ac:dyDescent="0.25">
      <c r="A6079" t="s">
        <v>9249</v>
      </c>
      <c r="B6079" t="s">
        <v>5151</v>
      </c>
      <c r="C6079" t="s">
        <v>209</v>
      </c>
      <c r="D6079" t="s">
        <v>21</v>
      </c>
      <c r="E6079">
        <v>98032</v>
      </c>
      <c r="F6079" t="s">
        <v>22</v>
      </c>
      <c r="G6079" t="s">
        <v>22</v>
      </c>
      <c r="H6079" t="s">
        <v>116</v>
      </c>
      <c r="I6079" t="s">
        <v>3817</v>
      </c>
      <c r="J6079" s="1">
        <v>43257</v>
      </c>
      <c r="K6079" s="1">
        <v>43328</v>
      </c>
      <c r="L6079" t="s">
        <v>118</v>
      </c>
      <c r="N6079" t="s">
        <v>1849</v>
      </c>
    </row>
    <row r="6080" spans="1:14" x14ac:dyDescent="0.25">
      <c r="A6080" t="s">
        <v>1916</v>
      </c>
      <c r="B6080" t="s">
        <v>1917</v>
      </c>
      <c r="C6080" t="s">
        <v>227</v>
      </c>
      <c r="D6080" t="s">
        <v>21</v>
      </c>
      <c r="E6080">
        <v>98225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43328</v>
      </c>
      <c r="L6080" t="s">
        <v>26</v>
      </c>
      <c r="N6080" t="s">
        <v>24</v>
      </c>
    </row>
    <row r="6081" spans="1:14" x14ac:dyDescent="0.25">
      <c r="A6081" t="s">
        <v>9250</v>
      </c>
      <c r="B6081" t="s">
        <v>9251</v>
      </c>
      <c r="C6081" t="s">
        <v>227</v>
      </c>
      <c r="D6081" t="s">
        <v>21</v>
      </c>
      <c r="E6081">
        <v>98225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43328</v>
      </c>
      <c r="L6081" t="s">
        <v>26</v>
      </c>
      <c r="N6081" t="s">
        <v>24</v>
      </c>
    </row>
    <row r="6082" spans="1:14" x14ac:dyDescent="0.25">
      <c r="A6082" t="s">
        <v>3888</v>
      </c>
      <c r="B6082" t="s">
        <v>9252</v>
      </c>
      <c r="C6082" t="s">
        <v>3890</v>
      </c>
      <c r="D6082" t="s">
        <v>21</v>
      </c>
      <c r="E6082">
        <v>98940</v>
      </c>
      <c r="F6082" t="s">
        <v>22</v>
      </c>
      <c r="G6082" t="s">
        <v>22</v>
      </c>
      <c r="H6082" t="s">
        <v>104</v>
      </c>
      <c r="I6082" t="s">
        <v>105</v>
      </c>
      <c r="J6082" s="1">
        <v>43269</v>
      </c>
      <c r="K6082" s="1">
        <v>43328</v>
      </c>
      <c r="L6082" t="s">
        <v>118</v>
      </c>
      <c r="N6082" t="s">
        <v>1858</v>
      </c>
    </row>
    <row r="6083" spans="1:14" x14ac:dyDescent="0.25">
      <c r="A6083" t="s">
        <v>9253</v>
      </c>
      <c r="B6083" t="s">
        <v>9254</v>
      </c>
      <c r="C6083" t="s">
        <v>227</v>
      </c>
      <c r="D6083" t="s">
        <v>21</v>
      </c>
      <c r="E6083">
        <v>98226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43328</v>
      </c>
      <c r="L6083" t="s">
        <v>26</v>
      </c>
      <c r="N6083" t="s">
        <v>24</v>
      </c>
    </row>
    <row r="6084" spans="1:14" x14ac:dyDescent="0.25">
      <c r="A6084" t="s">
        <v>4934</v>
      </c>
      <c r="B6084" t="s">
        <v>4935</v>
      </c>
      <c r="C6084" t="s">
        <v>296</v>
      </c>
      <c r="D6084" t="s">
        <v>21</v>
      </c>
      <c r="E6084">
        <v>98366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43328</v>
      </c>
      <c r="L6084" t="s">
        <v>26</v>
      </c>
      <c r="N6084" t="s">
        <v>24</v>
      </c>
    </row>
    <row r="6085" spans="1:14" x14ac:dyDescent="0.25">
      <c r="A6085" t="s">
        <v>9255</v>
      </c>
      <c r="B6085" t="s">
        <v>9256</v>
      </c>
      <c r="C6085" t="s">
        <v>227</v>
      </c>
      <c r="D6085" t="s">
        <v>21</v>
      </c>
      <c r="E6085">
        <v>98225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43328</v>
      </c>
      <c r="L6085" t="s">
        <v>26</v>
      </c>
      <c r="N6085" t="s">
        <v>24</v>
      </c>
    </row>
    <row r="6086" spans="1:14" x14ac:dyDescent="0.25">
      <c r="A6086" t="s">
        <v>3695</v>
      </c>
      <c r="B6086" t="s">
        <v>3696</v>
      </c>
      <c r="C6086" t="s">
        <v>37</v>
      </c>
      <c r="D6086" t="s">
        <v>21</v>
      </c>
      <c r="E6086">
        <v>99337</v>
      </c>
      <c r="F6086" t="s">
        <v>22</v>
      </c>
      <c r="G6086" t="s">
        <v>22</v>
      </c>
      <c r="H6086" t="s">
        <v>57</v>
      </c>
      <c r="I6086" t="s">
        <v>203</v>
      </c>
      <c r="J6086" s="1">
        <v>43318</v>
      </c>
      <c r="K6086" s="1">
        <v>43328</v>
      </c>
      <c r="L6086" t="s">
        <v>118</v>
      </c>
      <c r="N6086" t="s">
        <v>1992</v>
      </c>
    </row>
    <row r="6087" spans="1:14" x14ac:dyDescent="0.25">
      <c r="A6087" t="s">
        <v>2518</v>
      </c>
      <c r="B6087" t="s">
        <v>2519</v>
      </c>
      <c r="C6087" t="s">
        <v>20</v>
      </c>
      <c r="D6087" t="s">
        <v>21</v>
      </c>
      <c r="E6087">
        <v>98106</v>
      </c>
      <c r="F6087" t="s">
        <v>22</v>
      </c>
      <c r="G6087" t="s">
        <v>22</v>
      </c>
      <c r="H6087" t="s">
        <v>57</v>
      </c>
      <c r="I6087" t="s">
        <v>58</v>
      </c>
      <c r="J6087" s="1">
        <v>43319</v>
      </c>
      <c r="K6087" s="1">
        <v>43328</v>
      </c>
      <c r="L6087" t="s">
        <v>118</v>
      </c>
      <c r="N6087" t="s">
        <v>1849</v>
      </c>
    </row>
    <row r="6088" spans="1:14" x14ac:dyDescent="0.25">
      <c r="A6088" t="s">
        <v>77</v>
      </c>
      <c r="B6088" t="s">
        <v>9257</v>
      </c>
      <c r="C6088" t="s">
        <v>590</v>
      </c>
      <c r="D6088" t="s">
        <v>21</v>
      </c>
      <c r="E6088">
        <v>98065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43328</v>
      </c>
      <c r="L6088" t="s">
        <v>26</v>
      </c>
      <c r="N6088" t="s">
        <v>24</v>
      </c>
    </row>
    <row r="6089" spans="1:14" x14ac:dyDescent="0.25">
      <c r="A6089" t="s">
        <v>1052</v>
      </c>
      <c r="B6089" t="s">
        <v>9258</v>
      </c>
      <c r="C6089" t="s">
        <v>236</v>
      </c>
      <c r="D6089" t="s">
        <v>21</v>
      </c>
      <c r="E6089">
        <v>98444</v>
      </c>
      <c r="F6089" t="s">
        <v>22</v>
      </c>
      <c r="G6089" t="s">
        <v>22</v>
      </c>
      <c r="H6089" t="s">
        <v>57</v>
      </c>
      <c r="I6089" t="s">
        <v>203</v>
      </c>
      <c r="J6089" s="1">
        <v>43312</v>
      </c>
      <c r="K6089" s="1">
        <v>43328</v>
      </c>
      <c r="L6089" t="s">
        <v>118</v>
      </c>
      <c r="N6089" t="s">
        <v>1992</v>
      </c>
    </row>
    <row r="6090" spans="1:14" x14ac:dyDescent="0.25">
      <c r="A6090" t="s">
        <v>6104</v>
      </c>
      <c r="B6090" t="s">
        <v>6105</v>
      </c>
      <c r="C6090" t="s">
        <v>142</v>
      </c>
      <c r="D6090" t="s">
        <v>21</v>
      </c>
      <c r="E6090">
        <v>98908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43328</v>
      </c>
      <c r="L6090" t="s">
        <v>26</v>
      </c>
      <c r="N6090" t="s">
        <v>24</v>
      </c>
    </row>
    <row r="6091" spans="1:14" x14ac:dyDescent="0.25">
      <c r="A6091" t="s">
        <v>1425</v>
      </c>
      <c r="B6091" t="s">
        <v>3326</v>
      </c>
      <c r="C6091" t="s">
        <v>261</v>
      </c>
      <c r="D6091" t="s">
        <v>21</v>
      </c>
      <c r="E6091">
        <v>99223</v>
      </c>
      <c r="F6091" t="s">
        <v>22</v>
      </c>
      <c r="G6091" t="s">
        <v>22</v>
      </c>
      <c r="H6091" t="s">
        <v>57</v>
      </c>
      <c r="I6091" t="s">
        <v>212</v>
      </c>
      <c r="J6091" s="1">
        <v>43265</v>
      </c>
      <c r="K6091" s="1">
        <v>43328</v>
      </c>
      <c r="L6091" t="s">
        <v>118</v>
      </c>
      <c r="N6091" t="s">
        <v>1849</v>
      </c>
    </row>
    <row r="6092" spans="1:14" x14ac:dyDescent="0.25">
      <c r="A6092" t="s">
        <v>9259</v>
      </c>
      <c r="B6092" t="s">
        <v>9260</v>
      </c>
      <c r="C6092" t="s">
        <v>1498</v>
      </c>
      <c r="D6092" t="s">
        <v>21</v>
      </c>
      <c r="E6092">
        <v>98332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43328</v>
      </c>
      <c r="L6092" t="s">
        <v>26</v>
      </c>
      <c r="N6092" t="s">
        <v>24</v>
      </c>
    </row>
    <row r="6093" spans="1:14" x14ac:dyDescent="0.25">
      <c r="A6093" t="s">
        <v>9261</v>
      </c>
      <c r="B6093" t="s">
        <v>9262</v>
      </c>
      <c r="C6093" t="s">
        <v>20</v>
      </c>
      <c r="D6093" t="s">
        <v>21</v>
      </c>
      <c r="E6093">
        <v>98107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43327</v>
      </c>
      <c r="L6093" t="s">
        <v>26</v>
      </c>
      <c r="N6093" t="s">
        <v>24</v>
      </c>
    </row>
    <row r="6094" spans="1:14" x14ac:dyDescent="0.25">
      <c r="A6094" t="s">
        <v>9263</v>
      </c>
      <c r="B6094" t="s">
        <v>9264</v>
      </c>
      <c r="C6094" t="s">
        <v>108</v>
      </c>
      <c r="D6094" t="s">
        <v>21</v>
      </c>
      <c r="E6094">
        <v>98208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43327</v>
      </c>
      <c r="L6094" t="s">
        <v>26</v>
      </c>
      <c r="N6094" t="s">
        <v>24</v>
      </c>
    </row>
    <row r="6095" spans="1:14" x14ac:dyDescent="0.25">
      <c r="A6095" t="s">
        <v>9265</v>
      </c>
      <c r="B6095" t="s">
        <v>9266</v>
      </c>
      <c r="C6095" t="s">
        <v>108</v>
      </c>
      <c r="D6095" t="s">
        <v>21</v>
      </c>
      <c r="E6095">
        <v>98201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43327</v>
      </c>
      <c r="L6095" t="s">
        <v>26</v>
      </c>
      <c r="N6095" t="s">
        <v>24</v>
      </c>
    </row>
    <row r="6096" spans="1:14" x14ac:dyDescent="0.25">
      <c r="A6096" t="s">
        <v>9267</v>
      </c>
      <c r="B6096" t="s">
        <v>9268</v>
      </c>
      <c r="C6096" t="s">
        <v>20</v>
      </c>
      <c r="D6096" t="s">
        <v>21</v>
      </c>
      <c r="E6096">
        <v>98107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43327</v>
      </c>
      <c r="L6096" t="s">
        <v>26</v>
      </c>
      <c r="N6096" t="s">
        <v>24</v>
      </c>
    </row>
    <row r="6097" spans="1:14" x14ac:dyDescent="0.25">
      <c r="A6097" t="s">
        <v>9269</v>
      </c>
      <c r="B6097" t="s">
        <v>9270</v>
      </c>
      <c r="C6097" t="s">
        <v>20</v>
      </c>
      <c r="D6097" t="s">
        <v>21</v>
      </c>
      <c r="E6097">
        <v>98107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43327</v>
      </c>
      <c r="L6097" t="s">
        <v>26</v>
      </c>
      <c r="N6097" t="s">
        <v>24</v>
      </c>
    </row>
    <row r="6098" spans="1:14" x14ac:dyDescent="0.25">
      <c r="A6098" t="s">
        <v>9271</v>
      </c>
      <c r="B6098" t="s">
        <v>9272</v>
      </c>
      <c r="C6098" t="s">
        <v>20</v>
      </c>
      <c r="D6098" t="s">
        <v>21</v>
      </c>
      <c r="E6098">
        <v>98107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43327</v>
      </c>
      <c r="L6098" t="s">
        <v>26</v>
      </c>
      <c r="N6098" t="s">
        <v>24</v>
      </c>
    </row>
    <row r="6099" spans="1:14" x14ac:dyDescent="0.25">
      <c r="A6099" t="s">
        <v>9273</v>
      </c>
      <c r="B6099" t="s">
        <v>9274</v>
      </c>
      <c r="C6099" t="s">
        <v>108</v>
      </c>
      <c r="D6099" t="s">
        <v>21</v>
      </c>
      <c r="E6099">
        <v>98201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43327</v>
      </c>
      <c r="L6099" t="s">
        <v>26</v>
      </c>
      <c r="N6099" t="s">
        <v>24</v>
      </c>
    </row>
    <row r="6100" spans="1:14" x14ac:dyDescent="0.25">
      <c r="A6100" t="s">
        <v>9275</v>
      </c>
      <c r="B6100" t="s">
        <v>9276</v>
      </c>
      <c r="C6100" t="s">
        <v>108</v>
      </c>
      <c r="D6100" t="s">
        <v>21</v>
      </c>
      <c r="E6100">
        <v>98201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43327</v>
      </c>
      <c r="L6100" t="s">
        <v>26</v>
      </c>
      <c r="N6100" t="s">
        <v>24</v>
      </c>
    </row>
    <row r="6101" spans="1:14" x14ac:dyDescent="0.25">
      <c r="A6101" t="s">
        <v>596</v>
      </c>
      <c r="B6101" t="s">
        <v>597</v>
      </c>
      <c r="C6101" t="s">
        <v>108</v>
      </c>
      <c r="D6101" t="s">
        <v>21</v>
      </c>
      <c r="E6101">
        <v>98201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43327</v>
      </c>
      <c r="L6101" t="s">
        <v>26</v>
      </c>
      <c r="N6101" t="s">
        <v>24</v>
      </c>
    </row>
    <row r="6102" spans="1:14" x14ac:dyDescent="0.25">
      <c r="A6102" t="s">
        <v>2078</v>
      </c>
      <c r="B6102" t="s">
        <v>2079</v>
      </c>
      <c r="C6102" t="s">
        <v>108</v>
      </c>
      <c r="D6102" t="s">
        <v>21</v>
      </c>
      <c r="E6102">
        <v>98203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43327</v>
      </c>
      <c r="L6102" t="s">
        <v>26</v>
      </c>
      <c r="N6102" t="s">
        <v>24</v>
      </c>
    </row>
    <row r="6103" spans="1:14" x14ac:dyDescent="0.25">
      <c r="A6103" t="s">
        <v>111</v>
      </c>
      <c r="B6103" t="s">
        <v>9277</v>
      </c>
      <c r="C6103" t="s">
        <v>108</v>
      </c>
      <c r="D6103" t="s">
        <v>21</v>
      </c>
      <c r="E6103">
        <v>98201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43327</v>
      </c>
      <c r="L6103" t="s">
        <v>26</v>
      </c>
      <c r="N6103" t="s">
        <v>24</v>
      </c>
    </row>
    <row r="6104" spans="1:14" x14ac:dyDescent="0.25">
      <c r="A6104" t="s">
        <v>9278</v>
      </c>
      <c r="B6104" t="s">
        <v>9279</v>
      </c>
      <c r="C6104" t="s">
        <v>108</v>
      </c>
      <c r="D6104" t="s">
        <v>21</v>
      </c>
      <c r="E6104">
        <v>98201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43327</v>
      </c>
      <c r="L6104" t="s">
        <v>26</v>
      </c>
      <c r="N6104" t="s">
        <v>24</v>
      </c>
    </row>
    <row r="6105" spans="1:14" x14ac:dyDescent="0.25">
      <c r="A6105" t="s">
        <v>450</v>
      </c>
      <c r="B6105" t="s">
        <v>9280</v>
      </c>
      <c r="C6105" t="s">
        <v>460</v>
      </c>
      <c r="D6105" t="s">
        <v>21</v>
      </c>
      <c r="E6105">
        <v>98290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43327</v>
      </c>
      <c r="L6105" t="s">
        <v>26</v>
      </c>
      <c r="N6105" t="s">
        <v>24</v>
      </c>
    </row>
    <row r="6106" spans="1:14" x14ac:dyDescent="0.25">
      <c r="A6106" t="s">
        <v>9281</v>
      </c>
      <c r="B6106" t="s">
        <v>9282</v>
      </c>
      <c r="C6106" t="s">
        <v>108</v>
      </c>
      <c r="D6106" t="s">
        <v>21</v>
      </c>
      <c r="E6106">
        <v>98201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43327</v>
      </c>
      <c r="L6106" t="s">
        <v>26</v>
      </c>
      <c r="N6106" t="s">
        <v>24</v>
      </c>
    </row>
    <row r="6107" spans="1:14" x14ac:dyDescent="0.25">
      <c r="A6107" t="s">
        <v>4785</v>
      </c>
      <c r="B6107" t="s">
        <v>9283</v>
      </c>
      <c r="C6107" t="s">
        <v>108</v>
      </c>
      <c r="D6107" t="s">
        <v>21</v>
      </c>
      <c r="E6107">
        <v>98201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43327</v>
      </c>
      <c r="L6107" t="s">
        <v>26</v>
      </c>
      <c r="N6107" t="s">
        <v>24</v>
      </c>
    </row>
    <row r="6108" spans="1:14" x14ac:dyDescent="0.25">
      <c r="A6108" t="s">
        <v>9284</v>
      </c>
      <c r="B6108" t="s">
        <v>2027</v>
      </c>
      <c r="C6108" t="s">
        <v>800</v>
      </c>
      <c r="D6108" t="s">
        <v>21</v>
      </c>
      <c r="E6108">
        <v>98012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43327</v>
      </c>
      <c r="L6108" t="s">
        <v>26</v>
      </c>
      <c r="N6108" t="s">
        <v>24</v>
      </c>
    </row>
    <row r="6109" spans="1:14" x14ac:dyDescent="0.25">
      <c r="A6109" t="s">
        <v>352</v>
      </c>
      <c r="B6109" t="s">
        <v>9285</v>
      </c>
      <c r="C6109" t="s">
        <v>460</v>
      </c>
      <c r="D6109" t="s">
        <v>21</v>
      </c>
      <c r="E6109">
        <v>98290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43327</v>
      </c>
      <c r="L6109" t="s">
        <v>26</v>
      </c>
      <c r="N6109" t="s">
        <v>24</v>
      </c>
    </row>
    <row r="6110" spans="1:14" x14ac:dyDescent="0.25">
      <c r="A6110" t="s">
        <v>9286</v>
      </c>
      <c r="B6110" t="s">
        <v>9287</v>
      </c>
      <c r="C6110" t="s">
        <v>20</v>
      </c>
      <c r="D6110" t="s">
        <v>21</v>
      </c>
      <c r="E6110">
        <v>98107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43327</v>
      </c>
      <c r="L6110" t="s">
        <v>26</v>
      </c>
      <c r="N6110" t="s">
        <v>24</v>
      </c>
    </row>
    <row r="6111" spans="1:14" x14ac:dyDescent="0.25">
      <c r="A6111" t="s">
        <v>1795</v>
      </c>
      <c r="B6111" t="s">
        <v>9288</v>
      </c>
      <c r="C6111" t="s">
        <v>460</v>
      </c>
      <c r="D6111" t="s">
        <v>21</v>
      </c>
      <c r="E6111">
        <v>98296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43327</v>
      </c>
      <c r="L6111" t="s">
        <v>26</v>
      </c>
      <c r="N6111" t="s">
        <v>24</v>
      </c>
    </row>
    <row r="6112" spans="1:14" x14ac:dyDescent="0.25">
      <c r="A6112" t="s">
        <v>9289</v>
      </c>
      <c r="B6112" t="s">
        <v>2084</v>
      </c>
      <c r="C6112" t="s">
        <v>108</v>
      </c>
      <c r="D6112" t="s">
        <v>21</v>
      </c>
      <c r="E6112">
        <v>98201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43327</v>
      </c>
      <c r="L6112" t="s">
        <v>26</v>
      </c>
      <c r="N6112" t="s">
        <v>24</v>
      </c>
    </row>
    <row r="6113" spans="1:14" x14ac:dyDescent="0.25">
      <c r="A6113" t="s">
        <v>2690</v>
      </c>
      <c r="B6113" t="s">
        <v>2691</v>
      </c>
      <c r="C6113" t="s">
        <v>108</v>
      </c>
      <c r="D6113" t="s">
        <v>21</v>
      </c>
      <c r="E6113">
        <v>98203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43327</v>
      </c>
      <c r="L6113" t="s">
        <v>26</v>
      </c>
      <c r="N6113" t="s">
        <v>24</v>
      </c>
    </row>
    <row r="6114" spans="1:14" x14ac:dyDescent="0.25">
      <c r="A6114" t="s">
        <v>264</v>
      </c>
      <c r="B6114" t="s">
        <v>9290</v>
      </c>
      <c r="C6114" t="s">
        <v>460</v>
      </c>
      <c r="D6114" t="s">
        <v>21</v>
      </c>
      <c r="E6114">
        <v>98290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43327</v>
      </c>
      <c r="L6114" t="s">
        <v>26</v>
      </c>
      <c r="N6114" t="s">
        <v>24</v>
      </c>
    </row>
    <row r="6115" spans="1:14" x14ac:dyDescent="0.25">
      <c r="A6115" t="s">
        <v>2993</v>
      </c>
      <c r="B6115" t="s">
        <v>9291</v>
      </c>
      <c r="C6115" t="s">
        <v>108</v>
      </c>
      <c r="D6115" t="s">
        <v>21</v>
      </c>
      <c r="E6115">
        <v>98204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43327</v>
      </c>
      <c r="L6115" t="s">
        <v>26</v>
      </c>
      <c r="N6115" t="s">
        <v>24</v>
      </c>
    </row>
    <row r="6116" spans="1:14" x14ac:dyDescent="0.25">
      <c r="A6116" t="s">
        <v>9292</v>
      </c>
      <c r="B6116" t="s">
        <v>9293</v>
      </c>
      <c r="C6116" t="s">
        <v>92</v>
      </c>
      <c r="D6116" t="s">
        <v>21</v>
      </c>
      <c r="E6116">
        <v>98273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43327</v>
      </c>
      <c r="L6116" t="s">
        <v>26</v>
      </c>
      <c r="N6116" t="s">
        <v>24</v>
      </c>
    </row>
    <row r="6117" spans="1:14" x14ac:dyDescent="0.25">
      <c r="A6117" t="s">
        <v>574</v>
      </c>
      <c r="B6117" t="s">
        <v>575</v>
      </c>
      <c r="C6117" t="s">
        <v>108</v>
      </c>
      <c r="D6117" t="s">
        <v>21</v>
      </c>
      <c r="E6117">
        <v>98201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43327</v>
      </c>
      <c r="L6117" t="s">
        <v>26</v>
      </c>
      <c r="N6117" t="s">
        <v>24</v>
      </c>
    </row>
    <row r="6118" spans="1:14" x14ac:dyDescent="0.25">
      <c r="A6118" t="s">
        <v>2995</v>
      </c>
      <c r="B6118" t="s">
        <v>2996</v>
      </c>
      <c r="C6118" t="s">
        <v>555</v>
      </c>
      <c r="D6118" t="s">
        <v>21</v>
      </c>
      <c r="E6118">
        <v>98052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43327</v>
      </c>
      <c r="L6118" t="s">
        <v>26</v>
      </c>
      <c r="N6118" t="s">
        <v>24</v>
      </c>
    </row>
    <row r="6119" spans="1:14" x14ac:dyDescent="0.25">
      <c r="A6119" t="s">
        <v>9294</v>
      </c>
      <c r="B6119" t="s">
        <v>9295</v>
      </c>
      <c r="C6119" t="s">
        <v>108</v>
      </c>
      <c r="D6119" t="s">
        <v>21</v>
      </c>
      <c r="E6119">
        <v>98201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43327</v>
      </c>
      <c r="L6119" t="s">
        <v>26</v>
      </c>
      <c r="N6119" t="s">
        <v>24</v>
      </c>
    </row>
    <row r="6120" spans="1:14" x14ac:dyDescent="0.25">
      <c r="A6120" t="s">
        <v>9296</v>
      </c>
      <c r="B6120" t="s">
        <v>9297</v>
      </c>
      <c r="C6120" t="s">
        <v>20</v>
      </c>
      <c r="D6120" t="s">
        <v>21</v>
      </c>
      <c r="E6120">
        <v>98101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43327</v>
      </c>
      <c r="L6120" t="s">
        <v>26</v>
      </c>
      <c r="N6120" t="s">
        <v>24</v>
      </c>
    </row>
    <row r="6121" spans="1:14" x14ac:dyDescent="0.25">
      <c r="A6121" t="s">
        <v>9298</v>
      </c>
      <c r="B6121" t="s">
        <v>9299</v>
      </c>
      <c r="C6121" t="s">
        <v>443</v>
      </c>
      <c r="D6121" t="s">
        <v>21</v>
      </c>
      <c r="E6121">
        <v>98056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43327</v>
      </c>
      <c r="L6121" t="s">
        <v>26</v>
      </c>
      <c r="N6121" t="s">
        <v>24</v>
      </c>
    </row>
    <row r="6122" spans="1:14" x14ac:dyDescent="0.25">
      <c r="A6122" t="s">
        <v>9300</v>
      </c>
      <c r="B6122" t="s">
        <v>9301</v>
      </c>
      <c r="C6122" t="s">
        <v>108</v>
      </c>
      <c r="D6122" t="s">
        <v>21</v>
      </c>
      <c r="E6122">
        <v>98201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43327</v>
      </c>
      <c r="L6122" t="s">
        <v>26</v>
      </c>
      <c r="N6122" t="s">
        <v>24</v>
      </c>
    </row>
    <row r="6123" spans="1:14" x14ac:dyDescent="0.25">
      <c r="A6123" t="s">
        <v>5056</v>
      </c>
      <c r="B6123" t="s">
        <v>5057</v>
      </c>
      <c r="C6123" t="s">
        <v>4850</v>
      </c>
      <c r="D6123" t="s">
        <v>21</v>
      </c>
      <c r="E6123">
        <v>99320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43327</v>
      </c>
      <c r="L6123" t="s">
        <v>26</v>
      </c>
      <c r="N6123" t="s">
        <v>24</v>
      </c>
    </row>
    <row r="6124" spans="1:14" x14ac:dyDescent="0.25">
      <c r="A6124" t="s">
        <v>9302</v>
      </c>
      <c r="B6124" t="s">
        <v>9303</v>
      </c>
      <c r="C6124" t="s">
        <v>108</v>
      </c>
      <c r="D6124" t="s">
        <v>21</v>
      </c>
      <c r="E6124">
        <v>98203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43327</v>
      </c>
      <c r="L6124" t="s">
        <v>26</v>
      </c>
      <c r="N6124" t="s">
        <v>24</v>
      </c>
    </row>
    <row r="6125" spans="1:14" x14ac:dyDescent="0.25">
      <c r="A6125" t="s">
        <v>9304</v>
      </c>
      <c r="B6125" t="s">
        <v>9305</v>
      </c>
      <c r="C6125" t="s">
        <v>20</v>
      </c>
      <c r="D6125" t="s">
        <v>21</v>
      </c>
      <c r="E6125">
        <v>98107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43327</v>
      </c>
      <c r="L6125" t="s">
        <v>26</v>
      </c>
      <c r="N6125" t="s">
        <v>24</v>
      </c>
    </row>
    <row r="6126" spans="1:14" x14ac:dyDescent="0.25">
      <c r="A6126" t="s">
        <v>1333</v>
      </c>
      <c r="B6126" t="s">
        <v>567</v>
      </c>
      <c r="C6126" t="s">
        <v>422</v>
      </c>
      <c r="D6126" t="s">
        <v>21</v>
      </c>
      <c r="E6126">
        <v>98275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43327</v>
      </c>
      <c r="L6126" t="s">
        <v>26</v>
      </c>
      <c r="N6126" t="s">
        <v>24</v>
      </c>
    </row>
    <row r="6127" spans="1:14" x14ac:dyDescent="0.25">
      <c r="A6127" t="s">
        <v>356</v>
      </c>
      <c r="B6127" t="s">
        <v>9306</v>
      </c>
      <c r="C6127" t="s">
        <v>108</v>
      </c>
      <c r="D6127" t="s">
        <v>21</v>
      </c>
      <c r="E6127">
        <v>98204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43327</v>
      </c>
      <c r="L6127" t="s">
        <v>26</v>
      </c>
      <c r="N6127" t="s">
        <v>24</v>
      </c>
    </row>
    <row r="6128" spans="1:14" x14ac:dyDescent="0.25">
      <c r="A6128" t="s">
        <v>356</v>
      </c>
      <c r="B6128" t="s">
        <v>513</v>
      </c>
      <c r="C6128" t="s">
        <v>209</v>
      </c>
      <c r="D6128" t="s">
        <v>21</v>
      </c>
      <c r="E6128">
        <v>98032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43327</v>
      </c>
      <c r="L6128" t="s">
        <v>26</v>
      </c>
      <c r="N6128" t="s">
        <v>24</v>
      </c>
    </row>
    <row r="6129" spans="1:14" x14ac:dyDescent="0.25">
      <c r="A6129" t="s">
        <v>9307</v>
      </c>
      <c r="B6129" t="s">
        <v>9308</v>
      </c>
      <c r="C6129" t="s">
        <v>443</v>
      </c>
      <c r="D6129" t="s">
        <v>21</v>
      </c>
      <c r="E6129">
        <v>98056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43327</v>
      </c>
      <c r="L6129" t="s">
        <v>26</v>
      </c>
      <c r="N6129" t="s">
        <v>24</v>
      </c>
    </row>
    <row r="6130" spans="1:14" x14ac:dyDescent="0.25">
      <c r="A6130" t="s">
        <v>356</v>
      </c>
      <c r="B6130" t="s">
        <v>9309</v>
      </c>
      <c r="C6130" t="s">
        <v>108</v>
      </c>
      <c r="D6130" t="s">
        <v>21</v>
      </c>
      <c r="E6130">
        <v>98208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43327</v>
      </c>
      <c r="L6130" t="s">
        <v>26</v>
      </c>
      <c r="N6130" t="s">
        <v>24</v>
      </c>
    </row>
    <row r="6131" spans="1:14" x14ac:dyDescent="0.25">
      <c r="A6131" t="s">
        <v>9310</v>
      </c>
      <c r="B6131" t="s">
        <v>9311</v>
      </c>
      <c r="C6131" t="s">
        <v>460</v>
      </c>
      <c r="D6131" t="s">
        <v>21</v>
      </c>
      <c r="E6131">
        <v>98290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43327</v>
      </c>
      <c r="L6131" t="s">
        <v>26</v>
      </c>
      <c r="N6131" t="s">
        <v>24</v>
      </c>
    </row>
    <row r="6132" spans="1:14" x14ac:dyDescent="0.25">
      <c r="A6132" t="s">
        <v>9312</v>
      </c>
      <c r="B6132" t="s">
        <v>9313</v>
      </c>
      <c r="C6132" t="s">
        <v>108</v>
      </c>
      <c r="D6132" t="s">
        <v>21</v>
      </c>
      <c r="E6132">
        <v>98204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43327</v>
      </c>
      <c r="L6132" t="s">
        <v>26</v>
      </c>
      <c r="N6132" t="s">
        <v>24</v>
      </c>
    </row>
    <row r="6133" spans="1:14" x14ac:dyDescent="0.25">
      <c r="A6133" t="s">
        <v>138</v>
      </c>
      <c r="B6133" t="s">
        <v>139</v>
      </c>
      <c r="C6133" t="s">
        <v>132</v>
      </c>
      <c r="D6133" t="s">
        <v>21</v>
      </c>
      <c r="E6133">
        <v>99301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43327</v>
      </c>
      <c r="L6133" t="s">
        <v>26</v>
      </c>
      <c r="N6133" t="s">
        <v>24</v>
      </c>
    </row>
    <row r="6134" spans="1:14" x14ac:dyDescent="0.25">
      <c r="A6134" t="s">
        <v>9314</v>
      </c>
      <c r="B6134" t="s">
        <v>9315</v>
      </c>
      <c r="C6134" t="s">
        <v>108</v>
      </c>
      <c r="D6134" t="s">
        <v>21</v>
      </c>
      <c r="E6134">
        <v>98201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43327</v>
      </c>
      <c r="L6134" t="s">
        <v>26</v>
      </c>
      <c r="N6134" t="s">
        <v>24</v>
      </c>
    </row>
    <row r="6135" spans="1:14" x14ac:dyDescent="0.25">
      <c r="A6135" t="s">
        <v>4848</v>
      </c>
      <c r="B6135" t="s">
        <v>4849</v>
      </c>
      <c r="C6135" t="s">
        <v>4850</v>
      </c>
      <c r="D6135" t="s">
        <v>21</v>
      </c>
      <c r="E6135">
        <v>99320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43327</v>
      </c>
      <c r="L6135" t="s">
        <v>26</v>
      </c>
      <c r="N6135" t="s">
        <v>24</v>
      </c>
    </row>
    <row r="6136" spans="1:14" x14ac:dyDescent="0.25">
      <c r="A6136" t="s">
        <v>2378</v>
      </c>
      <c r="B6136" t="s">
        <v>2379</v>
      </c>
      <c r="C6136" t="s">
        <v>151</v>
      </c>
      <c r="D6136" t="s">
        <v>21</v>
      </c>
      <c r="E6136">
        <v>98499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43327</v>
      </c>
      <c r="L6136" t="s">
        <v>26</v>
      </c>
      <c r="N6136" t="s">
        <v>24</v>
      </c>
    </row>
    <row r="6137" spans="1:14" x14ac:dyDescent="0.25">
      <c r="A6137" t="s">
        <v>9316</v>
      </c>
      <c r="B6137" t="s">
        <v>9317</v>
      </c>
      <c r="C6137" t="s">
        <v>9318</v>
      </c>
      <c r="D6137" t="s">
        <v>21</v>
      </c>
      <c r="E6137">
        <v>98385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43327</v>
      </c>
      <c r="L6137" t="s">
        <v>26</v>
      </c>
      <c r="N6137" t="s">
        <v>24</v>
      </c>
    </row>
    <row r="6138" spans="1:14" x14ac:dyDescent="0.25">
      <c r="A6138" t="s">
        <v>9319</v>
      </c>
      <c r="B6138" t="s">
        <v>9320</v>
      </c>
      <c r="C6138" t="s">
        <v>108</v>
      </c>
      <c r="D6138" t="s">
        <v>21</v>
      </c>
      <c r="E6138">
        <v>98201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43327</v>
      </c>
      <c r="L6138" t="s">
        <v>26</v>
      </c>
      <c r="N6138" t="s">
        <v>24</v>
      </c>
    </row>
    <row r="6139" spans="1:14" x14ac:dyDescent="0.25">
      <c r="A6139" t="s">
        <v>9321</v>
      </c>
      <c r="B6139" t="s">
        <v>9322</v>
      </c>
      <c r="C6139" t="s">
        <v>108</v>
      </c>
      <c r="D6139" t="s">
        <v>21</v>
      </c>
      <c r="E6139">
        <v>98204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43327</v>
      </c>
      <c r="L6139" t="s">
        <v>26</v>
      </c>
      <c r="N6139" t="s">
        <v>24</v>
      </c>
    </row>
    <row r="6140" spans="1:14" x14ac:dyDescent="0.25">
      <c r="A6140" t="s">
        <v>2103</v>
      </c>
      <c r="B6140" t="s">
        <v>3245</v>
      </c>
      <c r="C6140" t="s">
        <v>108</v>
      </c>
      <c r="D6140" t="s">
        <v>21</v>
      </c>
      <c r="E6140">
        <v>98201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43327</v>
      </c>
      <c r="L6140" t="s">
        <v>26</v>
      </c>
      <c r="N6140" t="s">
        <v>24</v>
      </c>
    </row>
    <row r="6141" spans="1:14" x14ac:dyDescent="0.25">
      <c r="A6141" t="s">
        <v>2103</v>
      </c>
      <c r="B6141" t="s">
        <v>9323</v>
      </c>
      <c r="C6141" t="s">
        <v>443</v>
      </c>
      <c r="D6141" t="s">
        <v>21</v>
      </c>
      <c r="E6141">
        <v>98057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43327</v>
      </c>
      <c r="L6141" t="s">
        <v>26</v>
      </c>
      <c r="N6141" t="s">
        <v>24</v>
      </c>
    </row>
    <row r="6142" spans="1:14" x14ac:dyDescent="0.25">
      <c r="A6142" t="s">
        <v>9324</v>
      </c>
      <c r="B6142" t="s">
        <v>9325</v>
      </c>
      <c r="C6142" t="s">
        <v>108</v>
      </c>
      <c r="D6142" t="s">
        <v>21</v>
      </c>
      <c r="E6142">
        <v>98203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43327</v>
      </c>
      <c r="L6142" t="s">
        <v>26</v>
      </c>
      <c r="N6142" t="s">
        <v>24</v>
      </c>
    </row>
    <row r="6143" spans="1:14" x14ac:dyDescent="0.25">
      <c r="A6143" t="s">
        <v>5650</v>
      </c>
      <c r="B6143" t="s">
        <v>5651</v>
      </c>
      <c r="C6143" t="s">
        <v>34</v>
      </c>
      <c r="D6143" t="s">
        <v>21</v>
      </c>
      <c r="E6143">
        <v>98684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43327</v>
      </c>
      <c r="L6143" t="s">
        <v>26</v>
      </c>
      <c r="N6143" t="s">
        <v>24</v>
      </c>
    </row>
    <row r="6144" spans="1:14" x14ac:dyDescent="0.25">
      <c r="A6144" t="s">
        <v>9326</v>
      </c>
      <c r="B6144" t="s">
        <v>9327</v>
      </c>
      <c r="C6144" t="s">
        <v>108</v>
      </c>
      <c r="D6144" t="s">
        <v>21</v>
      </c>
      <c r="E6144">
        <v>98203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43327</v>
      </c>
      <c r="L6144" t="s">
        <v>26</v>
      </c>
      <c r="N6144" t="s">
        <v>24</v>
      </c>
    </row>
    <row r="6145" spans="1:14" x14ac:dyDescent="0.25">
      <c r="A6145" t="s">
        <v>194</v>
      </c>
      <c r="B6145" t="s">
        <v>2112</v>
      </c>
      <c r="C6145" t="s">
        <v>800</v>
      </c>
      <c r="D6145" t="s">
        <v>21</v>
      </c>
      <c r="E6145">
        <v>98012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43327</v>
      </c>
      <c r="L6145" t="s">
        <v>26</v>
      </c>
      <c r="N6145" t="s">
        <v>24</v>
      </c>
    </row>
    <row r="6146" spans="1:14" x14ac:dyDescent="0.25">
      <c r="A6146" t="s">
        <v>342</v>
      </c>
      <c r="B6146" t="s">
        <v>9328</v>
      </c>
      <c r="C6146" t="s">
        <v>108</v>
      </c>
      <c r="D6146" t="s">
        <v>21</v>
      </c>
      <c r="E6146">
        <v>98203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43327</v>
      </c>
      <c r="L6146" t="s">
        <v>26</v>
      </c>
      <c r="N6146" t="s">
        <v>24</v>
      </c>
    </row>
    <row r="6147" spans="1:14" x14ac:dyDescent="0.25">
      <c r="A6147" t="s">
        <v>9329</v>
      </c>
      <c r="B6147" t="s">
        <v>9330</v>
      </c>
      <c r="C6147" t="s">
        <v>108</v>
      </c>
      <c r="D6147" t="s">
        <v>21</v>
      </c>
      <c r="E6147">
        <v>98201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43327</v>
      </c>
      <c r="L6147" t="s">
        <v>26</v>
      </c>
      <c r="N6147" t="s">
        <v>24</v>
      </c>
    </row>
    <row r="6148" spans="1:14" x14ac:dyDescent="0.25">
      <c r="A6148" t="s">
        <v>1110</v>
      </c>
      <c r="B6148" t="s">
        <v>9331</v>
      </c>
      <c r="C6148" t="s">
        <v>92</v>
      </c>
      <c r="D6148" t="s">
        <v>21</v>
      </c>
      <c r="E6148">
        <v>98273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43327</v>
      </c>
      <c r="L6148" t="s">
        <v>26</v>
      </c>
      <c r="N6148" t="s">
        <v>24</v>
      </c>
    </row>
    <row r="6149" spans="1:14" x14ac:dyDescent="0.25">
      <c r="A6149" t="s">
        <v>9332</v>
      </c>
      <c r="B6149" t="s">
        <v>9333</v>
      </c>
      <c r="C6149" t="s">
        <v>108</v>
      </c>
      <c r="D6149" t="s">
        <v>21</v>
      </c>
      <c r="E6149">
        <v>98204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43327</v>
      </c>
      <c r="L6149" t="s">
        <v>26</v>
      </c>
      <c r="N6149" t="s">
        <v>24</v>
      </c>
    </row>
    <row r="6150" spans="1:14" x14ac:dyDescent="0.25">
      <c r="A6150" t="s">
        <v>9334</v>
      </c>
      <c r="B6150" t="s">
        <v>9335</v>
      </c>
      <c r="C6150" t="s">
        <v>108</v>
      </c>
      <c r="D6150" t="s">
        <v>21</v>
      </c>
      <c r="E6150">
        <v>98208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43327</v>
      </c>
      <c r="L6150" t="s">
        <v>26</v>
      </c>
      <c r="N6150" t="s">
        <v>24</v>
      </c>
    </row>
    <row r="6151" spans="1:14" x14ac:dyDescent="0.25">
      <c r="A6151" t="s">
        <v>378</v>
      </c>
      <c r="B6151" t="s">
        <v>379</v>
      </c>
      <c r="C6151" t="s">
        <v>115</v>
      </c>
      <c r="D6151" t="s">
        <v>21</v>
      </c>
      <c r="E6151">
        <v>98532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43327</v>
      </c>
      <c r="L6151" t="s">
        <v>26</v>
      </c>
      <c r="N6151" t="s">
        <v>24</v>
      </c>
    </row>
    <row r="6152" spans="1:14" x14ac:dyDescent="0.25">
      <c r="A6152" t="s">
        <v>9336</v>
      </c>
      <c r="B6152" t="s">
        <v>9337</v>
      </c>
      <c r="C6152" t="s">
        <v>108</v>
      </c>
      <c r="D6152" t="s">
        <v>21</v>
      </c>
      <c r="E6152">
        <v>98201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43327</v>
      </c>
      <c r="L6152" t="s">
        <v>26</v>
      </c>
      <c r="N6152" t="s">
        <v>24</v>
      </c>
    </row>
    <row r="6153" spans="1:14" x14ac:dyDescent="0.25">
      <c r="A6153" t="s">
        <v>9338</v>
      </c>
      <c r="B6153" t="s">
        <v>9339</v>
      </c>
      <c r="C6153" t="s">
        <v>108</v>
      </c>
      <c r="D6153" t="s">
        <v>21</v>
      </c>
      <c r="E6153">
        <v>98201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43327</v>
      </c>
      <c r="L6153" t="s">
        <v>26</v>
      </c>
      <c r="N6153" t="s">
        <v>24</v>
      </c>
    </row>
    <row r="6154" spans="1:14" x14ac:dyDescent="0.25">
      <c r="A6154" t="s">
        <v>9340</v>
      </c>
      <c r="B6154" t="s">
        <v>9341</v>
      </c>
      <c r="C6154" t="s">
        <v>92</v>
      </c>
      <c r="D6154" t="s">
        <v>21</v>
      </c>
      <c r="E6154">
        <v>98273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43327</v>
      </c>
      <c r="L6154" t="s">
        <v>26</v>
      </c>
      <c r="N6154" t="s">
        <v>24</v>
      </c>
    </row>
    <row r="6155" spans="1:14" x14ac:dyDescent="0.25">
      <c r="A6155" t="s">
        <v>9342</v>
      </c>
      <c r="B6155" t="s">
        <v>9343</v>
      </c>
      <c r="C6155" t="s">
        <v>92</v>
      </c>
      <c r="D6155" t="s">
        <v>21</v>
      </c>
      <c r="E6155">
        <v>98274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43327</v>
      </c>
      <c r="L6155" t="s">
        <v>26</v>
      </c>
      <c r="N6155" t="s">
        <v>24</v>
      </c>
    </row>
    <row r="6156" spans="1:14" x14ac:dyDescent="0.25">
      <c r="A6156" t="s">
        <v>479</v>
      </c>
      <c r="B6156" t="s">
        <v>9344</v>
      </c>
      <c r="C6156" t="s">
        <v>209</v>
      </c>
      <c r="D6156" t="s">
        <v>21</v>
      </c>
      <c r="E6156">
        <v>98032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43327</v>
      </c>
      <c r="L6156" t="s">
        <v>26</v>
      </c>
      <c r="N6156" t="s">
        <v>24</v>
      </c>
    </row>
    <row r="6157" spans="1:14" x14ac:dyDescent="0.25">
      <c r="A6157" t="s">
        <v>9345</v>
      </c>
      <c r="B6157" t="s">
        <v>5036</v>
      </c>
      <c r="C6157" t="s">
        <v>4850</v>
      </c>
      <c r="D6157" t="s">
        <v>21</v>
      </c>
      <c r="E6157">
        <v>99320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43327</v>
      </c>
      <c r="L6157" t="s">
        <v>26</v>
      </c>
      <c r="N6157" t="s">
        <v>24</v>
      </c>
    </row>
    <row r="6158" spans="1:14" x14ac:dyDescent="0.25">
      <c r="A6158" t="s">
        <v>4856</v>
      </c>
      <c r="B6158" t="s">
        <v>4857</v>
      </c>
      <c r="C6158" t="s">
        <v>4850</v>
      </c>
      <c r="D6158" t="s">
        <v>21</v>
      </c>
      <c r="E6158">
        <v>99320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43327</v>
      </c>
      <c r="L6158" t="s">
        <v>26</v>
      </c>
      <c r="N6158" t="s">
        <v>24</v>
      </c>
    </row>
    <row r="6159" spans="1:14" x14ac:dyDescent="0.25">
      <c r="A6159" t="s">
        <v>9346</v>
      </c>
      <c r="B6159" t="s">
        <v>2863</v>
      </c>
      <c r="C6159" t="s">
        <v>578</v>
      </c>
      <c r="D6159" t="s">
        <v>21</v>
      </c>
      <c r="E6159">
        <v>98321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43327</v>
      </c>
      <c r="L6159" t="s">
        <v>26</v>
      </c>
      <c r="N6159" t="s">
        <v>24</v>
      </c>
    </row>
    <row r="6160" spans="1:14" x14ac:dyDescent="0.25">
      <c r="A6160" t="s">
        <v>71</v>
      </c>
      <c r="B6160" t="s">
        <v>9347</v>
      </c>
      <c r="C6160" t="s">
        <v>443</v>
      </c>
      <c r="D6160" t="s">
        <v>21</v>
      </c>
      <c r="E6160">
        <v>98058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43327</v>
      </c>
      <c r="L6160" t="s">
        <v>26</v>
      </c>
      <c r="N6160" t="s">
        <v>24</v>
      </c>
    </row>
    <row r="6161" spans="1:14" x14ac:dyDescent="0.25">
      <c r="A6161" t="s">
        <v>106</v>
      </c>
      <c r="B6161" t="s">
        <v>9348</v>
      </c>
      <c r="C6161" t="s">
        <v>108</v>
      </c>
      <c r="D6161" t="s">
        <v>21</v>
      </c>
      <c r="E6161">
        <v>98201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43327</v>
      </c>
      <c r="L6161" t="s">
        <v>26</v>
      </c>
      <c r="N6161" t="s">
        <v>24</v>
      </c>
    </row>
    <row r="6162" spans="1:14" x14ac:dyDescent="0.25">
      <c r="A6162" t="s">
        <v>9349</v>
      </c>
      <c r="B6162" t="s">
        <v>9350</v>
      </c>
      <c r="C6162" t="s">
        <v>108</v>
      </c>
      <c r="D6162" t="s">
        <v>21</v>
      </c>
      <c r="E6162">
        <v>98203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43327</v>
      </c>
      <c r="L6162" t="s">
        <v>26</v>
      </c>
      <c r="N6162" t="s">
        <v>24</v>
      </c>
    </row>
    <row r="6163" spans="1:14" x14ac:dyDescent="0.25">
      <c r="A6163" t="s">
        <v>9351</v>
      </c>
      <c r="B6163" t="s">
        <v>9352</v>
      </c>
      <c r="C6163" t="s">
        <v>108</v>
      </c>
      <c r="D6163" t="s">
        <v>21</v>
      </c>
      <c r="E6163">
        <v>98201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43327</v>
      </c>
      <c r="L6163" t="s">
        <v>26</v>
      </c>
      <c r="N6163" t="s">
        <v>24</v>
      </c>
    </row>
    <row r="6164" spans="1:14" x14ac:dyDescent="0.25">
      <c r="A6164" t="s">
        <v>439</v>
      </c>
      <c r="B6164" t="s">
        <v>440</v>
      </c>
      <c r="C6164" t="s">
        <v>108</v>
      </c>
      <c r="D6164" t="s">
        <v>21</v>
      </c>
      <c r="E6164">
        <v>98201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43327</v>
      </c>
      <c r="L6164" t="s">
        <v>26</v>
      </c>
      <c r="N6164" t="s">
        <v>24</v>
      </c>
    </row>
    <row r="6165" spans="1:14" x14ac:dyDescent="0.25">
      <c r="A6165" t="s">
        <v>9353</v>
      </c>
      <c r="B6165" t="s">
        <v>9354</v>
      </c>
      <c r="C6165" t="s">
        <v>1018</v>
      </c>
      <c r="D6165" t="s">
        <v>21</v>
      </c>
      <c r="E6165">
        <v>98531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43327</v>
      </c>
      <c r="L6165" t="s">
        <v>26</v>
      </c>
      <c r="N6165" t="s">
        <v>24</v>
      </c>
    </row>
    <row r="6166" spans="1:14" x14ac:dyDescent="0.25">
      <c r="A6166" t="s">
        <v>9355</v>
      </c>
      <c r="B6166" t="s">
        <v>9356</v>
      </c>
      <c r="C6166" t="s">
        <v>108</v>
      </c>
      <c r="D6166" t="s">
        <v>21</v>
      </c>
      <c r="E6166">
        <v>98201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43327</v>
      </c>
      <c r="L6166" t="s">
        <v>26</v>
      </c>
      <c r="N6166" t="s">
        <v>24</v>
      </c>
    </row>
    <row r="6167" spans="1:14" x14ac:dyDescent="0.25">
      <c r="A6167" t="s">
        <v>9357</v>
      </c>
      <c r="B6167" t="s">
        <v>9358</v>
      </c>
      <c r="C6167" t="s">
        <v>108</v>
      </c>
      <c r="D6167" t="s">
        <v>21</v>
      </c>
      <c r="E6167">
        <v>98201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43327</v>
      </c>
      <c r="L6167" t="s">
        <v>26</v>
      </c>
      <c r="N6167" t="s">
        <v>24</v>
      </c>
    </row>
    <row r="6168" spans="1:14" x14ac:dyDescent="0.25">
      <c r="A6168" t="s">
        <v>3322</v>
      </c>
      <c r="B6168" t="s">
        <v>5662</v>
      </c>
      <c r="C6168" t="s">
        <v>34</v>
      </c>
      <c r="D6168" t="s">
        <v>21</v>
      </c>
      <c r="E6168">
        <v>98661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43327</v>
      </c>
      <c r="L6168" t="s">
        <v>26</v>
      </c>
      <c r="N6168" t="s">
        <v>24</v>
      </c>
    </row>
    <row r="6169" spans="1:14" x14ac:dyDescent="0.25">
      <c r="A6169" t="s">
        <v>4072</v>
      </c>
      <c r="B6169" t="s">
        <v>4073</v>
      </c>
      <c r="C6169" t="s">
        <v>108</v>
      </c>
      <c r="D6169" t="s">
        <v>21</v>
      </c>
      <c r="E6169">
        <v>98201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43327</v>
      </c>
      <c r="L6169" t="s">
        <v>26</v>
      </c>
      <c r="N6169" t="s">
        <v>24</v>
      </c>
    </row>
    <row r="6170" spans="1:14" x14ac:dyDescent="0.25">
      <c r="A6170" t="s">
        <v>9359</v>
      </c>
      <c r="B6170" t="s">
        <v>2114</v>
      </c>
      <c r="C6170" t="s">
        <v>108</v>
      </c>
      <c r="D6170" t="s">
        <v>21</v>
      </c>
      <c r="E6170">
        <v>98201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43327</v>
      </c>
      <c r="L6170" t="s">
        <v>26</v>
      </c>
      <c r="N6170" t="s">
        <v>24</v>
      </c>
    </row>
    <row r="6171" spans="1:14" x14ac:dyDescent="0.25">
      <c r="A6171" t="s">
        <v>685</v>
      </c>
      <c r="B6171" t="s">
        <v>2674</v>
      </c>
      <c r="C6171" t="s">
        <v>443</v>
      </c>
      <c r="D6171" t="s">
        <v>21</v>
      </c>
      <c r="E6171">
        <v>98055</v>
      </c>
      <c r="F6171" t="s">
        <v>22</v>
      </c>
      <c r="G6171" t="s">
        <v>22</v>
      </c>
      <c r="H6171" t="s">
        <v>104</v>
      </c>
      <c r="I6171" t="s">
        <v>148</v>
      </c>
      <c r="J6171" t="s">
        <v>59</v>
      </c>
      <c r="K6171" s="1">
        <v>43327</v>
      </c>
      <c r="L6171" t="s">
        <v>60</v>
      </c>
      <c r="M6171" t="str">
        <f>HYPERLINK("https://www.regulations.gov/docket?D=FDA-2018-H-3151")</f>
        <v>https://www.regulations.gov/docket?D=FDA-2018-H-3151</v>
      </c>
      <c r="N6171" t="s">
        <v>59</v>
      </c>
    </row>
    <row r="6172" spans="1:14" x14ac:dyDescent="0.25">
      <c r="A6172" t="s">
        <v>9360</v>
      </c>
      <c r="B6172" t="s">
        <v>9361</v>
      </c>
      <c r="C6172" t="s">
        <v>443</v>
      </c>
      <c r="D6172" t="s">
        <v>21</v>
      </c>
      <c r="E6172">
        <v>98056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43327</v>
      </c>
      <c r="L6172" t="s">
        <v>26</v>
      </c>
      <c r="N6172" t="s">
        <v>24</v>
      </c>
    </row>
    <row r="6173" spans="1:14" x14ac:dyDescent="0.25">
      <c r="A6173" t="s">
        <v>591</v>
      </c>
      <c r="B6173" t="s">
        <v>9362</v>
      </c>
      <c r="C6173" t="s">
        <v>108</v>
      </c>
      <c r="D6173" t="s">
        <v>21</v>
      </c>
      <c r="E6173">
        <v>98203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43327</v>
      </c>
      <c r="L6173" t="s">
        <v>26</v>
      </c>
      <c r="N6173" t="s">
        <v>24</v>
      </c>
    </row>
    <row r="6174" spans="1:14" x14ac:dyDescent="0.25">
      <c r="A6174" t="s">
        <v>2133</v>
      </c>
      <c r="B6174" t="s">
        <v>2134</v>
      </c>
      <c r="C6174" t="s">
        <v>108</v>
      </c>
      <c r="D6174" t="s">
        <v>21</v>
      </c>
      <c r="E6174">
        <v>98204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43327</v>
      </c>
      <c r="L6174" t="s">
        <v>26</v>
      </c>
      <c r="N6174" t="s">
        <v>24</v>
      </c>
    </row>
    <row r="6175" spans="1:14" x14ac:dyDescent="0.25">
      <c r="A6175" t="s">
        <v>2791</v>
      </c>
      <c r="B6175" t="s">
        <v>3657</v>
      </c>
      <c r="C6175" t="s">
        <v>108</v>
      </c>
      <c r="D6175" t="s">
        <v>21</v>
      </c>
      <c r="E6175">
        <v>98203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43327</v>
      </c>
      <c r="L6175" t="s">
        <v>26</v>
      </c>
      <c r="N6175" t="s">
        <v>24</v>
      </c>
    </row>
    <row r="6176" spans="1:14" x14ac:dyDescent="0.25">
      <c r="A6176" t="s">
        <v>798</v>
      </c>
      <c r="B6176" t="s">
        <v>9363</v>
      </c>
      <c r="C6176" t="s">
        <v>460</v>
      </c>
      <c r="D6176" t="s">
        <v>21</v>
      </c>
      <c r="E6176">
        <v>98290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43327</v>
      </c>
      <c r="L6176" t="s">
        <v>26</v>
      </c>
      <c r="N6176" t="s">
        <v>24</v>
      </c>
    </row>
    <row r="6177" spans="1:14" x14ac:dyDescent="0.25">
      <c r="A6177" t="s">
        <v>9364</v>
      </c>
      <c r="B6177" t="s">
        <v>9365</v>
      </c>
      <c r="C6177" t="s">
        <v>283</v>
      </c>
      <c r="D6177" t="s">
        <v>21</v>
      </c>
      <c r="E6177">
        <v>98466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43327</v>
      </c>
      <c r="L6177" t="s">
        <v>26</v>
      </c>
      <c r="N6177" t="s">
        <v>24</v>
      </c>
    </row>
    <row r="6178" spans="1:14" x14ac:dyDescent="0.25">
      <c r="A6178" t="s">
        <v>9366</v>
      </c>
      <c r="B6178" t="s">
        <v>9367</v>
      </c>
      <c r="C6178" t="s">
        <v>555</v>
      </c>
      <c r="D6178" t="s">
        <v>21</v>
      </c>
      <c r="E6178">
        <v>98052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43326</v>
      </c>
      <c r="L6178" t="s">
        <v>26</v>
      </c>
      <c r="N6178" t="s">
        <v>24</v>
      </c>
    </row>
    <row r="6179" spans="1:14" x14ac:dyDescent="0.25">
      <c r="A6179" t="s">
        <v>9368</v>
      </c>
      <c r="B6179" t="s">
        <v>9369</v>
      </c>
      <c r="C6179" t="s">
        <v>443</v>
      </c>
      <c r="D6179" t="s">
        <v>21</v>
      </c>
      <c r="E6179">
        <v>98056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43326</v>
      </c>
      <c r="L6179" t="s">
        <v>26</v>
      </c>
      <c r="N6179" t="s">
        <v>24</v>
      </c>
    </row>
    <row r="6180" spans="1:14" x14ac:dyDescent="0.25">
      <c r="A6180" t="s">
        <v>9370</v>
      </c>
      <c r="B6180" t="s">
        <v>9371</v>
      </c>
      <c r="C6180" t="s">
        <v>108</v>
      </c>
      <c r="D6180" t="s">
        <v>21</v>
      </c>
      <c r="E6180">
        <v>98204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43326</v>
      </c>
      <c r="L6180" t="s">
        <v>26</v>
      </c>
      <c r="N6180" t="s">
        <v>24</v>
      </c>
    </row>
    <row r="6181" spans="1:14" x14ac:dyDescent="0.25">
      <c r="A6181" t="s">
        <v>3662</v>
      </c>
      <c r="B6181" t="s">
        <v>3663</v>
      </c>
      <c r="C6181" t="s">
        <v>555</v>
      </c>
      <c r="D6181" t="s">
        <v>21</v>
      </c>
      <c r="E6181">
        <v>98052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43326</v>
      </c>
      <c r="L6181" t="s">
        <v>26</v>
      </c>
      <c r="N6181" t="s">
        <v>24</v>
      </c>
    </row>
    <row r="6182" spans="1:14" x14ac:dyDescent="0.25">
      <c r="A6182" t="s">
        <v>9372</v>
      </c>
      <c r="B6182" t="s">
        <v>9373</v>
      </c>
      <c r="C6182" t="s">
        <v>108</v>
      </c>
      <c r="D6182" t="s">
        <v>21</v>
      </c>
      <c r="E6182">
        <v>98203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43326</v>
      </c>
      <c r="L6182" t="s">
        <v>26</v>
      </c>
      <c r="N6182" t="s">
        <v>24</v>
      </c>
    </row>
    <row r="6183" spans="1:14" x14ac:dyDescent="0.25">
      <c r="A6183" t="s">
        <v>9374</v>
      </c>
      <c r="B6183" t="s">
        <v>9375</v>
      </c>
      <c r="C6183" t="s">
        <v>108</v>
      </c>
      <c r="D6183" t="s">
        <v>21</v>
      </c>
      <c r="E6183">
        <v>98204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43326</v>
      </c>
      <c r="L6183" t="s">
        <v>26</v>
      </c>
      <c r="N6183" t="s">
        <v>24</v>
      </c>
    </row>
    <row r="6184" spans="1:14" x14ac:dyDescent="0.25">
      <c r="A6184" t="s">
        <v>9376</v>
      </c>
      <c r="B6184" t="s">
        <v>9377</v>
      </c>
      <c r="C6184" t="s">
        <v>108</v>
      </c>
      <c r="D6184" t="s">
        <v>21</v>
      </c>
      <c r="E6184">
        <v>98204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43326</v>
      </c>
      <c r="L6184" t="s">
        <v>26</v>
      </c>
      <c r="N6184" t="s">
        <v>24</v>
      </c>
    </row>
    <row r="6185" spans="1:14" x14ac:dyDescent="0.25">
      <c r="A6185" t="s">
        <v>2174</v>
      </c>
      <c r="B6185" t="s">
        <v>2175</v>
      </c>
      <c r="C6185" t="s">
        <v>555</v>
      </c>
      <c r="D6185" t="s">
        <v>21</v>
      </c>
      <c r="E6185">
        <v>98052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43326</v>
      </c>
      <c r="L6185" t="s">
        <v>26</v>
      </c>
      <c r="N6185" t="s">
        <v>24</v>
      </c>
    </row>
    <row r="6186" spans="1:14" x14ac:dyDescent="0.25">
      <c r="A6186" t="s">
        <v>9378</v>
      </c>
      <c r="B6186" t="s">
        <v>9379</v>
      </c>
      <c r="C6186" t="s">
        <v>443</v>
      </c>
      <c r="D6186" t="s">
        <v>21</v>
      </c>
      <c r="E6186">
        <v>98057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43326</v>
      </c>
      <c r="L6186" t="s">
        <v>26</v>
      </c>
      <c r="N6186" t="s">
        <v>24</v>
      </c>
    </row>
    <row r="6187" spans="1:14" x14ac:dyDescent="0.25">
      <c r="A6187" t="s">
        <v>9380</v>
      </c>
      <c r="B6187" t="s">
        <v>9381</v>
      </c>
      <c r="C6187" t="s">
        <v>108</v>
      </c>
      <c r="D6187" t="s">
        <v>21</v>
      </c>
      <c r="E6187">
        <v>98203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43326</v>
      </c>
      <c r="L6187" t="s">
        <v>26</v>
      </c>
      <c r="N6187" t="s">
        <v>24</v>
      </c>
    </row>
    <row r="6188" spans="1:14" x14ac:dyDescent="0.25">
      <c r="A6188" t="s">
        <v>3115</v>
      </c>
      <c r="B6188" t="s">
        <v>3116</v>
      </c>
      <c r="C6188" t="s">
        <v>555</v>
      </c>
      <c r="D6188" t="s">
        <v>21</v>
      </c>
      <c r="E6188">
        <v>98052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43326</v>
      </c>
      <c r="L6188" t="s">
        <v>26</v>
      </c>
      <c r="N6188" t="s">
        <v>24</v>
      </c>
    </row>
    <row r="6189" spans="1:14" x14ac:dyDescent="0.25">
      <c r="A6189" t="s">
        <v>9382</v>
      </c>
      <c r="B6189" t="s">
        <v>9383</v>
      </c>
      <c r="C6189" t="s">
        <v>108</v>
      </c>
      <c r="D6189" t="s">
        <v>21</v>
      </c>
      <c r="E6189">
        <v>98204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43326</v>
      </c>
      <c r="L6189" t="s">
        <v>26</v>
      </c>
      <c r="N6189" t="s">
        <v>24</v>
      </c>
    </row>
    <row r="6190" spans="1:14" x14ac:dyDescent="0.25">
      <c r="A6190" t="s">
        <v>9384</v>
      </c>
      <c r="B6190" t="s">
        <v>9385</v>
      </c>
      <c r="C6190" t="s">
        <v>108</v>
      </c>
      <c r="D6190" t="s">
        <v>21</v>
      </c>
      <c r="E6190">
        <v>98203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43326</v>
      </c>
      <c r="L6190" t="s">
        <v>26</v>
      </c>
      <c r="N6190" t="s">
        <v>24</v>
      </c>
    </row>
    <row r="6191" spans="1:14" x14ac:dyDescent="0.25">
      <c r="A6191" t="s">
        <v>2228</v>
      </c>
      <c r="B6191" t="s">
        <v>9386</v>
      </c>
      <c r="C6191" t="s">
        <v>108</v>
      </c>
      <c r="D6191" t="s">
        <v>21</v>
      </c>
      <c r="E6191">
        <v>98204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43326</v>
      </c>
      <c r="L6191" t="s">
        <v>26</v>
      </c>
      <c r="N6191" t="s">
        <v>24</v>
      </c>
    </row>
    <row r="6192" spans="1:14" x14ac:dyDescent="0.25">
      <c r="A6192" t="s">
        <v>1883</v>
      </c>
      <c r="B6192" t="s">
        <v>1884</v>
      </c>
      <c r="C6192" t="s">
        <v>443</v>
      </c>
      <c r="D6192" t="s">
        <v>21</v>
      </c>
      <c r="E6192">
        <v>98056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43326</v>
      </c>
      <c r="L6192" t="s">
        <v>26</v>
      </c>
      <c r="N6192" t="s">
        <v>24</v>
      </c>
    </row>
    <row r="6193" spans="1:14" x14ac:dyDescent="0.25">
      <c r="A6193" t="s">
        <v>3017</v>
      </c>
      <c r="B6193" t="s">
        <v>3018</v>
      </c>
      <c r="C6193" t="s">
        <v>108</v>
      </c>
      <c r="D6193" t="s">
        <v>21</v>
      </c>
      <c r="E6193">
        <v>98203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43326</v>
      </c>
      <c r="L6193" t="s">
        <v>26</v>
      </c>
      <c r="N6193" t="s">
        <v>24</v>
      </c>
    </row>
    <row r="6194" spans="1:14" x14ac:dyDescent="0.25">
      <c r="A6194" t="s">
        <v>1847</v>
      </c>
      <c r="B6194" t="s">
        <v>3092</v>
      </c>
      <c r="C6194" t="s">
        <v>555</v>
      </c>
      <c r="D6194" t="s">
        <v>21</v>
      </c>
      <c r="E6194">
        <v>98052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43326</v>
      </c>
      <c r="L6194" t="s">
        <v>26</v>
      </c>
      <c r="N6194" t="s">
        <v>24</v>
      </c>
    </row>
    <row r="6195" spans="1:14" x14ac:dyDescent="0.25">
      <c r="A6195" t="s">
        <v>3632</v>
      </c>
      <c r="B6195" t="s">
        <v>3633</v>
      </c>
      <c r="C6195" t="s">
        <v>108</v>
      </c>
      <c r="D6195" t="s">
        <v>21</v>
      </c>
      <c r="E6195">
        <v>98203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43326</v>
      </c>
      <c r="L6195" t="s">
        <v>26</v>
      </c>
      <c r="N6195" t="s">
        <v>24</v>
      </c>
    </row>
    <row r="6196" spans="1:14" x14ac:dyDescent="0.25">
      <c r="A6196" t="s">
        <v>3093</v>
      </c>
      <c r="B6196" t="s">
        <v>3094</v>
      </c>
      <c r="C6196" t="s">
        <v>555</v>
      </c>
      <c r="D6196" t="s">
        <v>21</v>
      </c>
      <c r="E6196">
        <v>98052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43326</v>
      </c>
      <c r="L6196" t="s">
        <v>26</v>
      </c>
      <c r="N6196" t="s">
        <v>24</v>
      </c>
    </row>
    <row r="6197" spans="1:14" x14ac:dyDescent="0.25">
      <c r="A6197" t="s">
        <v>187</v>
      </c>
      <c r="B6197" t="s">
        <v>1974</v>
      </c>
      <c r="C6197" t="s">
        <v>261</v>
      </c>
      <c r="D6197" t="s">
        <v>21</v>
      </c>
      <c r="E6197">
        <v>99202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43326</v>
      </c>
      <c r="L6197" t="s">
        <v>26</v>
      </c>
      <c r="N6197" t="s">
        <v>24</v>
      </c>
    </row>
    <row r="6198" spans="1:14" x14ac:dyDescent="0.25">
      <c r="A6198" t="s">
        <v>2050</v>
      </c>
      <c r="B6198" t="s">
        <v>9387</v>
      </c>
      <c r="C6198" t="s">
        <v>443</v>
      </c>
      <c r="D6198" t="s">
        <v>21</v>
      </c>
      <c r="E6198">
        <v>98059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43326</v>
      </c>
      <c r="L6198" t="s">
        <v>26</v>
      </c>
      <c r="N6198" t="s">
        <v>24</v>
      </c>
    </row>
    <row r="6199" spans="1:14" x14ac:dyDescent="0.25">
      <c r="A6199" t="s">
        <v>5939</v>
      </c>
      <c r="B6199" t="s">
        <v>5940</v>
      </c>
      <c r="C6199" t="s">
        <v>2217</v>
      </c>
      <c r="D6199" t="s">
        <v>21</v>
      </c>
      <c r="E6199">
        <v>99114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43326</v>
      </c>
      <c r="L6199" t="s">
        <v>26</v>
      </c>
      <c r="N6199" t="s">
        <v>24</v>
      </c>
    </row>
    <row r="6200" spans="1:14" x14ac:dyDescent="0.25">
      <c r="A6200" t="s">
        <v>9388</v>
      </c>
      <c r="B6200" t="s">
        <v>9389</v>
      </c>
      <c r="C6200" t="s">
        <v>443</v>
      </c>
      <c r="D6200" t="s">
        <v>21</v>
      </c>
      <c r="E6200">
        <v>98057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43326</v>
      </c>
      <c r="L6200" t="s">
        <v>26</v>
      </c>
      <c r="N6200" t="s">
        <v>24</v>
      </c>
    </row>
    <row r="6201" spans="1:14" x14ac:dyDescent="0.25">
      <c r="A6201" t="s">
        <v>9390</v>
      </c>
      <c r="B6201" t="s">
        <v>9391</v>
      </c>
      <c r="C6201" t="s">
        <v>261</v>
      </c>
      <c r="D6201" t="s">
        <v>21</v>
      </c>
      <c r="E6201">
        <v>99202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43326</v>
      </c>
      <c r="L6201" t="s">
        <v>26</v>
      </c>
      <c r="N6201" t="s">
        <v>24</v>
      </c>
    </row>
    <row r="6202" spans="1:14" x14ac:dyDescent="0.25">
      <c r="A6202" t="s">
        <v>9392</v>
      </c>
      <c r="B6202" t="s">
        <v>9393</v>
      </c>
      <c r="C6202" t="s">
        <v>108</v>
      </c>
      <c r="D6202" t="s">
        <v>21</v>
      </c>
      <c r="E6202">
        <v>98203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43326</v>
      </c>
      <c r="L6202" t="s">
        <v>26</v>
      </c>
      <c r="N6202" t="s">
        <v>24</v>
      </c>
    </row>
    <row r="6203" spans="1:14" x14ac:dyDescent="0.25">
      <c r="A6203" t="s">
        <v>9394</v>
      </c>
      <c r="B6203" t="s">
        <v>9395</v>
      </c>
      <c r="C6203" t="s">
        <v>108</v>
      </c>
      <c r="D6203" t="s">
        <v>21</v>
      </c>
      <c r="E6203">
        <v>98204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43326</v>
      </c>
      <c r="L6203" t="s">
        <v>26</v>
      </c>
      <c r="N6203" t="s">
        <v>24</v>
      </c>
    </row>
    <row r="6204" spans="1:14" x14ac:dyDescent="0.25">
      <c r="A6204" t="s">
        <v>9396</v>
      </c>
      <c r="B6204" t="s">
        <v>9397</v>
      </c>
      <c r="C6204" t="s">
        <v>108</v>
      </c>
      <c r="D6204" t="s">
        <v>21</v>
      </c>
      <c r="E6204">
        <v>98203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43326</v>
      </c>
      <c r="L6204" t="s">
        <v>26</v>
      </c>
      <c r="N6204" t="s">
        <v>24</v>
      </c>
    </row>
    <row r="6205" spans="1:14" x14ac:dyDescent="0.25">
      <c r="A6205" t="s">
        <v>4985</v>
      </c>
      <c r="B6205" t="s">
        <v>9398</v>
      </c>
      <c r="C6205" t="s">
        <v>209</v>
      </c>
      <c r="D6205" t="s">
        <v>21</v>
      </c>
      <c r="E6205">
        <v>98031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43326</v>
      </c>
      <c r="L6205" t="s">
        <v>26</v>
      </c>
      <c r="N6205" t="s">
        <v>24</v>
      </c>
    </row>
    <row r="6206" spans="1:14" x14ac:dyDescent="0.25">
      <c r="A6206" t="s">
        <v>9399</v>
      </c>
      <c r="B6206" t="s">
        <v>9400</v>
      </c>
      <c r="C6206" t="s">
        <v>108</v>
      </c>
      <c r="D6206" t="s">
        <v>21</v>
      </c>
      <c r="E6206">
        <v>98203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43326</v>
      </c>
      <c r="L6206" t="s">
        <v>26</v>
      </c>
      <c r="N6206" t="s">
        <v>24</v>
      </c>
    </row>
    <row r="6207" spans="1:14" x14ac:dyDescent="0.25">
      <c r="A6207" t="s">
        <v>9401</v>
      </c>
      <c r="B6207" t="s">
        <v>9402</v>
      </c>
      <c r="C6207" t="s">
        <v>443</v>
      </c>
      <c r="D6207" t="s">
        <v>21</v>
      </c>
      <c r="E6207">
        <v>98057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43326</v>
      </c>
      <c r="L6207" t="s">
        <v>26</v>
      </c>
      <c r="N6207" t="s">
        <v>24</v>
      </c>
    </row>
    <row r="6208" spans="1:14" x14ac:dyDescent="0.25">
      <c r="A6208" t="s">
        <v>9403</v>
      </c>
      <c r="B6208" t="s">
        <v>9404</v>
      </c>
      <c r="C6208" t="s">
        <v>108</v>
      </c>
      <c r="D6208" t="s">
        <v>21</v>
      </c>
      <c r="E6208">
        <v>98203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43326</v>
      </c>
      <c r="L6208" t="s">
        <v>26</v>
      </c>
      <c r="N6208" t="s">
        <v>24</v>
      </c>
    </row>
    <row r="6209" spans="1:14" x14ac:dyDescent="0.25">
      <c r="A6209" t="s">
        <v>9405</v>
      </c>
      <c r="B6209" t="s">
        <v>9406</v>
      </c>
      <c r="C6209" t="s">
        <v>108</v>
      </c>
      <c r="D6209" t="s">
        <v>21</v>
      </c>
      <c r="E6209">
        <v>98203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43326</v>
      </c>
      <c r="L6209" t="s">
        <v>26</v>
      </c>
      <c r="N6209" t="s">
        <v>24</v>
      </c>
    </row>
    <row r="6210" spans="1:14" x14ac:dyDescent="0.25">
      <c r="A6210" t="s">
        <v>9407</v>
      </c>
      <c r="B6210" t="s">
        <v>9408</v>
      </c>
      <c r="C6210" t="s">
        <v>108</v>
      </c>
      <c r="D6210" t="s">
        <v>21</v>
      </c>
      <c r="E6210">
        <v>98204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43326</v>
      </c>
      <c r="L6210" t="s">
        <v>26</v>
      </c>
      <c r="N6210" t="s">
        <v>24</v>
      </c>
    </row>
    <row r="6211" spans="1:14" x14ac:dyDescent="0.25">
      <c r="A6211" t="s">
        <v>9409</v>
      </c>
      <c r="B6211" t="s">
        <v>9410</v>
      </c>
      <c r="C6211" t="s">
        <v>108</v>
      </c>
      <c r="D6211" t="s">
        <v>21</v>
      </c>
      <c r="E6211">
        <v>98203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43326</v>
      </c>
      <c r="L6211" t="s">
        <v>26</v>
      </c>
      <c r="N6211" t="s">
        <v>24</v>
      </c>
    </row>
    <row r="6212" spans="1:14" x14ac:dyDescent="0.25">
      <c r="A6212" t="s">
        <v>4719</v>
      </c>
      <c r="B6212" t="s">
        <v>9411</v>
      </c>
      <c r="C6212" t="s">
        <v>108</v>
      </c>
      <c r="D6212" t="s">
        <v>21</v>
      </c>
      <c r="E6212">
        <v>98203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43326</v>
      </c>
      <c r="L6212" t="s">
        <v>26</v>
      </c>
      <c r="N6212" t="s">
        <v>24</v>
      </c>
    </row>
    <row r="6213" spans="1:14" x14ac:dyDescent="0.25">
      <c r="A6213" t="s">
        <v>1242</v>
      </c>
      <c r="B6213" t="s">
        <v>1243</v>
      </c>
      <c r="C6213" t="s">
        <v>20</v>
      </c>
      <c r="D6213" t="s">
        <v>21</v>
      </c>
      <c r="E6213">
        <v>98134</v>
      </c>
      <c r="F6213" t="s">
        <v>22</v>
      </c>
      <c r="G6213" t="s">
        <v>22</v>
      </c>
      <c r="H6213" t="s">
        <v>116</v>
      </c>
      <c r="I6213" t="s">
        <v>117</v>
      </c>
      <c r="J6213" t="s">
        <v>59</v>
      </c>
      <c r="K6213" s="1">
        <v>43326</v>
      </c>
      <c r="L6213" t="s">
        <v>60</v>
      </c>
      <c r="M6213" t="str">
        <f>HYPERLINK("https://www.regulations.gov/docket?D=FDA-2018-H-3148")</f>
        <v>https://www.regulations.gov/docket?D=FDA-2018-H-3148</v>
      </c>
      <c r="N6213" t="s">
        <v>59</v>
      </c>
    </row>
    <row r="6214" spans="1:14" x14ac:dyDescent="0.25">
      <c r="A6214" t="s">
        <v>1568</v>
      </c>
      <c r="B6214" t="s">
        <v>9412</v>
      </c>
      <c r="C6214" t="s">
        <v>443</v>
      </c>
      <c r="D6214" t="s">
        <v>21</v>
      </c>
      <c r="E6214">
        <v>98056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43326</v>
      </c>
      <c r="L6214" t="s">
        <v>26</v>
      </c>
      <c r="N6214" t="s">
        <v>24</v>
      </c>
    </row>
    <row r="6215" spans="1:14" x14ac:dyDescent="0.25">
      <c r="A6215" t="s">
        <v>9413</v>
      </c>
      <c r="B6215" t="s">
        <v>9414</v>
      </c>
      <c r="C6215" t="s">
        <v>108</v>
      </c>
      <c r="D6215" t="s">
        <v>21</v>
      </c>
      <c r="E6215">
        <v>98203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43326</v>
      </c>
      <c r="L6215" t="s">
        <v>26</v>
      </c>
      <c r="N6215" t="s">
        <v>24</v>
      </c>
    </row>
    <row r="6216" spans="1:14" x14ac:dyDescent="0.25">
      <c r="A6216" t="s">
        <v>9415</v>
      </c>
      <c r="B6216" t="s">
        <v>9416</v>
      </c>
      <c r="C6216" t="s">
        <v>20</v>
      </c>
      <c r="D6216" t="s">
        <v>21</v>
      </c>
      <c r="E6216">
        <v>98105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43326</v>
      </c>
      <c r="L6216" t="s">
        <v>26</v>
      </c>
      <c r="N6216" t="s">
        <v>24</v>
      </c>
    </row>
    <row r="6217" spans="1:14" x14ac:dyDescent="0.25">
      <c r="A6217" t="s">
        <v>9417</v>
      </c>
      <c r="B6217" t="s">
        <v>9418</v>
      </c>
      <c r="C6217" t="s">
        <v>81</v>
      </c>
      <c r="D6217" t="s">
        <v>21</v>
      </c>
      <c r="E6217">
        <v>99216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43326</v>
      </c>
      <c r="L6217" t="s">
        <v>26</v>
      </c>
      <c r="N6217" t="s">
        <v>24</v>
      </c>
    </row>
    <row r="6218" spans="1:14" x14ac:dyDescent="0.25">
      <c r="A6218" t="s">
        <v>71</v>
      </c>
      <c r="B6218" t="s">
        <v>5956</v>
      </c>
      <c r="C6218" t="s">
        <v>2217</v>
      </c>
      <c r="D6218" t="s">
        <v>21</v>
      </c>
      <c r="E6218">
        <v>99114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43326</v>
      </c>
      <c r="L6218" t="s">
        <v>26</v>
      </c>
      <c r="N6218" t="s">
        <v>24</v>
      </c>
    </row>
    <row r="6219" spans="1:14" x14ac:dyDescent="0.25">
      <c r="A6219" t="s">
        <v>3474</v>
      </c>
      <c r="B6219" t="s">
        <v>9419</v>
      </c>
      <c r="C6219" t="s">
        <v>261</v>
      </c>
      <c r="D6219" t="s">
        <v>21</v>
      </c>
      <c r="E6219">
        <v>99223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43326</v>
      </c>
      <c r="L6219" t="s">
        <v>26</v>
      </c>
      <c r="N6219" t="s">
        <v>24</v>
      </c>
    </row>
    <row r="6220" spans="1:14" x14ac:dyDescent="0.25">
      <c r="A6220" t="s">
        <v>9420</v>
      </c>
      <c r="B6220" t="s">
        <v>9421</v>
      </c>
      <c r="C6220" t="s">
        <v>108</v>
      </c>
      <c r="D6220" t="s">
        <v>21</v>
      </c>
      <c r="E6220">
        <v>98204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43326</v>
      </c>
      <c r="L6220" t="s">
        <v>26</v>
      </c>
      <c r="N6220" t="s">
        <v>24</v>
      </c>
    </row>
    <row r="6221" spans="1:14" x14ac:dyDescent="0.25">
      <c r="A6221" t="s">
        <v>3107</v>
      </c>
      <c r="B6221" t="s">
        <v>3108</v>
      </c>
      <c r="C6221" t="s">
        <v>555</v>
      </c>
      <c r="D6221" t="s">
        <v>21</v>
      </c>
      <c r="E6221">
        <v>98052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43326</v>
      </c>
      <c r="L6221" t="s">
        <v>26</v>
      </c>
      <c r="N6221" t="s">
        <v>24</v>
      </c>
    </row>
    <row r="6222" spans="1:14" x14ac:dyDescent="0.25">
      <c r="A6222" t="s">
        <v>1383</v>
      </c>
      <c r="B6222" t="s">
        <v>3154</v>
      </c>
      <c r="C6222" t="s">
        <v>555</v>
      </c>
      <c r="D6222" t="s">
        <v>21</v>
      </c>
      <c r="E6222">
        <v>98052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43326</v>
      </c>
      <c r="L6222" t="s">
        <v>26</v>
      </c>
      <c r="N6222" t="s">
        <v>24</v>
      </c>
    </row>
    <row r="6223" spans="1:14" x14ac:dyDescent="0.25">
      <c r="A6223" t="s">
        <v>77</v>
      </c>
      <c r="B6223" t="s">
        <v>4074</v>
      </c>
      <c r="C6223" t="s">
        <v>108</v>
      </c>
      <c r="D6223" t="s">
        <v>21</v>
      </c>
      <c r="E6223">
        <v>98203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43326</v>
      </c>
      <c r="L6223" t="s">
        <v>26</v>
      </c>
      <c r="N6223" t="s">
        <v>24</v>
      </c>
    </row>
    <row r="6224" spans="1:14" x14ac:dyDescent="0.25">
      <c r="A6224" t="s">
        <v>9422</v>
      </c>
      <c r="B6224" t="s">
        <v>9423</v>
      </c>
      <c r="C6224" t="s">
        <v>20</v>
      </c>
      <c r="D6224" t="s">
        <v>21</v>
      </c>
      <c r="E6224">
        <v>98105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43326</v>
      </c>
      <c r="L6224" t="s">
        <v>26</v>
      </c>
      <c r="N6224" t="s">
        <v>24</v>
      </c>
    </row>
    <row r="6225" spans="1:14" x14ac:dyDescent="0.25">
      <c r="A6225" t="s">
        <v>9424</v>
      </c>
      <c r="B6225" t="s">
        <v>9425</v>
      </c>
      <c r="C6225" t="s">
        <v>443</v>
      </c>
      <c r="D6225" t="s">
        <v>21</v>
      </c>
      <c r="E6225">
        <v>98056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43326</v>
      </c>
      <c r="L6225" t="s">
        <v>26</v>
      </c>
      <c r="N6225" t="s">
        <v>24</v>
      </c>
    </row>
    <row r="6226" spans="1:14" x14ac:dyDescent="0.25">
      <c r="A6226" t="s">
        <v>9426</v>
      </c>
      <c r="B6226" t="s">
        <v>9427</v>
      </c>
      <c r="C6226" t="s">
        <v>460</v>
      </c>
      <c r="D6226" t="s">
        <v>21</v>
      </c>
      <c r="E6226">
        <v>98290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43325</v>
      </c>
      <c r="L6226" t="s">
        <v>26</v>
      </c>
      <c r="N6226" t="s">
        <v>24</v>
      </c>
    </row>
    <row r="6227" spans="1:14" x14ac:dyDescent="0.25">
      <c r="A6227" t="s">
        <v>2168</v>
      </c>
      <c r="B6227" t="s">
        <v>2169</v>
      </c>
      <c r="C6227" t="s">
        <v>454</v>
      </c>
      <c r="D6227" t="s">
        <v>21</v>
      </c>
      <c r="E6227">
        <v>98005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43325</v>
      </c>
      <c r="L6227" t="s">
        <v>26</v>
      </c>
      <c r="N6227" t="s">
        <v>24</v>
      </c>
    </row>
    <row r="6228" spans="1:14" x14ac:dyDescent="0.25">
      <c r="A6228" t="s">
        <v>2072</v>
      </c>
      <c r="B6228" t="s">
        <v>2073</v>
      </c>
      <c r="C6228" t="s">
        <v>800</v>
      </c>
      <c r="D6228" t="s">
        <v>21</v>
      </c>
      <c r="E6228">
        <v>98012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43325</v>
      </c>
      <c r="L6228" t="s">
        <v>26</v>
      </c>
      <c r="N6228" t="s">
        <v>24</v>
      </c>
    </row>
    <row r="6229" spans="1:14" x14ac:dyDescent="0.25">
      <c r="A6229" t="s">
        <v>9428</v>
      </c>
      <c r="B6229" t="s">
        <v>9429</v>
      </c>
      <c r="C6229" t="s">
        <v>460</v>
      </c>
      <c r="D6229" t="s">
        <v>21</v>
      </c>
      <c r="E6229">
        <v>98290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43325</v>
      </c>
      <c r="L6229" t="s">
        <v>26</v>
      </c>
      <c r="N6229" t="s">
        <v>24</v>
      </c>
    </row>
    <row r="6230" spans="1:14" x14ac:dyDescent="0.25">
      <c r="A6230" t="s">
        <v>2042</v>
      </c>
      <c r="B6230" t="s">
        <v>2043</v>
      </c>
      <c r="C6230" t="s">
        <v>800</v>
      </c>
      <c r="D6230" t="s">
        <v>21</v>
      </c>
      <c r="E6230">
        <v>98012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43325</v>
      </c>
      <c r="L6230" t="s">
        <v>26</v>
      </c>
      <c r="N6230" t="s">
        <v>24</v>
      </c>
    </row>
    <row r="6231" spans="1:14" x14ac:dyDescent="0.25">
      <c r="A6231" t="s">
        <v>9430</v>
      </c>
      <c r="B6231" t="s">
        <v>9431</v>
      </c>
      <c r="C6231" t="s">
        <v>460</v>
      </c>
      <c r="D6231" t="s">
        <v>21</v>
      </c>
      <c r="E6231">
        <v>98290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43325</v>
      </c>
      <c r="L6231" t="s">
        <v>26</v>
      </c>
      <c r="N6231" t="s">
        <v>24</v>
      </c>
    </row>
    <row r="6232" spans="1:14" x14ac:dyDescent="0.25">
      <c r="A6232" t="s">
        <v>9432</v>
      </c>
      <c r="B6232" t="s">
        <v>9433</v>
      </c>
      <c r="C6232" t="s">
        <v>800</v>
      </c>
      <c r="D6232" t="s">
        <v>21</v>
      </c>
      <c r="E6232">
        <v>98012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43325</v>
      </c>
      <c r="L6232" t="s">
        <v>26</v>
      </c>
      <c r="N6232" t="s">
        <v>24</v>
      </c>
    </row>
    <row r="6233" spans="1:14" x14ac:dyDescent="0.25">
      <c r="A6233" t="s">
        <v>9434</v>
      </c>
      <c r="B6233" t="s">
        <v>9435</v>
      </c>
      <c r="C6233" t="s">
        <v>800</v>
      </c>
      <c r="D6233" t="s">
        <v>21</v>
      </c>
      <c r="E6233">
        <v>98012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43325</v>
      </c>
      <c r="L6233" t="s">
        <v>26</v>
      </c>
      <c r="N6233" t="s">
        <v>24</v>
      </c>
    </row>
    <row r="6234" spans="1:14" x14ac:dyDescent="0.25">
      <c r="A6234" t="s">
        <v>9436</v>
      </c>
      <c r="B6234" t="s">
        <v>9437</v>
      </c>
      <c r="C6234" t="s">
        <v>460</v>
      </c>
      <c r="D6234" t="s">
        <v>21</v>
      </c>
      <c r="E6234">
        <v>98290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43325</v>
      </c>
      <c r="L6234" t="s">
        <v>26</v>
      </c>
      <c r="N6234" t="s">
        <v>24</v>
      </c>
    </row>
    <row r="6235" spans="1:14" x14ac:dyDescent="0.25">
      <c r="A6235" t="s">
        <v>9438</v>
      </c>
      <c r="B6235" t="s">
        <v>9439</v>
      </c>
      <c r="C6235" t="s">
        <v>460</v>
      </c>
      <c r="D6235" t="s">
        <v>21</v>
      </c>
      <c r="E6235">
        <v>98290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43325</v>
      </c>
      <c r="L6235" t="s">
        <v>26</v>
      </c>
      <c r="N6235" t="s">
        <v>24</v>
      </c>
    </row>
    <row r="6236" spans="1:14" x14ac:dyDescent="0.25">
      <c r="A6236" t="s">
        <v>9440</v>
      </c>
      <c r="B6236" t="s">
        <v>9441</v>
      </c>
      <c r="C6236" t="s">
        <v>460</v>
      </c>
      <c r="D6236" t="s">
        <v>21</v>
      </c>
      <c r="E6236">
        <v>98296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43325</v>
      </c>
      <c r="L6236" t="s">
        <v>26</v>
      </c>
      <c r="N6236" t="s">
        <v>24</v>
      </c>
    </row>
    <row r="6237" spans="1:14" x14ac:dyDescent="0.25">
      <c r="A6237" t="s">
        <v>2742</v>
      </c>
      <c r="B6237" t="s">
        <v>2743</v>
      </c>
      <c r="C6237" t="s">
        <v>156</v>
      </c>
      <c r="D6237" t="s">
        <v>21</v>
      </c>
      <c r="E6237">
        <v>98390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43325</v>
      </c>
      <c r="L6237" t="s">
        <v>26</v>
      </c>
      <c r="N6237" t="s">
        <v>24</v>
      </c>
    </row>
    <row r="6238" spans="1:14" x14ac:dyDescent="0.25">
      <c r="A6238" t="s">
        <v>9442</v>
      </c>
      <c r="B6238" t="s">
        <v>9443</v>
      </c>
      <c r="C6238" t="s">
        <v>460</v>
      </c>
      <c r="D6238" t="s">
        <v>21</v>
      </c>
      <c r="E6238">
        <v>98290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43325</v>
      </c>
      <c r="L6238" t="s">
        <v>26</v>
      </c>
      <c r="N6238" t="s">
        <v>24</v>
      </c>
    </row>
    <row r="6239" spans="1:14" x14ac:dyDescent="0.25">
      <c r="A6239" t="s">
        <v>111</v>
      </c>
      <c r="B6239" t="s">
        <v>3987</v>
      </c>
      <c r="C6239" t="s">
        <v>132</v>
      </c>
      <c r="D6239" t="s">
        <v>21</v>
      </c>
      <c r="E6239">
        <v>99301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43325</v>
      </c>
      <c r="L6239" t="s">
        <v>26</v>
      </c>
      <c r="N6239" t="s">
        <v>24</v>
      </c>
    </row>
    <row r="6240" spans="1:14" x14ac:dyDescent="0.25">
      <c r="A6240" t="s">
        <v>9444</v>
      </c>
      <c r="B6240" t="s">
        <v>9445</v>
      </c>
      <c r="C6240" t="s">
        <v>460</v>
      </c>
      <c r="D6240" t="s">
        <v>21</v>
      </c>
      <c r="E6240">
        <v>98290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43325</v>
      </c>
      <c r="L6240" t="s">
        <v>26</v>
      </c>
      <c r="N6240" t="s">
        <v>24</v>
      </c>
    </row>
    <row r="6241" spans="1:14" x14ac:dyDescent="0.25">
      <c r="A6241" t="s">
        <v>5968</v>
      </c>
      <c r="B6241" t="s">
        <v>5969</v>
      </c>
      <c r="C6241" t="s">
        <v>296</v>
      </c>
      <c r="D6241" t="s">
        <v>21</v>
      </c>
      <c r="E6241">
        <v>98366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43325</v>
      </c>
      <c r="L6241" t="s">
        <v>26</v>
      </c>
      <c r="N6241" t="s">
        <v>24</v>
      </c>
    </row>
    <row r="6242" spans="1:14" x14ac:dyDescent="0.25">
      <c r="A6242" t="s">
        <v>9446</v>
      </c>
      <c r="B6242" t="s">
        <v>9447</v>
      </c>
      <c r="C6242" t="s">
        <v>460</v>
      </c>
      <c r="D6242" t="s">
        <v>21</v>
      </c>
      <c r="E6242">
        <v>98296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43325</v>
      </c>
      <c r="L6242" t="s">
        <v>26</v>
      </c>
      <c r="N6242" t="s">
        <v>24</v>
      </c>
    </row>
    <row r="6243" spans="1:14" x14ac:dyDescent="0.25">
      <c r="A6243" t="s">
        <v>9448</v>
      </c>
      <c r="B6243" t="s">
        <v>9449</v>
      </c>
      <c r="C6243" t="s">
        <v>460</v>
      </c>
      <c r="D6243" t="s">
        <v>21</v>
      </c>
      <c r="E6243">
        <v>98296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43325</v>
      </c>
      <c r="L6243" t="s">
        <v>26</v>
      </c>
      <c r="N6243" t="s">
        <v>24</v>
      </c>
    </row>
    <row r="6244" spans="1:14" x14ac:dyDescent="0.25">
      <c r="A6244" t="s">
        <v>3211</v>
      </c>
      <c r="B6244" t="s">
        <v>3212</v>
      </c>
      <c r="C6244" t="s">
        <v>29</v>
      </c>
      <c r="D6244" t="s">
        <v>21</v>
      </c>
      <c r="E6244">
        <v>98801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43325</v>
      </c>
      <c r="L6244" t="s">
        <v>26</v>
      </c>
      <c r="N6244" t="s">
        <v>24</v>
      </c>
    </row>
    <row r="6245" spans="1:14" x14ac:dyDescent="0.25">
      <c r="A6245" t="s">
        <v>9450</v>
      </c>
      <c r="B6245" t="s">
        <v>9451</v>
      </c>
      <c r="C6245" t="s">
        <v>236</v>
      </c>
      <c r="D6245" t="s">
        <v>21</v>
      </c>
      <c r="E6245">
        <v>98418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43325</v>
      </c>
      <c r="L6245" t="s">
        <v>26</v>
      </c>
      <c r="N6245" t="s">
        <v>24</v>
      </c>
    </row>
    <row r="6246" spans="1:14" x14ac:dyDescent="0.25">
      <c r="A6246" t="s">
        <v>9452</v>
      </c>
      <c r="B6246" t="s">
        <v>9453</v>
      </c>
      <c r="C6246" t="s">
        <v>460</v>
      </c>
      <c r="D6246" t="s">
        <v>21</v>
      </c>
      <c r="E6246">
        <v>98296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43325</v>
      </c>
      <c r="L6246" t="s">
        <v>26</v>
      </c>
      <c r="N6246" t="s">
        <v>24</v>
      </c>
    </row>
    <row r="6247" spans="1:14" x14ac:dyDescent="0.25">
      <c r="A6247" t="s">
        <v>6127</v>
      </c>
      <c r="B6247" t="s">
        <v>6128</v>
      </c>
      <c r="C6247" t="s">
        <v>246</v>
      </c>
      <c r="D6247" t="s">
        <v>21</v>
      </c>
      <c r="E6247">
        <v>98310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43325</v>
      </c>
      <c r="L6247" t="s">
        <v>26</v>
      </c>
      <c r="N6247" t="s">
        <v>24</v>
      </c>
    </row>
    <row r="6248" spans="1:14" x14ac:dyDescent="0.25">
      <c r="A6248" t="s">
        <v>9454</v>
      </c>
      <c r="B6248" t="s">
        <v>9455</v>
      </c>
      <c r="C6248" t="s">
        <v>460</v>
      </c>
      <c r="D6248" t="s">
        <v>21</v>
      </c>
      <c r="E6248">
        <v>98290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43325</v>
      </c>
      <c r="L6248" t="s">
        <v>26</v>
      </c>
      <c r="N6248" t="s">
        <v>24</v>
      </c>
    </row>
    <row r="6249" spans="1:14" x14ac:dyDescent="0.25">
      <c r="A6249" t="s">
        <v>9456</v>
      </c>
      <c r="B6249" t="s">
        <v>9457</v>
      </c>
      <c r="C6249" t="s">
        <v>460</v>
      </c>
      <c r="D6249" t="s">
        <v>21</v>
      </c>
      <c r="E6249">
        <v>98296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43325</v>
      </c>
      <c r="L6249" t="s">
        <v>26</v>
      </c>
      <c r="N6249" t="s">
        <v>24</v>
      </c>
    </row>
    <row r="6250" spans="1:14" x14ac:dyDescent="0.25">
      <c r="A6250" t="s">
        <v>9458</v>
      </c>
      <c r="B6250" t="s">
        <v>9459</v>
      </c>
      <c r="C6250" t="s">
        <v>1786</v>
      </c>
      <c r="D6250" t="s">
        <v>21</v>
      </c>
      <c r="E6250">
        <v>98822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43325</v>
      </c>
      <c r="L6250" t="s">
        <v>26</v>
      </c>
      <c r="N6250" t="s">
        <v>24</v>
      </c>
    </row>
    <row r="6251" spans="1:14" x14ac:dyDescent="0.25">
      <c r="A6251" t="s">
        <v>2048</v>
      </c>
      <c r="B6251" t="s">
        <v>2049</v>
      </c>
      <c r="C6251" t="s">
        <v>800</v>
      </c>
      <c r="D6251" t="s">
        <v>21</v>
      </c>
      <c r="E6251">
        <v>98012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43325</v>
      </c>
      <c r="L6251" t="s">
        <v>26</v>
      </c>
      <c r="N6251" t="s">
        <v>24</v>
      </c>
    </row>
    <row r="6252" spans="1:14" x14ac:dyDescent="0.25">
      <c r="A6252" t="s">
        <v>356</v>
      </c>
      <c r="B6252" t="s">
        <v>2896</v>
      </c>
      <c r="C6252" t="s">
        <v>578</v>
      </c>
      <c r="D6252" t="s">
        <v>21</v>
      </c>
      <c r="E6252">
        <v>98321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43325</v>
      </c>
      <c r="L6252" t="s">
        <v>26</v>
      </c>
      <c r="N6252" t="s">
        <v>24</v>
      </c>
    </row>
    <row r="6253" spans="1:14" x14ac:dyDescent="0.25">
      <c r="A6253" t="s">
        <v>242</v>
      </c>
      <c r="B6253" t="s">
        <v>9460</v>
      </c>
      <c r="C6253" t="s">
        <v>460</v>
      </c>
      <c r="D6253" t="s">
        <v>21</v>
      </c>
      <c r="E6253">
        <v>98290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43325</v>
      </c>
      <c r="L6253" t="s">
        <v>26</v>
      </c>
      <c r="N6253" t="s">
        <v>24</v>
      </c>
    </row>
    <row r="6254" spans="1:14" x14ac:dyDescent="0.25">
      <c r="A6254" t="s">
        <v>154</v>
      </c>
      <c r="B6254" t="s">
        <v>155</v>
      </c>
      <c r="C6254" t="s">
        <v>156</v>
      </c>
      <c r="D6254" t="s">
        <v>21</v>
      </c>
      <c r="E6254">
        <v>98390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43325</v>
      </c>
      <c r="L6254" t="s">
        <v>26</v>
      </c>
      <c r="N6254" t="s">
        <v>24</v>
      </c>
    </row>
    <row r="6255" spans="1:14" x14ac:dyDescent="0.25">
      <c r="A6255" t="s">
        <v>138</v>
      </c>
      <c r="B6255" t="s">
        <v>9461</v>
      </c>
      <c r="C6255" t="s">
        <v>857</v>
      </c>
      <c r="D6255" t="s">
        <v>21</v>
      </c>
      <c r="E6255">
        <v>99353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43325</v>
      </c>
      <c r="L6255" t="s">
        <v>26</v>
      </c>
      <c r="N6255" t="s">
        <v>24</v>
      </c>
    </row>
    <row r="6256" spans="1:14" x14ac:dyDescent="0.25">
      <c r="A6256" t="s">
        <v>9462</v>
      </c>
      <c r="B6256" t="s">
        <v>9463</v>
      </c>
      <c r="C6256" t="s">
        <v>1786</v>
      </c>
      <c r="D6256" t="s">
        <v>21</v>
      </c>
      <c r="E6256">
        <v>98822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43325</v>
      </c>
      <c r="L6256" t="s">
        <v>26</v>
      </c>
      <c r="N6256" t="s">
        <v>24</v>
      </c>
    </row>
    <row r="6257" spans="1:14" x14ac:dyDescent="0.25">
      <c r="A6257" t="s">
        <v>5368</v>
      </c>
      <c r="B6257" t="s">
        <v>5369</v>
      </c>
      <c r="C6257" t="s">
        <v>800</v>
      </c>
      <c r="D6257" t="s">
        <v>21</v>
      </c>
      <c r="E6257">
        <v>98012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43325</v>
      </c>
      <c r="L6257" t="s">
        <v>26</v>
      </c>
      <c r="N6257" t="s">
        <v>24</v>
      </c>
    </row>
    <row r="6258" spans="1:14" x14ac:dyDescent="0.25">
      <c r="A6258" t="s">
        <v>9464</v>
      </c>
      <c r="B6258" t="s">
        <v>9465</v>
      </c>
      <c r="C6258" t="s">
        <v>209</v>
      </c>
      <c r="D6258" t="s">
        <v>21</v>
      </c>
      <c r="E6258">
        <v>98032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43325</v>
      </c>
      <c r="L6258" t="s">
        <v>26</v>
      </c>
      <c r="N6258" t="s">
        <v>24</v>
      </c>
    </row>
    <row r="6259" spans="1:14" x14ac:dyDescent="0.25">
      <c r="A6259" t="s">
        <v>1295</v>
      </c>
      <c r="B6259" t="s">
        <v>9466</v>
      </c>
      <c r="C6259" t="s">
        <v>460</v>
      </c>
      <c r="D6259" t="s">
        <v>21</v>
      </c>
      <c r="E6259">
        <v>98290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43325</v>
      </c>
      <c r="L6259" t="s">
        <v>26</v>
      </c>
      <c r="N6259" t="s">
        <v>24</v>
      </c>
    </row>
    <row r="6260" spans="1:14" x14ac:dyDescent="0.25">
      <c r="A6260" t="s">
        <v>1110</v>
      </c>
      <c r="B6260" t="s">
        <v>9467</v>
      </c>
      <c r="C6260" t="s">
        <v>460</v>
      </c>
      <c r="D6260" t="s">
        <v>21</v>
      </c>
      <c r="E6260">
        <v>98290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43325</v>
      </c>
      <c r="L6260" t="s">
        <v>26</v>
      </c>
      <c r="N6260" t="s">
        <v>24</v>
      </c>
    </row>
    <row r="6261" spans="1:14" x14ac:dyDescent="0.25">
      <c r="A6261" t="s">
        <v>9468</v>
      </c>
      <c r="B6261" t="s">
        <v>9469</v>
      </c>
      <c r="C6261" t="s">
        <v>460</v>
      </c>
      <c r="D6261" t="s">
        <v>21</v>
      </c>
      <c r="E6261">
        <v>98290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43325</v>
      </c>
      <c r="L6261" t="s">
        <v>26</v>
      </c>
      <c r="N6261" t="s">
        <v>24</v>
      </c>
    </row>
    <row r="6262" spans="1:14" x14ac:dyDescent="0.25">
      <c r="A6262" t="s">
        <v>9470</v>
      </c>
      <c r="B6262" t="s">
        <v>9471</v>
      </c>
      <c r="C6262" t="s">
        <v>2093</v>
      </c>
      <c r="D6262" t="s">
        <v>21</v>
      </c>
      <c r="E6262">
        <v>98396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43325</v>
      </c>
      <c r="L6262" t="s">
        <v>26</v>
      </c>
      <c r="N6262" t="s">
        <v>24</v>
      </c>
    </row>
    <row r="6263" spans="1:14" x14ac:dyDescent="0.25">
      <c r="A6263" t="s">
        <v>98</v>
      </c>
      <c r="B6263" t="s">
        <v>9472</v>
      </c>
      <c r="C6263" t="s">
        <v>460</v>
      </c>
      <c r="D6263" t="s">
        <v>21</v>
      </c>
      <c r="E6263">
        <v>98290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43325</v>
      </c>
      <c r="L6263" t="s">
        <v>26</v>
      </c>
      <c r="N6263" t="s">
        <v>24</v>
      </c>
    </row>
    <row r="6264" spans="1:14" x14ac:dyDescent="0.25">
      <c r="A6264" t="s">
        <v>2121</v>
      </c>
      <c r="B6264" t="s">
        <v>2122</v>
      </c>
      <c r="C6264" t="s">
        <v>800</v>
      </c>
      <c r="D6264" t="s">
        <v>21</v>
      </c>
      <c r="E6264">
        <v>98012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43325</v>
      </c>
      <c r="L6264" t="s">
        <v>26</v>
      </c>
      <c r="N6264" t="s">
        <v>24</v>
      </c>
    </row>
    <row r="6265" spans="1:14" x14ac:dyDescent="0.25">
      <c r="A6265" t="s">
        <v>9473</v>
      </c>
      <c r="B6265" t="s">
        <v>9474</v>
      </c>
      <c r="C6265" t="s">
        <v>857</v>
      </c>
      <c r="D6265" t="s">
        <v>21</v>
      </c>
      <c r="E6265">
        <v>99353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43325</v>
      </c>
      <c r="L6265" t="s">
        <v>26</v>
      </c>
      <c r="N6265" t="s">
        <v>24</v>
      </c>
    </row>
    <row r="6266" spans="1:14" x14ac:dyDescent="0.25">
      <c r="A6266" t="s">
        <v>9475</v>
      </c>
      <c r="B6266" t="s">
        <v>9476</v>
      </c>
      <c r="C6266" t="s">
        <v>236</v>
      </c>
      <c r="D6266" t="s">
        <v>21</v>
      </c>
      <c r="E6266">
        <v>98418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43325</v>
      </c>
      <c r="L6266" t="s">
        <v>26</v>
      </c>
      <c r="N6266" t="s">
        <v>24</v>
      </c>
    </row>
    <row r="6267" spans="1:14" x14ac:dyDescent="0.25">
      <c r="A6267" t="s">
        <v>9477</v>
      </c>
      <c r="B6267" t="s">
        <v>9478</v>
      </c>
      <c r="C6267" t="s">
        <v>460</v>
      </c>
      <c r="D6267" t="s">
        <v>21</v>
      </c>
      <c r="E6267">
        <v>98290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43325</v>
      </c>
      <c r="L6267" t="s">
        <v>26</v>
      </c>
      <c r="N6267" t="s">
        <v>24</v>
      </c>
    </row>
    <row r="6268" spans="1:14" x14ac:dyDescent="0.25">
      <c r="A6268" t="s">
        <v>9479</v>
      </c>
      <c r="B6268" t="s">
        <v>9480</v>
      </c>
      <c r="C6268" t="s">
        <v>460</v>
      </c>
      <c r="D6268" t="s">
        <v>21</v>
      </c>
      <c r="E6268">
        <v>98290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43325</v>
      </c>
      <c r="L6268" t="s">
        <v>26</v>
      </c>
      <c r="N6268" t="s">
        <v>24</v>
      </c>
    </row>
    <row r="6269" spans="1:14" x14ac:dyDescent="0.25">
      <c r="A6269" t="s">
        <v>4995</v>
      </c>
      <c r="B6269" t="s">
        <v>4996</v>
      </c>
      <c r="C6269" t="s">
        <v>20</v>
      </c>
      <c r="D6269" t="s">
        <v>21</v>
      </c>
      <c r="E6269">
        <v>98102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43325</v>
      </c>
      <c r="L6269" t="s">
        <v>26</v>
      </c>
      <c r="N6269" t="s">
        <v>24</v>
      </c>
    </row>
    <row r="6270" spans="1:14" x14ac:dyDescent="0.25">
      <c r="A6270" t="s">
        <v>9481</v>
      </c>
      <c r="B6270" t="s">
        <v>9482</v>
      </c>
      <c r="C6270" t="s">
        <v>857</v>
      </c>
      <c r="D6270" t="s">
        <v>21</v>
      </c>
      <c r="E6270">
        <v>99352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43325</v>
      </c>
      <c r="L6270" t="s">
        <v>26</v>
      </c>
      <c r="N6270" t="s">
        <v>24</v>
      </c>
    </row>
    <row r="6271" spans="1:14" x14ac:dyDescent="0.25">
      <c r="A6271" t="s">
        <v>9483</v>
      </c>
      <c r="B6271" t="s">
        <v>9484</v>
      </c>
      <c r="C6271" t="s">
        <v>460</v>
      </c>
      <c r="D6271" t="s">
        <v>21</v>
      </c>
      <c r="E6271">
        <v>98290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43325</v>
      </c>
      <c r="L6271" t="s">
        <v>26</v>
      </c>
      <c r="N6271" t="s">
        <v>24</v>
      </c>
    </row>
    <row r="6272" spans="1:14" x14ac:dyDescent="0.25">
      <c r="A6272" t="s">
        <v>9485</v>
      </c>
      <c r="B6272" t="s">
        <v>9486</v>
      </c>
      <c r="C6272" t="s">
        <v>29</v>
      </c>
      <c r="D6272" t="s">
        <v>21</v>
      </c>
      <c r="E6272">
        <v>98801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43325</v>
      </c>
      <c r="L6272" t="s">
        <v>26</v>
      </c>
      <c r="N6272" t="s">
        <v>24</v>
      </c>
    </row>
    <row r="6273" spans="1:14" x14ac:dyDescent="0.25">
      <c r="A6273" t="s">
        <v>5091</v>
      </c>
      <c r="B6273" t="s">
        <v>5092</v>
      </c>
      <c r="C6273" t="s">
        <v>53</v>
      </c>
      <c r="D6273" t="s">
        <v>21</v>
      </c>
      <c r="E6273">
        <v>98815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43324</v>
      </c>
      <c r="L6273" t="s">
        <v>26</v>
      </c>
      <c r="N6273" t="s">
        <v>24</v>
      </c>
    </row>
    <row r="6274" spans="1:14" x14ac:dyDescent="0.25">
      <c r="A6274" t="s">
        <v>356</v>
      </c>
      <c r="B6274" t="s">
        <v>5558</v>
      </c>
      <c r="C6274" t="s">
        <v>53</v>
      </c>
      <c r="D6274" t="s">
        <v>21</v>
      </c>
      <c r="E6274">
        <v>98815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43324</v>
      </c>
      <c r="L6274" t="s">
        <v>26</v>
      </c>
      <c r="N6274" t="s">
        <v>24</v>
      </c>
    </row>
    <row r="6275" spans="1:14" x14ac:dyDescent="0.25">
      <c r="A6275" t="s">
        <v>9487</v>
      </c>
      <c r="B6275" t="s">
        <v>9488</v>
      </c>
      <c r="C6275" t="s">
        <v>48</v>
      </c>
      <c r="D6275" t="s">
        <v>21</v>
      </c>
      <c r="E6275">
        <v>98821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43324</v>
      </c>
      <c r="L6275" t="s">
        <v>26</v>
      </c>
      <c r="N6275" t="s">
        <v>24</v>
      </c>
    </row>
    <row r="6276" spans="1:14" x14ac:dyDescent="0.25">
      <c r="A6276" t="s">
        <v>9489</v>
      </c>
      <c r="B6276" t="s">
        <v>9490</v>
      </c>
      <c r="C6276" t="s">
        <v>9491</v>
      </c>
      <c r="D6276" t="s">
        <v>21</v>
      </c>
      <c r="E6276">
        <v>98836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43324</v>
      </c>
      <c r="L6276" t="s">
        <v>26</v>
      </c>
      <c r="N6276" t="s">
        <v>24</v>
      </c>
    </row>
    <row r="6277" spans="1:14" x14ac:dyDescent="0.25">
      <c r="A6277" t="s">
        <v>6100</v>
      </c>
      <c r="B6277" t="s">
        <v>6101</v>
      </c>
      <c r="C6277" t="s">
        <v>53</v>
      </c>
      <c r="D6277" t="s">
        <v>21</v>
      </c>
      <c r="E6277">
        <v>98815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43324</v>
      </c>
      <c r="L6277" t="s">
        <v>26</v>
      </c>
      <c r="N6277" t="s">
        <v>24</v>
      </c>
    </row>
    <row r="6278" spans="1:14" x14ac:dyDescent="0.25">
      <c r="A6278" t="s">
        <v>5097</v>
      </c>
      <c r="B6278" t="s">
        <v>5098</v>
      </c>
      <c r="C6278" t="s">
        <v>53</v>
      </c>
      <c r="D6278" t="s">
        <v>21</v>
      </c>
      <c r="E6278">
        <v>98815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43324</v>
      </c>
      <c r="L6278" t="s">
        <v>26</v>
      </c>
      <c r="N6278" t="s">
        <v>24</v>
      </c>
    </row>
    <row r="6279" spans="1:14" x14ac:dyDescent="0.25">
      <c r="A6279" t="s">
        <v>1657</v>
      </c>
      <c r="B6279" t="s">
        <v>6118</v>
      </c>
      <c r="C6279" t="s">
        <v>53</v>
      </c>
      <c r="D6279" t="s">
        <v>21</v>
      </c>
      <c r="E6279">
        <v>98815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43324</v>
      </c>
      <c r="L6279" t="s">
        <v>26</v>
      </c>
      <c r="N6279" t="s">
        <v>24</v>
      </c>
    </row>
    <row r="6280" spans="1:14" x14ac:dyDescent="0.25">
      <c r="A6280" t="s">
        <v>6322</v>
      </c>
      <c r="B6280" t="s">
        <v>6323</v>
      </c>
      <c r="C6280" t="s">
        <v>2288</v>
      </c>
      <c r="D6280" t="s">
        <v>21</v>
      </c>
      <c r="E6280">
        <v>98847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43324</v>
      </c>
      <c r="L6280" t="s">
        <v>26</v>
      </c>
      <c r="N6280" t="s">
        <v>24</v>
      </c>
    </row>
    <row r="6281" spans="1:14" x14ac:dyDescent="0.25">
      <c r="A6281" t="s">
        <v>4375</v>
      </c>
      <c r="B6281" t="s">
        <v>4376</v>
      </c>
      <c r="C6281" t="s">
        <v>29</v>
      </c>
      <c r="D6281" t="s">
        <v>21</v>
      </c>
      <c r="E6281">
        <v>98801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43323</v>
      </c>
      <c r="L6281" t="s">
        <v>26</v>
      </c>
      <c r="N6281" t="s">
        <v>24</v>
      </c>
    </row>
    <row r="6282" spans="1:14" x14ac:dyDescent="0.25">
      <c r="A6282" t="s">
        <v>1524</v>
      </c>
      <c r="B6282" t="s">
        <v>9492</v>
      </c>
      <c r="C6282" t="s">
        <v>29</v>
      </c>
      <c r="D6282" t="s">
        <v>21</v>
      </c>
      <c r="E6282">
        <v>98801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43323</v>
      </c>
      <c r="L6282" t="s">
        <v>26</v>
      </c>
      <c r="N6282" t="s">
        <v>24</v>
      </c>
    </row>
    <row r="6283" spans="1:14" x14ac:dyDescent="0.25">
      <c r="A6283" t="s">
        <v>9493</v>
      </c>
      <c r="B6283" t="s">
        <v>9494</v>
      </c>
      <c r="C6283" t="s">
        <v>261</v>
      </c>
      <c r="D6283" t="s">
        <v>21</v>
      </c>
      <c r="E6283">
        <v>99224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43323</v>
      </c>
      <c r="L6283" t="s">
        <v>26</v>
      </c>
      <c r="N6283" t="s">
        <v>24</v>
      </c>
    </row>
    <row r="6284" spans="1:14" x14ac:dyDescent="0.25">
      <c r="A6284" t="s">
        <v>4377</v>
      </c>
      <c r="B6284" t="s">
        <v>4378</v>
      </c>
      <c r="C6284" t="s">
        <v>29</v>
      </c>
      <c r="D6284" t="s">
        <v>21</v>
      </c>
      <c r="E6284">
        <v>98801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43323</v>
      </c>
      <c r="L6284" t="s">
        <v>26</v>
      </c>
      <c r="N6284" t="s">
        <v>24</v>
      </c>
    </row>
    <row r="6285" spans="1:14" x14ac:dyDescent="0.25">
      <c r="A6285" t="s">
        <v>4004</v>
      </c>
      <c r="B6285" t="s">
        <v>4005</v>
      </c>
      <c r="C6285" t="s">
        <v>29</v>
      </c>
      <c r="D6285" t="s">
        <v>21</v>
      </c>
      <c r="E6285">
        <v>98801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43323</v>
      </c>
      <c r="L6285" t="s">
        <v>26</v>
      </c>
      <c r="N6285" t="s">
        <v>24</v>
      </c>
    </row>
    <row r="6286" spans="1:14" x14ac:dyDescent="0.25">
      <c r="A6286" t="s">
        <v>9495</v>
      </c>
      <c r="B6286" t="s">
        <v>9496</v>
      </c>
      <c r="C6286" t="s">
        <v>9497</v>
      </c>
      <c r="D6286" t="s">
        <v>21</v>
      </c>
      <c r="E6286">
        <v>99828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43323</v>
      </c>
      <c r="L6286" t="s">
        <v>26</v>
      </c>
      <c r="N6286" t="s">
        <v>24</v>
      </c>
    </row>
    <row r="6287" spans="1:14" x14ac:dyDescent="0.25">
      <c r="A6287" t="s">
        <v>4020</v>
      </c>
      <c r="B6287" t="s">
        <v>4021</v>
      </c>
      <c r="C6287" t="s">
        <v>29</v>
      </c>
      <c r="D6287" t="s">
        <v>21</v>
      </c>
      <c r="E6287">
        <v>98801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43323</v>
      </c>
      <c r="L6287" t="s">
        <v>26</v>
      </c>
      <c r="N6287" t="s">
        <v>24</v>
      </c>
    </row>
    <row r="6288" spans="1:14" x14ac:dyDescent="0.25">
      <c r="A6288" t="s">
        <v>4373</v>
      </c>
      <c r="B6288" t="s">
        <v>4374</v>
      </c>
      <c r="C6288" t="s">
        <v>29</v>
      </c>
      <c r="D6288" t="s">
        <v>21</v>
      </c>
      <c r="E6288">
        <v>98801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43322</v>
      </c>
      <c r="L6288" t="s">
        <v>26</v>
      </c>
      <c r="N6288" t="s">
        <v>24</v>
      </c>
    </row>
    <row r="6289" spans="1:14" x14ac:dyDescent="0.25">
      <c r="A6289" t="s">
        <v>6317</v>
      </c>
      <c r="B6289" t="s">
        <v>6318</v>
      </c>
      <c r="C6289" t="s">
        <v>29</v>
      </c>
      <c r="D6289" t="s">
        <v>21</v>
      </c>
      <c r="E6289">
        <v>98801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43322</v>
      </c>
      <c r="L6289" t="s">
        <v>26</v>
      </c>
      <c r="N6289" t="s">
        <v>24</v>
      </c>
    </row>
    <row r="6290" spans="1:14" x14ac:dyDescent="0.25">
      <c r="A6290" t="s">
        <v>603</v>
      </c>
      <c r="B6290" t="s">
        <v>604</v>
      </c>
      <c r="C6290" t="s">
        <v>309</v>
      </c>
      <c r="D6290" t="s">
        <v>21</v>
      </c>
      <c r="E6290">
        <v>98020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43322</v>
      </c>
      <c r="L6290" t="s">
        <v>26</v>
      </c>
      <c r="N6290" t="s">
        <v>24</v>
      </c>
    </row>
    <row r="6291" spans="1:14" x14ac:dyDescent="0.25">
      <c r="A6291" t="s">
        <v>9498</v>
      </c>
      <c r="B6291" t="s">
        <v>9499</v>
      </c>
      <c r="C6291" t="s">
        <v>443</v>
      </c>
      <c r="D6291" t="s">
        <v>21</v>
      </c>
      <c r="E6291">
        <v>98056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43322</v>
      </c>
      <c r="L6291" t="s">
        <v>26</v>
      </c>
      <c r="N6291" t="s">
        <v>24</v>
      </c>
    </row>
    <row r="6292" spans="1:14" x14ac:dyDescent="0.25">
      <c r="A6292" t="s">
        <v>9500</v>
      </c>
      <c r="B6292" t="s">
        <v>9501</v>
      </c>
      <c r="C6292" t="s">
        <v>29</v>
      </c>
      <c r="D6292" t="s">
        <v>21</v>
      </c>
      <c r="E6292">
        <v>98801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43322</v>
      </c>
      <c r="L6292" t="s">
        <v>26</v>
      </c>
      <c r="N6292" t="s">
        <v>24</v>
      </c>
    </row>
    <row r="6293" spans="1:14" x14ac:dyDescent="0.25">
      <c r="A6293" t="s">
        <v>316</v>
      </c>
      <c r="B6293" t="s">
        <v>9502</v>
      </c>
      <c r="C6293" t="s">
        <v>443</v>
      </c>
      <c r="D6293" t="s">
        <v>21</v>
      </c>
      <c r="E6293">
        <v>98056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43322</v>
      </c>
      <c r="L6293" t="s">
        <v>26</v>
      </c>
      <c r="N6293" t="s">
        <v>24</v>
      </c>
    </row>
    <row r="6294" spans="1:14" x14ac:dyDescent="0.25">
      <c r="A6294" t="s">
        <v>4789</v>
      </c>
      <c r="B6294" t="s">
        <v>4790</v>
      </c>
      <c r="C6294" t="s">
        <v>4791</v>
      </c>
      <c r="D6294" t="s">
        <v>21</v>
      </c>
      <c r="E6294">
        <v>98638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43322</v>
      </c>
      <c r="L6294" t="s">
        <v>26</v>
      </c>
      <c r="N6294" t="s">
        <v>24</v>
      </c>
    </row>
    <row r="6295" spans="1:14" x14ac:dyDescent="0.25">
      <c r="A6295" t="s">
        <v>6320</v>
      </c>
      <c r="B6295" t="s">
        <v>6321</v>
      </c>
      <c r="C6295" t="s">
        <v>29</v>
      </c>
      <c r="D6295" t="s">
        <v>21</v>
      </c>
      <c r="E6295">
        <v>98801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43322</v>
      </c>
      <c r="L6295" t="s">
        <v>26</v>
      </c>
      <c r="N6295" t="s">
        <v>24</v>
      </c>
    </row>
    <row r="6296" spans="1:14" x14ac:dyDescent="0.25">
      <c r="A6296" t="s">
        <v>179</v>
      </c>
      <c r="B6296" t="s">
        <v>9503</v>
      </c>
      <c r="C6296" t="s">
        <v>443</v>
      </c>
      <c r="D6296" t="s">
        <v>21</v>
      </c>
      <c r="E6296">
        <v>98057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43322</v>
      </c>
      <c r="L6296" t="s">
        <v>26</v>
      </c>
      <c r="N6296" t="s">
        <v>24</v>
      </c>
    </row>
    <row r="6297" spans="1:14" x14ac:dyDescent="0.25">
      <c r="A6297" t="s">
        <v>4256</v>
      </c>
      <c r="B6297" t="s">
        <v>4257</v>
      </c>
      <c r="C6297" t="s">
        <v>236</v>
      </c>
      <c r="D6297" t="s">
        <v>21</v>
      </c>
      <c r="E6297">
        <v>98406</v>
      </c>
      <c r="F6297" t="s">
        <v>22</v>
      </c>
      <c r="G6297" t="s">
        <v>22</v>
      </c>
      <c r="H6297" t="s">
        <v>57</v>
      </c>
      <c r="I6297" t="s">
        <v>203</v>
      </c>
      <c r="J6297" s="1">
        <v>43312</v>
      </c>
      <c r="K6297" s="1">
        <v>43321</v>
      </c>
      <c r="L6297" t="s">
        <v>118</v>
      </c>
      <c r="N6297" t="s">
        <v>1849</v>
      </c>
    </row>
    <row r="6298" spans="1:14" x14ac:dyDescent="0.25">
      <c r="A6298" t="s">
        <v>9504</v>
      </c>
      <c r="B6298" t="s">
        <v>9505</v>
      </c>
      <c r="C6298" t="s">
        <v>443</v>
      </c>
      <c r="D6298" t="s">
        <v>21</v>
      </c>
      <c r="E6298">
        <v>98056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43321</v>
      </c>
      <c r="L6298" t="s">
        <v>26</v>
      </c>
      <c r="N6298" t="s">
        <v>24</v>
      </c>
    </row>
    <row r="6299" spans="1:14" x14ac:dyDescent="0.25">
      <c r="A6299" t="s">
        <v>3157</v>
      </c>
      <c r="B6299" t="s">
        <v>3158</v>
      </c>
      <c r="C6299" t="s">
        <v>34</v>
      </c>
      <c r="D6299" t="s">
        <v>21</v>
      </c>
      <c r="E6299">
        <v>98665</v>
      </c>
      <c r="F6299" t="s">
        <v>22</v>
      </c>
      <c r="G6299" t="s">
        <v>22</v>
      </c>
      <c r="H6299" t="s">
        <v>104</v>
      </c>
      <c r="I6299" t="s">
        <v>148</v>
      </c>
      <c r="J6299" s="1">
        <v>43262</v>
      </c>
      <c r="K6299" s="1">
        <v>43321</v>
      </c>
      <c r="L6299" t="s">
        <v>118</v>
      </c>
      <c r="N6299" t="s">
        <v>1858</v>
      </c>
    </row>
    <row r="6300" spans="1:14" x14ac:dyDescent="0.25">
      <c r="A6300" t="s">
        <v>9506</v>
      </c>
      <c r="B6300" t="s">
        <v>9507</v>
      </c>
      <c r="C6300" t="s">
        <v>443</v>
      </c>
      <c r="D6300" t="s">
        <v>21</v>
      </c>
      <c r="E6300">
        <v>98056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43321</v>
      </c>
      <c r="L6300" t="s">
        <v>26</v>
      </c>
      <c r="N6300" t="s">
        <v>24</v>
      </c>
    </row>
    <row r="6301" spans="1:14" x14ac:dyDescent="0.25">
      <c r="A6301" t="s">
        <v>1875</v>
      </c>
      <c r="B6301" t="s">
        <v>1876</v>
      </c>
      <c r="C6301" t="s">
        <v>443</v>
      </c>
      <c r="D6301" t="s">
        <v>21</v>
      </c>
      <c r="E6301">
        <v>98057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43321</v>
      </c>
      <c r="L6301" t="s">
        <v>26</v>
      </c>
      <c r="N6301" t="s">
        <v>24</v>
      </c>
    </row>
    <row r="6302" spans="1:14" x14ac:dyDescent="0.25">
      <c r="A6302" t="s">
        <v>564</v>
      </c>
      <c r="B6302" t="s">
        <v>565</v>
      </c>
      <c r="C6302" t="s">
        <v>115</v>
      </c>
      <c r="D6302" t="s">
        <v>21</v>
      </c>
      <c r="E6302">
        <v>98532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43321</v>
      </c>
      <c r="L6302" t="s">
        <v>26</v>
      </c>
      <c r="N6302" t="s">
        <v>24</v>
      </c>
    </row>
    <row r="6303" spans="1:14" x14ac:dyDescent="0.25">
      <c r="A6303" t="s">
        <v>3305</v>
      </c>
      <c r="B6303" t="s">
        <v>3306</v>
      </c>
      <c r="C6303" t="s">
        <v>221</v>
      </c>
      <c r="D6303" t="s">
        <v>21</v>
      </c>
      <c r="E6303">
        <v>98607</v>
      </c>
      <c r="F6303" t="s">
        <v>22</v>
      </c>
      <c r="G6303" t="s">
        <v>22</v>
      </c>
      <c r="H6303" t="s">
        <v>116</v>
      </c>
      <c r="I6303" t="s">
        <v>117</v>
      </c>
      <c r="J6303" s="1">
        <v>43262</v>
      </c>
      <c r="K6303" s="1">
        <v>43321</v>
      </c>
      <c r="L6303" t="s">
        <v>118</v>
      </c>
      <c r="N6303" t="s">
        <v>1849</v>
      </c>
    </row>
    <row r="6304" spans="1:14" x14ac:dyDescent="0.25">
      <c r="A6304" t="s">
        <v>9508</v>
      </c>
      <c r="B6304" t="s">
        <v>5358</v>
      </c>
      <c r="C6304" t="s">
        <v>443</v>
      </c>
      <c r="D6304" t="s">
        <v>21</v>
      </c>
      <c r="E6304">
        <v>98057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43321</v>
      </c>
      <c r="L6304" t="s">
        <v>26</v>
      </c>
      <c r="N6304" t="s">
        <v>24</v>
      </c>
    </row>
    <row r="6305" spans="1:14" x14ac:dyDescent="0.25">
      <c r="A6305" t="s">
        <v>350</v>
      </c>
      <c r="B6305" t="s">
        <v>351</v>
      </c>
      <c r="C6305" t="s">
        <v>115</v>
      </c>
      <c r="D6305" t="s">
        <v>21</v>
      </c>
      <c r="E6305">
        <v>98532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43321</v>
      </c>
      <c r="L6305" t="s">
        <v>26</v>
      </c>
      <c r="N6305" t="s">
        <v>24</v>
      </c>
    </row>
    <row r="6306" spans="1:14" x14ac:dyDescent="0.25">
      <c r="A6306" t="s">
        <v>9509</v>
      </c>
      <c r="B6306" t="s">
        <v>9510</v>
      </c>
      <c r="C6306" t="s">
        <v>20</v>
      </c>
      <c r="D6306" t="s">
        <v>21</v>
      </c>
      <c r="E6306">
        <v>98104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43321</v>
      </c>
      <c r="L6306" t="s">
        <v>26</v>
      </c>
      <c r="N6306" t="s">
        <v>24</v>
      </c>
    </row>
    <row r="6307" spans="1:14" x14ac:dyDescent="0.25">
      <c r="A6307" t="s">
        <v>1877</v>
      </c>
      <c r="B6307" t="s">
        <v>1878</v>
      </c>
      <c r="C6307" t="s">
        <v>443</v>
      </c>
      <c r="D6307" t="s">
        <v>21</v>
      </c>
      <c r="E6307">
        <v>98056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43321</v>
      </c>
      <c r="L6307" t="s">
        <v>26</v>
      </c>
      <c r="N6307" t="s">
        <v>24</v>
      </c>
    </row>
    <row r="6308" spans="1:14" x14ac:dyDescent="0.25">
      <c r="A6308" t="s">
        <v>9511</v>
      </c>
      <c r="B6308" t="s">
        <v>9512</v>
      </c>
      <c r="C6308" t="s">
        <v>443</v>
      </c>
      <c r="D6308" t="s">
        <v>21</v>
      </c>
      <c r="E6308">
        <v>98055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43321</v>
      </c>
      <c r="L6308" t="s">
        <v>26</v>
      </c>
      <c r="N6308" t="s">
        <v>24</v>
      </c>
    </row>
    <row r="6309" spans="1:14" x14ac:dyDescent="0.25">
      <c r="A6309" t="s">
        <v>4785</v>
      </c>
      <c r="B6309" t="s">
        <v>9513</v>
      </c>
      <c r="C6309" t="s">
        <v>443</v>
      </c>
      <c r="D6309" t="s">
        <v>21</v>
      </c>
      <c r="E6309">
        <v>98059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43321</v>
      </c>
      <c r="L6309" t="s">
        <v>26</v>
      </c>
      <c r="N6309" t="s">
        <v>24</v>
      </c>
    </row>
    <row r="6310" spans="1:14" x14ac:dyDescent="0.25">
      <c r="A6310" t="s">
        <v>352</v>
      </c>
      <c r="B6310" t="s">
        <v>3523</v>
      </c>
      <c r="C6310" t="s">
        <v>236</v>
      </c>
      <c r="D6310" t="s">
        <v>21</v>
      </c>
      <c r="E6310">
        <v>98409</v>
      </c>
      <c r="F6310" t="s">
        <v>22</v>
      </c>
      <c r="G6310" t="s">
        <v>22</v>
      </c>
      <c r="H6310" t="s">
        <v>57</v>
      </c>
      <c r="I6310" t="s">
        <v>620</v>
      </c>
      <c r="J6310" s="1">
        <v>43312</v>
      </c>
      <c r="K6310" s="1">
        <v>43321</v>
      </c>
      <c r="L6310" t="s">
        <v>118</v>
      </c>
      <c r="N6310" t="s">
        <v>1992</v>
      </c>
    </row>
    <row r="6311" spans="1:14" x14ac:dyDescent="0.25">
      <c r="A6311">
        <v>76</v>
      </c>
      <c r="B6311" t="s">
        <v>9514</v>
      </c>
      <c r="C6311" t="s">
        <v>266</v>
      </c>
      <c r="D6311" t="s">
        <v>21</v>
      </c>
      <c r="E6311">
        <v>98092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43321</v>
      </c>
      <c r="L6311" t="s">
        <v>26</v>
      </c>
      <c r="N6311" t="s">
        <v>24</v>
      </c>
    </row>
    <row r="6312" spans="1:14" x14ac:dyDescent="0.25">
      <c r="A6312" t="s">
        <v>3555</v>
      </c>
      <c r="B6312" t="s">
        <v>9515</v>
      </c>
      <c r="C6312" t="s">
        <v>1542</v>
      </c>
      <c r="D6312" t="s">
        <v>21</v>
      </c>
      <c r="E6312">
        <v>98362</v>
      </c>
      <c r="F6312" t="s">
        <v>22</v>
      </c>
      <c r="G6312" t="s">
        <v>22</v>
      </c>
      <c r="H6312" t="s">
        <v>116</v>
      </c>
      <c r="I6312" t="s">
        <v>117</v>
      </c>
      <c r="J6312" s="1">
        <v>43264</v>
      </c>
      <c r="K6312" s="1">
        <v>43321</v>
      </c>
      <c r="L6312" t="s">
        <v>118</v>
      </c>
      <c r="N6312" t="s">
        <v>1992</v>
      </c>
    </row>
    <row r="6313" spans="1:14" x14ac:dyDescent="0.25">
      <c r="A6313" t="s">
        <v>113</v>
      </c>
      <c r="B6313" t="s">
        <v>9516</v>
      </c>
      <c r="C6313" t="s">
        <v>115</v>
      </c>
      <c r="D6313" t="s">
        <v>21</v>
      </c>
      <c r="E6313">
        <v>98532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43321</v>
      </c>
      <c r="L6313" t="s">
        <v>26</v>
      </c>
      <c r="N6313" t="s">
        <v>24</v>
      </c>
    </row>
    <row r="6314" spans="1:14" x14ac:dyDescent="0.25">
      <c r="A6314" t="s">
        <v>4309</v>
      </c>
      <c r="B6314" t="s">
        <v>9517</v>
      </c>
      <c r="C6314" t="s">
        <v>443</v>
      </c>
      <c r="D6314" t="s">
        <v>21</v>
      </c>
      <c r="E6314">
        <v>98005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43321</v>
      </c>
      <c r="L6314" t="s">
        <v>26</v>
      </c>
      <c r="N6314" t="s">
        <v>24</v>
      </c>
    </row>
    <row r="6315" spans="1:14" x14ac:dyDescent="0.25">
      <c r="A6315" t="s">
        <v>733</v>
      </c>
      <c r="B6315" t="s">
        <v>1274</v>
      </c>
      <c r="C6315" t="s">
        <v>108</v>
      </c>
      <c r="D6315" t="s">
        <v>21</v>
      </c>
      <c r="E6315">
        <v>98208</v>
      </c>
      <c r="F6315" t="s">
        <v>22</v>
      </c>
      <c r="G6315" t="s">
        <v>22</v>
      </c>
      <c r="H6315" t="s">
        <v>116</v>
      </c>
      <c r="I6315" t="s">
        <v>117</v>
      </c>
      <c r="J6315" s="1">
        <v>43256</v>
      </c>
      <c r="K6315" s="1">
        <v>43321</v>
      </c>
      <c r="L6315" t="s">
        <v>118</v>
      </c>
      <c r="N6315" t="s">
        <v>1849</v>
      </c>
    </row>
    <row r="6316" spans="1:14" x14ac:dyDescent="0.25">
      <c r="A6316" t="s">
        <v>93</v>
      </c>
      <c r="B6316" t="s">
        <v>626</v>
      </c>
      <c r="C6316" t="s">
        <v>115</v>
      </c>
      <c r="D6316" t="s">
        <v>21</v>
      </c>
      <c r="E6316">
        <v>98532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43321</v>
      </c>
      <c r="L6316" t="s">
        <v>26</v>
      </c>
      <c r="N6316" t="s">
        <v>24</v>
      </c>
    </row>
    <row r="6317" spans="1:14" x14ac:dyDescent="0.25">
      <c r="A6317" t="s">
        <v>9518</v>
      </c>
      <c r="B6317" t="s">
        <v>412</v>
      </c>
      <c r="C6317" t="s">
        <v>309</v>
      </c>
      <c r="D6317" t="s">
        <v>21</v>
      </c>
      <c r="E6317">
        <v>98026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43321</v>
      </c>
      <c r="L6317" t="s">
        <v>26</v>
      </c>
      <c r="N6317" t="s">
        <v>24</v>
      </c>
    </row>
    <row r="6318" spans="1:14" x14ac:dyDescent="0.25">
      <c r="A6318" t="s">
        <v>3093</v>
      </c>
      <c r="B6318" t="s">
        <v>9519</v>
      </c>
      <c r="C6318" t="s">
        <v>454</v>
      </c>
      <c r="D6318" t="s">
        <v>21</v>
      </c>
      <c r="E6318">
        <v>98004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43321</v>
      </c>
      <c r="L6318" t="s">
        <v>26</v>
      </c>
      <c r="N6318" t="s">
        <v>24</v>
      </c>
    </row>
    <row r="6319" spans="1:14" x14ac:dyDescent="0.25">
      <c r="A6319" t="s">
        <v>918</v>
      </c>
      <c r="B6319" t="s">
        <v>4429</v>
      </c>
      <c r="C6319" t="s">
        <v>20</v>
      </c>
      <c r="D6319" t="s">
        <v>21</v>
      </c>
      <c r="E6319">
        <v>98105</v>
      </c>
      <c r="F6319" t="s">
        <v>22</v>
      </c>
      <c r="G6319" t="s">
        <v>22</v>
      </c>
      <c r="H6319" t="s">
        <v>57</v>
      </c>
      <c r="I6319" t="s">
        <v>212</v>
      </c>
      <c r="J6319" t="s">
        <v>59</v>
      </c>
      <c r="K6319" s="1">
        <v>43321</v>
      </c>
      <c r="L6319" t="s">
        <v>60</v>
      </c>
      <c r="M6319" t="str">
        <f>HYPERLINK("https://www.regulations.gov/docket?D=FDA-2018-H-3106")</f>
        <v>https://www.regulations.gov/docket?D=FDA-2018-H-3106</v>
      </c>
      <c r="N6319" t="s">
        <v>59</v>
      </c>
    </row>
    <row r="6320" spans="1:14" x14ac:dyDescent="0.25">
      <c r="A6320" t="s">
        <v>3801</v>
      </c>
      <c r="B6320" t="s">
        <v>3802</v>
      </c>
      <c r="C6320" t="s">
        <v>236</v>
      </c>
      <c r="D6320" t="s">
        <v>21</v>
      </c>
      <c r="E6320">
        <v>98406</v>
      </c>
      <c r="F6320" t="s">
        <v>22</v>
      </c>
      <c r="G6320" t="s">
        <v>22</v>
      </c>
      <c r="H6320" t="s">
        <v>57</v>
      </c>
      <c r="I6320" t="s">
        <v>203</v>
      </c>
      <c r="J6320" s="1">
        <v>43312</v>
      </c>
      <c r="K6320" s="1">
        <v>43321</v>
      </c>
      <c r="L6320" t="s">
        <v>118</v>
      </c>
      <c r="N6320" t="s">
        <v>1992</v>
      </c>
    </row>
    <row r="6321" spans="1:14" x14ac:dyDescent="0.25">
      <c r="A6321" t="s">
        <v>3634</v>
      </c>
      <c r="B6321" t="s">
        <v>3635</v>
      </c>
      <c r="C6321" t="s">
        <v>3636</v>
      </c>
      <c r="D6321" t="s">
        <v>21</v>
      </c>
      <c r="E6321">
        <v>98036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43321</v>
      </c>
      <c r="L6321" t="s">
        <v>26</v>
      </c>
      <c r="N6321" t="s">
        <v>24</v>
      </c>
    </row>
    <row r="6322" spans="1:14" x14ac:dyDescent="0.25">
      <c r="A6322" t="s">
        <v>9520</v>
      </c>
      <c r="B6322" t="s">
        <v>9521</v>
      </c>
      <c r="C6322" t="s">
        <v>2267</v>
      </c>
      <c r="D6322" t="s">
        <v>21</v>
      </c>
      <c r="E6322">
        <v>98631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43321</v>
      </c>
      <c r="L6322" t="s">
        <v>26</v>
      </c>
      <c r="N6322" t="s">
        <v>24</v>
      </c>
    </row>
    <row r="6323" spans="1:14" x14ac:dyDescent="0.25">
      <c r="A6323" t="s">
        <v>9522</v>
      </c>
      <c r="B6323" t="s">
        <v>9523</v>
      </c>
      <c r="C6323" t="s">
        <v>443</v>
      </c>
      <c r="D6323" t="s">
        <v>21</v>
      </c>
      <c r="E6323">
        <v>98056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43321</v>
      </c>
      <c r="L6323" t="s">
        <v>26</v>
      </c>
      <c r="N6323" t="s">
        <v>24</v>
      </c>
    </row>
    <row r="6324" spans="1:14" x14ac:dyDescent="0.25">
      <c r="A6324" t="s">
        <v>314</v>
      </c>
      <c r="B6324" t="s">
        <v>315</v>
      </c>
      <c r="C6324" t="s">
        <v>115</v>
      </c>
      <c r="D6324" t="s">
        <v>21</v>
      </c>
      <c r="E6324">
        <v>98532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43321</v>
      </c>
      <c r="L6324" t="s">
        <v>26</v>
      </c>
      <c r="N6324" t="s">
        <v>24</v>
      </c>
    </row>
    <row r="6325" spans="1:14" x14ac:dyDescent="0.25">
      <c r="A6325" t="s">
        <v>607</v>
      </c>
      <c r="B6325" t="s">
        <v>3841</v>
      </c>
      <c r="C6325" t="s">
        <v>3835</v>
      </c>
      <c r="D6325" t="s">
        <v>21</v>
      </c>
      <c r="E6325">
        <v>98045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43321</v>
      </c>
      <c r="L6325" t="s">
        <v>26</v>
      </c>
      <c r="N6325" t="s">
        <v>24</v>
      </c>
    </row>
    <row r="6326" spans="1:14" x14ac:dyDescent="0.25">
      <c r="A6326" t="s">
        <v>242</v>
      </c>
      <c r="B6326" t="s">
        <v>5894</v>
      </c>
      <c r="C6326" t="s">
        <v>1015</v>
      </c>
      <c r="D6326" t="s">
        <v>21</v>
      </c>
      <c r="E6326">
        <v>99362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43321</v>
      </c>
      <c r="L6326" t="s">
        <v>26</v>
      </c>
      <c r="N6326" t="s">
        <v>24</v>
      </c>
    </row>
    <row r="6327" spans="1:14" x14ac:dyDescent="0.25">
      <c r="A6327" t="s">
        <v>316</v>
      </c>
      <c r="B6327" t="s">
        <v>9524</v>
      </c>
      <c r="C6327" t="s">
        <v>443</v>
      </c>
      <c r="D6327" t="s">
        <v>21</v>
      </c>
      <c r="E6327">
        <v>98056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43321</v>
      </c>
      <c r="L6327" t="s">
        <v>26</v>
      </c>
      <c r="N6327" t="s">
        <v>24</v>
      </c>
    </row>
    <row r="6328" spans="1:14" x14ac:dyDescent="0.25">
      <c r="A6328" t="s">
        <v>316</v>
      </c>
      <c r="B6328" t="s">
        <v>9525</v>
      </c>
      <c r="C6328" t="s">
        <v>555</v>
      </c>
      <c r="D6328" t="s">
        <v>21</v>
      </c>
      <c r="E6328">
        <v>98053</v>
      </c>
      <c r="F6328" t="s">
        <v>22</v>
      </c>
      <c r="G6328" t="s">
        <v>22</v>
      </c>
      <c r="H6328" t="s">
        <v>57</v>
      </c>
      <c r="I6328" t="s">
        <v>203</v>
      </c>
      <c r="J6328" s="1">
        <v>43312</v>
      </c>
      <c r="K6328" s="1">
        <v>43321</v>
      </c>
      <c r="L6328" t="s">
        <v>118</v>
      </c>
      <c r="N6328" t="s">
        <v>1992</v>
      </c>
    </row>
    <row r="6329" spans="1:14" x14ac:dyDescent="0.25">
      <c r="A6329" t="s">
        <v>136</v>
      </c>
      <c r="B6329" t="s">
        <v>137</v>
      </c>
      <c r="C6329" t="s">
        <v>115</v>
      </c>
      <c r="D6329" t="s">
        <v>21</v>
      </c>
      <c r="E6329">
        <v>98532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43321</v>
      </c>
      <c r="L6329" t="s">
        <v>26</v>
      </c>
      <c r="N6329" t="s">
        <v>24</v>
      </c>
    </row>
    <row r="6330" spans="1:14" x14ac:dyDescent="0.25">
      <c r="A6330" t="s">
        <v>340</v>
      </c>
      <c r="B6330" t="s">
        <v>341</v>
      </c>
      <c r="C6330" t="s">
        <v>115</v>
      </c>
      <c r="D6330" t="s">
        <v>21</v>
      </c>
      <c r="E6330">
        <v>98532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43321</v>
      </c>
      <c r="L6330" t="s">
        <v>26</v>
      </c>
      <c r="N6330" t="s">
        <v>24</v>
      </c>
    </row>
    <row r="6331" spans="1:14" x14ac:dyDescent="0.25">
      <c r="A6331" t="s">
        <v>9526</v>
      </c>
      <c r="B6331" t="s">
        <v>9527</v>
      </c>
      <c r="C6331" t="s">
        <v>443</v>
      </c>
      <c r="D6331" t="s">
        <v>21</v>
      </c>
      <c r="E6331">
        <v>98056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43321</v>
      </c>
      <c r="L6331" t="s">
        <v>26</v>
      </c>
      <c r="N6331" t="s">
        <v>24</v>
      </c>
    </row>
    <row r="6332" spans="1:14" x14ac:dyDescent="0.25">
      <c r="A6332" t="s">
        <v>2754</v>
      </c>
      <c r="B6332" t="s">
        <v>9528</v>
      </c>
      <c r="C6332" t="s">
        <v>443</v>
      </c>
      <c r="D6332" t="s">
        <v>21</v>
      </c>
      <c r="E6332">
        <v>98059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43321</v>
      </c>
      <c r="L6332" t="s">
        <v>26</v>
      </c>
      <c r="N6332" t="s">
        <v>24</v>
      </c>
    </row>
    <row r="6333" spans="1:14" x14ac:dyDescent="0.25">
      <c r="A6333" t="s">
        <v>4315</v>
      </c>
      <c r="B6333" t="s">
        <v>4316</v>
      </c>
      <c r="C6333" t="s">
        <v>4317</v>
      </c>
      <c r="D6333" t="s">
        <v>21</v>
      </c>
      <c r="E6333">
        <v>99324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43321</v>
      </c>
      <c r="L6333" t="s">
        <v>26</v>
      </c>
      <c r="N6333" t="s">
        <v>24</v>
      </c>
    </row>
    <row r="6334" spans="1:14" x14ac:dyDescent="0.25">
      <c r="A6334" t="s">
        <v>6134</v>
      </c>
      <c r="B6334" t="s">
        <v>6135</v>
      </c>
      <c r="C6334" t="s">
        <v>6136</v>
      </c>
      <c r="D6334" t="s">
        <v>21</v>
      </c>
      <c r="E6334">
        <v>99330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43321</v>
      </c>
      <c r="L6334" t="s">
        <v>26</v>
      </c>
      <c r="N6334" t="s">
        <v>24</v>
      </c>
    </row>
    <row r="6335" spans="1:14" x14ac:dyDescent="0.25">
      <c r="A6335" t="s">
        <v>637</v>
      </c>
      <c r="B6335" t="s">
        <v>638</v>
      </c>
      <c r="C6335" t="s">
        <v>115</v>
      </c>
      <c r="D6335" t="s">
        <v>21</v>
      </c>
      <c r="E6335">
        <v>98532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43321</v>
      </c>
      <c r="L6335" t="s">
        <v>26</v>
      </c>
      <c r="N6335" t="s">
        <v>24</v>
      </c>
    </row>
    <row r="6336" spans="1:14" x14ac:dyDescent="0.25">
      <c r="A6336" t="s">
        <v>639</v>
      </c>
      <c r="B6336" t="s">
        <v>640</v>
      </c>
      <c r="C6336" t="s">
        <v>115</v>
      </c>
      <c r="D6336" t="s">
        <v>21</v>
      </c>
      <c r="E6336">
        <v>98532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43321</v>
      </c>
      <c r="L6336" t="s">
        <v>26</v>
      </c>
      <c r="N6336" t="s">
        <v>24</v>
      </c>
    </row>
    <row r="6337" spans="1:14" x14ac:dyDescent="0.25">
      <c r="A6337" t="s">
        <v>2814</v>
      </c>
      <c r="B6337" t="s">
        <v>2815</v>
      </c>
      <c r="C6337" t="s">
        <v>34</v>
      </c>
      <c r="D6337" t="s">
        <v>21</v>
      </c>
      <c r="E6337">
        <v>98665</v>
      </c>
      <c r="F6337" t="s">
        <v>22</v>
      </c>
      <c r="G6337" t="s">
        <v>22</v>
      </c>
      <c r="H6337" t="s">
        <v>57</v>
      </c>
      <c r="I6337" t="s">
        <v>212</v>
      </c>
      <c r="J6337" s="1">
        <v>43262</v>
      </c>
      <c r="K6337" s="1">
        <v>43321</v>
      </c>
      <c r="L6337" t="s">
        <v>118</v>
      </c>
      <c r="N6337" t="s">
        <v>1849</v>
      </c>
    </row>
    <row r="6338" spans="1:14" x14ac:dyDescent="0.25">
      <c r="A6338" t="s">
        <v>9529</v>
      </c>
      <c r="B6338" t="s">
        <v>1920</v>
      </c>
      <c r="C6338" t="s">
        <v>443</v>
      </c>
      <c r="D6338" t="s">
        <v>21</v>
      </c>
      <c r="E6338">
        <v>98056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43321</v>
      </c>
      <c r="L6338" t="s">
        <v>26</v>
      </c>
      <c r="N6338" t="s">
        <v>24</v>
      </c>
    </row>
    <row r="6339" spans="1:14" x14ac:dyDescent="0.25">
      <c r="A6339" t="s">
        <v>4726</v>
      </c>
      <c r="B6339" t="s">
        <v>4727</v>
      </c>
      <c r="C6339" t="s">
        <v>443</v>
      </c>
      <c r="D6339" t="s">
        <v>21</v>
      </c>
      <c r="E6339">
        <v>98055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43321</v>
      </c>
      <c r="L6339" t="s">
        <v>26</v>
      </c>
      <c r="N6339" t="s">
        <v>24</v>
      </c>
    </row>
    <row r="6340" spans="1:14" x14ac:dyDescent="0.25">
      <c r="A6340" t="s">
        <v>194</v>
      </c>
      <c r="B6340" t="s">
        <v>892</v>
      </c>
      <c r="C6340" t="s">
        <v>92</v>
      </c>
      <c r="D6340" t="s">
        <v>21</v>
      </c>
      <c r="E6340">
        <v>98273</v>
      </c>
      <c r="F6340" t="s">
        <v>22</v>
      </c>
      <c r="G6340" t="s">
        <v>22</v>
      </c>
      <c r="H6340" t="s">
        <v>57</v>
      </c>
      <c r="I6340" t="s">
        <v>58</v>
      </c>
      <c r="J6340" s="1">
        <v>43308</v>
      </c>
      <c r="K6340" s="1">
        <v>43321</v>
      </c>
      <c r="L6340" t="s">
        <v>118</v>
      </c>
      <c r="N6340" t="s">
        <v>1992</v>
      </c>
    </row>
    <row r="6341" spans="1:14" x14ac:dyDescent="0.25">
      <c r="A6341" t="s">
        <v>383</v>
      </c>
      <c r="B6341" t="s">
        <v>384</v>
      </c>
      <c r="C6341" t="s">
        <v>115</v>
      </c>
      <c r="D6341" t="s">
        <v>21</v>
      </c>
      <c r="E6341">
        <v>98532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43321</v>
      </c>
      <c r="L6341" t="s">
        <v>26</v>
      </c>
      <c r="N6341" t="s">
        <v>24</v>
      </c>
    </row>
    <row r="6342" spans="1:14" x14ac:dyDescent="0.25">
      <c r="A6342" t="s">
        <v>864</v>
      </c>
      <c r="B6342" t="s">
        <v>865</v>
      </c>
      <c r="C6342" t="s">
        <v>20</v>
      </c>
      <c r="D6342" t="s">
        <v>21</v>
      </c>
      <c r="E6342">
        <v>98104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43321</v>
      </c>
      <c r="L6342" t="s">
        <v>26</v>
      </c>
      <c r="N6342" t="s">
        <v>24</v>
      </c>
    </row>
    <row r="6343" spans="1:14" x14ac:dyDescent="0.25">
      <c r="A6343" t="s">
        <v>2824</v>
      </c>
      <c r="B6343" t="s">
        <v>2825</v>
      </c>
      <c r="C6343" t="s">
        <v>34</v>
      </c>
      <c r="D6343" t="s">
        <v>21</v>
      </c>
      <c r="E6343">
        <v>98660</v>
      </c>
      <c r="F6343" t="s">
        <v>22</v>
      </c>
      <c r="G6343" t="s">
        <v>22</v>
      </c>
      <c r="H6343" t="s">
        <v>116</v>
      </c>
      <c r="I6343" t="s">
        <v>212</v>
      </c>
      <c r="J6343" s="1">
        <v>43262</v>
      </c>
      <c r="K6343" s="1">
        <v>43321</v>
      </c>
      <c r="L6343" t="s">
        <v>118</v>
      </c>
      <c r="N6343" t="s">
        <v>1992</v>
      </c>
    </row>
    <row r="6344" spans="1:14" x14ac:dyDescent="0.25">
      <c r="A6344" t="s">
        <v>591</v>
      </c>
      <c r="B6344" t="s">
        <v>592</v>
      </c>
      <c r="C6344" t="s">
        <v>309</v>
      </c>
      <c r="D6344" t="s">
        <v>21</v>
      </c>
      <c r="E6344">
        <v>98026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43321</v>
      </c>
      <c r="L6344" t="s">
        <v>26</v>
      </c>
      <c r="N6344" t="s">
        <v>24</v>
      </c>
    </row>
    <row r="6345" spans="1:14" x14ac:dyDescent="0.25">
      <c r="A6345" t="s">
        <v>3573</v>
      </c>
      <c r="B6345" t="s">
        <v>3574</v>
      </c>
      <c r="C6345" t="s">
        <v>20</v>
      </c>
      <c r="D6345" t="s">
        <v>21</v>
      </c>
      <c r="E6345">
        <v>98107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43321</v>
      </c>
      <c r="L6345" t="s">
        <v>26</v>
      </c>
      <c r="N6345" t="s">
        <v>24</v>
      </c>
    </row>
    <row r="6346" spans="1:14" x14ac:dyDescent="0.25">
      <c r="A6346" t="s">
        <v>291</v>
      </c>
      <c r="B6346" t="s">
        <v>4039</v>
      </c>
      <c r="C6346" t="s">
        <v>92</v>
      </c>
      <c r="D6346" t="s">
        <v>21</v>
      </c>
      <c r="E6346">
        <v>98273</v>
      </c>
      <c r="F6346" t="s">
        <v>22</v>
      </c>
      <c r="G6346" t="s">
        <v>22</v>
      </c>
      <c r="H6346" t="s">
        <v>57</v>
      </c>
      <c r="I6346" t="s">
        <v>58</v>
      </c>
      <c r="J6346" s="1">
        <v>43308</v>
      </c>
      <c r="K6346" s="1">
        <v>43321</v>
      </c>
      <c r="L6346" t="s">
        <v>118</v>
      </c>
      <c r="N6346" t="s">
        <v>1992</v>
      </c>
    </row>
    <row r="6347" spans="1:14" x14ac:dyDescent="0.25">
      <c r="A6347" t="s">
        <v>9530</v>
      </c>
      <c r="B6347" t="s">
        <v>9531</v>
      </c>
      <c r="C6347" t="s">
        <v>443</v>
      </c>
      <c r="D6347" t="s">
        <v>21</v>
      </c>
      <c r="E6347">
        <v>98057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43321</v>
      </c>
      <c r="L6347" t="s">
        <v>26</v>
      </c>
      <c r="N6347" t="s">
        <v>24</v>
      </c>
    </row>
    <row r="6348" spans="1:14" x14ac:dyDescent="0.25">
      <c r="A6348" t="s">
        <v>5596</v>
      </c>
      <c r="B6348" t="s">
        <v>9532</v>
      </c>
      <c r="C6348" t="s">
        <v>151</v>
      </c>
      <c r="D6348" t="s">
        <v>21</v>
      </c>
      <c r="E6348">
        <v>98499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43321</v>
      </c>
      <c r="L6348" t="s">
        <v>26</v>
      </c>
      <c r="N6348" t="s">
        <v>24</v>
      </c>
    </row>
    <row r="6349" spans="1:14" x14ac:dyDescent="0.25">
      <c r="A6349" t="s">
        <v>4681</v>
      </c>
      <c r="B6349" t="s">
        <v>4682</v>
      </c>
      <c r="C6349" t="s">
        <v>443</v>
      </c>
      <c r="D6349" t="s">
        <v>21</v>
      </c>
      <c r="E6349">
        <v>98055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43320</v>
      </c>
      <c r="L6349" t="s">
        <v>26</v>
      </c>
      <c r="N6349" t="s">
        <v>24</v>
      </c>
    </row>
    <row r="6350" spans="1:14" x14ac:dyDescent="0.25">
      <c r="A6350" t="s">
        <v>9533</v>
      </c>
      <c r="B6350" t="s">
        <v>9534</v>
      </c>
      <c r="C6350" t="s">
        <v>422</v>
      </c>
      <c r="D6350" t="s">
        <v>21</v>
      </c>
      <c r="E6350">
        <v>98275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43320</v>
      </c>
      <c r="L6350" t="s">
        <v>26</v>
      </c>
      <c r="N6350" t="s">
        <v>24</v>
      </c>
    </row>
    <row r="6351" spans="1:14" x14ac:dyDescent="0.25">
      <c r="A6351" t="s">
        <v>594</v>
      </c>
      <c r="B6351" t="s">
        <v>595</v>
      </c>
      <c r="C6351" t="s">
        <v>422</v>
      </c>
      <c r="D6351" t="s">
        <v>21</v>
      </c>
      <c r="E6351">
        <v>98275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43320</v>
      </c>
      <c r="L6351" t="s">
        <v>26</v>
      </c>
      <c r="N6351" t="s">
        <v>24</v>
      </c>
    </row>
    <row r="6352" spans="1:14" x14ac:dyDescent="0.25">
      <c r="A6352" t="s">
        <v>2974</v>
      </c>
      <c r="B6352" t="s">
        <v>2975</v>
      </c>
      <c r="C6352" t="s">
        <v>34</v>
      </c>
      <c r="D6352" t="s">
        <v>21</v>
      </c>
      <c r="E6352">
        <v>98664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43320</v>
      </c>
      <c r="L6352" t="s">
        <v>26</v>
      </c>
      <c r="N6352" t="s">
        <v>24</v>
      </c>
    </row>
    <row r="6353" spans="1:14" x14ac:dyDescent="0.25">
      <c r="A6353" t="s">
        <v>6188</v>
      </c>
      <c r="B6353" t="s">
        <v>6189</v>
      </c>
      <c r="C6353" t="s">
        <v>142</v>
      </c>
      <c r="D6353" t="s">
        <v>21</v>
      </c>
      <c r="E6353">
        <v>98902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43320</v>
      </c>
      <c r="L6353" t="s">
        <v>26</v>
      </c>
      <c r="N6353" t="s">
        <v>24</v>
      </c>
    </row>
    <row r="6354" spans="1:14" x14ac:dyDescent="0.25">
      <c r="A6354" t="s">
        <v>598</v>
      </c>
      <c r="B6354" t="s">
        <v>599</v>
      </c>
      <c r="C6354" t="s">
        <v>422</v>
      </c>
      <c r="D6354" t="s">
        <v>21</v>
      </c>
      <c r="E6354">
        <v>98275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43320</v>
      </c>
      <c r="L6354" t="s">
        <v>26</v>
      </c>
      <c r="N6354" t="s">
        <v>24</v>
      </c>
    </row>
    <row r="6355" spans="1:14" x14ac:dyDescent="0.25">
      <c r="A6355" t="s">
        <v>501</v>
      </c>
      <c r="B6355" t="s">
        <v>502</v>
      </c>
      <c r="C6355" t="s">
        <v>209</v>
      </c>
      <c r="D6355" t="s">
        <v>21</v>
      </c>
      <c r="E6355">
        <v>98031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43320</v>
      </c>
      <c r="L6355" t="s">
        <v>26</v>
      </c>
      <c r="N6355" t="s">
        <v>24</v>
      </c>
    </row>
    <row r="6356" spans="1:14" x14ac:dyDescent="0.25">
      <c r="A6356" t="s">
        <v>953</v>
      </c>
      <c r="B6356" t="s">
        <v>5910</v>
      </c>
      <c r="C6356" t="s">
        <v>266</v>
      </c>
      <c r="D6356" t="s">
        <v>21</v>
      </c>
      <c r="E6356">
        <v>98092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43320</v>
      </c>
      <c r="L6356" t="s">
        <v>26</v>
      </c>
      <c r="N6356" t="s">
        <v>24</v>
      </c>
    </row>
    <row r="6357" spans="1:14" x14ac:dyDescent="0.25">
      <c r="A6357" t="s">
        <v>111</v>
      </c>
      <c r="B6357" t="s">
        <v>3988</v>
      </c>
      <c r="C6357" t="s">
        <v>20</v>
      </c>
      <c r="D6357" t="s">
        <v>21</v>
      </c>
      <c r="E6357">
        <v>98109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43320</v>
      </c>
      <c r="L6357" t="s">
        <v>26</v>
      </c>
      <c r="N6357" t="s">
        <v>24</v>
      </c>
    </row>
    <row r="6358" spans="1:14" x14ac:dyDescent="0.25">
      <c r="A6358" t="s">
        <v>9535</v>
      </c>
      <c r="B6358" t="s">
        <v>568</v>
      </c>
      <c r="C6358" t="s">
        <v>422</v>
      </c>
      <c r="D6358" t="s">
        <v>21</v>
      </c>
      <c r="E6358">
        <v>98275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43320</v>
      </c>
      <c r="L6358" t="s">
        <v>26</v>
      </c>
      <c r="N6358" t="s">
        <v>24</v>
      </c>
    </row>
    <row r="6359" spans="1:14" x14ac:dyDescent="0.25">
      <c r="A6359" t="s">
        <v>352</v>
      </c>
      <c r="B6359" t="s">
        <v>4973</v>
      </c>
      <c r="C6359" t="s">
        <v>20</v>
      </c>
      <c r="D6359" t="s">
        <v>21</v>
      </c>
      <c r="E6359">
        <v>98108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43320</v>
      </c>
      <c r="L6359" t="s">
        <v>26</v>
      </c>
      <c r="N6359" t="s">
        <v>24</v>
      </c>
    </row>
    <row r="6360" spans="1:14" x14ac:dyDescent="0.25">
      <c r="A6360" t="s">
        <v>773</v>
      </c>
      <c r="B6360" t="s">
        <v>9536</v>
      </c>
      <c r="C6360" t="s">
        <v>209</v>
      </c>
      <c r="D6360" t="s">
        <v>21</v>
      </c>
      <c r="E6360">
        <v>98031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43320</v>
      </c>
      <c r="L6360" t="s">
        <v>26</v>
      </c>
      <c r="N6360" t="s">
        <v>24</v>
      </c>
    </row>
    <row r="6361" spans="1:14" x14ac:dyDescent="0.25">
      <c r="A6361" t="s">
        <v>733</v>
      </c>
      <c r="B6361" t="s">
        <v>6151</v>
      </c>
      <c r="C6361" t="s">
        <v>722</v>
      </c>
      <c r="D6361" t="s">
        <v>21</v>
      </c>
      <c r="E6361">
        <v>98047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43320</v>
      </c>
      <c r="L6361" t="s">
        <v>26</v>
      </c>
      <c r="N6361" t="s">
        <v>24</v>
      </c>
    </row>
    <row r="6362" spans="1:14" x14ac:dyDescent="0.25">
      <c r="A6362" t="s">
        <v>5087</v>
      </c>
      <c r="B6362" t="s">
        <v>5088</v>
      </c>
      <c r="C6362" t="s">
        <v>358</v>
      </c>
      <c r="D6362" t="s">
        <v>21</v>
      </c>
      <c r="E6362">
        <v>99350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43320</v>
      </c>
      <c r="L6362" t="s">
        <v>26</v>
      </c>
      <c r="N6362" t="s">
        <v>24</v>
      </c>
    </row>
    <row r="6363" spans="1:14" x14ac:dyDescent="0.25">
      <c r="A6363" t="s">
        <v>1275</v>
      </c>
      <c r="B6363" t="s">
        <v>4977</v>
      </c>
      <c r="C6363" t="s">
        <v>20</v>
      </c>
      <c r="D6363" t="s">
        <v>21</v>
      </c>
      <c r="E6363">
        <v>98118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43320</v>
      </c>
      <c r="L6363" t="s">
        <v>26</v>
      </c>
      <c r="N6363" t="s">
        <v>24</v>
      </c>
    </row>
    <row r="6364" spans="1:14" x14ac:dyDescent="0.25">
      <c r="A6364" t="s">
        <v>9537</v>
      </c>
      <c r="B6364" t="s">
        <v>9538</v>
      </c>
      <c r="C6364" t="s">
        <v>108</v>
      </c>
      <c r="D6364" t="s">
        <v>21</v>
      </c>
      <c r="E6364">
        <v>98201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43320</v>
      </c>
      <c r="L6364" t="s">
        <v>26</v>
      </c>
      <c r="N6364" t="s">
        <v>24</v>
      </c>
    </row>
    <row r="6365" spans="1:14" x14ac:dyDescent="0.25">
      <c r="A6365" t="s">
        <v>5459</v>
      </c>
      <c r="B6365" t="s">
        <v>5460</v>
      </c>
      <c r="C6365" t="s">
        <v>266</v>
      </c>
      <c r="D6365" t="s">
        <v>21</v>
      </c>
      <c r="E6365">
        <v>98002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43320</v>
      </c>
      <c r="L6365" t="s">
        <v>26</v>
      </c>
      <c r="N6365" t="s">
        <v>24</v>
      </c>
    </row>
    <row r="6366" spans="1:14" x14ac:dyDescent="0.25">
      <c r="A6366" t="s">
        <v>423</v>
      </c>
      <c r="B6366" t="s">
        <v>424</v>
      </c>
      <c r="C6366" t="s">
        <v>422</v>
      </c>
      <c r="D6366" t="s">
        <v>21</v>
      </c>
      <c r="E6366">
        <v>98275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43320</v>
      </c>
      <c r="L6366" t="s">
        <v>26</v>
      </c>
      <c r="N6366" t="s">
        <v>24</v>
      </c>
    </row>
    <row r="6367" spans="1:14" x14ac:dyDescent="0.25">
      <c r="A6367" t="s">
        <v>2033</v>
      </c>
      <c r="B6367" t="s">
        <v>9539</v>
      </c>
      <c r="C6367" t="s">
        <v>358</v>
      </c>
      <c r="D6367" t="s">
        <v>21</v>
      </c>
      <c r="E6367">
        <v>99350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43320</v>
      </c>
      <c r="L6367" t="s">
        <v>26</v>
      </c>
      <c r="N6367" t="s">
        <v>24</v>
      </c>
    </row>
    <row r="6368" spans="1:14" x14ac:dyDescent="0.25">
      <c r="A6368" t="s">
        <v>683</v>
      </c>
      <c r="B6368" t="s">
        <v>6075</v>
      </c>
      <c r="C6368" t="s">
        <v>4227</v>
      </c>
      <c r="D6368" t="s">
        <v>21</v>
      </c>
      <c r="E6368">
        <v>98019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43320</v>
      </c>
      <c r="L6368" t="s">
        <v>26</v>
      </c>
      <c r="N6368" t="s">
        <v>24</v>
      </c>
    </row>
    <row r="6369" spans="1:14" x14ac:dyDescent="0.25">
      <c r="A6369" t="s">
        <v>194</v>
      </c>
      <c r="B6369" t="s">
        <v>9540</v>
      </c>
      <c r="C6369" t="s">
        <v>422</v>
      </c>
      <c r="D6369" t="s">
        <v>21</v>
      </c>
      <c r="E6369">
        <v>98275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43320</v>
      </c>
      <c r="L6369" t="s">
        <v>26</v>
      </c>
      <c r="N6369" t="s">
        <v>24</v>
      </c>
    </row>
    <row r="6370" spans="1:14" x14ac:dyDescent="0.25">
      <c r="A6370" t="s">
        <v>586</v>
      </c>
      <c r="B6370" t="s">
        <v>587</v>
      </c>
      <c r="C6370" t="s">
        <v>422</v>
      </c>
      <c r="D6370" t="s">
        <v>21</v>
      </c>
      <c r="E6370">
        <v>98275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43320</v>
      </c>
      <c r="L6370" t="s">
        <v>26</v>
      </c>
      <c r="N6370" t="s">
        <v>24</v>
      </c>
    </row>
    <row r="6371" spans="1:14" x14ac:dyDescent="0.25">
      <c r="A6371" t="s">
        <v>1862</v>
      </c>
      <c r="B6371" t="s">
        <v>9541</v>
      </c>
      <c r="C6371" t="s">
        <v>20</v>
      </c>
      <c r="D6371" t="s">
        <v>21</v>
      </c>
      <c r="E6371">
        <v>98118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43320</v>
      </c>
      <c r="L6371" t="s">
        <v>26</v>
      </c>
      <c r="N6371" t="s">
        <v>24</v>
      </c>
    </row>
    <row r="6372" spans="1:14" x14ac:dyDescent="0.25">
      <c r="A6372" t="s">
        <v>9542</v>
      </c>
      <c r="B6372" t="s">
        <v>9543</v>
      </c>
      <c r="C6372" t="s">
        <v>422</v>
      </c>
      <c r="D6372" t="s">
        <v>21</v>
      </c>
      <c r="E6372">
        <v>98275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43320</v>
      </c>
      <c r="L6372" t="s">
        <v>26</v>
      </c>
      <c r="N6372" t="s">
        <v>24</v>
      </c>
    </row>
    <row r="6373" spans="1:14" x14ac:dyDescent="0.25">
      <c r="A6373" t="s">
        <v>5099</v>
      </c>
      <c r="B6373" t="s">
        <v>5100</v>
      </c>
      <c r="C6373" t="s">
        <v>358</v>
      </c>
      <c r="D6373" t="s">
        <v>21</v>
      </c>
      <c r="E6373">
        <v>99350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43320</v>
      </c>
      <c r="L6373" t="s">
        <v>26</v>
      </c>
      <c r="N6373" t="s">
        <v>24</v>
      </c>
    </row>
    <row r="6374" spans="1:14" x14ac:dyDescent="0.25">
      <c r="A6374" t="s">
        <v>5658</v>
      </c>
      <c r="B6374" t="s">
        <v>5659</v>
      </c>
      <c r="C6374" t="s">
        <v>20</v>
      </c>
      <c r="D6374" t="s">
        <v>21</v>
      </c>
      <c r="E6374">
        <v>98118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43320</v>
      </c>
      <c r="L6374" t="s">
        <v>26</v>
      </c>
      <c r="N6374" t="s">
        <v>24</v>
      </c>
    </row>
    <row r="6375" spans="1:14" x14ac:dyDescent="0.25">
      <c r="A6375" t="s">
        <v>4022</v>
      </c>
      <c r="B6375" t="s">
        <v>4023</v>
      </c>
      <c r="C6375" t="s">
        <v>4024</v>
      </c>
      <c r="D6375" t="s">
        <v>21</v>
      </c>
      <c r="E6375">
        <v>99345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43320</v>
      </c>
      <c r="L6375" t="s">
        <v>26</v>
      </c>
      <c r="N6375" t="s">
        <v>24</v>
      </c>
    </row>
    <row r="6376" spans="1:14" x14ac:dyDescent="0.25">
      <c r="A6376" t="s">
        <v>77</v>
      </c>
      <c r="B6376" t="s">
        <v>6233</v>
      </c>
      <c r="C6376" t="s">
        <v>142</v>
      </c>
      <c r="D6376" t="s">
        <v>21</v>
      </c>
      <c r="E6376">
        <v>98902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43320</v>
      </c>
      <c r="L6376" t="s">
        <v>26</v>
      </c>
      <c r="N6376" t="s">
        <v>24</v>
      </c>
    </row>
    <row r="6377" spans="1:14" x14ac:dyDescent="0.25">
      <c r="A6377" t="s">
        <v>556</v>
      </c>
      <c r="B6377" t="s">
        <v>6057</v>
      </c>
      <c r="C6377" t="s">
        <v>1270</v>
      </c>
      <c r="D6377" t="s">
        <v>21</v>
      </c>
      <c r="E6377">
        <v>98012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43320</v>
      </c>
      <c r="L6377" t="s">
        <v>26</v>
      </c>
      <c r="N6377" t="s">
        <v>24</v>
      </c>
    </row>
    <row r="6378" spans="1:14" x14ac:dyDescent="0.25">
      <c r="A6378" t="s">
        <v>6238</v>
      </c>
      <c r="B6378" t="s">
        <v>9544</v>
      </c>
      <c r="C6378" t="s">
        <v>209</v>
      </c>
      <c r="D6378" t="s">
        <v>21</v>
      </c>
      <c r="E6378">
        <v>98031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43320</v>
      </c>
      <c r="L6378" t="s">
        <v>26</v>
      </c>
      <c r="N6378" t="s">
        <v>24</v>
      </c>
    </row>
    <row r="6379" spans="1:14" x14ac:dyDescent="0.25">
      <c r="A6379" t="s">
        <v>9545</v>
      </c>
      <c r="B6379" t="s">
        <v>9546</v>
      </c>
      <c r="C6379" t="s">
        <v>20</v>
      </c>
      <c r="D6379" t="s">
        <v>21</v>
      </c>
      <c r="E6379">
        <v>98103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43320</v>
      </c>
      <c r="L6379" t="s">
        <v>26</v>
      </c>
      <c r="N6379" t="s">
        <v>24</v>
      </c>
    </row>
    <row r="6380" spans="1:14" x14ac:dyDescent="0.25">
      <c r="A6380" t="s">
        <v>9547</v>
      </c>
      <c r="B6380" t="s">
        <v>9548</v>
      </c>
      <c r="C6380" t="s">
        <v>209</v>
      </c>
      <c r="D6380" t="s">
        <v>21</v>
      </c>
      <c r="E6380">
        <v>98030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43319</v>
      </c>
      <c r="L6380" t="s">
        <v>26</v>
      </c>
      <c r="N6380" t="s">
        <v>24</v>
      </c>
    </row>
    <row r="6381" spans="1:14" x14ac:dyDescent="0.25">
      <c r="A6381" t="s">
        <v>9549</v>
      </c>
      <c r="B6381" t="s">
        <v>9550</v>
      </c>
      <c r="C6381" t="s">
        <v>209</v>
      </c>
      <c r="D6381" t="s">
        <v>21</v>
      </c>
      <c r="E6381">
        <v>98032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43319</v>
      </c>
      <c r="L6381" t="s">
        <v>26</v>
      </c>
      <c r="N6381" t="s">
        <v>24</v>
      </c>
    </row>
    <row r="6382" spans="1:14" x14ac:dyDescent="0.25">
      <c r="A6382" t="s">
        <v>493</v>
      </c>
      <c r="B6382" t="s">
        <v>494</v>
      </c>
      <c r="C6382" t="s">
        <v>209</v>
      </c>
      <c r="D6382" t="s">
        <v>21</v>
      </c>
      <c r="E6382">
        <v>98032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43319</v>
      </c>
      <c r="L6382" t="s">
        <v>26</v>
      </c>
      <c r="N6382" t="s">
        <v>24</v>
      </c>
    </row>
    <row r="6383" spans="1:14" x14ac:dyDescent="0.25">
      <c r="A6383" t="s">
        <v>9551</v>
      </c>
      <c r="B6383" t="s">
        <v>9552</v>
      </c>
      <c r="C6383" t="s">
        <v>209</v>
      </c>
      <c r="D6383" t="s">
        <v>21</v>
      </c>
      <c r="E6383">
        <v>98031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43319</v>
      </c>
      <c r="L6383" t="s">
        <v>26</v>
      </c>
      <c r="N6383" t="s">
        <v>24</v>
      </c>
    </row>
    <row r="6384" spans="1:14" x14ac:dyDescent="0.25">
      <c r="A6384" t="s">
        <v>9553</v>
      </c>
      <c r="B6384" t="s">
        <v>9554</v>
      </c>
      <c r="C6384" t="s">
        <v>209</v>
      </c>
      <c r="D6384" t="s">
        <v>21</v>
      </c>
      <c r="E6384">
        <v>98032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43319</v>
      </c>
      <c r="L6384" t="s">
        <v>26</v>
      </c>
      <c r="N6384" t="s">
        <v>24</v>
      </c>
    </row>
    <row r="6385" spans="1:14" x14ac:dyDescent="0.25">
      <c r="A6385" t="s">
        <v>9555</v>
      </c>
      <c r="B6385" t="s">
        <v>9556</v>
      </c>
      <c r="C6385" t="s">
        <v>209</v>
      </c>
      <c r="D6385" t="s">
        <v>21</v>
      </c>
      <c r="E6385">
        <v>98031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43319</v>
      </c>
      <c r="L6385" t="s">
        <v>26</v>
      </c>
      <c r="N6385" t="s">
        <v>24</v>
      </c>
    </row>
    <row r="6386" spans="1:14" x14ac:dyDescent="0.25">
      <c r="A6386" t="s">
        <v>9557</v>
      </c>
      <c r="B6386" t="s">
        <v>9558</v>
      </c>
      <c r="C6386" t="s">
        <v>209</v>
      </c>
      <c r="D6386" t="s">
        <v>21</v>
      </c>
      <c r="E6386">
        <v>98031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43319</v>
      </c>
      <c r="L6386" t="s">
        <v>26</v>
      </c>
      <c r="N6386" t="s">
        <v>24</v>
      </c>
    </row>
    <row r="6387" spans="1:14" x14ac:dyDescent="0.25">
      <c r="A6387" t="s">
        <v>9559</v>
      </c>
      <c r="B6387" t="s">
        <v>9560</v>
      </c>
      <c r="C6387" t="s">
        <v>209</v>
      </c>
      <c r="D6387" t="s">
        <v>21</v>
      </c>
      <c r="E6387">
        <v>98032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43319</v>
      </c>
      <c r="L6387" t="s">
        <v>26</v>
      </c>
      <c r="N6387" t="s">
        <v>24</v>
      </c>
    </row>
    <row r="6388" spans="1:14" x14ac:dyDescent="0.25">
      <c r="A6388" t="s">
        <v>2520</v>
      </c>
      <c r="B6388" t="s">
        <v>2521</v>
      </c>
      <c r="C6388" t="s">
        <v>720</v>
      </c>
      <c r="D6388" t="s">
        <v>21</v>
      </c>
      <c r="E6388">
        <v>99026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43319</v>
      </c>
      <c r="L6388" t="s">
        <v>26</v>
      </c>
      <c r="N6388" t="s">
        <v>24</v>
      </c>
    </row>
    <row r="6389" spans="1:14" x14ac:dyDescent="0.25">
      <c r="A6389" t="s">
        <v>495</v>
      </c>
      <c r="B6389" t="s">
        <v>496</v>
      </c>
      <c r="C6389" t="s">
        <v>209</v>
      </c>
      <c r="D6389" t="s">
        <v>21</v>
      </c>
      <c r="E6389">
        <v>98031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43319</v>
      </c>
      <c r="L6389" t="s">
        <v>26</v>
      </c>
      <c r="N6389" t="s">
        <v>24</v>
      </c>
    </row>
    <row r="6390" spans="1:14" x14ac:dyDescent="0.25">
      <c r="A6390" t="s">
        <v>497</v>
      </c>
      <c r="B6390" t="s">
        <v>498</v>
      </c>
      <c r="C6390" t="s">
        <v>209</v>
      </c>
      <c r="D6390" t="s">
        <v>21</v>
      </c>
      <c r="E6390">
        <v>98032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43319</v>
      </c>
      <c r="L6390" t="s">
        <v>26</v>
      </c>
      <c r="N6390" t="s">
        <v>24</v>
      </c>
    </row>
    <row r="6391" spans="1:14" x14ac:dyDescent="0.25">
      <c r="A6391" t="s">
        <v>566</v>
      </c>
      <c r="B6391" t="s">
        <v>567</v>
      </c>
      <c r="C6391" t="s">
        <v>422</v>
      </c>
      <c r="D6391" t="s">
        <v>21</v>
      </c>
      <c r="E6391">
        <v>98275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43319</v>
      </c>
      <c r="L6391" t="s">
        <v>26</v>
      </c>
      <c r="N6391" t="s">
        <v>24</v>
      </c>
    </row>
    <row r="6392" spans="1:14" x14ac:dyDescent="0.25">
      <c r="A6392" t="s">
        <v>9561</v>
      </c>
      <c r="B6392" t="s">
        <v>480</v>
      </c>
      <c r="C6392" t="s">
        <v>209</v>
      </c>
      <c r="D6392" t="s">
        <v>21</v>
      </c>
      <c r="E6392">
        <v>98031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43319</v>
      </c>
      <c r="L6392" t="s">
        <v>26</v>
      </c>
      <c r="N6392" t="s">
        <v>24</v>
      </c>
    </row>
    <row r="6393" spans="1:14" x14ac:dyDescent="0.25">
      <c r="A6393" t="s">
        <v>499</v>
      </c>
      <c r="B6393" t="s">
        <v>500</v>
      </c>
      <c r="C6393" t="s">
        <v>209</v>
      </c>
      <c r="D6393" t="s">
        <v>21</v>
      </c>
      <c r="E6393">
        <v>98032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43319</v>
      </c>
      <c r="L6393" t="s">
        <v>26</v>
      </c>
      <c r="N6393" t="s">
        <v>24</v>
      </c>
    </row>
    <row r="6394" spans="1:14" x14ac:dyDescent="0.25">
      <c r="A6394" t="s">
        <v>848</v>
      </c>
      <c r="B6394" t="s">
        <v>849</v>
      </c>
      <c r="C6394" t="s">
        <v>20</v>
      </c>
      <c r="D6394" t="s">
        <v>21</v>
      </c>
      <c r="E6394">
        <v>98104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43319</v>
      </c>
      <c r="L6394" t="s">
        <v>26</v>
      </c>
      <c r="N6394" t="s">
        <v>24</v>
      </c>
    </row>
    <row r="6395" spans="1:14" x14ac:dyDescent="0.25">
      <c r="A6395" t="s">
        <v>9562</v>
      </c>
      <c r="B6395" t="s">
        <v>5449</v>
      </c>
      <c r="C6395" t="s">
        <v>20</v>
      </c>
      <c r="D6395" t="s">
        <v>21</v>
      </c>
      <c r="E6395">
        <v>98103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43319</v>
      </c>
      <c r="L6395" t="s">
        <v>26</v>
      </c>
      <c r="N6395" t="s">
        <v>24</v>
      </c>
    </row>
    <row r="6396" spans="1:14" x14ac:dyDescent="0.25">
      <c r="A6396" t="s">
        <v>505</v>
      </c>
      <c r="B6396" t="s">
        <v>506</v>
      </c>
      <c r="C6396" t="s">
        <v>209</v>
      </c>
      <c r="D6396" t="s">
        <v>21</v>
      </c>
      <c r="E6396">
        <v>98031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43319</v>
      </c>
      <c r="L6396" t="s">
        <v>26</v>
      </c>
      <c r="N6396" t="s">
        <v>24</v>
      </c>
    </row>
    <row r="6397" spans="1:14" x14ac:dyDescent="0.25">
      <c r="A6397" t="s">
        <v>9563</v>
      </c>
      <c r="B6397" t="s">
        <v>9564</v>
      </c>
      <c r="C6397" t="s">
        <v>750</v>
      </c>
      <c r="D6397" t="s">
        <v>21</v>
      </c>
      <c r="E6397">
        <v>99166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43319</v>
      </c>
      <c r="L6397" t="s">
        <v>26</v>
      </c>
      <c r="N6397" t="s">
        <v>24</v>
      </c>
    </row>
    <row r="6398" spans="1:14" x14ac:dyDescent="0.25">
      <c r="A6398" t="s">
        <v>7248</v>
      </c>
      <c r="B6398" t="s">
        <v>7249</v>
      </c>
      <c r="C6398" t="s">
        <v>142</v>
      </c>
      <c r="D6398" t="s">
        <v>21</v>
      </c>
      <c r="E6398">
        <v>98902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43319</v>
      </c>
      <c r="L6398" t="s">
        <v>26</v>
      </c>
      <c r="N6398" t="s">
        <v>24</v>
      </c>
    </row>
    <row r="6399" spans="1:14" x14ac:dyDescent="0.25">
      <c r="A6399" t="s">
        <v>3090</v>
      </c>
      <c r="B6399" t="s">
        <v>3091</v>
      </c>
      <c r="C6399" t="s">
        <v>1152</v>
      </c>
      <c r="D6399" t="s">
        <v>21</v>
      </c>
      <c r="E6399">
        <v>98903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43319</v>
      </c>
      <c r="L6399" t="s">
        <v>26</v>
      </c>
      <c r="N6399" t="s">
        <v>24</v>
      </c>
    </row>
    <row r="6400" spans="1:14" x14ac:dyDescent="0.25">
      <c r="A6400" t="s">
        <v>9565</v>
      </c>
      <c r="B6400" t="s">
        <v>9566</v>
      </c>
      <c r="C6400" t="s">
        <v>20</v>
      </c>
      <c r="D6400" t="s">
        <v>21</v>
      </c>
      <c r="E6400">
        <v>98106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43319</v>
      </c>
      <c r="L6400" t="s">
        <v>26</v>
      </c>
      <c r="N6400" t="s">
        <v>24</v>
      </c>
    </row>
    <row r="6401" spans="1:14" x14ac:dyDescent="0.25">
      <c r="A6401" t="s">
        <v>9567</v>
      </c>
      <c r="B6401" t="s">
        <v>9568</v>
      </c>
      <c r="C6401" t="s">
        <v>750</v>
      </c>
      <c r="D6401" t="s">
        <v>21</v>
      </c>
      <c r="E6401">
        <v>99166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43319</v>
      </c>
      <c r="L6401" t="s">
        <v>26</v>
      </c>
      <c r="N6401" t="s">
        <v>24</v>
      </c>
    </row>
    <row r="6402" spans="1:14" x14ac:dyDescent="0.25">
      <c r="A6402" t="s">
        <v>9569</v>
      </c>
      <c r="B6402" t="s">
        <v>9570</v>
      </c>
      <c r="C6402" t="s">
        <v>209</v>
      </c>
      <c r="D6402" t="s">
        <v>21</v>
      </c>
      <c r="E6402">
        <v>98031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43319</v>
      </c>
      <c r="L6402" t="s">
        <v>26</v>
      </c>
      <c r="N6402" t="s">
        <v>24</v>
      </c>
    </row>
    <row r="6403" spans="1:14" x14ac:dyDescent="0.25">
      <c r="A6403" t="s">
        <v>9571</v>
      </c>
      <c r="B6403" t="s">
        <v>9572</v>
      </c>
      <c r="C6403" t="s">
        <v>5476</v>
      </c>
      <c r="D6403" t="s">
        <v>21</v>
      </c>
      <c r="E6403">
        <v>99206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43319</v>
      </c>
      <c r="L6403" t="s">
        <v>26</v>
      </c>
      <c r="N6403" t="s">
        <v>24</v>
      </c>
    </row>
    <row r="6404" spans="1:14" x14ac:dyDescent="0.25">
      <c r="A6404" t="s">
        <v>607</v>
      </c>
      <c r="B6404" t="s">
        <v>567</v>
      </c>
      <c r="C6404" t="s">
        <v>422</v>
      </c>
      <c r="D6404" t="s">
        <v>21</v>
      </c>
      <c r="E6404">
        <v>98275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43319</v>
      </c>
      <c r="L6404" t="s">
        <v>26</v>
      </c>
      <c r="N6404" t="s">
        <v>24</v>
      </c>
    </row>
    <row r="6405" spans="1:14" x14ac:dyDescent="0.25">
      <c r="A6405" t="s">
        <v>9573</v>
      </c>
      <c r="B6405" t="s">
        <v>9574</v>
      </c>
      <c r="C6405" t="s">
        <v>9575</v>
      </c>
      <c r="D6405" t="s">
        <v>21</v>
      </c>
      <c r="E6405">
        <v>99003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43319</v>
      </c>
      <c r="L6405" t="s">
        <v>26</v>
      </c>
      <c r="N6405" t="s">
        <v>24</v>
      </c>
    </row>
    <row r="6406" spans="1:14" x14ac:dyDescent="0.25">
      <c r="A6406" t="s">
        <v>9576</v>
      </c>
      <c r="B6406" t="s">
        <v>9577</v>
      </c>
      <c r="C6406" t="s">
        <v>20</v>
      </c>
      <c r="D6406" t="s">
        <v>21</v>
      </c>
      <c r="E6406">
        <v>98103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43319</v>
      </c>
      <c r="L6406" t="s">
        <v>26</v>
      </c>
      <c r="N6406" t="s">
        <v>24</v>
      </c>
    </row>
    <row r="6407" spans="1:14" x14ac:dyDescent="0.25">
      <c r="A6407" t="s">
        <v>356</v>
      </c>
      <c r="B6407" t="s">
        <v>2156</v>
      </c>
      <c r="C6407" t="s">
        <v>2157</v>
      </c>
      <c r="D6407" t="s">
        <v>21</v>
      </c>
      <c r="E6407">
        <v>98325</v>
      </c>
      <c r="F6407" t="s">
        <v>22</v>
      </c>
      <c r="G6407" t="s">
        <v>22</v>
      </c>
      <c r="H6407" t="s">
        <v>57</v>
      </c>
      <c r="I6407" t="s">
        <v>203</v>
      </c>
      <c r="J6407" t="s">
        <v>59</v>
      </c>
      <c r="K6407" s="1">
        <v>43319</v>
      </c>
      <c r="L6407" t="s">
        <v>60</v>
      </c>
      <c r="M6407" t="str">
        <f>HYPERLINK("https://www.regulations.gov/docket?D=FDA-2018-H-3064")</f>
        <v>https://www.regulations.gov/docket?D=FDA-2018-H-3064</v>
      </c>
      <c r="N6407" t="s">
        <v>59</v>
      </c>
    </row>
    <row r="6408" spans="1:14" x14ac:dyDescent="0.25">
      <c r="A6408" t="s">
        <v>356</v>
      </c>
      <c r="B6408" t="s">
        <v>9578</v>
      </c>
      <c r="C6408" t="s">
        <v>9579</v>
      </c>
      <c r="D6408" t="s">
        <v>21</v>
      </c>
      <c r="E6408">
        <v>98612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43319</v>
      </c>
      <c r="L6408" t="s">
        <v>26</v>
      </c>
      <c r="N6408" t="s">
        <v>24</v>
      </c>
    </row>
    <row r="6409" spans="1:14" x14ac:dyDescent="0.25">
      <c r="A6409" t="s">
        <v>9580</v>
      </c>
      <c r="B6409" t="s">
        <v>9581</v>
      </c>
      <c r="C6409" t="s">
        <v>37</v>
      </c>
      <c r="D6409" t="s">
        <v>21</v>
      </c>
      <c r="E6409">
        <v>99337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43319</v>
      </c>
      <c r="L6409" t="s">
        <v>26</v>
      </c>
      <c r="N6409" t="s">
        <v>24</v>
      </c>
    </row>
    <row r="6410" spans="1:14" x14ac:dyDescent="0.25">
      <c r="A6410" t="s">
        <v>514</v>
      </c>
      <c r="B6410" t="s">
        <v>515</v>
      </c>
      <c r="C6410" t="s">
        <v>209</v>
      </c>
      <c r="D6410" t="s">
        <v>21</v>
      </c>
      <c r="E6410">
        <v>98031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43319</v>
      </c>
      <c r="L6410" t="s">
        <v>26</v>
      </c>
      <c r="N6410" t="s">
        <v>24</v>
      </c>
    </row>
    <row r="6411" spans="1:14" x14ac:dyDescent="0.25">
      <c r="A6411" t="s">
        <v>9580</v>
      </c>
      <c r="B6411" t="s">
        <v>9582</v>
      </c>
      <c r="C6411" t="s">
        <v>37</v>
      </c>
      <c r="D6411" t="s">
        <v>21</v>
      </c>
      <c r="E6411">
        <v>99336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43319</v>
      </c>
      <c r="L6411" t="s">
        <v>26</v>
      </c>
      <c r="N6411" t="s">
        <v>24</v>
      </c>
    </row>
    <row r="6412" spans="1:14" x14ac:dyDescent="0.25">
      <c r="A6412" t="s">
        <v>9583</v>
      </c>
      <c r="B6412" t="s">
        <v>421</v>
      </c>
      <c r="C6412" t="s">
        <v>422</v>
      </c>
      <c r="D6412" t="s">
        <v>21</v>
      </c>
      <c r="E6412">
        <v>98275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43319</v>
      </c>
      <c r="L6412" t="s">
        <v>26</v>
      </c>
      <c r="N6412" t="s">
        <v>24</v>
      </c>
    </row>
    <row r="6413" spans="1:14" x14ac:dyDescent="0.25">
      <c r="A6413" t="s">
        <v>6206</v>
      </c>
      <c r="B6413" t="s">
        <v>6207</v>
      </c>
      <c r="C6413" t="s">
        <v>142</v>
      </c>
      <c r="D6413" t="s">
        <v>21</v>
      </c>
      <c r="E6413">
        <v>98901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43319</v>
      </c>
      <c r="L6413" t="s">
        <v>26</v>
      </c>
      <c r="N6413" t="s">
        <v>24</v>
      </c>
    </row>
    <row r="6414" spans="1:14" x14ac:dyDescent="0.25">
      <c r="A6414" t="s">
        <v>675</v>
      </c>
      <c r="B6414" t="s">
        <v>676</v>
      </c>
      <c r="C6414" t="s">
        <v>20</v>
      </c>
      <c r="D6414" t="s">
        <v>21</v>
      </c>
      <c r="E6414">
        <v>98106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43319</v>
      </c>
      <c r="L6414" t="s">
        <v>26</v>
      </c>
      <c r="N6414" t="s">
        <v>24</v>
      </c>
    </row>
    <row r="6415" spans="1:14" x14ac:dyDescent="0.25">
      <c r="A6415" t="s">
        <v>680</v>
      </c>
      <c r="B6415" t="s">
        <v>681</v>
      </c>
      <c r="C6415" t="s">
        <v>20</v>
      </c>
      <c r="D6415" t="s">
        <v>21</v>
      </c>
      <c r="E6415">
        <v>98106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43319</v>
      </c>
      <c r="L6415" t="s">
        <v>26</v>
      </c>
      <c r="N6415" t="s">
        <v>24</v>
      </c>
    </row>
    <row r="6416" spans="1:14" x14ac:dyDescent="0.25">
      <c r="A6416" t="s">
        <v>6558</v>
      </c>
      <c r="B6416" t="s">
        <v>6559</v>
      </c>
      <c r="C6416" t="s">
        <v>142</v>
      </c>
      <c r="D6416" t="s">
        <v>21</v>
      </c>
      <c r="E6416">
        <v>98902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43319</v>
      </c>
      <c r="L6416" t="s">
        <v>26</v>
      </c>
      <c r="N6416" t="s">
        <v>24</v>
      </c>
    </row>
    <row r="6417" spans="1:14" x14ac:dyDescent="0.25">
      <c r="A6417" t="s">
        <v>4239</v>
      </c>
      <c r="B6417" t="s">
        <v>4240</v>
      </c>
      <c r="C6417" t="s">
        <v>209</v>
      </c>
      <c r="D6417" t="s">
        <v>21</v>
      </c>
      <c r="E6417">
        <v>98032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43319</v>
      </c>
      <c r="L6417" t="s">
        <v>26</v>
      </c>
      <c r="N6417" t="s">
        <v>24</v>
      </c>
    </row>
    <row r="6418" spans="1:14" x14ac:dyDescent="0.25">
      <c r="A6418" t="s">
        <v>9584</v>
      </c>
      <c r="B6418" t="s">
        <v>9585</v>
      </c>
      <c r="C6418" t="s">
        <v>209</v>
      </c>
      <c r="D6418" t="s">
        <v>21</v>
      </c>
      <c r="E6418">
        <v>98032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43319</v>
      </c>
      <c r="L6418" t="s">
        <v>26</v>
      </c>
      <c r="N6418" t="s">
        <v>24</v>
      </c>
    </row>
    <row r="6419" spans="1:14" x14ac:dyDescent="0.25">
      <c r="A6419" t="s">
        <v>2103</v>
      </c>
      <c r="B6419" t="s">
        <v>8316</v>
      </c>
      <c r="C6419" t="s">
        <v>20</v>
      </c>
      <c r="D6419" t="s">
        <v>21</v>
      </c>
      <c r="E6419">
        <v>98103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43319</v>
      </c>
      <c r="L6419" t="s">
        <v>26</v>
      </c>
      <c r="N6419" t="s">
        <v>24</v>
      </c>
    </row>
    <row r="6420" spans="1:14" x14ac:dyDescent="0.25">
      <c r="A6420" t="s">
        <v>3963</v>
      </c>
      <c r="B6420" t="s">
        <v>3964</v>
      </c>
      <c r="C6420" t="s">
        <v>898</v>
      </c>
      <c r="D6420" t="s">
        <v>21</v>
      </c>
      <c r="E6420">
        <v>98252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43319</v>
      </c>
      <c r="L6420" t="s">
        <v>26</v>
      </c>
      <c r="N6420" t="s">
        <v>24</v>
      </c>
    </row>
    <row r="6421" spans="1:14" x14ac:dyDescent="0.25">
      <c r="A6421" t="s">
        <v>718</v>
      </c>
      <c r="B6421" t="s">
        <v>719</v>
      </c>
      <c r="C6421" t="s">
        <v>720</v>
      </c>
      <c r="D6421" t="s">
        <v>21</v>
      </c>
      <c r="E6421">
        <v>99026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43319</v>
      </c>
      <c r="L6421" t="s">
        <v>26</v>
      </c>
      <c r="N6421" t="s">
        <v>24</v>
      </c>
    </row>
    <row r="6422" spans="1:14" x14ac:dyDescent="0.25">
      <c r="A6422" t="s">
        <v>405</v>
      </c>
      <c r="B6422" t="s">
        <v>516</v>
      </c>
      <c r="C6422" t="s">
        <v>209</v>
      </c>
      <c r="D6422" t="s">
        <v>21</v>
      </c>
      <c r="E6422">
        <v>98031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43319</v>
      </c>
      <c r="L6422" t="s">
        <v>26</v>
      </c>
      <c r="N6422" t="s">
        <v>24</v>
      </c>
    </row>
    <row r="6423" spans="1:14" x14ac:dyDescent="0.25">
      <c r="A6423" t="s">
        <v>9586</v>
      </c>
      <c r="B6423" t="s">
        <v>9587</v>
      </c>
      <c r="C6423" t="s">
        <v>20</v>
      </c>
      <c r="D6423" t="s">
        <v>21</v>
      </c>
      <c r="E6423">
        <v>98103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43319</v>
      </c>
      <c r="L6423" t="s">
        <v>26</v>
      </c>
      <c r="N6423" t="s">
        <v>24</v>
      </c>
    </row>
    <row r="6424" spans="1:14" x14ac:dyDescent="0.25">
      <c r="A6424" t="s">
        <v>3099</v>
      </c>
      <c r="B6424" t="s">
        <v>3100</v>
      </c>
      <c r="C6424" t="s">
        <v>1152</v>
      </c>
      <c r="D6424" t="s">
        <v>21</v>
      </c>
      <c r="E6424">
        <v>98903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43319</v>
      </c>
      <c r="L6424" t="s">
        <v>26</v>
      </c>
      <c r="N6424" t="s">
        <v>24</v>
      </c>
    </row>
    <row r="6425" spans="1:14" x14ac:dyDescent="0.25">
      <c r="A6425" t="s">
        <v>3971</v>
      </c>
      <c r="B6425" t="s">
        <v>3972</v>
      </c>
      <c r="C6425" t="s">
        <v>898</v>
      </c>
      <c r="D6425" t="s">
        <v>21</v>
      </c>
      <c r="E6425">
        <v>98252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43319</v>
      </c>
      <c r="L6425" t="s">
        <v>26</v>
      </c>
      <c r="N6425" t="s">
        <v>24</v>
      </c>
    </row>
    <row r="6426" spans="1:14" x14ac:dyDescent="0.25">
      <c r="A6426" t="s">
        <v>748</v>
      </c>
      <c r="B6426" t="s">
        <v>749</v>
      </c>
      <c r="C6426" t="s">
        <v>750</v>
      </c>
      <c r="D6426" t="s">
        <v>21</v>
      </c>
      <c r="E6426">
        <v>99166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43319</v>
      </c>
      <c r="L6426" t="s">
        <v>26</v>
      </c>
      <c r="N6426" t="s">
        <v>24</v>
      </c>
    </row>
    <row r="6427" spans="1:14" x14ac:dyDescent="0.25">
      <c r="A6427" t="s">
        <v>9588</v>
      </c>
      <c r="B6427" t="s">
        <v>9589</v>
      </c>
      <c r="C6427" t="s">
        <v>898</v>
      </c>
      <c r="D6427" t="s">
        <v>21</v>
      </c>
      <c r="E6427">
        <v>98087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43319</v>
      </c>
      <c r="L6427" t="s">
        <v>26</v>
      </c>
      <c r="N6427" t="s">
        <v>24</v>
      </c>
    </row>
    <row r="6428" spans="1:14" x14ac:dyDescent="0.25">
      <c r="A6428" t="s">
        <v>9590</v>
      </c>
      <c r="B6428" t="s">
        <v>9591</v>
      </c>
      <c r="C6428" t="s">
        <v>20</v>
      </c>
      <c r="D6428" t="s">
        <v>21</v>
      </c>
      <c r="E6428">
        <v>98108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43319</v>
      </c>
      <c r="L6428" t="s">
        <v>26</v>
      </c>
      <c r="N6428" t="s">
        <v>24</v>
      </c>
    </row>
    <row r="6429" spans="1:14" x14ac:dyDescent="0.25">
      <c r="A6429" t="s">
        <v>287</v>
      </c>
      <c r="B6429" t="s">
        <v>9592</v>
      </c>
      <c r="C6429" t="s">
        <v>209</v>
      </c>
      <c r="D6429" t="s">
        <v>21</v>
      </c>
      <c r="E6429">
        <v>98032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43319</v>
      </c>
      <c r="L6429" t="s">
        <v>26</v>
      </c>
      <c r="N6429" t="s">
        <v>24</v>
      </c>
    </row>
    <row r="6430" spans="1:14" x14ac:dyDescent="0.25">
      <c r="A6430" t="s">
        <v>6594</v>
      </c>
      <c r="B6430" t="s">
        <v>9593</v>
      </c>
      <c r="C6430" t="s">
        <v>209</v>
      </c>
      <c r="D6430" t="s">
        <v>21</v>
      </c>
      <c r="E6430">
        <v>98030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43319</v>
      </c>
      <c r="L6430" t="s">
        <v>26</v>
      </c>
      <c r="N6430" t="s">
        <v>24</v>
      </c>
    </row>
    <row r="6431" spans="1:14" x14ac:dyDescent="0.25">
      <c r="A6431" t="s">
        <v>5954</v>
      </c>
      <c r="B6431" t="s">
        <v>5955</v>
      </c>
      <c r="C6431" t="s">
        <v>142</v>
      </c>
      <c r="D6431" t="s">
        <v>21</v>
      </c>
      <c r="E6431">
        <v>98902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43319</v>
      </c>
      <c r="L6431" t="s">
        <v>26</v>
      </c>
      <c r="N6431" t="s">
        <v>24</v>
      </c>
    </row>
    <row r="6432" spans="1:14" x14ac:dyDescent="0.25">
      <c r="A6432" t="s">
        <v>6563</v>
      </c>
      <c r="B6432" t="s">
        <v>6564</v>
      </c>
      <c r="C6432" t="s">
        <v>142</v>
      </c>
      <c r="D6432" t="s">
        <v>21</v>
      </c>
      <c r="E6432">
        <v>98901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43319</v>
      </c>
      <c r="L6432" t="s">
        <v>26</v>
      </c>
      <c r="N6432" t="s">
        <v>24</v>
      </c>
    </row>
    <row r="6433" spans="1:14" x14ac:dyDescent="0.25">
      <c r="A6433" t="s">
        <v>9594</v>
      </c>
      <c r="B6433" t="s">
        <v>9595</v>
      </c>
      <c r="C6433" t="s">
        <v>209</v>
      </c>
      <c r="D6433" t="s">
        <v>21</v>
      </c>
      <c r="E6433">
        <v>98032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43319</v>
      </c>
      <c r="L6433" t="s">
        <v>26</v>
      </c>
      <c r="N6433" t="s">
        <v>24</v>
      </c>
    </row>
    <row r="6434" spans="1:14" x14ac:dyDescent="0.25">
      <c r="A6434" t="s">
        <v>9596</v>
      </c>
      <c r="B6434" t="s">
        <v>9597</v>
      </c>
      <c r="C6434" t="s">
        <v>81</v>
      </c>
      <c r="D6434" t="s">
        <v>21</v>
      </c>
      <c r="E6434">
        <v>99206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43319</v>
      </c>
      <c r="L6434" t="s">
        <v>26</v>
      </c>
      <c r="N6434" t="s">
        <v>24</v>
      </c>
    </row>
    <row r="6435" spans="1:14" x14ac:dyDescent="0.25">
      <c r="A6435" t="s">
        <v>9598</v>
      </c>
      <c r="B6435" t="s">
        <v>9599</v>
      </c>
      <c r="C6435" t="s">
        <v>209</v>
      </c>
      <c r="D6435" t="s">
        <v>21</v>
      </c>
      <c r="E6435">
        <v>98032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43319</v>
      </c>
      <c r="L6435" t="s">
        <v>26</v>
      </c>
      <c r="N6435" t="s">
        <v>24</v>
      </c>
    </row>
    <row r="6436" spans="1:14" x14ac:dyDescent="0.25">
      <c r="A6436" t="s">
        <v>2789</v>
      </c>
      <c r="B6436" t="s">
        <v>2790</v>
      </c>
      <c r="C6436" t="s">
        <v>37</v>
      </c>
      <c r="D6436" t="s">
        <v>21</v>
      </c>
      <c r="E6436">
        <v>99336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43319</v>
      </c>
      <c r="L6436" t="s">
        <v>26</v>
      </c>
      <c r="N6436" t="s">
        <v>24</v>
      </c>
    </row>
    <row r="6437" spans="1:14" x14ac:dyDescent="0.25">
      <c r="A6437" t="s">
        <v>71</v>
      </c>
      <c r="B6437" t="s">
        <v>72</v>
      </c>
      <c r="C6437" t="s">
        <v>20</v>
      </c>
      <c r="D6437" t="s">
        <v>21</v>
      </c>
      <c r="E6437">
        <v>98106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43319</v>
      </c>
      <c r="L6437" t="s">
        <v>26</v>
      </c>
      <c r="N6437" t="s">
        <v>24</v>
      </c>
    </row>
    <row r="6438" spans="1:14" x14ac:dyDescent="0.25">
      <c r="A6438" t="s">
        <v>647</v>
      </c>
      <c r="B6438" t="s">
        <v>648</v>
      </c>
      <c r="C6438" t="s">
        <v>20</v>
      </c>
      <c r="D6438" t="s">
        <v>21</v>
      </c>
      <c r="E6438">
        <v>98106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43319</v>
      </c>
      <c r="L6438" t="s">
        <v>26</v>
      </c>
      <c r="N6438" t="s">
        <v>24</v>
      </c>
    </row>
    <row r="6439" spans="1:14" x14ac:dyDescent="0.25">
      <c r="A6439" t="s">
        <v>9600</v>
      </c>
      <c r="B6439" t="s">
        <v>9601</v>
      </c>
      <c r="C6439" t="s">
        <v>9575</v>
      </c>
      <c r="D6439" t="s">
        <v>21</v>
      </c>
      <c r="E6439">
        <v>99003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43319</v>
      </c>
      <c r="L6439" t="s">
        <v>26</v>
      </c>
      <c r="N6439" t="s">
        <v>24</v>
      </c>
    </row>
    <row r="6440" spans="1:14" x14ac:dyDescent="0.25">
      <c r="A6440" t="s">
        <v>9602</v>
      </c>
      <c r="B6440" t="s">
        <v>9603</v>
      </c>
      <c r="C6440" t="s">
        <v>750</v>
      </c>
      <c r="D6440" t="s">
        <v>21</v>
      </c>
      <c r="E6440">
        <v>99166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43319</v>
      </c>
      <c r="L6440" t="s">
        <v>26</v>
      </c>
      <c r="N6440" t="s">
        <v>24</v>
      </c>
    </row>
    <row r="6441" spans="1:14" x14ac:dyDescent="0.25">
      <c r="A6441" t="s">
        <v>2924</v>
      </c>
      <c r="B6441" t="s">
        <v>2925</v>
      </c>
      <c r="C6441" t="s">
        <v>20</v>
      </c>
      <c r="D6441" t="s">
        <v>21</v>
      </c>
      <c r="E6441">
        <v>98103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43318</v>
      </c>
      <c r="L6441" t="s">
        <v>26</v>
      </c>
      <c r="N6441" t="s">
        <v>24</v>
      </c>
    </row>
    <row r="6442" spans="1:14" x14ac:dyDescent="0.25">
      <c r="A6442" t="s">
        <v>9604</v>
      </c>
      <c r="B6442" t="s">
        <v>9605</v>
      </c>
      <c r="C6442" t="s">
        <v>20</v>
      </c>
      <c r="D6442" t="s">
        <v>21</v>
      </c>
      <c r="E6442">
        <v>98103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43318</v>
      </c>
      <c r="L6442" t="s">
        <v>26</v>
      </c>
      <c r="N6442" t="s">
        <v>24</v>
      </c>
    </row>
    <row r="6443" spans="1:14" x14ac:dyDescent="0.25">
      <c r="A6443" t="s">
        <v>2736</v>
      </c>
      <c r="B6443" t="s">
        <v>2737</v>
      </c>
      <c r="C6443" t="s">
        <v>37</v>
      </c>
      <c r="D6443" t="s">
        <v>21</v>
      </c>
      <c r="E6443">
        <v>99336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43318</v>
      </c>
      <c r="L6443" t="s">
        <v>26</v>
      </c>
      <c r="N6443" t="s">
        <v>24</v>
      </c>
    </row>
    <row r="6444" spans="1:14" x14ac:dyDescent="0.25">
      <c r="A6444" t="s">
        <v>9606</v>
      </c>
      <c r="B6444" t="s">
        <v>9607</v>
      </c>
      <c r="C6444" t="s">
        <v>81</v>
      </c>
      <c r="D6444" t="s">
        <v>21</v>
      </c>
      <c r="E6444">
        <v>99206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43318</v>
      </c>
      <c r="L6444" t="s">
        <v>26</v>
      </c>
      <c r="N6444" t="s">
        <v>24</v>
      </c>
    </row>
    <row r="6445" spans="1:14" x14ac:dyDescent="0.25">
      <c r="A6445" t="s">
        <v>9608</v>
      </c>
      <c r="B6445" t="s">
        <v>9609</v>
      </c>
      <c r="C6445" t="s">
        <v>20</v>
      </c>
      <c r="D6445" t="s">
        <v>21</v>
      </c>
      <c r="E6445">
        <v>98103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43318</v>
      </c>
      <c r="L6445" t="s">
        <v>26</v>
      </c>
      <c r="N6445" t="s">
        <v>24</v>
      </c>
    </row>
    <row r="6446" spans="1:14" x14ac:dyDescent="0.25">
      <c r="A6446" t="s">
        <v>9610</v>
      </c>
      <c r="B6446" t="s">
        <v>9611</v>
      </c>
      <c r="C6446" t="s">
        <v>81</v>
      </c>
      <c r="D6446" t="s">
        <v>21</v>
      </c>
      <c r="E6446">
        <v>99206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43318</v>
      </c>
      <c r="L6446" t="s">
        <v>26</v>
      </c>
      <c r="N6446" t="s">
        <v>24</v>
      </c>
    </row>
    <row r="6447" spans="1:14" x14ac:dyDescent="0.25">
      <c r="A6447" t="s">
        <v>9612</v>
      </c>
      <c r="B6447" t="s">
        <v>9613</v>
      </c>
      <c r="C6447" t="s">
        <v>81</v>
      </c>
      <c r="D6447" t="s">
        <v>21</v>
      </c>
      <c r="E6447">
        <v>99216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43318</v>
      </c>
      <c r="L6447" t="s">
        <v>26</v>
      </c>
      <c r="N6447" t="s">
        <v>24</v>
      </c>
    </row>
    <row r="6448" spans="1:14" x14ac:dyDescent="0.25">
      <c r="A6448" t="s">
        <v>9614</v>
      </c>
      <c r="B6448" t="s">
        <v>9615</v>
      </c>
      <c r="C6448" t="s">
        <v>81</v>
      </c>
      <c r="D6448" t="s">
        <v>21</v>
      </c>
      <c r="E6448">
        <v>99206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43318</v>
      </c>
      <c r="L6448" t="s">
        <v>26</v>
      </c>
      <c r="N6448" t="s">
        <v>24</v>
      </c>
    </row>
    <row r="6449" spans="1:14" x14ac:dyDescent="0.25">
      <c r="A6449" t="s">
        <v>9616</v>
      </c>
      <c r="B6449" t="s">
        <v>9617</v>
      </c>
      <c r="C6449" t="s">
        <v>81</v>
      </c>
      <c r="D6449" t="s">
        <v>21</v>
      </c>
      <c r="E6449">
        <v>99206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43318</v>
      </c>
      <c r="L6449" t="s">
        <v>26</v>
      </c>
      <c r="N6449" t="s">
        <v>24</v>
      </c>
    </row>
    <row r="6450" spans="1:14" x14ac:dyDescent="0.25">
      <c r="A6450" t="s">
        <v>9618</v>
      </c>
      <c r="B6450" t="s">
        <v>9619</v>
      </c>
      <c r="C6450" t="s">
        <v>101</v>
      </c>
      <c r="D6450" t="s">
        <v>21</v>
      </c>
      <c r="E6450">
        <v>98284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43318</v>
      </c>
      <c r="L6450" t="s">
        <v>26</v>
      </c>
      <c r="N6450" t="s">
        <v>24</v>
      </c>
    </row>
    <row r="6451" spans="1:14" x14ac:dyDescent="0.25">
      <c r="A6451" t="s">
        <v>9620</v>
      </c>
      <c r="B6451" t="s">
        <v>9621</v>
      </c>
      <c r="C6451" t="s">
        <v>81</v>
      </c>
      <c r="D6451" t="s">
        <v>21</v>
      </c>
      <c r="E6451">
        <v>99206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43318</v>
      </c>
      <c r="L6451" t="s">
        <v>26</v>
      </c>
      <c r="N6451" t="s">
        <v>24</v>
      </c>
    </row>
    <row r="6452" spans="1:14" x14ac:dyDescent="0.25">
      <c r="A6452" t="s">
        <v>9622</v>
      </c>
      <c r="B6452" t="s">
        <v>9623</v>
      </c>
      <c r="C6452" t="s">
        <v>37</v>
      </c>
      <c r="D6452" t="s">
        <v>21</v>
      </c>
      <c r="E6452">
        <v>99336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43318</v>
      </c>
      <c r="L6452" t="s">
        <v>26</v>
      </c>
      <c r="N6452" t="s">
        <v>24</v>
      </c>
    </row>
    <row r="6453" spans="1:14" x14ac:dyDescent="0.25">
      <c r="A6453" t="s">
        <v>49</v>
      </c>
      <c r="B6453" t="s">
        <v>50</v>
      </c>
      <c r="C6453" t="s">
        <v>37</v>
      </c>
      <c r="D6453" t="s">
        <v>21</v>
      </c>
      <c r="E6453">
        <v>99336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43318</v>
      </c>
      <c r="L6453" t="s">
        <v>26</v>
      </c>
      <c r="N6453" t="s">
        <v>24</v>
      </c>
    </row>
    <row r="6454" spans="1:14" x14ac:dyDescent="0.25">
      <c r="A6454" t="s">
        <v>133</v>
      </c>
      <c r="B6454" t="s">
        <v>134</v>
      </c>
      <c r="C6454" t="s">
        <v>135</v>
      </c>
      <c r="D6454" t="s">
        <v>21</v>
      </c>
      <c r="E6454">
        <v>99323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43318</v>
      </c>
      <c r="L6454" t="s">
        <v>26</v>
      </c>
      <c r="N6454" t="s">
        <v>24</v>
      </c>
    </row>
    <row r="6455" spans="1:14" x14ac:dyDescent="0.25">
      <c r="A6455" t="s">
        <v>95</v>
      </c>
      <c r="B6455" t="s">
        <v>96</v>
      </c>
      <c r="C6455" t="s">
        <v>97</v>
      </c>
      <c r="D6455" t="s">
        <v>21</v>
      </c>
      <c r="E6455">
        <v>98233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43318</v>
      </c>
      <c r="L6455" t="s">
        <v>26</v>
      </c>
      <c r="N6455" t="s">
        <v>24</v>
      </c>
    </row>
    <row r="6456" spans="1:14" x14ac:dyDescent="0.25">
      <c r="A6456" t="s">
        <v>9624</v>
      </c>
      <c r="B6456" t="s">
        <v>9625</v>
      </c>
      <c r="C6456" t="s">
        <v>81</v>
      </c>
      <c r="D6456" t="s">
        <v>21</v>
      </c>
      <c r="E6456">
        <v>99212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43318</v>
      </c>
      <c r="L6456" t="s">
        <v>26</v>
      </c>
      <c r="N6456" t="s">
        <v>24</v>
      </c>
    </row>
    <row r="6457" spans="1:14" x14ac:dyDescent="0.25">
      <c r="A6457" t="s">
        <v>9626</v>
      </c>
      <c r="B6457" t="s">
        <v>9627</v>
      </c>
      <c r="C6457" t="s">
        <v>9579</v>
      </c>
      <c r="D6457" t="s">
        <v>21</v>
      </c>
      <c r="E6457">
        <v>98612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43318</v>
      </c>
      <c r="L6457" t="s">
        <v>26</v>
      </c>
      <c r="N6457" t="s">
        <v>24</v>
      </c>
    </row>
    <row r="6458" spans="1:14" x14ac:dyDescent="0.25">
      <c r="A6458" t="s">
        <v>9628</v>
      </c>
      <c r="B6458" t="s">
        <v>9629</v>
      </c>
      <c r="C6458" t="s">
        <v>9630</v>
      </c>
      <c r="D6458" t="s">
        <v>21</v>
      </c>
      <c r="E6458">
        <v>98647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43318</v>
      </c>
      <c r="L6458" t="s">
        <v>26</v>
      </c>
      <c r="N6458" t="s">
        <v>24</v>
      </c>
    </row>
    <row r="6459" spans="1:14" x14ac:dyDescent="0.25">
      <c r="A6459" t="s">
        <v>356</v>
      </c>
      <c r="B6459" t="s">
        <v>820</v>
      </c>
      <c r="C6459" t="s">
        <v>108</v>
      </c>
      <c r="D6459" t="s">
        <v>21</v>
      </c>
      <c r="E6459">
        <v>98201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43318</v>
      </c>
      <c r="L6459" t="s">
        <v>26</v>
      </c>
      <c r="N6459" t="s">
        <v>24</v>
      </c>
    </row>
    <row r="6460" spans="1:14" x14ac:dyDescent="0.25">
      <c r="A6460" t="s">
        <v>316</v>
      </c>
      <c r="B6460" t="s">
        <v>6131</v>
      </c>
      <c r="C6460" t="s">
        <v>886</v>
      </c>
      <c r="D6460" t="s">
        <v>21</v>
      </c>
      <c r="E6460">
        <v>98223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43318</v>
      </c>
      <c r="L6460" t="s">
        <v>26</v>
      </c>
      <c r="N6460" t="s">
        <v>24</v>
      </c>
    </row>
    <row r="6461" spans="1:14" x14ac:dyDescent="0.25">
      <c r="A6461" t="s">
        <v>356</v>
      </c>
      <c r="B6461" t="s">
        <v>672</v>
      </c>
      <c r="C6461" t="s">
        <v>97</v>
      </c>
      <c r="D6461" t="s">
        <v>21</v>
      </c>
      <c r="E6461">
        <v>98233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43318</v>
      </c>
      <c r="L6461" t="s">
        <v>26</v>
      </c>
      <c r="N6461" t="s">
        <v>24</v>
      </c>
    </row>
    <row r="6462" spans="1:14" x14ac:dyDescent="0.25">
      <c r="A6462" t="s">
        <v>511</v>
      </c>
      <c r="B6462" t="s">
        <v>512</v>
      </c>
      <c r="C6462" t="s">
        <v>101</v>
      </c>
      <c r="D6462" t="s">
        <v>21</v>
      </c>
      <c r="E6462">
        <v>98284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43318</v>
      </c>
      <c r="L6462" t="s">
        <v>26</v>
      </c>
      <c r="N6462" t="s">
        <v>24</v>
      </c>
    </row>
    <row r="6463" spans="1:14" x14ac:dyDescent="0.25">
      <c r="A6463" t="s">
        <v>9631</v>
      </c>
      <c r="B6463" t="s">
        <v>9632</v>
      </c>
      <c r="C6463" t="s">
        <v>101</v>
      </c>
      <c r="D6463" t="s">
        <v>21</v>
      </c>
      <c r="E6463">
        <v>98284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43318</v>
      </c>
      <c r="L6463" t="s">
        <v>26</v>
      </c>
      <c r="N6463" t="s">
        <v>24</v>
      </c>
    </row>
    <row r="6464" spans="1:14" x14ac:dyDescent="0.25">
      <c r="A6464" t="s">
        <v>61</v>
      </c>
      <c r="B6464" t="s">
        <v>62</v>
      </c>
      <c r="C6464" t="s">
        <v>37</v>
      </c>
      <c r="D6464" t="s">
        <v>21</v>
      </c>
      <c r="E6464">
        <v>99336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43318</v>
      </c>
      <c r="L6464" t="s">
        <v>26</v>
      </c>
      <c r="N6464" t="s">
        <v>24</v>
      </c>
    </row>
    <row r="6465" spans="1:14" x14ac:dyDescent="0.25">
      <c r="A6465" t="s">
        <v>9633</v>
      </c>
      <c r="B6465" t="s">
        <v>9634</v>
      </c>
      <c r="C6465" t="s">
        <v>9635</v>
      </c>
      <c r="D6465" t="s">
        <v>21</v>
      </c>
      <c r="E6465">
        <v>98640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43318</v>
      </c>
      <c r="L6465" t="s">
        <v>26</v>
      </c>
      <c r="N6465" t="s">
        <v>24</v>
      </c>
    </row>
    <row r="6466" spans="1:14" x14ac:dyDescent="0.25">
      <c r="A6466" t="s">
        <v>9636</v>
      </c>
      <c r="B6466" t="s">
        <v>9637</v>
      </c>
      <c r="C6466" t="s">
        <v>81</v>
      </c>
      <c r="D6466" t="s">
        <v>21</v>
      </c>
      <c r="E6466">
        <v>99206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43318</v>
      </c>
      <c r="L6466" t="s">
        <v>26</v>
      </c>
      <c r="N6466" t="s">
        <v>24</v>
      </c>
    </row>
    <row r="6467" spans="1:14" x14ac:dyDescent="0.25">
      <c r="A6467" t="s">
        <v>6045</v>
      </c>
      <c r="B6467" t="s">
        <v>6046</v>
      </c>
      <c r="C6467" t="s">
        <v>34</v>
      </c>
      <c r="D6467" t="s">
        <v>21</v>
      </c>
      <c r="E6467">
        <v>98682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43318</v>
      </c>
      <c r="L6467" t="s">
        <v>26</v>
      </c>
      <c r="N6467" t="s">
        <v>24</v>
      </c>
    </row>
    <row r="6468" spans="1:14" x14ac:dyDescent="0.25">
      <c r="A6468" t="s">
        <v>831</v>
      </c>
      <c r="B6468" t="s">
        <v>832</v>
      </c>
      <c r="C6468" t="s">
        <v>833</v>
      </c>
      <c r="D6468" t="s">
        <v>21</v>
      </c>
      <c r="E6468">
        <v>98284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43318</v>
      </c>
      <c r="L6468" t="s">
        <v>26</v>
      </c>
      <c r="N6468" t="s">
        <v>24</v>
      </c>
    </row>
    <row r="6469" spans="1:14" x14ac:dyDescent="0.25">
      <c r="A6469" t="s">
        <v>9638</v>
      </c>
      <c r="B6469" t="s">
        <v>9639</v>
      </c>
      <c r="C6469" t="s">
        <v>261</v>
      </c>
      <c r="D6469" t="s">
        <v>21</v>
      </c>
      <c r="E6469">
        <v>99224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43318</v>
      </c>
      <c r="L6469" t="s">
        <v>26</v>
      </c>
      <c r="N6469" t="s">
        <v>24</v>
      </c>
    </row>
    <row r="6470" spans="1:14" x14ac:dyDescent="0.25">
      <c r="A6470" t="s">
        <v>3845</v>
      </c>
      <c r="B6470" t="s">
        <v>9640</v>
      </c>
      <c r="C6470" t="s">
        <v>81</v>
      </c>
      <c r="D6470" t="s">
        <v>21</v>
      </c>
      <c r="E6470">
        <v>99206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43318</v>
      </c>
      <c r="L6470" t="s">
        <v>26</v>
      </c>
      <c r="N6470" t="s">
        <v>24</v>
      </c>
    </row>
    <row r="6471" spans="1:14" x14ac:dyDescent="0.25">
      <c r="A6471" t="s">
        <v>9641</v>
      </c>
      <c r="B6471" t="s">
        <v>9642</v>
      </c>
      <c r="C6471" t="s">
        <v>20</v>
      </c>
      <c r="D6471" t="s">
        <v>21</v>
      </c>
      <c r="E6471">
        <v>98103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43318</v>
      </c>
      <c r="L6471" t="s">
        <v>26</v>
      </c>
      <c r="N6471" t="s">
        <v>24</v>
      </c>
    </row>
    <row r="6472" spans="1:14" x14ac:dyDescent="0.25">
      <c r="A6472" t="s">
        <v>2783</v>
      </c>
      <c r="B6472" t="s">
        <v>2784</v>
      </c>
      <c r="C6472" t="s">
        <v>37</v>
      </c>
      <c r="D6472" t="s">
        <v>21</v>
      </c>
      <c r="E6472">
        <v>99337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43318</v>
      </c>
      <c r="L6472" t="s">
        <v>26</v>
      </c>
      <c r="N6472" t="s">
        <v>24</v>
      </c>
    </row>
    <row r="6473" spans="1:14" x14ac:dyDescent="0.25">
      <c r="A6473" t="s">
        <v>2783</v>
      </c>
      <c r="B6473" t="s">
        <v>9643</v>
      </c>
      <c r="C6473" t="s">
        <v>1328</v>
      </c>
      <c r="D6473" t="s">
        <v>21</v>
      </c>
      <c r="E6473">
        <v>99004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43318</v>
      </c>
      <c r="L6473" t="s">
        <v>26</v>
      </c>
      <c r="N6473" t="s">
        <v>24</v>
      </c>
    </row>
    <row r="6474" spans="1:14" x14ac:dyDescent="0.25">
      <c r="A6474" t="s">
        <v>9644</v>
      </c>
      <c r="B6474" t="s">
        <v>9645</v>
      </c>
      <c r="C6474" t="s">
        <v>9579</v>
      </c>
      <c r="D6474" t="s">
        <v>21</v>
      </c>
      <c r="E6474">
        <v>98612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43318</v>
      </c>
      <c r="L6474" t="s">
        <v>26</v>
      </c>
      <c r="N6474" t="s">
        <v>24</v>
      </c>
    </row>
    <row r="6475" spans="1:14" x14ac:dyDescent="0.25">
      <c r="A6475" t="s">
        <v>9646</v>
      </c>
      <c r="B6475" t="s">
        <v>9647</v>
      </c>
      <c r="C6475" t="s">
        <v>81</v>
      </c>
      <c r="D6475" t="s">
        <v>21</v>
      </c>
      <c r="E6475">
        <v>99206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43318</v>
      </c>
      <c r="L6475" t="s">
        <v>26</v>
      </c>
      <c r="N6475" t="s">
        <v>24</v>
      </c>
    </row>
    <row r="6476" spans="1:14" x14ac:dyDescent="0.25">
      <c r="A6476" t="s">
        <v>3469</v>
      </c>
      <c r="B6476" t="s">
        <v>3470</v>
      </c>
      <c r="C6476" t="s">
        <v>20</v>
      </c>
      <c r="D6476" t="s">
        <v>21</v>
      </c>
      <c r="E6476">
        <v>98102</v>
      </c>
      <c r="F6476" t="s">
        <v>22</v>
      </c>
      <c r="G6476" t="s">
        <v>22</v>
      </c>
      <c r="H6476" t="s">
        <v>116</v>
      </c>
      <c r="I6476" t="s">
        <v>117</v>
      </c>
      <c r="J6476" t="s">
        <v>59</v>
      </c>
      <c r="K6476" s="1">
        <v>43318</v>
      </c>
      <c r="L6476" t="s">
        <v>60</v>
      </c>
      <c r="M6476" t="str">
        <f>HYPERLINK("https://www.regulations.gov/docket?D=FDA-2018-H-3032")</f>
        <v>https://www.regulations.gov/docket?D=FDA-2018-H-3032</v>
      </c>
      <c r="N6476" t="s">
        <v>59</v>
      </c>
    </row>
    <row r="6477" spans="1:14" x14ac:dyDescent="0.25">
      <c r="A6477" t="s">
        <v>9648</v>
      </c>
      <c r="B6477" t="s">
        <v>6700</v>
      </c>
      <c r="C6477" t="s">
        <v>81</v>
      </c>
      <c r="D6477" t="s">
        <v>21</v>
      </c>
      <c r="E6477">
        <v>99206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43318</v>
      </c>
      <c r="L6477" t="s">
        <v>26</v>
      </c>
      <c r="N6477" t="s">
        <v>24</v>
      </c>
    </row>
    <row r="6478" spans="1:14" x14ac:dyDescent="0.25">
      <c r="A6478" t="s">
        <v>9649</v>
      </c>
      <c r="B6478" t="s">
        <v>9650</v>
      </c>
      <c r="C6478" t="s">
        <v>227</v>
      </c>
      <c r="D6478" t="s">
        <v>21</v>
      </c>
      <c r="E6478">
        <v>98225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43318</v>
      </c>
      <c r="L6478" t="s">
        <v>26</v>
      </c>
      <c r="N6478" t="s">
        <v>24</v>
      </c>
    </row>
    <row r="6479" spans="1:14" x14ac:dyDescent="0.25">
      <c r="A6479" t="s">
        <v>6701</v>
      </c>
      <c r="B6479" t="s">
        <v>9651</v>
      </c>
      <c r="C6479" t="s">
        <v>87</v>
      </c>
      <c r="D6479" t="s">
        <v>21</v>
      </c>
      <c r="E6479">
        <v>99011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43318</v>
      </c>
      <c r="L6479" t="s">
        <v>26</v>
      </c>
      <c r="N6479" t="s">
        <v>24</v>
      </c>
    </row>
    <row r="6480" spans="1:14" x14ac:dyDescent="0.25">
      <c r="A6480" t="s">
        <v>71</v>
      </c>
      <c r="B6480" t="s">
        <v>100</v>
      </c>
      <c r="C6480" t="s">
        <v>101</v>
      </c>
      <c r="D6480" t="s">
        <v>21</v>
      </c>
      <c r="E6480">
        <v>98284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43318</v>
      </c>
      <c r="L6480" t="s">
        <v>26</v>
      </c>
      <c r="N6480" t="s">
        <v>24</v>
      </c>
    </row>
    <row r="6481" spans="1:14" x14ac:dyDescent="0.25">
      <c r="A6481" t="s">
        <v>9652</v>
      </c>
      <c r="B6481" t="s">
        <v>9653</v>
      </c>
      <c r="C6481" t="s">
        <v>20</v>
      </c>
      <c r="D6481" t="s">
        <v>21</v>
      </c>
      <c r="E6481">
        <v>98103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43318</v>
      </c>
      <c r="L6481" t="s">
        <v>26</v>
      </c>
      <c r="N6481" t="s">
        <v>24</v>
      </c>
    </row>
    <row r="6482" spans="1:14" x14ac:dyDescent="0.25">
      <c r="A6482" t="s">
        <v>5660</v>
      </c>
      <c r="B6482" t="s">
        <v>5661</v>
      </c>
      <c r="C6482" t="s">
        <v>34</v>
      </c>
      <c r="D6482" t="s">
        <v>21</v>
      </c>
      <c r="E6482">
        <v>98661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43318</v>
      </c>
      <c r="L6482" t="s">
        <v>26</v>
      </c>
      <c r="N6482" t="s">
        <v>24</v>
      </c>
    </row>
    <row r="6483" spans="1:14" x14ac:dyDescent="0.25">
      <c r="A6483" t="s">
        <v>9654</v>
      </c>
      <c r="B6483" t="s">
        <v>9655</v>
      </c>
      <c r="C6483" t="s">
        <v>9635</v>
      </c>
      <c r="D6483" t="s">
        <v>21</v>
      </c>
      <c r="E6483">
        <v>98640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43318</v>
      </c>
      <c r="L6483" t="s">
        <v>26</v>
      </c>
      <c r="N6483" t="s">
        <v>24</v>
      </c>
    </row>
    <row r="6484" spans="1:14" x14ac:dyDescent="0.25">
      <c r="A6484" t="s">
        <v>9656</v>
      </c>
      <c r="B6484" t="s">
        <v>9657</v>
      </c>
      <c r="C6484" t="s">
        <v>283</v>
      </c>
      <c r="D6484" t="s">
        <v>21</v>
      </c>
      <c r="E6484">
        <v>98466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43318</v>
      </c>
      <c r="L6484" t="s">
        <v>26</v>
      </c>
      <c r="N6484" t="s">
        <v>24</v>
      </c>
    </row>
    <row r="6485" spans="1:14" x14ac:dyDescent="0.25">
      <c r="A6485" t="s">
        <v>9658</v>
      </c>
      <c r="B6485" t="s">
        <v>9659</v>
      </c>
      <c r="C6485" t="s">
        <v>9635</v>
      </c>
      <c r="D6485" t="s">
        <v>21</v>
      </c>
      <c r="E6485">
        <v>98640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43318</v>
      </c>
      <c r="L6485" t="s">
        <v>26</v>
      </c>
      <c r="N6485" t="s">
        <v>24</v>
      </c>
    </row>
    <row r="6486" spans="1:14" x14ac:dyDescent="0.25">
      <c r="A6486" t="s">
        <v>9660</v>
      </c>
      <c r="B6486" t="s">
        <v>9661</v>
      </c>
      <c r="C6486" t="s">
        <v>2305</v>
      </c>
      <c r="D6486" t="s">
        <v>21</v>
      </c>
      <c r="E6486">
        <v>98644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43318</v>
      </c>
      <c r="L6486" t="s">
        <v>26</v>
      </c>
      <c r="N6486" t="s">
        <v>24</v>
      </c>
    </row>
    <row r="6487" spans="1:14" x14ac:dyDescent="0.25">
      <c r="A6487" t="s">
        <v>9662</v>
      </c>
      <c r="B6487" t="s">
        <v>9663</v>
      </c>
      <c r="C6487" t="s">
        <v>81</v>
      </c>
      <c r="D6487" t="s">
        <v>21</v>
      </c>
      <c r="E6487">
        <v>99206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43318</v>
      </c>
      <c r="L6487" t="s">
        <v>26</v>
      </c>
      <c r="N6487" t="s">
        <v>24</v>
      </c>
    </row>
    <row r="6488" spans="1:14" x14ac:dyDescent="0.25">
      <c r="A6488" t="s">
        <v>77</v>
      </c>
      <c r="B6488" t="s">
        <v>147</v>
      </c>
      <c r="C6488" t="s">
        <v>34</v>
      </c>
      <c r="D6488" t="s">
        <v>21</v>
      </c>
      <c r="E6488">
        <v>98684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43318</v>
      </c>
      <c r="L6488" t="s">
        <v>26</v>
      </c>
      <c r="N6488" t="s">
        <v>24</v>
      </c>
    </row>
    <row r="6489" spans="1:14" x14ac:dyDescent="0.25">
      <c r="A6489" t="s">
        <v>9664</v>
      </c>
      <c r="B6489" t="s">
        <v>9665</v>
      </c>
      <c r="C6489" t="s">
        <v>2267</v>
      </c>
      <c r="D6489" t="s">
        <v>21</v>
      </c>
      <c r="E6489">
        <v>98631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43318</v>
      </c>
      <c r="L6489" t="s">
        <v>26</v>
      </c>
      <c r="N6489" t="s">
        <v>24</v>
      </c>
    </row>
    <row r="6490" spans="1:14" x14ac:dyDescent="0.25">
      <c r="A6490" t="s">
        <v>556</v>
      </c>
      <c r="B6490" t="s">
        <v>6056</v>
      </c>
      <c r="C6490" t="s">
        <v>886</v>
      </c>
      <c r="D6490" t="s">
        <v>21</v>
      </c>
      <c r="E6490">
        <v>98223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43318</v>
      </c>
      <c r="L6490" t="s">
        <v>26</v>
      </c>
      <c r="N6490" t="s">
        <v>24</v>
      </c>
    </row>
    <row r="6491" spans="1:14" x14ac:dyDescent="0.25">
      <c r="A6491" t="s">
        <v>5923</v>
      </c>
      <c r="B6491" t="s">
        <v>5924</v>
      </c>
      <c r="C6491" t="s">
        <v>209</v>
      </c>
      <c r="D6491" t="s">
        <v>21</v>
      </c>
      <c r="E6491">
        <v>98031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43318</v>
      </c>
      <c r="L6491" t="s">
        <v>26</v>
      </c>
      <c r="N6491" t="s">
        <v>24</v>
      </c>
    </row>
    <row r="6492" spans="1:14" x14ac:dyDescent="0.25">
      <c r="A6492" t="s">
        <v>9666</v>
      </c>
      <c r="B6492" t="s">
        <v>9667</v>
      </c>
      <c r="C6492" t="s">
        <v>81</v>
      </c>
      <c r="D6492" t="s">
        <v>21</v>
      </c>
      <c r="E6492">
        <v>99206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43318</v>
      </c>
      <c r="L6492" t="s">
        <v>26</v>
      </c>
      <c r="N6492" t="s">
        <v>24</v>
      </c>
    </row>
    <row r="6493" spans="1:14" x14ac:dyDescent="0.25">
      <c r="A6493" t="s">
        <v>2228</v>
      </c>
      <c r="B6493" t="s">
        <v>5536</v>
      </c>
      <c r="C6493" t="s">
        <v>108</v>
      </c>
      <c r="D6493" t="s">
        <v>21</v>
      </c>
      <c r="E6493">
        <v>98201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43317</v>
      </c>
      <c r="L6493" t="s">
        <v>26</v>
      </c>
      <c r="N6493" t="s">
        <v>24</v>
      </c>
    </row>
    <row r="6494" spans="1:14" x14ac:dyDescent="0.25">
      <c r="A6494" t="s">
        <v>6000</v>
      </c>
      <c r="B6494" t="s">
        <v>9668</v>
      </c>
      <c r="C6494" t="s">
        <v>227</v>
      </c>
      <c r="D6494" t="s">
        <v>21</v>
      </c>
      <c r="E6494">
        <v>98226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43317</v>
      </c>
      <c r="L6494" t="s">
        <v>26</v>
      </c>
      <c r="N6494" t="s">
        <v>24</v>
      </c>
    </row>
    <row r="6495" spans="1:14" x14ac:dyDescent="0.25">
      <c r="A6495" t="s">
        <v>405</v>
      </c>
      <c r="B6495" t="s">
        <v>725</v>
      </c>
      <c r="C6495" t="s">
        <v>293</v>
      </c>
      <c r="D6495" t="s">
        <v>21</v>
      </c>
      <c r="E6495">
        <v>98270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43317</v>
      </c>
      <c r="L6495" t="s">
        <v>26</v>
      </c>
      <c r="N6495" t="s">
        <v>24</v>
      </c>
    </row>
    <row r="6496" spans="1:14" x14ac:dyDescent="0.25">
      <c r="A6496" t="s">
        <v>2222</v>
      </c>
      <c r="B6496" t="s">
        <v>2223</v>
      </c>
      <c r="C6496" t="s">
        <v>97</v>
      </c>
      <c r="D6496" t="s">
        <v>21</v>
      </c>
      <c r="E6496">
        <v>98233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43316</v>
      </c>
      <c r="L6496" t="s">
        <v>26</v>
      </c>
      <c r="N6496" t="s">
        <v>24</v>
      </c>
    </row>
    <row r="6497" spans="1:14" x14ac:dyDescent="0.25">
      <c r="A6497" t="s">
        <v>9669</v>
      </c>
      <c r="B6497" t="s">
        <v>9670</v>
      </c>
      <c r="C6497" t="s">
        <v>261</v>
      </c>
      <c r="D6497" t="s">
        <v>21</v>
      </c>
      <c r="E6497">
        <v>99202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43316</v>
      </c>
      <c r="L6497" t="s">
        <v>26</v>
      </c>
      <c r="N6497" t="s">
        <v>24</v>
      </c>
    </row>
    <row r="6498" spans="1:14" x14ac:dyDescent="0.25">
      <c r="A6498" t="s">
        <v>4946</v>
      </c>
      <c r="B6498" t="s">
        <v>4947</v>
      </c>
      <c r="C6498" t="s">
        <v>87</v>
      </c>
      <c r="D6498" t="s">
        <v>21</v>
      </c>
      <c r="E6498">
        <v>99001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43316</v>
      </c>
      <c r="L6498" t="s">
        <v>26</v>
      </c>
      <c r="N6498" t="s">
        <v>24</v>
      </c>
    </row>
    <row r="6499" spans="1:14" x14ac:dyDescent="0.25">
      <c r="A6499" t="s">
        <v>702</v>
      </c>
      <c r="B6499" t="s">
        <v>703</v>
      </c>
      <c r="C6499" t="s">
        <v>101</v>
      </c>
      <c r="D6499" t="s">
        <v>21</v>
      </c>
      <c r="E6499">
        <v>98284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43316</v>
      </c>
      <c r="L6499" t="s">
        <v>26</v>
      </c>
      <c r="N6499" t="s">
        <v>24</v>
      </c>
    </row>
    <row r="6500" spans="1:14" x14ac:dyDescent="0.25">
      <c r="A6500" t="s">
        <v>9671</v>
      </c>
      <c r="B6500" t="s">
        <v>9672</v>
      </c>
      <c r="C6500" t="s">
        <v>1328</v>
      </c>
      <c r="D6500" t="s">
        <v>21</v>
      </c>
      <c r="E6500">
        <v>99004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43316</v>
      </c>
      <c r="L6500" t="s">
        <v>26</v>
      </c>
      <c r="N6500" t="s">
        <v>24</v>
      </c>
    </row>
    <row r="6501" spans="1:14" x14ac:dyDescent="0.25">
      <c r="A6501" t="s">
        <v>9673</v>
      </c>
      <c r="B6501" t="s">
        <v>9674</v>
      </c>
      <c r="C6501" t="s">
        <v>9675</v>
      </c>
      <c r="D6501" t="s">
        <v>21</v>
      </c>
      <c r="E6501">
        <v>99014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43316</v>
      </c>
      <c r="L6501" t="s">
        <v>26</v>
      </c>
      <c r="N6501" t="s">
        <v>24</v>
      </c>
    </row>
    <row r="6502" spans="1:14" x14ac:dyDescent="0.25">
      <c r="A6502" t="s">
        <v>9676</v>
      </c>
      <c r="B6502" t="s">
        <v>9677</v>
      </c>
      <c r="C6502" t="s">
        <v>1328</v>
      </c>
      <c r="D6502" t="s">
        <v>21</v>
      </c>
      <c r="E6502">
        <v>99004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43316</v>
      </c>
      <c r="L6502" t="s">
        <v>26</v>
      </c>
      <c r="N6502" t="s">
        <v>24</v>
      </c>
    </row>
    <row r="6503" spans="1:14" x14ac:dyDescent="0.25">
      <c r="A6503" t="s">
        <v>9678</v>
      </c>
      <c r="B6503" t="s">
        <v>9679</v>
      </c>
      <c r="C6503" t="s">
        <v>261</v>
      </c>
      <c r="D6503" t="s">
        <v>21</v>
      </c>
      <c r="E6503">
        <v>99224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43316</v>
      </c>
      <c r="L6503" t="s">
        <v>26</v>
      </c>
      <c r="N6503" t="s">
        <v>24</v>
      </c>
    </row>
    <row r="6504" spans="1:14" x14ac:dyDescent="0.25">
      <c r="A6504" t="s">
        <v>9680</v>
      </c>
      <c r="B6504" t="s">
        <v>9681</v>
      </c>
      <c r="C6504" t="s">
        <v>1328</v>
      </c>
      <c r="D6504" t="s">
        <v>21</v>
      </c>
      <c r="E6504">
        <v>99004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43316</v>
      </c>
      <c r="L6504" t="s">
        <v>26</v>
      </c>
      <c r="N6504" t="s">
        <v>24</v>
      </c>
    </row>
    <row r="6505" spans="1:14" x14ac:dyDescent="0.25">
      <c r="A6505" t="s">
        <v>9682</v>
      </c>
      <c r="B6505" t="s">
        <v>9683</v>
      </c>
      <c r="C6505" t="s">
        <v>87</v>
      </c>
      <c r="D6505" t="s">
        <v>21</v>
      </c>
      <c r="E6505">
        <v>99001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43316</v>
      </c>
      <c r="L6505" t="s">
        <v>26</v>
      </c>
      <c r="N6505" t="s">
        <v>24</v>
      </c>
    </row>
    <row r="6506" spans="1:14" x14ac:dyDescent="0.25">
      <c r="A6506" t="s">
        <v>9684</v>
      </c>
      <c r="B6506" t="s">
        <v>9685</v>
      </c>
      <c r="C6506" t="s">
        <v>261</v>
      </c>
      <c r="D6506" t="s">
        <v>21</v>
      </c>
      <c r="E6506">
        <v>99224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43316</v>
      </c>
      <c r="L6506" t="s">
        <v>26</v>
      </c>
      <c r="N6506" t="s">
        <v>24</v>
      </c>
    </row>
    <row r="6507" spans="1:14" x14ac:dyDescent="0.25">
      <c r="A6507" t="s">
        <v>9686</v>
      </c>
      <c r="B6507" t="s">
        <v>9687</v>
      </c>
      <c r="C6507" t="s">
        <v>101</v>
      </c>
      <c r="D6507" t="s">
        <v>21</v>
      </c>
      <c r="E6507">
        <v>98284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43316</v>
      </c>
      <c r="L6507" t="s">
        <v>26</v>
      </c>
      <c r="N6507" t="s">
        <v>24</v>
      </c>
    </row>
    <row r="6508" spans="1:14" x14ac:dyDescent="0.25">
      <c r="A6508" t="s">
        <v>9688</v>
      </c>
      <c r="B6508" t="s">
        <v>2278</v>
      </c>
      <c r="C6508" t="s">
        <v>227</v>
      </c>
      <c r="D6508" t="s">
        <v>21</v>
      </c>
      <c r="E6508">
        <v>98225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43316</v>
      </c>
      <c r="L6508" t="s">
        <v>26</v>
      </c>
      <c r="N6508" t="s">
        <v>24</v>
      </c>
    </row>
    <row r="6509" spans="1:14" x14ac:dyDescent="0.25">
      <c r="A6509" t="s">
        <v>279</v>
      </c>
      <c r="B6509" t="s">
        <v>9689</v>
      </c>
      <c r="C6509" t="s">
        <v>227</v>
      </c>
      <c r="D6509" t="s">
        <v>21</v>
      </c>
      <c r="E6509">
        <v>98225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43316</v>
      </c>
      <c r="L6509" t="s">
        <v>26</v>
      </c>
      <c r="N6509" t="s">
        <v>24</v>
      </c>
    </row>
    <row r="6510" spans="1:14" x14ac:dyDescent="0.25">
      <c r="A6510" t="s">
        <v>9690</v>
      </c>
      <c r="B6510" t="s">
        <v>9691</v>
      </c>
      <c r="C6510" t="s">
        <v>1328</v>
      </c>
      <c r="D6510" t="s">
        <v>21</v>
      </c>
      <c r="E6510">
        <v>99004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43316</v>
      </c>
      <c r="L6510" t="s">
        <v>26</v>
      </c>
      <c r="N6510" t="s">
        <v>24</v>
      </c>
    </row>
    <row r="6511" spans="1:14" x14ac:dyDescent="0.25">
      <c r="A6511" t="s">
        <v>9692</v>
      </c>
      <c r="B6511" t="s">
        <v>9693</v>
      </c>
      <c r="C6511" t="s">
        <v>261</v>
      </c>
      <c r="D6511" t="s">
        <v>21</v>
      </c>
      <c r="E6511">
        <v>99224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43316</v>
      </c>
      <c r="L6511" t="s">
        <v>26</v>
      </c>
      <c r="N6511" t="s">
        <v>24</v>
      </c>
    </row>
    <row r="6512" spans="1:14" x14ac:dyDescent="0.25">
      <c r="A6512" t="s">
        <v>723</v>
      </c>
      <c r="B6512" t="s">
        <v>724</v>
      </c>
      <c r="C6512" t="s">
        <v>101</v>
      </c>
      <c r="D6512" t="s">
        <v>21</v>
      </c>
      <c r="E6512">
        <v>98284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43316</v>
      </c>
      <c r="L6512" t="s">
        <v>26</v>
      </c>
      <c r="N6512" t="s">
        <v>24</v>
      </c>
    </row>
    <row r="6513" spans="1:14" x14ac:dyDescent="0.25">
      <c r="A6513" t="s">
        <v>98</v>
      </c>
      <c r="B6513" t="s">
        <v>2245</v>
      </c>
      <c r="C6513" t="s">
        <v>97</v>
      </c>
      <c r="D6513" t="s">
        <v>21</v>
      </c>
      <c r="E6513">
        <v>98233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43316</v>
      </c>
      <c r="L6513" t="s">
        <v>26</v>
      </c>
      <c r="N6513" t="s">
        <v>24</v>
      </c>
    </row>
    <row r="6514" spans="1:14" x14ac:dyDescent="0.25">
      <c r="A6514" t="s">
        <v>844</v>
      </c>
      <c r="B6514" t="s">
        <v>845</v>
      </c>
      <c r="C6514" t="s">
        <v>101</v>
      </c>
      <c r="D6514" t="s">
        <v>21</v>
      </c>
      <c r="E6514">
        <v>98284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43316</v>
      </c>
      <c r="L6514" t="s">
        <v>26</v>
      </c>
      <c r="N6514" t="s">
        <v>24</v>
      </c>
    </row>
    <row r="6515" spans="1:14" x14ac:dyDescent="0.25">
      <c r="A6515" t="s">
        <v>9694</v>
      </c>
      <c r="B6515" t="s">
        <v>9695</v>
      </c>
      <c r="C6515" t="s">
        <v>1328</v>
      </c>
      <c r="D6515" t="s">
        <v>21</v>
      </c>
      <c r="E6515">
        <v>99004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43316</v>
      </c>
      <c r="L6515" t="s">
        <v>26</v>
      </c>
      <c r="N6515" t="s">
        <v>24</v>
      </c>
    </row>
    <row r="6516" spans="1:14" x14ac:dyDescent="0.25">
      <c r="A6516" t="s">
        <v>3322</v>
      </c>
      <c r="B6516" t="s">
        <v>6831</v>
      </c>
      <c r="C6516" t="s">
        <v>261</v>
      </c>
      <c r="D6516" t="s">
        <v>21</v>
      </c>
      <c r="E6516">
        <v>99224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43316</v>
      </c>
      <c r="L6516" t="s">
        <v>26</v>
      </c>
      <c r="N6516" t="s">
        <v>24</v>
      </c>
    </row>
    <row r="6517" spans="1:14" x14ac:dyDescent="0.25">
      <c r="A6517" t="s">
        <v>9696</v>
      </c>
      <c r="B6517" t="s">
        <v>9697</v>
      </c>
      <c r="C6517" t="s">
        <v>101</v>
      </c>
      <c r="D6517" t="s">
        <v>21</v>
      </c>
      <c r="E6517">
        <v>98284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43316</v>
      </c>
      <c r="L6517" t="s">
        <v>26</v>
      </c>
      <c r="N6517" t="s">
        <v>24</v>
      </c>
    </row>
    <row r="6518" spans="1:14" x14ac:dyDescent="0.25">
      <c r="A6518" t="s">
        <v>85</v>
      </c>
      <c r="B6518" t="s">
        <v>86</v>
      </c>
      <c r="C6518" t="s">
        <v>87</v>
      </c>
      <c r="D6518" t="s">
        <v>21</v>
      </c>
      <c r="E6518">
        <v>99001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43316</v>
      </c>
      <c r="L6518" t="s">
        <v>26</v>
      </c>
      <c r="N6518" t="s">
        <v>24</v>
      </c>
    </row>
    <row r="6519" spans="1:14" x14ac:dyDescent="0.25">
      <c r="A6519" t="s">
        <v>88</v>
      </c>
      <c r="B6519" t="s">
        <v>89</v>
      </c>
      <c r="C6519" t="s">
        <v>87</v>
      </c>
      <c r="D6519" t="s">
        <v>21</v>
      </c>
      <c r="E6519">
        <v>99001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43316</v>
      </c>
      <c r="L6519" t="s">
        <v>26</v>
      </c>
      <c r="N6519" t="s">
        <v>24</v>
      </c>
    </row>
    <row r="6520" spans="1:14" x14ac:dyDescent="0.25">
      <c r="A6520" t="s">
        <v>77</v>
      </c>
      <c r="B6520" t="s">
        <v>9698</v>
      </c>
      <c r="C6520" t="s">
        <v>1328</v>
      </c>
      <c r="D6520" t="s">
        <v>21</v>
      </c>
      <c r="E6520">
        <v>99004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43316</v>
      </c>
      <c r="L6520" t="s">
        <v>26</v>
      </c>
      <c r="N6520" t="s">
        <v>24</v>
      </c>
    </row>
    <row r="6521" spans="1:14" x14ac:dyDescent="0.25">
      <c r="A6521">
        <v>76</v>
      </c>
      <c r="B6521" t="s">
        <v>917</v>
      </c>
      <c r="C6521" t="s">
        <v>20</v>
      </c>
      <c r="D6521" t="s">
        <v>21</v>
      </c>
      <c r="E6521">
        <v>98102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43315</v>
      </c>
      <c r="L6521" t="s">
        <v>26</v>
      </c>
      <c r="N6521" t="s">
        <v>24</v>
      </c>
    </row>
    <row r="6522" spans="1:14" x14ac:dyDescent="0.25">
      <c r="A6522" t="s">
        <v>3875</v>
      </c>
      <c r="B6522" t="s">
        <v>3876</v>
      </c>
      <c r="C6522" t="s">
        <v>1542</v>
      </c>
      <c r="D6522" t="s">
        <v>21</v>
      </c>
      <c r="E6522">
        <v>98362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43315</v>
      </c>
      <c r="L6522" t="s">
        <v>26</v>
      </c>
      <c r="N6522" t="s">
        <v>24</v>
      </c>
    </row>
    <row r="6523" spans="1:14" x14ac:dyDescent="0.25">
      <c r="A6523" t="s">
        <v>918</v>
      </c>
      <c r="B6523" t="s">
        <v>919</v>
      </c>
      <c r="C6523" t="s">
        <v>20</v>
      </c>
      <c r="D6523" t="s">
        <v>21</v>
      </c>
      <c r="E6523">
        <v>98102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43315</v>
      </c>
      <c r="L6523" t="s">
        <v>26</v>
      </c>
      <c r="N6523" t="s">
        <v>24</v>
      </c>
    </row>
    <row r="6524" spans="1:14" x14ac:dyDescent="0.25">
      <c r="A6524" t="s">
        <v>9699</v>
      </c>
      <c r="B6524" t="s">
        <v>9700</v>
      </c>
      <c r="C6524" t="s">
        <v>1887</v>
      </c>
      <c r="D6524" t="s">
        <v>21</v>
      </c>
      <c r="E6524">
        <v>98856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43315</v>
      </c>
      <c r="L6524" t="s">
        <v>26</v>
      </c>
      <c r="N6524" t="s">
        <v>24</v>
      </c>
    </row>
    <row r="6525" spans="1:14" x14ac:dyDescent="0.25">
      <c r="A6525" t="s">
        <v>9701</v>
      </c>
      <c r="B6525" t="s">
        <v>9702</v>
      </c>
      <c r="C6525" t="s">
        <v>9703</v>
      </c>
      <c r="D6525" t="s">
        <v>21</v>
      </c>
      <c r="E6525">
        <v>99116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43315</v>
      </c>
      <c r="L6525" t="s">
        <v>26</v>
      </c>
      <c r="N6525" t="s">
        <v>24</v>
      </c>
    </row>
    <row r="6526" spans="1:14" x14ac:dyDescent="0.25">
      <c r="A6526" t="s">
        <v>4985</v>
      </c>
      <c r="B6526" t="s">
        <v>4986</v>
      </c>
      <c r="C6526" t="s">
        <v>20</v>
      </c>
      <c r="D6526" t="s">
        <v>21</v>
      </c>
      <c r="E6526">
        <v>98134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43315</v>
      </c>
      <c r="L6526" t="s">
        <v>26</v>
      </c>
      <c r="N6526" t="s">
        <v>24</v>
      </c>
    </row>
    <row r="6527" spans="1:14" x14ac:dyDescent="0.25">
      <c r="A6527" t="s">
        <v>9704</v>
      </c>
      <c r="B6527" t="s">
        <v>9705</v>
      </c>
      <c r="C6527" t="s">
        <v>236</v>
      </c>
      <c r="D6527" t="s">
        <v>21</v>
      </c>
      <c r="E6527">
        <v>98467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43315</v>
      </c>
      <c r="L6527" t="s">
        <v>26</v>
      </c>
      <c r="N6527" t="s">
        <v>24</v>
      </c>
    </row>
    <row r="6528" spans="1:14" x14ac:dyDescent="0.25">
      <c r="A6528" t="s">
        <v>9706</v>
      </c>
      <c r="B6528" t="s">
        <v>9707</v>
      </c>
      <c r="C6528" t="s">
        <v>1887</v>
      </c>
      <c r="D6528" t="s">
        <v>21</v>
      </c>
      <c r="E6528">
        <v>98856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43315</v>
      </c>
      <c r="L6528" t="s">
        <v>26</v>
      </c>
      <c r="N6528" t="s">
        <v>24</v>
      </c>
    </row>
    <row r="6529" spans="1:14" x14ac:dyDescent="0.25">
      <c r="A6529" t="s">
        <v>2109</v>
      </c>
      <c r="B6529" t="s">
        <v>9708</v>
      </c>
      <c r="C6529" t="s">
        <v>9703</v>
      </c>
      <c r="D6529" t="s">
        <v>21</v>
      </c>
      <c r="E6529">
        <v>98116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43315</v>
      </c>
      <c r="L6529" t="s">
        <v>26</v>
      </c>
      <c r="N6529" t="s">
        <v>24</v>
      </c>
    </row>
    <row r="6530" spans="1:14" x14ac:dyDescent="0.25">
      <c r="A6530" t="s">
        <v>1208</v>
      </c>
      <c r="B6530" t="s">
        <v>254</v>
      </c>
      <c r="C6530" t="s">
        <v>255</v>
      </c>
      <c r="D6530" t="s">
        <v>21</v>
      </c>
      <c r="E6530">
        <v>98626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43315</v>
      </c>
      <c r="L6530" t="s">
        <v>26</v>
      </c>
      <c r="N6530" t="s">
        <v>24</v>
      </c>
    </row>
    <row r="6531" spans="1:14" x14ac:dyDescent="0.25">
      <c r="A6531" t="s">
        <v>9709</v>
      </c>
      <c r="B6531" t="s">
        <v>9710</v>
      </c>
      <c r="C6531" t="s">
        <v>236</v>
      </c>
      <c r="D6531" t="s">
        <v>21</v>
      </c>
      <c r="E6531">
        <v>98402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43315</v>
      </c>
      <c r="L6531" t="s">
        <v>26</v>
      </c>
      <c r="N6531" t="s">
        <v>24</v>
      </c>
    </row>
    <row r="6532" spans="1:14" x14ac:dyDescent="0.25">
      <c r="A6532" t="s">
        <v>9711</v>
      </c>
      <c r="B6532" t="s">
        <v>9712</v>
      </c>
      <c r="C6532" t="s">
        <v>1887</v>
      </c>
      <c r="D6532" t="s">
        <v>21</v>
      </c>
      <c r="E6532">
        <v>98856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43315</v>
      </c>
      <c r="L6532" t="s">
        <v>26</v>
      </c>
      <c r="N6532" t="s">
        <v>24</v>
      </c>
    </row>
    <row r="6533" spans="1:14" x14ac:dyDescent="0.25">
      <c r="A6533" t="s">
        <v>9713</v>
      </c>
      <c r="B6533" t="s">
        <v>9714</v>
      </c>
      <c r="C6533" t="s">
        <v>3851</v>
      </c>
      <c r="D6533" t="s">
        <v>21</v>
      </c>
      <c r="E6533">
        <v>98862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43315</v>
      </c>
      <c r="L6533" t="s">
        <v>26</v>
      </c>
      <c r="N6533" t="s">
        <v>24</v>
      </c>
    </row>
    <row r="6534" spans="1:14" x14ac:dyDescent="0.25">
      <c r="A6534" t="s">
        <v>9715</v>
      </c>
      <c r="B6534" t="s">
        <v>9716</v>
      </c>
      <c r="C6534" t="s">
        <v>3851</v>
      </c>
      <c r="D6534" t="s">
        <v>21</v>
      </c>
      <c r="E6534">
        <v>98862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43315</v>
      </c>
      <c r="L6534" t="s">
        <v>26</v>
      </c>
      <c r="N6534" t="s">
        <v>24</v>
      </c>
    </row>
    <row r="6535" spans="1:14" x14ac:dyDescent="0.25">
      <c r="A6535" t="s">
        <v>4618</v>
      </c>
      <c r="B6535" t="s">
        <v>4619</v>
      </c>
      <c r="C6535" t="s">
        <v>1542</v>
      </c>
      <c r="D6535" t="s">
        <v>21</v>
      </c>
      <c r="E6535">
        <v>98362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43315</v>
      </c>
      <c r="L6535" t="s">
        <v>26</v>
      </c>
      <c r="N6535" t="s">
        <v>24</v>
      </c>
    </row>
    <row r="6536" spans="1:14" x14ac:dyDescent="0.25">
      <c r="A6536" t="s">
        <v>4573</v>
      </c>
      <c r="B6536" t="s">
        <v>4574</v>
      </c>
      <c r="C6536" t="s">
        <v>1555</v>
      </c>
      <c r="D6536" t="s">
        <v>21</v>
      </c>
      <c r="E6536">
        <v>98550</v>
      </c>
      <c r="F6536" t="s">
        <v>22</v>
      </c>
      <c r="G6536" t="s">
        <v>22</v>
      </c>
      <c r="H6536" t="s">
        <v>57</v>
      </c>
      <c r="I6536" t="s">
        <v>203</v>
      </c>
      <c r="J6536" s="1">
        <v>43277</v>
      </c>
      <c r="K6536" s="1">
        <v>43314</v>
      </c>
      <c r="L6536" t="s">
        <v>118</v>
      </c>
      <c r="N6536" t="s">
        <v>1849</v>
      </c>
    </row>
    <row r="6537" spans="1:14" x14ac:dyDescent="0.25">
      <c r="A6537" t="s">
        <v>3621</v>
      </c>
      <c r="B6537" t="s">
        <v>9717</v>
      </c>
      <c r="C6537" t="s">
        <v>492</v>
      </c>
      <c r="D6537" t="s">
        <v>21</v>
      </c>
      <c r="E6537">
        <v>98516</v>
      </c>
      <c r="F6537" t="s">
        <v>22</v>
      </c>
      <c r="G6537" t="s">
        <v>22</v>
      </c>
      <c r="H6537" t="s">
        <v>57</v>
      </c>
      <c r="I6537" t="s">
        <v>203</v>
      </c>
      <c r="J6537" s="1">
        <v>43306</v>
      </c>
      <c r="K6537" s="1">
        <v>43314</v>
      </c>
      <c r="L6537" t="s">
        <v>118</v>
      </c>
      <c r="N6537" t="s">
        <v>1849</v>
      </c>
    </row>
    <row r="6538" spans="1:14" x14ac:dyDescent="0.25">
      <c r="A6538" t="s">
        <v>9718</v>
      </c>
      <c r="B6538" t="s">
        <v>9719</v>
      </c>
      <c r="C6538" t="s">
        <v>151</v>
      </c>
      <c r="D6538" t="s">
        <v>21</v>
      </c>
      <c r="E6538">
        <v>98499</v>
      </c>
      <c r="F6538" t="s">
        <v>22</v>
      </c>
      <c r="G6538" t="s">
        <v>22</v>
      </c>
      <c r="H6538" t="s">
        <v>57</v>
      </c>
      <c r="I6538" t="s">
        <v>203</v>
      </c>
      <c r="J6538" s="1">
        <v>43307</v>
      </c>
      <c r="K6538" s="1">
        <v>43314</v>
      </c>
      <c r="L6538" t="s">
        <v>118</v>
      </c>
      <c r="N6538" t="s">
        <v>1992</v>
      </c>
    </row>
    <row r="6539" spans="1:14" x14ac:dyDescent="0.25">
      <c r="A6539" t="s">
        <v>3623</v>
      </c>
      <c r="B6539" t="s">
        <v>3624</v>
      </c>
      <c r="C6539" t="s">
        <v>151</v>
      </c>
      <c r="D6539" t="s">
        <v>21</v>
      </c>
      <c r="E6539">
        <v>98499</v>
      </c>
      <c r="F6539" t="s">
        <v>22</v>
      </c>
      <c r="G6539" t="s">
        <v>22</v>
      </c>
      <c r="H6539" t="s">
        <v>57</v>
      </c>
      <c r="I6539" t="s">
        <v>620</v>
      </c>
      <c r="J6539" s="1">
        <v>43307</v>
      </c>
      <c r="K6539" s="1">
        <v>43314</v>
      </c>
      <c r="L6539" t="s">
        <v>118</v>
      </c>
      <c r="N6539" t="s">
        <v>1849</v>
      </c>
    </row>
    <row r="6540" spans="1:14" x14ac:dyDescent="0.25">
      <c r="A6540" t="s">
        <v>1314</v>
      </c>
      <c r="B6540" t="s">
        <v>1315</v>
      </c>
      <c r="C6540" t="s">
        <v>81</v>
      </c>
      <c r="D6540" t="s">
        <v>21</v>
      </c>
      <c r="E6540">
        <v>99212</v>
      </c>
      <c r="F6540" t="s">
        <v>22</v>
      </c>
      <c r="G6540" t="s">
        <v>22</v>
      </c>
      <c r="H6540" t="s">
        <v>57</v>
      </c>
      <c r="I6540" t="s">
        <v>203</v>
      </c>
      <c r="J6540" s="1">
        <v>43303</v>
      </c>
      <c r="K6540" s="1">
        <v>43314</v>
      </c>
      <c r="L6540" t="s">
        <v>118</v>
      </c>
      <c r="N6540" t="s">
        <v>1849</v>
      </c>
    </row>
    <row r="6541" spans="1:14" x14ac:dyDescent="0.25">
      <c r="A6541" t="s">
        <v>4802</v>
      </c>
      <c r="B6541" t="s">
        <v>4803</v>
      </c>
      <c r="C6541" t="s">
        <v>81</v>
      </c>
      <c r="D6541" t="s">
        <v>21</v>
      </c>
      <c r="E6541">
        <v>99212</v>
      </c>
      <c r="F6541" t="s">
        <v>22</v>
      </c>
      <c r="G6541" t="s">
        <v>22</v>
      </c>
      <c r="H6541" t="s">
        <v>57</v>
      </c>
      <c r="I6541" t="s">
        <v>203</v>
      </c>
      <c r="J6541" s="1">
        <v>43303</v>
      </c>
      <c r="K6541" s="1">
        <v>43314</v>
      </c>
      <c r="L6541" t="s">
        <v>118</v>
      </c>
      <c r="N6541" t="s">
        <v>1849</v>
      </c>
    </row>
    <row r="6542" spans="1:14" x14ac:dyDescent="0.25">
      <c r="A6542" t="s">
        <v>38</v>
      </c>
      <c r="B6542" t="s">
        <v>39</v>
      </c>
      <c r="C6542" t="s">
        <v>20</v>
      </c>
      <c r="D6542" t="s">
        <v>21</v>
      </c>
      <c r="E6542">
        <v>98106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43314</v>
      </c>
      <c r="L6542" t="s">
        <v>26</v>
      </c>
      <c r="N6542" t="s">
        <v>24</v>
      </c>
    </row>
    <row r="6543" spans="1:14" x14ac:dyDescent="0.25">
      <c r="A6543" t="s">
        <v>111</v>
      </c>
      <c r="B6543" t="s">
        <v>3401</v>
      </c>
      <c r="C6543" t="s">
        <v>224</v>
      </c>
      <c r="D6543" t="s">
        <v>21</v>
      </c>
      <c r="E6543">
        <v>98155</v>
      </c>
      <c r="F6543" t="s">
        <v>22</v>
      </c>
      <c r="G6543" t="s">
        <v>22</v>
      </c>
      <c r="H6543" t="s">
        <v>57</v>
      </c>
      <c r="I6543" t="s">
        <v>58</v>
      </c>
      <c r="J6543" s="1">
        <v>43286</v>
      </c>
      <c r="K6543" s="1">
        <v>43314</v>
      </c>
      <c r="L6543" t="s">
        <v>118</v>
      </c>
      <c r="N6543" t="s">
        <v>1849</v>
      </c>
    </row>
    <row r="6544" spans="1:14" x14ac:dyDescent="0.25">
      <c r="A6544" t="s">
        <v>507</v>
      </c>
      <c r="B6544" t="s">
        <v>508</v>
      </c>
      <c r="C6544" t="s">
        <v>20</v>
      </c>
      <c r="D6544" t="s">
        <v>21</v>
      </c>
      <c r="E6544">
        <v>98102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43314</v>
      </c>
      <c r="L6544" t="s">
        <v>26</v>
      </c>
      <c r="N6544" t="s">
        <v>24</v>
      </c>
    </row>
    <row r="6545" spans="1:14" x14ac:dyDescent="0.25">
      <c r="A6545" t="s">
        <v>9720</v>
      </c>
      <c r="B6545" t="s">
        <v>9721</v>
      </c>
      <c r="C6545" t="s">
        <v>236</v>
      </c>
      <c r="D6545" t="s">
        <v>21</v>
      </c>
      <c r="E6545">
        <v>98467</v>
      </c>
      <c r="F6545" t="s">
        <v>22</v>
      </c>
      <c r="G6545" t="s">
        <v>22</v>
      </c>
      <c r="H6545" t="s">
        <v>57</v>
      </c>
      <c r="I6545" t="s">
        <v>203</v>
      </c>
      <c r="J6545" s="1">
        <v>43307</v>
      </c>
      <c r="K6545" s="1">
        <v>43314</v>
      </c>
      <c r="L6545" t="s">
        <v>118</v>
      </c>
      <c r="N6545" t="s">
        <v>1992</v>
      </c>
    </row>
    <row r="6546" spans="1:14" x14ac:dyDescent="0.25">
      <c r="A6546" t="s">
        <v>413</v>
      </c>
      <c r="B6546" t="s">
        <v>9722</v>
      </c>
      <c r="C6546" t="s">
        <v>20</v>
      </c>
      <c r="D6546" t="s">
        <v>21</v>
      </c>
      <c r="E6546">
        <v>98101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43314</v>
      </c>
      <c r="L6546" t="s">
        <v>26</v>
      </c>
      <c r="N6546" t="s">
        <v>24</v>
      </c>
    </row>
    <row r="6547" spans="1:14" x14ac:dyDescent="0.25">
      <c r="A6547" t="s">
        <v>955</v>
      </c>
      <c r="B6547" t="s">
        <v>956</v>
      </c>
      <c r="C6547" t="s">
        <v>20</v>
      </c>
      <c r="D6547" t="s">
        <v>21</v>
      </c>
      <c r="E6547">
        <v>98102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43314</v>
      </c>
      <c r="L6547" t="s">
        <v>26</v>
      </c>
      <c r="N6547" t="s">
        <v>24</v>
      </c>
    </row>
    <row r="6548" spans="1:14" x14ac:dyDescent="0.25">
      <c r="A6548" t="s">
        <v>9723</v>
      </c>
      <c r="B6548" t="s">
        <v>9724</v>
      </c>
      <c r="C6548" t="s">
        <v>236</v>
      </c>
      <c r="D6548" t="s">
        <v>21</v>
      </c>
      <c r="E6548">
        <v>98408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43314</v>
      </c>
      <c r="L6548" t="s">
        <v>26</v>
      </c>
      <c r="N6548" t="s">
        <v>24</v>
      </c>
    </row>
    <row r="6549" spans="1:14" x14ac:dyDescent="0.25">
      <c r="A6549" t="s">
        <v>5172</v>
      </c>
      <c r="B6549" t="s">
        <v>5173</v>
      </c>
      <c r="C6549" t="s">
        <v>218</v>
      </c>
      <c r="D6549" t="s">
        <v>21</v>
      </c>
      <c r="E6549">
        <v>98391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43314</v>
      </c>
      <c r="L6549" t="s">
        <v>26</v>
      </c>
      <c r="N6549" t="s">
        <v>24</v>
      </c>
    </row>
    <row r="6550" spans="1:14" x14ac:dyDescent="0.25">
      <c r="A6550" t="s">
        <v>240</v>
      </c>
      <c r="B6550" t="s">
        <v>241</v>
      </c>
      <c r="C6550" t="s">
        <v>236</v>
      </c>
      <c r="D6550" t="s">
        <v>21</v>
      </c>
      <c r="E6550">
        <v>98409</v>
      </c>
      <c r="F6550" t="s">
        <v>22</v>
      </c>
      <c r="G6550" t="s">
        <v>22</v>
      </c>
      <c r="H6550" t="s">
        <v>57</v>
      </c>
      <c r="I6550" t="s">
        <v>212</v>
      </c>
      <c r="J6550" s="1">
        <v>43307</v>
      </c>
      <c r="K6550" s="1">
        <v>43314</v>
      </c>
      <c r="L6550" t="s">
        <v>118</v>
      </c>
      <c r="N6550" t="s">
        <v>1849</v>
      </c>
    </row>
    <row r="6551" spans="1:14" x14ac:dyDescent="0.25">
      <c r="A6551" t="s">
        <v>3637</v>
      </c>
      <c r="B6551" t="s">
        <v>3638</v>
      </c>
      <c r="C6551" t="s">
        <v>286</v>
      </c>
      <c r="D6551" t="s">
        <v>21</v>
      </c>
      <c r="E6551">
        <v>98516</v>
      </c>
      <c r="F6551" t="s">
        <v>22</v>
      </c>
      <c r="G6551" t="s">
        <v>22</v>
      </c>
      <c r="H6551" t="s">
        <v>57</v>
      </c>
      <c r="I6551" t="s">
        <v>203</v>
      </c>
      <c r="J6551" s="1">
        <v>43306</v>
      </c>
      <c r="K6551" s="1">
        <v>43314</v>
      </c>
      <c r="L6551" t="s">
        <v>118</v>
      </c>
      <c r="N6551" t="s">
        <v>1849</v>
      </c>
    </row>
    <row r="6552" spans="1:14" x14ac:dyDescent="0.25">
      <c r="A6552" t="s">
        <v>9725</v>
      </c>
      <c r="B6552" t="s">
        <v>9726</v>
      </c>
      <c r="C6552" t="s">
        <v>236</v>
      </c>
      <c r="D6552" t="s">
        <v>21</v>
      </c>
      <c r="E6552">
        <v>98467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43314</v>
      </c>
      <c r="L6552" t="s">
        <v>26</v>
      </c>
      <c r="N6552" t="s">
        <v>24</v>
      </c>
    </row>
    <row r="6553" spans="1:14" x14ac:dyDescent="0.25">
      <c r="A6553" t="s">
        <v>818</v>
      </c>
      <c r="B6553" t="s">
        <v>2858</v>
      </c>
      <c r="C6553" t="s">
        <v>20</v>
      </c>
      <c r="D6553" t="s">
        <v>21</v>
      </c>
      <c r="E6553">
        <v>98116</v>
      </c>
      <c r="F6553" t="s">
        <v>22</v>
      </c>
      <c r="G6553" t="s">
        <v>22</v>
      </c>
      <c r="H6553" t="s">
        <v>57</v>
      </c>
      <c r="I6553" t="s">
        <v>203</v>
      </c>
      <c r="J6553" s="1">
        <v>43306</v>
      </c>
      <c r="K6553" s="1">
        <v>43314</v>
      </c>
      <c r="L6553" t="s">
        <v>118</v>
      </c>
      <c r="N6553" t="s">
        <v>1849</v>
      </c>
    </row>
    <row r="6554" spans="1:14" x14ac:dyDescent="0.25">
      <c r="A6554" t="s">
        <v>2242</v>
      </c>
      <c r="B6554" t="s">
        <v>2243</v>
      </c>
      <c r="C6554" t="s">
        <v>2244</v>
      </c>
      <c r="D6554" t="s">
        <v>21</v>
      </c>
      <c r="E6554">
        <v>98370</v>
      </c>
      <c r="F6554" t="s">
        <v>22</v>
      </c>
      <c r="G6554" t="s">
        <v>22</v>
      </c>
      <c r="H6554" t="s">
        <v>57</v>
      </c>
      <c r="I6554" t="s">
        <v>58</v>
      </c>
      <c r="J6554" s="1">
        <v>43284</v>
      </c>
      <c r="K6554" s="1">
        <v>43314</v>
      </c>
      <c r="L6554" t="s">
        <v>118</v>
      </c>
      <c r="N6554" t="s">
        <v>1849</v>
      </c>
    </row>
    <row r="6555" spans="1:14" x14ac:dyDescent="0.25">
      <c r="A6555" t="s">
        <v>2538</v>
      </c>
      <c r="B6555" t="s">
        <v>2539</v>
      </c>
      <c r="C6555" t="s">
        <v>20</v>
      </c>
      <c r="D6555" t="s">
        <v>21</v>
      </c>
      <c r="E6555">
        <v>98108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43314</v>
      </c>
      <c r="L6555" t="s">
        <v>26</v>
      </c>
      <c r="N6555" t="s">
        <v>24</v>
      </c>
    </row>
    <row r="6556" spans="1:14" x14ac:dyDescent="0.25">
      <c r="A6556" t="s">
        <v>673</v>
      </c>
      <c r="B6556" t="s">
        <v>9727</v>
      </c>
      <c r="C6556" t="s">
        <v>9728</v>
      </c>
      <c r="D6556" t="s">
        <v>21</v>
      </c>
      <c r="E6556">
        <v>98273</v>
      </c>
      <c r="F6556" t="s">
        <v>22</v>
      </c>
      <c r="G6556" t="s">
        <v>22</v>
      </c>
      <c r="H6556" t="s">
        <v>57</v>
      </c>
      <c r="I6556" t="s">
        <v>212</v>
      </c>
      <c r="J6556" s="1">
        <v>43308</v>
      </c>
      <c r="K6556" s="1">
        <v>43314</v>
      </c>
      <c r="L6556" t="s">
        <v>118</v>
      </c>
      <c r="N6556" t="s">
        <v>1992</v>
      </c>
    </row>
    <row r="6557" spans="1:14" x14ac:dyDescent="0.25">
      <c r="A6557" t="s">
        <v>362</v>
      </c>
      <c r="B6557" t="s">
        <v>363</v>
      </c>
      <c r="C6557" t="s">
        <v>20</v>
      </c>
      <c r="D6557" t="s">
        <v>21</v>
      </c>
      <c r="E6557">
        <v>98102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43314</v>
      </c>
      <c r="L6557" t="s">
        <v>26</v>
      </c>
      <c r="N6557" t="s">
        <v>24</v>
      </c>
    </row>
    <row r="6558" spans="1:14" x14ac:dyDescent="0.25">
      <c r="A6558" t="s">
        <v>2103</v>
      </c>
      <c r="B6558" t="s">
        <v>5370</v>
      </c>
      <c r="C6558" t="s">
        <v>286</v>
      </c>
      <c r="D6558" t="s">
        <v>21</v>
      </c>
      <c r="E6558">
        <v>98506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43314</v>
      </c>
      <c r="L6558" t="s">
        <v>26</v>
      </c>
      <c r="N6558" t="s">
        <v>24</v>
      </c>
    </row>
    <row r="6559" spans="1:14" x14ac:dyDescent="0.25">
      <c r="A6559" t="s">
        <v>2105</v>
      </c>
      <c r="B6559" t="s">
        <v>2106</v>
      </c>
      <c r="C6559" t="s">
        <v>165</v>
      </c>
      <c r="D6559" t="s">
        <v>21</v>
      </c>
      <c r="E6559">
        <v>98371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43314</v>
      </c>
      <c r="L6559" t="s">
        <v>26</v>
      </c>
      <c r="N6559" t="s">
        <v>24</v>
      </c>
    </row>
    <row r="6560" spans="1:14" x14ac:dyDescent="0.25">
      <c r="A6560" t="s">
        <v>2816</v>
      </c>
      <c r="B6560" t="s">
        <v>9729</v>
      </c>
      <c r="C6560" t="s">
        <v>470</v>
      </c>
      <c r="D6560" t="s">
        <v>21</v>
      </c>
      <c r="E6560">
        <v>98146</v>
      </c>
      <c r="F6560" t="s">
        <v>22</v>
      </c>
      <c r="G6560" t="s">
        <v>22</v>
      </c>
      <c r="H6560" t="s">
        <v>57</v>
      </c>
      <c r="I6560" t="s">
        <v>203</v>
      </c>
      <c r="J6560" s="1">
        <v>43299</v>
      </c>
      <c r="K6560" s="1">
        <v>43314</v>
      </c>
      <c r="L6560" t="s">
        <v>118</v>
      </c>
      <c r="N6560" t="s">
        <v>1992</v>
      </c>
    </row>
    <row r="6561" spans="1:14" x14ac:dyDescent="0.25">
      <c r="A6561" t="s">
        <v>342</v>
      </c>
      <c r="B6561" t="s">
        <v>476</v>
      </c>
      <c r="C6561" t="s">
        <v>20</v>
      </c>
      <c r="D6561" t="s">
        <v>21</v>
      </c>
      <c r="E6561">
        <v>98106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43314</v>
      </c>
      <c r="L6561" t="s">
        <v>26</v>
      </c>
      <c r="N6561" t="s">
        <v>24</v>
      </c>
    </row>
    <row r="6562" spans="1:14" x14ac:dyDescent="0.25">
      <c r="A6562" t="s">
        <v>858</v>
      </c>
      <c r="B6562" t="s">
        <v>859</v>
      </c>
      <c r="C6562" t="s">
        <v>20</v>
      </c>
      <c r="D6562" t="s">
        <v>21</v>
      </c>
      <c r="E6562">
        <v>98102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43314</v>
      </c>
      <c r="L6562" t="s">
        <v>26</v>
      </c>
      <c r="N6562" t="s">
        <v>24</v>
      </c>
    </row>
    <row r="6563" spans="1:14" x14ac:dyDescent="0.25">
      <c r="A6563" t="s">
        <v>9730</v>
      </c>
      <c r="B6563" t="s">
        <v>9731</v>
      </c>
      <c r="C6563" t="s">
        <v>20</v>
      </c>
      <c r="D6563" t="s">
        <v>21</v>
      </c>
      <c r="E6563">
        <v>98108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43314</v>
      </c>
      <c r="L6563" t="s">
        <v>26</v>
      </c>
      <c r="N6563" t="s">
        <v>24</v>
      </c>
    </row>
    <row r="6564" spans="1:14" x14ac:dyDescent="0.25">
      <c r="A6564" t="s">
        <v>862</v>
      </c>
      <c r="B6564" t="s">
        <v>863</v>
      </c>
      <c r="C6564" t="s">
        <v>20</v>
      </c>
      <c r="D6564" t="s">
        <v>21</v>
      </c>
      <c r="E6564">
        <v>98102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43314</v>
      </c>
      <c r="L6564" t="s">
        <v>26</v>
      </c>
      <c r="N6564" t="s">
        <v>24</v>
      </c>
    </row>
    <row r="6565" spans="1:14" x14ac:dyDescent="0.25">
      <c r="A6565" t="s">
        <v>9732</v>
      </c>
      <c r="B6565" t="s">
        <v>9733</v>
      </c>
      <c r="C6565" t="s">
        <v>236</v>
      </c>
      <c r="D6565" t="s">
        <v>21</v>
      </c>
      <c r="E6565">
        <v>98405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43314</v>
      </c>
      <c r="L6565" t="s">
        <v>26</v>
      </c>
      <c r="N6565" t="s">
        <v>24</v>
      </c>
    </row>
    <row r="6566" spans="1:14" x14ac:dyDescent="0.25">
      <c r="A6566" t="s">
        <v>4478</v>
      </c>
      <c r="B6566" t="s">
        <v>9734</v>
      </c>
      <c r="C6566" t="s">
        <v>236</v>
      </c>
      <c r="D6566" t="s">
        <v>21</v>
      </c>
      <c r="E6566">
        <v>98409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43314</v>
      </c>
      <c r="L6566" t="s">
        <v>26</v>
      </c>
      <c r="N6566" t="s">
        <v>24</v>
      </c>
    </row>
    <row r="6567" spans="1:14" x14ac:dyDescent="0.25">
      <c r="A6567" t="s">
        <v>3196</v>
      </c>
      <c r="B6567" t="s">
        <v>9735</v>
      </c>
      <c r="C6567" t="s">
        <v>34</v>
      </c>
      <c r="D6567" t="s">
        <v>21</v>
      </c>
      <c r="E6567">
        <v>98665</v>
      </c>
      <c r="F6567" t="s">
        <v>22</v>
      </c>
      <c r="G6567" t="s">
        <v>22</v>
      </c>
      <c r="H6567" t="s">
        <v>57</v>
      </c>
      <c r="I6567" t="s">
        <v>58</v>
      </c>
      <c r="J6567" s="1">
        <v>43292</v>
      </c>
      <c r="K6567" s="1">
        <v>43314</v>
      </c>
      <c r="L6567" t="s">
        <v>118</v>
      </c>
      <c r="N6567" t="s">
        <v>1992</v>
      </c>
    </row>
    <row r="6568" spans="1:14" x14ac:dyDescent="0.25">
      <c r="A6568" t="s">
        <v>9736</v>
      </c>
      <c r="B6568" t="s">
        <v>9737</v>
      </c>
      <c r="C6568" t="s">
        <v>1498</v>
      </c>
      <c r="D6568" t="s">
        <v>21</v>
      </c>
      <c r="E6568">
        <v>98335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43314</v>
      </c>
      <c r="L6568" t="s">
        <v>26</v>
      </c>
      <c r="N6568" t="s">
        <v>24</v>
      </c>
    </row>
    <row r="6569" spans="1:14" x14ac:dyDescent="0.25">
      <c r="A6569" t="s">
        <v>3605</v>
      </c>
      <c r="B6569" t="s">
        <v>3606</v>
      </c>
      <c r="C6569" t="s">
        <v>1498</v>
      </c>
      <c r="D6569" t="s">
        <v>21</v>
      </c>
      <c r="E6569">
        <v>98335</v>
      </c>
      <c r="F6569" t="s">
        <v>22</v>
      </c>
      <c r="G6569" t="s">
        <v>22</v>
      </c>
      <c r="H6569" t="s">
        <v>57</v>
      </c>
      <c r="I6569" t="s">
        <v>203</v>
      </c>
      <c r="J6569" s="1">
        <v>43284</v>
      </c>
      <c r="K6569" s="1">
        <v>43314</v>
      </c>
      <c r="L6569" t="s">
        <v>118</v>
      </c>
      <c r="N6569" t="s">
        <v>1992</v>
      </c>
    </row>
    <row r="6570" spans="1:14" x14ac:dyDescent="0.25">
      <c r="A6570" t="s">
        <v>937</v>
      </c>
      <c r="B6570" t="s">
        <v>938</v>
      </c>
      <c r="C6570" t="s">
        <v>20</v>
      </c>
      <c r="D6570" t="s">
        <v>21</v>
      </c>
      <c r="E6570">
        <v>98102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43314</v>
      </c>
      <c r="L6570" t="s">
        <v>26</v>
      </c>
      <c r="N6570" t="s">
        <v>24</v>
      </c>
    </row>
    <row r="6571" spans="1:14" x14ac:dyDescent="0.25">
      <c r="A6571" t="s">
        <v>643</v>
      </c>
      <c r="B6571" t="s">
        <v>644</v>
      </c>
      <c r="C6571" t="s">
        <v>20</v>
      </c>
      <c r="D6571" t="s">
        <v>21</v>
      </c>
      <c r="E6571">
        <v>98106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43314</v>
      </c>
      <c r="L6571" t="s">
        <v>26</v>
      </c>
      <c r="N6571" t="s">
        <v>24</v>
      </c>
    </row>
    <row r="6572" spans="1:14" x14ac:dyDescent="0.25">
      <c r="A6572" t="s">
        <v>3822</v>
      </c>
      <c r="B6572" t="s">
        <v>3823</v>
      </c>
      <c r="C6572" t="s">
        <v>1688</v>
      </c>
      <c r="D6572" t="s">
        <v>21</v>
      </c>
      <c r="E6572">
        <v>98198</v>
      </c>
      <c r="F6572" t="s">
        <v>22</v>
      </c>
      <c r="G6572" t="s">
        <v>22</v>
      </c>
      <c r="H6572" t="s">
        <v>104</v>
      </c>
      <c r="I6572" t="s">
        <v>148</v>
      </c>
      <c r="J6572" s="1">
        <v>43258</v>
      </c>
      <c r="K6572" s="1">
        <v>43314</v>
      </c>
      <c r="L6572" t="s">
        <v>118</v>
      </c>
      <c r="N6572" t="s">
        <v>1854</v>
      </c>
    </row>
    <row r="6573" spans="1:14" x14ac:dyDescent="0.25">
      <c r="A6573" t="s">
        <v>210</v>
      </c>
      <c r="B6573" t="s">
        <v>9738</v>
      </c>
      <c r="C6573" t="s">
        <v>218</v>
      </c>
      <c r="D6573" t="s">
        <v>21</v>
      </c>
      <c r="E6573">
        <v>98391</v>
      </c>
      <c r="F6573" t="s">
        <v>22</v>
      </c>
      <c r="G6573" t="s">
        <v>22</v>
      </c>
      <c r="H6573" t="s">
        <v>57</v>
      </c>
      <c r="I6573" t="s">
        <v>58</v>
      </c>
      <c r="J6573" s="1">
        <v>43304</v>
      </c>
      <c r="K6573" s="1">
        <v>43314</v>
      </c>
      <c r="L6573" t="s">
        <v>118</v>
      </c>
      <c r="N6573" t="s">
        <v>1992</v>
      </c>
    </row>
    <row r="6574" spans="1:14" x14ac:dyDescent="0.25">
      <c r="A6574" t="s">
        <v>651</v>
      </c>
      <c r="B6574" t="s">
        <v>9739</v>
      </c>
      <c r="C6574" t="s">
        <v>92</v>
      </c>
      <c r="D6574" t="s">
        <v>21</v>
      </c>
      <c r="E6574">
        <v>98273</v>
      </c>
      <c r="F6574" t="s">
        <v>22</v>
      </c>
      <c r="G6574" t="s">
        <v>22</v>
      </c>
      <c r="H6574" t="s">
        <v>57</v>
      </c>
      <c r="I6574" t="s">
        <v>212</v>
      </c>
      <c r="J6574" s="1">
        <v>43308</v>
      </c>
      <c r="K6574" s="1">
        <v>43314</v>
      </c>
      <c r="L6574" t="s">
        <v>118</v>
      </c>
      <c r="N6574" t="s">
        <v>1992</v>
      </c>
    </row>
    <row r="6575" spans="1:14" x14ac:dyDescent="0.25">
      <c r="A6575" t="s">
        <v>9740</v>
      </c>
      <c r="B6575" t="s">
        <v>4572</v>
      </c>
      <c r="C6575" t="s">
        <v>555</v>
      </c>
      <c r="D6575" t="s">
        <v>21</v>
      </c>
      <c r="E6575">
        <v>98052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43313</v>
      </c>
      <c r="L6575" t="s">
        <v>26</v>
      </c>
      <c r="N6575" t="s">
        <v>24</v>
      </c>
    </row>
    <row r="6576" spans="1:14" x14ac:dyDescent="0.25">
      <c r="A6576" t="s">
        <v>4575</v>
      </c>
      <c r="B6576" t="s">
        <v>4576</v>
      </c>
      <c r="C6576" t="s">
        <v>555</v>
      </c>
      <c r="D6576" t="s">
        <v>21</v>
      </c>
      <c r="E6576">
        <v>98052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43313</v>
      </c>
      <c r="L6576" t="s">
        <v>26</v>
      </c>
      <c r="N6576" t="s">
        <v>24</v>
      </c>
    </row>
    <row r="6577" spans="1:14" x14ac:dyDescent="0.25">
      <c r="A6577" t="s">
        <v>3670</v>
      </c>
      <c r="B6577" t="s">
        <v>3671</v>
      </c>
      <c r="C6577" t="s">
        <v>555</v>
      </c>
      <c r="D6577" t="s">
        <v>21</v>
      </c>
      <c r="E6577">
        <v>98052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43313</v>
      </c>
      <c r="L6577" t="s">
        <v>26</v>
      </c>
      <c r="N6577" t="s">
        <v>24</v>
      </c>
    </row>
    <row r="6578" spans="1:14" x14ac:dyDescent="0.25">
      <c r="A6578" t="s">
        <v>3405</v>
      </c>
      <c r="B6578" t="s">
        <v>3406</v>
      </c>
      <c r="C6578" t="s">
        <v>20</v>
      </c>
      <c r="D6578" t="s">
        <v>21</v>
      </c>
      <c r="E6578">
        <v>98136</v>
      </c>
      <c r="F6578" t="s">
        <v>22</v>
      </c>
      <c r="G6578" t="s">
        <v>22</v>
      </c>
      <c r="H6578" t="s">
        <v>9741</v>
      </c>
      <c r="I6578" t="s">
        <v>203</v>
      </c>
      <c r="J6578" t="s">
        <v>59</v>
      </c>
      <c r="K6578" s="1">
        <v>43313</v>
      </c>
      <c r="L6578" t="s">
        <v>60</v>
      </c>
      <c r="M6578" t="str">
        <f>HYPERLINK("https://www.regulations.gov/docket?D=FDA-2018-H-2178")</f>
        <v>https://www.regulations.gov/docket?D=FDA-2018-H-2178</v>
      </c>
      <c r="N6578" t="s">
        <v>59</v>
      </c>
    </row>
    <row r="6579" spans="1:14" x14ac:dyDescent="0.25">
      <c r="A6579" t="s">
        <v>352</v>
      </c>
      <c r="B6579" t="s">
        <v>3117</v>
      </c>
      <c r="C6579" t="s">
        <v>555</v>
      </c>
      <c r="D6579" t="s">
        <v>21</v>
      </c>
      <c r="E6579">
        <v>98053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43313</v>
      </c>
      <c r="L6579" t="s">
        <v>26</v>
      </c>
      <c r="N6579" t="s">
        <v>24</v>
      </c>
    </row>
    <row r="6580" spans="1:14" x14ac:dyDescent="0.25">
      <c r="A6580" t="s">
        <v>93</v>
      </c>
      <c r="B6580" t="s">
        <v>265</v>
      </c>
      <c r="C6580" t="s">
        <v>266</v>
      </c>
      <c r="D6580" t="s">
        <v>21</v>
      </c>
      <c r="E6580">
        <v>98001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43313</v>
      </c>
      <c r="L6580" t="s">
        <v>26</v>
      </c>
      <c r="N6580" t="s">
        <v>24</v>
      </c>
    </row>
    <row r="6581" spans="1:14" x14ac:dyDescent="0.25">
      <c r="A6581" t="s">
        <v>6336</v>
      </c>
      <c r="B6581" t="s">
        <v>6337</v>
      </c>
      <c r="C6581" t="s">
        <v>266</v>
      </c>
      <c r="D6581" t="s">
        <v>21</v>
      </c>
      <c r="E6581">
        <v>98002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43313</v>
      </c>
      <c r="L6581" t="s">
        <v>26</v>
      </c>
      <c r="N6581" t="s">
        <v>24</v>
      </c>
    </row>
    <row r="6582" spans="1:14" x14ac:dyDescent="0.25">
      <c r="A6582" t="s">
        <v>9742</v>
      </c>
      <c r="B6582" t="s">
        <v>9743</v>
      </c>
      <c r="C6582" t="s">
        <v>266</v>
      </c>
      <c r="D6582" t="s">
        <v>21</v>
      </c>
      <c r="E6582">
        <v>98002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43313</v>
      </c>
      <c r="L6582" t="s">
        <v>26</v>
      </c>
      <c r="N6582" t="s">
        <v>24</v>
      </c>
    </row>
    <row r="6583" spans="1:14" x14ac:dyDescent="0.25">
      <c r="A6583" t="s">
        <v>3453</v>
      </c>
      <c r="B6583" t="s">
        <v>3454</v>
      </c>
      <c r="C6583" t="s">
        <v>555</v>
      </c>
      <c r="D6583" t="s">
        <v>21</v>
      </c>
      <c r="E6583">
        <v>98052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43313</v>
      </c>
      <c r="L6583" t="s">
        <v>26</v>
      </c>
      <c r="N6583" t="s">
        <v>24</v>
      </c>
    </row>
    <row r="6584" spans="1:14" x14ac:dyDescent="0.25">
      <c r="A6584" t="s">
        <v>7341</v>
      </c>
      <c r="B6584" t="s">
        <v>3132</v>
      </c>
      <c r="C6584" t="s">
        <v>555</v>
      </c>
      <c r="D6584" t="s">
        <v>21</v>
      </c>
      <c r="E6584">
        <v>98007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43313</v>
      </c>
      <c r="L6584" t="s">
        <v>26</v>
      </c>
      <c r="N6584" t="s">
        <v>24</v>
      </c>
    </row>
    <row r="6585" spans="1:14" x14ac:dyDescent="0.25">
      <c r="A6585" t="s">
        <v>244</v>
      </c>
      <c r="B6585" t="s">
        <v>3097</v>
      </c>
      <c r="C6585" t="s">
        <v>555</v>
      </c>
      <c r="D6585" t="s">
        <v>21</v>
      </c>
      <c r="E6585">
        <v>98052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43313</v>
      </c>
      <c r="L6585" t="s">
        <v>26</v>
      </c>
      <c r="N6585" t="s">
        <v>24</v>
      </c>
    </row>
    <row r="6586" spans="1:14" x14ac:dyDescent="0.25">
      <c r="A6586" t="s">
        <v>316</v>
      </c>
      <c r="B6586" t="s">
        <v>4283</v>
      </c>
      <c r="C6586" t="s">
        <v>4284</v>
      </c>
      <c r="D6586" t="s">
        <v>21</v>
      </c>
      <c r="E6586">
        <v>98407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43313</v>
      </c>
      <c r="L6586" t="s">
        <v>26</v>
      </c>
      <c r="N6586" t="s">
        <v>24</v>
      </c>
    </row>
    <row r="6587" spans="1:14" x14ac:dyDescent="0.25">
      <c r="A6587" t="s">
        <v>316</v>
      </c>
      <c r="B6587" t="s">
        <v>9744</v>
      </c>
      <c r="C6587" t="s">
        <v>236</v>
      </c>
      <c r="D6587" t="s">
        <v>21</v>
      </c>
      <c r="E6587">
        <v>98408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43313</v>
      </c>
      <c r="L6587" t="s">
        <v>26</v>
      </c>
      <c r="N6587" t="s">
        <v>24</v>
      </c>
    </row>
    <row r="6588" spans="1:14" x14ac:dyDescent="0.25">
      <c r="A6588" t="s">
        <v>316</v>
      </c>
      <c r="B6588" t="s">
        <v>9745</v>
      </c>
      <c r="C6588" t="s">
        <v>266</v>
      </c>
      <c r="D6588" t="s">
        <v>21</v>
      </c>
      <c r="E6588">
        <v>98002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43313</v>
      </c>
      <c r="L6588" t="s">
        <v>26</v>
      </c>
      <c r="N6588" t="s">
        <v>24</v>
      </c>
    </row>
    <row r="6589" spans="1:14" x14ac:dyDescent="0.25">
      <c r="A6589" t="s">
        <v>242</v>
      </c>
      <c r="B6589" t="s">
        <v>636</v>
      </c>
      <c r="C6589" t="s">
        <v>227</v>
      </c>
      <c r="D6589" t="s">
        <v>21</v>
      </c>
      <c r="E6589">
        <v>98227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43313</v>
      </c>
      <c r="L6589" t="s">
        <v>26</v>
      </c>
      <c r="N6589" t="s">
        <v>24</v>
      </c>
    </row>
    <row r="6590" spans="1:14" x14ac:dyDescent="0.25">
      <c r="A6590" t="s">
        <v>3460</v>
      </c>
      <c r="B6590" t="s">
        <v>3461</v>
      </c>
      <c r="C6590" t="s">
        <v>555</v>
      </c>
      <c r="D6590" t="s">
        <v>21</v>
      </c>
      <c r="E6590">
        <v>98052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43313</v>
      </c>
      <c r="L6590" t="s">
        <v>26</v>
      </c>
      <c r="N6590" t="s">
        <v>24</v>
      </c>
    </row>
    <row r="6591" spans="1:14" x14ac:dyDescent="0.25">
      <c r="A6591" t="s">
        <v>6342</v>
      </c>
      <c r="B6591" t="s">
        <v>9746</v>
      </c>
      <c r="C6591" t="s">
        <v>266</v>
      </c>
      <c r="D6591" t="s">
        <v>21</v>
      </c>
      <c r="E6591">
        <v>98002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43313</v>
      </c>
      <c r="L6591" t="s">
        <v>26</v>
      </c>
      <c r="N6591" t="s">
        <v>24</v>
      </c>
    </row>
    <row r="6592" spans="1:14" x14ac:dyDescent="0.25">
      <c r="A6592" t="s">
        <v>683</v>
      </c>
      <c r="B6592" t="s">
        <v>9747</v>
      </c>
      <c r="C6592" t="s">
        <v>236</v>
      </c>
      <c r="D6592" t="s">
        <v>21</v>
      </c>
      <c r="E6592">
        <v>98444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43313</v>
      </c>
      <c r="L6592" t="s">
        <v>26</v>
      </c>
      <c r="N6592" t="s">
        <v>24</v>
      </c>
    </row>
    <row r="6593" spans="1:14" x14ac:dyDescent="0.25">
      <c r="A6593" t="s">
        <v>194</v>
      </c>
      <c r="B6593" t="s">
        <v>9748</v>
      </c>
      <c r="C6593" t="s">
        <v>555</v>
      </c>
      <c r="D6593" t="s">
        <v>21</v>
      </c>
      <c r="E6593">
        <v>98053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43313</v>
      </c>
      <c r="L6593" t="s">
        <v>26</v>
      </c>
      <c r="N6593" t="s">
        <v>24</v>
      </c>
    </row>
    <row r="6594" spans="1:14" x14ac:dyDescent="0.25">
      <c r="A6594" t="s">
        <v>5269</v>
      </c>
      <c r="B6594" t="s">
        <v>9749</v>
      </c>
      <c r="C6594" t="s">
        <v>236</v>
      </c>
      <c r="D6594" t="s">
        <v>21</v>
      </c>
      <c r="E6594">
        <v>98444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43313</v>
      </c>
      <c r="L6594" t="s">
        <v>26</v>
      </c>
      <c r="N6594" t="s">
        <v>24</v>
      </c>
    </row>
    <row r="6595" spans="1:14" x14ac:dyDescent="0.25">
      <c r="A6595" t="s">
        <v>479</v>
      </c>
      <c r="B6595" t="s">
        <v>3471</v>
      </c>
      <c r="C6595" t="s">
        <v>555</v>
      </c>
      <c r="D6595" t="s">
        <v>21</v>
      </c>
      <c r="E6595">
        <v>98052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43313</v>
      </c>
      <c r="L6595" t="s">
        <v>26</v>
      </c>
      <c r="N6595" t="s">
        <v>24</v>
      </c>
    </row>
    <row r="6596" spans="1:14" x14ac:dyDescent="0.25">
      <c r="A6596" t="s">
        <v>2184</v>
      </c>
      <c r="B6596" t="s">
        <v>2185</v>
      </c>
      <c r="C6596" t="s">
        <v>555</v>
      </c>
      <c r="D6596" t="s">
        <v>21</v>
      </c>
      <c r="E6596">
        <v>98052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43313</v>
      </c>
      <c r="L6596" t="s">
        <v>26</v>
      </c>
      <c r="N6596" t="s">
        <v>24</v>
      </c>
    </row>
    <row r="6597" spans="1:14" x14ac:dyDescent="0.25">
      <c r="A6597" t="s">
        <v>5276</v>
      </c>
      <c r="B6597" t="s">
        <v>5277</v>
      </c>
      <c r="C6597" t="s">
        <v>236</v>
      </c>
      <c r="D6597" t="s">
        <v>21</v>
      </c>
      <c r="E6597">
        <v>98405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43313</v>
      </c>
      <c r="L6597" t="s">
        <v>26</v>
      </c>
      <c r="N6597" t="s">
        <v>24</v>
      </c>
    </row>
    <row r="6598" spans="1:14" x14ac:dyDescent="0.25">
      <c r="A6598" t="s">
        <v>77</v>
      </c>
      <c r="B6598" t="s">
        <v>3395</v>
      </c>
      <c r="C6598" t="s">
        <v>555</v>
      </c>
      <c r="D6598" t="s">
        <v>21</v>
      </c>
      <c r="E6598">
        <v>98052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43313</v>
      </c>
      <c r="L6598" t="s">
        <v>26</v>
      </c>
      <c r="N6598" t="s">
        <v>24</v>
      </c>
    </row>
    <row r="6599" spans="1:14" x14ac:dyDescent="0.25">
      <c r="A6599" t="s">
        <v>9750</v>
      </c>
      <c r="B6599" t="s">
        <v>9751</v>
      </c>
      <c r="C6599" t="s">
        <v>236</v>
      </c>
      <c r="D6599" t="s">
        <v>21</v>
      </c>
      <c r="E6599">
        <v>98405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43313</v>
      </c>
      <c r="L6599" t="s">
        <v>26</v>
      </c>
      <c r="N6599" t="s">
        <v>24</v>
      </c>
    </row>
    <row r="6600" spans="1:14" x14ac:dyDescent="0.25">
      <c r="A6600" t="s">
        <v>9752</v>
      </c>
      <c r="B6600" t="s">
        <v>9753</v>
      </c>
      <c r="C6600" t="s">
        <v>555</v>
      </c>
      <c r="D6600" t="s">
        <v>21</v>
      </c>
      <c r="E6600">
        <v>98052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43313</v>
      </c>
      <c r="L6600" t="s">
        <v>26</v>
      </c>
      <c r="N6600" t="s">
        <v>24</v>
      </c>
    </row>
    <row r="6601" spans="1:14" x14ac:dyDescent="0.25">
      <c r="A6601" t="s">
        <v>7309</v>
      </c>
      <c r="B6601" t="s">
        <v>9754</v>
      </c>
      <c r="C6601" t="s">
        <v>215</v>
      </c>
      <c r="D6601" t="s">
        <v>21</v>
      </c>
      <c r="E6601">
        <v>98003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43313</v>
      </c>
      <c r="L6601" t="s">
        <v>26</v>
      </c>
      <c r="N6601" t="s">
        <v>24</v>
      </c>
    </row>
    <row r="6602" spans="1:14" x14ac:dyDescent="0.25">
      <c r="A6602" t="s">
        <v>5346</v>
      </c>
      <c r="B6602" t="s">
        <v>5347</v>
      </c>
      <c r="C6602" t="s">
        <v>236</v>
      </c>
      <c r="D6602" t="s">
        <v>21</v>
      </c>
      <c r="E6602">
        <v>98403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43312</v>
      </c>
      <c r="L6602" t="s">
        <v>26</v>
      </c>
      <c r="N6602" t="s">
        <v>24</v>
      </c>
    </row>
    <row r="6603" spans="1:14" x14ac:dyDescent="0.25">
      <c r="A6603" t="s">
        <v>9755</v>
      </c>
      <c r="B6603" t="s">
        <v>9756</v>
      </c>
      <c r="C6603" t="s">
        <v>236</v>
      </c>
      <c r="D6603" t="s">
        <v>21</v>
      </c>
      <c r="E6603">
        <v>98403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43312</v>
      </c>
      <c r="L6603" t="s">
        <v>26</v>
      </c>
      <c r="N6603" t="s">
        <v>24</v>
      </c>
    </row>
    <row r="6604" spans="1:14" x14ac:dyDescent="0.25">
      <c r="A6604" t="s">
        <v>9757</v>
      </c>
      <c r="B6604" t="s">
        <v>9758</v>
      </c>
      <c r="C6604" t="s">
        <v>614</v>
      </c>
      <c r="D6604" t="s">
        <v>21</v>
      </c>
      <c r="E6604">
        <v>98674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43312</v>
      </c>
      <c r="L6604" t="s">
        <v>26</v>
      </c>
      <c r="N6604" t="s">
        <v>24</v>
      </c>
    </row>
    <row r="6605" spans="1:14" x14ac:dyDescent="0.25">
      <c r="A6605" t="s">
        <v>5350</v>
      </c>
      <c r="B6605" t="s">
        <v>5351</v>
      </c>
      <c r="C6605" t="s">
        <v>236</v>
      </c>
      <c r="D6605" t="s">
        <v>21</v>
      </c>
      <c r="E6605">
        <v>98409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43312</v>
      </c>
      <c r="L6605" t="s">
        <v>26</v>
      </c>
      <c r="N6605" t="s">
        <v>24</v>
      </c>
    </row>
    <row r="6606" spans="1:14" x14ac:dyDescent="0.25">
      <c r="A6606" t="s">
        <v>983</v>
      </c>
      <c r="B6606" t="s">
        <v>984</v>
      </c>
      <c r="C6606" t="s">
        <v>20</v>
      </c>
      <c r="D6606" t="s">
        <v>21</v>
      </c>
      <c r="E6606">
        <v>98104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43312</v>
      </c>
      <c r="L6606" t="s">
        <v>26</v>
      </c>
      <c r="N6606" t="s">
        <v>24</v>
      </c>
    </row>
    <row r="6607" spans="1:14" x14ac:dyDescent="0.25">
      <c r="A6607" t="s">
        <v>9759</v>
      </c>
      <c r="B6607" t="s">
        <v>9760</v>
      </c>
      <c r="C6607" t="s">
        <v>236</v>
      </c>
      <c r="D6607" t="s">
        <v>21</v>
      </c>
      <c r="E6607">
        <v>98408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43312</v>
      </c>
      <c r="L6607" t="s">
        <v>26</v>
      </c>
      <c r="N6607" t="s">
        <v>24</v>
      </c>
    </row>
    <row r="6608" spans="1:14" x14ac:dyDescent="0.25">
      <c r="A6608" t="s">
        <v>9761</v>
      </c>
      <c r="B6608" t="s">
        <v>9762</v>
      </c>
      <c r="C6608" t="s">
        <v>236</v>
      </c>
      <c r="D6608" t="s">
        <v>21</v>
      </c>
      <c r="E6608">
        <v>98444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43312</v>
      </c>
      <c r="L6608" t="s">
        <v>26</v>
      </c>
      <c r="N6608" t="s">
        <v>24</v>
      </c>
    </row>
    <row r="6609" spans="1:14" x14ac:dyDescent="0.25">
      <c r="A6609" t="s">
        <v>9763</v>
      </c>
      <c r="B6609" t="s">
        <v>9764</v>
      </c>
      <c r="C6609" t="s">
        <v>236</v>
      </c>
      <c r="D6609" t="s">
        <v>21</v>
      </c>
      <c r="E6609">
        <v>98444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43312</v>
      </c>
      <c r="L6609" t="s">
        <v>26</v>
      </c>
      <c r="N6609" t="s">
        <v>24</v>
      </c>
    </row>
    <row r="6610" spans="1:14" x14ac:dyDescent="0.25">
      <c r="A6610" t="s">
        <v>9765</v>
      </c>
      <c r="B6610" t="s">
        <v>9766</v>
      </c>
      <c r="C6610" t="s">
        <v>236</v>
      </c>
      <c r="D6610" t="s">
        <v>21</v>
      </c>
      <c r="E6610">
        <v>98418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43312</v>
      </c>
      <c r="L6610" t="s">
        <v>26</v>
      </c>
      <c r="N6610" t="s">
        <v>24</v>
      </c>
    </row>
    <row r="6611" spans="1:14" x14ac:dyDescent="0.25">
      <c r="A6611" t="s">
        <v>444</v>
      </c>
      <c r="B6611" t="s">
        <v>445</v>
      </c>
      <c r="C6611" t="s">
        <v>20</v>
      </c>
      <c r="D6611" t="s">
        <v>21</v>
      </c>
      <c r="E6611">
        <v>98102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43312</v>
      </c>
      <c r="L6611" t="s">
        <v>26</v>
      </c>
      <c r="N6611" t="s">
        <v>24</v>
      </c>
    </row>
    <row r="6612" spans="1:14" x14ac:dyDescent="0.25">
      <c r="A6612" t="s">
        <v>9767</v>
      </c>
      <c r="B6612" t="s">
        <v>9768</v>
      </c>
      <c r="C6612" t="s">
        <v>236</v>
      </c>
      <c r="D6612" t="s">
        <v>21</v>
      </c>
      <c r="E6612">
        <v>98444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43312</v>
      </c>
      <c r="L6612" t="s">
        <v>26</v>
      </c>
      <c r="N6612" t="s">
        <v>24</v>
      </c>
    </row>
    <row r="6613" spans="1:14" x14ac:dyDescent="0.25">
      <c r="A6613" t="s">
        <v>9769</v>
      </c>
      <c r="B6613" t="s">
        <v>9770</v>
      </c>
      <c r="C6613" t="s">
        <v>236</v>
      </c>
      <c r="D6613" t="s">
        <v>21</v>
      </c>
      <c r="E6613">
        <v>98418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43312</v>
      </c>
      <c r="L6613" t="s">
        <v>26</v>
      </c>
      <c r="N6613" t="s">
        <v>24</v>
      </c>
    </row>
    <row r="6614" spans="1:14" x14ac:dyDescent="0.25">
      <c r="A6614" t="s">
        <v>9771</v>
      </c>
      <c r="B6614" t="s">
        <v>9772</v>
      </c>
      <c r="C6614" t="s">
        <v>236</v>
      </c>
      <c r="D6614" t="s">
        <v>21</v>
      </c>
      <c r="E6614">
        <v>98406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43312</v>
      </c>
      <c r="L6614" t="s">
        <v>26</v>
      </c>
      <c r="N6614" t="s">
        <v>24</v>
      </c>
    </row>
    <row r="6615" spans="1:14" x14ac:dyDescent="0.25">
      <c r="A6615" t="s">
        <v>111</v>
      </c>
      <c r="B6615" t="s">
        <v>9773</v>
      </c>
      <c r="C6615" t="s">
        <v>1566</v>
      </c>
      <c r="D6615" t="s">
        <v>21</v>
      </c>
      <c r="E6615">
        <v>98520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43312</v>
      </c>
      <c r="L6615" t="s">
        <v>26</v>
      </c>
      <c r="N6615" t="s">
        <v>24</v>
      </c>
    </row>
    <row r="6616" spans="1:14" x14ac:dyDescent="0.25">
      <c r="A6616" t="s">
        <v>9774</v>
      </c>
      <c r="B6616" t="s">
        <v>9775</v>
      </c>
      <c r="C6616" t="s">
        <v>236</v>
      </c>
      <c r="D6616" t="s">
        <v>21</v>
      </c>
      <c r="E6616">
        <v>98408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43312</v>
      </c>
      <c r="L6616" t="s">
        <v>26</v>
      </c>
      <c r="N6616" t="s">
        <v>24</v>
      </c>
    </row>
    <row r="6617" spans="1:14" x14ac:dyDescent="0.25">
      <c r="A6617" t="s">
        <v>4157</v>
      </c>
      <c r="B6617" t="s">
        <v>4158</v>
      </c>
      <c r="C6617" t="s">
        <v>236</v>
      </c>
      <c r="D6617" t="s">
        <v>21</v>
      </c>
      <c r="E6617">
        <v>98444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43312</v>
      </c>
      <c r="L6617" t="s">
        <v>26</v>
      </c>
      <c r="N6617" t="s">
        <v>24</v>
      </c>
    </row>
    <row r="6618" spans="1:14" x14ac:dyDescent="0.25">
      <c r="A6618" t="s">
        <v>503</v>
      </c>
      <c r="B6618" t="s">
        <v>9776</v>
      </c>
      <c r="C6618" t="s">
        <v>236</v>
      </c>
      <c r="D6618" t="s">
        <v>21</v>
      </c>
      <c r="E6618">
        <v>98405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43312</v>
      </c>
      <c r="L6618" t="s">
        <v>26</v>
      </c>
      <c r="N6618" t="s">
        <v>24</v>
      </c>
    </row>
    <row r="6619" spans="1:14" x14ac:dyDescent="0.25">
      <c r="A6619" t="s">
        <v>503</v>
      </c>
      <c r="B6619" t="s">
        <v>9777</v>
      </c>
      <c r="C6619" t="s">
        <v>236</v>
      </c>
      <c r="D6619" t="s">
        <v>21</v>
      </c>
      <c r="E6619">
        <v>98406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43312</v>
      </c>
      <c r="L6619" t="s">
        <v>26</v>
      </c>
      <c r="N6619" t="s">
        <v>24</v>
      </c>
    </row>
    <row r="6620" spans="1:14" x14ac:dyDescent="0.25">
      <c r="A6620" t="s">
        <v>1922</v>
      </c>
      <c r="B6620" t="s">
        <v>1923</v>
      </c>
      <c r="C6620" t="s">
        <v>227</v>
      </c>
      <c r="D6620" t="s">
        <v>21</v>
      </c>
      <c r="E6620">
        <v>98226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43312</v>
      </c>
      <c r="L6620" t="s">
        <v>26</v>
      </c>
      <c r="N6620" t="s">
        <v>24</v>
      </c>
    </row>
    <row r="6621" spans="1:14" x14ac:dyDescent="0.25">
      <c r="A6621" t="s">
        <v>1275</v>
      </c>
      <c r="B6621" t="s">
        <v>9778</v>
      </c>
      <c r="C6621" t="s">
        <v>236</v>
      </c>
      <c r="D6621" t="s">
        <v>21</v>
      </c>
      <c r="E6621">
        <v>98405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43312</v>
      </c>
      <c r="L6621" t="s">
        <v>26</v>
      </c>
      <c r="N6621" t="s">
        <v>24</v>
      </c>
    </row>
    <row r="6622" spans="1:14" x14ac:dyDescent="0.25">
      <c r="A6622" t="s">
        <v>9779</v>
      </c>
      <c r="B6622" t="s">
        <v>9780</v>
      </c>
      <c r="C6622" t="s">
        <v>236</v>
      </c>
      <c r="D6622" t="s">
        <v>21</v>
      </c>
      <c r="E6622">
        <v>98408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43312</v>
      </c>
      <c r="L6622" t="s">
        <v>26</v>
      </c>
      <c r="N6622" t="s">
        <v>24</v>
      </c>
    </row>
    <row r="6623" spans="1:14" x14ac:dyDescent="0.25">
      <c r="A6623" t="s">
        <v>2560</v>
      </c>
      <c r="B6623" t="s">
        <v>2997</v>
      </c>
      <c r="C6623" t="s">
        <v>224</v>
      </c>
      <c r="D6623" t="s">
        <v>21</v>
      </c>
      <c r="E6623">
        <v>98125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43312</v>
      </c>
      <c r="L6623" t="s">
        <v>26</v>
      </c>
      <c r="N6623" t="s">
        <v>24</v>
      </c>
    </row>
    <row r="6624" spans="1:14" x14ac:dyDescent="0.25">
      <c r="A6624" t="s">
        <v>7337</v>
      </c>
      <c r="B6624" t="s">
        <v>9781</v>
      </c>
      <c r="C6624" t="s">
        <v>236</v>
      </c>
      <c r="D6624" t="s">
        <v>21</v>
      </c>
      <c r="E6624">
        <v>98444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43312</v>
      </c>
      <c r="L6624" t="s">
        <v>26</v>
      </c>
      <c r="N6624" t="s">
        <v>24</v>
      </c>
    </row>
    <row r="6625" spans="1:14" x14ac:dyDescent="0.25">
      <c r="A6625" t="s">
        <v>5145</v>
      </c>
      <c r="B6625" t="s">
        <v>5146</v>
      </c>
      <c r="C6625" t="s">
        <v>236</v>
      </c>
      <c r="D6625" t="s">
        <v>21</v>
      </c>
      <c r="E6625">
        <v>98466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43312</v>
      </c>
      <c r="L6625" t="s">
        <v>26</v>
      </c>
      <c r="N6625" t="s">
        <v>24</v>
      </c>
    </row>
    <row r="6626" spans="1:14" x14ac:dyDescent="0.25">
      <c r="A6626" t="s">
        <v>413</v>
      </c>
      <c r="B6626" t="s">
        <v>9782</v>
      </c>
      <c r="C6626" t="s">
        <v>236</v>
      </c>
      <c r="D6626" t="s">
        <v>21</v>
      </c>
      <c r="E6626">
        <v>98406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43312</v>
      </c>
      <c r="L6626" t="s">
        <v>26</v>
      </c>
      <c r="N6626" t="s">
        <v>24</v>
      </c>
    </row>
    <row r="6627" spans="1:14" x14ac:dyDescent="0.25">
      <c r="A6627" t="s">
        <v>51</v>
      </c>
      <c r="B6627" t="s">
        <v>52</v>
      </c>
      <c r="C6627" t="s">
        <v>53</v>
      </c>
      <c r="D6627" t="s">
        <v>21</v>
      </c>
      <c r="E6627">
        <v>98815</v>
      </c>
      <c r="F6627" t="s">
        <v>22</v>
      </c>
      <c r="G6627" t="s">
        <v>22</v>
      </c>
      <c r="H6627" t="s">
        <v>104</v>
      </c>
      <c r="I6627" t="s">
        <v>105</v>
      </c>
      <c r="J6627" t="s">
        <v>59</v>
      </c>
      <c r="K6627" s="1">
        <v>43312</v>
      </c>
      <c r="L6627" t="s">
        <v>60</v>
      </c>
      <c r="M6627" t="str">
        <f>HYPERLINK("https://www.regulations.gov/docket?D=FDA-2018-H-2964")</f>
        <v>https://www.regulations.gov/docket?D=FDA-2018-H-2964</v>
      </c>
      <c r="N6627" t="s">
        <v>59</v>
      </c>
    </row>
    <row r="6628" spans="1:14" x14ac:dyDescent="0.25">
      <c r="A6628" t="s">
        <v>4169</v>
      </c>
      <c r="B6628" t="s">
        <v>9783</v>
      </c>
      <c r="C6628" t="s">
        <v>236</v>
      </c>
      <c r="D6628" t="s">
        <v>21</v>
      </c>
      <c r="E6628">
        <v>98409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43312</v>
      </c>
      <c r="L6628" t="s">
        <v>26</v>
      </c>
      <c r="N6628" t="s">
        <v>24</v>
      </c>
    </row>
    <row r="6629" spans="1:14" x14ac:dyDescent="0.25">
      <c r="A6629" t="s">
        <v>9784</v>
      </c>
      <c r="B6629" t="s">
        <v>9785</v>
      </c>
      <c r="C6629" t="s">
        <v>236</v>
      </c>
      <c r="D6629" t="s">
        <v>21</v>
      </c>
      <c r="E6629">
        <v>98444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43312</v>
      </c>
      <c r="L6629" t="s">
        <v>26</v>
      </c>
      <c r="N6629" t="s">
        <v>24</v>
      </c>
    </row>
    <row r="6630" spans="1:14" x14ac:dyDescent="0.25">
      <c r="A6630" t="s">
        <v>9786</v>
      </c>
      <c r="B6630" t="s">
        <v>9787</v>
      </c>
      <c r="C6630" t="s">
        <v>590</v>
      </c>
      <c r="D6630" t="s">
        <v>21</v>
      </c>
      <c r="E6630">
        <v>98062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43312</v>
      </c>
      <c r="L6630" t="s">
        <v>26</v>
      </c>
      <c r="N6630" t="s">
        <v>24</v>
      </c>
    </row>
    <row r="6631" spans="1:14" x14ac:dyDescent="0.25">
      <c r="A6631" t="s">
        <v>9788</v>
      </c>
      <c r="B6631" t="s">
        <v>9789</v>
      </c>
      <c r="C6631" t="s">
        <v>236</v>
      </c>
      <c r="D6631" t="s">
        <v>21</v>
      </c>
      <c r="E6631">
        <v>98444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43312</v>
      </c>
      <c r="L6631" t="s">
        <v>26</v>
      </c>
      <c r="N6631" t="s">
        <v>24</v>
      </c>
    </row>
    <row r="6632" spans="1:14" x14ac:dyDescent="0.25">
      <c r="A6632" t="s">
        <v>9790</v>
      </c>
      <c r="B6632" t="s">
        <v>9791</v>
      </c>
      <c r="C6632" t="s">
        <v>236</v>
      </c>
      <c r="D6632" t="s">
        <v>21</v>
      </c>
      <c r="E6632">
        <v>98408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43312</v>
      </c>
      <c r="L6632" t="s">
        <v>26</v>
      </c>
      <c r="N6632" t="s">
        <v>24</v>
      </c>
    </row>
    <row r="6633" spans="1:14" x14ac:dyDescent="0.25">
      <c r="A6633" t="s">
        <v>9792</v>
      </c>
      <c r="B6633" t="s">
        <v>9793</v>
      </c>
      <c r="C6633" t="s">
        <v>236</v>
      </c>
      <c r="D6633" t="s">
        <v>21</v>
      </c>
      <c r="E6633">
        <v>98404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43312</v>
      </c>
      <c r="L6633" t="s">
        <v>26</v>
      </c>
      <c r="N6633" t="s">
        <v>24</v>
      </c>
    </row>
    <row r="6634" spans="1:14" x14ac:dyDescent="0.25">
      <c r="A6634" t="s">
        <v>9794</v>
      </c>
      <c r="B6634" t="s">
        <v>9795</v>
      </c>
      <c r="C6634" t="s">
        <v>236</v>
      </c>
      <c r="D6634" t="s">
        <v>21</v>
      </c>
      <c r="E6634">
        <v>98402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43312</v>
      </c>
      <c r="L6634" t="s">
        <v>26</v>
      </c>
      <c r="N6634" t="s">
        <v>24</v>
      </c>
    </row>
    <row r="6635" spans="1:14" x14ac:dyDescent="0.25">
      <c r="A6635" t="s">
        <v>9796</v>
      </c>
      <c r="B6635" t="s">
        <v>9797</v>
      </c>
      <c r="C6635" t="s">
        <v>236</v>
      </c>
      <c r="D6635" t="s">
        <v>21</v>
      </c>
      <c r="E6635">
        <v>98444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43312</v>
      </c>
      <c r="L6635" t="s">
        <v>26</v>
      </c>
      <c r="N6635" t="s">
        <v>24</v>
      </c>
    </row>
    <row r="6636" spans="1:14" x14ac:dyDescent="0.25">
      <c r="A6636" t="s">
        <v>683</v>
      </c>
      <c r="B6636" t="s">
        <v>9798</v>
      </c>
      <c r="C6636" t="s">
        <v>255</v>
      </c>
      <c r="D6636" t="s">
        <v>21</v>
      </c>
      <c r="E6636">
        <v>98626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43312</v>
      </c>
      <c r="L6636" t="s">
        <v>26</v>
      </c>
      <c r="N6636" t="s">
        <v>24</v>
      </c>
    </row>
    <row r="6637" spans="1:14" x14ac:dyDescent="0.25">
      <c r="A6637" t="s">
        <v>4177</v>
      </c>
      <c r="B6637" t="s">
        <v>4178</v>
      </c>
      <c r="C6637" t="s">
        <v>236</v>
      </c>
      <c r="D6637" t="s">
        <v>21</v>
      </c>
      <c r="E6637">
        <v>98444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43312</v>
      </c>
      <c r="L6637" t="s">
        <v>26</v>
      </c>
      <c r="N6637" t="s">
        <v>24</v>
      </c>
    </row>
    <row r="6638" spans="1:14" x14ac:dyDescent="0.25">
      <c r="A6638" t="s">
        <v>98</v>
      </c>
      <c r="B6638" t="s">
        <v>726</v>
      </c>
      <c r="C6638" t="s">
        <v>227</v>
      </c>
      <c r="D6638" t="s">
        <v>21</v>
      </c>
      <c r="E6638">
        <v>98225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43312</v>
      </c>
      <c r="L6638" t="s">
        <v>26</v>
      </c>
      <c r="N6638" t="s">
        <v>24</v>
      </c>
    </row>
    <row r="6639" spans="1:14" x14ac:dyDescent="0.25">
      <c r="A6639" t="s">
        <v>479</v>
      </c>
      <c r="B6639" t="s">
        <v>1706</v>
      </c>
      <c r="C6639" t="s">
        <v>224</v>
      </c>
      <c r="D6639" t="s">
        <v>21</v>
      </c>
      <c r="E6639">
        <v>98155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43312</v>
      </c>
      <c r="L6639" t="s">
        <v>26</v>
      </c>
      <c r="N6639" t="s">
        <v>24</v>
      </c>
    </row>
    <row r="6640" spans="1:14" x14ac:dyDescent="0.25">
      <c r="A6640" t="s">
        <v>3290</v>
      </c>
      <c r="B6640" t="s">
        <v>3291</v>
      </c>
      <c r="C6640" t="s">
        <v>227</v>
      </c>
      <c r="D6640" t="s">
        <v>21</v>
      </c>
      <c r="E6640">
        <v>98226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43312</v>
      </c>
      <c r="L6640" t="s">
        <v>26</v>
      </c>
      <c r="N6640" t="s">
        <v>24</v>
      </c>
    </row>
    <row r="6641" spans="1:14" x14ac:dyDescent="0.25">
      <c r="A6641" t="s">
        <v>197</v>
      </c>
      <c r="B6641" t="s">
        <v>198</v>
      </c>
      <c r="C6641" t="s">
        <v>199</v>
      </c>
      <c r="D6641" t="s">
        <v>21</v>
      </c>
      <c r="E6641">
        <v>98326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43312</v>
      </c>
      <c r="L6641" t="s">
        <v>26</v>
      </c>
      <c r="N6641" t="s">
        <v>24</v>
      </c>
    </row>
    <row r="6642" spans="1:14" x14ac:dyDescent="0.25">
      <c r="A6642" t="s">
        <v>9799</v>
      </c>
      <c r="B6642" t="s">
        <v>9800</v>
      </c>
      <c r="C6642" t="s">
        <v>236</v>
      </c>
      <c r="D6642" t="s">
        <v>21</v>
      </c>
      <c r="E6642">
        <v>98405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43312</v>
      </c>
      <c r="L6642" t="s">
        <v>26</v>
      </c>
      <c r="N6642" t="s">
        <v>24</v>
      </c>
    </row>
    <row r="6643" spans="1:14" x14ac:dyDescent="0.25">
      <c r="A6643" t="s">
        <v>3866</v>
      </c>
      <c r="B6643" t="s">
        <v>3867</v>
      </c>
      <c r="C6643" t="s">
        <v>3835</v>
      </c>
      <c r="D6643" t="s">
        <v>21</v>
      </c>
      <c r="E6643">
        <v>98045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43312</v>
      </c>
      <c r="L6643" t="s">
        <v>26</v>
      </c>
      <c r="N6643" t="s">
        <v>24</v>
      </c>
    </row>
    <row r="6644" spans="1:14" x14ac:dyDescent="0.25">
      <c r="A6644" t="s">
        <v>488</v>
      </c>
      <c r="B6644" t="s">
        <v>489</v>
      </c>
      <c r="C6644" t="s">
        <v>20</v>
      </c>
      <c r="D6644" t="s">
        <v>21</v>
      </c>
      <c r="E6644">
        <v>98102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43312</v>
      </c>
      <c r="L6644" t="s">
        <v>26</v>
      </c>
      <c r="N6644" t="s">
        <v>24</v>
      </c>
    </row>
    <row r="6645" spans="1:14" x14ac:dyDescent="0.25">
      <c r="A6645" t="s">
        <v>2251</v>
      </c>
      <c r="B6645" t="s">
        <v>2252</v>
      </c>
      <c r="C6645" t="s">
        <v>224</v>
      </c>
      <c r="D6645" t="s">
        <v>21</v>
      </c>
      <c r="E6645">
        <v>98155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43311</v>
      </c>
      <c r="L6645" t="s">
        <v>26</v>
      </c>
      <c r="N6645" t="s">
        <v>24</v>
      </c>
    </row>
    <row r="6646" spans="1:14" x14ac:dyDescent="0.25">
      <c r="A6646" t="s">
        <v>969</v>
      </c>
      <c r="B6646" t="s">
        <v>970</v>
      </c>
      <c r="C6646" t="s">
        <v>463</v>
      </c>
      <c r="D6646" t="s">
        <v>21</v>
      </c>
      <c r="E6646">
        <v>98632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43311</v>
      </c>
      <c r="L6646" t="s">
        <v>26</v>
      </c>
      <c r="N6646" t="s">
        <v>24</v>
      </c>
    </row>
    <row r="6647" spans="1:14" x14ac:dyDescent="0.25">
      <c r="A6647" t="s">
        <v>973</v>
      </c>
      <c r="B6647" t="s">
        <v>974</v>
      </c>
      <c r="C6647" t="s">
        <v>463</v>
      </c>
      <c r="D6647" t="s">
        <v>21</v>
      </c>
      <c r="E6647">
        <v>98632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43311</v>
      </c>
      <c r="L6647" t="s">
        <v>26</v>
      </c>
      <c r="N6647" t="s">
        <v>24</v>
      </c>
    </row>
    <row r="6648" spans="1:14" x14ac:dyDescent="0.25">
      <c r="A6648" t="s">
        <v>4195</v>
      </c>
      <c r="B6648" t="s">
        <v>974</v>
      </c>
      <c r="C6648" t="s">
        <v>463</v>
      </c>
      <c r="D6648" t="s">
        <v>21</v>
      </c>
      <c r="E6648">
        <v>98632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43311</v>
      </c>
      <c r="L6648" t="s">
        <v>26</v>
      </c>
      <c r="N6648" t="s">
        <v>24</v>
      </c>
    </row>
    <row r="6649" spans="1:14" x14ac:dyDescent="0.25">
      <c r="A6649" t="s">
        <v>2793</v>
      </c>
      <c r="B6649" t="s">
        <v>2794</v>
      </c>
      <c r="C6649" t="s">
        <v>463</v>
      </c>
      <c r="D6649" t="s">
        <v>21</v>
      </c>
      <c r="E6649">
        <v>98632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43311</v>
      </c>
      <c r="L6649" t="s">
        <v>26</v>
      </c>
      <c r="N6649" t="s">
        <v>24</v>
      </c>
    </row>
    <row r="6650" spans="1:14" x14ac:dyDescent="0.25">
      <c r="A6650" t="s">
        <v>2797</v>
      </c>
      <c r="B6650" t="s">
        <v>2798</v>
      </c>
      <c r="C6650" t="s">
        <v>463</v>
      </c>
      <c r="D6650" t="s">
        <v>21</v>
      </c>
      <c r="E6650">
        <v>98632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43311</v>
      </c>
      <c r="L6650" t="s">
        <v>26</v>
      </c>
      <c r="N6650" t="s">
        <v>24</v>
      </c>
    </row>
    <row r="6651" spans="1:14" x14ac:dyDescent="0.25">
      <c r="A6651" t="s">
        <v>615</v>
      </c>
      <c r="B6651" t="s">
        <v>616</v>
      </c>
      <c r="C6651" t="s">
        <v>463</v>
      </c>
      <c r="D6651" t="s">
        <v>21</v>
      </c>
      <c r="E6651">
        <v>98632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43311</v>
      </c>
      <c r="L6651" t="s">
        <v>26</v>
      </c>
      <c r="N6651" t="s">
        <v>24</v>
      </c>
    </row>
    <row r="6652" spans="1:14" x14ac:dyDescent="0.25">
      <c r="A6652" t="s">
        <v>987</v>
      </c>
      <c r="B6652" t="s">
        <v>988</v>
      </c>
      <c r="C6652" t="s">
        <v>463</v>
      </c>
      <c r="D6652" t="s">
        <v>21</v>
      </c>
      <c r="E6652">
        <v>98632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43311</v>
      </c>
      <c r="L6652" t="s">
        <v>26</v>
      </c>
      <c r="N6652" t="s">
        <v>24</v>
      </c>
    </row>
    <row r="6653" spans="1:14" x14ac:dyDescent="0.25">
      <c r="A6653" t="s">
        <v>704</v>
      </c>
      <c r="B6653" t="s">
        <v>705</v>
      </c>
      <c r="C6653" t="s">
        <v>92</v>
      </c>
      <c r="D6653" t="s">
        <v>21</v>
      </c>
      <c r="E6653">
        <v>98273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43311</v>
      </c>
      <c r="L6653" t="s">
        <v>26</v>
      </c>
      <c r="N6653" t="s">
        <v>24</v>
      </c>
    </row>
    <row r="6654" spans="1:14" x14ac:dyDescent="0.25">
      <c r="A6654" t="s">
        <v>9801</v>
      </c>
      <c r="B6654" t="s">
        <v>9802</v>
      </c>
      <c r="C6654" t="s">
        <v>1023</v>
      </c>
      <c r="D6654" t="s">
        <v>21</v>
      </c>
      <c r="E6654">
        <v>98541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43311</v>
      </c>
      <c r="L6654" t="s">
        <v>26</v>
      </c>
      <c r="N6654" t="s">
        <v>24</v>
      </c>
    </row>
    <row r="6655" spans="1:14" x14ac:dyDescent="0.25">
      <c r="A6655" t="s">
        <v>9803</v>
      </c>
      <c r="B6655" t="s">
        <v>9804</v>
      </c>
      <c r="C6655" t="s">
        <v>614</v>
      </c>
      <c r="D6655" t="s">
        <v>21</v>
      </c>
      <c r="E6655">
        <v>98674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43311</v>
      </c>
      <c r="L6655" t="s">
        <v>26</v>
      </c>
      <c r="N6655" t="s">
        <v>24</v>
      </c>
    </row>
    <row r="6656" spans="1:14" x14ac:dyDescent="0.25">
      <c r="A6656" t="s">
        <v>4079</v>
      </c>
      <c r="B6656" t="s">
        <v>4080</v>
      </c>
      <c r="C6656" t="s">
        <v>463</v>
      </c>
      <c r="D6656" t="s">
        <v>21</v>
      </c>
      <c r="E6656">
        <v>98632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43311</v>
      </c>
      <c r="L6656" t="s">
        <v>26</v>
      </c>
      <c r="N6656" t="s">
        <v>24</v>
      </c>
    </row>
    <row r="6657" spans="1:14" x14ac:dyDescent="0.25">
      <c r="A6657" t="s">
        <v>5972</v>
      </c>
      <c r="B6657" t="s">
        <v>5973</v>
      </c>
      <c r="C6657" t="s">
        <v>5974</v>
      </c>
      <c r="D6657" t="s">
        <v>21</v>
      </c>
      <c r="E6657">
        <v>98535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43311</v>
      </c>
      <c r="L6657" t="s">
        <v>26</v>
      </c>
      <c r="N6657" t="s">
        <v>24</v>
      </c>
    </row>
    <row r="6658" spans="1:14" x14ac:dyDescent="0.25">
      <c r="A6658" t="s">
        <v>9805</v>
      </c>
      <c r="B6658" t="s">
        <v>9806</v>
      </c>
      <c r="C6658" t="s">
        <v>1023</v>
      </c>
      <c r="D6658" t="s">
        <v>21</v>
      </c>
      <c r="E6658">
        <v>98541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43311</v>
      </c>
      <c r="L6658" t="s">
        <v>26</v>
      </c>
      <c r="N6658" t="s">
        <v>24</v>
      </c>
    </row>
    <row r="6659" spans="1:14" x14ac:dyDescent="0.25">
      <c r="A6659" t="s">
        <v>997</v>
      </c>
      <c r="B6659" t="s">
        <v>998</v>
      </c>
      <c r="C6659" t="s">
        <v>255</v>
      </c>
      <c r="D6659" t="s">
        <v>21</v>
      </c>
      <c r="E6659">
        <v>98626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43311</v>
      </c>
      <c r="L6659" t="s">
        <v>26</v>
      </c>
      <c r="N6659" t="s">
        <v>24</v>
      </c>
    </row>
    <row r="6660" spans="1:14" x14ac:dyDescent="0.25">
      <c r="A6660" t="s">
        <v>9807</v>
      </c>
      <c r="B6660" t="s">
        <v>9808</v>
      </c>
      <c r="C6660" t="s">
        <v>9809</v>
      </c>
      <c r="D6660" t="s">
        <v>21</v>
      </c>
      <c r="E6660">
        <v>98557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43311</v>
      </c>
      <c r="L6660" t="s">
        <v>26</v>
      </c>
      <c r="N6660" t="s">
        <v>24</v>
      </c>
    </row>
    <row r="6661" spans="1:14" x14ac:dyDescent="0.25">
      <c r="A6661" t="s">
        <v>3747</v>
      </c>
      <c r="B6661" t="s">
        <v>3748</v>
      </c>
      <c r="C6661" t="s">
        <v>255</v>
      </c>
      <c r="D6661" t="s">
        <v>21</v>
      </c>
      <c r="E6661">
        <v>98626</v>
      </c>
      <c r="F6661" t="s">
        <v>22</v>
      </c>
      <c r="G6661" t="s">
        <v>22</v>
      </c>
      <c r="H6661" t="s">
        <v>116</v>
      </c>
      <c r="I6661" t="s">
        <v>117</v>
      </c>
      <c r="J6661" t="s">
        <v>59</v>
      </c>
      <c r="K6661" s="1">
        <v>43311</v>
      </c>
      <c r="L6661" t="s">
        <v>60</v>
      </c>
      <c r="M6661" t="str">
        <f>HYPERLINK("https://www.regulations.gov/docket?D=FDA-2018-H-2940")</f>
        <v>https://www.regulations.gov/docket?D=FDA-2018-H-2940</v>
      </c>
      <c r="N6661" t="s">
        <v>59</v>
      </c>
    </row>
    <row r="6662" spans="1:14" x14ac:dyDescent="0.25">
      <c r="A6662" t="s">
        <v>356</v>
      </c>
      <c r="B6662" t="s">
        <v>1006</v>
      </c>
      <c r="C6662" t="s">
        <v>463</v>
      </c>
      <c r="D6662" t="s">
        <v>21</v>
      </c>
      <c r="E6662">
        <v>98632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43311</v>
      </c>
      <c r="L6662" t="s">
        <v>26</v>
      </c>
      <c r="N6662" t="s">
        <v>24</v>
      </c>
    </row>
    <row r="6663" spans="1:14" x14ac:dyDescent="0.25">
      <c r="A6663" t="s">
        <v>222</v>
      </c>
      <c r="B6663" t="s">
        <v>1717</v>
      </c>
      <c r="C6663" t="s">
        <v>224</v>
      </c>
      <c r="D6663" t="s">
        <v>21</v>
      </c>
      <c r="E6663">
        <v>98133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43311</v>
      </c>
      <c r="L6663" t="s">
        <v>26</v>
      </c>
      <c r="N6663" t="s">
        <v>24</v>
      </c>
    </row>
    <row r="6664" spans="1:14" x14ac:dyDescent="0.25">
      <c r="A6664" t="s">
        <v>9810</v>
      </c>
      <c r="B6664" t="s">
        <v>2596</v>
      </c>
      <c r="C6664" t="s">
        <v>92</v>
      </c>
      <c r="D6664" t="s">
        <v>21</v>
      </c>
      <c r="E6664">
        <v>98273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43311</v>
      </c>
      <c r="L6664" t="s">
        <v>26</v>
      </c>
      <c r="N6664" t="s">
        <v>24</v>
      </c>
    </row>
    <row r="6665" spans="1:14" x14ac:dyDescent="0.25">
      <c r="A6665" t="s">
        <v>9811</v>
      </c>
      <c r="B6665" t="s">
        <v>959</v>
      </c>
      <c r="C6665" t="s">
        <v>255</v>
      </c>
      <c r="D6665" t="s">
        <v>21</v>
      </c>
      <c r="E6665">
        <v>98626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43311</v>
      </c>
      <c r="L6665" t="s">
        <v>26</v>
      </c>
      <c r="N6665" t="s">
        <v>24</v>
      </c>
    </row>
    <row r="6666" spans="1:14" x14ac:dyDescent="0.25">
      <c r="A6666" t="s">
        <v>2810</v>
      </c>
      <c r="B6666" t="s">
        <v>2811</v>
      </c>
      <c r="C6666" t="s">
        <v>463</v>
      </c>
      <c r="D6666" t="s">
        <v>21</v>
      </c>
      <c r="E6666">
        <v>98632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43311</v>
      </c>
      <c r="L6666" t="s">
        <v>26</v>
      </c>
      <c r="N6666" t="s">
        <v>24</v>
      </c>
    </row>
    <row r="6667" spans="1:14" x14ac:dyDescent="0.25">
      <c r="A6667" t="s">
        <v>1026</v>
      </c>
      <c r="B6667" t="s">
        <v>1027</v>
      </c>
      <c r="C6667" t="s">
        <v>255</v>
      </c>
      <c r="D6667" t="s">
        <v>21</v>
      </c>
      <c r="E6667">
        <v>98626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43311</v>
      </c>
      <c r="L6667" t="s">
        <v>26</v>
      </c>
      <c r="N6667" t="s">
        <v>24</v>
      </c>
    </row>
    <row r="6668" spans="1:14" x14ac:dyDescent="0.25">
      <c r="A6668" t="s">
        <v>194</v>
      </c>
      <c r="B6668" t="s">
        <v>1030</v>
      </c>
      <c r="C6668" t="s">
        <v>614</v>
      </c>
      <c r="D6668" t="s">
        <v>21</v>
      </c>
      <c r="E6668">
        <v>98674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43311</v>
      </c>
      <c r="L6668" t="s">
        <v>26</v>
      </c>
      <c r="N6668" t="s">
        <v>24</v>
      </c>
    </row>
    <row r="6669" spans="1:14" x14ac:dyDescent="0.25">
      <c r="A6669" t="s">
        <v>1028</v>
      </c>
      <c r="B6669" t="s">
        <v>1029</v>
      </c>
      <c r="C6669" t="s">
        <v>255</v>
      </c>
      <c r="D6669" t="s">
        <v>21</v>
      </c>
      <c r="E6669">
        <v>98626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43311</v>
      </c>
      <c r="L6669" t="s">
        <v>26</v>
      </c>
      <c r="N6669" t="s">
        <v>24</v>
      </c>
    </row>
    <row r="6670" spans="1:14" x14ac:dyDescent="0.25">
      <c r="A6670" t="s">
        <v>375</v>
      </c>
      <c r="B6670" t="s">
        <v>9812</v>
      </c>
      <c r="C6670" t="s">
        <v>590</v>
      </c>
      <c r="D6670" t="s">
        <v>21</v>
      </c>
      <c r="E6670">
        <v>98065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43311</v>
      </c>
      <c r="L6670" t="s">
        <v>26</v>
      </c>
      <c r="N6670" t="s">
        <v>24</v>
      </c>
    </row>
    <row r="6671" spans="1:14" x14ac:dyDescent="0.25">
      <c r="A6671" t="s">
        <v>4199</v>
      </c>
      <c r="B6671" t="s">
        <v>4200</v>
      </c>
      <c r="C6671" t="s">
        <v>463</v>
      </c>
      <c r="D6671" t="s">
        <v>21</v>
      </c>
      <c r="E6671">
        <v>98632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43311</v>
      </c>
      <c r="L6671" t="s">
        <v>26</v>
      </c>
      <c r="N6671" t="s">
        <v>24</v>
      </c>
    </row>
    <row r="6672" spans="1:14" x14ac:dyDescent="0.25">
      <c r="A6672" t="s">
        <v>2604</v>
      </c>
      <c r="B6672" t="s">
        <v>2605</v>
      </c>
      <c r="C6672" t="s">
        <v>92</v>
      </c>
      <c r="D6672" t="s">
        <v>21</v>
      </c>
      <c r="E6672">
        <v>98273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43311</v>
      </c>
      <c r="L6672" t="s">
        <v>26</v>
      </c>
      <c r="N6672" t="s">
        <v>24</v>
      </c>
    </row>
    <row r="6673" spans="1:14" x14ac:dyDescent="0.25">
      <c r="A6673" t="s">
        <v>1180</v>
      </c>
      <c r="B6673" t="s">
        <v>5580</v>
      </c>
      <c r="C6673" t="s">
        <v>632</v>
      </c>
      <c r="D6673" t="s">
        <v>21</v>
      </c>
      <c r="E6673">
        <v>98037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43311</v>
      </c>
      <c r="L6673" t="s">
        <v>26</v>
      </c>
      <c r="N6673" t="s">
        <v>24</v>
      </c>
    </row>
    <row r="6674" spans="1:14" x14ac:dyDescent="0.25">
      <c r="A6674" t="s">
        <v>9813</v>
      </c>
      <c r="B6674" t="s">
        <v>9814</v>
      </c>
      <c r="C6674" t="s">
        <v>209</v>
      </c>
      <c r="D6674" t="s">
        <v>21</v>
      </c>
      <c r="E6674">
        <v>98032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43311</v>
      </c>
      <c r="L6674" t="s">
        <v>26</v>
      </c>
      <c r="N6674" t="s">
        <v>24</v>
      </c>
    </row>
    <row r="6675" spans="1:14" x14ac:dyDescent="0.25">
      <c r="A6675" t="s">
        <v>2820</v>
      </c>
      <c r="B6675" t="s">
        <v>2821</v>
      </c>
      <c r="C6675" t="s">
        <v>318</v>
      </c>
      <c r="D6675" t="s">
        <v>21</v>
      </c>
      <c r="E6675">
        <v>98625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43311</v>
      </c>
      <c r="L6675" t="s">
        <v>26</v>
      </c>
      <c r="N6675" t="s">
        <v>24</v>
      </c>
    </row>
    <row r="6676" spans="1:14" x14ac:dyDescent="0.25">
      <c r="A6676" t="s">
        <v>4090</v>
      </c>
      <c r="B6676" t="s">
        <v>4091</v>
      </c>
      <c r="C6676" t="s">
        <v>614</v>
      </c>
      <c r="D6676" t="s">
        <v>21</v>
      </c>
      <c r="E6676">
        <v>98674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43311</v>
      </c>
      <c r="L6676" t="s">
        <v>26</v>
      </c>
      <c r="N6676" t="s">
        <v>24</v>
      </c>
    </row>
    <row r="6677" spans="1:14" x14ac:dyDescent="0.25">
      <c r="A6677" t="s">
        <v>9815</v>
      </c>
      <c r="B6677" t="s">
        <v>2819</v>
      </c>
      <c r="C6677" t="s">
        <v>614</v>
      </c>
      <c r="D6677" t="s">
        <v>21</v>
      </c>
      <c r="E6677">
        <v>98674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43311</v>
      </c>
      <c r="L6677" t="s">
        <v>26</v>
      </c>
      <c r="N6677" t="s">
        <v>24</v>
      </c>
    </row>
    <row r="6678" spans="1:14" x14ac:dyDescent="0.25">
      <c r="A6678" t="s">
        <v>9816</v>
      </c>
      <c r="B6678" t="s">
        <v>462</v>
      </c>
      <c r="C6678" t="s">
        <v>463</v>
      </c>
      <c r="D6678" t="s">
        <v>21</v>
      </c>
      <c r="E6678">
        <v>98632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43311</v>
      </c>
      <c r="L6678" t="s">
        <v>26</v>
      </c>
      <c r="N6678" t="s">
        <v>24</v>
      </c>
    </row>
    <row r="6679" spans="1:14" x14ac:dyDescent="0.25">
      <c r="A6679" t="s">
        <v>5985</v>
      </c>
      <c r="B6679" t="s">
        <v>5986</v>
      </c>
      <c r="C6679" t="s">
        <v>1566</v>
      </c>
      <c r="D6679" t="s">
        <v>21</v>
      </c>
      <c r="E6679">
        <v>98520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43311</v>
      </c>
      <c r="L6679" t="s">
        <v>26</v>
      </c>
      <c r="N6679" t="s">
        <v>24</v>
      </c>
    </row>
    <row r="6680" spans="1:14" x14ac:dyDescent="0.25">
      <c r="A6680" t="s">
        <v>2827</v>
      </c>
      <c r="B6680" t="s">
        <v>2828</v>
      </c>
      <c r="C6680" t="s">
        <v>318</v>
      </c>
      <c r="D6680" t="s">
        <v>21</v>
      </c>
      <c r="E6680">
        <v>98625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43311</v>
      </c>
      <c r="L6680" t="s">
        <v>26</v>
      </c>
      <c r="N6680" t="s">
        <v>24</v>
      </c>
    </row>
    <row r="6681" spans="1:14" x14ac:dyDescent="0.25">
      <c r="A6681" t="s">
        <v>77</v>
      </c>
      <c r="B6681" t="s">
        <v>4206</v>
      </c>
      <c r="C6681" t="s">
        <v>614</v>
      </c>
      <c r="D6681" t="s">
        <v>21</v>
      </c>
      <c r="E6681">
        <v>98674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43311</v>
      </c>
      <c r="L6681" t="s">
        <v>26</v>
      </c>
      <c r="N6681" t="s">
        <v>24</v>
      </c>
    </row>
    <row r="6682" spans="1:14" x14ac:dyDescent="0.25">
      <c r="A6682" t="s">
        <v>569</v>
      </c>
      <c r="B6682" t="s">
        <v>2555</v>
      </c>
      <c r="C6682" t="s">
        <v>92</v>
      </c>
      <c r="D6682" t="s">
        <v>21</v>
      </c>
      <c r="E6682">
        <v>98273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43308</v>
      </c>
      <c r="L6682" t="s">
        <v>26</v>
      </c>
      <c r="N6682" t="s">
        <v>24</v>
      </c>
    </row>
    <row r="6683" spans="1:14" x14ac:dyDescent="0.25">
      <c r="A6683" t="s">
        <v>413</v>
      </c>
      <c r="B6683" t="s">
        <v>2082</v>
      </c>
      <c r="C6683" t="s">
        <v>20</v>
      </c>
      <c r="D6683" t="s">
        <v>21</v>
      </c>
      <c r="E6683">
        <v>98164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43308</v>
      </c>
      <c r="L6683" t="s">
        <v>26</v>
      </c>
      <c r="N6683" t="s">
        <v>24</v>
      </c>
    </row>
    <row r="6684" spans="1:14" x14ac:dyDescent="0.25">
      <c r="A6684" t="s">
        <v>1164</v>
      </c>
      <c r="B6684" t="s">
        <v>1165</v>
      </c>
      <c r="C6684" t="s">
        <v>457</v>
      </c>
      <c r="D6684" t="s">
        <v>21</v>
      </c>
      <c r="E6684">
        <v>98377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43308</v>
      </c>
      <c r="L6684" t="s">
        <v>26</v>
      </c>
      <c r="N6684" t="s">
        <v>24</v>
      </c>
    </row>
    <row r="6685" spans="1:14" x14ac:dyDescent="0.25">
      <c r="A6685" t="s">
        <v>9817</v>
      </c>
      <c r="B6685" t="s">
        <v>957</v>
      </c>
      <c r="C6685" t="s">
        <v>151</v>
      </c>
      <c r="D6685" t="s">
        <v>21</v>
      </c>
      <c r="E6685">
        <v>98499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43308</v>
      </c>
      <c r="L6685" t="s">
        <v>26</v>
      </c>
      <c r="N6685" t="s">
        <v>24</v>
      </c>
    </row>
    <row r="6686" spans="1:14" x14ac:dyDescent="0.25">
      <c r="A6686" t="s">
        <v>827</v>
      </c>
      <c r="B6686" t="s">
        <v>828</v>
      </c>
      <c r="C6686" t="s">
        <v>20</v>
      </c>
      <c r="D6686" t="s">
        <v>21</v>
      </c>
      <c r="E6686">
        <v>98101</v>
      </c>
      <c r="F6686" t="s">
        <v>22</v>
      </c>
      <c r="G6686" t="s">
        <v>22</v>
      </c>
      <c r="H6686" t="s">
        <v>104</v>
      </c>
      <c r="I6686" t="s">
        <v>148</v>
      </c>
      <c r="J6686" t="s">
        <v>59</v>
      </c>
      <c r="K6686" s="1">
        <v>43308</v>
      </c>
      <c r="L6686" t="s">
        <v>60</v>
      </c>
      <c r="M6686" t="str">
        <f>HYPERLINK("https://www.regulations.gov/docket?D=FDA-2018-H-2917")</f>
        <v>https://www.regulations.gov/docket?D=FDA-2018-H-2917</v>
      </c>
      <c r="N6686" t="s">
        <v>59</v>
      </c>
    </row>
    <row r="6687" spans="1:14" x14ac:dyDescent="0.25">
      <c r="A6687" t="s">
        <v>3074</v>
      </c>
      <c r="B6687" t="s">
        <v>3075</v>
      </c>
      <c r="C6687" t="s">
        <v>20</v>
      </c>
      <c r="D6687" t="s">
        <v>21</v>
      </c>
      <c r="E6687">
        <v>98104</v>
      </c>
      <c r="F6687" t="s">
        <v>22</v>
      </c>
      <c r="G6687" t="s">
        <v>22</v>
      </c>
      <c r="H6687" t="s">
        <v>57</v>
      </c>
      <c r="I6687" t="s">
        <v>212</v>
      </c>
      <c r="J6687" t="s">
        <v>59</v>
      </c>
      <c r="K6687" s="1">
        <v>43308</v>
      </c>
      <c r="L6687" t="s">
        <v>60</v>
      </c>
      <c r="M6687" t="str">
        <f>HYPERLINK("https://www.regulations.gov/docket?D=FDA-2018-H-2902")</f>
        <v>https://www.regulations.gov/docket?D=FDA-2018-H-2902</v>
      </c>
      <c r="N6687" t="s">
        <v>59</v>
      </c>
    </row>
    <row r="6688" spans="1:14" x14ac:dyDescent="0.25">
      <c r="A6688" t="s">
        <v>837</v>
      </c>
      <c r="B6688" t="s">
        <v>838</v>
      </c>
      <c r="C6688" t="s">
        <v>92</v>
      </c>
      <c r="D6688" t="s">
        <v>21</v>
      </c>
      <c r="E6688">
        <v>98273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43308</v>
      </c>
      <c r="L6688" t="s">
        <v>26</v>
      </c>
      <c r="N6688" t="s">
        <v>24</v>
      </c>
    </row>
    <row r="6689" spans="1:14" x14ac:dyDescent="0.25">
      <c r="A6689" t="s">
        <v>2606</v>
      </c>
      <c r="B6689" t="s">
        <v>2607</v>
      </c>
      <c r="C6689" t="s">
        <v>92</v>
      </c>
      <c r="D6689" t="s">
        <v>21</v>
      </c>
      <c r="E6689">
        <v>98273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43308</v>
      </c>
      <c r="L6689" t="s">
        <v>26</v>
      </c>
      <c r="N6689" t="s">
        <v>24</v>
      </c>
    </row>
    <row r="6690" spans="1:14" x14ac:dyDescent="0.25">
      <c r="A6690" t="s">
        <v>6667</v>
      </c>
      <c r="B6690" t="s">
        <v>6668</v>
      </c>
      <c r="C6690" t="s">
        <v>20</v>
      </c>
      <c r="D6690" t="s">
        <v>21</v>
      </c>
      <c r="E6690">
        <v>98101</v>
      </c>
      <c r="F6690" t="s">
        <v>22</v>
      </c>
      <c r="G6690" t="s">
        <v>22</v>
      </c>
      <c r="H6690" t="s">
        <v>57</v>
      </c>
      <c r="I6690" t="s">
        <v>620</v>
      </c>
      <c r="J6690" t="s">
        <v>59</v>
      </c>
      <c r="K6690" s="1">
        <v>43308</v>
      </c>
      <c r="L6690" t="s">
        <v>60</v>
      </c>
      <c r="M6690" t="str">
        <f>HYPERLINK("https://www.regulations.gov/docket?D=FDA-2018-H-2915")</f>
        <v>https://www.regulations.gov/docket?D=FDA-2018-H-2915</v>
      </c>
      <c r="N6690" t="s">
        <v>59</v>
      </c>
    </row>
    <row r="6691" spans="1:14" x14ac:dyDescent="0.25">
      <c r="A6691" t="s">
        <v>9818</v>
      </c>
      <c r="B6691" t="s">
        <v>9819</v>
      </c>
      <c r="C6691" t="s">
        <v>344</v>
      </c>
      <c r="D6691" t="s">
        <v>21</v>
      </c>
      <c r="E6691">
        <v>98570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43308</v>
      </c>
      <c r="L6691" t="s">
        <v>26</v>
      </c>
      <c r="N6691" t="s">
        <v>24</v>
      </c>
    </row>
    <row r="6692" spans="1:14" x14ac:dyDescent="0.25">
      <c r="A6692" t="s">
        <v>9820</v>
      </c>
      <c r="B6692" t="s">
        <v>2601</v>
      </c>
      <c r="C6692" t="s">
        <v>92</v>
      </c>
      <c r="D6692" t="s">
        <v>21</v>
      </c>
      <c r="E6692">
        <v>98273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43308</v>
      </c>
      <c r="L6692" t="s">
        <v>26</v>
      </c>
      <c r="N6692" t="s">
        <v>24</v>
      </c>
    </row>
    <row r="6693" spans="1:14" x14ac:dyDescent="0.25">
      <c r="A6693" t="s">
        <v>6418</v>
      </c>
      <c r="B6693" t="s">
        <v>6419</v>
      </c>
      <c r="C6693" t="s">
        <v>470</v>
      </c>
      <c r="D6693" t="s">
        <v>21</v>
      </c>
      <c r="E6693">
        <v>98166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43308</v>
      </c>
      <c r="L6693" t="s">
        <v>26</v>
      </c>
      <c r="N6693" t="s">
        <v>24</v>
      </c>
    </row>
    <row r="6694" spans="1:14" x14ac:dyDescent="0.25">
      <c r="A6694" t="s">
        <v>9821</v>
      </c>
      <c r="B6694" t="s">
        <v>2589</v>
      </c>
      <c r="C6694" t="s">
        <v>92</v>
      </c>
      <c r="D6694" t="s">
        <v>21</v>
      </c>
      <c r="E6694">
        <v>98273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43308</v>
      </c>
      <c r="L6694" t="s">
        <v>26</v>
      </c>
      <c r="N6694" t="s">
        <v>24</v>
      </c>
    </row>
    <row r="6695" spans="1:14" x14ac:dyDescent="0.25">
      <c r="A6695" t="s">
        <v>556</v>
      </c>
      <c r="B6695" t="s">
        <v>5922</v>
      </c>
      <c r="C6695" t="s">
        <v>209</v>
      </c>
      <c r="D6695" t="s">
        <v>21</v>
      </c>
      <c r="E6695">
        <v>98032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43308</v>
      </c>
      <c r="L6695" t="s">
        <v>26</v>
      </c>
      <c r="N6695" t="s">
        <v>24</v>
      </c>
    </row>
    <row r="6696" spans="1:14" x14ac:dyDescent="0.25">
      <c r="A6696" t="s">
        <v>3388</v>
      </c>
      <c r="B6696" t="s">
        <v>3389</v>
      </c>
      <c r="C6696" t="s">
        <v>236</v>
      </c>
      <c r="D6696" t="s">
        <v>21</v>
      </c>
      <c r="E6696">
        <v>98404</v>
      </c>
      <c r="F6696" t="s">
        <v>22</v>
      </c>
      <c r="G6696" t="s">
        <v>22</v>
      </c>
      <c r="H6696" t="s">
        <v>57</v>
      </c>
      <c r="I6696" t="s">
        <v>58</v>
      </c>
      <c r="J6696" s="1">
        <v>43297</v>
      </c>
      <c r="K6696" s="1">
        <v>43307</v>
      </c>
      <c r="L6696" t="s">
        <v>118</v>
      </c>
      <c r="N6696" t="s">
        <v>1849</v>
      </c>
    </row>
    <row r="6697" spans="1:14" x14ac:dyDescent="0.25">
      <c r="A6697" t="s">
        <v>9822</v>
      </c>
      <c r="B6697" t="s">
        <v>4565</v>
      </c>
      <c r="C6697" t="s">
        <v>555</v>
      </c>
      <c r="D6697" t="s">
        <v>21</v>
      </c>
      <c r="E6697">
        <v>98052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43307</v>
      </c>
      <c r="L6697" t="s">
        <v>26</v>
      </c>
      <c r="N6697" t="s">
        <v>24</v>
      </c>
    </row>
    <row r="6698" spans="1:14" x14ac:dyDescent="0.25">
      <c r="A6698" t="s">
        <v>4498</v>
      </c>
      <c r="B6698" t="s">
        <v>4499</v>
      </c>
      <c r="C6698" t="s">
        <v>236</v>
      </c>
      <c r="D6698" t="s">
        <v>21</v>
      </c>
      <c r="E6698">
        <v>98444</v>
      </c>
      <c r="F6698" t="s">
        <v>22</v>
      </c>
      <c r="G6698" t="s">
        <v>22</v>
      </c>
      <c r="H6698" t="s">
        <v>57</v>
      </c>
      <c r="I6698" t="s">
        <v>203</v>
      </c>
      <c r="J6698" s="1">
        <v>43297</v>
      </c>
      <c r="K6698" s="1">
        <v>43307</v>
      </c>
      <c r="L6698" t="s">
        <v>118</v>
      </c>
      <c r="N6698" t="s">
        <v>1849</v>
      </c>
    </row>
    <row r="6699" spans="1:14" x14ac:dyDescent="0.25">
      <c r="A6699" t="s">
        <v>111</v>
      </c>
      <c r="B6699" t="s">
        <v>5274</v>
      </c>
      <c r="C6699" t="s">
        <v>209</v>
      </c>
      <c r="D6699" t="s">
        <v>21</v>
      </c>
      <c r="E6699">
        <v>98032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43307</v>
      </c>
      <c r="L6699" t="s">
        <v>26</v>
      </c>
      <c r="N6699" t="s">
        <v>24</v>
      </c>
    </row>
    <row r="6700" spans="1:14" x14ac:dyDescent="0.25">
      <c r="A6700" t="s">
        <v>768</v>
      </c>
      <c r="B6700" t="s">
        <v>769</v>
      </c>
      <c r="C6700" t="s">
        <v>770</v>
      </c>
      <c r="D6700" t="s">
        <v>21</v>
      </c>
      <c r="E6700">
        <v>99111</v>
      </c>
      <c r="F6700" t="s">
        <v>22</v>
      </c>
      <c r="G6700" t="s">
        <v>22</v>
      </c>
      <c r="H6700" t="s">
        <v>104</v>
      </c>
      <c r="I6700" t="s">
        <v>105</v>
      </c>
      <c r="J6700" s="1">
        <v>43255</v>
      </c>
      <c r="K6700" s="1">
        <v>43307</v>
      </c>
      <c r="L6700" t="s">
        <v>118</v>
      </c>
      <c r="N6700" t="s">
        <v>1858</v>
      </c>
    </row>
    <row r="6701" spans="1:14" x14ac:dyDescent="0.25">
      <c r="A6701" t="s">
        <v>9823</v>
      </c>
      <c r="B6701" t="s">
        <v>446</v>
      </c>
      <c r="C6701" t="s">
        <v>215</v>
      </c>
      <c r="D6701" t="s">
        <v>21</v>
      </c>
      <c r="E6701">
        <v>98003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43307</v>
      </c>
      <c r="L6701" t="s">
        <v>26</v>
      </c>
      <c r="N6701" t="s">
        <v>24</v>
      </c>
    </row>
    <row r="6702" spans="1:14" x14ac:dyDescent="0.25">
      <c r="A6702" t="s">
        <v>3488</v>
      </c>
      <c r="B6702" t="s">
        <v>3489</v>
      </c>
      <c r="C6702" t="s">
        <v>246</v>
      </c>
      <c r="D6702" t="s">
        <v>21</v>
      </c>
      <c r="E6702">
        <v>98310</v>
      </c>
      <c r="F6702" t="s">
        <v>22</v>
      </c>
      <c r="G6702" t="s">
        <v>22</v>
      </c>
      <c r="H6702" t="s">
        <v>57</v>
      </c>
      <c r="I6702" t="s">
        <v>203</v>
      </c>
      <c r="J6702" s="1">
        <v>43299</v>
      </c>
      <c r="K6702" s="1">
        <v>43307</v>
      </c>
      <c r="L6702" t="s">
        <v>118</v>
      </c>
      <c r="N6702" t="s">
        <v>1992</v>
      </c>
    </row>
    <row r="6703" spans="1:14" x14ac:dyDescent="0.25">
      <c r="A6703" t="s">
        <v>352</v>
      </c>
      <c r="B6703" t="s">
        <v>2177</v>
      </c>
      <c r="C6703" t="s">
        <v>1498</v>
      </c>
      <c r="D6703" t="s">
        <v>21</v>
      </c>
      <c r="E6703">
        <v>98329</v>
      </c>
      <c r="F6703" t="s">
        <v>22</v>
      </c>
      <c r="G6703" t="s">
        <v>22</v>
      </c>
      <c r="H6703" t="s">
        <v>57</v>
      </c>
      <c r="I6703" t="s">
        <v>203</v>
      </c>
      <c r="J6703" s="1">
        <v>43284</v>
      </c>
      <c r="K6703" s="1">
        <v>43307</v>
      </c>
      <c r="L6703" t="s">
        <v>118</v>
      </c>
      <c r="N6703" t="s">
        <v>1992</v>
      </c>
    </row>
    <row r="6704" spans="1:14" x14ac:dyDescent="0.25">
      <c r="A6704" t="s">
        <v>5023</v>
      </c>
      <c r="B6704" t="s">
        <v>5024</v>
      </c>
      <c r="C6704" t="s">
        <v>246</v>
      </c>
      <c r="D6704" t="s">
        <v>21</v>
      </c>
      <c r="E6704">
        <v>98312</v>
      </c>
      <c r="F6704" t="s">
        <v>22</v>
      </c>
      <c r="G6704" t="s">
        <v>22</v>
      </c>
      <c r="H6704" t="s">
        <v>57</v>
      </c>
      <c r="I6704" t="s">
        <v>203</v>
      </c>
      <c r="J6704" s="1">
        <v>43299</v>
      </c>
      <c r="K6704" s="1">
        <v>43307</v>
      </c>
      <c r="L6704" t="s">
        <v>118</v>
      </c>
      <c r="N6704" t="s">
        <v>1992</v>
      </c>
    </row>
    <row r="6705" spans="1:14" x14ac:dyDescent="0.25">
      <c r="A6705" t="s">
        <v>569</v>
      </c>
      <c r="B6705" t="s">
        <v>5527</v>
      </c>
      <c r="C6705" t="s">
        <v>309</v>
      </c>
      <c r="D6705" t="s">
        <v>21</v>
      </c>
      <c r="E6705">
        <v>98026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43307</v>
      </c>
      <c r="L6705" t="s">
        <v>26</v>
      </c>
      <c r="N6705" t="s">
        <v>24</v>
      </c>
    </row>
    <row r="6706" spans="1:14" x14ac:dyDescent="0.25">
      <c r="A6706" t="s">
        <v>3130</v>
      </c>
      <c r="B6706" t="s">
        <v>5458</v>
      </c>
      <c r="C6706" t="s">
        <v>266</v>
      </c>
      <c r="D6706" t="s">
        <v>21</v>
      </c>
      <c r="E6706">
        <v>98002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43307</v>
      </c>
      <c r="L6706" t="s">
        <v>26</v>
      </c>
      <c r="N6706" t="s">
        <v>24</v>
      </c>
    </row>
    <row r="6707" spans="1:14" x14ac:dyDescent="0.25">
      <c r="A6707" t="s">
        <v>312</v>
      </c>
      <c r="B6707" t="s">
        <v>4383</v>
      </c>
      <c r="C6707" t="s">
        <v>283</v>
      </c>
      <c r="D6707" t="s">
        <v>21</v>
      </c>
      <c r="E6707">
        <v>98466</v>
      </c>
      <c r="F6707" t="s">
        <v>22</v>
      </c>
      <c r="G6707" t="s">
        <v>22</v>
      </c>
      <c r="H6707" t="s">
        <v>57</v>
      </c>
      <c r="I6707" t="s">
        <v>58</v>
      </c>
      <c r="J6707" s="1">
        <v>43294</v>
      </c>
      <c r="K6707" s="1">
        <v>43307</v>
      </c>
      <c r="L6707" t="s">
        <v>118</v>
      </c>
      <c r="N6707" t="s">
        <v>1992</v>
      </c>
    </row>
    <row r="6708" spans="1:14" x14ac:dyDescent="0.25">
      <c r="A6708" t="s">
        <v>312</v>
      </c>
      <c r="B6708" t="s">
        <v>3265</v>
      </c>
      <c r="C6708" t="s">
        <v>209</v>
      </c>
      <c r="D6708" t="s">
        <v>21</v>
      </c>
      <c r="E6708">
        <v>98030</v>
      </c>
      <c r="F6708" t="s">
        <v>22</v>
      </c>
      <c r="G6708" t="s">
        <v>22</v>
      </c>
      <c r="H6708" t="s">
        <v>57</v>
      </c>
      <c r="I6708" t="s">
        <v>58</v>
      </c>
      <c r="J6708" s="1">
        <v>43293</v>
      </c>
      <c r="K6708" s="1">
        <v>43307</v>
      </c>
      <c r="L6708" t="s">
        <v>118</v>
      </c>
      <c r="N6708" t="s">
        <v>1849</v>
      </c>
    </row>
    <row r="6709" spans="1:14" x14ac:dyDescent="0.25">
      <c r="A6709" t="s">
        <v>3738</v>
      </c>
      <c r="B6709" t="s">
        <v>3739</v>
      </c>
      <c r="C6709" t="s">
        <v>614</v>
      </c>
      <c r="D6709" t="s">
        <v>21</v>
      </c>
      <c r="E6709">
        <v>98674</v>
      </c>
      <c r="F6709" t="s">
        <v>22</v>
      </c>
      <c r="G6709" t="s">
        <v>22</v>
      </c>
      <c r="H6709" t="s">
        <v>57</v>
      </c>
      <c r="I6709" t="s">
        <v>620</v>
      </c>
      <c r="J6709" s="1">
        <v>43298</v>
      </c>
      <c r="K6709" s="1">
        <v>43307</v>
      </c>
      <c r="L6709" t="s">
        <v>118</v>
      </c>
      <c r="N6709" t="s">
        <v>1849</v>
      </c>
    </row>
    <row r="6710" spans="1:14" x14ac:dyDescent="0.25">
      <c r="A6710" t="s">
        <v>2693</v>
      </c>
      <c r="B6710" t="s">
        <v>3490</v>
      </c>
      <c r="C6710" t="s">
        <v>246</v>
      </c>
      <c r="D6710" t="s">
        <v>21</v>
      </c>
      <c r="E6710">
        <v>98310</v>
      </c>
      <c r="F6710" t="s">
        <v>22</v>
      </c>
      <c r="G6710" t="s">
        <v>22</v>
      </c>
      <c r="H6710" t="s">
        <v>57</v>
      </c>
      <c r="I6710" t="s">
        <v>212</v>
      </c>
      <c r="J6710" s="1">
        <v>43299</v>
      </c>
      <c r="K6710" s="1">
        <v>43307</v>
      </c>
      <c r="L6710" t="s">
        <v>118</v>
      </c>
      <c r="N6710" t="s">
        <v>1992</v>
      </c>
    </row>
    <row r="6711" spans="1:14" x14ac:dyDescent="0.25">
      <c r="A6711" t="s">
        <v>9824</v>
      </c>
      <c r="B6711" t="s">
        <v>456</v>
      </c>
      <c r="C6711" t="s">
        <v>457</v>
      </c>
      <c r="D6711" t="s">
        <v>21</v>
      </c>
      <c r="E6711">
        <v>98377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43307</v>
      </c>
      <c r="L6711" t="s">
        <v>26</v>
      </c>
      <c r="N6711" t="s">
        <v>24</v>
      </c>
    </row>
    <row r="6712" spans="1:14" x14ac:dyDescent="0.25">
      <c r="A6712" t="s">
        <v>413</v>
      </c>
      <c r="B6712" t="s">
        <v>667</v>
      </c>
      <c r="C6712" t="s">
        <v>20</v>
      </c>
      <c r="D6712" t="s">
        <v>21</v>
      </c>
      <c r="E6712">
        <v>98116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43307</v>
      </c>
      <c r="L6712" t="s">
        <v>26</v>
      </c>
      <c r="N6712" t="s">
        <v>24</v>
      </c>
    </row>
    <row r="6713" spans="1:14" x14ac:dyDescent="0.25">
      <c r="A6713" t="s">
        <v>1160</v>
      </c>
      <c r="B6713" t="s">
        <v>1161</v>
      </c>
      <c r="C6713" t="s">
        <v>178</v>
      </c>
      <c r="D6713" t="s">
        <v>21</v>
      </c>
      <c r="E6713">
        <v>98944</v>
      </c>
      <c r="F6713" t="s">
        <v>22</v>
      </c>
      <c r="G6713" t="s">
        <v>22</v>
      </c>
      <c r="H6713" t="s">
        <v>57</v>
      </c>
      <c r="I6713" t="s">
        <v>58</v>
      </c>
      <c r="J6713" s="1">
        <v>43297</v>
      </c>
      <c r="K6713" s="1">
        <v>43307</v>
      </c>
      <c r="L6713" t="s">
        <v>118</v>
      </c>
      <c r="N6713" t="s">
        <v>1992</v>
      </c>
    </row>
    <row r="6714" spans="1:14" x14ac:dyDescent="0.25">
      <c r="A6714" t="s">
        <v>9825</v>
      </c>
      <c r="B6714" t="s">
        <v>9826</v>
      </c>
      <c r="C6714" t="s">
        <v>1307</v>
      </c>
      <c r="D6714" t="s">
        <v>21</v>
      </c>
      <c r="E6714">
        <v>98361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43307</v>
      </c>
      <c r="L6714" t="s">
        <v>26</v>
      </c>
      <c r="N6714" t="s">
        <v>24</v>
      </c>
    </row>
    <row r="6715" spans="1:14" x14ac:dyDescent="0.25">
      <c r="A6715" t="s">
        <v>273</v>
      </c>
      <c r="B6715" t="s">
        <v>274</v>
      </c>
      <c r="C6715" t="s">
        <v>20</v>
      </c>
      <c r="D6715" t="s">
        <v>21</v>
      </c>
      <c r="E6715">
        <v>98122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43307</v>
      </c>
      <c r="L6715" t="s">
        <v>26</v>
      </c>
      <c r="N6715" t="s">
        <v>24</v>
      </c>
    </row>
    <row r="6716" spans="1:14" x14ac:dyDescent="0.25">
      <c r="A6716" t="s">
        <v>242</v>
      </c>
      <c r="B6716" t="s">
        <v>9827</v>
      </c>
      <c r="C6716" t="s">
        <v>20</v>
      </c>
      <c r="D6716" t="s">
        <v>21</v>
      </c>
      <c r="E6716">
        <v>98108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43307</v>
      </c>
      <c r="L6716" t="s">
        <v>26</v>
      </c>
      <c r="N6716" t="s">
        <v>24</v>
      </c>
    </row>
    <row r="6717" spans="1:14" x14ac:dyDescent="0.25">
      <c r="A6717" t="s">
        <v>4354</v>
      </c>
      <c r="B6717" t="s">
        <v>6162</v>
      </c>
      <c r="C6717" t="s">
        <v>266</v>
      </c>
      <c r="D6717" t="s">
        <v>21</v>
      </c>
      <c r="E6717">
        <v>98002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43307</v>
      </c>
      <c r="L6717" t="s">
        <v>26</v>
      </c>
      <c r="N6717" t="s">
        <v>24</v>
      </c>
    </row>
    <row r="6718" spans="1:14" x14ac:dyDescent="0.25">
      <c r="A6718" t="s">
        <v>242</v>
      </c>
      <c r="B6718" t="s">
        <v>2817</v>
      </c>
      <c r="C6718" t="s">
        <v>1270</v>
      </c>
      <c r="D6718" t="s">
        <v>21</v>
      </c>
      <c r="E6718">
        <v>98012</v>
      </c>
      <c r="F6718" t="s">
        <v>22</v>
      </c>
      <c r="G6718" t="s">
        <v>22</v>
      </c>
      <c r="H6718" t="s">
        <v>104</v>
      </c>
      <c r="I6718" t="s">
        <v>148</v>
      </c>
      <c r="J6718" s="1">
        <v>43256</v>
      </c>
      <c r="K6718" s="1">
        <v>43307</v>
      </c>
      <c r="L6718" t="s">
        <v>118</v>
      </c>
      <c r="N6718" t="s">
        <v>1854</v>
      </c>
    </row>
    <row r="6719" spans="1:14" x14ac:dyDescent="0.25">
      <c r="A6719" t="s">
        <v>2371</v>
      </c>
      <c r="B6719" t="s">
        <v>9828</v>
      </c>
      <c r="C6719" t="s">
        <v>236</v>
      </c>
      <c r="D6719" t="s">
        <v>21</v>
      </c>
      <c r="E6719">
        <v>98409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43307</v>
      </c>
      <c r="L6719" t="s">
        <v>26</v>
      </c>
      <c r="N6719" t="s">
        <v>24</v>
      </c>
    </row>
    <row r="6720" spans="1:14" x14ac:dyDescent="0.25">
      <c r="A6720" t="s">
        <v>466</v>
      </c>
      <c r="B6720" t="s">
        <v>467</v>
      </c>
      <c r="C6720" t="s">
        <v>20</v>
      </c>
      <c r="D6720" t="s">
        <v>21</v>
      </c>
      <c r="E6720">
        <v>98101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43307</v>
      </c>
      <c r="L6720" t="s">
        <v>26</v>
      </c>
      <c r="N6720" t="s">
        <v>24</v>
      </c>
    </row>
    <row r="6721" spans="1:14" x14ac:dyDescent="0.25">
      <c r="A6721" t="s">
        <v>783</v>
      </c>
      <c r="B6721" t="s">
        <v>9829</v>
      </c>
      <c r="C6721" t="s">
        <v>765</v>
      </c>
      <c r="D6721" t="s">
        <v>21</v>
      </c>
      <c r="E6721">
        <v>99163</v>
      </c>
      <c r="F6721" t="s">
        <v>22</v>
      </c>
      <c r="G6721" t="s">
        <v>22</v>
      </c>
      <c r="H6721" t="s">
        <v>116</v>
      </c>
      <c r="I6721" t="s">
        <v>117</v>
      </c>
      <c r="J6721" s="1">
        <v>43256</v>
      </c>
      <c r="K6721" s="1">
        <v>43307</v>
      </c>
      <c r="L6721" t="s">
        <v>118</v>
      </c>
      <c r="N6721" t="s">
        <v>1849</v>
      </c>
    </row>
    <row r="6722" spans="1:14" x14ac:dyDescent="0.25">
      <c r="A6722" t="s">
        <v>9830</v>
      </c>
      <c r="B6722" t="s">
        <v>9831</v>
      </c>
      <c r="C6722" t="s">
        <v>20</v>
      </c>
      <c r="D6722" t="s">
        <v>21</v>
      </c>
      <c r="E6722">
        <v>98106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43307</v>
      </c>
      <c r="L6722" t="s">
        <v>26</v>
      </c>
      <c r="N6722" t="s">
        <v>24</v>
      </c>
    </row>
    <row r="6723" spans="1:14" x14ac:dyDescent="0.25">
      <c r="A6723" t="s">
        <v>6538</v>
      </c>
      <c r="B6723" t="s">
        <v>6539</v>
      </c>
      <c r="C6723" t="s">
        <v>20</v>
      </c>
      <c r="D6723" t="s">
        <v>21</v>
      </c>
      <c r="E6723">
        <v>98105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43307</v>
      </c>
      <c r="L6723" t="s">
        <v>26</v>
      </c>
      <c r="N6723" t="s">
        <v>24</v>
      </c>
    </row>
    <row r="6724" spans="1:14" x14ac:dyDescent="0.25">
      <c r="A6724" t="s">
        <v>1019</v>
      </c>
      <c r="B6724" t="s">
        <v>1020</v>
      </c>
      <c r="C6724" t="s">
        <v>20</v>
      </c>
      <c r="D6724" t="s">
        <v>21</v>
      </c>
      <c r="E6724">
        <v>98101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43307</v>
      </c>
      <c r="L6724" t="s">
        <v>26</v>
      </c>
      <c r="N6724" t="s">
        <v>24</v>
      </c>
    </row>
    <row r="6725" spans="1:14" x14ac:dyDescent="0.25">
      <c r="A6725" t="s">
        <v>9832</v>
      </c>
      <c r="B6725" t="s">
        <v>9833</v>
      </c>
      <c r="C6725" t="s">
        <v>236</v>
      </c>
      <c r="D6725" t="s">
        <v>21</v>
      </c>
      <c r="E6725">
        <v>98444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43307</v>
      </c>
      <c r="L6725" t="s">
        <v>26</v>
      </c>
      <c r="N6725" t="s">
        <v>24</v>
      </c>
    </row>
    <row r="6726" spans="1:14" x14ac:dyDescent="0.25">
      <c r="A6726" t="s">
        <v>9834</v>
      </c>
      <c r="B6726" t="s">
        <v>9835</v>
      </c>
      <c r="C6726" t="s">
        <v>236</v>
      </c>
      <c r="D6726" t="s">
        <v>21</v>
      </c>
      <c r="E6726">
        <v>98406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43307</v>
      </c>
      <c r="L6726" t="s">
        <v>26</v>
      </c>
      <c r="N6726" t="s">
        <v>24</v>
      </c>
    </row>
    <row r="6727" spans="1:14" x14ac:dyDescent="0.25">
      <c r="A6727" t="s">
        <v>1024</v>
      </c>
      <c r="B6727" t="s">
        <v>1025</v>
      </c>
      <c r="C6727" t="s">
        <v>151</v>
      </c>
      <c r="D6727" t="s">
        <v>21</v>
      </c>
      <c r="E6727">
        <v>98498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43307</v>
      </c>
      <c r="L6727" t="s">
        <v>26</v>
      </c>
      <c r="N6727" t="s">
        <v>24</v>
      </c>
    </row>
    <row r="6728" spans="1:14" x14ac:dyDescent="0.25">
      <c r="A6728" t="s">
        <v>1178</v>
      </c>
      <c r="B6728" t="s">
        <v>1179</v>
      </c>
      <c r="C6728" t="s">
        <v>457</v>
      </c>
      <c r="D6728" t="s">
        <v>21</v>
      </c>
      <c r="E6728">
        <v>98377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43307</v>
      </c>
      <c r="L6728" t="s">
        <v>26</v>
      </c>
      <c r="N6728" t="s">
        <v>24</v>
      </c>
    </row>
    <row r="6729" spans="1:14" x14ac:dyDescent="0.25">
      <c r="A6729" t="s">
        <v>9836</v>
      </c>
      <c r="B6729" t="s">
        <v>9837</v>
      </c>
      <c r="C6729" t="s">
        <v>1307</v>
      </c>
      <c r="D6729" t="s">
        <v>21</v>
      </c>
      <c r="E6729">
        <v>98361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43307</v>
      </c>
      <c r="L6729" t="s">
        <v>26</v>
      </c>
      <c r="N6729" t="s">
        <v>24</v>
      </c>
    </row>
    <row r="6730" spans="1:14" x14ac:dyDescent="0.25">
      <c r="A6730" t="s">
        <v>194</v>
      </c>
      <c r="B6730" t="s">
        <v>3717</v>
      </c>
      <c r="C6730" t="s">
        <v>1283</v>
      </c>
      <c r="D6730" t="s">
        <v>21</v>
      </c>
      <c r="E6730">
        <v>98802</v>
      </c>
      <c r="F6730" t="s">
        <v>22</v>
      </c>
      <c r="G6730" t="s">
        <v>22</v>
      </c>
      <c r="H6730" t="s">
        <v>57</v>
      </c>
      <c r="I6730" t="s">
        <v>203</v>
      </c>
      <c r="J6730" s="1">
        <v>43279</v>
      </c>
      <c r="K6730" s="1">
        <v>43307</v>
      </c>
      <c r="L6730" t="s">
        <v>118</v>
      </c>
      <c r="N6730" t="s">
        <v>1992</v>
      </c>
    </row>
    <row r="6731" spans="1:14" x14ac:dyDescent="0.25">
      <c r="A6731" t="s">
        <v>405</v>
      </c>
      <c r="B6731" t="s">
        <v>6399</v>
      </c>
      <c r="C6731" t="s">
        <v>443</v>
      </c>
      <c r="D6731" t="s">
        <v>21</v>
      </c>
      <c r="E6731">
        <v>98055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43307</v>
      </c>
      <c r="L6731" t="s">
        <v>26</v>
      </c>
      <c r="N6731" t="s">
        <v>24</v>
      </c>
    </row>
    <row r="6732" spans="1:14" x14ac:dyDescent="0.25">
      <c r="A6732" t="s">
        <v>9838</v>
      </c>
      <c r="B6732" t="s">
        <v>9839</v>
      </c>
      <c r="C6732" t="s">
        <v>9840</v>
      </c>
      <c r="D6732" t="s">
        <v>21</v>
      </c>
      <c r="E6732">
        <v>98593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43307</v>
      </c>
      <c r="L6732" t="s">
        <v>26</v>
      </c>
      <c r="N6732" t="s">
        <v>24</v>
      </c>
    </row>
    <row r="6733" spans="1:14" x14ac:dyDescent="0.25">
      <c r="A6733" t="s">
        <v>1914</v>
      </c>
      <c r="B6733" t="s">
        <v>1915</v>
      </c>
      <c r="C6733" t="s">
        <v>1357</v>
      </c>
      <c r="D6733" t="s">
        <v>21</v>
      </c>
      <c r="E6733">
        <v>99115</v>
      </c>
      <c r="F6733" t="s">
        <v>22</v>
      </c>
      <c r="G6733" t="s">
        <v>22</v>
      </c>
      <c r="H6733" t="s">
        <v>104</v>
      </c>
      <c r="I6733" t="s">
        <v>105</v>
      </c>
      <c r="J6733" s="1">
        <v>43254</v>
      </c>
      <c r="K6733" s="1">
        <v>43307</v>
      </c>
      <c r="L6733" t="s">
        <v>118</v>
      </c>
      <c r="N6733" t="s">
        <v>1858</v>
      </c>
    </row>
    <row r="6734" spans="1:14" x14ac:dyDescent="0.25">
      <c r="A6734" t="s">
        <v>9841</v>
      </c>
      <c r="B6734" t="s">
        <v>9842</v>
      </c>
      <c r="C6734" t="s">
        <v>344</v>
      </c>
      <c r="D6734" t="s">
        <v>21</v>
      </c>
      <c r="E6734">
        <v>98570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43307</v>
      </c>
      <c r="L6734" t="s">
        <v>26</v>
      </c>
      <c r="N6734" t="s">
        <v>24</v>
      </c>
    </row>
    <row r="6735" spans="1:14" x14ac:dyDescent="0.25">
      <c r="A6735" t="s">
        <v>2389</v>
      </c>
      <c r="B6735" t="s">
        <v>2390</v>
      </c>
      <c r="C6735" t="s">
        <v>151</v>
      </c>
      <c r="D6735" t="s">
        <v>21</v>
      </c>
      <c r="E6735">
        <v>98499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43307</v>
      </c>
      <c r="L6735" t="s">
        <v>26</v>
      </c>
      <c r="N6735" t="s">
        <v>24</v>
      </c>
    </row>
    <row r="6736" spans="1:14" x14ac:dyDescent="0.25">
      <c r="A6736" t="s">
        <v>4105</v>
      </c>
      <c r="B6736" t="s">
        <v>4106</v>
      </c>
      <c r="C6736" t="s">
        <v>296</v>
      </c>
      <c r="D6736" t="s">
        <v>21</v>
      </c>
      <c r="E6736">
        <v>98366</v>
      </c>
      <c r="F6736" t="s">
        <v>22</v>
      </c>
      <c r="G6736" t="s">
        <v>22</v>
      </c>
      <c r="H6736" t="s">
        <v>57</v>
      </c>
      <c r="I6736" t="s">
        <v>203</v>
      </c>
      <c r="J6736" s="1">
        <v>43299</v>
      </c>
      <c r="K6736" s="1">
        <v>43307</v>
      </c>
      <c r="L6736" t="s">
        <v>118</v>
      </c>
      <c r="N6736" t="s">
        <v>1992</v>
      </c>
    </row>
    <row r="6737" spans="1:14" x14ac:dyDescent="0.25">
      <c r="A6737" t="s">
        <v>685</v>
      </c>
      <c r="B6737" t="s">
        <v>1046</v>
      </c>
      <c r="C6737" t="s">
        <v>151</v>
      </c>
      <c r="D6737" t="s">
        <v>21</v>
      </c>
      <c r="E6737">
        <v>98498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43307</v>
      </c>
      <c r="L6737" t="s">
        <v>26</v>
      </c>
      <c r="N6737" t="s">
        <v>24</v>
      </c>
    </row>
    <row r="6738" spans="1:14" x14ac:dyDescent="0.25">
      <c r="A6738" t="s">
        <v>9843</v>
      </c>
      <c r="B6738" t="s">
        <v>9844</v>
      </c>
      <c r="C6738" t="s">
        <v>344</v>
      </c>
      <c r="D6738" t="s">
        <v>21</v>
      </c>
      <c r="E6738">
        <v>98570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43307</v>
      </c>
      <c r="L6738" t="s">
        <v>26</v>
      </c>
      <c r="N6738" t="s">
        <v>24</v>
      </c>
    </row>
    <row r="6739" spans="1:14" x14ac:dyDescent="0.25">
      <c r="A6739" t="s">
        <v>482</v>
      </c>
      <c r="B6739" t="s">
        <v>9845</v>
      </c>
      <c r="C6739" t="s">
        <v>457</v>
      </c>
      <c r="D6739" t="s">
        <v>21</v>
      </c>
      <c r="E6739">
        <v>98377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43307</v>
      </c>
      <c r="L6739" t="s">
        <v>26</v>
      </c>
      <c r="N6739" t="s">
        <v>24</v>
      </c>
    </row>
    <row r="6740" spans="1:14" x14ac:dyDescent="0.25">
      <c r="A6740" t="s">
        <v>5424</v>
      </c>
      <c r="B6740" t="s">
        <v>9846</v>
      </c>
      <c r="C6740" t="s">
        <v>178</v>
      </c>
      <c r="D6740" t="s">
        <v>21</v>
      </c>
      <c r="E6740">
        <v>98944</v>
      </c>
      <c r="F6740" t="s">
        <v>22</v>
      </c>
      <c r="G6740" t="s">
        <v>22</v>
      </c>
      <c r="H6740" t="s">
        <v>57</v>
      </c>
      <c r="I6740" t="s">
        <v>212</v>
      </c>
      <c r="J6740" s="1">
        <v>43297</v>
      </c>
      <c r="K6740" s="1">
        <v>43307</v>
      </c>
      <c r="L6740" t="s">
        <v>118</v>
      </c>
      <c r="N6740" t="s">
        <v>1849</v>
      </c>
    </row>
    <row r="6741" spans="1:14" x14ac:dyDescent="0.25">
      <c r="A6741" t="s">
        <v>975</v>
      </c>
      <c r="B6741" t="s">
        <v>976</v>
      </c>
      <c r="C6741" t="s">
        <v>492</v>
      </c>
      <c r="D6741" t="s">
        <v>21</v>
      </c>
      <c r="E6741">
        <v>98503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43306</v>
      </c>
      <c r="L6741" t="s">
        <v>26</v>
      </c>
      <c r="N6741" t="s">
        <v>24</v>
      </c>
    </row>
    <row r="6742" spans="1:14" x14ac:dyDescent="0.25">
      <c r="A6742" t="s">
        <v>3079</v>
      </c>
      <c r="B6742" t="s">
        <v>3080</v>
      </c>
      <c r="C6742" t="s">
        <v>492</v>
      </c>
      <c r="D6742" t="s">
        <v>21</v>
      </c>
      <c r="E6742">
        <v>98516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43306</v>
      </c>
      <c r="L6742" t="s">
        <v>26</v>
      </c>
      <c r="N6742" t="s">
        <v>24</v>
      </c>
    </row>
    <row r="6743" spans="1:14" x14ac:dyDescent="0.25">
      <c r="A6743" t="s">
        <v>9847</v>
      </c>
      <c r="B6743" t="s">
        <v>2429</v>
      </c>
      <c r="C6743" t="s">
        <v>286</v>
      </c>
      <c r="D6743" t="s">
        <v>21</v>
      </c>
      <c r="E6743">
        <v>98502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43306</v>
      </c>
      <c r="L6743" t="s">
        <v>26</v>
      </c>
      <c r="N6743" t="s">
        <v>24</v>
      </c>
    </row>
    <row r="6744" spans="1:14" x14ac:dyDescent="0.25">
      <c r="A6744" t="s">
        <v>2693</v>
      </c>
      <c r="B6744" t="s">
        <v>2694</v>
      </c>
      <c r="C6744" t="s">
        <v>286</v>
      </c>
      <c r="D6744" t="s">
        <v>21</v>
      </c>
      <c r="E6744">
        <v>98502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43306</v>
      </c>
      <c r="L6744" t="s">
        <v>26</v>
      </c>
      <c r="N6744" t="s">
        <v>24</v>
      </c>
    </row>
    <row r="6745" spans="1:14" x14ac:dyDescent="0.25">
      <c r="A6745" t="s">
        <v>9848</v>
      </c>
      <c r="B6745" t="s">
        <v>9849</v>
      </c>
      <c r="C6745" t="s">
        <v>1675</v>
      </c>
      <c r="D6745" t="s">
        <v>21</v>
      </c>
      <c r="E6745">
        <v>98339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43306</v>
      </c>
      <c r="L6745" t="s">
        <v>26</v>
      </c>
      <c r="N6745" t="s">
        <v>24</v>
      </c>
    </row>
    <row r="6746" spans="1:14" x14ac:dyDescent="0.25">
      <c r="A6746" t="s">
        <v>2418</v>
      </c>
      <c r="B6746" t="s">
        <v>2419</v>
      </c>
      <c r="C6746" t="s">
        <v>286</v>
      </c>
      <c r="D6746" t="s">
        <v>21</v>
      </c>
      <c r="E6746">
        <v>98501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43306</v>
      </c>
      <c r="L6746" t="s">
        <v>26</v>
      </c>
      <c r="N6746" t="s">
        <v>24</v>
      </c>
    </row>
    <row r="6747" spans="1:14" x14ac:dyDescent="0.25">
      <c r="A6747" t="s">
        <v>9850</v>
      </c>
      <c r="B6747" t="s">
        <v>9851</v>
      </c>
      <c r="C6747" t="s">
        <v>9852</v>
      </c>
      <c r="D6747" t="s">
        <v>21</v>
      </c>
      <c r="E6747">
        <v>98585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43306</v>
      </c>
      <c r="L6747" t="s">
        <v>26</v>
      </c>
      <c r="N6747" t="s">
        <v>24</v>
      </c>
    </row>
    <row r="6748" spans="1:14" x14ac:dyDescent="0.25">
      <c r="A6748" t="s">
        <v>2420</v>
      </c>
      <c r="B6748" t="s">
        <v>2421</v>
      </c>
      <c r="C6748" t="s">
        <v>286</v>
      </c>
      <c r="D6748" t="s">
        <v>21</v>
      </c>
      <c r="E6748">
        <v>98502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43306</v>
      </c>
      <c r="L6748" t="s">
        <v>26</v>
      </c>
      <c r="N6748" t="s">
        <v>24</v>
      </c>
    </row>
    <row r="6749" spans="1:14" x14ac:dyDescent="0.25">
      <c r="A6749" t="s">
        <v>4388</v>
      </c>
      <c r="B6749" t="s">
        <v>4389</v>
      </c>
      <c r="C6749" t="s">
        <v>1145</v>
      </c>
      <c r="D6749" t="s">
        <v>21</v>
      </c>
      <c r="E6749">
        <v>98294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43306</v>
      </c>
      <c r="L6749" t="s">
        <v>26</v>
      </c>
      <c r="N6749" t="s">
        <v>24</v>
      </c>
    </row>
    <row r="6750" spans="1:14" x14ac:dyDescent="0.25">
      <c r="A6750" t="s">
        <v>316</v>
      </c>
      <c r="B6750" t="s">
        <v>1007</v>
      </c>
      <c r="C6750" t="s">
        <v>492</v>
      </c>
      <c r="D6750" t="s">
        <v>21</v>
      </c>
      <c r="E6750">
        <v>98503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43306</v>
      </c>
      <c r="L6750" t="s">
        <v>26</v>
      </c>
      <c r="N6750" t="s">
        <v>24</v>
      </c>
    </row>
    <row r="6751" spans="1:14" x14ac:dyDescent="0.25">
      <c r="A6751" t="s">
        <v>7890</v>
      </c>
      <c r="B6751" t="s">
        <v>9853</v>
      </c>
      <c r="C6751" t="s">
        <v>7676</v>
      </c>
      <c r="D6751" t="s">
        <v>21</v>
      </c>
      <c r="E6751">
        <v>98572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43306</v>
      </c>
      <c r="L6751" t="s">
        <v>26</v>
      </c>
      <c r="N6751" t="s">
        <v>24</v>
      </c>
    </row>
    <row r="6752" spans="1:14" x14ac:dyDescent="0.25">
      <c r="A6752" t="s">
        <v>1295</v>
      </c>
      <c r="B6752" t="s">
        <v>2430</v>
      </c>
      <c r="C6752" t="s">
        <v>286</v>
      </c>
      <c r="D6752" t="s">
        <v>21</v>
      </c>
      <c r="E6752">
        <v>98512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43306</v>
      </c>
      <c r="L6752" t="s">
        <v>26</v>
      </c>
      <c r="N6752" t="s">
        <v>24</v>
      </c>
    </row>
    <row r="6753" spans="1:14" x14ac:dyDescent="0.25">
      <c r="A6753" t="s">
        <v>2714</v>
      </c>
      <c r="B6753" t="s">
        <v>2715</v>
      </c>
      <c r="C6753" t="s">
        <v>286</v>
      </c>
      <c r="D6753" t="s">
        <v>21</v>
      </c>
      <c r="E6753">
        <v>98502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43306</v>
      </c>
      <c r="L6753" t="s">
        <v>26</v>
      </c>
      <c r="N6753" t="s">
        <v>24</v>
      </c>
    </row>
    <row r="6754" spans="1:14" x14ac:dyDescent="0.25">
      <c r="A6754" t="s">
        <v>1208</v>
      </c>
      <c r="B6754" t="s">
        <v>1209</v>
      </c>
      <c r="C6754" t="s">
        <v>286</v>
      </c>
      <c r="D6754" t="s">
        <v>21</v>
      </c>
      <c r="E6754">
        <v>98516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43306</v>
      </c>
      <c r="L6754" t="s">
        <v>26</v>
      </c>
      <c r="N6754" t="s">
        <v>24</v>
      </c>
    </row>
    <row r="6755" spans="1:14" x14ac:dyDescent="0.25">
      <c r="A6755" t="s">
        <v>284</v>
      </c>
      <c r="B6755" t="s">
        <v>9854</v>
      </c>
      <c r="C6755" t="s">
        <v>286</v>
      </c>
      <c r="D6755" t="s">
        <v>21</v>
      </c>
      <c r="E6755">
        <v>98506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43306</v>
      </c>
      <c r="L6755" t="s">
        <v>26</v>
      </c>
      <c r="N6755" t="s">
        <v>24</v>
      </c>
    </row>
    <row r="6756" spans="1:14" x14ac:dyDescent="0.25">
      <c r="A6756" t="s">
        <v>4036</v>
      </c>
      <c r="B6756" t="s">
        <v>4037</v>
      </c>
      <c r="C6756" t="s">
        <v>209</v>
      </c>
      <c r="D6756" t="s">
        <v>21</v>
      </c>
      <c r="E6756">
        <v>98030</v>
      </c>
      <c r="F6756" t="s">
        <v>22</v>
      </c>
      <c r="G6756" t="s">
        <v>22</v>
      </c>
      <c r="H6756" t="s">
        <v>57</v>
      </c>
      <c r="I6756" t="s">
        <v>58</v>
      </c>
      <c r="J6756" t="s">
        <v>59</v>
      </c>
      <c r="K6756" s="1">
        <v>43306</v>
      </c>
      <c r="L6756" t="s">
        <v>60</v>
      </c>
      <c r="M6756" t="str">
        <f>HYPERLINK("https://www.regulations.gov/docket?D=FDA-2018-H-2865")</f>
        <v>https://www.regulations.gov/docket?D=FDA-2018-H-2865</v>
      </c>
      <c r="N6756" t="s">
        <v>59</v>
      </c>
    </row>
    <row r="6757" spans="1:14" x14ac:dyDescent="0.25">
      <c r="A6757" t="s">
        <v>1965</v>
      </c>
      <c r="B6757" t="s">
        <v>1966</v>
      </c>
      <c r="C6757" t="s">
        <v>20</v>
      </c>
      <c r="D6757" t="s">
        <v>21</v>
      </c>
      <c r="E6757">
        <v>98112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43306</v>
      </c>
      <c r="L6757" t="s">
        <v>26</v>
      </c>
      <c r="N6757" t="s">
        <v>24</v>
      </c>
    </row>
    <row r="6758" spans="1:14" x14ac:dyDescent="0.25">
      <c r="A6758" t="s">
        <v>2719</v>
      </c>
      <c r="B6758" t="s">
        <v>2720</v>
      </c>
      <c r="C6758" t="s">
        <v>286</v>
      </c>
      <c r="D6758" t="s">
        <v>21</v>
      </c>
      <c r="E6758">
        <v>98501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43306</v>
      </c>
      <c r="L6758" t="s">
        <v>26</v>
      </c>
      <c r="N6758" t="s">
        <v>24</v>
      </c>
    </row>
    <row r="6759" spans="1:14" x14ac:dyDescent="0.25">
      <c r="A6759" t="s">
        <v>2433</v>
      </c>
      <c r="B6759" t="s">
        <v>2434</v>
      </c>
      <c r="C6759" t="s">
        <v>286</v>
      </c>
      <c r="D6759" t="s">
        <v>21</v>
      </c>
      <c r="E6759">
        <v>98501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43306</v>
      </c>
      <c r="L6759" t="s">
        <v>26</v>
      </c>
      <c r="N6759" t="s">
        <v>24</v>
      </c>
    </row>
    <row r="6760" spans="1:14" x14ac:dyDescent="0.25">
      <c r="A6760" t="s">
        <v>6999</v>
      </c>
      <c r="B6760" t="s">
        <v>7000</v>
      </c>
      <c r="C6760" t="s">
        <v>6965</v>
      </c>
      <c r="D6760" t="s">
        <v>21</v>
      </c>
      <c r="E6760">
        <v>98577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43306</v>
      </c>
      <c r="L6760" t="s">
        <v>26</v>
      </c>
      <c r="N6760" t="s">
        <v>24</v>
      </c>
    </row>
    <row r="6761" spans="1:14" x14ac:dyDescent="0.25">
      <c r="A6761" t="s">
        <v>2435</v>
      </c>
      <c r="B6761" t="s">
        <v>2436</v>
      </c>
      <c r="C6761" t="s">
        <v>286</v>
      </c>
      <c r="D6761" t="s">
        <v>21</v>
      </c>
      <c r="E6761">
        <v>98502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43306</v>
      </c>
      <c r="L6761" t="s">
        <v>26</v>
      </c>
      <c r="N6761" t="s">
        <v>24</v>
      </c>
    </row>
    <row r="6762" spans="1:14" x14ac:dyDescent="0.25">
      <c r="A6762" t="s">
        <v>9855</v>
      </c>
      <c r="B6762" t="s">
        <v>9856</v>
      </c>
      <c r="C6762" t="s">
        <v>286</v>
      </c>
      <c r="D6762" t="s">
        <v>21</v>
      </c>
      <c r="E6762">
        <v>98512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43306</v>
      </c>
      <c r="L6762" t="s">
        <v>26</v>
      </c>
      <c r="N6762" t="s">
        <v>24</v>
      </c>
    </row>
    <row r="6763" spans="1:14" x14ac:dyDescent="0.25">
      <c r="A6763" t="s">
        <v>9857</v>
      </c>
      <c r="B6763" t="s">
        <v>9858</v>
      </c>
      <c r="C6763" t="s">
        <v>1691</v>
      </c>
      <c r="D6763" t="s">
        <v>21</v>
      </c>
      <c r="E6763">
        <v>98368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43306</v>
      </c>
      <c r="L6763" t="s">
        <v>26</v>
      </c>
      <c r="N6763" t="s">
        <v>24</v>
      </c>
    </row>
    <row r="6764" spans="1:14" x14ac:dyDescent="0.25">
      <c r="A6764" t="s">
        <v>1212</v>
      </c>
      <c r="B6764" t="s">
        <v>1213</v>
      </c>
      <c r="C6764" t="s">
        <v>286</v>
      </c>
      <c r="D6764" t="s">
        <v>21</v>
      </c>
      <c r="E6764">
        <v>98506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43306</v>
      </c>
      <c r="L6764" t="s">
        <v>26</v>
      </c>
      <c r="N6764" t="s">
        <v>24</v>
      </c>
    </row>
    <row r="6765" spans="1:14" x14ac:dyDescent="0.25">
      <c r="A6765" t="s">
        <v>210</v>
      </c>
      <c r="B6765" t="s">
        <v>211</v>
      </c>
      <c r="C6765" t="s">
        <v>20</v>
      </c>
      <c r="D6765" t="s">
        <v>21</v>
      </c>
      <c r="E6765">
        <v>98106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43306</v>
      </c>
      <c r="L6765" t="s">
        <v>26</v>
      </c>
      <c r="N6765" t="s">
        <v>24</v>
      </c>
    </row>
    <row r="6766" spans="1:14" x14ac:dyDescent="0.25">
      <c r="A6766" t="s">
        <v>2726</v>
      </c>
      <c r="B6766" t="s">
        <v>2727</v>
      </c>
      <c r="C6766" t="s">
        <v>286</v>
      </c>
      <c r="D6766" t="s">
        <v>21</v>
      </c>
      <c r="E6766">
        <v>98502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43306</v>
      </c>
      <c r="L6766" t="s">
        <v>26</v>
      </c>
      <c r="N6766" t="s">
        <v>24</v>
      </c>
    </row>
    <row r="6767" spans="1:14" x14ac:dyDescent="0.25">
      <c r="A6767" t="s">
        <v>9859</v>
      </c>
      <c r="B6767" t="s">
        <v>9860</v>
      </c>
      <c r="C6767" t="s">
        <v>261</v>
      </c>
      <c r="D6767" t="s">
        <v>21</v>
      </c>
      <c r="E6767">
        <v>99218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43305</v>
      </c>
      <c r="L6767" t="s">
        <v>26</v>
      </c>
      <c r="N6767" t="s">
        <v>24</v>
      </c>
    </row>
    <row r="6768" spans="1:14" x14ac:dyDescent="0.25">
      <c r="A6768" t="s">
        <v>3015</v>
      </c>
      <c r="B6768" t="s">
        <v>3016</v>
      </c>
      <c r="C6768" t="s">
        <v>224</v>
      </c>
      <c r="D6768" t="s">
        <v>21</v>
      </c>
      <c r="E6768">
        <v>98133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43305</v>
      </c>
      <c r="L6768" t="s">
        <v>26</v>
      </c>
      <c r="N6768" t="s">
        <v>24</v>
      </c>
    </row>
    <row r="6769" spans="1:14" x14ac:dyDescent="0.25">
      <c r="A6769" t="s">
        <v>9861</v>
      </c>
      <c r="B6769" t="s">
        <v>9862</v>
      </c>
      <c r="C6769" t="s">
        <v>261</v>
      </c>
      <c r="D6769" t="s">
        <v>21</v>
      </c>
      <c r="E6769">
        <v>99208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43305</v>
      </c>
      <c r="L6769" t="s">
        <v>26</v>
      </c>
      <c r="N6769" t="s">
        <v>24</v>
      </c>
    </row>
    <row r="6770" spans="1:14" x14ac:dyDescent="0.25">
      <c r="A6770" t="s">
        <v>111</v>
      </c>
      <c r="B6770" t="s">
        <v>5526</v>
      </c>
      <c r="C6770" t="s">
        <v>632</v>
      </c>
      <c r="D6770" t="s">
        <v>21</v>
      </c>
      <c r="E6770">
        <v>98036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43305</v>
      </c>
      <c r="L6770" t="s">
        <v>26</v>
      </c>
      <c r="N6770" t="s">
        <v>24</v>
      </c>
    </row>
    <row r="6771" spans="1:14" x14ac:dyDescent="0.25">
      <c r="A6771" t="s">
        <v>3521</v>
      </c>
      <c r="B6771" t="s">
        <v>3522</v>
      </c>
      <c r="C6771" t="s">
        <v>34</v>
      </c>
      <c r="D6771" t="s">
        <v>21</v>
      </c>
      <c r="E6771">
        <v>98660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43305</v>
      </c>
      <c r="L6771" t="s">
        <v>26</v>
      </c>
      <c r="N6771" t="s">
        <v>24</v>
      </c>
    </row>
    <row r="6772" spans="1:14" x14ac:dyDescent="0.25">
      <c r="A6772" t="s">
        <v>1589</v>
      </c>
      <c r="B6772" t="s">
        <v>6148</v>
      </c>
      <c r="C6772" t="s">
        <v>215</v>
      </c>
      <c r="D6772" t="s">
        <v>21</v>
      </c>
      <c r="E6772">
        <v>98003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43305</v>
      </c>
      <c r="L6772" t="s">
        <v>26</v>
      </c>
      <c r="N6772" t="s">
        <v>24</v>
      </c>
    </row>
    <row r="6773" spans="1:14" x14ac:dyDescent="0.25">
      <c r="A6773" t="s">
        <v>6031</v>
      </c>
      <c r="B6773" t="s">
        <v>6032</v>
      </c>
      <c r="C6773" t="s">
        <v>6033</v>
      </c>
      <c r="D6773" t="s">
        <v>21</v>
      </c>
      <c r="E6773">
        <v>98251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43305</v>
      </c>
      <c r="L6773" t="s">
        <v>26</v>
      </c>
      <c r="N6773" t="s">
        <v>24</v>
      </c>
    </row>
    <row r="6774" spans="1:14" x14ac:dyDescent="0.25">
      <c r="A6774" t="s">
        <v>9863</v>
      </c>
      <c r="B6774" t="s">
        <v>1100</v>
      </c>
      <c r="C6774" t="s">
        <v>1101</v>
      </c>
      <c r="D6774" t="s">
        <v>21</v>
      </c>
      <c r="E6774">
        <v>98230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43305</v>
      </c>
      <c r="L6774" t="s">
        <v>26</v>
      </c>
      <c r="N6774" t="s">
        <v>24</v>
      </c>
    </row>
    <row r="6775" spans="1:14" x14ac:dyDescent="0.25">
      <c r="A6775" t="s">
        <v>9864</v>
      </c>
      <c r="B6775" t="s">
        <v>9865</v>
      </c>
      <c r="C6775" t="s">
        <v>236</v>
      </c>
      <c r="D6775" t="s">
        <v>21</v>
      </c>
      <c r="E6775">
        <v>98409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43305</v>
      </c>
      <c r="L6775" t="s">
        <v>26</v>
      </c>
      <c r="N6775" t="s">
        <v>24</v>
      </c>
    </row>
    <row r="6776" spans="1:14" x14ac:dyDescent="0.25">
      <c r="A6776" t="s">
        <v>9866</v>
      </c>
      <c r="B6776" t="s">
        <v>9867</v>
      </c>
      <c r="C6776" t="s">
        <v>9868</v>
      </c>
      <c r="D6776" t="s">
        <v>21</v>
      </c>
      <c r="E6776">
        <v>98538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43305</v>
      </c>
      <c r="L6776" t="s">
        <v>26</v>
      </c>
      <c r="N6776" t="s">
        <v>24</v>
      </c>
    </row>
    <row r="6777" spans="1:14" x14ac:dyDescent="0.25">
      <c r="A6777" t="s">
        <v>9869</v>
      </c>
      <c r="B6777" t="s">
        <v>9870</v>
      </c>
      <c r="C6777" t="s">
        <v>9871</v>
      </c>
      <c r="D6777" t="s">
        <v>21</v>
      </c>
      <c r="E6777">
        <v>99009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43305</v>
      </c>
      <c r="L6777" t="s">
        <v>26</v>
      </c>
      <c r="N6777" t="s">
        <v>24</v>
      </c>
    </row>
    <row r="6778" spans="1:14" x14ac:dyDescent="0.25">
      <c r="A6778" t="s">
        <v>6614</v>
      </c>
      <c r="B6778" t="s">
        <v>6615</v>
      </c>
      <c r="C6778" t="s">
        <v>293</v>
      </c>
      <c r="D6778" t="s">
        <v>21</v>
      </c>
      <c r="E6778">
        <v>98270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43305</v>
      </c>
      <c r="L6778" t="s">
        <v>26</v>
      </c>
      <c r="N6778" t="s">
        <v>24</v>
      </c>
    </row>
    <row r="6779" spans="1:14" x14ac:dyDescent="0.25">
      <c r="A6779" t="s">
        <v>2801</v>
      </c>
      <c r="B6779" t="s">
        <v>6036</v>
      </c>
      <c r="C6779" t="s">
        <v>34</v>
      </c>
      <c r="D6779" t="s">
        <v>21</v>
      </c>
      <c r="E6779">
        <v>98662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43305</v>
      </c>
      <c r="L6779" t="s">
        <v>26</v>
      </c>
      <c r="N6779" t="s">
        <v>24</v>
      </c>
    </row>
    <row r="6780" spans="1:14" x14ac:dyDescent="0.25">
      <c r="A6780" t="s">
        <v>3063</v>
      </c>
      <c r="B6780" t="s">
        <v>3064</v>
      </c>
      <c r="C6780" t="s">
        <v>236</v>
      </c>
      <c r="D6780" t="s">
        <v>21</v>
      </c>
      <c r="E6780">
        <v>98445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43305</v>
      </c>
      <c r="L6780" t="s">
        <v>26</v>
      </c>
      <c r="N6780" t="s">
        <v>24</v>
      </c>
    </row>
    <row r="6781" spans="1:14" x14ac:dyDescent="0.25">
      <c r="A6781" t="s">
        <v>818</v>
      </c>
      <c r="B6781" t="s">
        <v>3842</v>
      </c>
      <c r="C6781" t="s">
        <v>218</v>
      </c>
      <c r="D6781" t="s">
        <v>21</v>
      </c>
      <c r="E6781">
        <v>98391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43305</v>
      </c>
      <c r="L6781" t="s">
        <v>26</v>
      </c>
      <c r="N6781" t="s">
        <v>24</v>
      </c>
    </row>
    <row r="6782" spans="1:14" x14ac:dyDescent="0.25">
      <c r="A6782" t="s">
        <v>2371</v>
      </c>
      <c r="B6782" t="s">
        <v>9872</v>
      </c>
      <c r="C6782" t="s">
        <v>261</v>
      </c>
      <c r="D6782" t="s">
        <v>21</v>
      </c>
      <c r="E6782">
        <v>99207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43305</v>
      </c>
      <c r="L6782" t="s">
        <v>26</v>
      </c>
      <c r="N6782" t="s">
        <v>24</v>
      </c>
    </row>
    <row r="6783" spans="1:14" x14ac:dyDescent="0.25">
      <c r="A6783" t="s">
        <v>316</v>
      </c>
      <c r="B6783" t="s">
        <v>2999</v>
      </c>
      <c r="C6783" t="s">
        <v>34</v>
      </c>
      <c r="D6783" t="s">
        <v>21</v>
      </c>
      <c r="E6783">
        <v>98660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43305</v>
      </c>
      <c r="L6783" t="s">
        <v>26</v>
      </c>
      <c r="N6783" t="s">
        <v>24</v>
      </c>
    </row>
    <row r="6784" spans="1:14" x14ac:dyDescent="0.25">
      <c r="A6784" t="s">
        <v>6038</v>
      </c>
      <c r="B6784" t="s">
        <v>6039</v>
      </c>
      <c r="C6784" t="s">
        <v>407</v>
      </c>
      <c r="D6784" t="s">
        <v>21</v>
      </c>
      <c r="E6784">
        <v>98604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43305</v>
      </c>
      <c r="L6784" t="s">
        <v>26</v>
      </c>
      <c r="N6784" t="s">
        <v>24</v>
      </c>
    </row>
    <row r="6785" spans="1:14" x14ac:dyDescent="0.25">
      <c r="A6785" t="s">
        <v>9873</v>
      </c>
      <c r="B6785" t="s">
        <v>819</v>
      </c>
      <c r="C6785" t="s">
        <v>92</v>
      </c>
      <c r="D6785" t="s">
        <v>21</v>
      </c>
      <c r="E6785">
        <v>98273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43305</v>
      </c>
      <c r="L6785" t="s">
        <v>26</v>
      </c>
      <c r="N6785" t="s">
        <v>24</v>
      </c>
    </row>
    <row r="6786" spans="1:14" x14ac:dyDescent="0.25">
      <c r="A6786" t="s">
        <v>316</v>
      </c>
      <c r="B6786" t="s">
        <v>3537</v>
      </c>
      <c r="C6786" t="s">
        <v>34</v>
      </c>
      <c r="D6786" t="s">
        <v>21</v>
      </c>
      <c r="E6786">
        <v>98686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43305</v>
      </c>
      <c r="L6786" t="s">
        <v>26</v>
      </c>
      <c r="N6786" t="s">
        <v>24</v>
      </c>
    </row>
    <row r="6787" spans="1:14" x14ac:dyDescent="0.25">
      <c r="A6787" t="s">
        <v>9874</v>
      </c>
      <c r="B6787" t="s">
        <v>9875</v>
      </c>
      <c r="C6787" t="s">
        <v>9575</v>
      </c>
      <c r="D6787" t="s">
        <v>21</v>
      </c>
      <c r="E6787">
        <v>99003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43305</v>
      </c>
      <c r="L6787" t="s">
        <v>26</v>
      </c>
      <c r="N6787" t="s">
        <v>24</v>
      </c>
    </row>
    <row r="6788" spans="1:14" x14ac:dyDescent="0.25">
      <c r="A6788" t="s">
        <v>9876</v>
      </c>
      <c r="B6788" t="s">
        <v>1286</v>
      </c>
      <c r="C6788" t="s">
        <v>115</v>
      </c>
      <c r="D6788" t="s">
        <v>21</v>
      </c>
      <c r="E6788">
        <v>98532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43305</v>
      </c>
      <c r="L6788" t="s">
        <v>26</v>
      </c>
      <c r="N6788" t="s">
        <v>24</v>
      </c>
    </row>
    <row r="6789" spans="1:14" x14ac:dyDescent="0.25">
      <c r="A6789" t="s">
        <v>2316</v>
      </c>
      <c r="B6789" t="s">
        <v>2317</v>
      </c>
      <c r="C6789" t="s">
        <v>2318</v>
      </c>
      <c r="D6789" t="s">
        <v>21</v>
      </c>
      <c r="E6789">
        <v>98241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43305</v>
      </c>
      <c r="L6789" t="s">
        <v>26</v>
      </c>
      <c r="N6789" t="s">
        <v>24</v>
      </c>
    </row>
    <row r="6790" spans="1:14" x14ac:dyDescent="0.25">
      <c r="A6790" t="s">
        <v>6981</v>
      </c>
      <c r="B6790" t="s">
        <v>6982</v>
      </c>
      <c r="C6790" t="s">
        <v>6965</v>
      </c>
      <c r="D6790" t="s">
        <v>21</v>
      </c>
      <c r="E6790">
        <v>98577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43305</v>
      </c>
      <c r="L6790" t="s">
        <v>26</v>
      </c>
      <c r="N6790" t="s">
        <v>24</v>
      </c>
    </row>
    <row r="6791" spans="1:14" x14ac:dyDescent="0.25">
      <c r="A6791" t="s">
        <v>2904</v>
      </c>
      <c r="B6791" t="s">
        <v>9877</v>
      </c>
      <c r="C6791" t="s">
        <v>261</v>
      </c>
      <c r="D6791" t="s">
        <v>21</v>
      </c>
      <c r="E6791">
        <v>99208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43305</v>
      </c>
      <c r="L6791" t="s">
        <v>26</v>
      </c>
      <c r="N6791" t="s">
        <v>24</v>
      </c>
    </row>
    <row r="6792" spans="1:14" x14ac:dyDescent="0.25">
      <c r="A6792" t="s">
        <v>3220</v>
      </c>
      <c r="B6792" t="s">
        <v>9878</v>
      </c>
      <c r="C6792" t="s">
        <v>2375</v>
      </c>
      <c r="D6792" t="s">
        <v>21</v>
      </c>
      <c r="E6792">
        <v>99005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43305</v>
      </c>
      <c r="L6792" t="s">
        <v>26</v>
      </c>
      <c r="N6792" t="s">
        <v>24</v>
      </c>
    </row>
    <row r="6793" spans="1:14" x14ac:dyDescent="0.25">
      <c r="A6793" t="s">
        <v>683</v>
      </c>
      <c r="B6793" t="s">
        <v>3185</v>
      </c>
      <c r="C6793" t="s">
        <v>34</v>
      </c>
      <c r="D6793" t="s">
        <v>21</v>
      </c>
      <c r="E6793">
        <v>98682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43305</v>
      </c>
      <c r="L6793" t="s">
        <v>26</v>
      </c>
      <c r="N6793" t="s">
        <v>24</v>
      </c>
    </row>
    <row r="6794" spans="1:14" x14ac:dyDescent="0.25">
      <c r="A6794" t="s">
        <v>683</v>
      </c>
      <c r="B6794" t="s">
        <v>684</v>
      </c>
      <c r="C6794" t="s">
        <v>218</v>
      </c>
      <c r="D6794" t="s">
        <v>21</v>
      </c>
      <c r="E6794">
        <v>98391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43305</v>
      </c>
      <c r="L6794" t="s">
        <v>26</v>
      </c>
      <c r="N6794" t="s">
        <v>24</v>
      </c>
    </row>
    <row r="6795" spans="1:14" x14ac:dyDescent="0.25">
      <c r="A6795" t="s">
        <v>71</v>
      </c>
      <c r="B6795" t="s">
        <v>9879</v>
      </c>
      <c r="C6795" t="s">
        <v>236</v>
      </c>
      <c r="D6795" t="s">
        <v>21</v>
      </c>
      <c r="E6795">
        <v>98444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43305</v>
      </c>
      <c r="L6795" t="s">
        <v>26</v>
      </c>
      <c r="N6795" t="s">
        <v>24</v>
      </c>
    </row>
    <row r="6796" spans="1:14" x14ac:dyDescent="0.25">
      <c r="A6796" t="s">
        <v>71</v>
      </c>
      <c r="B6796" t="s">
        <v>4297</v>
      </c>
      <c r="C6796" t="s">
        <v>236</v>
      </c>
      <c r="D6796" t="s">
        <v>21</v>
      </c>
      <c r="E6796">
        <v>98418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43305</v>
      </c>
      <c r="L6796" t="s">
        <v>26</v>
      </c>
      <c r="N6796" t="s">
        <v>24</v>
      </c>
    </row>
    <row r="6797" spans="1:14" x14ac:dyDescent="0.25">
      <c r="A6797" t="s">
        <v>2455</v>
      </c>
      <c r="B6797" t="s">
        <v>2456</v>
      </c>
      <c r="C6797" t="s">
        <v>34</v>
      </c>
      <c r="D6797" t="s">
        <v>21</v>
      </c>
      <c r="E6797">
        <v>98682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43305</v>
      </c>
      <c r="L6797" t="s">
        <v>26</v>
      </c>
      <c r="N6797" t="s">
        <v>24</v>
      </c>
    </row>
    <row r="6798" spans="1:14" x14ac:dyDescent="0.25">
      <c r="A6798" t="s">
        <v>6051</v>
      </c>
      <c r="B6798" t="s">
        <v>6052</v>
      </c>
      <c r="C6798" t="s">
        <v>6033</v>
      </c>
      <c r="D6798" t="s">
        <v>21</v>
      </c>
      <c r="E6798">
        <v>98251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43305</v>
      </c>
      <c r="L6798" t="s">
        <v>26</v>
      </c>
      <c r="N6798" t="s">
        <v>24</v>
      </c>
    </row>
    <row r="6799" spans="1:14" x14ac:dyDescent="0.25">
      <c r="A6799" t="s">
        <v>9880</v>
      </c>
      <c r="B6799" t="s">
        <v>9881</v>
      </c>
      <c r="C6799" t="s">
        <v>9871</v>
      </c>
      <c r="D6799" t="s">
        <v>21</v>
      </c>
      <c r="E6799">
        <v>99009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43305</v>
      </c>
      <c r="L6799" t="s">
        <v>26</v>
      </c>
      <c r="N6799" t="s">
        <v>24</v>
      </c>
    </row>
    <row r="6800" spans="1:14" x14ac:dyDescent="0.25">
      <c r="A6800" t="s">
        <v>9882</v>
      </c>
      <c r="B6800" t="s">
        <v>1699</v>
      </c>
      <c r="C6800" t="s">
        <v>224</v>
      </c>
      <c r="D6800" t="s">
        <v>21</v>
      </c>
      <c r="E6800">
        <v>98133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43304</v>
      </c>
      <c r="L6800" t="s">
        <v>26</v>
      </c>
      <c r="N6800" t="s">
        <v>24</v>
      </c>
    </row>
    <row r="6801" spans="1:14" x14ac:dyDescent="0.25">
      <c r="A6801" t="s">
        <v>2730</v>
      </c>
      <c r="B6801" t="s">
        <v>2731</v>
      </c>
      <c r="C6801" t="s">
        <v>218</v>
      </c>
      <c r="D6801" t="s">
        <v>21</v>
      </c>
      <c r="E6801">
        <v>98391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43304</v>
      </c>
      <c r="L6801" t="s">
        <v>26</v>
      </c>
      <c r="N6801" t="s">
        <v>24</v>
      </c>
    </row>
    <row r="6802" spans="1:14" x14ac:dyDescent="0.25">
      <c r="A6802" t="s">
        <v>2732</v>
      </c>
      <c r="B6802" t="s">
        <v>2733</v>
      </c>
      <c r="C6802" t="s">
        <v>218</v>
      </c>
      <c r="D6802" t="s">
        <v>21</v>
      </c>
      <c r="E6802">
        <v>98391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43304</v>
      </c>
      <c r="L6802" t="s">
        <v>26</v>
      </c>
      <c r="N6802" t="s">
        <v>24</v>
      </c>
    </row>
    <row r="6803" spans="1:14" x14ac:dyDescent="0.25">
      <c r="A6803" t="s">
        <v>3510</v>
      </c>
      <c r="B6803" t="s">
        <v>3511</v>
      </c>
      <c r="C6803" t="s">
        <v>34</v>
      </c>
      <c r="D6803" t="s">
        <v>21</v>
      </c>
      <c r="E6803">
        <v>98664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43304</v>
      </c>
      <c r="L6803" t="s">
        <v>26</v>
      </c>
      <c r="N6803" t="s">
        <v>24</v>
      </c>
    </row>
    <row r="6804" spans="1:14" x14ac:dyDescent="0.25">
      <c r="A6804" t="s">
        <v>2966</v>
      </c>
      <c r="B6804" t="s">
        <v>2967</v>
      </c>
      <c r="C6804" t="s">
        <v>34</v>
      </c>
      <c r="D6804" t="s">
        <v>21</v>
      </c>
      <c r="E6804">
        <v>98682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43304</v>
      </c>
      <c r="L6804" t="s">
        <v>26</v>
      </c>
      <c r="N6804" t="s">
        <v>24</v>
      </c>
    </row>
    <row r="6805" spans="1:14" x14ac:dyDescent="0.25">
      <c r="A6805" t="s">
        <v>4959</v>
      </c>
      <c r="B6805" t="s">
        <v>4960</v>
      </c>
      <c r="C6805" t="s">
        <v>236</v>
      </c>
      <c r="D6805" t="s">
        <v>21</v>
      </c>
      <c r="E6805">
        <v>98408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43304</v>
      </c>
      <c r="L6805" t="s">
        <v>26</v>
      </c>
      <c r="N6805" t="s">
        <v>24</v>
      </c>
    </row>
    <row r="6806" spans="1:14" x14ac:dyDescent="0.25">
      <c r="A6806" t="s">
        <v>2968</v>
      </c>
      <c r="B6806" t="s">
        <v>2969</v>
      </c>
      <c r="C6806" t="s">
        <v>34</v>
      </c>
      <c r="D6806" t="s">
        <v>21</v>
      </c>
      <c r="E6806">
        <v>98661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43304</v>
      </c>
      <c r="L6806" t="s">
        <v>26</v>
      </c>
      <c r="N6806" t="s">
        <v>24</v>
      </c>
    </row>
    <row r="6807" spans="1:14" x14ac:dyDescent="0.25">
      <c r="A6807" t="s">
        <v>9883</v>
      </c>
      <c r="B6807" t="s">
        <v>9884</v>
      </c>
      <c r="C6807" t="s">
        <v>236</v>
      </c>
      <c r="D6807" t="s">
        <v>21</v>
      </c>
      <c r="E6807">
        <v>98404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43304</v>
      </c>
      <c r="L6807" t="s">
        <v>26</v>
      </c>
      <c r="N6807" t="s">
        <v>24</v>
      </c>
    </row>
    <row r="6808" spans="1:14" x14ac:dyDescent="0.25">
      <c r="A6808" t="s">
        <v>6543</v>
      </c>
      <c r="B6808" t="s">
        <v>6544</v>
      </c>
      <c r="C6808" t="s">
        <v>1094</v>
      </c>
      <c r="D6808" t="s">
        <v>21</v>
      </c>
      <c r="E6808">
        <v>98360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43304</v>
      </c>
      <c r="L6808" t="s">
        <v>26</v>
      </c>
      <c r="N6808" t="s">
        <v>24</v>
      </c>
    </row>
    <row r="6809" spans="1:14" x14ac:dyDescent="0.25">
      <c r="A6809" t="s">
        <v>2980</v>
      </c>
      <c r="B6809" t="s">
        <v>2981</v>
      </c>
      <c r="C6809" t="s">
        <v>34</v>
      </c>
      <c r="D6809" t="s">
        <v>21</v>
      </c>
      <c r="E6809">
        <v>98663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43304</v>
      </c>
      <c r="L6809" t="s">
        <v>26</v>
      </c>
      <c r="N6809" t="s">
        <v>24</v>
      </c>
    </row>
    <row r="6810" spans="1:14" x14ac:dyDescent="0.25">
      <c r="A6810" t="s">
        <v>9885</v>
      </c>
      <c r="B6810" t="s">
        <v>9886</v>
      </c>
      <c r="C6810" t="s">
        <v>236</v>
      </c>
      <c r="D6810" t="s">
        <v>21</v>
      </c>
      <c r="E6810">
        <v>98444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43304</v>
      </c>
      <c r="L6810" t="s">
        <v>26</v>
      </c>
      <c r="N6810" t="s">
        <v>24</v>
      </c>
    </row>
    <row r="6811" spans="1:14" x14ac:dyDescent="0.25">
      <c r="A6811" t="s">
        <v>3828</v>
      </c>
      <c r="B6811" t="s">
        <v>3829</v>
      </c>
      <c r="C6811" t="s">
        <v>218</v>
      </c>
      <c r="D6811" t="s">
        <v>21</v>
      </c>
      <c r="E6811">
        <v>98391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43304</v>
      </c>
      <c r="L6811" t="s">
        <v>26</v>
      </c>
      <c r="N6811" t="s">
        <v>24</v>
      </c>
    </row>
    <row r="6812" spans="1:14" x14ac:dyDescent="0.25">
      <c r="A6812" t="s">
        <v>2443</v>
      </c>
      <c r="B6812" t="s">
        <v>2442</v>
      </c>
      <c r="C6812" t="s">
        <v>34</v>
      </c>
      <c r="D6812" t="s">
        <v>21</v>
      </c>
      <c r="E6812">
        <v>98682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43304</v>
      </c>
      <c r="L6812" t="s">
        <v>26</v>
      </c>
      <c r="N6812" t="s">
        <v>24</v>
      </c>
    </row>
    <row r="6813" spans="1:14" x14ac:dyDescent="0.25">
      <c r="A6813" t="s">
        <v>2441</v>
      </c>
      <c r="B6813" t="s">
        <v>2442</v>
      </c>
      <c r="C6813" t="s">
        <v>34</v>
      </c>
      <c r="D6813" t="s">
        <v>21</v>
      </c>
      <c r="E6813">
        <v>98682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43304</v>
      </c>
      <c r="L6813" t="s">
        <v>26</v>
      </c>
      <c r="N6813" t="s">
        <v>24</v>
      </c>
    </row>
    <row r="6814" spans="1:14" x14ac:dyDescent="0.25">
      <c r="A6814" t="s">
        <v>9887</v>
      </c>
      <c r="B6814" t="s">
        <v>3768</v>
      </c>
      <c r="C6814" t="s">
        <v>236</v>
      </c>
      <c r="D6814" t="s">
        <v>21</v>
      </c>
      <c r="E6814">
        <v>98444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43304</v>
      </c>
      <c r="L6814" t="s">
        <v>26</v>
      </c>
      <c r="N6814" t="s">
        <v>24</v>
      </c>
    </row>
    <row r="6815" spans="1:14" x14ac:dyDescent="0.25">
      <c r="A6815" t="s">
        <v>2988</v>
      </c>
      <c r="B6815" t="s">
        <v>2989</v>
      </c>
      <c r="C6815" t="s">
        <v>34</v>
      </c>
      <c r="D6815" t="s">
        <v>21</v>
      </c>
      <c r="E6815">
        <v>98661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43304</v>
      </c>
      <c r="L6815" t="s">
        <v>26</v>
      </c>
      <c r="N6815" t="s">
        <v>24</v>
      </c>
    </row>
    <row r="6816" spans="1:14" x14ac:dyDescent="0.25">
      <c r="A6816" t="s">
        <v>111</v>
      </c>
      <c r="B6816" t="s">
        <v>9888</v>
      </c>
      <c r="C6816" t="s">
        <v>236</v>
      </c>
      <c r="D6816" t="s">
        <v>21</v>
      </c>
      <c r="E6816">
        <v>98409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43304</v>
      </c>
      <c r="L6816" t="s">
        <v>26</v>
      </c>
      <c r="N6816" t="s">
        <v>24</v>
      </c>
    </row>
    <row r="6817" spans="1:14" x14ac:dyDescent="0.25">
      <c r="A6817" t="s">
        <v>3519</v>
      </c>
      <c r="B6817" t="s">
        <v>3520</v>
      </c>
      <c r="C6817" t="s">
        <v>34</v>
      </c>
      <c r="D6817" t="s">
        <v>21</v>
      </c>
      <c r="E6817">
        <v>98662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43304</v>
      </c>
      <c r="L6817" t="s">
        <v>26</v>
      </c>
      <c r="N6817" t="s">
        <v>24</v>
      </c>
    </row>
    <row r="6818" spans="1:14" x14ac:dyDescent="0.25">
      <c r="A6818" t="s">
        <v>3678</v>
      </c>
      <c r="B6818" t="s">
        <v>9889</v>
      </c>
      <c r="C6818" t="s">
        <v>236</v>
      </c>
      <c r="D6818" t="s">
        <v>21</v>
      </c>
      <c r="E6818">
        <v>98408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43304</v>
      </c>
      <c r="L6818" t="s">
        <v>26</v>
      </c>
      <c r="N6818" t="s">
        <v>24</v>
      </c>
    </row>
    <row r="6819" spans="1:14" x14ac:dyDescent="0.25">
      <c r="A6819" t="s">
        <v>2194</v>
      </c>
      <c r="B6819" t="s">
        <v>2195</v>
      </c>
      <c r="C6819" t="s">
        <v>224</v>
      </c>
      <c r="D6819" t="s">
        <v>21</v>
      </c>
      <c r="E6819">
        <v>98133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43304</v>
      </c>
      <c r="L6819" t="s">
        <v>26</v>
      </c>
      <c r="N6819" t="s">
        <v>24</v>
      </c>
    </row>
    <row r="6820" spans="1:14" x14ac:dyDescent="0.25">
      <c r="A6820" t="s">
        <v>3165</v>
      </c>
      <c r="B6820" t="s">
        <v>3166</v>
      </c>
      <c r="C6820" t="s">
        <v>221</v>
      </c>
      <c r="D6820" t="s">
        <v>21</v>
      </c>
      <c r="E6820">
        <v>98607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43304</v>
      </c>
      <c r="L6820" t="s">
        <v>26</v>
      </c>
      <c r="N6820" t="s">
        <v>24</v>
      </c>
    </row>
    <row r="6821" spans="1:14" x14ac:dyDescent="0.25">
      <c r="A6821">
        <v>76</v>
      </c>
      <c r="B6821" t="s">
        <v>9890</v>
      </c>
      <c r="C6821" t="s">
        <v>81</v>
      </c>
      <c r="D6821" t="s">
        <v>21</v>
      </c>
      <c r="E6821">
        <v>99212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43304</v>
      </c>
      <c r="L6821" t="s">
        <v>26</v>
      </c>
      <c r="N6821" t="s">
        <v>24</v>
      </c>
    </row>
    <row r="6822" spans="1:14" x14ac:dyDescent="0.25">
      <c r="A6822" t="s">
        <v>4701</v>
      </c>
      <c r="B6822" t="s">
        <v>4702</v>
      </c>
      <c r="C6822" t="s">
        <v>246</v>
      </c>
      <c r="D6822" t="s">
        <v>21</v>
      </c>
      <c r="E6822">
        <v>98312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43304</v>
      </c>
      <c r="L6822" t="s">
        <v>26</v>
      </c>
      <c r="N6822" t="s">
        <v>24</v>
      </c>
    </row>
    <row r="6823" spans="1:14" x14ac:dyDescent="0.25">
      <c r="A6823" t="s">
        <v>2197</v>
      </c>
      <c r="B6823" t="s">
        <v>2198</v>
      </c>
      <c r="C6823" t="s">
        <v>224</v>
      </c>
      <c r="D6823" t="s">
        <v>21</v>
      </c>
      <c r="E6823">
        <v>98133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43304</v>
      </c>
      <c r="L6823" t="s">
        <v>26</v>
      </c>
      <c r="N6823" t="s">
        <v>24</v>
      </c>
    </row>
    <row r="6824" spans="1:14" x14ac:dyDescent="0.25">
      <c r="A6824" t="s">
        <v>2746</v>
      </c>
      <c r="B6824" t="s">
        <v>2747</v>
      </c>
      <c r="C6824" t="s">
        <v>218</v>
      </c>
      <c r="D6824" t="s">
        <v>21</v>
      </c>
      <c r="E6824">
        <v>98391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43304</v>
      </c>
      <c r="L6824" t="s">
        <v>26</v>
      </c>
      <c r="N6824" t="s">
        <v>24</v>
      </c>
    </row>
    <row r="6825" spans="1:14" x14ac:dyDescent="0.25">
      <c r="A6825" t="s">
        <v>3020</v>
      </c>
      <c r="B6825" t="s">
        <v>3021</v>
      </c>
      <c r="C6825" t="s">
        <v>224</v>
      </c>
      <c r="D6825" t="s">
        <v>21</v>
      </c>
      <c r="E6825">
        <v>98177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43304</v>
      </c>
      <c r="L6825" t="s">
        <v>26</v>
      </c>
      <c r="N6825" t="s">
        <v>24</v>
      </c>
    </row>
    <row r="6826" spans="1:14" x14ac:dyDescent="0.25">
      <c r="A6826" t="s">
        <v>3839</v>
      </c>
      <c r="B6826" t="s">
        <v>3840</v>
      </c>
      <c r="C6826" t="s">
        <v>218</v>
      </c>
      <c r="D6826" t="s">
        <v>21</v>
      </c>
      <c r="E6826">
        <v>98391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43304</v>
      </c>
      <c r="L6826" t="s">
        <v>26</v>
      </c>
      <c r="N6826" t="s">
        <v>24</v>
      </c>
    </row>
    <row r="6827" spans="1:14" x14ac:dyDescent="0.25">
      <c r="A6827" t="s">
        <v>9891</v>
      </c>
      <c r="B6827" t="s">
        <v>9892</v>
      </c>
      <c r="C6827" t="s">
        <v>236</v>
      </c>
      <c r="D6827" t="s">
        <v>21</v>
      </c>
      <c r="E6827">
        <v>98418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43304</v>
      </c>
      <c r="L6827" t="s">
        <v>26</v>
      </c>
      <c r="N6827" t="s">
        <v>24</v>
      </c>
    </row>
    <row r="6828" spans="1:14" x14ac:dyDescent="0.25">
      <c r="A6828" t="s">
        <v>356</v>
      </c>
      <c r="B6828" t="s">
        <v>9893</v>
      </c>
      <c r="C6828" t="s">
        <v>81</v>
      </c>
      <c r="D6828" t="s">
        <v>21</v>
      </c>
      <c r="E6828">
        <v>99212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43304</v>
      </c>
      <c r="L6828" t="s">
        <v>26</v>
      </c>
      <c r="N6828" t="s">
        <v>24</v>
      </c>
    </row>
    <row r="6829" spans="1:14" x14ac:dyDescent="0.25">
      <c r="A6829" t="s">
        <v>2094</v>
      </c>
      <c r="B6829" t="s">
        <v>2751</v>
      </c>
      <c r="C6829" t="s">
        <v>218</v>
      </c>
      <c r="D6829" t="s">
        <v>21</v>
      </c>
      <c r="E6829">
        <v>98391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43304</v>
      </c>
      <c r="L6829" t="s">
        <v>26</v>
      </c>
      <c r="N6829" t="s">
        <v>24</v>
      </c>
    </row>
    <row r="6830" spans="1:14" x14ac:dyDescent="0.25">
      <c r="A6830" t="s">
        <v>157</v>
      </c>
      <c r="B6830" t="s">
        <v>158</v>
      </c>
      <c r="C6830" t="s">
        <v>159</v>
      </c>
      <c r="D6830" t="s">
        <v>21</v>
      </c>
      <c r="E6830">
        <v>99121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43304</v>
      </c>
      <c r="L6830" t="s">
        <v>26</v>
      </c>
      <c r="N6830" t="s">
        <v>24</v>
      </c>
    </row>
    <row r="6831" spans="1:14" x14ac:dyDescent="0.25">
      <c r="A6831" t="s">
        <v>3935</v>
      </c>
      <c r="B6831" t="s">
        <v>3936</v>
      </c>
      <c r="C6831" t="s">
        <v>3608</v>
      </c>
      <c r="D6831" t="s">
        <v>21</v>
      </c>
      <c r="E6831">
        <v>98295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43304</v>
      </c>
      <c r="L6831" t="s">
        <v>26</v>
      </c>
      <c r="N6831" t="s">
        <v>24</v>
      </c>
    </row>
    <row r="6832" spans="1:14" x14ac:dyDescent="0.25">
      <c r="A6832" t="s">
        <v>3845</v>
      </c>
      <c r="B6832" t="s">
        <v>3846</v>
      </c>
      <c r="C6832" t="s">
        <v>218</v>
      </c>
      <c r="D6832" t="s">
        <v>21</v>
      </c>
      <c r="E6832">
        <v>98391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43304</v>
      </c>
      <c r="L6832" t="s">
        <v>26</v>
      </c>
      <c r="N6832" t="s">
        <v>24</v>
      </c>
    </row>
    <row r="6833" spans="1:14" x14ac:dyDescent="0.25">
      <c r="A6833" t="s">
        <v>375</v>
      </c>
      <c r="B6833" t="s">
        <v>520</v>
      </c>
      <c r="C6833" t="s">
        <v>221</v>
      </c>
      <c r="D6833" t="s">
        <v>21</v>
      </c>
      <c r="E6833">
        <v>98607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43304</v>
      </c>
      <c r="L6833" t="s">
        <v>26</v>
      </c>
      <c r="N6833" t="s">
        <v>24</v>
      </c>
    </row>
    <row r="6834" spans="1:14" x14ac:dyDescent="0.25">
      <c r="A6834" t="s">
        <v>9894</v>
      </c>
      <c r="B6834" t="s">
        <v>9895</v>
      </c>
      <c r="C6834" t="s">
        <v>750</v>
      </c>
      <c r="D6834" t="s">
        <v>21</v>
      </c>
      <c r="E6834">
        <v>99166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43304</v>
      </c>
      <c r="L6834" t="s">
        <v>26</v>
      </c>
      <c r="N6834" t="s">
        <v>24</v>
      </c>
    </row>
    <row r="6835" spans="1:14" x14ac:dyDescent="0.25">
      <c r="A6835" t="s">
        <v>2494</v>
      </c>
      <c r="B6835" t="s">
        <v>2495</v>
      </c>
      <c r="C6835" t="s">
        <v>224</v>
      </c>
      <c r="D6835" t="s">
        <v>21</v>
      </c>
      <c r="E6835">
        <v>98133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43304</v>
      </c>
      <c r="L6835" t="s">
        <v>26</v>
      </c>
      <c r="N6835" t="s">
        <v>24</v>
      </c>
    </row>
    <row r="6836" spans="1:14" x14ac:dyDescent="0.25">
      <c r="A6836" t="s">
        <v>4182</v>
      </c>
      <c r="B6836" t="s">
        <v>4183</v>
      </c>
      <c r="C6836" t="s">
        <v>236</v>
      </c>
      <c r="D6836" t="s">
        <v>21</v>
      </c>
      <c r="E6836">
        <v>98444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43304</v>
      </c>
      <c r="L6836" t="s">
        <v>26</v>
      </c>
      <c r="N6836" t="s">
        <v>24</v>
      </c>
    </row>
    <row r="6837" spans="1:14" x14ac:dyDescent="0.25">
      <c r="A6837" t="s">
        <v>9896</v>
      </c>
      <c r="B6837" t="s">
        <v>9897</v>
      </c>
      <c r="C6837" t="s">
        <v>9898</v>
      </c>
      <c r="D6837" t="s">
        <v>21</v>
      </c>
      <c r="E6837">
        <v>99150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43304</v>
      </c>
      <c r="L6837" t="s">
        <v>26</v>
      </c>
      <c r="N6837" t="s">
        <v>24</v>
      </c>
    </row>
    <row r="6838" spans="1:14" x14ac:dyDescent="0.25">
      <c r="A6838" t="s">
        <v>3609</v>
      </c>
      <c r="B6838" t="s">
        <v>3610</v>
      </c>
      <c r="C6838" t="s">
        <v>230</v>
      </c>
      <c r="D6838" t="s">
        <v>21</v>
      </c>
      <c r="E6838">
        <v>98264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43304</v>
      </c>
      <c r="L6838" t="s">
        <v>26</v>
      </c>
      <c r="N6838" t="s">
        <v>24</v>
      </c>
    </row>
    <row r="6839" spans="1:14" x14ac:dyDescent="0.25">
      <c r="A6839" t="s">
        <v>2460</v>
      </c>
      <c r="B6839" t="s">
        <v>2461</v>
      </c>
      <c r="C6839" t="s">
        <v>34</v>
      </c>
      <c r="D6839" t="s">
        <v>21</v>
      </c>
      <c r="E6839">
        <v>98682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43304</v>
      </c>
      <c r="L6839" t="s">
        <v>26</v>
      </c>
      <c r="N6839" t="s">
        <v>24</v>
      </c>
    </row>
    <row r="6840" spans="1:14" x14ac:dyDescent="0.25">
      <c r="A6840" t="s">
        <v>685</v>
      </c>
      <c r="B6840" t="s">
        <v>6170</v>
      </c>
      <c r="C6840" t="s">
        <v>5500</v>
      </c>
      <c r="D6840" t="s">
        <v>21</v>
      </c>
      <c r="E6840">
        <v>98371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43304</v>
      </c>
      <c r="L6840" t="s">
        <v>26</v>
      </c>
      <c r="N6840" t="s">
        <v>24</v>
      </c>
    </row>
    <row r="6841" spans="1:14" x14ac:dyDescent="0.25">
      <c r="A6841" t="s">
        <v>3006</v>
      </c>
      <c r="B6841" t="s">
        <v>3007</v>
      </c>
      <c r="C6841" t="s">
        <v>34</v>
      </c>
      <c r="D6841" t="s">
        <v>21</v>
      </c>
      <c r="E6841">
        <v>98660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43304</v>
      </c>
      <c r="L6841" t="s">
        <v>26</v>
      </c>
      <c r="N6841" t="s">
        <v>24</v>
      </c>
    </row>
    <row r="6842" spans="1:14" x14ac:dyDescent="0.25">
      <c r="A6842" t="s">
        <v>3008</v>
      </c>
      <c r="B6842" t="s">
        <v>3009</v>
      </c>
      <c r="C6842" t="s">
        <v>34</v>
      </c>
      <c r="D6842" t="s">
        <v>21</v>
      </c>
      <c r="E6842">
        <v>98682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43304</v>
      </c>
      <c r="L6842" t="s">
        <v>26</v>
      </c>
      <c r="N6842" t="s">
        <v>24</v>
      </c>
    </row>
    <row r="6843" spans="1:14" x14ac:dyDescent="0.25">
      <c r="A6843" t="s">
        <v>2921</v>
      </c>
      <c r="B6843" t="s">
        <v>2922</v>
      </c>
      <c r="C6843" t="s">
        <v>218</v>
      </c>
      <c r="D6843" t="s">
        <v>21</v>
      </c>
      <c r="E6843">
        <v>98321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43304</v>
      </c>
      <c r="L6843" t="s">
        <v>26</v>
      </c>
      <c r="N6843" t="s">
        <v>24</v>
      </c>
    </row>
    <row r="6844" spans="1:14" x14ac:dyDescent="0.25">
      <c r="A6844" t="s">
        <v>9899</v>
      </c>
      <c r="B6844" t="s">
        <v>9900</v>
      </c>
      <c r="C6844" t="s">
        <v>5476</v>
      </c>
      <c r="D6844" t="s">
        <v>21</v>
      </c>
      <c r="E6844">
        <v>99212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43303</v>
      </c>
      <c r="L6844" t="s">
        <v>26</v>
      </c>
      <c r="N6844" t="s">
        <v>24</v>
      </c>
    </row>
    <row r="6845" spans="1:14" x14ac:dyDescent="0.25">
      <c r="A6845" t="s">
        <v>9901</v>
      </c>
      <c r="B6845" t="s">
        <v>9902</v>
      </c>
      <c r="C6845" t="s">
        <v>81</v>
      </c>
      <c r="D6845" t="s">
        <v>21</v>
      </c>
      <c r="E6845">
        <v>99216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43303</v>
      </c>
      <c r="L6845" t="s">
        <v>26</v>
      </c>
      <c r="N6845" t="s">
        <v>24</v>
      </c>
    </row>
    <row r="6846" spans="1:14" x14ac:dyDescent="0.25">
      <c r="A6846" t="s">
        <v>9903</v>
      </c>
      <c r="B6846" t="s">
        <v>9904</v>
      </c>
      <c r="C6846" t="s">
        <v>81</v>
      </c>
      <c r="D6846" t="s">
        <v>21</v>
      </c>
      <c r="E6846">
        <v>99212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43303</v>
      </c>
      <c r="L6846" t="s">
        <v>26</v>
      </c>
      <c r="N6846" t="s">
        <v>24</v>
      </c>
    </row>
    <row r="6847" spans="1:14" x14ac:dyDescent="0.25">
      <c r="A6847" t="s">
        <v>9905</v>
      </c>
      <c r="B6847" t="s">
        <v>9906</v>
      </c>
      <c r="C6847" t="s">
        <v>5476</v>
      </c>
      <c r="D6847" t="s">
        <v>21</v>
      </c>
      <c r="E6847">
        <v>99212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43303</v>
      </c>
      <c r="L6847" t="s">
        <v>26</v>
      </c>
      <c r="N6847" t="s">
        <v>24</v>
      </c>
    </row>
    <row r="6848" spans="1:14" x14ac:dyDescent="0.25">
      <c r="A6848" t="s">
        <v>9907</v>
      </c>
      <c r="B6848" t="s">
        <v>9908</v>
      </c>
      <c r="C6848" t="s">
        <v>9909</v>
      </c>
      <c r="D6848" t="s">
        <v>21</v>
      </c>
      <c r="E6848">
        <v>99016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43303</v>
      </c>
      <c r="L6848" t="s">
        <v>26</v>
      </c>
      <c r="N6848" t="s">
        <v>24</v>
      </c>
    </row>
    <row r="6849" spans="1:14" x14ac:dyDescent="0.25">
      <c r="A6849" t="s">
        <v>1417</v>
      </c>
      <c r="B6849" t="s">
        <v>9910</v>
      </c>
      <c r="C6849" t="s">
        <v>81</v>
      </c>
      <c r="D6849" t="s">
        <v>21</v>
      </c>
      <c r="E6849">
        <v>99016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43303</v>
      </c>
      <c r="L6849" t="s">
        <v>26</v>
      </c>
      <c r="N6849" t="s">
        <v>24</v>
      </c>
    </row>
    <row r="6850" spans="1:14" x14ac:dyDescent="0.25">
      <c r="A6850" t="s">
        <v>9911</v>
      </c>
      <c r="B6850" t="s">
        <v>9912</v>
      </c>
      <c r="C6850" t="s">
        <v>9913</v>
      </c>
      <c r="D6850" t="s">
        <v>21</v>
      </c>
      <c r="E6850">
        <v>99036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43303</v>
      </c>
      <c r="L6850" t="s">
        <v>26</v>
      </c>
      <c r="N6850" t="s">
        <v>24</v>
      </c>
    </row>
    <row r="6851" spans="1:14" x14ac:dyDescent="0.25">
      <c r="A6851" t="s">
        <v>9914</v>
      </c>
      <c r="B6851" t="s">
        <v>9915</v>
      </c>
      <c r="C6851" t="s">
        <v>81</v>
      </c>
      <c r="D6851" t="s">
        <v>21</v>
      </c>
      <c r="E6851">
        <v>99212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43303</v>
      </c>
      <c r="L6851" t="s">
        <v>26</v>
      </c>
      <c r="N6851" t="s">
        <v>24</v>
      </c>
    </row>
    <row r="6852" spans="1:14" x14ac:dyDescent="0.25">
      <c r="A6852" t="s">
        <v>9916</v>
      </c>
      <c r="B6852" t="s">
        <v>9917</v>
      </c>
      <c r="C6852" t="s">
        <v>9918</v>
      </c>
      <c r="D6852" t="s">
        <v>21</v>
      </c>
      <c r="E6852">
        <v>99027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43303</v>
      </c>
      <c r="L6852" t="s">
        <v>26</v>
      </c>
      <c r="N6852" t="s">
        <v>24</v>
      </c>
    </row>
    <row r="6853" spans="1:14" x14ac:dyDescent="0.25">
      <c r="A6853" t="s">
        <v>3030</v>
      </c>
      <c r="B6853" t="s">
        <v>9919</v>
      </c>
      <c r="C6853" t="s">
        <v>9920</v>
      </c>
      <c r="D6853" t="s">
        <v>21</v>
      </c>
      <c r="E6853">
        <v>99012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43303</v>
      </c>
      <c r="L6853" t="s">
        <v>26</v>
      </c>
      <c r="N6853" t="s">
        <v>24</v>
      </c>
    </row>
    <row r="6854" spans="1:14" x14ac:dyDescent="0.25">
      <c r="A6854" t="s">
        <v>5484</v>
      </c>
      <c r="B6854" t="s">
        <v>5485</v>
      </c>
      <c r="C6854" t="s">
        <v>81</v>
      </c>
      <c r="D6854" t="s">
        <v>21</v>
      </c>
      <c r="E6854">
        <v>99016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43303</v>
      </c>
      <c r="L6854" t="s">
        <v>26</v>
      </c>
      <c r="N6854" t="s">
        <v>24</v>
      </c>
    </row>
    <row r="6855" spans="1:14" x14ac:dyDescent="0.25">
      <c r="A6855" t="s">
        <v>77</v>
      </c>
      <c r="B6855" t="s">
        <v>9921</v>
      </c>
      <c r="C6855" t="s">
        <v>81</v>
      </c>
      <c r="D6855" t="s">
        <v>21</v>
      </c>
      <c r="E6855">
        <v>99216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43303</v>
      </c>
      <c r="L6855" t="s">
        <v>26</v>
      </c>
      <c r="N6855" t="s">
        <v>24</v>
      </c>
    </row>
    <row r="6856" spans="1:14" x14ac:dyDescent="0.25">
      <c r="A6856" t="s">
        <v>111</v>
      </c>
      <c r="B6856" t="s">
        <v>600</v>
      </c>
      <c r="C6856" t="s">
        <v>268</v>
      </c>
      <c r="D6856" t="s">
        <v>21</v>
      </c>
      <c r="E6856">
        <v>98168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43302</v>
      </c>
      <c r="L6856" t="s">
        <v>26</v>
      </c>
      <c r="N6856" t="s">
        <v>24</v>
      </c>
    </row>
    <row r="6857" spans="1:14" x14ac:dyDescent="0.25">
      <c r="A6857" t="s">
        <v>413</v>
      </c>
      <c r="B6857" t="s">
        <v>6373</v>
      </c>
      <c r="C6857" t="s">
        <v>443</v>
      </c>
      <c r="D6857" t="s">
        <v>21</v>
      </c>
      <c r="E6857">
        <v>98058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43302</v>
      </c>
      <c r="L6857" t="s">
        <v>26</v>
      </c>
      <c r="N6857" t="s">
        <v>24</v>
      </c>
    </row>
    <row r="6858" spans="1:14" x14ac:dyDescent="0.25">
      <c r="A6858" t="s">
        <v>356</v>
      </c>
      <c r="B6858" t="s">
        <v>6040</v>
      </c>
      <c r="C6858" t="s">
        <v>34</v>
      </c>
      <c r="D6858" t="s">
        <v>21</v>
      </c>
      <c r="E6858">
        <v>98662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43302</v>
      </c>
      <c r="L6858" t="s">
        <v>26</v>
      </c>
      <c r="N6858" t="s">
        <v>24</v>
      </c>
    </row>
    <row r="6859" spans="1:14" x14ac:dyDescent="0.25">
      <c r="A6859" t="s">
        <v>2371</v>
      </c>
      <c r="B6859" t="s">
        <v>6041</v>
      </c>
      <c r="C6859" t="s">
        <v>34</v>
      </c>
      <c r="D6859" t="s">
        <v>21</v>
      </c>
      <c r="E6859">
        <v>98661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43302</v>
      </c>
      <c r="L6859" t="s">
        <v>26</v>
      </c>
      <c r="N6859" t="s">
        <v>24</v>
      </c>
    </row>
    <row r="6860" spans="1:14" x14ac:dyDescent="0.25">
      <c r="A6860" t="s">
        <v>356</v>
      </c>
      <c r="B6860" t="s">
        <v>887</v>
      </c>
      <c r="C6860" t="s">
        <v>268</v>
      </c>
      <c r="D6860" t="s">
        <v>21</v>
      </c>
      <c r="E6860">
        <v>98168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43302</v>
      </c>
      <c r="L6860" t="s">
        <v>26</v>
      </c>
      <c r="N6860" t="s">
        <v>24</v>
      </c>
    </row>
    <row r="6861" spans="1:14" x14ac:dyDescent="0.25">
      <c r="A6861" t="s">
        <v>9922</v>
      </c>
      <c r="B6861" t="s">
        <v>9923</v>
      </c>
      <c r="C6861" t="s">
        <v>3176</v>
      </c>
      <c r="D6861" t="s">
        <v>21</v>
      </c>
      <c r="E6861">
        <v>98629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43302</v>
      </c>
      <c r="L6861" t="s">
        <v>26</v>
      </c>
      <c r="N6861" t="s">
        <v>24</v>
      </c>
    </row>
    <row r="6862" spans="1:14" x14ac:dyDescent="0.25">
      <c r="A6862" t="s">
        <v>6043</v>
      </c>
      <c r="B6862" t="s">
        <v>6044</v>
      </c>
      <c r="C6862" t="s">
        <v>34</v>
      </c>
      <c r="D6862" t="s">
        <v>21</v>
      </c>
      <c r="E6862">
        <v>98662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43302</v>
      </c>
      <c r="L6862" t="s">
        <v>26</v>
      </c>
      <c r="N6862" t="s">
        <v>24</v>
      </c>
    </row>
    <row r="6863" spans="1:14" x14ac:dyDescent="0.25">
      <c r="A6863" t="s">
        <v>6397</v>
      </c>
      <c r="B6863" t="s">
        <v>6398</v>
      </c>
      <c r="C6863" t="s">
        <v>443</v>
      </c>
      <c r="D6863" t="s">
        <v>21</v>
      </c>
      <c r="E6863">
        <v>98057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43302</v>
      </c>
      <c r="L6863" t="s">
        <v>26</v>
      </c>
      <c r="N6863" t="s">
        <v>24</v>
      </c>
    </row>
    <row r="6864" spans="1:14" x14ac:dyDescent="0.25">
      <c r="A6864" t="s">
        <v>9924</v>
      </c>
      <c r="B6864" t="s">
        <v>9925</v>
      </c>
      <c r="C6864" t="s">
        <v>209</v>
      </c>
      <c r="D6864" t="s">
        <v>21</v>
      </c>
      <c r="E6864">
        <v>98032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43302</v>
      </c>
      <c r="L6864" t="s">
        <v>26</v>
      </c>
      <c r="N6864" t="s">
        <v>24</v>
      </c>
    </row>
    <row r="6865" spans="1:14" x14ac:dyDescent="0.25">
      <c r="A6865" t="s">
        <v>503</v>
      </c>
      <c r="B6865" t="s">
        <v>9926</v>
      </c>
      <c r="C6865" t="s">
        <v>9927</v>
      </c>
      <c r="D6865" t="s">
        <v>21</v>
      </c>
      <c r="E6865">
        <v>98335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43301</v>
      </c>
      <c r="L6865" t="s">
        <v>26</v>
      </c>
      <c r="N6865" t="s">
        <v>24</v>
      </c>
    </row>
    <row r="6866" spans="1:14" x14ac:dyDescent="0.25">
      <c r="A6866">
        <v>76</v>
      </c>
      <c r="B6866" t="s">
        <v>9928</v>
      </c>
      <c r="C6866" t="s">
        <v>1498</v>
      </c>
      <c r="D6866" t="s">
        <v>21</v>
      </c>
      <c r="E6866">
        <v>98329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43301</v>
      </c>
      <c r="L6866" t="s">
        <v>26</v>
      </c>
      <c r="N6866" t="s">
        <v>24</v>
      </c>
    </row>
    <row r="6867" spans="1:14" x14ac:dyDescent="0.25">
      <c r="A6867" t="s">
        <v>6547</v>
      </c>
      <c r="B6867" t="s">
        <v>6548</v>
      </c>
      <c r="C6867" t="s">
        <v>304</v>
      </c>
      <c r="D6867" t="s">
        <v>21</v>
      </c>
      <c r="E6867">
        <v>98328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43301</v>
      </c>
      <c r="L6867" t="s">
        <v>26</v>
      </c>
      <c r="N6867" t="s">
        <v>24</v>
      </c>
    </row>
    <row r="6868" spans="1:14" x14ac:dyDescent="0.25">
      <c r="A6868" t="s">
        <v>601</v>
      </c>
      <c r="B6868" t="s">
        <v>602</v>
      </c>
      <c r="C6868" t="s">
        <v>268</v>
      </c>
      <c r="D6868" t="s">
        <v>21</v>
      </c>
      <c r="E6868">
        <v>98168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43301</v>
      </c>
      <c r="L6868" t="s">
        <v>26</v>
      </c>
      <c r="N6868" t="s">
        <v>24</v>
      </c>
    </row>
    <row r="6869" spans="1:14" x14ac:dyDescent="0.25">
      <c r="A6869" t="s">
        <v>503</v>
      </c>
      <c r="B6869" t="s">
        <v>3989</v>
      </c>
      <c r="C6869" t="s">
        <v>1498</v>
      </c>
      <c r="D6869" t="s">
        <v>21</v>
      </c>
      <c r="E6869">
        <v>98335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43301</v>
      </c>
      <c r="L6869" t="s">
        <v>26</v>
      </c>
      <c r="N6869" t="s">
        <v>24</v>
      </c>
    </row>
    <row r="6870" spans="1:14" x14ac:dyDescent="0.25">
      <c r="A6870" t="s">
        <v>994</v>
      </c>
      <c r="B6870" t="s">
        <v>9929</v>
      </c>
      <c r="C6870" t="s">
        <v>246</v>
      </c>
      <c r="D6870" t="s">
        <v>21</v>
      </c>
      <c r="E6870">
        <v>98310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43301</v>
      </c>
      <c r="L6870" t="s">
        <v>26</v>
      </c>
      <c r="N6870" t="s">
        <v>24</v>
      </c>
    </row>
    <row r="6871" spans="1:14" x14ac:dyDescent="0.25">
      <c r="A6871" t="s">
        <v>264</v>
      </c>
      <c r="B6871" t="s">
        <v>9930</v>
      </c>
      <c r="C6871" t="s">
        <v>268</v>
      </c>
      <c r="D6871" t="s">
        <v>21</v>
      </c>
      <c r="E6871">
        <v>98188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43301</v>
      </c>
      <c r="L6871" t="s">
        <v>26</v>
      </c>
      <c r="N6871" t="s">
        <v>24</v>
      </c>
    </row>
    <row r="6872" spans="1:14" x14ac:dyDescent="0.25">
      <c r="A6872" t="s">
        <v>242</v>
      </c>
      <c r="B6872" t="s">
        <v>779</v>
      </c>
      <c r="C6872" t="s">
        <v>268</v>
      </c>
      <c r="D6872" t="s">
        <v>21</v>
      </c>
      <c r="E6872">
        <v>98168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43301</v>
      </c>
      <c r="L6872" t="s">
        <v>26</v>
      </c>
      <c r="N6872" t="s">
        <v>24</v>
      </c>
    </row>
    <row r="6873" spans="1:14" x14ac:dyDescent="0.25">
      <c r="A6873" t="s">
        <v>316</v>
      </c>
      <c r="B6873" t="s">
        <v>9931</v>
      </c>
      <c r="C6873" t="s">
        <v>1498</v>
      </c>
      <c r="D6873" t="s">
        <v>21</v>
      </c>
      <c r="E6873">
        <v>98332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43301</v>
      </c>
      <c r="L6873" t="s">
        <v>26</v>
      </c>
      <c r="N6873" t="s">
        <v>24</v>
      </c>
    </row>
    <row r="6874" spans="1:14" x14ac:dyDescent="0.25">
      <c r="A6874" t="s">
        <v>3426</v>
      </c>
      <c r="B6874" t="s">
        <v>3427</v>
      </c>
      <c r="C6874" t="s">
        <v>20</v>
      </c>
      <c r="D6874" t="s">
        <v>21</v>
      </c>
      <c r="E6874">
        <v>98126</v>
      </c>
      <c r="F6874" t="s">
        <v>22</v>
      </c>
      <c r="G6874" t="s">
        <v>22</v>
      </c>
      <c r="H6874" t="s">
        <v>116</v>
      </c>
      <c r="I6874" t="s">
        <v>117</v>
      </c>
      <c r="J6874" t="s">
        <v>59</v>
      </c>
      <c r="K6874" s="1">
        <v>43301</v>
      </c>
      <c r="L6874" t="s">
        <v>60</v>
      </c>
      <c r="M6874" t="str">
        <f>HYPERLINK("https://www.regulations.gov/docket?D=FDA-2018-H-2781")</f>
        <v>https://www.regulations.gov/docket?D=FDA-2018-H-2781</v>
      </c>
      <c r="N6874" t="s">
        <v>59</v>
      </c>
    </row>
    <row r="6875" spans="1:14" x14ac:dyDescent="0.25">
      <c r="A6875" t="s">
        <v>2602</v>
      </c>
      <c r="B6875" t="s">
        <v>9932</v>
      </c>
      <c r="C6875" t="s">
        <v>246</v>
      </c>
      <c r="D6875" t="s">
        <v>21</v>
      </c>
      <c r="E6875">
        <v>98311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43301</v>
      </c>
      <c r="L6875" t="s">
        <v>26</v>
      </c>
      <c r="N6875" t="s">
        <v>24</v>
      </c>
    </row>
    <row r="6876" spans="1:14" x14ac:dyDescent="0.25">
      <c r="A6876" t="s">
        <v>794</v>
      </c>
      <c r="B6876" t="s">
        <v>795</v>
      </c>
      <c r="C6876" t="s">
        <v>268</v>
      </c>
      <c r="D6876" t="s">
        <v>21</v>
      </c>
      <c r="E6876">
        <v>98168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43301</v>
      </c>
      <c r="L6876" t="s">
        <v>26</v>
      </c>
      <c r="N6876" t="s">
        <v>24</v>
      </c>
    </row>
    <row r="6877" spans="1:14" x14ac:dyDescent="0.25">
      <c r="A6877" t="s">
        <v>3814</v>
      </c>
      <c r="B6877" t="s">
        <v>900</v>
      </c>
      <c r="C6877" t="s">
        <v>268</v>
      </c>
      <c r="D6877" t="s">
        <v>21</v>
      </c>
      <c r="E6877">
        <v>98168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43301</v>
      </c>
      <c r="L6877" t="s">
        <v>26</v>
      </c>
      <c r="N6877" t="s">
        <v>24</v>
      </c>
    </row>
    <row r="6878" spans="1:14" x14ac:dyDescent="0.25">
      <c r="A6878" t="s">
        <v>4193</v>
      </c>
      <c r="B6878" t="s">
        <v>4194</v>
      </c>
      <c r="C6878" t="s">
        <v>2244</v>
      </c>
      <c r="D6878" t="s">
        <v>21</v>
      </c>
      <c r="E6878">
        <v>98370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43301</v>
      </c>
      <c r="L6878" t="s">
        <v>26</v>
      </c>
      <c r="N6878" t="s">
        <v>24</v>
      </c>
    </row>
    <row r="6879" spans="1:14" x14ac:dyDescent="0.25">
      <c r="A6879" t="s">
        <v>9933</v>
      </c>
      <c r="B6879" t="s">
        <v>9934</v>
      </c>
      <c r="C6879" t="s">
        <v>1498</v>
      </c>
      <c r="D6879" t="s">
        <v>21</v>
      </c>
      <c r="E6879">
        <v>98332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43300</v>
      </c>
      <c r="L6879" t="s">
        <v>26</v>
      </c>
      <c r="N6879" t="s">
        <v>24</v>
      </c>
    </row>
    <row r="6880" spans="1:14" x14ac:dyDescent="0.25">
      <c r="A6880" t="s">
        <v>7442</v>
      </c>
      <c r="B6880" t="s">
        <v>9935</v>
      </c>
      <c r="C6880" t="s">
        <v>246</v>
      </c>
      <c r="D6880" t="s">
        <v>21</v>
      </c>
      <c r="E6880">
        <v>98311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43300</v>
      </c>
      <c r="L6880" t="s">
        <v>26</v>
      </c>
      <c r="N6880" t="s">
        <v>24</v>
      </c>
    </row>
    <row r="6881" spans="1:14" x14ac:dyDescent="0.25">
      <c r="A6881" t="s">
        <v>4683</v>
      </c>
      <c r="B6881" t="s">
        <v>4684</v>
      </c>
      <c r="C6881" t="s">
        <v>246</v>
      </c>
      <c r="D6881" t="s">
        <v>21</v>
      </c>
      <c r="E6881">
        <v>98311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43300</v>
      </c>
      <c r="L6881" t="s">
        <v>26</v>
      </c>
      <c r="N6881" t="s">
        <v>24</v>
      </c>
    </row>
    <row r="6882" spans="1:14" x14ac:dyDescent="0.25">
      <c r="A6882" t="s">
        <v>6545</v>
      </c>
      <c r="B6882" t="s">
        <v>6546</v>
      </c>
      <c r="C6882" t="s">
        <v>236</v>
      </c>
      <c r="D6882" t="s">
        <v>21</v>
      </c>
      <c r="E6882">
        <v>98405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43300</v>
      </c>
      <c r="L6882" t="s">
        <v>26</v>
      </c>
      <c r="N6882" t="s">
        <v>24</v>
      </c>
    </row>
    <row r="6883" spans="1:14" x14ac:dyDescent="0.25">
      <c r="A6883" t="s">
        <v>3577</v>
      </c>
      <c r="B6883" t="s">
        <v>3578</v>
      </c>
      <c r="C6883" t="s">
        <v>145</v>
      </c>
      <c r="D6883" t="s">
        <v>21</v>
      </c>
      <c r="E6883">
        <v>98387</v>
      </c>
      <c r="F6883" t="s">
        <v>22</v>
      </c>
      <c r="G6883" t="s">
        <v>22</v>
      </c>
      <c r="H6883" t="s">
        <v>116</v>
      </c>
      <c r="I6883" t="s">
        <v>117</v>
      </c>
      <c r="J6883" s="1">
        <v>43250</v>
      </c>
      <c r="K6883" s="1">
        <v>43300</v>
      </c>
      <c r="L6883" t="s">
        <v>118</v>
      </c>
      <c r="N6883" t="s">
        <v>1992</v>
      </c>
    </row>
    <row r="6884" spans="1:14" x14ac:dyDescent="0.25">
      <c r="A6884" t="s">
        <v>948</v>
      </c>
      <c r="B6884" t="s">
        <v>949</v>
      </c>
      <c r="C6884" t="s">
        <v>268</v>
      </c>
      <c r="D6884" t="s">
        <v>21</v>
      </c>
      <c r="E6884">
        <v>98168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43300</v>
      </c>
      <c r="L6884" t="s">
        <v>26</v>
      </c>
      <c r="N6884" t="s">
        <v>24</v>
      </c>
    </row>
    <row r="6885" spans="1:14" x14ac:dyDescent="0.25">
      <c r="A6885" t="s">
        <v>3159</v>
      </c>
      <c r="B6885" t="s">
        <v>3160</v>
      </c>
      <c r="C6885" t="s">
        <v>470</v>
      </c>
      <c r="D6885" t="s">
        <v>21</v>
      </c>
      <c r="E6885">
        <v>98168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43300</v>
      </c>
      <c r="L6885" t="s">
        <v>26</v>
      </c>
      <c r="N6885" t="s">
        <v>24</v>
      </c>
    </row>
    <row r="6886" spans="1:14" x14ac:dyDescent="0.25">
      <c r="A6886" t="s">
        <v>2930</v>
      </c>
      <c r="B6886" t="s">
        <v>2931</v>
      </c>
      <c r="C6886" t="s">
        <v>470</v>
      </c>
      <c r="D6886" t="s">
        <v>21</v>
      </c>
      <c r="E6886">
        <v>98168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43300</v>
      </c>
      <c r="L6886" t="s">
        <v>26</v>
      </c>
      <c r="N6886" t="s">
        <v>24</v>
      </c>
    </row>
    <row r="6887" spans="1:14" x14ac:dyDescent="0.25">
      <c r="A6887">
        <v>76</v>
      </c>
      <c r="B6887" t="s">
        <v>9936</v>
      </c>
      <c r="C6887" t="s">
        <v>470</v>
      </c>
      <c r="D6887" t="s">
        <v>21</v>
      </c>
      <c r="E6887">
        <v>98168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43300</v>
      </c>
      <c r="L6887" t="s">
        <v>26</v>
      </c>
      <c r="N6887" t="s">
        <v>24</v>
      </c>
    </row>
    <row r="6888" spans="1:14" x14ac:dyDescent="0.25">
      <c r="A6888" t="s">
        <v>2080</v>
      </c>
      <c r="B6888" t="s">
        <v>2081</v>
      </c>
      <c r="C6888" t="s">
        <v>470</v>
      </c>
      <c r="D6888" t="s">
        <v>21</v>
      </c>
      <c r="E6888">
        <v>98168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43300</v>
      </c>
      <c r="L6888" t="s">
        <v>26</v>
      </c>
      <c r="N6888" t="s">
        <v>24</v>
      </c>
    </row>
    <row r="6889" spans="1:14" x14ac:dyDescent="0.25">
      <c r="A6889">
        <v>76</v>
      </c>
      <c r="B6889" t="s">
        <v>1121</v>
      </c>
      <c r="C6889" t="s">
        <v>590</v>
      </c>
      <c r="D6889" t="s">
        <v>21</v>
      </c>
      <c r="E6889">
        <v>98065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43300</v>
      </c>
      <c r="L6889" t="s">
        <v>26</v>
      </c>
      <c r="N6889" t="s">
        <v>24</v>
      </c>
    </row>
    <row r="6890" spans="1:14" x14ac:dyDescent="0.25">
      <c r="A6890" t="s">
        <v>9937</v>
      </c>
      <c r="B6890" t="s">
        <v>625</v>
      </c>
      <c r="C6890" t="s">
        <v>115</v>
      </c>
      <c r="D6890" t="s">
        <v>21</v>
      </c>
      <c r="E6890">
        <v>98532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43300</v>
      </c>
      <c r="L6890" t="s">
        <v>26</v>
      </c>
      <c r="N6890" t="s">
        <v>24</v>
      </c>
    </row>
    <row r="6891" spans="1:14" x14ac:dyDescent="0.25">
      <c r="A6891" t="s">
        <v>9938</v>
      </c>
      <c r="B6891" t="s">
        <v>9939</v>
      </c>
      <c r="C6891" t="s">
        <v>246</v>
      </c>
      <c r="D6891" t="s">
        <v>21</v>
      </c>
      <c r="E6891">
        <v>98312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43300</v>
      </c>
      <c r="L6891" t="s">
        <v>26</v>
      </c>
      <c r="N6891" t="s">
        <v>24</v>
      </c>
    </row>
    <row r="6892" spans="1:14" x14ac:dyDescent="0.25">
      <c r="A6892">
        <v>76</v>
      </c>
      <c r="B6892" t="s">
        <v>2932</v>
      </c>
      <c r="C6892" t="s">
        <v>470</v>
      </c>
      <c r="D6892" t="s">
        <v>21</v>
      </c>
      <c r="E6892">
        <v>98168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43300</v>
      </c>
      <c r="L6892" t="s">
        <v>26</v>
      </c>
      <c r="N6892" t="s">
        <v>24</v>
      </c>
    </row>
    <row r="6893" spans="1:14" x14ac:dyDescent="0.25">
      <c r="A6893" t="s">
        <v>809</v>
      </c>
      <c r="B6893" t="s">
        <v>810</v>
      </c>
      <c r="C6893" t="s">
        <v>454</v>
      </c>
      <c r="D6893" t="s">
        <v>21</v>
      </c>
      <c r="E6893">
        <v>98006</v>
      </c>
      <c r="F6893" t="s">
        <v>22</v>
      </c>
      <c r="G6893" t="s">
        <v>22</v>
      </c>
      <c r="H6893" t="s">
        <v>57</v>
      </c>
      <c r="I6893" t="s">
        <v>620</v>
      </c>
      <c r="J6893" s="1">
        <v>43283</v>
      </c>
      <c r="K6893" s="1">
        <v>43300</v>
      </c>
      <c r="L6893" t="s">
        <v>118</v>
      </c>
      <c r="N6893" t="s">
        <v>1849</v>
      </c>
    </row>
    <row r="6894" spans="1:14" x14ac:dyDescent="0.25">
      <c r="A6894" t="s">
        <v>1795</v>
      </c>
      <c r="B6894" t="s">
        <v>9940</v>
      </c>
      <c r="C6894" t="s">
        <v>1498</v>
      </c>
      <c r="D6894" t="s">
        <v>21</v>
      </c>
      <c r="E6894">
        <v>98332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43300</v>
      </c>
      <c r="L6894" t="s">
        <v>26</v>
      </c>
      <c r="N6894" t="s">
        <v>24</v>
      </c>
    </row>
    <row r="6895" spans="1:14" x14ac:dyDescent="0.25">
      <c r="A6895" t="s">
        <v>9941</v>
      </c>
      <c r="B6895" t="s">
        <v>9942</v>
      </c>
      <c r="C6895" t="s">
        <v>660</v>
      </c>
      <c r="D6895" t="s">
        <v>21</v>
      </c>
      <c r="E6895">
        <v>98383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43300</v>
      </c>
      <c r="L6895" t="s">
        <v>26</v>
      </c>
      <c r="N6895" t="s">
        <v>24</v>
      </c>
    </row>
    <row r="6896" spans="1:14" x14ac:dyDescent="0.25">
      <c r="A6896" t="s">
        <v>994</v>
      </c>
      <c r="B6896" t="s">
        <v>9943</v>
      </c>
      <c r="C6896" t="s">
        <v>296</v>
      </c>
      <c r="D6896" t="s">
        <v>21</v>
      </c>
      <c r="E6896">
        <v>98366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43300</v>
      </c>
      <c r="L6896" t="s">
        <v>26</v>
      </c>
      <c r="N6896" t="s">
        <v>24</v>
      </c>
    </row>
    <row r="6897" spans="1:14" x14ac:dyDescent="0.25">
      <c r="A6897" t="s">
        <v>9944</v>
      </c>
      <c r="B6897" t="s">
        <v>9945</v>
      </c>
      <c r="C6897" t="s">
        <v>1498</v>
      </c>
      <c r="D6897" t="s">
        <v>21</v>
      </c>
      <c r="E6897">
        <v>98335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43300</v>
      </c>
      <c r="L6897" t="s">
        <v>26</v>
      </c>
      <c r="N6897" t="s">
        <v>24</v>
      </c>
    </row>
    <row r="6898" spans="1:14" x14ac:dyDescent="0.25">
      <c r="A6898" t="s">
        <v>662</v>
      </c>
      <c r="B6898" t="s">
        <v>1951</v>
      </c>
      <c r="C6898" t="s">
        <v>454</v>
      </c>
      <c r="D6898" t="s">
        <v>21</v>
      </c>
      <c r="E6898">
        <v>98007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43300</v>
      </c>
      <c r="L6898" t="s">
        <v>26</v>
      </c>
      <c r="N6898" t="s">
        <v>24</v>
      </c>
    </row>
    <row r="6899" spans="1:14" x14ac:dyDescent="0.25">
      <c r="A6899" t="s">
        <v>9946</v>
      </c>
      <c r="B6899" t="s">
        <v>4058</v>
      </c>
      <c r="C6899" t="s">
        <v>4059</v>
      </c>
      <c r="D6899" t="s">
        <v>21</v>
      </c>
      <c r="E6899">
        <v>99109</v>
      </c>
      <c r="F6899" t="s">
        <v>22</v>
      </c>
      <c r="G6899" t="s">
        <v>22</v>
      </c>
      <c r="H6899" t="s">
        <v>104</v>
      </c>
      <c r="I6899" t="s">
        <v>105</v>
      </c>
      <c r="J6899" s="1">
        <v>43251</v>
      </c>
      <c r="K6899" s="1">
        <v>43300</v>
      </c>
      <c r="L6899" t="s">
        <v>118</v>
      </c>
      <c r="N6899" t="s">
        <v>1858</v>
      </c>
    </row>
    <row r="6900" spans="1:14" x14ac:dyDescent="0.25">
      <c r="A6900" t="s">
        <v>9947</v>
      </c>
      <c r="B6900" t="s">
        <v>9948</v>
      </c>
      <c r="C6900" t="s">
        <v>1270</v>
      </c>
      <c r="D6900" t="s">
        <v>21</v>
      </c>
      <c r="E6900">
        <v>98011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43300</v>
      </c>
      <c r="L6900" t="s">
        <v>26</v>
      </c>
      <c r="N6900" t="s">
        <v>24</v>
      </c>
    </row>
    <row r="6901" spans="1:14" x14ac:dyDescent="0.25">
      <c r="A6901" t="s">
        <v>9949</v>
      </c>
      <c r="B6901" t="s">
        <v>9950</v>
      </c>
      <c r="C6901" t="s">
        <v>1498</v>
      </c>
      <c r="D6901" t="s">
        <v>21</v>
      </c>
      <c r="E6901">
        <v>98332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43300</v>
      </c>
      <c r="L6901" t="s">
        <v>26</v>
      </c>
      <c r="N6901" t="s">
        <v>24</v>
      </c>
    </row>
    <row r="6902" spans="1:14" x14ac:dyDescent="0.25">
      <c r="A6902" t="s">
        <v>1067</v>
      </c>
      <c r="B6902" t="s">
        <v>9951</v>
      </c>
      <c r="C6902" t="s">
        <v>470</v>
      </c>
      <c r="D6902" t="s">
        <v>21</v>
      </c>
      <c r="E6902">
        <v>98166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43300</v>
      </c>
      <c r="L6902" t="s">
        <v>26</v>
      </c>
      <c r="N6902" t="s">
        <v>24</v>
      </c>
    </row>
    <row r="6903" spans="1:14" x14ac:dyDescent="0.25">
      <c r="A6903" t="s">
        <v>3587</v>
      </c>
      <c r="B6903" t="s">
        <v>9952</v>
      </c>
      <c r="C6903" t="s">
        <v>165</v>
      </c>
      <c r="D6903" t="s">
        <v>21</v>
      </c>
      <c r="E6903">
        <v>98371</v>
      </c>
      <c r="F6903" t="s">
        <v>22</v>
      </c>
      <c r="G6903" t="s">
        <v>22</v>
      </c>
      <c r="H6903" t="s">
        <v>57</v>
      </c>
      <c r="I6903" t="s">
        <v>212</v>
      </c>
      <c r="J6903" s="1">
        <v>43277</v>
      </c>
      <c r="K6903" s="1">
        <v>43300</v>
      </c>
      <c r="L6903" t="s">
        <v>118</v>
      </c>
      <c r="N6903" t="s">
        <v>1992</v>
      </c>
    </row>
    <row r="6904" spans="1:14" x14ac:dyDescent="0.25">
      <c r="A6904" t="s">
        <v>187</v>
      </c>
      <c r="B6904" t="s">
        <v>3177</v>
      </c>
      <c r="C6904" t="s">
        <v>470</v>
      </c>
      <c r="D6904" t="s">
        <v>21</v>
      </c>
      <c r="E6904">
        <v>98168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43300</v>
      </c>
      <c r="L6904" t="s">
        <v>26</v>
      </c>
      <c r="N6904" t="s">
        <v>24</v>
      </c>
    </row>
    <row r="6905" spans="1:14" x14ac:dyDescent="0.25">
      <c r="A6905" t="s">
        <v>777</v>
      </c>
      <c r="B6905" t="s">
        <v>778</v>
      </c>
      <c r="C6905" t="s">
        <v>268</v>
      </c>
      <c r="D6905" t="s">
        <v>21</v>
      </c>
      <c r="E6905">
        <v>98178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43300</v>
      </c>
      <c r="L6905" t="s">
        <v>26</v>
      </c>
      <c r="N6905" t="s">
        <v>24</v>
      </c>
    </row>
    <row r="6906" spans="1:14" x14ac:dyDescent="0.25">
      <c r="A6906" t="s">
        <v>316</v>
      </c>
      <c r="B6906" t="s">
        <v>9953</v>
      </c>
      <c r="C6906" t="s">
        <v>268</v>
      </c>
      <c r="D6906" t="s">
        <v>21</v>
      </c>
      <c r="E6906">
        <v>98188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43300</v>
      </c>
      <c r="L6906" t="s">
        <v>26</v>
      </c>
      <c r="N6906" t="s">
        <v>24</v>
      </c>
    </row>
    <row r="6907" spans="1:14" x14ac:dyDescent="0.25">
      <c r="A6907" t="s">
        <v>356</v>
      </c>
      <c r="B6907" t="s">
        <v>4659</v>
      </c>
      <c r="C6907" t="s">
        <v>4660</v>
      </c>
      <c r="D6907" t="s">
        <v>21</v>
      </c>
      <c r="E6907">
        <v>99360</v>
      </c>
      <c r="F6907" t="s">
        <v>22</v>
      </c>
      <c r="G6907" t="s">
        <v>22</v>
      </c>
      <c r="H6907" t="s">
        <v>104</v>
      </c>
      <c r="I6907" t="s">
        <v>105</v>
      </c>
      <c r="J6907" s="1">
        <v>43249</v>
      </c>
      <c r="K6907" s="1">
        <v>43300</v>
      </c>
      <c r="L6907" t="s">
        <v>118</v>
      </c>
      <c r="N6907" t="s">
        <v>1858</v>
      </c>
    </row>
    <row r="6908" spans="1:14" x14ac:dyDescent="0.25">
      <c r="A6908" t="s">
        <v>583</v>
      </c>
      <c r="B6908" t="s">
        <v>4912</v>
      </c>
      <c r="C6908" t="s">
        <v>4227</v>
      </c>
      <c r="D6908" t="s">
        <v>21</v>
      </c>
      <c r="E6908">
        <v>98019</v>
      </c>
      <c r="F6908" t="s">
        <v>22</v>
      </c>
      <c r="G6908" t="s">
        <v>23</v>
      </c>
      <c r="H6908" t="s">
        <v>24</v>
      </c>
      <c r="I6908" t="s">
        <v>24</v>
      </c>
      <c r="J6908" s="1">
        <v>43214</v>
      </c>
      <c r="K6908" s="1">
        <v>43300</v>
      </c>
      <c r="L6908" t="s">
        <v>118</v>
      </c>
      <c r="N6908" t="s">
        <v>119</v>
      </c>
    </row>
    <row r="6909" spans="1:14" x14ac:dyDescent="0.25">
      <c r="A6909" t="s">
        <v>5563</v>
      </c>
      <c r="B6909" t="s">
        <v>5564</v>
      </c>
      <c r="C6909" t="s">
        <v>454</v>
      </c>
      <c r="D6909" t="s">
        <v>21</v>
      </c>
      <c r="E6909">
        <v>98008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43300</v>
      </c>
      <c r="L6909" t="s">
        <v>26</v>
      </c>
      <c r="N6909" t="s">
        <v>24</v>
      </c>
    </row>
    <row r="6910" spans="1:14" x14ac:dyDescent="0.25">
      <c r="A6910" t="s">
        <v>2950</v>
      </c>
      <c r="B6910" t="s">
        <v>2951</v>
      </c>
      <c r="C6910" t="s">
        <v>470</v>
      </c>
      <c r="D6910" t="s">
        <v>21</v>
      </c>
      <c r="E6910">
        <v>98166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43300</v>
      </c>
      <c r="L6910" t="s">
        <v>26</v>
      </c>
      <c r="N6910" t="s">
        <v>24</v>
      </c>
    </row>
    <row r="6911" spans="1:14" x14ac:dyDescent="0.25">
      <c r="A6911" t="s">
        <v>9954</v>
      </c>
      <c r="B6911" t="s">
        <v>9955</v>
      </c>
      <c r="C6911" t="s">
        <v>246</v>
      </c>
      <c r="D6911" t="s">
        <v>21</v>
      </c>
      <c r="E6911">
        <v>98311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43300</v>
      </c>
      <c r="L6911" t="s">
        <v>26</v>
      </c>
      <c r="N6911" t="s">
        <v>24</v>
      </c>
    </row>
    <row r="6912" spans="1:14" x14ac:dyDescent="0.25">
      <c r="A6912" t="s">
        <v>926</v>
      </c>
      <c r="B6912" t="s">
        <v>927</v>
      </c>
      <c r="C6912" t="s">
        <v>20</v>
      </c>
      <c r="D6912" t="s">
        <v>21</v>
      </c>
      <c r="E6912">
        <v>98122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43300</v>
      </c>
      <c r="L6912" t="s">
        <v>26</v>
      </c>
      <c r="N6912" t="s">
        <v>24</v>
      </c>
    </row>
    <row r="6913" spans="1:14" x14ac:dyDescent="0.25">
      <c r="A6913" t="s">
        <v>9956</v>
      </c>
      <c r="B6913" t="s">
        <v>9957</v>
      </c>
      <c r="C6913" t="s">
        <v>268</v>
      </c>
      <c r="D6913" t="s">
        <v>21</v>
      </c>
      <c r="E6913">
        <v>98188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43300</v>
      </c>
      <c r="L6913" t="s">
        <v>26</v>
      </c>
      <c r="N6913" t="s">
        <v>24</v>
      </c>
    </row>
    <row r="6914" spans="1:14" x14ac:dyDescent="0.25">
      <c r="A6914" t="s">
        <v>2103</v>
      </c>
      <c r="B6914" t="s">
        <v>2104</v>
      </c>
      <c r="C6914" t="s">
        <v>470</v>
      </c>
      <c r="D6914" t="s">
        <v>21</v>
      </c>
      <c r="E6914">
        <v>98148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43300</v>
      </c>
      <c r="L6914" t="s">
        <v>26</v>
      </c>
      <c r="N6914" t="s">
        <v>24</v>
      </c>
    </row>
    <row r="6915" spans="1:14" x14ac:dyDescent="0.25">
      <c r="A6915" t="s">
        <v>4061</v>
      </c>
      <c r="B6915" t="s">
        <v>4062</v>
      </c>
      <c r="C6915" t="s">
        <v>4063</v>
      </c>
      <c r="D6915" t="s">
        <v>21</v>
      </c>
      <c r="E6915">
        <v>99148</v>
      </c>
      <c r="F6915" t="s">
        <v>22</v>
      </c>
      <c r="G6915" t="s">
        <v>22</v>
      </c>
      <c r="H6915" t="s">
        <v>104</v>
      </c>
      <c r="I6915" t="s">
        <v>105</v>
      </c>
      <c r="J6915" s="1">
        <v>43251</v>
      </c>
      <c r="K6915" s="1">
        <v>43300</v>
      </c>
      <c r="L6915" t="s">
        <v>118</v>
      </c>
      <c r="N6915" t="s">
        <v>1854</v>
      </c>
    </row>
    <row r="6916" spans="1:14" x14ac:dyDescent="0.25">
      <c r="A6916" t="s">
        <v>9958</v>
      </c>
      <c r="B6916" t="s">
        <v>9959</v>
      </c>
      <c r="C6916" t="s">
        <v>1498</v>
      </c>
      <c r="D6916" t="s">
        <v>21</v>
      </c>
      <c r="E6916">
        <v>98332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43300</v>
      </c>
      <c r="L6916" t="s">
        <v>26</v>
      </c>
      <c r="N6916" t="s">
        <v>24</v>
      </c>
    </row>
    <row r="6917" spans="1:14" x14ac:dyDescent="0.25">
      <c r="A6917" t="s">
        <v>683</v>
      </c>
      <c r="B6917" t="s">
        <v>4991</v>
      </c>
      <c r="C6917" t="s">
        <v>296</v>
      </c>
      <c r="D6917" t="s">
        <v>21</v>
      </c>
      <c r="E6917">
        <v>98366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43300</v>
      </c>
      <c r="L6917" t="s">
        <v>26</v>
      </c>
      <c r="N6917" t="s">
        <v>24</v>
      </c>
    </row>
    <row r="6918" spans="1:14" x14ac:dyDescent="0.25">
      <c r="A6918" t="s">
        <v>2602</v>
      </c>
      <c r="B6918" t="s">
        <v>2956</v>
      </c>
      <c r="C6918" t="s">
        <v>470</v>
      </c>
      <c r="D6918" t="s">
        <v>21</v>
      </c>
      <c r="E6918">
        <v>98168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43300</v>
      </c>
      <c r="L6918" t="s">
        <v>26</v>
      </c>
      <c r="N6918" t="s">
        <v>24</v>
      </c>
    </row>
    <row r="6919" spans="1:14" x14ac:dyDescent="0.25">
      <c r="A6919" t="s">
        <v>194</v>
      </c>
      <c r="B6919" t="s">
        <v>3646</v>
      </c>
      <c r="C6919" t="s">
        <v>286</v>
      </c>
      <c r="D6919" t="s">
        <v>21</v>
      </c>
      <c r="E6919">
        <v>98516</v>
      </c>
      <c r="F6919" t="s">
        <v>22</v>
      </c>
      <c r="G6919" t="s">
        <v>22</v>
      </c>
      <c r="H6919" t="s">
        <v>57</v>
      </c>
      <c r="I6919" t="s">
        <v>203</v>
      </c>
      <c r="J6919" s="1">
        <v>43283</v>
      </c>
      <c r="K6919" s="1">
        <v>43300</v>
      </c>
      <c r="L6919" t="s">
        <v>118</v>
      </c>
      <c r="N6919" t="s">
        <v>1849</v>
      </c>
    </row>
    <row r="6920" spans="1:14" x14ac:dyDescent="0.25">
      <c r="A6920" t="s">
        <v>683</v>
      </c>
      <c r="B6920" t="s">
        <v>3143</v>
      </c>
      <c r="C6920" t="s">
        <v>470</v>
      </c>
      <c r="D6920" t="s">
        <v>21</v>
      </c>
      <c r="E6920">
        <v>98148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43300</v>
      </c>
      <c r="L6920" t="s">
        <v>26</v>
      </c>
      <c r="N6920" t="s">
        <v>24</v>
      </c>
    </row>
    <row r="6921" spans="1:14" x14ac:dyDescent="0.25">
      <c r="A6921" t="s">
        <v>405</v>
      </c>
      <c r="B6921" t="s">
        <v>2454</v>
      </c>
      <c r="C6921" t="s">
        <v>470</v>
      </c>
      <c r="D6921" t="s">
        <v>21</v>
      </c>
      <c r="E6921">
        <v>98168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43300</v>
      </c>
      <c r="L6921" t="s">
        <v>26</v>
      </c>
      <c r="N6921" t="s">
        <v>24</v>
      </c>
    </row>
    <row r="6922" spans="1:14" x14ac:dyDescent="0.25">
      <c r="A6922" t="s">
        <v>935</v>
      </c>
      <c r="B6922" t="s">
        <v>936</v>
      </c>
      <c r="C6922" t="s">
        <v>20</v>
      </c>
      <c r="D6922" t="s">
        <v>21</v>
      </c>
      <c r="E6922">
        <v>98118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43300</v>
      </c>
      <c r="L6922" t="s">
        <v>26</v>
      </c>
      <c r="N6922" t="s">
        <v>24</v>
      </c>
    </row>
    <row r="6923" spans="1:14" x14ac:dyDescent="0.25">
      <c r="A6923" t="s">
        <v>960</v>
      </c>
      <c r="B6923" t="s">
        <v>961</v>
      </c>
      <c r="C6923" t="s">
        <v>20</v>
      </c>
      <c r="D6923" t="s">
        <v>21</v>
      </c>
      <c r="E6923">
        <v>98101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43300</v>
      </c>
      <c r="L6923" t="s">
        <v>26</v>
      </c>
      <c r="N6923" t="s">
        <v>24</v>
      </c>
    </row>
    <row r="6924" spans="1:14" x14ac:dyDescent="0.25">
      <c r="A6924" t="s">
        <v>9960</v>
      </c>
      <c r="B6924" t="s">
        <v>9961</v>
      </c>
      <c r="C6924" t="s">
        <v>246</v>
      </c>
      <c r="D6924" t="s">
        <v>21</v>
      </c>
      <c r="E6924">
        <v>98312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43300</v>
      </c>
      <c r="L6924" t="s">
        <v>26</v>
      </c>
      <c r="N6924" t="s">
        <v>24</v>
      </c>
    </row>
    <row r="6925" spans="1:14" x14ac:dyDescent="0.25">
      <c r="A6925" t="s">
        <v>7355</v>
      </c>
      <c r="B6925" t="s">
        <v>611</v>
      </c>
      <c r="C6925" t="s">
        <v>41</v>
      </c>
      <c r="D6925" t="s">
        <v>21</v>
      </c>
      <c r="E6925">
        <v>98158</v>
      </c>
      <c r="F6925" t="s">
        <v>22</v>
      </c>
      <c r="G6925" t="s">
        <v>22</v>
      </c>
      <c r="H6925" t="s">
        <v>104</v>
      </c>
      <c r="I6925" t="s">
        <v>1720</v>
      </c>
      <c r="J6925" s="1">
        <v>43238</v>
      </c>
      <c r="K6925" s="1">
        <v>43300</v>
      </c>
      <c r="L6925" t="s">
        <v>118</v>
      </c>
      <c r="N6925" t="s">
        <v>1858</v>
      </c>
    </row>
    <row r="6926" spans="1:14" x14ac:dyDescent="0.25">
      <c r="A6926" t="s">
        <v>901</v>
      </c>
      <c r="B6926" t="s">
        <v>902</v>
      </c>
      <c r="C6926" t="s">
        <v>268</v>
      </c>
      <c r="D6926" t="s">
        <v>21</v>
      </c>
      <c r="E6926">
        <v>98188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43300</v>
      </c>
      <c r="L6926" t="s">
        <v>26</v>
      </c>
      <c r="N6926" t="s">
        <v>24</v>
      </c>
    </row>
    <row r="6927" spans="1:14" x14ac:dyDescent="0.25">
      <c r="A6927" t="s">
        <v>1939</v>
      </c>
      <c r="B6927" t="s">
        <v>1940</v>
      </c>
      <c r="C6927" t="s">
        <v>132</v>
      </c>
      <c r="D6927" t="s">
        <v>21</v>
      </c>
      <c r="E6927">
        <v>99301</v>
      </c>
      <c r="F6927" t="s">
        <v>22</v>
      </c>
      <c r="G6927" t="s">
        <v>22</v>
      </c>
      <c r="H6927" t="s">
        <v>116</v>
      </c>
      <c r="I6927" t="s">
        <v>117</v>
      </c>
      <c r="J6927" s="1">
        <v>43249</v>
      </c>
      <c r="K6927" s="1">
        <v>43300</v>
      </c>
      <c r="L6927" t="s">
        <v>118</v>
      </c>
      <c r="N6927" t="s">
        <v>1849</v>
      </c>
    </row>
    <row r="6928" spans="1:14" x14ac:dyDescent="0.25">
      <c r="A6928" t="s">
        <v>2166</v>
      </c>
      <c r="B6928" t="s">
        <v>2167</v>
      </c>
      <c r="C6928" t="s">
        <v>255</v>
      </c>
      <c r="D6928" t="s">
        <v>21</v>
      </c>
      <c r="E6928">
        <v>98626</v>
      </c>
      <c r="F6928" t="s">
        <v>22</v>
      </c>
      <c r="G6928" t="s">
        <v>22</v>
      </c>
      <c r="H6928" t="s">
        <v>116</v>
      </c>
      <c r="I6928" t="s">
        <v>117</v>
      </c>
      <c r="J6928" s="1">
        <v>43251</v>
      </c>
      <c r="K6928" s="1">
        <v>43300</v>
      </c>
      <c r="L6928" t="s">
        <v>118</v>
      </c>
      <c r="N6928" t="s">
        <v>1849</v>
      </c>
    </row>
    <row r="6929" spans="1:14" x14ac:dyDescent="0.25">
      <c r="A6929" t="s">
        <v>71</v>
      </c>
      <c r="B6929" t="s">
        <v>2457</v>
      </c>
      <c r="C6929" t="s">
        <v>470</v>
      </c>
      <c r="D6929" t="s">
        <v>21</v>
      </c>
      <c r="E6929">
        <v>98168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43300</v>
      </c>
      <c r="L6929" t="s">
        <v>26</v>
      </c>
      <c r="N6929" t="s">
        <v>24</v>
      </c>
    </row>
    <row r="6930" spans="1:14" x14ac:dyDescent="0.25">
      <c r="A6930" t="s">
        <v>3198</v>
      </c>
      <c r="B6930" t="s">
        <v>3199</v>
      </c>
      <c r="C6930" t="s">
        <v>470</v>
      </c>
      <c r="D6930" t="s">
        <v>21</v>
      </c>
      <c r="E6930">
        <v>98168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43300</v>
      </c>
      <c r="L6930" t="s">
        <v>26</v>
      </c>
      <c r="N6930" t="s">
        <v>24</v>
      </c>
    </row>
    <row r="6931" spans="1:14" x14ac:dyDescent="0.25">
      <c r="A6931" t="s">
        <v>608</v>
      </c>
      <c r="B6931" t="s">
        <v>609</v>
      </c>
      <c r="C6931" t="s">
        <v>268</v>
      </c>
      <c r="D6931" t="s">
        <v>21</v>
      </c>
      <c r="E6931">
        <v>98168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43300</v>
      </c>
      <c r="L6931" t="s">
        <v>26</v>
      </c>
      <c r="N6931" t="s">
        <v>24</v>
      </c>
    </row>
    <row r="6932" spans="1:14" x14ac:dyDescent="0.25">
      <c r="A6932" t="s">
        <v>5080</v>
      </c>
      <c r="B6932" t="s">
        <v>5081</v>
      </c>
      <c r="C6932" t="s">
        <v>132</v>
      </c>
      <c r="D6932" t="s">
        <v>21</v>
      </c>
      <c r="E6932">
        <v>99301</v>
      </c>
      <c r="F6932" t="s">
        <v>22</v>
      </c>
      <c r="G6932" t="s">
        <v>22</v>
      </c>
      <c r="H6932" t="s">
        <v>116</v>
      </c>
      <c r="I6932" t="s">
        <v>117</v>
      </c>
      <c r="J6932" s="1">
        <v>43249</v>
      </c>
      <c r="K6932" s="1">
        <v>43300</v>
      </c>
      <c r="L6932" t="s">
        <v>118</v>
      </c>
      <c r="N6932" t="s">
        <v>1849</v>
      </c>
    </row>
    <row r="6933" spans="1:14" x14ac:dyDescent="0.25">
      <c r="A6933" t="s">
        <v>77</v>
      </c>
      <c r="B6933" t="s">
        <v>78</v>
      </c>
      <c r="C6933" t="s">
        <v>20</v>
      </c>
      <c r="D6933" t="s">
        <v>21</v>
      </c>
      <c r="E6933">
        <v>98118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43300</v>
      </c>
      <c r="L6933" t="s">
        <v>26</v>
      </c>
      <c r="N6933" t="s">
        <v>24</v>
      </c>
    </row>
    <row r="6934" spans="1:14" x14ac:dyDescent="0.25">
      <c r="A6934" t="s">
        <v>556</v>
      </c>
      <c r="B6934" t="s">
        <v>1119</v>
      </c>
      <c r="C6934" t="s">
        <v>20</v>
      </c>
      <c r="D6934" t="s">
        <v>21</v>
      </c>
      <c r="E6934">
        <v>98103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43300</v>
      </c>
      <c r="L6934" t="s">
        <v>26</v>
      </c>
      <c r="N6934" t="s">
        <v>24</v>
      </c>
    </row>
    <row r="6935" spans="1:14" x14ac:dyDescent="0.25">
      <c r="A6935" t="s">
        <v>1945</v>
      </c>
      <c r="B6935" t="s">
        <v>1946</v>
      </c>
      <c r="C6935" t="s">
        <v>20</v>
      </c>
      <c r="D6935" t="s">
        <v>21</v>
      </c>
      <c r="E6935">
        <v>98103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43299</v>
      </c>
      <c r="L6935" t="s">
        <v>26</v>
      </c>
      <c r="N6935" t="s">
        <v>24</v>
      </c>
    </row>
    <row r="6936" spans="1:14" x14ac:dyDescent="0.25">
      <c r="A6936" t="s">
        <v>4691</v>
      </c>
      <c r="B6936" t="s">
        <v>4692</v>
      </c>
      <c r="C6936" t="s">
        <v>296</v>
      </c>
      <c r="D6936" t="s">
        <v>21</v>
      </c>
      <c r="E6936">
        <v>98366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43299</v>
      </c>
      <c r="L6936" t="s">
        <v>26</v>
      </c>
      <c r="N6936" t="s">
        <v>24</v>
      </c>
    </row>
    <row r="6937" spans="1:14" x14ac:dyDescent="0.25">
      <c r="A6937" t="s">
        <v>985</v>
      </c>
      <c r="B6937" t="s">
        <v>986</v>
      </c>
      <c r="C6937" t="s">
        <v>20</v>
      </c>
      <c r="D6937" t="s">
        <v>21</v>
      </c>
      <c r="E6937">
        <v>98103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43299</v>
      </c>
      <c r="L6937" t="s">
        <v>26</v>
      </c>
      <c r="N6937" t="s">
        <v>24</v>
      </c>
    </row>
    <row r="6938" spans="1:14" x14ac:dyDescent="0.25">
      <c r="A6938" t="s">
        <v>9962</v>
      </c>
      <c r="B6938" t="s">
        <v>9963</v>
      </c>
      <c r="C6938" t="s">
        <v>912</v>
      </c>
      <c r="D6938" t="s">
        <v>21</v>
      </c>
      <c r="E6938">
        <v>98837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43299</v>
      </c>
      <c r="L6938" t="s">
        <v>26</v>
      </c>
      <c r="N6938" t="s">
        <v>24</v>
      </c>
    </row>
    <row r="6939" spans="1:14" x14ac:dyDescent="0.25">
      <c r="A6939" t="s">
        <v>633</v>
      </c>
      <c r="B6939" t="s">
        <v>634</v>
      </c>
      <c r="C6939" t="s">
        <v>590</v>
      </c>
      <c r="D6939" t="s">
        <v>21</v>
      </c>
      <c r="E6939">
        <v>98065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43299</v>
      </c>
      <c r="L6939" t="s">
        <v>26</v>
      </c>
      <c r="N6939" t="s">
        <v>24</v>
      </c>
    </row>
    <row r="6940" spans="1:14" x14ac:dyDescent="0.25">
      <c r="A6940" t="s">
        <v>9964</v>
      </c>
      <c r="B6940" t="s">
        <v>9965</v>
      </c>
      <c r="C6940" t="s">
        <v>590</v>
      </c>
      <c r="D6940" t="s">
        <v>21</v>
      </c>
      <c r="E6940">
        <v>98068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43299</v>
      </c>
      <c r="L6940" t="s">
        <v>26</v>
      </c>
      <c r="N6940" t="s">
        <v>24</v>
      </c>
    </row>
    <row r="6941" spans="1:14" x14ac:dyDescent="0.25">
      <c r="A6941" t="s">
        <v>9966</v>
      </c>
      <c r="B6941" t="s">
        <v>9967</v>
      </c>
      <c r="C6941" t="s">
        <v>470</v>
      </c>
      <c r="D6941" t="s">
        <v>21</v>
      </c>
      <c r="E6941">
        <v>98168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43299</v>
      </c>
      <c r="L6941" t="s">
        <v>26</v>
      </c>
      <c r="N6941" t="s">
        <v>24</v>
      </c>
    </row>
    <row r="6942" spans="1:14" x14ac:dyDescent="0.25">
      <c r="A6942" t="s">
        <v>2938</v>
      </c>
      <c r="B6942" t="s">
        <v>2939</v>
      </c>
      <c r="C6942" t="s">
        <v>470</v>
      </c>
      <c r="D6942" t="s">
        <v>21</v>
      </c>
      <c r="E6942">
        <v>98146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43299</v>
      </c>
      <c r="L6942" t="s">
        <v>26</v>
      </c>
      <c r="N6942" t="s">
        <v>24</v>
      </c>
    </row>
    <row r="6943" spans="1:14" x14ac:dyDescent="0.25">
      <c r="A6943" t="s">
        <v>2940</v>
      </c>
      <c r="B6943" t="s">
        <v>2941</v>
      </c>
      <c r="C6943" t="s">
        <v>470</v>
      </c>
      <c r="D6943" t="s">
        <v>21</v>
      </c>
      <c r="E6943">
        <v>98166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43299</v>
      </c>
      <c r="L6943" t="s">
        <v>26</v>
      </c>
      <c r="N6943" t="s">
        <v>24</v>
      </c>
    </row>
    <row r="6944" spans="1:14" x14ac:dyDescent="0.25">
      <c r="A6944" t="s">
        <v>3167</v>
      </c>
      <c r="B6944" t="s">
        <v>3168</v>
      </c>
      <c r="C6944" t="s">
        <v>470</v>
      </c>
      <c r="D6944" t="s">
        <v>21</v>
      </c>
      <c r="E6944">
        <v>98166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43299</v>
      </c>
      <c r="L6944" t="s">
        <v>26</v>
      </c>
      <c r="N6944" t="s">
        <v>24</v>
      </c>
    </row>
    <row r="6945" spans="1:14" x14ac:dyDescent="0.25">
      <c r="A6945" t="s">
        <v>9968</v>
      </c>
      <c r="B6945" t="s">
        <v>9969</v>
      </c>
      <c r="C6945" t="s">
        <v>246</v>
      </c>
      <c r="D6945" t="s">
        <v>21</v>
      </c>
      <c r="E6945">
        <v>98312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43299</v>
      </c>
      <c r="L6945" t="s">
        <v>26</v>
      </c>
      <c r="N6945" t="s">
        <v>24</v>
      </c>
    </row>
    <row r="6946" spans="1:14" x14ac:dyDescent="0.25">
      <c r="A6946" t="s">
        <v>9970</v>
      </c>
      <c r="B6946" t="s">
        <v>4153</v>
      </c>
      <c r="C6946" t="s">
        <v>4154</v>
      </c>
      <c r="D6946" t="s">
        <v>21</v>
      </c>
      <c r="E6946">
        <v>98380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43299</v>
      </c>
      <c r="L6946" t="s">
        <v>26</v>
      </c>
      <c r="N6946" t="s">
        <v>24</v>
      </c>
    </row>
    <row r="6947" spans="1:14" x14ac:dyDescent="0.25">
      <c r="A6947" t="s">
        <v>583</v>
      </c>
      <c r="B6947" t="s">
        <v>3135</v>
      </c>
      <c r="C6947" t="s">
        <v>470</v>
      </c>
      <c r="D6947" t="s">
        <v>21</v>
      </c>
      <c r="E6947">
        <v>98166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43299</v>
      </c>
      <c r="L6947" t="s">
        <v>26</v>
      </c>
      <c r="N6947" t="s">
        <v>24</v>
      </c>
    </row>
    <row r="6948" spans="1:14" x14ac:dyDescent="0.25">
      <c r="A6948" t="s">
        <v>9971</v>
      </c>
      <c r="B6948" t="s">
        <v>9972</v>
      </c>
      <c r="C6948" t="s">
        <v>9973</v>
      </c>
      <c r="D6948" t="s">
        <v>21</v>
      </c>
      <c r="E6948">
        <v>98068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43299</v>
      </c>
      <c r="L6948" t="s">
        <v>26</v>
      </c>
      <c r="N6948" t="s">
        <v>24</v>
      </c>
    </row>
    <row r="6949" spans="1:14" x14ac:dyDescent="0.25">
      <c r="A6949" t="s">
        <v>9974</v>
      </c>
      <c r="B6949" t="s">
        <v>9975</v>
      </c>
      <c r="C6949" t="s">
        <v>296</v>
      </c>
      <c r="D6949" t="s">
        <v>21</v>
      </c>
      <c r="E6949">
        <v>98366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43299</v>
      </c>
      <c r="L6949" t="s">
        <v>26</v>
      </c>
      <c r="N6949" t="s">
        <v>24</v>
      </c>
    </row>
    <row r="6950" spans="1:14" x14ac:dyDescent="0.25">
      <c r="A6950" t="s">
        <v>683</v>
      </c>
      <c r="B6950" t="s">
        <v>3186</v>
      </c>
      <c r="C6950" t="s">
        <v>470</v>
      </c>
      <c r="D6950" t="s">
        <v>21</v>
      </c>
      <c r="E6950">
        <v>98146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43299</v>
      </c>
      <c r="L6950" t="s">
        <v>26</v>
      </c>
      <c r="N6950" t="s">
        <v>24</v>
      </c>
    </row>
    <row r="6951" spans="1:14" x14ac:dyDescent="0.25">
      <c r="A6951" t="s">
        <v>1110</v>
      </c>
      <c r="B6951" t="s">
        <v>4989</v>
      </c>
      <c r="C6951" t="s">
        <v>296</v>
      </c>
      <c r="D6951" t="s">
        <v>21</v>
      </c>
      <c r="E6951">
        <v>98366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43299</v>
      </c>
      <c r="L6951" t="s">
        <v>26</v>
      </c>
      <c r="N6951" t="s">
        <v>24</v>
      </c>
    </row>
    <row r="6952" spans="1:14" x14ac:dyDescent="0.25">
      <c r="A6952" t="s">
        <v>9976</v>
      </c>
      <c r="B6952" t="s">
        <v>9977</v>
      </c>
      <c r="C6952" t="s">
        <v>4154</v>
      </c>
      <c r="D6952" t="s">
        <v>21</v>
      </c>
      <c r="E6952">
        <v>98380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43299</v>
      </c>
      <c r="L6952" t="s">
        <v>26</v>
      </c>
      <c r="N6952" t="s">
        <v>24</v>
      </c>
    </row>
    <row r="6953" spans="1:14" x14ac:dyDescent="0.25">
      <c r="A6953" t="s">
        <v>9978</v>
      </c>
      <c r="B6953" t="s">
        <v>9979</v>
      </c>
      <c r="C6953" t="s">
        <v>246</v>
      </c>
      <c r="D6953" t="s">
        <v>21</v>
      </c>
      <c r="E6953">
        <v>98310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43299</v>
      </c>
      <c r="L6953" t="s">
        <v>26</v>
      </c>
      <c r="N6953" t="s">
        <v>24</v>
      </c>
    </row>
    <row r="6954" spans="1:14" x14ac:dyDescent="0.25">
      <c r="A6954" t="s">
        <v>521</v>
      </c>
      <c r="B6954" t="s">
        <v>522</v>
      </c>
      <c r="C6954" t="s">
        <v>215</v>
      </c>
      <c r="D6954" t="s">
        <v>21</v>
      </c>
      <c r="E6954">
        <v>98003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43299</v>
      </c>
      <c r="L6954" t="s">
        <v>26</v>
      </c>
      <c r="N6954" t="s">
        <v>24</v>
      </c>
    </row>
    <row r="6955" spans="1:14" x14ac:dyDescent="0.25">
      <c r="A6955" t="s">
        <v>3190</v>
      </c>
      <c r="B6955" t="s">
        <v>3191</v>
      </c>
      <c r="C6955" t="s">
        <v>470</v>
      </c>
      <c r="D6955" t="s">
        <v>21</v>
      </c>
      <c r="E6955">
        <v>98166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43299</v>
      </c>
      <c r="L6955" t="s">
        <v>26</v>
      </c>
      <c r="N6955" t="s">
        <v>24</v>
      </c>
    </row>
    <row r="6956" spans="1:14" x14ac:dyDescent="0.25">
      <c r="A6956" t="s">
        <v>2957</v>
      </c>
      <c r="B6956" t="s">
        <v>2958</v>
      </c>
      <c r="C6956" t="s">
        <v>470</v>
      </c>
      <c r="D6956" t="s">
        <v>21</v>
      </c>
      <c r="E6956">
        <v>98166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43299</v>
      </c>
      <c r="L6956" t="s">
        <v>26</v>
      </c>
      <c r="N6956" t="s">
        <v>24</v>
      </c>
    </row>
    <row r="6957" spans="1:14" x14ac:dyDescent="0.25">
      <c r="A6957" t="s">
        <v>9980</v>
      </c>
      <c r="B6957" t="s">
        <v>1863</v>
      </c>
      <c r="C6957" t="s">
        <v>470</v>
      </c>
      <c r="D6957" t="s">
        <v>21</v>
      </c>
      <c r="E6957">
        <v>98148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43299</v>
      </c>
      <c r="L6957" t="s">
        <v>26</v>
      </c>
      <c r="N6957" t="s">
        <v>24</v>
      </c>
    </row>
    <row r="6958" spans="1:14" x14ac:dyDescent="0.25">
      <c r="A6958" t="s">
        <v>3194</v>
      </c>
      <c r="B6958" t="s">
        <v>3195</v>
      </c>
      <c r="C6958" t="s">
        <v>470</v>
      </c>
      <c r="D6958" t="s">
        <v>21</v>
      </c>
      <c r="E6958">
        <v>98148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43299</v>
      </c>
      <c r="L6958" t="s">
        <v>26</v>
      </c>
      <c r="N6958" t="s">
        <v>24</v>
      </c>
    </row>
    <row r="6959" spans="1:14" x14ac:dyDescent="0.25">
      <c r="A6959" t="s">
        <v>588</v>
      </c>
      <c r="B6959" t="s">
        <v>589</v>
      </c>
      <c r="C6959" t="s">
        <v>590</v>
      </c>
      <c r="D6959" t="s">
        <v>21</v>
      </c>
      <c r="E6959">
        <v>98065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43299</v>
      </c>
      <c r="L6959" t="s">
        <v>26</v>
      </c>
      <c r="N6959" t="s">
        <v>24</v>
      </c>
    </row>
    <row r="6960" spans="1:14" x14ac:dyDescent="0.25">
      <c r="A6960" t="s">
        <v>179</v>
      </c>
      <c r="B6960" t="s">
        <v>9981</v>
      </c>
      <c r="C6960" t="s">
        <v>470</v>
      </c>
      <c r="D6960" t="s">
        <v>21</v>
      </c>
      <c r="E6960">
        <v>98168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43299</v>
      </c>
      <c r="L6960" t="s">
        <v>26</v>
      </c>
      <c r="N6960" t="s">
        <v>24</v>
      </c>
    </row>
    <row r="6961" spans="1:14" x14ac:dyDescent="0.25">
      <c r="A6961" t="s">
        <v>5177</v>
      </c>
      <c r="B6961" t="s">
        <v>5178</v>
      </c>
      <c r="C6961" t="s">
        <v>463</v>
      </c>
      <c r="D6961" t="s">
        <v>21</v>
      </c>
      <c r="E6961">
        <v>98632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43298</v>
      </c>
      <c r="L6961" t="s">
        <v>26</v>
      </c>
      <c r="N6961" t="s">
        <v>24</v>
      </c>
    </row>
    <row r="6962" spans="1:14" x14ac:dyDescent="0.25">
      <c r="A6962" t="s">
        <v>971</v>
      </c>
      <c r="B6962" t="s">
        <v>972</v>
      </c>
      <c r="C6962" t="s">
        <v>614</v>
      </c>
      <c r="D6962" t="s">
        <v>21</v>
      </c>
      <c r="E6962">
        <v>98674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43298</v>
      </c>
      <c r="L6962" t="s">
        <v>26</v>
      </c>
      <c r="N6962" t="s">
        <v>24</v>
      </c>
    </row>
    <row r="6963" spans="1:14" x14ac:dyDescent="0.25">
      <c r="A6963" t="s">
        <v>5284</v>
      </c>
      <c r="B6963" t="s">
        <v>5285</v>
      </c>
      <c r="C6963" t="s">
        <v>1283</v>
      </c>
      <c r="D6963" t="s">
        <v>21</v>
      </c>
      <c r="E6963">
        <v>98801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43298</v>
      </c>
      <c r="L6963" t="s">
        <v>26</v>
      </c>
      <c r="N6963" t="s">
        <v>24</v>
      </c>
    </row>
    <row r="6964" spans="1:14" x14ac:dyDescent="0.25">
      <c r="A6964" t="s">
        <v>3260</v>
      </c>
      <c r="B6964" t="s">
        <v>3261</v>
      </c>
      <c r="C6964" t="s">
        <v>912</v>
      </c>
      <c r="D6964" t="s">
        <v>21</v>
      </c>
      <c r="E6964">
        <v>98837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43298</v>
      </c>
      <c r="L6964" t="s">
        <v>26</v>
      </c>
      <c r="N6964" t="s">
        <v>24</v>
      </c>
    </row>
    <row r="6965" spans="1:14" x14ac:dyDescent="0.25">
      <c r="A6965" t="s">
        <v>612</v>
      </c>
      <c r="B6965" t="s">
        <v>613</v>
      </c>
      <c r="C6965" t="s">
        <v>614</v>
      </c>
      <c r="D6965" t="s">
        <v>21</v>
      </c>
      <c r="E6965">
        <v>98674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43298</v>
      </c>
      <c r="L6965" t="s">
        <v>26</v>
      </c>
      <c r="N6965" t="s">
        <v>24</v>
      </c>
    </row>
    <row r="6966" spans="1:14" x14ac:dyDescent="0.25">
      <c r="A6966" t="s">
        <v>1265</v>
      </c>
      <c r="B6966" t="s">
        <v>1266</v>
      </c>
      <c r="C6966" t="s">
        <v>115</v>
      </c>
      <c r="D6966" t="s">
        <v>21</v>
      </c>
      <c r="E6966">
        <v>98532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43298</v>
      </c>
      <c r="L6966" t="s">
        <v>26</v>
      </c>
      <c r="N6966" t="s">
        <v>24</v>
      </c>
    </row>
    <row r="6967" spans="1:14" x14ac:dyDescent="0.25">
      <c r="A6967" t="s">
        <v>1987</v>
      </c>
      <c r="B6967" t="s">
        <v>1988</v>
      </c>
      <c r="C6967" t="s">
        <v>454</v>
      </c>
      <c r="D6967" t="s">
        <v>21</v>
      </c>
      <c r="E6967">
        <v>98004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43298</v>
      </c>
      <c r="L6967" t="s">
        <v>26</v>
      </c>
      <c r="N6967" t="s">
        <v>24</v>
      </c>
    </row>
    <row r="6968" spans="1:14" x14ac:dyDescent="0.25">
      <c r="A6968" t="s">
        <v>5286</v>
      </c>
      <c r="B6968" t="s">
        <v>5287</v>
      </c>
      <c r="C6968" t="s">
        <v>1283</v>
      </c>
      <c r="D6968" t="s">
        <v>21</v>
      </c>
      <c r="E6968">
        <v>98802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43298</v>
      </c>
      <c r="L6968" t="s">
        <v>26</v>
      </c>
      <c r="N6968" t="s">
        <v>24</v>
      </c>
    </row>
    <row r="6969" spans="1:14" x14ac:dyDescent="0.25">
      <c r="A6969" t="s">
        <v>1271</v>
      </c>
      <c r="B6969" t="s">
        <v>1272</v>
      </c>
      <c r="C6969" t="s">
        <v>115</v>
      </c>
      <c r="D6969" t="s">
        <v>21</v>
      </c>
      <c r="E6969">
        <v>98532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43298</v>
      </c>
      <c r="L6969" t="s">
        <v>26</v>
      </c>
      <c r="N6969" t="s">
        <v>24</v>
      </c>
    </row>
    <row r="6970" spans="1:14" x14ac:dyDescent="0.25">
      <c r="A6970" t="s">
        <v>3125</v>
      </c>
      <c r="B6970" t="s">
        <v>3126</v>
      </c>
      <c r="C6970" t="s">
        <v>912</v>
      </c>
      <c r="D6970" t="s">
        <v>21</v>
      </c>
      <c r="E6970">
        <v>98837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43298</v>
      </c>
      <c r="L6970" t="s">
        <v>26</v>
      </c>
      <c r="N6970" t="s">
        <v>24</v>
      </c>
    </row>
    <row r="6971" spans="1:14" x14ac:dyDescent="0.25">
      <c r="A6971" t="s">
        <v>9982</v>
      </c>
      <c r="B6971" t="s">
        <v>9983</v>
      </c>
      <c r="C6971" t="s">
        <v>349</v>
      </c>
      <c r="D6971" t="s">
        <v>21</v>
      </c>
      <c r="E6971">
        <v>99349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43298</v>
      </c>
      <c r="L6971" t="s">
        <v>26</v>
      </c>
      <c r="N6971" t="s">
        <v>24</v>
      </c>
    </row>
    <row r="6972" spans="1:14" x14ac:dyDescent="0.25">
      <c r="A6972" t="s">
        <v>992</v>
      </c>
      <c r="B6972" t="s">
        <v>993</v>
      </c>
      <c r="C6972" t="s">
        <v>20</v>
      </c>
      <c r="D6972" t="s">
        <v>21</v>
      </c>
      <c r="E6972">
        <v>98101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43298</v>
      </c>
      <c r="L6972" t="s">
        <v>26</v>
      </c>
      <c r="N6972" t="s">
        <v>24</v>
      </c>
    </row>
    <row r="6973" spans="1:14" x14ac:dyDescent="0.25">
      <c r="A6973" t="s">
        <v>2228</v>
      </c>
      <c r="B6973" t="s">
        <v>2649</v>
      </c>
      <c r="C6973" t="s">
        <v>454</v>
      </c>
      <c r="D6973" t="s">
        <v>21</v>
      </c>
      <c r="E6973">
        <v>98005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43298</v>
      </c>
      <c r="L6973" t="s">
        <v>26</v>
      </c>
      <c r="N6973" t="s">
        <v>24</v>
      </c>
    </row>
    <row r="6974" spans="1:14" x14ac:dyDescent="0.25">
      <c r="A6974" t="s">
        <v>6152</v>
      </c>
      <c r="B6974" t="s">
        <v>6153</v>
      </c>
      <c r="C6974" t="s">
        <v>236</v>
      </c>
      <c r="D6974" t="s">
        <v>21</v>
      </c>
      <c r="E6974">
        <v>98444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43298</v>
      </c>
      <c r="L6974" t="s">
        <v>26</v>
      </c>
      <c r="N6974" t="s">
        <v>24</v>
      </c>
    </row>
    <row r="6975" spans="1:14" x14ac:dyDescent="0.25">
      <c r="A6975" t="s">
        <v>5089</v>
      </c>
      <c r="B6975" t="s">
        <v>5090</v>
      </c>
      <c r="C6975" t="s">
        <v>463</v>
      </c>
      <c r="D6975" t="s">
        <v>21</v>
      </c>
      <c r="E6975">
        <v>98632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43298</v>
      </c>
      <c r="L6975" t="s">
        <v>26</v>
      </c>
      <c r="N6975" t="s">
        <v>24</v>
      </c>
    </row>
    <row r="6976" spans="1:14" x14ac:dyDescent="0.25">
      <c r="A6976" t="s">
        <v>9984</v>
      </c>
      <c r="B6976" t="s">
        <v>9985</v>
      </c>
      <c r="C6976" t="s">
        <v>454</v>
      </c>
      <c r="D6976" t="s">
        <v>21</v>
      </c>
      <c r="E6976">
        <v>98004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43298</v>
      </c>
      <c r="L6976" t="s">
        <v>26</v>
      </c>
      <c r="N6976" t="s">
        <v>24</v>
      </c>
    </row>
    <row r="6977" spans="1:14" x14ac:dyDescent="0.25">
      <c r="A6977" t="s">
        <v>4463</v>
      </c>
      <c r="B6977" t="s">
        <v>4464</v>
      </c>
      <c r="C6977" t="s">
        <v>255</v>
      </c>
      <c r="D6977" t="s">
        <v>21</v>
      </c>
      <c r="E6977">
        <v>98626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43298</v>
      </c>
      <c r="L6977" t="s">
        <v>26</v>
      </c>
      <c r="N6977" t="s">
        <v>24</v>
      </c>
    </row>
    <row r="6978" spans="1:14" x14ac:dyDescent="0.25">
      <c r="A6978" t="s">
        <v>5197</v>
      </c>
      <c r="B6978" t="s">
        <v>5198</v>
      </c>
      <c r="C6978" t="s">
        <v>463</v>
      </c>
      <c r="D6978" t="s">
        <v>21</v>
      </c>
      <c r="E6978">
        <v>98632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43298</v>
      </c>
      <c r="L6978" t="s">
        <v>26</v>
      </c>
      <c r="N6978" t="s">
        <v>24</v>
      </c>
    </row>
    <row r="6979" spans="1:14" x14ac:dyDescent="0.25">
      <c r="A6979" t="s">
        <v>9986</v>
      </c>
      <c r="B6979" t="s">
        <v>9987</v>
      </c>
      <c r="C6979" t="s">
        <v>255</v>
      </c>
      <c r="D6979" t="s">
        <v>21</v>
      </c>
      <c r="E6979">
        <v>98626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43298</v>
      </c>
      <c r="L6979" t="s">
        <v>26</v>
      </c>
      <c r="N6979" t="s">
        <v>24</v>
      </c>
    </row>
    <row r="6980" spans="1:14" x14ac:dyDescent="0.25">
      <c r="A6980" t="s">
        <v>356</v>
      </c>
      <c r="B6980" t="s">
        <v>5201</v>
      </c>
      <c r="C6980" t="s">
        <v>463</v>
      </c>
      <c r="D6980" t="s">
        <v>21</v>
      </c>
      <c r="E6980">
        <v>98632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43298</v>
      </c>
      <c r="L6980" t="s">
        <v>26</v>
      </c>
      <c r="N6980" t="s">
        <v>24</v>
      </c>
    </row>
    <row r="6981" spans="1:14" x14ac:dyDescent="0.25">
      <c r="A6981" t="s">
        <v>6646</v>
      </c>
      <c r="B6981" t="s">
        <v>9988</v>
      </c>
      <c r="C6981" t="s">
        <v>912</v>
      </c>
      <c r="D6981" t="s">
        <v>21</v>
      </c>
      <c r="E6981">
        <v>98837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43298</v>
      </c>
      <c r="L6981" t="s">
        <v>26</v>
      </c>
      <c r="N6981" t="s">
        <v>24</v>
      </c>
    </row>
    <row r="6982" spans="1:14" x14ac:dyDescent="0.25">
      <c r="A6982" t="s">
        <v>242</v>
      </c>
      <c r="B6982" t="s">
        <v>2804</v>
      </c>
      <c r="C6982" t="s">
        <v>614</v>
      </c>
      <c r="D6982" t="s">
        <v>21</v>
      </c>
      <c r="E6982">
        <v>98674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43298</v>
      </c>
      <c r="L6982" t="s">
        <v>26</v>
      </c>
      <c r="N6982" t="s">
        <v>24</v>
      </c>
    </row>
    <row r="6983" spans="1:14" x14ac:dyDescent="0.25">
      <c r="A6983" t="s">
        <v>5202</v>
      </c>
      <c r="B6983" t="s">
        <v>5203</v>
      </c>
      <c r="C6983" t="s">
        <v>463</v>
      </c>
      <c r="D6983" t="s">
        <v>21</v>
      </c>
      <c r="E6983">
        <v>98632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43298</v>
      </c>
      <c r="L6983" t="s">
        <v>26</v>
      </c>
      <c r="N6983" t="s">
        <v>24</v>
      </c>
    </row>
    <row r="6984" spans="1:14" x14ac:dyDescent="0.25">
      <c r="A6984" t="s">
        <v>780</v>
      </c>
      <c r="B6984" t="s">
        <v>781</v>
      </c>
      <c r="C6984" t="s">
        <v>782</v>
      </c>
      <c r="D6984" t="s">
        <v>21</v>
      </c>
      <c r="E6984">
        <v>98043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43298</v>
      </c>
      <c r="L6984" t="s">
        <v>26</v>
      </c>
      <c r="N6984" t="s">
        <v>24</v>
      </c>
    </row>
    <row r="6985" spans="1:14" x14ac:dyDescent="0.25">
      <c r="A6985" t="s">
        <v>8118</v>
      </c>
      <c r="B6985" t="s">
        <v>9989</v>
      </c>
      <c r="C6985" t="s">
        <v>20</v>
      </c>
      <c r="D6985" t="s">
        <v>21</v>
      </c>
      <c r="E6985">
        <v>98101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43298</v>
      </c>
      <c r="L6985" t="s">
        <v>26</v>
      </c>
      <c r="N6985" t="s">
        <v>24</v>
      </c>
    </row>
    <row r="6986" spans="1:14" x14ac:dyDescent="0.25">
      <c r="A6986" t="s">
        <v>474</v>
      </c>
      <c r="B6986" t="s">
        <v>475</v>
      </c>
      <c r="C6986" t="s">
        <v>20</v>
      </c>
      <c r="D6986" t="s">
        <v>21</v>
      </c>
      <c r="E6986">
        <v>98101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43298</v>
      </c>
      <c r="L6986" t="s">
        <v>26</v>
      </c>
      <c r="N6986" t="s">
        <v>24</v>
      </c>
    </row>
    <row r="6987" spans="1:14" x14ac:dyDescent="0.25">
      <c r="A6987" t="s">
        <v>6098</v>
      </c>
      <c r="B6987" t="s">
        <v>6099</v>
      </c>
      <c r="C6987" t="s">
        <v>29</v>
      </c>
      <c r="D6987" t="s">
        <v>21</v>
      </c>
      <c r="E6987">
        <v>98801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43298</v>
      </c>
      <c r="L6987" t="s">
        <v>26</v>
      </c>
      <c r="N6987" t="s">
        <v>24</v>
      </c>
    </row>
    <row r="6988" spans="1:14" x14ac:dyDescent="0.25">
      <c r="A6988" t="s">
        <v>9990</v>
      </c>
      <c r="B6988" t="s">
        <v>9991</v>
      </c>
      <c r="C6988" t="s">
        <v>20</v>
      </c>
      <c r="D6988" t="s">
        <v>21</v>
      </c>
      <c r="E6988">
        <v>98101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43298</v>
      </c>
      <c r="L6988" t="s">
        <v>26</v>
      </c>
      <c r="N6988" t="s">
        <v>24</v>
      </c>
    </row>
    <row r="6989" spans="1:14" x14ac:dyDescent="0.25">
      <c r="A6989" t="s">
        <v>5293</v>
      </c>
      <c r="B6989" t="s">
        <v>5294</v>
      </c>
      <c r="C6989" t="s">
        <v>1283</v>
      </c>
      <c r="D6989" t="s">
        <v>21</v>
      </c>
      <c r="E6989">
        <v>98802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43298</v>
      </c>
      <c r="L6989" t="s">
        <v>26</v>
      </c>
      <c r="N6989" t="s">
        <v>24</v>
      </c>
    </row>
    <row r="6990" spans="1:14" x14ac:dyDescent="0.25">
      <c r="A6990" t="s">
        <v>4471</v>
      </c>
      <c r="B6990" t="s">
        <v>4472</v>
      </c>
      <c r="C6990" t="s">
        <v>463</v>
      </c>
      <c r="D6990" t="s">
        <v>21</v>
      </c>
      <c r="E6990">
        <v>98632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43298</v>
      </c>
      <c r="L6990" t="s">
        <v>26</v>
      </c>
      <c r="N6990" t="s">
        <v>24</v>
      </c>
    </row>
    <row r="6991" spans="1:14" x14ac:dyDescent="0.25">
      <c r="A6991" t="s">
        <v>3279</v>
      </c>
      <c r="B6991" t="s">
        <v>3280</v>
      </c>
      <c r="C6991" t="s">
        <v>912</v>
      </c>
      <c r="D6991" t="s">
        <v>21</v>
      </c>
      <c r="E6991">
        <v>98837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43298</v>
      </c>
      <c r="L6991" t="s">
        <v>26</v>
      </c>
      <c r="N6991" t="s">
        <v>24</v>
      </c>
    </row>
    <row r="6992" spans="1:14" x14ac:dyDescent="0.25">
      <c r="A6992" t="s">
        <v>9992</v>
      </c>
      <c r="B6992" t="s">
        <v>3147</v>
      </c>
      <c r="C6992" t="s">
        <v>912</v>
      </c>
      <c r="D6992" t="s">
        <v>21</v>
      </c>
      <c r="E6992">
        <v>98837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43298</v>
      </c>
      <c r="L6992" t="s">
        <v>26</v>
      </c>
      <c r="N6992" t="s">
        <v>24</v>
      </c>
    </row>
    <row r="6993" spans="1:14" x14ac:dyDescent="0.25">
      <c r="A6993" t="s">
        <v>4476</v>
      </c>
      <c r="B6993" t="s">
        <v>4477</v>
      </c>
      <c r="C6993" t="s">
        <v>463</v>
      </c>
      <c r="D6993" t="s">
        <v>21</v>
      </c>
      <c r="E6993">
        <v>98632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43298</v>
      </c>
      <c r="L6993" t="s">
        <v>26</v>
      </c>
      <c r="N6993" t="s">
        <v>24</v>
      </c>
    </row>
    <row r="6994" spans="1:14" x14ac:dyDescent="0.25">
      <c r="A6994" t="s">
        <v>9993</v>
      </c>
      <c r="B6994" t="s">
        <v>9994</v>
      </c>
      <c r="C6994" t="s">
        <v>3129</v>
      </c>
      <c r="D6994" t="s">
        <v>21</v>
      </c>
      <c r="E6994">
        <v>99349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43298</v>
      </c>
      <c r="L6994" t="s">
        <v>26</v>
      </c>
      <c r="N6994" t="s">
        <v>24</v>
      </c>
    </row>
    <row r="6995" spans="1:14" x14ac:dyDescent="0.25">
      <c r="A6995" t="s">
        <v>4442</v>
      </c>
      <c r="B6995" t="s">
        <v>5214</v>
      </c>
      <c r="C6995" t="s">
        <v>463</v>
      </c>
      <c r="D6995" t="s">
        <v>21</v>
      </c>
      <c r="E6995">
        <v>98632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43298</v>
      </c>
      <c r="L6995" t="s">
        <v>26</v>
      </c>
      <c r="N6995" t="s">
        <v>24</v>
      </c>
    </row>
    <row r="6996" spans="1:14" x14ac:dyDescent="0.25">
      <c r="A6996" t="s">
        <v>479</v>
      </c>
      <c r="B6996" t="s">
        <v>2285</v>
      </c>
      <c r="C6996" t="s">
        <v>782</v>
      </c>
      <c r="D6996" t="s">
        <v>21</v>
      </c>
      <c r="E6996">
        <v>98043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43298</v>
      </c>
      <c r="L6996" t="s">
        <v>26</v>
      </c>
      <c r="N6996" t="s">
        <v>24</v>
      </c>
    </row>
    <row r="6997" spans="1:14" x14ac:dyDescent="0.25">
      <c r="A6997" t="s">
        <v>71</v>
      </c>
      <c r="B6997" t="s">
        <v>4298</v>
      </c>
      <c r="C6997" t="s">
        <v>236</v>
      </c>
      <c r="D6997" t="s">
        <v>21</v>
      </c>
      <c r="E6997">
        <v>98408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43298</v>
      </c>
      <c r="L6997" t="s">
        <v>26</v>
      </c>
      <c r="N6997" t="s">
        <v>24</v>
      </c>
    </row>
    <row r="6998" spans="1:14" x14ac:dyDescent="0.25">
      <c r="A6998" t="s">
        <v>1301</v>
      </c>
      <c r="B6998" t="s">
        <v>1302</v>
      </c>
      <c r="C6998" t="s">
        <v>115</v>
      </c>
      <c r="D6998" t="s">
        <v>21</v>
      </c>
      <c r="E6998">
        <v>98532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43298</v>
      </c>
      <c r="L6998" t="s">
        <v>26</v>
      </c>
      <c r="N6998" t="s">
        <v>24</v>
      </c>
    </row>
    <row r="6999" spans="1:14" x14ac:dyDescent="0.25">
      <c r="A6999" t="s">
        <v>5215</v>
      </c>
      <c r="B6999" t="s">
        <v>5216</v>
      </c>
      <c r="C6999" t="s">
        <v>463</v>
      </c>
      <c r="D6999" t="s">
        <v>21</v>
      </c>
      <c r="E6999">
        <v>98632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43298</v>
      </c>
      <c r="L6999" t="s">
        <v>26</v>
      </c>
      <c r="N6999" t="s">
        <v>24</v>
      </c>
    </row>
    <row r="7000" spans="1:14" x14ac:dyDescent="0.25">
      <c r="A7000" t="s">
        <v>5101</v>
      </c>
      <c r="B7000" t="s">
        <v>5102</v>
      </c>
      <c r="C7000" t="s">
        <v>463</v>
      </c>
      <c r="D7000" t="s">
        <v>21</v>
      </c>
      <c r="E7000">
        <v>98632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43298</v>
      </c>
      <c r="L7000" t="s">
        <v>26</v>
      </c>
      <c r="N7000" t="s">
        <v>24</v>
      </c>
    </row>
    <row r="7001" spans="1:14" x14ac:dyDescent="0.25">
      <c r="A7001" t="s">
        <v>484</v>
      </c>
      <c r="B7001" t="s">
        <v>485</v>
      </c>
      <c r="C7001" t="s">
        <v>20</v>
      </c>
      <c r="D7001" t="s">
        <v>21</v>
      </c>
      <c r="E7001">
        <v>98101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43298</v>
      </c>
      <c r="L7001" t="s">
        <v>26</v>
      </c>
      <c r="N7001" t="s">
        <v>24</v>
      </c>
    </row>
    <row r="7002" spans="1:14" x14ac:dyDescent="0.25">
      <c r="A7002" t="s">
        <v>291</v>
      </c>
      <c r="B7002" t="s">
        <v>1049</v>
      </c>
      <c r="C7002" t="s">
        <v>20</v>
      </c>
      <c r="D7002" t="s">
        <v>21</v>
      </c>
      <c r="E7002">
        <v>98101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43298</v>
      </c>
      <c r="L7002" t="s">
        <v>26</v>
      </c>
      <c r="N7002" t="s">
        <v>24</v>
      </c>
    </row>
    <row r="7003" spans="1:14" x14ac:dyDescent="0.25">
      <c r="A7003" t="s">
        <v>2548</v>
      </c>
      <c r="B7003" t="s">
        <v>5219</v>
      </c>
      <c r="C7003" t="s">
        <v>255</v>
      </c>
      <c r="D7003" t="s">
        <v>21</v>
      </c>
      <c r="E7003">
        <v>98626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43298</v>
      </c>
      <c r="L7003" t="s">
        <v>26</v>
      </c>
      <c r="N7003" t="s">
        <v>24</v>
      </c>
    </row>
    <row r="7004" spans="1:14" x14ac:dyDescent="0.25">
      <c r="A7004" t="s">
        <v>6636</v>
      </c>
      <c r="B7004" t="s">
        <v>6637</v>
      </c>
      <c r="C7004" t="s">
        <v>3146</v>
      </c>
      <c r="D7004" t="s">
        <v>21</v>
      </c>
      <c r="E7004">
        <v>98824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43298</v>
      </c>
      <c r="L7004" t="s">
        <v>26</v>
      </c>
      <c r="N7004" t="s">
        <v>24</v>
      </c>
    </row>
    <row r="7005" spans="1:14" x14ac:dyDescent="0.25">
      <c r="A7005" t="s">
        <v>6085</v>
      </c>
      <c r="B7005" t="s">
        <v>6086</v>
      </c>
      <c r="C7005" t="s">
        <v>165</v>
      </c>
      <c r="D7005" t="s">
        <v>21</v>
      </c>
      <c r="E7005">
        <v>98375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43298</v>
      </c>
      <c r="L7005" t="s">
        <v>26</v>
      </c>
      <c r="N7005" t="s">
        <v>24</v>
      </c>
    </row>
    <row r="7006" spans="1:14" x14ac:dyDescent="0.25">
      <c r="A7006" t="s">
        <v>4260</v>
      </c>
      <c r="B7006" t="s">
        <v>4261</v>
      </c>
      <c r="C7006" t="s">
        <v>236</v>
      </c>
      <c r="D7006" t="s">
        <v>21</v>
      </c>
      <c r="E7006">
        <v>98408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43297</v>
      </c>
      <c r="L7006" t="s">
        <v>26</v>
      </c>
      <c r="N7006" t="s">
        <v>24</v>
      </c>
    </row>
    <row r="7007" spans="1:14" x14ac:dyDescent="0.25">
      <c r="A7007" t="s">
        <v>9995</v>
      </c>
      <c r="B7007" t="s">
        <v>9996</v>
      </c>
      <c r="C7007" t="s">
        <v>132</v>
      </c>
      <c r="D7007" t="s">
        <v>21</v>
      </c>
      <c r="E7007">
        <v>99301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43297</v>
      </c>
      <c r="L7007" t="s">
        <v>26</v>
      </c>
      <c r="N7007" t="s">
        <v>24</v>
      </c>
    </row>
    <row r="7008" spans="1:14" x14ac:dyDescent="0.25">
      <c r="A7008" t="s">
        <v>5302</v>
      </c>
      <c r="B7008" t="s">
        <v>5303</v>
      </c>
      <c r="C7008" t="s">
        <v>1283</v>
      </c>
      <c r="D7008" t="s">
        <v>21</v>
      </c>
      <c r="E7008">
        <v>98802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43297</v>
      </c>
      <c r="L7008" t="s">
        <v>26</v>
      </c>
      <c r="N7008" t="s">
        <v>24</v>
      </c>
    </row>
    <row r="7009" spans="1:14" x14ac:dyDescent="0.25">
      <c r="A7009" t="s">
        <v>90</v>
      </c>
      <c r="B7009" t="s">
        <v>91</v>
      </c>
      <c r="C7009" t="s">
        <v>92</v>
      </c>
      <c r="D7009" t="s">
        <v>21</v>
      </c>
      <c r="E7009">
        <v>98273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43297</v>
      </c>
      <c r="L7009" t="s">
        <v>26</v>
      </c>
      <c r="N7009" t="s">
        <v>24</v>
      </c>
    </row>
    <row r="7010" spans="1:14" x14ac:dyDescent="0.25">
      <c r="A7010" t="s">
        <v>2255</v>
      </c>
      <c r="B7010" t="s">
        <v>2256</v>
      </c>
      <c r="C7010" t="s">
        <v>782</v>
      </c>
      <c r="D7010" t="s">
        <v>21</v>
      </c>
      <c r="E7010">
        <v>98043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43297</v>
      </c>
      <c r="L7010" t="s">
        <v>26</v>
      </c>
      <c r="N7010" t="s">
        <v>24</v>
      </c>
    </row>
    <row r="7011" spans="1:14" x14ac:dyDescent="0.25">
      <c r="A7011" t="s">
        <v>5304</v>
      </c>
      <c r="B7011" t="s">
        <v>5305</v>
      </c>
      <c r="C7011" t="s">
        <v>1283</v>
      </c>
      <c r="D7011" t="s">
        <v>21</v>
      </c>
      <c r="E7011">
        <v>98802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43297</v>
      </c>
      <c r="L7011" t="s">
        <v>26</v>
      </c>
      <c r="N7011" t="s">
        <v>24</v>
      </c>
    </row>
    <row r="7012" spans="1:14" x14ac:dyDescent="0.25">
      <c r="A7012" t="s">
        <v>4695</v>
      </c>
      <c r="B7012" t="s">
        <v>4696</v>
      </c>
      <c r="C7012" t="s">
        <v>236</v>
      </c>
      <c r="D7012" t="s">
        <v>21</v>
      </c>
      <c r="E7012">
        <v>98409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43297</v>
      </c>
      <c r="L7012" t="s">
        <v>26</v>
      </c>
      <c r="N7012" t="s">
        <v>24</v>
      </c>
    </row>
    <row r="7013" spans="1:14" x14ac:dyDescent="0.25">
      <c r="A7013" t="s">
        <v>9997</v>
      </c>
      <c r="B7013" t="s">
        <v>2295</v>
      </c>
      <c r="C7013" t="s">
        <v>782</v>
      </c>
      <c r="D7013" t="s">
        <v>21</v>
      </c>
      <c r="E7013">
        <v>98043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43297</v>
      </c>
      <c r="L7013" t="s">
        <v>26</v>
      </c>
      <c r="N7013" t="s">
        <v>24</v>
      </c>
    </row>
    <row r="7014" spans="1:14" x14ac:dyDescent="0.25">
      <c r="A7014" t="s">
        <v>2259</v>
      </c>
      <c r="B7014" t="s">
        <v>2260</v>
      </c>
      <c r="C7014" t="s">
        <v>782</v>
      </c>
      <c r="D7014" t="s">
        <v>21</v>
      </c>
      <c r="E7014">
        <v>98043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43297</v>
      </c>
      <c r="L7014" t="s">
        <v>26</v>
      </c>
      <c r="N7014" t="s">
        <v>24</v>
      </c>
    </row>
    <row r="7015" spans="1:14" x14ac:dyDescent="0.25">
      <c r="A7015" t="s">
        <v>4601</v>
      </c>
      <c r="B7015" t="s">
        <v>4602</v>
      </c>
      <c r="C7015" t="s">
        <v>132</v>
      </c>
      <c r="D7015" t="s">
        <v>21</v>
      </c>
      <c r="E7015">
        <v>99301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43297</v>
      </c>
      <c r="L7015" t="s">
        <v>26</v>
      </c>
      <c r="N7015" t="s">
        <v>24</v>
      </c>
    </row>
    <row r="7016" spans="1:14" x14ac:dyDescent="0.25">
      <c r="A7016" t="s">
        <v>5310</v>
      </c>
      <c r="B7016" t="s">
        <v>5311</v>
      </c>
      <c r="C7016" t="s">
        <v>1283</v>
      </c>
      <c r="D7016" t="s">
        <v>21</v>
      </c>
      <c r="E7016">
        <v>98802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43297</v>
      </c>
      <c r="L7016" t="s">
        <v>26</v>
      </c>
      <c r="N7016" t="s">
        <v>24</v>
      </c>
    </row>
    <row r="7017" spans="1:14" x14ac:dyDescent="0.25">
      <c r="A7017" t="s">
        <v>5312</v>
      </c>
      <c r="B7017" t="s">
        <v>5313</v>
      </c>
      <c r="C7017" t="s">
        <v>1283</v>
      </c>
      <c r="D7017" t="s">
        <v>21</v>
      </c>
      <c r="E7017">
        <v>98802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43297</v>
      </c>
      <c r="L7017" t="s">
        <v>26</v>
      </c>
      <c r="N7017" t="s">
        <v>24</v>
      </c>
    </row>
    <row r="7018" spans="1:14" x14ac:dyDescent="0.25">
      <c r="A7018" t="s">
        <v>9998</v>
      </c>
      <c r="B7018" t="s">
        <v>9999</v>
      </c>
      <c r="C7018" t="s">
        <v>132</v>
      </c>
      <c r="D7018" t="s">
        <v>21</v>
      </c>
      <c r="E7018">
        <v>99301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43297</v>
      </c>
      <c r="L7018" t="s">
        <v>26</v>
      </c>
      <c r="N7018" t="s">
        <v>24</v>
      </c>
    </row>
    <row r="7019" spans="1:14" x14ac:dyDescent="0.25">
      <c r="A7019" t="s">
        <v>503</v>
      </c>
      <c r="B7019" t="s">
        <v>10000</v>
      </c>
      <c r="C7019" t="s">
        <v>236</v>
      </c>
      <c r="D7019" t="s">
        <v>21</v>
      </c>
      <c r="E7019">
        <v>98407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43297</v>
      </c>
      <c r="L7019" t="s">
        <v>26</v>
      </c>
      <c r="N7019" t="s">
        <v>24</v>
      </c>
    </row>
    <row r="7020" spans="1:14" x14ac:dyDescent="0.25">
      <c r="A7020" t="s">
        <v>2044</v>
      </c>
      <c r="B7020" t="s">
        <v>4703</v>
      </c>
      <c r="C7020" t="s">
        <v>236</v>
      </c>
      <c r="D7020" t="s">
        <v>21</v>
      </c>
      <c r="E7020">
        <v>98409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43297</v>
      </c>
      <c r="L7020" t="s">
        <v>26</v>
      </c>
      <c r="N7020" t="s">
        <v>24</v>
      </c>
    </row>
    <row r="7021" spans="1:14" x14ac:dyDescent="0.25">
      <c r="A7021" t="s">
        <v>4157</v>
      </c>
      <c r="B7021" t="s">
        <v>5055</v>
      </c>
      <c r="C7021" t="s">
        <v>283</v>
      </c>
      <c r="D7021" t="s">
        <v>21</v>
      </c>
      <c r="E7021">
        <v>98467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43297</v>
      </c>
      <c r="L7021" t="s">
        <v>26</v>
      </c>
      <c r="N7021" t="s">
        <v>24</v>
      </c>
    </row>
    <row r="7022" spans="1:14" x14ac:dyDescent="0.25">
      <c r="A7022" t="s">
        <v>10001</v>
      </c>
      <c r="B7022" t="s">
        <v>10002</v>
      </c>
      <c r="C7022" t="s">
        <v>34</v>
      </c>
      <c r="D7022" t="s">
        <v>21</v>
      </c>
      <c r="E7022">
        <v>98662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43297</v>
      </c>
      <c r="L7022" t="s">
        <v>26</v>
      </c>
      <c r="N7022" t="s">
        <v>24</v>
      </c>
    </row>
    <row r="7023" spans="1:14" x14ac:dyDescent="0.25">
      <c r="A7023" t="s">
        <v>3678</v>
      </c>
      <c r="B7023" t="s">
        <v>4275</v>
      </c>
      <c r="C7023" t="s">
        <v>236</v>
      </c>
      <c r="D7023" t="s">
        <v>21</v>
      </c>
      <c r="E7023">
        <v>98404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43297</v>
      </c>
      <c r="L7023" t="s">
        <v>26</v>
      </c>
      <c r="N7023" t="s">
        <v>24</v>
      </c>
    </row>
    <row r="7024" spans="1:14" x14ac:dyDescent="0.25">
      <c r="A7024" t="s">
        <v>2262</v>
      </c>
      <c r="B7024" t="s">
        <v>2263</v>
      </c>
      <c r="C7024" t="s">
        <v>782</v>
      </c>
      <c r="D7024" t="s">
        <v>21</v>
      </c>
      <c r="E7024">
        <v>98043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43297</v>
      </c>
      <c r="L7024" t="s">
        <v>26</v>
      </c>
      <c r="N7024" t="s">
        <v>24</v>
      </c>
    </row>
    <row r="7025" spans="1:14" x14ac:dyDescent="0.25">
      <c r="A7025" t="s">
        <v>5456</v>
      </c>
      <c r="B7025" t="s">
        <v>5457</v>
      </c>
      <c r="C7025" t="s">
        <v>178</v>
      </c>
      <c r="D7025" t="s">
        <v>21</v>
      </c>
      <c r="E7025">
        <v>98944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43297</v>
      </c>
      <c r="L7025" t="s">
        <v>26</v>
      </c>
      <c r="N7025" t="s">
        <v>24</v>
      </c>
    </row>
    <row r="7026" spans="1:14" x14ac:dyDescent="0.25">
      <c r="A7026" t="s">
        <v>93</v>
      </c>
      <c r="B7026" t="s">
        <v>6064</v>
      </c>
      <c r="C7026" t="s">
        <v>145</v>
      </c>
      <c r="D7026" t="s">
        <v>21</v>
      </c>
      <c r="E7026">
        <v>98387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43297</v>
      </c>
      <c r="L7026" t="s">
        <v>26</v>
      </c>
      <c r="N7026" t="s">
        <v>24</v>
      </c>
    </row>
    <row r="7027" spans="1:14" x14ac:dyDescent="0.25">
      <c r="A7027" t="s">
        <v>10003</v>
      </c>
      <c r="B7027" t="s">
        <v>10004</v>
      </c>
      <c r="C7027" t="s">
        <v>236</v>
      </c>
      <c r="D7027" t="s">
        <v>21</v>
      </c>
      <c r="E7027">
        <v>98408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43297</v>
      </c>
      <c r="L7027" t="s">
        <v>26</v>
      </c>
      <c r="N7027" t="s">
        <v>24</v>
      </c>
    </row>
    <row r="7028" spans="1:14" x14ac:dyDescent="0.25">
      <c r="A7028" t="s">
        <v>10005</v>
      </c>
      <c r="B7028" t="s">
        <v>10006</v>
      </c>
      <c r="C7028" t="s">
        <v>132</v>
      </c>
      <c r="D7028" t="s">
        <v>21</v>
      </c>
      <c r="E7028">
        <v>99301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43297</v>
      </c>
      <c r="L7028" t="s">
        <v>26</v>
      </c>
      <c r="N7028" t="s">
        <v>24</v>
      </c>
    </row>
    <row r="7029" spans="1:14" x14ac:dyDescent="0.25">
      <c r="A7029" t="s">
        <v>5714</v>
      </c>
      <c r="B7029" t="s">
        <v>5715</v>
      </c>
      <c r="C7029" t="s">
        <v>178</v>
      </c>
      <c r="D7029" t="s">
        <v>21</v>
      </c>
      <c r="E7029">
        <v>98944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43297</v>
      </c>
      <c r="L7029" t="s">
        <v>26</v>
      </c>
      <c r="N7029" t="s">
        <v>24</v>
      </c>
    </row>
    <row r="7030" spans="1:14" x14ac:dyDescent="0.25">
      <c r="A7030" t="s">
        <v>2046</v>
      </c>
      <c r="B7030" t="s">
        <v>2047</v>
      </c>
      <c r="C7030" t="s">
        <v>1283</v>
      </c>
      <c r="D7030" t="s">
        <v>21</v>
      </c>
      <c r="E7030">
        <v>98802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43297</v>
      </c>
      <c r="L7030" t="s">
        <v>26</v>
      </c>
      <c r="N7030" t="s">
        <v>24</v>
      </c>
    </row>
    <row r="7031" spans="1:14" x14ac:dyDescent="0.25">
      <c r="A7031" t="s">
        <v>10007</v>
      </c>
      <c r="B7031" t="s">
        <v>10008</v>
      </c>
      <c r="C7031" t="s">
        <v>236</v>
      </c>
      <c r="D7031" t="s">
        <v>21</v>
      </c>
      <c r="E7031">
        <v>98408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43297</v>
      </c>
      <c r="L7031" t="s">
        <v>26</v>
      </c>
      <c r="N7031" t="s">
        <v>24</v>
      </c>
    </row>
    <row r="7032" spans="1:14" x14ac:dyDescent="0.25">
      <c r="A7032" t="s">
        <v>5290</v>
      </c>
      <c r="B7032" t="s">
        <v>5291</v>
      </c>
      <c r="C7032" t="s">
        <v>1283</v>
      </c>
      <c r="D7032" t="s">
        <v>21</v>
      </c>
      <c r="E7032">
        <v>98802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43297</v>
      </c>
      <c r="L7032" t="s">
        <v>26</v>
      </c>
      <c r="N7032" t="s">
        <v>24</v>
      </c>
    </row>
    <row r="7033" spans="1:14" x14ac:dyDescent="0.25">
      <c r="A7033" t="s">
        <v>6034</v>
      </c>
      <c r="B7033" t="s">
        <v>6035</v>
      </c>
      <c r="C7033" t="s">
        <v>34</v>
      </c>
      <c r="D7033" t="s">
        <v>21</v>
      </c>
      <c r="E7033">
        <v>98682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43297</v>
      </c>
      <c r="L7033" t="s">
        <v>26</v>
      </c>
      <c r="N7033" t="s">
        <v>24</v>
      </c>
    </row>
    <row r="7034" spans="1:14" x14ac:dyDescent="0.25">
      <c r="A7034" t="s">
        <v>1975</v>
      </c>
      <c r="B7034" t="s">
        <v>1976</v>
      </c>
      <c r="C7034" t="s">
        <v>886</v>
      </c>
      <c r="D7034" t="s">
        <v>21</v>
      </c>
      <c r="E7034">
        <v>98223</v>
      </c>
      <c r="F7034" t="s">
        <v>22</v>
      </c>
      <c r="G7034" t="s">
        <v>22</v>
      </c>
      <c r="H7034" t="s">
        <v>104</v>
      </c>
      <c r="I7034" t="s">
        <v>148</v>
      </c>
      <c r="J7034" t="s">
        <v>59</v>
      </c>
      <c r="K7034" s="1">
        <v>43297</v>
      </c>
      <c r="L7034" t="s">
        <v>60</v>
      </c>
      <c r="M7034" t="str">
        <f>HYPERLINK("https://www.regulations.gov/docket?D=FDA-2018-H-2717")</f>
        <v>https://www.regulations.gov/docket?D=FDA-2018-H-2717</v>
      </c>
      <c r="N7034" t="s">
        <v>59</v>
      </c>
    </row>
    <row r="7035" spans="1:14" x14ac:dyDescent="0.25">
      <c r="A7035" t="s">
        <v>4708</v>
      </c>
      <c r="B7035" t="s">
        <v>4709</v>
      </c>
      <c r="C7035" t="s">
        <v>236</v>
      </c>
      <c r="D7035" t="s">
        <v>21</v>
      </c>
      <c r="E7035">
        <v>98405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43297</v>
      </c>
      <c r="L7035" t="s">
        <v>26</v>
      </c>
      <c r="N7035" t="s">
        <v>24</v>
      </c>
    </row>
    <row r="7036" spans="1:14" x14ac:dyDescent="0.25">
      <c r="A7036" t="s">
        <v>2050</v>
      </c>
      <c r="B7036" t="s">
        <v>2051</v>
      </c>
      <c r="C7036" t="s">
        <v>1283</v>
      </c>
      <c r="D7036" t="s">
        <v>21</v>
      </c>
      <c r="E7036">
        <v>98802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43297</v>
      </c>
      <c r="L7036" t="s">
        <v>26</v>
      </c>
      <c r="N7036" t="s">
        <v>24</v>
      </c>
    </row>
    <row r="7037" spans="1:14" x14ac:dyDescent="0.25">
      <c r="A7037" t="s">
        <v>5093</v>
      </c>
      <c r="B7037" t="s">
        <v>5094</v>
      </c>
      <c r="C7037" t="s">
        <v>178</v>
      </c>
      <c r="D7037" t="s">
        <v>21</v>
      </c>
      <c r="E7037">
        <v>98944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43297</v>
      </c>
      <c r="L7037" t="s">
        <v>26</v>
      </c>
      <c r="N7037" t="s">
        <v>24</v>
      </c>
    </row>
    <row r="7038" spans="1:14" x14ac:dyDescent="0.25">
      <c r="A7038" t="s">
        <v>10009</v>
      </c>
      <c r="B7038" t="s">
        <v>2272</v>
      </c>
      <c r="C7038" t="s">
        <v>782</v>
      </c>
      <c r="D7038" t="s">
        <v>21</v>
      </c>
      <c r="E7038">
        <v>98043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43297</v>
      </c>
      <c r="L7038" t="s">
        <v>26</v>
      </c>
      <c r="N7038" t="s">
        <v>24</v>
      </c>
    </row>
    <row r="7039" spans="1:14" x14ac:dyDescent="0.25">
      <c r="A7039" t="s">
        <v>4465</v>
      </c>
      <c r="B7039" t="s">
        <v>4466</v>
      </c>
      <c r="C7039" t="s">
        <v>255</v>
      </c>
      <c r="D7039" t="s">
        <v>21</v>
      </c>
      <c r="E7039">
        <v>98626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43297</v>
      </c>
      <c r="L7039" t="s">
        <v>26</v>
      </c>
      <c r="N7039" t="s">
        <v>24</v>
      </c>
    </row>
    <row r="7040" spans="1:14" x14ac:dyDescent="0.25">
      <c r="A7040" t="s">
        <v>3268</v>
      </c>
      <c r="B7040" t="s">
        <v>5292</v>
      </c>
      <c r="C7040" t="s">
        <v>1283</v>
      </c>
      <c r="D7040" t="s">
        <v>21</v>
      </c>
      <c r="E7040">
        <v>98802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43297</v>
      </c>
      <c r="L7040" t="s">
        <v>26</v>
      </c>
      <c r="N7040" t="s">
        <v>24</v>
      </c>
    </row>
    <row r="7041" spans="1:14" x14ac:dyDescent="0.25">
      <c r="A7041" t="s">
        <v>825</v>
      </c>
      <c r="B7041" t="s">
        <v>826</v>
      </c>
      <c r="C7041" t="s">
        <v>92</v>
      </c>
      <c r="D7041" t="s">
        <v>21</v>
      </c>
      <c r="E7041">
        <v>98273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43297</v>
      </c>
      <c r="L7041" t="s">
        <v>26</v>
      </c>
      <c r="N7041" t="s">
        <v>24</v>
      </c>
    </row>
    <row r="7042" spans="1:14" x14ac:dyDescent="0.25">
      <c r="A7042" t="s">
        <v>4717</v>
      </c>
      <c r="B7042" t="s">
        <v>4718</v>
      </c>
      <c r="C7042" t="s">
        <v>236</v>
      </c>
      <c r="D7042" t="s">
        <v>21</v>
      </c>
      <c r="E7042">
        <v>98404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43297</v>
      </c>
      <c r="L7042" t="s">
        <v>26</v>
      </c>
      <c r="N7042" t="s">
        <v>24</v>
      </c>
    </row>
    <row r="7043" spans="1:14" x14ac:dyDescent="0.25">
      <c r="A7043" t="s">
        <v>10010</v>
      </c>
      <c r="B7043" t="s">
        <v>2274</v>
      </c>
      <c r="C7043" t="s">
        <v>782</v>
      </c>
      <c r="D7043" t="s">
        <v>21</v>
      </c>
      <c r="E7043">
        <v>98043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43297</v>
      </c>
      <c r="L7043" t="s">
        <v>26</v>
      </c>
      <c r="N7043" t="s">
        <v>24</v>
      </c>
    </row>
    <row r="7044" spans="1:14" x14ac:dyDescent="0.25">
      <c r="A7044" t="s">
        <v>639</v>
      </c>
      <c r="B7044" t="s">
        <v>10011</v>
      </c>
      <c r="C7044" t="s">
        <v>236</v>
      </c>
      <c r="D7044" t="s">
        <v>21</v>
      </c>
      <c r="E7044">
        <v>98406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43297</v>
      </c>
      <c r="L7044" t="s">
        <v>26</v>
      </c>
      <c r="N7044" t="s">
        <v>24</v>
      </c>
    </row>
    <row r="7045" spans="1:14" x14ac:dyDescent="0.25">
      <c r="A7045" t="s">
        <v>468</v>
      </c>
      <c r="B7045" t="s">
        <v>469</v>
      </c>
      <c r="C7045" t="s">
        <v>470</v>
      </c>
      <c r="D7045" t="s">
        <v>21</v>
      </c>
      <c r="E7045">
        <v>98166</v>
      </c>
      <c r="F7045" t="s">
        <v>22</v>
      </c>
      <c r="G7045" t="s">
        <v>22</v>
      </c>
      <c r="H7045" t="s">
        <v>104</v>
      </c>
      <c r="I7045" t="s">
        <v>148</v>
      </c>
      <c r="J7045" t="s">
        <v>59</v>
      </c>
      <c r="K7045" s="1">
        <v>43297</v>
      </c>
      <c r="L7045" t="s">
        <v>60</v>
      </c>
      <c r="M7045" t="str">
        <f>HYPERLINK("https://www.regulations.gov/docket?D=FDA-2018-H-2715")</f>
        <v>https://www.regulations.gov/docket?D=FDA-2018-H-2715</v>
      </c>
      <c r="N7045" t="s">
        <v>59</v>
      </c>
    </row>
    <row r="7046" spans="1:14" x14ac:dyDescent="0.25">
      <c r="A7046" t="s">
        <v>10012</v>
      </c>
      <c r="B7046" t="s">
        <v>10013</v>
      </c>
      <c r="C7046" t="s">
        <v>132</v>
      </c>
      <c r="D7046" t="s">
        <v>21</v>
      </c>
      <c r="E7046">
        <v>99301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43297</v>
      </c>
      <c r="L7046" t="s">
        <v>26</v>
      </c>
      <c r="N7046" t="s">
        <v>24</v>
      </c>
    </row>
    <row r="7047" spans="1:14" x14ac:dyDescent="0.25">
      <c r="A7047" t="s">
        <v>10014</v>
      </c>
      <c r="B7047" t="s">
        <v>2284</v>
      </c>
      <c r="C7047" t="s">
        <v>782</v>
      </c>
      <c r="D7047" t="s">
        <v>21</v>
      </c>
      <c r="E7047">
        <v>98043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43297</v>
      </c>
      <c r="L7047" t="s">
        <v>26</v>
      </c>
      <c r="N7047" t="s">
        <v>24</v>
      </c>
    </row>
    <row r="7048" spans="1:14" x14ac:dyDescent="0.25">
      <c r="A7048" t="s">
        <v>405</v>
      </c>
      <c r="B7048" t="s">
        <v>5073</v>
      </c>
      <c r="C7048" t="s">
        <v>283</v>
      </c>
      <c r="D7048" t="s">
        <v>21</v>
      </c>
      <c r="E7048">
        <v>98467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43297</v>
      </c>
      <c r="L7048" t="s">
        <v>26</v>
      </c>
      <c r="N7048" t="s">
        <v>24</v>
      </c>
    </row>
    <row r="7049" spans="1:14" x14ac:dyDescent="0.25">
      <c r="A7049" t="s">
        <v>3969</v>
      </c>
      <c r="B7049" t="s">
        <v>3970</v>
      </c>
      <c r="C7049" t="s">
        <v>178</v>
      </c>
      <c r="D7049" t="s">
        <v>21</v>
      </c>
      <c r="E7049">
        <v>98944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43297</v>
      </c>
      <c r="L7049" t="s">
        <v>26</v>
      </c>
      <c r="N7049" t="s">
        <v>24</v>
      </c>
    </row>
    <row r="7050" spans="1:14" x14ac:dyDescent="0.25">
      <c r="A7050" t="s">
        <v>10015</v>
      </c>
      <c r="B7050" t="s">
        <v>465</v>
      </c>
      <c r="C7050" t="s">
        <v>97</v>
      </c>
      <c r="D7050" t="s">
        <v>21</v>
      </c>
      <c r="E7050">
        <v>98233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43297</v>
      </c>
      <c r="L7050" t="s">
        <v>26</v>
      </c>
      <c r="N7050" t="s">
        <v>24</v>
      </c>
    </row>
    <row r="7051" spans="1:14" x14ac:dyDescent="0.25">
      <c r="A7051" t="s">
        <v>5627</v>
      </c>
      <c r="B7051" t="s">
        <v>5628</v>
      </c>
      <c r="C7051" t="s">
        <v>1283</v>
      </c>
      <c r="D7051" t="s">
        <v>21</v>
      </c>
      <c r="E7051">
        <v>98802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43297</v>
      </c>
      <c r="L7051" t="s">
        <v>26</v>
      </c>
      <c r="N7051" t="s">
        <v>24</v>
      </c>
    </row>
    <row r="7052" spans="1:14" x14ac:dyDescent="0.25">
      <c r="A7052" t="s">
        <v>10016</v>
      </c>
      <c r="B7052" t="s">
        <v>10017</v>
      </c>
      <c r="C7052" t="s">
        <v>236</v>
      </c>
      <c r="D7052" t="s">
        <v>21</v>
      </c>
      <c r="E7052">
        <v>98408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43297</v>
      </c>
      <c r="L7052" t="s">
        <v>26</v>
      </c>
      <c r="N7052" t="s">
        <v>24</v>
      </c>
    </row>
    <row r="7053" spans="1:14" x14ac:dyDescent="0.25">
      <c r="A7053" t="s">
        <v>4738</v>
      </c>
      <c r="B7053" t="s">
        <v>4739</v>
      </c>
      <c r="C7053" t="s">
        <v>236</v>
      </c>
      <c r="D7053" t="s">
        <v>21</v>
      </c>
      <c r="E7053">
        <v>98404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43297</v>
      </c>
      <c r="L7053" t="s">
        <v>26</v>
      </c>
      <c r="N7053" t="s">
        <v>24</v>
      </c>
    </row>
    <row r="7054" spans="1:14" x14ac:dyDescent="0.25">
      <c r="A7054" t="s">
        <v>10018</v>
      </c>
      <c r="B7054" t="s">
        <v>10019</v>
      </c>
      <c r="C7054" t="s">
        <v>236</v>
      </c>
      <c r="D7054" t="s">
        <v>21</v>
      </c>
      <c r="E7054">
        <v>98408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43297</v>
      </c>
      <c r="L7054" t="s">
        <v>26</v>
      </c>
      <c r="N7054" t="s">
        <v>24</v>
      </c>
    </row>
    <row r="7055" spans="1:14" x14ac:dyDescent="0.25">
      <c r="A7055" t="s">
        <v>10020</v>
      </c>
      <c r="B7055" t="s">
        <v>10021</v>
      </c>
      <c r="C7055" t="s">
        <v>236</v>
      </c>
      <c r="D7055" t="s">
        <v>21</v>
      </c>
      <c r="E7055">
        <v>98404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43297</v>
      </c>
      <c r="L7055" t="s">
        <v>26</v>
      </c>
      <c r="N7055" t="s">
        <v>24</v>
      </c>
    </row>
    <row r="7056" spans="1:14" x14ac:dyDescent="0.25">
      <c r="A7056" t="s">
        <v>2037</v>
      </c>
      <c r="B7056" t="s">
        <v>5301</v>
      </c>
      <c r="C7056" t="s">
        <v>1283</v>
      </c>
      <c r="D7056" t="s">
        <v>21</v>
      </c>
      <c r="E7056">
        <v>98802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43297</v>
      </c>
      <c r="L7056" t="s">
        <v>26</v>
      </c>
      <c r="N7056" t="s">
        <v>24</v>
      </c>
    </row>
    <row r="7057" spans="1:14" x14ac:dyDescent="0.25">
      <c r="A7057" t="s">
        <v>5638</v>
      </c>
      <c r="B7057" t="s">
        <v>5639</v>
      </c>
      <c r="C7057" t="s">
        <v>178</v>
      </c>
      <c r="D7057" t="s">
        <v>21</v>
      </c>
      <c r="E7057">
        <v>98944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43297</v>
      </c>
      <c r="L7057" t="s">
        <v>26</v>
      </c>
      <c r="N7057" t="s">
        <v>24</v>
      </c>
    </row>
    <row r="7058" spans="1:14" x14ac:dyDescent="0.25">
      <c r="A7058" t="s">
        <v>10022</v>
      </c>
      <c r="B7058" t="s">
        <v>10023</v>
      </c>
      <c r="C7058" t="s">
        <v>132</v>
      </c>
      <c r="D7058" t="s">
        <v>21</v>
      </c>
      <c r="E7058">
        <v>99301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43297</v>
      </c>
      <c r="L7058" t="s">
        <v>26</v>
      </c>
      <c r="N7058" t="s">
        <v>24</v>
      </c>
    </row>
    <row r="7059" spans="1:14" x14ac:dyDescent="0.25">
      <c r="A7059" t="s">
        <v>1249</v>
      </c>
      <c r="B7059" t="s">
        <v>1250</v>
      </c>
      <c r="C7059" t="s">
        <v>227</v>
      </c>
      <c r="D7059" t="s">
        <v>21</v>
      </c>
      <c r="E7059">
        <v>98226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43297</v>
      </c>
      <c r="L7059" t="s">
        <v>26</v>
      </c>
      <c r="N7059" t="s">
        <v>24</v>
      </c>
    </row>
    <row r="7060" spans="1:14" x14ac:dyDescent="0.25">
      <c r="A7060" t="s">
        <v>2291</v>
      </c>
      <c r="B7060" t="s">
        <v>10024</v>
      </c>
      <c r="C7060" t="s">
        <v>782</v>
      </c>
      <c r="D7060" t="s">
        <v>21</v>
      </c>
      <c r="E7060">
        <v>98043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43297</v>
      </c>
      <c r="L7060" t="s">
        <v>26</v>
      </c>
      <c r="N7060" t="s">
        <v>24</v>
      </c>
    </row>
    <row r="7061" spans="1:14" x14ac:dyDescent="0.25">
      <c r="A7061" t="s">
        <v>556</v>
      </c>
      <c r="B7061" t="s">
        <v>5566</v>
      </c>
      <c r="C7061" t="s">
        <v>2162</v>
      </c>
      <c r="D7061" t="s">
        <v>21</v>
      </c>
      <c r="E7061">
        <v>98826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43297</v>
      </c>
      <c r="L7061" t="s">
        <v>26</v>
      </c>
      <c r="N7061" t="s">
        <v>24</v>
      </c>
    </row>
    <row r="7062" spans="1:14" x14ac:dyDescent="0.25">
      <c r="A7062" t="s">
        <v>796</v>
      </c>
      <c r="B7062" t="s">
        <v>10025</v>
      </c>
      <c r="C7062" t="s">
        <v>782</v>
      </c>
      <c r="D7062" t="s">
        <v>21</v>
      </c>
      <c r="E7062">
        <v>98043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43297</v>
      </c>
      <c r="L7062" t="s">
        <v>26</v>
      </c>
      <c r="N7062" t="s">
        <v>24</v>
      </c>
    </row>
    <row r="7063" spans="1:14" x14ac:dyDescent="0.25">
      <c r="A7063" t="s">
        <v>3011</v>
      </c>
      <c r="B7063" t="s">
        <v>10026</v>
      </c>
      <c r="C7063" t="s">
        <v>132</v>
      </c>
      <c r="D7063" t="s">
        <v>21</v>
      </c>
      <c r="E7063">
        <v>99301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43297</v>
      </c>
      <c r="L7063" t="s">
        <v>26</v>
      </c>
      <c r="N7063" t="s">
        <v>24</v>
      </c>
    </row>
    <row r="7064" spans="1:14" x14ac:dyDescent="0.25">
      <c r="A7064" t="s">
        <v>5162</v>
      </c>
      <c r="B7064" t="s">
        <v>5163</v>
      </c>
      <c r="C7064" t="s">
        <v>283</v>
      </c>
      <c r="D7064" t="s">
        <v>21</v>
      </c>
      <c r="E7064">
        <v>98467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43297</v>
      </c>
      <c r="L7064" t="s">
        <v>26</v>
      </c>
      <c r="N7064" t="s">
        <v>24</v>
      </c>
    </row>
    <row r="7065" spans="1:14" x14ac:dyDescent="0.25">
      <c r="A7065" t="s">
        <v>1216</v>
      </c>
      <c r="B7065" t="s">
        <v>1217</v>
      </c>
      <c r="C7065" t="s">
        <v>101</v>
      </c>
      <c r="D7065" t="s">
        <v>21</v>
      </c>
      <c r="E7065">
        <v>98284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43296</v>
      </c>
      <c r="L7065" t="s">
        <v>26</v>
      </c>
      <c r="N7065" t="s">
        <v>24</v>
      </c>
    </row>
    <row r="7066" spans="1:14" x14ac:dyDescent="0.25">
      <c r="A7066" t="s">
        <v>6106</v>
      </c>
      <c r="B7066" t="s">
        <v>6107</v>
      </c>
      <c r="C7066" t="s">
        <v>2162</v>
      </c>
      <c r="D7066" t="s">
        <v>21</v>
      </c>
      <c r="E7066">
        <v>98826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43296</v>
      </c>
      <c r="L7066" t="s">
        <v>26</v>
      </c>
      <c r="N7066" t="s">
        <v>24</v>
      </c>
    </row>
    <row r="7067" spans="1:14" x14ac:dyDescent="0.25">
      <c r="A7067" t="s">
        <v>5085</v>
      </c>
      <c r="B7067" t="s">
        <v>5086</v>
      </c>
      <c r="C7067" t="s">
        <v>2162</v>
      </c>
      <c r="D7067" t="s">
        <v>21</v>
      </c>
      <c r="E7067">
        <v>98826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43296</v>
      </c>
      <c r="L7067" t="s">
        <v>26</v>
      </c>
      <c r="N7067" t="s">
        <v>24</v>
      </c>
    </row>
    <row r="7068" spans="1:14" x14ac:dyDescent="0.25">
      <c r="A7068" t="s">
        <v>801</v>
      </c>
      <c r="B7068" t="s">
        <v>802</v>
      </c>
      <c r="C7068" t="s">
        <v>92</v>
      </c>
      <c r="D7068" t="s">
        <v>21</v>
      </c>
      <c r="E7068">
        <v>98273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43296</v>
      </c>
      <c r="L7068" t="s">
        <v>26</v>
      </c>
      <c r="N7068" t="s">
        <v>24</v>
      </c>
    </row>
    <row r="7069" spans="1:14" x14ac:dyDescent="0.25">
      <c r="A7069" t="s">
        <v>3722</v>
      </c>
      <c r="B7069" t="s">
        <v>3723</v>
      </c>
      <c r="C7069" t="s">
        <v>2162</v>
      </c>
      <c r="D7069" t="s">
        <v>21</v>
      </c>
      <c r="E7069">
        <v>98826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43296</v>
      </c>
      <c r="L7069" t="s">
        <v>26</v>
      </c>
      <c r="N7069" t="s">
        <v>24</v>
      </c>
    </row>
    <row r="7070" spans="1:14" x14ac:dyDescent="0.25">
      <c r="A7070" t="s">
        <v>6114</v>
      </c>
      <c r="B7070" t="s">
        <v>6115</v>
      </c>
      <c r="C7070" t="s">
        <v>2162</v>
      </c>
      <c r="D7070" t="s">
        <v>21</v>
      </c>
      <c r="E7070">
        <v>98826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43296</v>
      </c>
      <c r="L7070" t="s">
        <v>26</v>
      </c>
      <c r="N7070" t="s">
        <v>24</v>
      </c>
    </row>
    <row r="7071" spans="1:14" x14ac:dyDescent="0.25">
      <c r="A7071" t="s">
        <v>10027</v>
      </c>
      <c r="B7071" t="s">
        <v>10028</v>
      </c>
      <c r="C7071" t="s">
        <v>97</v>
      </c>
      <c r="D7071" t="s">
        <v>21</v>
      </c>
      <c r="E7071">
        <v>98233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43296</v>
      </c>
      <c r="L7071" t="s">
        <v>26</v>
      </c>
      <c r="N7071" t="s">
        <v>24</v>
      </c>
    </row>
    <row r="7072" spans="1:14" x14ac:dyDescent="0.25">
      <c r="A7072" t="s">
        <v>2228</v>
      </c>
      <c r="B7072" t="s">
        <v>2229</v>
      </c>
      <c r="C7072" t="s">
        <v>101</v>
      </c>
      <c r="D7072" t="s">
        <v>21</v>
      </c>
      <c r="E7072">
        <v>98284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43296</v>
      </c>
      <c r="L7072" t="s">
        <v>26</v>
      </c>
      <c r="N7072" t="s">
        <v>24</v>
      </c>
    </row>
    <row r="7073" spans="1:14" x14ac:dyDescent="0.25">
      <c r="A7073" t="s">
        <v>93</v>
      </c>
      <c r="B7073" t="s">
        <v>94</v>
      </c>
      <c r="C7073" t="s">
        <v>92</v>
      </c>
      <c r="D7073" t="s">
        <v>21</v>
      </c>
      <c r="E7073">
        <v>98273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43296</v>
      </c>
      <c r="L7073" t="s">
        <v>26</v>
      </c>
      <c r="N7073" t="s">
        <v>24</v>
      </c>
    </row>
    <row r="7074" spans="1:14" x14ac:dyDescent="0.25">
      <c r="A7074" t="s">
        <v>6116</v>
      </c>
      <c r="B7074" t="s">
        <v>6117</v>
      </c>
      <c r="C7074" t="s">
        <v>2162</v>
      </c>
      <c r="D7074" t="s">
        <v>21</v>
      </c>
      <c r="E7074">
        <v>98826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43296</v>
      </c>
      <c r="L7074" t="s">
        <v>26</v>
      </c>
      <c r="N7074" t="s">
        <v>24</v>
      </c>
    </row>
    <row r="7075" spans="1:14" x14ac:dyDescent="0.25">
      <c r="A7075" t="s">
        <v>10029</v>
      </c>
      <c r="B7075" t="s">
        <v>10030</v>
      </c>
      <c r="C7075" t="s">
        <v>2162</v>
      </c>
      <c r="D7075" t="s">
        <v>21</v>
      </c>
      <c r="E7075">
        <v>98826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43296</v>
      </c>
      <c r="L7075" t="s">
        <v>26</v>
      </c>
      <c r="N7075" t="s">
        <v>24</v>
      </c>
    </row>
    <row r="7076" spans="1:14" x14ac:dyDescent="0.25">
      <c r="A7076" t="s">
        <v>2301</v>
      </c>
      <c r="B7076" t="s">
        <v>2302</v>
      </c>
      <c r="C7076" t="s">
        <v>2162</v>
      </c>
      <c r="D7076" t="s">
        <v>21</v>
      </c>
      <c r="E7076">
        <v>98826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43296</v>
      </c>
      <c r="L7076" t="s">
        <v>26</v>
      </c>
      <c r="N7076" t="s">
        <v>24</v>
      </c>
    </row>
    <row r="7077" spans="1:14" x14ac:dyDescent="0.25">
      <c r="A7077" t="s">
        <v>98</v>
      </c>
      <c r="B7077" t="s">
        <v>99</v>
      </c>
      <c r="C7077" t="s">
        <v>92</v>
      </c>
      <c r="D7077" t="s">
        <v>21</v>
      </c>
      <c r="E7077">
        <v>98274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43296</v>
      </c>
      <c r="L7077" t="s">
        <v>26</v>
      </c>
      <c r="N7077" t="s">
        <v>24</v>
      </c>
    </row>
    <row r="7078" spans="1:14" x14ac:dyDescent="0.25">
      <c r="A7078" t="s">
        <v>2246</v>
      </c>
      <c r="B7078" t="s">
        <v>2247</v>
      </c>
      <c r="C7078" t="s">
        <v>101</v>
      </c>
      <c r="D7078" t="s">
        <v>21</v>
      </c>
      <c r="E7078">
        <v>98284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43296</v>
      </c>
      <c r="L7078" t="s">
        <v>26</v>
      </c>
      <c r="N7078" t="s">
        <v>24</v>
      </c>
    </row>
    <row r="7079" spans="1:14" x14ac:dyDescent="0.25">
      <c r="A7079" t="s">
        <v>10031</v>
      </c>
      <c r="B7079" t="s">
        <v>10032</v>
      </c>
      <c r="C7079" t="s">
        <v>101</v>
      </c>
      <c r="D7079" t="s">
        <v>21</v>
      </c>
      <c r="E7079">
        <v>98284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43296</v>
      </c>
      <c r="L7079" t="s">
        <v>26</v>
      </c>
      <c r="N7079" t="s">
        <v>24</v>
      </c>
    </row>
    <row r="7080" spans="1:14" x14ac:dyDescent="0.25">
      <c r="A7080" t="s">
        <v>10033</v>
      </c>
      <c r="B7080" t="s">
        <v>10034</v>
      </c>
      <c r="C7080" t="s">
        <v>236</v>
      </c>
      <c r="D7080" t="s">
        <v>21</v>
      </c>
      <c r="E7080">
        <v>98418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43294</v>
      </c>
      <c r="L7080" t="s">
        <v>26</v>
      </c>
      <c r="N7080" t="s">
        <v>24</v>
      </c>
    </row>
    <row r="7081" spans="1:14" x14ac:dyDescent="0.25">
      <c r="A7081" t="s">
        <v>10035</v>
      </c>
      <c r="B7081" t="s">
        <v>10036</v>
      </c>
      <c r="C7081" t="s">
        <v>236</v>
      </c>
      <c r="D7081" t="s">
        <v>21</v>
      </c>
      <c r="E7081">
        <v>98418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43294</v>
      </c>
      <c r="L7081" t="s">
        <v>26</v>
      </c>
      <c r="N7081" t="s">
        <v>24</v>
      </c>
    </row>
    <row r="7082" spans="1:14" x14ac:dyDescent="0.25">
      <c r="A7082" t="s">
        <v>10037</v>
      </c>
      <c r="B7082" t="s">
        <v>10038</v>
      </c>
      <c r="C7082" t="s">
        <v>236</v>
      </c>
      <c r="D7082" t="s">
        <v>21</v>
      </c>
      <c r="E7082">
        <v>98408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43294</v>
      </c>
      <c r="L7082" t="s">
        <v>26</v>
      </c>
      <c r="N7082" t="s">
        <v>24</v>
      </c>
    </row>
    <row r="7083" spans="1:14" x14ac:dyDescent="0.25">
      <c r="A7083" t="s">
        <v>10039</v>
      </c>
      <c r="B7083" t="s">
        <v>10040</v>
      </c>
      <c r="C7083" t="s">
        <v>236</v>
      </c>
      <c r="D7083" t="s">
        <v>21</v>
      </c>
      <c r="E7083">
        <v>98409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43294</v>
      </c>
      <c r="L7083" t="s">
        <v>26</v>
      </c>
      <c r="N7083" t="s">
        <v>24</v>
      </c>
    </row>
    <row r="7084" spans="1:14" x14ac:dyDescent="0.25">
      <c r="A7084" t="s">
        <v>4961</v>
      </c>
      <c r="B7084" t="s">
        <v>4962</v>
      </c>
      <c r="C7084" t="s">
        <v>236</v>
      </c>
      <c r="D7084" t="s">
        <v>21</v>
      </c>
      <c r="E7084">
        <v>98407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43294</v>
      </c>
      <c r="L7084" t="s">
        <v>26</v>
      </c>
      <c r="N7084" t="s">
        <v>24</v>
      </c>
    </row>
    <row r="7085" spans="1:14" x14ac:dyDescent="0.25">
      <c r="A7085" t="s">
        <v>10041</v>
      </c>
      <c r="B7085" t="s">
        <v>10042</v>
      </c>
      <c r="C7085" t="s">
        <v>236</v>
      </c>
      <c r="D7085" t="s">
        <v>21</v>
      </c>
      <c r="E7085">
        <v>98465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43294</v>
      </c>
      <c r="L7085" t="s">
        <v>26</v>
      </c>
      <c r="N7085" t="s">
        <v>24</v>
      </c>
    </row>
    <row r="7086" spans="1:14" x14ac:dyDescent="0.25">
      <c r="A7086" t="s">
        <v>10043</v>
      </c>
      <c r="B7086" t="s">
        <v>3397</v>
      </c>
      <c r="C7086" t="s">
        <v>236</v>
      </c>
      <c r="D7086" t="s">
        <v>21</v>
      </c>
      <c r="E7086">
        <v>98465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43294</v>
      </c>
      <c r="L7086" t="s">
        <v>26</v>
      </c>
      <c r="N7086" t="s">
        <v>24</v>
      </c>
    </row>
    <row r="7087" spans="1:14" x14ac:dyDescent="0.25">
      <c r="A7087" t="s">
        <v>7373</v>
      </c>
      <c r="B7087" t="s">
        <v>7374</v>
      </c>
      <c r="C7087" t="s">
        <v>236</v>
      </c>
      <c r="D7087" t="s">
        <v>21</v>
      </c>
      <c r="E7087">
        <v>98465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43294</v>
      </c>
      <c r="L7087" t="s">
        <v>26</v>
      </c>
      <c r="N7087" t="s">
        <v>24</v>
      </c>
    </row>
    <row r="7088" spans="1:14" x14ac:dyDescent="0.25">
      <c r="A7088" t="s">
        <v>4721</v>
      </c>
      <c r="B7088" t="s">
        <v>4722</v>
      </c>
      <c r="C7088" t="s">
        <v>236</v>
      </c>
      <c r="D7088" t="s">
        <v>21</v>
      </c>
      <c r="E7088">
        <v>98465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43294</v>
      </c>
      <c r="L7088" t="s">
        <v>26</v>
      </c>
      <c r="N7088" t="s">
        <v>24</v>
      </c>
    </row>
    <row r="7089" spans="1:14" x14ac:dyDescent="0.25">
      <c r="A7089" t="s">
        <v>10044</v>
      </c>
      <c r="B7089" t="s">
        <v>10045</v>
      </c>
      <c r="C7089" t="s">
        <v>236</v>
      </c>
      <c r="D7089" t="s">
        <v>21</v>
      </c>
      <c r="E7089">
        <v>98407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43294</v>
      </c>
      <c r="L7089" t="s">
        <v>26</v>
      </c>
      <c r="N7089" t="s">
        <v>24</v>
      </c>
    </row>
    <row r="7090" spans="1:14" x14ac:dyDescent="0.25">
      <c r="A7090" t="s">
        <v>3818</v>
      </c>
      <c r="B7090" t="s">
        <v>3819</v>
      </c>
      <c r="C7090" t="s">
        <v>209</v>
      </c>
      <c r="D7090" t="s">
        <v>21</v>
      </c>
      <c r="E7090">
        <v>98032</v>
      </c>
      <c r="F7090" t="s">
        <v>22</v>
      </c>
      <c r="G7090" t="s">
        <v>22</v>
      </c>
      <c r="H7090" t="s">
        <v>104</v>
      </c>
      <c r="I7090" t="s">
        <v>148</v>
      </c>
      <c r="J7090" t="s">
        <v>59</v>
      </c>
      <c r="K7090" s="1">
        <v>43294</v>
      </c>
      <c r="L7090" t="s">
        <v>60</v>
      </c>
      <c r="M7090" t="str">
        <f>HYPERLINK("https://www.regulations.gov/docket?D=FDA-2018-H-2705")</f>
        <v>https://www.regulations.gov/docket?D=FDA-2018-H-2705</v>
      </c>
      <c r="N7090" t="s">
        <v>59</v>
      </c>
    </row>
    <row r="7091" spans="1:14" x14ac:dyDescent="0.25">
      <c r="A7091" t="s">
        <v>5078</v>
      </c>
      <c r="B7091" t="s">
        <v>5079</v>
      </c>
      <c r="C7091" t="s">
        <v>236</v>
      </c>
      <c r="D7091" t="s">
        <v>21</v>
      </c>
      <c r="E7091">
        <v>98407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43294</v>
      </c>
      <c r="L7091" t="s">
        <v>26</v>
      </c>
      <c r="N7091" t="s">
        <v>24</v>
      </c>
    </row>
    <row r="7092" spans="1:14" x14ac:dyDescent="0.25">
      <c r="A7092" t="s">
        <v>6571</v>
      </c>
      <c r="B7092" t="s">
        <v>6572</v>
      </c>
      <c r="C7092" t="s">
        <v>529</v>
      </c>
      <c r="D7092" t="s">
        <v>21</v>
      </c>
      <c r="E7092">
        <v>98034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43293</v>
      </c>
      <c r="L7092" t="s">
        <v>26</v>
      </c>
      <c r="N7092" t="s">
        <v>24</v>
      </c>
    </row>
    <row r="7093" spans="1:14" x14ac:dyDescent="0.25">
      <c r="A7093" t="s">
        <v>3985</v>
      </c>
      <c r="B7093" t="s">
        <v>10046</v>
      </c>
      <c r="C7093" t="s">
        <v>454</v>
      </c>
      <c r="D7093" t="s">
        <v>21</v>
      </c>
      <c r="E7093">
        <v>98007</v>
      </c>
      <c r="F7093" t="s">
        <v>22</v>
      </c>
      <c r="G7093" t="s">
        <v>22</v>
      </c>
      <c r="H7093" t="s">
        <v>57</v>
      </c>
      <c r="I7093" t="s">
        <v>620</v>
      </c>
      <c r="J7093" s="1">
        <v>43283</v>
      </c>
      <c r="K7093" s="1">
        <v>43293</v>
      </c>
      <c r="L7093" t="s">
        <v>118</v>
      </c>
      <c r="N7093" t="s">
        <v>1849</v>
      </c>
    </row>
    <row r="7094" spans="1:14" x14ac:dyDescent="0.25">
      <c r="A7094" t="s">
        <v>2853</v>
      </c>
      <c r="B7094" t="s">
        <v>2854</v>
      </c>
      <c r="C7094" t="s">
        <v>20</v>
      </c>
      <c r="D7094" t="s">
        <v>21</v>
      </c>
      <c r="E7094">
        <v>98158</v>
      </c>
      <c r="F7094" t="s">
        <v>22</v>
      </c>
      <c r="G7094" t="s">
        <v>22</v>
      </c>
      <c r="H7094" t="s">
        <v>104</v>
      </c>
      <c r="I7094" t="s">
        <v>1720</v>
      </c>
      <c r="J7094" s="1">
        <v>43238</v>
      </c>
      <c r="K7094" s="1">
        <v>43293</v>
      </c>
      <c r="L7094" t="s">
        <v>118</v>
      </c>
      <c r="N7094" t="s">
        <v>1858</v>
      </c>
    </row>
    <row r="7095" spans="1:14" x14ac:dyDescent="0.25">
      <c r="A7095" t="s">
        <v>2878</v>
      </c>
      <c r="B7095" t="s">
        <v>10047</v>
      </c>
      <c r="C7095" t="s">
        <v>529</v>
      </c>
      <c r="D7095" t="s">
        <v>21</v>
      </c>
      <c r="E7095">
        <v>98034</v>
      </c>
      <c r="F7095" t="s">
        <v>22</v>
      </c>
      <c r="G7095" t="s">
        <v>22</v>
      </c>
      <c r="H7095" t="s">
        <v>116</v>
      </c>
      <c r="I7095" t="s">
        <v>117</v>
      </c>
      <c r="J7095" s="1">
        <v>43242</v>
      </c>
      <c r="K7095" s="1">
        <v>43293</v>
      </c>
      <c r="L7095" t="s">
        <v>118</v>
      </c>
      <c r="N7095" t="s">
        <v>1849</v>
      </c>
    </row>
    <row r="7096" spans="1:14" x14ac:dyDescent="0.25">
      <c r="A7096" t="s">
        <v>6845</v>
      </c>
      <c r="B7096" t="s">
        <v>6846</v>
      </c>
      <c r="C7096" t="s">
        <v>529</v>
      </c>
      <c r="D7096" t="s">
        <v>21</v>
      </c>
      <c r="E7096">
        <v>98033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43293</v>
      </c>
      <c r="L7096" t="s">
        <v>26</v>
      </c>
      <c r="N7096" t="s">
        <v>24</v>
      </c>
    </row>
    <row r="7097" spans="1:14" x14ac:dyDescent="0.25">
      <c r="A7097" t="s">
        <v>581</v>
      </c>
      <c r="B7097" t="s">
        <v>6159</v>
      </c>
      <c r="C7097" t="s">
        <v>202</v>
      </c>
      <c r="D7097" t="s">
        <v>21</v>
      </c>
      <c r="E7097">
        <v>98038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43293</v>
      </c>
      <c r="L7097" t="s">
        <v>26</v>
      </c>
      <c r="N7097" t="s">
        <v>24</v>
      </c>
    </row>
    <row r="7098" spans="1:14" x14ac:dyDescent="0.25">
      <c r="A7098" t="s">
        <v>3770</v>
      </c>
      <c r="B7098" t="s">
        <v>10048</v>
      </c>
      <c r="C7098" t="s">
        <v>1203</v>
      </c>
      <c r="D7098" t="s">
        <v>21</v>
      </c>
      <c r="E7098">
        <v>98059</v>
      </c>
      <c r="F7098" t="s">
        <v>22</v>
      </c>
      <c r="G7098" t="s">
        <v>22</v>
      </c>
      <c r="H7098" t="s">
        <v>104</v>
      </c>
      <c r="I7098" t="s">
        <v>1720</v>
      </c>
      <c r="J7098" s="1">
        <v>43244</v>
      </c>
      <c r="K7098" s="1">
        <v>43293</v>
      </c>
      <c r="L7098" t="s">
        <v>118</v>
      </c>
      <c r="N7098" t="s">
        <v>1858</v>
      </c>
    </row>
    <row r="7099" spans="1:14" x14ac:dyDescent="0.25">
      <c r="A7099" t="s">
        <v>242</v>
      </c>
      <c r="B7099" t="s">
        <v>10049</v>
      </c>
      <c r="C7099" t="s">
        <v>403</v>
      </c>
      <c r="D7099" t="s">
        <v>21</v>
      </c>
      <c r="E7099">
        <v>98611</v>
      </c>
      <c r="F7099" t="s">
        <v>22</v>
      </c>
      <c r="G7099" t="s">
        <v>22</v>
      </c>
      <c r="H7099" t="s">
        <v>57</v>
      </c>
      <c r="I7099" t="s">
        <v>203</v>
      </c>
      <c r="J7099" s="1">
        <v>43283</v>
      </c>
      <c r="K7099" s="1">
        <v>43293</v>
      </c>
      <c r="L7099" t="s">
        <v>118</v>
      </c>
      <c r="N7099" t="s">
        <v>1849</v>
      </c>
    </row>
    <row r="7100" spans="1:14" x14ac:dyDescent="0.25">
      <c r="A7100" t="s">
        <v>10050</v>
      </c>
      <c r="B7100" t="s">
        <v>10051</v>
      </c>
      <c r="C7100" t="s">
        <v>1023</v>
      </c>
      <c r="D7100" t="s">
        <v>21</v>
      </c>
      <c r="E7100">
        <v>98541</v>
      </c>
      <c r="F7100" t="s">
        <v>22</v>
      </c>
      <c r="G7100" t="s">
        <v>22</v>
      </c>
      <c r="H7100" t="s">
        <v>116</v>
      </c>
      <c r="I7100" t="s">
        <v>117</v>
      </c>
      <c r="J7100" s="1">
        <v>43241</v>
      </c>
      <c r="K7100" s="1">
        <v>43293</v>
      </c>
      <c r="L7100" t="s">
        <v>118</v>
      </c>
      <c r="N7100" t="s">
        <v>1849</v>
      </c>
    </row>
    <row r="7101" spans="1:14" x14ac:dyDescent="0.25">
      <c r="A7101" t="s">
        <v>5095</v>
      </c>
      <c r="B7101" t="s">
        <v>3497</v>
      </c>
      <c r="C7101" t="s">
        <v>56</v>
      </c>
      <c r="D7101" t="s">
        <v>21</v>
      </c>
      <c r="E7101">
        <v>99354</v>
      </c>
      <c r="F7101" t="s">
        <v>22</v>
      </c>
      <c r="G7101" t="s">
        <v>22</v>
      </c>
      <c r="H7101" t="s">
        <v>116</v>
      </c>
      <c r="I7101" t="s">
        <v>212</v>
      </c>
      <c r="J7101" s="1">
        <v>43243</v>
      </c>
      <c r="K7101" s="1">
        <v>43293</v>
      </c>
      <c r="L7101" t="s">
        <v>118</v>
      </c>
      <c r="N7101" t="s">
        <v>1849</v>
      </c>
    </row>
    <row r="7102" spans="1:14" x14ac:dyDescent="0.25">
      <c r="A7102" t="s">
        <v>10052</v>
      </c>
      <c r="B7102" t="s">
        <v>1903</v>
      </c>
      <c r="C7102" t="s">
        <v>1904</v>
      </c>
      <c r="D7102" t="s">
        <v>21</v>
      </c>
      <c r="E7102">
        <v>99169</v>
      </c>
      <c r="F7102" t="s">
        <v>22</v>
      </c>
      <c r="G7102" t="s">
        <v>22</v>
      </c>
      <c r="H7102" t="s">
        <v>116</v>
      </c>
      <c r="I7102" t="s">
        <v>117</v>
      </c>
      <c r="J7102" s="1">
        <v>43240</v>
      </c>
      <c r="K7102" s="1">
        <v>43293</v>
      </c>
      <c r="L7102" t="s">
        <v>118</v>
      </c>
      <c r="N7102" t="s">
        <v>1849</v>
      </c>
    </row>
    <row r="7103" spans="1:14" x14ac:dyDescent="0.25">
      <c r="A7103" t="s">
        <v>194</v>
      </c>
      <c r="B7103" t="s">
        <v>4566</v>
      </c>
      <c r="C7103" t="s">
        <v>108</v>
      </c>
      <c r="D7103" t="s">
        <v>21</v>
      </c>
      <c r="E7103">
        <v>98204</v>
      </c>
      <c r="F7103" t="s">
        <v>22</v>
      </c>
      <c r="G7103" t="s">
        <v>22</v>
      </c>
      <c r="H7103" t="s">
        <v>104</v>
      </c>
      <c r="I7103" t="s">
        <v>148</v>
      </c>
      <c r="J7103" s="1">
        <v>43242</v>
      </c>
      <c r="K7103" s="1">
        <v>43293</v>
      </c>
      <c r="L7103" t="s">
        <v>118</v>
      </c>
      <c r="N7103" t="s">
        <v>1858</v>
      </c>
    </row>
    <row r="7104" spans="1:14" x14ac:dyDescent="0.25">
      <c r="A7104" t="s">
        <v>207</v>
      </c>
      <c r="B7104" t="s">
        <v>1294</v>
      </c>
      <c r="C7104" t="s">
        <v>215</v>
      </c>
      <c r="D7104" t="s">
        <v>21</v>
      </c>
      <c r="E7104">
        <v>98023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43293</v>
      </c>
      <c r="L7104" t="s">
        <v>26</v>
      </c>
      <c r="N7104" t="s">
        <v>24</v>
      </c>
    </row>
    <row r="7105" spans="1:14" x14ac:dyDescent="0.25">
      <c r="A7105" t="s">
        <v>2109</v>
      </c>
      <c r="B7105" t="s">
        <v>3887</v>
      </c>
      <c r="C7105" t="s">
        <v>1904</v>
      </c>
      <c r="D7105" t="s">
        <v>21</v>
      </c>
      <c r="E7105">
        <v>99169</v>
      </c>
      <c r="F7105" t="s">
        <v>22</v>
      </c>
      <c r="G7105" t="s">
        <v>22</v>
      </c>
      <c r="H7105" t="s">
        <v>104</v>
      </c>
      <c r="I7105" t="s">
        <v>105</v>
      </c>
      <c r="J7105" s="1">
        <v>43240</v>
      </c>
      <c r="K7105" s="1">
        <v>43293</v>
      </c>
      <c r="L7105" t="s">
        <v>118</v>
      </c>
      <c r="N7105" t="s">
        <v>1858</v>
      </c>
    </row>
    <row r="7106" spans="1:14" x14ac:dyDescent="0.25">
      <c r="A7106" t="s">
        <v>10053</v>
      </c>
      <c r="B7106" t="s">
        <v>10054</v>
      </c>
      <c r="C7106" t="s">
        <v>199</v>
      </c>
      <c r="D7106" t="s">
        <v>21</v>
      </c>
      <c r="E7106">
        <v>98326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43293</v>
      </c>
      <c r="L7106" t="s">
        <v>26</v>
      </c>
      <c r="N7106" t="s">
        <v>24</v>
      </c>
    </row>
    <row r="7107" spans="1:14" x14ac:dyDescent="0.25">
      <c r="A7107" t="s">
        <v>71</v>
      </c>
      <c r="B7107" t="s">
        <v>10055</v>
      </c>
      <c r="C7107" t="s">
        <v>215</v>
      </c>
      <c r="D7107" t="s">
        <v>21</v>
      </c>
      <c r="E7107">
        <v>98023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43293</v>
      </c>
      <c r="L7107" t="s">
        <v>26</v>
      </c>
      <c r="N7107" t="s">
        <v>24</v>
      </c>
    </row>
    <row r="7108" spans="1:14" x14ac:dyDescent="0.25">
      <c r="A7108" t="s">
        <v>10056</v>
      </c>
      <c r="B7108" t="s">
        <v>4570</v>
      </c>
      <c r="C7108" t="s">
        <v>443</v>
      </c>
      <c r="D7108" t="s">
        <v>21</v>
      </c>
      <c r="E7108">
        <v>98059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43293</v>
      </c>
      <c r="L7108" t="s">
        <v>26</v>
      </c>
      <c r="N7108" t="s">
        <v>24</v>
      </c>
    </row>
    <row r="7109" spans="1:14" x14ac:dyDescent="0.25">
      <c r="A7109" t="s">
        <v>10057</v>
      </c>
      <c r="B7109" t="s">
        <v>10058</v>
      </c>
      <c r="C7109" t="s">
        <v>8629</v>
      </c>
      <c r="D7109" t="s">
        <v>21</v>
      </c>
      <c r="E7109">
        <v>98381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43293</v>
      </c>
      <c r="L7109" t="s">
        <v>26</v>
      </c>
      <c r="N7109" t="s">
        <v>24</v>
      </c>
    </row>
    <row r="7110" spans="1:14" x14ac:dyDescent="0.25">
      <c r="A7110" t="s">
        <v>10059</v>
      </c>
      <c r="B7110" t="s">
        <v>10060</v>
      </c>
      <c r="C7110" t="s">
        <v>221</v>
      </c>
      <c r="D7110" t="s">
        <v>21</v>
      </c>
      <c r="E7110">
        <v>98607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43292</v>
      </c>
      <c r="L7110" t="s">
        <v>26</v>
      </c>
      <c r="N7110" t="s">
        <v>24</v>
      </c>
    </row>
    <row r="7111" spans="1:14" x14ac:dyDescent="0.25">
      <c r="A7111" t="s">
        <v>5925</v>
      </c>
      <c r="B7111" t="s">
        <v>5926</v>
      </c>
      <c r="C7111" t="s">
        <v>2217</v>
      </c>
      <c r="D7111" t="s">
        <v>21</v>
      </c>
      <c r="E7111">
        <v>99114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43292</v>
      </c>
      <c r="L7111" t="s">
        <v>26</v>
      </c>
      <c r="N7111" t="s">
        <v>24</v>
      </c>
    </row>
    <row r="7112" spans="1:14" x14ac:dyDescent="0.25">
      <c r="A7112" t="s">
        <v>6708</v>
      </c>
      <c r="B7112" t="s">
        <v>6709</v>
      </c>
      <c r="C7112" t="s">
        <v>261</v>
      </c>
      <c r="D7112" t="s">
        <v>21</v>
      </c>
      <c r="E7112">
        <v>99218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43292</v>
      </c>
      <c r="L7112" t="s">
        <v>26</v>
      </c>
      <c r="N7112" t="s">
        <v>24</v>
      </c>
    </row>
    <row r="7113" spans="1:14" x14ac:dyDescent="0.25">
      <c r="A7113" t="s">
        <v>6510</v>
      </c>
      <c r="B7113" t="s">
        <v>6511</v>
      </c>
      <c r="C7113" t="s">
        <v>2217</v>
      </c>
      <c r="D7113" t="s">
        <v>21</v>
      </c>
      <c r="E7113">
        <v>99114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43292</v>
      </c>
      <c r="L7113" t="s">
        <v>26</v>
      </c>
      <c r="N7113" t="s">
        <v>24</v>
      </c>
    </row>
    <row r="7114" spans="1:14" x14ac:dyDescent="0.25">
      <c r="A7114" t="s">
        <v>2829</v>
      </c>
      <c r="B7114" t="s">
        <v>2830</v>
      </c>
      <c r="C7114" t="s">
        <v>388</v>
      </c>
      <c r="D7114" t="s">
        <v>21</v>
      </c>
      <c r="E7114">
        <v>98930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43292</v>
      </c>
      <c r="L7114" t="s">
        <v>26</v>
      </c>
      <c r="N7114" t="s">
        <v>24</v>
      </c>
    </row>
    <row r="7115" spans="1:14" x14ac:dyDescent="0.25">
      <c r="A7115" t="s">
        <v>7679</v>
      </c>
      <c r="B7115" t="s">
        <v>7680</v>
      </c>
      <c r="C7115" t="s">
        <v>2217</v>
      </c>
      <c r="D7115" t="s">
        <v>21</v>
      </c>
      <c r="E7115">
        <v>99114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43292</v>
      </c>
      <c r="L7115" t="s">
        <v>26</v>
      </c>
      <c r="N7115" t="s">
        <v>24</v>
      </c>
    </row>
    <row r="7116" spans="1:14" x14ac:dyDescent="0.25">
      <c r="A7116" t="s">
        <v>5046</v>
      </c>
      <c r="B7116" t="s">
        <v>5047</v>
      </c>
      <c r="C7116" t="s">
        <v>178</v>
      </c>
      <c r="D7116" t="s">
        <v>21</v>
      </c>
      <c r="E7116">
        <v>98944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43292</v>
      </c>
      <c r="L7116" t="s">
        <v>26</v>
      </c>
      <c r="N7116" t="s">
        <v>24</v>
      </c>
    </row>
    <row r="7117" spans="1:14" x14ac:dyDescent="0.25">
      <c r="A7117" t="s">
        <v>1393</v>
      </c>
      <c r="B7117" t="s">
        <v>1394</v>
      </c>
      <c r="C7117" t="s">
        <v>261</v>
      </c>
      <c r="D7117" t="s">
        <v>21</v>
      </c>
      <c r="E7117">
        <v>99205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43292</v>
      </c>
      <c r="L7117" t="s">
        <v>26</v>
      </c>
      <c r="N7117" t="s">
        <v>24</v>
      </c>
    </row>
    <row r="7118" spans="1:14" x14ac:dyDescent="0.25">
      <c r="A7118" t="s">
        <v>2976</v>
      </c>
      <c r="B7118" t="s">
        <v>2977</v>
      </c>
      <c r="C7118" t="s">
        <v>34</v>
      </c>
      <c r="D7118" t="s">
        <v>21</v>
      </c>
      <c r="E7118">
        <v>98682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43292</v>
      </c>
      <c r="L7118" t="s">
        <v>26</v>
      </c>
      <c r="N7118" t="s">
        <v>24</v>
      </c>
    </row>
    <row r="7119" spans="1:14" x14ac:dyDescent="0.25">
      <c r="A7119" t="s">
        <v>5932</v>
      </c>
      <c r="B7119" t="s">
        <v>5933</v>
      </c>
      <c r="C7119" t="s">
        <v>2217</v>
      </c>
      <c r="D7119" t="s">
        <v>21</v>
      </c>
      <c r="E7119">
        <v>99114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43292</v>
      </c>
      <c r="L7119" t="s">
        <v>26</v>
      </c>
      <c r="N7119" t="s">
        <v>24</v>
      </c>
    </row>
    <row r="7120" spans="1:14" x14ac:dyDescent="0.25">
      <c r="A7120" t="s">
        <v>5018</v>
      </c>
      <c r="B7120" t="s">
        <v>5019</v>
      </c>
      <c r="C7120" t="s">
        <v>178</v>
      </c>
      <c r="D7120" t="s">
        <v>21</v>
      </c>
      <c r="E7120">
        <v>98944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43292</v>
      </c>
      <c r="L7120" t="s">
        <v>26</v>
      </c>
      <c r="N7120" t="s">
        <v>24</v>
      </c>
    </row>
    <row r="7121" spans="1:14" x14ac:dyDescent="0.25">
      <c r="A7121" t="s">
        <v>731</v>
      </c>
      <c r="B7121" t="s">
        <v>732</v>
      </c>
      <c r="C7121" t="s">
        <v>261</v>
      </c>
      <c r="D7121" t="s">
        <v>21</v>
      </c>
      <c r="E7121">
        <v>99218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43292</v>
      </c>
      <c r="L7121" t="s">
        <v>26</v>
      </c>
      <c r="N7121" t="s">
        <v>24</v>
      </c>
    </row>
    <row r="7122" spans="1:14" x14ac:dyDescent="0.25">
      <c r="A7122" t="s">
        <v>2522</v>
      </c>
      <c r="B7122" t="s">
        <v>2523</v>
      </c>
      <c r="C7122" t="s">
        <v>261</v>
      </c>
      <c r="D7122" t="s">
        <v>21</v>
      </c>
      <c r="E7122">
        <v>99208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43292</v>
      </c>
      <c r="L7122" t="s">
        <v>26</v>
      </c>
      <c r="N7122" t="s">
        <v>24</v>
      </c>
    </row>
    <row r="7123" spans="1:14" x14ac:dyDescent="0.25">
      <c r="A7123" t="s">
        <v>5703</v>
      </c>
      <c r="B7123" t="s">
        <v>5704</v>
      </c>
      <c r="C7123" t="s">
        <v>178</v>
      </c>
      <c r="D7123" t="s">
        <v>21</v>
      </c>
      <c r="E7123">
        <v>98944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43292</v>
      </c>
      <c r="L7123" t="s">
        <v>26</v>
      </c>
      <c r="N7123" t="s">
        <v>24</v>
      </c>
    </row>
    <row r="7124" spans="1:14" x14ac:dyDescent="0.25">
      <c r="A7124" t="s">
        <v>6776</v>
      </c>
      <c r="B7124" t="s">
        <v>6777</v>
      </c>
      <c r="C7124" t="s">
        <v>261</v>
      </c>
      <c r="D7124" t="s">
        <v>21</v>
      </c>
      <c r="E7124">
        <v>99208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43292</v>
      </c>
      <c r="L7124" t="s">
        <v>26</v>
      </c>
      <c r="N7124" t="s">
        <v>24</v>
      </c>
    </row>
    <row r="7125" spans="1:14" x14ac:dyDescent="0.25">
      <c r="A7125" t="s">
        <v>10061</v>
      </c>
      <c r="B7125" t="s">
        <v>10062</v>
      </c>
      <c r="C7125" t="s">
        <v>221</v>
      </c>
      <c r="D7125" t="s">
        <v>21</v>
      </c>
      <c r="E7125">
        <v>98607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43292</v>
      </c>
      <c r="L7125" t="s">
        <v>26</v>
      </c>
      <c r="N7125" t="s">
        <v>24</v>
      </c>
    </row>
    <row r="7126" spans="1:14" x14ac:dyDescent="0.25">
      <c r="A7126" t="s">
        <v>111</v>
      </c>
      <c r="B7126" t="s">
        <v>3331</v>
      </c>
      <c r="C7126" t="s">
        <v>34</v>
      </c>
      <c r="D7126" t="s">
        <v>21</v>
      </c>
      <c r="E7126">
        <v>98665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43292</v>
      </c>
      <c r="L7126" t="s">
        <v>26</v>
      </c>
      <c r="N7126" t="s">
        <v>24</v>
      </c>
    </row>
    <row r="7127" spans="1:14" x14ac:dyDescent="0.25">
      <c r="A7127" t="s">
        <v>6518</v>
      </c>
      <c r="B7127" t="s">
        <v>6519</v>
      </c>
      <c r="C7127" t="s">
        <v>2217</v>
      </c>
      <c r="D7127" t="s">
        <v>21</v>
      </c>
      <c r="E7127">
        <v>99114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43292</v>
      </c>
      <c r="L7127" t="s">
        <v>26</v>
      </c>
      <c r="N7127" t="s">
        <v>24</v>
      </c>
    </row>
    <row r="7128" spans="1:14" x14ac:dyDescent="0.25">
      <c r="A7128" t="s">
        <v>259</v>
      </c>
      <c r="B7128" t="s">
        <v>10063</v>
      </c>
      <c r="C7128" t="s">
        <v>261</v>
      </c>
      <c r="D7128" t="s">
        <v>21</v>
      </c>
      <c r="E7128">
        <v>99218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43292</v>
      </c>
      <c r="L7128" t="s">
        <v>26</v>
      </c>
      <c r="N7128" t="s">
        <v>24</v>
      </c>
    </row>
    <row r="7129" spans="1:14" x14ac:dyDescent="0.25">
      <c r="A7129" t="s">
        <v>3680</v>
      </c>
      <c r="B7129" t="s">
        <v>3681</v>
      </c>
      <c r="C7129" t="s">
        <v>529</v>
      </c>
      <c r="D7129" t="s">
        <v>21</v>
      </c>
      <c r="E7129">
        <v>98034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43292</v>
      </c>
      <c r="L7129" t="s">
        <v>26</v>
      </c>
      <c r="N7129" t="s">
        <v>24</v>
      </c>
    </row>
    <row r="7130" spans="1:14" x14ac:dyDescent="0.25">
      <c r="A7130" t="s">
        <v>1228</v>
      </c>
      <c r="B7130" t="s">
        <v>1229</v>
      </c>
      <c r="C7130" t="s">
        <v>165</v>
      </c>
      <c r="D7130" t="s">
        <v>21</v>
      </c>
      <c r="E7130">
        <v>98372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43292</v>
      </c>
      <c r="L7130" t="s">
        <v>26</v>
      </c>
      <c r="N7130" t="s">
        <v>24</v>
      </c>
    </row>
    <row r="7131" spans="1:14" x14ac:dyDescent="0.25">
      <c r="A7131" t="s">
        <v>10064</v>
      </c>
      <c r="B7131" t="s">
        <v>1513</v>
      </c>
      <c r="C7131" t="s">
        <v>454</v>
      </c>
      <c r="D7131" t="s">
        <v>21</v>
      </c>
      <c r="E7131">
        <v>98006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43292</v>
      </c>
      <c r="L7131" t="s">
        <v>26</v>
      </c>
      <c r="N7131" t="s">
        <v>24</v>
      </c>
    </row>
    <row r="7132" spans="1:14" x14ac:dyDescent="0.25">
      <c r="A7132" t="s">
        <v>3307</v>
      </c>
      <c r="B7132" t="s">
        <v>7681</v>
      </c>
      <c r="C7132" t="s">
        <v>2217</v>
      </c>
      <c r="D7132" t="s">
        <v>21</v>
      </c>
      <c r="E7132">
        <v>99114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43292</v>
      </c>
      <c r="L7132" t="s">
        <v>26</v>
      </c>
      <c r="N7132" t="s">
        <v>24</v>
      </c>
    </row>
    <row r="7133" spans="1:14" x14ac:dyDescent="0.25">
      <c r="A7133" t="s">
        <v>735</v>
      </c>
      <c r="B7133" t="s">
        <v>736</v>
      </c>
      <c r="C7133" t="s">
        <v>670</v>
      </c>
      <c r="D7133" t="s">
        <v>21</v>
      </c>
      <c r="E7133">
        <v>99006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43292</v>
      </c>
      <c r="L7133" t="s">
        <v>26</v>
      </c>
      <c r="N7133" t="s">
        <v>24</v>
      </c>
    </row>
    <row r="7134" spans="1:14" x14ac:dyDescent="0.25">
      <c r="A7134" t="s">
        <v>316</v>
      </c>
      <c r="B7134" t="s">
        <v>2749</v>
      </c>
      <c r="C7134" t="s">
        <v>165</v>
      </c>
      <c r="D7134" t="s">
        <v>21</v>
      </c>
      <c r="E7134">
        <v>98372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43292</v>
      </c>
      <c r="L7134" t="s">
        <v>26</v>
      </c>
      <c r="N7134" t="s">
        <v>24</v>
      </c>
    </row>
    <row r="7135" spans="1:14" x14ac:dyDescent="0.25">
      <c r="A7135" t="s">
        <v>316</v>
      </c>
      <c r="B7135" t="s">
        <v>635</v>
      </c>
      <c r="C7135" t="s">
        <v>165</v>
      </c>
      <c r="D7135" t="s">
        <v>21</v>
      </c>
      <c r="E7135">
        <v>98371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43292</v>
      </c>
      <c r="L7135" t="s">
        <v>26</v>
      </c>
      <c r="N7135" t="s">
        <v>24</v>
      </c>
    </row>
    <row r="7136" spans="1:14" x14ac:dyDescent="0.25">
      <c r="A7136" t="s">
        <v>739</v>
      </c>
      <c r="B7136" t="s">
        <v>740</v>
      </c>
      <c r="C7136" t="s">
        <v>670</v>
      </c>
      <c r="D7136" t="s">
        <v>21</v>
      </c>
      <c r="E7136">
        <v>99006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43292</v>
      </c>
      <c r="L7136" t="s">
        <v>26</v>
      </c>
      <c r="N7136" t="s">
        <v>24</v>
      </c>
    </row>
    <row r="7137" spans="1:14" x14ac:dyDescent="0.25">
      <c r="A7137" t="s">
        <v>744</v>
      </c>
      <c r="B7137" t="s">
        <v>745</v>
      </c>
      <c r="C7137" t="s">
        <v>670</v>
      </c>
      <c r="D7137" t="s">
        <v>21</v>
      </c>
      <c r="E7137">
        <v>99006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43292</v>
      </c>
      <c r="L7137" t="s">
        <v>26</v>
      </c>
      <c r="N7137" t="s">
        <v>24</v>
      </c>
    </row>
    <row r="7138" spans="1:14" x14ac:dyDescent="0.25">
      <c r="A7138" t="s">
        <v>683</v>
      </c>
      <c r="B7138" t="s">
        <v>1241</v>
      </c>
      <c r="C7138" t="s">
        <v>165</v>
      </c>
      <c r="D7138" t="s">
        <v>21</v>
      </c>
      <c r="E7138">
        <v>98371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43292</v>
      </c>
      <c r="L7138" t="s">
        <v>26</v>
      </c>
      <c r="N7138" t="s">
        <v>24</v>
      </c>
    </row>
    <row r="7139" spans="1:14" x14ac:dyDescent="0.25">
      <c r="A7139" t="s">
        <v>3141</v>
      </c>
      <c r="B7139" t="s">
        <v>3142</v>
      </c>
      <c r="C7139" t="s">
        <v>34</v>
      </c>
      <c r="D7139" t="s">
        <v>21</v>
      </c>
      <c r="E7139">
        <v>98682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43292</v>
      </c>
      <c r="L7139" t="s">
        <v>26</v>
      </c>
      <c r="N7139" t="s">
        <v>24</v>
      </c>
    </row>
    <row r="7140" spans="1:14" x14ac:dyDescent="0.25">
      <c r="A7140" t="s">
        <v>4247</v>
      </c>
      <c r="B7140" t="s">
        <v>4248</v>
      </c>
      <c r="C7140" t="s">
        <v>388</v>
      </c>
      <c r="D7140" t="s">
        <v>21</v>
      </c>
      <c r="E7140">
        <v>98930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43292</v>
      </c>
      <c r="L7140" t="s">
        <v>26</v>
      </c>
      <c r="N7140" t="s">
        <v>24</v>
      </c>
    </row>
    <row r="7141" spans="1:14" x14ac:dyDescent="0.25">
      <c r="A7141" t="s">
        <v>10065</v>
      </c>
      <c r="B7141" t="s">
        <v>10066</v>
      </c>
      <c r="C7141" t="s">
        <v>10067</v>
      </c>
      <c r="D7141" t="s">
        <v>21</v>
      </c>
      <c r="E7141">
        <v>98050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43292</v>
      </c>
      <c r="L7141" t="s">
        <v>26</v>
      </c>
      <c r="N7141" t="s">
        <v>24</v>
      </c>
    </row>
    <row r="7142" spans="1:14" x14ac:dyDescent="0.25">
      <c r="A7142" t="s">
        <v>4474</v>
      </c>
      <c r="B7142" t="s">
        <v>4475</v>
      </c>
      <c r="C7142" t="s">
        <v>1563</v>
      </c>
      <c r="D7142" t="s">
        <v>21</v>
      </c>
      <c r="E7142">
        <v>98010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43292</v>
      </c>
      <c r="L7142" t="s">
        <v>26</v>
      </c>
      <c r="N7142" t="s">
        <v>24</v>
      </c>
    </row>
    <row r="7143" spans="1:14" x14ac:dyDescent="0.25">
      <c r="A7143" t="s">
        <v>3692</v>
      </c>
      <c r="B7143" t="s">
        <v>3693</v>
      </c>
      <c r="C7143" t="s">
        <v>3694</v>
      </c>
      <c r="D7143" t="s">
        <v>21</v>
      </c>
      <c r="E7143">
        <v>98042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43292</v>
      </c>
      <c r="L7143" t="s">
        <v>26</v>
      </c>
      <c r="N7143" t="s">
        <v>24</v>
      </c>
    </row>
    <row r="7144" spans="1:14" x14ac:dyDescent="0.25">
      <c r="A7144" t="s">
        <v>10068</v>
      </c>
      <c r="B7144" t="s">
        <v>669</v>
      </c>
      <c r="C7144" t="s">
        <v>670</v>
      </c>
      <c r="D7144" t="s">
        <v>21</v>
      </c>
      <c r="E7144">
        <v>99006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43292</v>
      </c>
      <c r="L7144" t="s">
        <v>26</v>
      </c>
      <c r="N7144" t="s">
        <v>24</v>
      </c>
    </row>
    <row r="7145" spans="1:14" x14ac:dyDescent="0.25">
      <c r="A7145" t="s">
        <v>5732</v>
      </c>
      <c r="B7145" t="s">
        <v>5733</v>
      </c>
      <c r="C7145" t="s">
        <v>178</v>
      </c>
      <c r="D7145" t="s">
        <v>21</v>
      </c>
      <c r="E7145">
        <v>98944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43292</v>
      </c>
      <c r="L7145" t="s">
        <v>26</v>
      </c>
      <c r="N7145" t="s">
        <v>24</v>
      </c>
    </row>
    <row r="7146" spans="1:14" x14ac:dyDescent="0.25">
      <c r="A7146" t="s">
        <v>5103</v>
      </c>
      <c r="B7146" t="s">
        <v>5104</v>
      </c>
      <c r="C7146" t="s">
        <v>178</v>
      </c>
      <c r="D7146" t="s">
        <v>21</v>
      </c>
      <c r="E7146">
        <v>98944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43292</v>
      </c>
      <c r="L7146" t="s">
        <v>26</v>
      </c>
      <c r="N7146" t="s">
        <v>24</v>
      </c>
    </row>
    <row r="7147" spans="1:14" x14ac:dyDescent="0.25">
      <c r="A7147" t="s">
        <v>3478</v>
      </c>
      <c r="B7147" t="s">
        <v>3479</v>
      </c>
      <c r="C7147" t="s">
        <v>529</v>
      </c>
      <c r="D7147" t="s">
        <v>21</v>
      </c>
      <c r="E7147">
        <v>98033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43292</v>
      </c>
      <c r="L7147" t="s">
        <v>26</v>
      </c>
      <c r="N7147" t="s">
        <v>24</v>
      </c>
    </row>
    <row r="7148" spans="1:14" x14ac:dyDescent="0.25">
      <c r="A7148" t="s">
        <v>2767</v>
      </c>
      <c r="B7148" t="s">
        <v>2768</v>
      </c>
      <c r="C7148" t="s">
        <v>132</v>
      </c>
      <c r="D7148" t="s">
        <v>21</v>
      </c>
      <c r="E7148">
        <v>99301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43291</v>
      </c>
      <c r="L7148" t="s">
        <v>26</v>
      </c>
      <c r="N7148" t="s">
        <v>24</v>
      </c>
    </row>
    <row r="7149" spans="1:14" x14ac:dyDescent="0.25">
      <c r="A7149" t="s">
        <v>4480</v>
      </c>
      <c r="B7149" t="s">
        <v>4481</v>
      </c>
      <c r="C7149" t="s">
        <v>56</v>
      </c>
      <c r="D7149" t="s">
        <v>21</v>
      </c>
      <c r="E7149">
        <v>99352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43291</v>
      </c>
      <c r="L7149" t="s">
        <v>26</v>
      </c>
      <c r="N7149" t="s">
        <v>24</v>
      </c>
    </row>
    <row r="7150" spans="1:14" x14ac:dyDescent="0.25">
      <c r="A7150" t="s">
        <v>10069</v>
      </c>
      <c r="B7150" t="s">
        <v>10070</v>
      </c>
      <c r="C7150" t="s">
        <v>2217</v>
      </c>
      <c r="D7150" t="s">
        <v>21</v>
      </c>
      <c r="E7150">
        <v>99114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43291</v>
      </c>
      <c r="L7150" t="s">
        <v>26</v>
      </c>
      <c r="N7150" t="s">
        <v>24</v>
      </c>
    </row>
    <row r="7151" spans="1:14" x14ac:dyDescent="0.25">
      <c r="A7151" t="s">
        <v>4411</v>
      </c>
      <c r="B7151" t="s">
        <v>4412</v>
      </c>
      <c r="C7151" t="s">
        <v>20</v>
      </c>
      <c r="D7151" t="s">
        <v>21</v>
      </c>
      <c r="E7151">
        <v>98117</v>
      </c>
      <c r="F7151" t="s">
        <v>22</v>
      </c>
      <c r="G7151" t="s">
        <v>22</v>
      </c>
      <c r="H7151" t="s">
        <v>116</v>
      </c>
      <c r="I7151" t="s">
        <v>117</v>
      </c>
      <c r="J7151" t="s">
        <v>59</v>
      </c>
      <c r="K7151" s="1">
        <v>43291</v>
      </c>
      <c r="L7151" t="s">
        <v>60</v>
      </c>
      <c r="M7151" t="str">
        <f>HYPERLINK("https://www.regulations.gov/docket?D=FDA-2018-H-2640")</f>
        <v>https://www.regulations.gov/docket?D=FDA-2018-H-2640</v>
      </c>
      <c r="N7151" t="s">
        <v>59</v>
      </c>
    </row>
    <row r="7152" spans="1:14" x14ac:dyDescent="0.25">
      <c r="A7152" t="s">
        <v>3664</v>
      </c>
      <c r="B7152" t="s">
        <v>3665</v>
      </c>
      <c r="C7152" t="s">
        <v>529</v>
      </c>
      <c r="D7152" t="s">
        <v>21</v>
      </c>
      <c r="E7152">
        <v>98033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43291</v>
      </c>
      <c r="L7152" t="s">
        <v>26</v>
      </c>
      <c r="N7152" t="s">
        <v>24</v>
      </c>
    </row>
    <row r="7153" spans="1:14" x14ac:dyDescent="0.25">
      <c r="A7153" t="s">
        <v>10071</v>
      </c>
      <c r="B7153" t="s">
        <v>5914</v>
      </c>
      <c r="C7153" t="s">
        <v>2217</v>
      </c>
      <c r="D7153" t="s">
        <v>21</v>
      </c>
      <c r="E7153">
        <v>99114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43291</v>
      </c>
      <c r="L7153" t="s">
        <v>26</v>
      </c>
      <c r="N7153" t="s">
        <v>24</v>
      </c>
    </row>
    <row r="7154" spans="1:14" x14ac:dyDescent="0.25">
      <c r="A7154" t="s">
        <v>4040</v>
      </c>
      <c r="B7154" t="s">
        <v>4041</v>
      </c>
      <c r="C7154" t="s">
        <v>56</v>
      </c>
      <c r="D7154" t="s">
        <v>21</v>
      </c>
      <c r="E7154">
        <v>99352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43291</v>
      </c>
      <c r="L7154" t="s">
        <v>26</v>
      </c>
      <c r="N7154" t="s">
        <v>24</v>
      </c>
    </row>
    <row r="7155" spans="1:14" x14ac:dyDescent="0.25">
      <c r="A7155" t="s">
        <v>2831</v>
      </c>
      <c r="B7155" t="s">
        <v>2832</v>
      </c>
      <c r="C7155" t="s">
        <v>165</v>
      </c>
      <c r="D7155" t="s">
        <v>21</v>
      </c>
      <c r="E7155">
        <v>98371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43291</v>
      </c>
      <c r="L7155" t="s">
        <v>26</v>
      </c>
      <c r="N7155" t="s">
        <v>24</v>
      </c>
    </row>
    <row r="7156" spans="1:14" x14ac:dyDescent="0.25">
      <c r="A7156" t="s">
        <v>10072</v>
      </c>
      <c r="B7156" t="s">
        <v>10073</v>
      </c>
      <c r="C7156" t="s">
        <v>132</v>
      </c>
      <c r="D7156" t="s">
        <v>21</v>
      </c>
      <c r="E7156">
        <v>99301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43291</v>
      </c>
      <c r="L7156" t="s">
        <v>26</v>
      </c>
      <c r="N7156" t="s">
        <v>24</v>
      </c>
    </row>
    <row r="7157" spans="1:14" x14ac:dyDescent="0.25">
      <c r="A7157" t="s">
        <v>1222</v>
      </c>
      <c r="B7157" t="s">
        <v>1223</v>
      </c>
      <c r="C7157" t="s">
        <v>165</v>
      </c>
      <c r="D7157" t="s">
        <v>21</v>
      </c>
      <c r="E7157">
        <v>98371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43291</v>
      </c>
      <c r="L7157" t="s">
        <v>26</v>
      </c>
      <c r="N7157" t="s">
        <v>24</v>
      </c>
    </row>
    <row r="7158" spans="1:14" x14ac:dyDescent="0.25">
      <c r="A7158" t="s">
        <v>2738</v>
      </c>
      <c r="B7158" t="s">
        <v>2739</v>
      </c>
      <c r="C7158" t="s">
        <v>132</v>
      </c>
      <c r="D7158" t="s">
        <v>21</v>
      </c>
      <c r="E7158">
        <v>99301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43291</v>
      </c>
      <c r="L7158" t="s">
        <v>26</v>
      </c>
      <c r="N7158" t="s">
        <v>24</v>
      </c>
    </row>
    <row r="7159" spans="1:14" x14ac:dyDescent="0.25">
      <c r="A7159" t="s">
        <v>111</v>
      </c>
      <c r="B7159" t="s">
        <v>1226</v>
      </c>
      <c r="C7159" t="s">
        <v>165</v>
      </c>
      <c r="D7159" t="s">
        <v>21</v>
      </c>
      <c r="E7159">
        <v>98371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43291</v>
      </c>
      <c r="L7159" t="s">
        <v>26</v>
      </c>
      <c r="N7159" t="s">
        <v>24</v>
      </c>
    </row>
    <row r="7160" spans="1:14" x14ac:dyDescent="0.25">
      <c r="A7160" t="s">
        <v>10074</v>
      </c>
      <c r="B7160" t="s">
        <v>353</v>
      </c>
      <c r="C7160" t="s">
        <v>151</v>
      </c>
      <c r="D7160" t="s">
        <v>21</v>
      </c>
      <c r="E7160">
        <v>98499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43291</v>
      </c>
      <c r="L7160" t="s">
        <v>26</v>
      </c>
      <c r="N7160" t="s">
        <v>24</v>
      </c>
    </row>
    <row r="7161" spans="1:14" x14ac:dyDescent="0.25">
      <c r="A7161" t="s">
        <v>10075</v>
      </c>
      <c r="B7161" t="s">
        <v>10076</v>
      </c>
      <c r="C7161" t="s">
        <v>857</v>
      </c>
      <c r="D7161" t="s">
        <v>21</v>
      </c>
      <c r="E7161">
        <v>99353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43291</v>
      </c>
      <c r="L7161" t="s">
        <v>26</v>
      </c>
      <c r="N7161" t="s">
        <v>24</v>
      </c>
    </row>
    <row r="7162" spans="1:14" x14ac:dyDescent="0.25">
      <c r="A7162" t="s">
        <v>880</v>
      </c>
      <c r="B7162" t="s">
        <v>881</v>
      </c>
      <c r="C7162" t="s">
        <v>165</v>
      </c>
      <c r="D7162" t="s">
        <v>21</v>
      </c>
      <c r="E7162">
        <v>98371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43291</v>
      </c>
      <c r="L7162" t="s">
        <v>26</v>
      </c>
      <c r="N7162" t="s">
        <v>24</v>
      </c>
    </row>
    <row r="7163" spans="1:14" x14ac:dyDescent="0.25">
      <c r="A7163" t="s">
        <v>6520</v>
      </c>
      <c r="B7163" t="s">
        <v>6521</v>
      </c>
      <c r="C7163" t="s">
        <v>4063</v>
      </c>
      <c r="D7163" t="s">
        <v>21</v>
      </c>
      <c r="E7163">
        <v>99148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43291</v>
      </c>
      <c r="L7163" t="s">
        <v>26</v>
      </c>
      <c r="N7163" t="s">
        <v>24</v>
      </c>
    </row>
    <row r="7164" spans="1:14" x14ac:dyDescent="0.25">
      <c r="A7164" t="s">
        <v>994</v>
      </c>
      <c r="B7164" t="s">
        <v>995</v>
      </c>
      <c r="C7164" t="s">
        <v>151</v>
      </c>
      <c r="D7164" t="s">
        <v>21</v>
      </c>
      <c r="E7164">
        <v>98499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43291</v>
      </c>
      <c r="L7164" t="s">
        <v>26</v>
      </c>
      <c r="N7164" t="s">
        <v>24</v>
      </c>
    </row>
    <row r="7165" spans="1:14" x14ac:dyDescent="0.25">
      <c r="A7165" t="s">
        <v>1404</v>
      </c>
      <c r="B7165" t="s">
        <v>1405</v>
      </c>
      <c r="C7165" t="s">
        <v>81</v>
      </c>
      <c r="D7165" t="s">
        <v>21</v>
      </c>
      <c r="E7165">
        <v>99216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43291</v>
      </c>
      <c r="L7165" t="s">
        <v>26</v>
      </c>
      <c r="N7165" t="s">
        <v>24</v>
      </c>
    </row>
    <row r="7166" spans="1:14" x14ac:dyDescent="0.25">
      <c r="A7166" t="s">
        <v>2228</v>
      </c>
      <c r="B7166" t="s">
        <v>627</v>
      </c>
      <c r="C7166" t="s">
        <v>115</v>
      </c>
      <c r="D7166" t="s">
        <v>21</v>
      </c>
      <c r="E7166">
        <v>98532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43291</v>
      </c>
      <c r="L7166" t="s">
        <v>26</v>
      </c>
      <c r="N7166" t="s">
        <v>24</v>
      </c>
    </row>
    <row r="7167" spans="1:14" x14ac:dyDescent="0.25">
      <c r="A7167" t="s">
        <v>6472</v>
      </c>
      <c r="B7167" t="s">
        <v>6473</v>
      </c>
      <c r="C7167" t="s">
        <v>6474</v>
      </c>
      <c r="D7167" t="s">
        <v>21</v>
      </c>
      <c r="E7167">
        <v>99141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43291</v>
      </c>
      <c r="L7167" t="s">
        <v>26</v>
      </c>
      <c r="N7167" t="s">
        <v>24</v>
      </c>
    </row>
    <row r="7168" spans="1:14" x14ac:dyDescent="0.25">
      <c r="A7168" t="s">
        <v>3093</v>
      </c>
      <c r="B7168" t="s">
        <v>10077</v>
      </c>
      <c r="C7168" t="s">
        <v>377</v>
      </c>
      <c r="D7168" t="s">
        <v>21</v>
      </c>
      <c r="E7168">
        <v>98027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43291</v>
      </c>
      <c r="L7168" t="s">
        <v>26</v>
      </c>
      <c r="N7168" t="s">
        <v>24</v>
      </c>
    </row>
    <row r="7169" spans="1:14" x14ac:dyDescent="0.25">
      <c r="A7169" t="s">
        <v>10078</v>
      </c>
      <c r="B7169" t="s">
        <v>3267</v>
      </c>
      <c r="C7169" t="s">
        <v>1387</v>
      </c>
      <c r="D7169" t="s">
        <v>21</v>
      </c>
      <c r="E7169">
        <v>98424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43291</v>
      </c>
      <c r="L7169" t="s">
        <v>26</v>
      </c>
      <c r="N7169" t="s">
        <v>24</v>
      </c>
    </row>
    <row r="7170" spans="1:14" x14ac:dyDescent="0.25">
      <c r="A7170" t="s">
        <v>5975</v>
      </c>
      <c r="B7170" t="s">
        <v>5976</v>
      </c>
      <c r="C7170" t="s">
        <v>286</v>
      </c>
      <c r="D7170" t="s">
        <v>21</v>
      </c>
      <c r="E7170">
        <v>98501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43291</v>
      </c>
      <c r="L7170" t="s">
        <v>26</v>
      </c>
      <c r="N7170" t="s">
        <v>24</v>
      </c>
    </row>
    <row r="7171" spans="1:14" x14ac:dyDescent="0.25">
      <c r="A7171" t="s">
        <v>10079</v>
      </c>
      <c r="B7171" t="s">
        <v>7642</v>
      </c>
      <c r="C7171" t="s">
        <v>6474</v>
      </c>
      <c r="D7171" t="s">
        <v>21</v>
      </c>
      <c r="E7171">
        <v>99141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43291</v>
      </c>
      <c r="L7171" t="s">
        <v>26</v>
      </c>
      <c r="N7171" t="s">
        <v>24</v>
      </c>
    </row>
    <row r="7172" spans="1:14" x14ac:dyDescent="0.25">
      <c r="A7172" t="s">
        <v>888</v>
      </c>
      <c r="B7172" t="s">
        <v>889</v>
      </c>
      <c r="C7172" t="s">
        <v>165</v>
      </c>
      <c r="D7172" t="s">
        <v>21</v>
      </c>
      <c r="E7172">
        <v>98372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43291</v>
      </c>
      <c r="L7172" t="s">
        <v>26</v>
      </c>
      <c r="N7172" t="s">
        <v>24</v>
      </c>
    </row>
    <row r="7173" spans="1:14" x14ac:dyDescent="0.25">
      <c r="A7173" t="s">
        <v>2778</v>
      </c>
      <c r="B7173" t="s">
        <v>2779</v>
      </c>
      <c r="C7173" t="s">
        <v>132</v>
      </c>
      <c r="D7173" t="s">
        <v>21</v>
      </c>
      <c r="E7173">
        <v>99301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43291</v>
      </c>
      <c r="L7173" t="s">
        <v>26</v>
      </c>
      <c r="N7173" t="s">
        <v>24</v>
      </c>
    </row>
    <row r="7174" spans="1:14" x14ac:dyDescent="0.25">
      <c r="A7174" t="s">
        <v>3996</v>
      </c>
      <c r="B7174" t="s">
        <v>10080</v>
      </c>
      <c r="C7174" t="s">
        <v>132</v>
      </c>
      <c r="D7174" t="s">
        <v>21</v>
      </c>
      <c r="E7174">
        <v>99301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43291</v>
      </c>
      <c r="L7174" t="s">
        <v>26</v>
      </c>
      <c r="N7174" t="s">
        <v>24</v>
      </c>
    </row>
    <row r="7175" spans="1:14" x14ac:dyDescent="0.25">
      <c r="A7175" t="s">
        <v>10081</v>
      </c>
      <c r="B7175" t="s">
        <v>10082</v>
      </c>
      <c r="C7175" t="s">
        <v>37</v>
      </c>
      <c r="D7175" t="s">
        <v>21</v>
      </c>
      <c r="E7175">
        <v>99338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43291</v>
      </c>
      <c r="L7175" t="s">
        <v>26</v>
      </c>
      <c r="N7175" t="s">
        <v>24</v>
      </c>
    </row>
    <row r="7176" spans="1:14" x14ac:dyDescent="0.25">
      <c r="A7176" t="s">
        <v>10083</v>
      </c>
      <c r="B7176" t="s">
        <v>10084</v>
      </c>
      <c r="C7176" t="s">
        <v>37</v>
      </c>
      <c r="D7176" t="s">
        <v>21</v>
      </c>
      <c r="E7176">
        <v>99336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43291</v>
      </c>
      <c r="L7176" t="s">
        <v>26</v>
      </c>
      <c r="N7176" t="s">
        <v>24</v>
      </c>
    </row>
    <row r="7177" spans="1:14" x14ac:dyDescent="0.25">
      <c r="A7177" t="s">
        <v>2946</v>
      </c>
      <c r="B7177" t="s">
        <v>2947</v>
      </c>
      <c r="C7177" t="s">
        <v>132</v>
      </c>
      <c r="D7177" t="s">
        <v>21</v>
      </c>
      <c r="E7177">
        <v>99301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43291</v>
      </c>
      <c r="L7177" t="s">
        <v>26</v>
      </c>
      <c r="N7177" t="s">
        <v>24</v>
      </c>
    </row>
    <row r="7178" spans="1:14" x14ac:dyDescent="0.25">
      <c r="A7178" t="s">
        <v>6523</v>
      </c>
      <c r="B7178" t="s">
        <v>6524</v>
      </c>
      <c r="C7178" t="s">
        <v>2217</v>
      </c>
      <c r="D7178" t="s">
        <v>21</v>
      </c>
      <c r="E7178">
        <v>99114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43291</v>
      </c>
      <c r="L7178" t="s">
        <v>26</v>
      </c>
      <c r="N7178" t="s">
        <v>24</v>
      </c>
    </row>
    <row r="7179" spans="1:14" x14ac:dyDescent="0.25">
      <c r="A7179" t="s">
        <v>10085</v>
      </c>
      <c r="B7179" t="s">
        <v>10086</v>
      </c>
      <c r="C7179" t="s">
        <v>56</v>
      </c>
      <c r="D7179" t="s">
        <v>21</v>
      </c>
      <c r="E7179">
        <v>99352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43291</v>
      </c>
      <c r="L7179" t="s">
        <v>26</v>
      </c>
      <c r="N7179" t="s">
        <v>24</v>
      </c>
    </row>
    <row r="7180" spans="1:14" x14ac:dyDescent="0.25">
      <c r="A7180" t="s">
        <v>2109</v>
      </c>
      <c r="B7180" t="s">
        <v>6525</v>
      </c>
      <c r="C7180" t="s">
        <v>6474</v>
      </c>
      <c r="D7180" t="s">
        <v>21</v>
      </c>
      <c r="E7180">
        <v>99141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43291</v>
      </c>
      <c r="L7180" t="s">
        <v>26</v>
      </c>
      <c r="N7180" t="s">
        <v>24</v>
      </c>
    </row>
    <row r="7181" spans="1:14" x14ac:dyDescent="0.25">
      <c r="A7181" t="s">
        <v>194</v>
      </c>
      <c r="B7181" t="s">
        <v>682</v>
      </c>
      <c r="C7181" t="s">
        <v>304</v>
      </c>
      <c r="D7181" t="s">
        <v>21</v>
      </c>
      <c r="E7181">
        <v>98328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43291</v>
      </c>
      <c r="L7181" t="s">
        <v>26</v>
      </c>
      <c r="N7181" t="s">
        <v>24</v>
      </c>
    </row>
    <row r="7182" spans="1:14" x14ac:dyDescent="0.25">
      <c r="A7182" t="s">
        <v>342</v>
      </c>
      <c r="B7182" t="s">
        <v>5477</v>
      </c>
      <c r="C7182" t="s">
        <v>236</v>
      </c>
      <c r="D7182" t="s">
        <v>21</v>
      </c>
      <c r="E7182">
        <v>98404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43291</v>
      </c>
      <c r="L7182" t="s">
        <v>26</v>
      </c>
      <c r="N7182" t="s">
        <v>24</v>
      </c>
    </row>
    <row r="7183" spans="1:14" x14ac:dyDescent="0.25">
      <c r="A7183" t="s">
        <v>6549</v>
      </c>
      <c r="B7183" t="s">
        <v>10087</v>
      </c>
      <c r="C7183" t="s">
        <v>2001</v>
      </c>
      <c r="D7183" t="s">
        <v>21</v>
      </c>
      <c r="E7183">
        <v>98591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43291</v>
      </c>
      <c r="L7183" t="s">
        <v>26</v>
      </c>
      <c r="N7183" t="s">
        <v>24</v>
      </c>
    </row>
    <row r="7184" spans="1:14" x14ac:dyDescent="0.25">
      <c r="A7184" t="s">
        <v>2783</v>
      </c>
      <c r="B7184" t="s">
        <v>10088</v>
      </c>
      <c r="C7184" t="s">
        <v>56</v>
      </c>
      <c r="D7184" t="s">
        <v>21</v>
      </c>
      <c r="E7184">
        <v>99352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43291</v>
      </c>
      <c r="L7184" t="s">
        <v>26</v>
      </c>
      <c r="N7184" t="s">
        <v>24</v>
      </c>
    </row>
    <row r="7185" spans="1:14" x14ac:dyDescent="0.25">
      <c r="A7185" t="s">
        <v>2783</v>
      </c>
      <c r="B7185" t="s">
        <v>10089</v>
      </c>
      <c r="C7185" t="s">
        <v>857</v>
      </c>
      <c r="D7185" t="s">
        <v>21</v>
      </c>
      <c r="E7185">
        <v>99353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43291</v>
      </c>
      <c r="L7185" t="s">
        <v>26</v>
      </c>
      <c r="N7185" t="s">
        <v>24</v>
      </c>
    </row>
    <row r="7186" spans="1:14" x14ac:dyDescent="0.25">
      <c r="A7186" t="s">
        <v>1244</v>
      </c>
      <c r="B7186" t="s">
        <v>1245</v>
      </c>
      <c r="C7186" t="s">
        <v>165</v>
      </c>
      <c r="D7186" t="s">
        <v>21</v>
      </c>
      <c r="E7186">
        <v>98371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43291</v>
      </c>
      <c r="L7186" t="s">
        <v>26</v>
      </c>
      <c r="N7186" t="s">
        <v>24</v>
      </c>
    </row>
    <row r="7187" spans="1:14" x14ac:dyDescent="0.25">
      <c r="A7187" t="s">
        <v>4034</v>
      </c>
      <c r="B7187" t="s">
        <v>4035</v>
      </c>
      <c r="C7187" t="s">
        <v>20</v>
      </c>
      <c r="D7187" t="s">
        <v>21</v>
      </c>
      <c r="E7187">
        <v>98103</v>
      </c>
      <c r="F7187" t="s">
        <v>22</v>
      </c>
      <c r="G7187" t="s">
        <v>22</v>
      </c>
      <c r="H7187" t="s">
        <v>104</v>
      </c>
      <c r="I7187" t="s">
        <v>105</v>
      </c>
      <c r="J7187" t="s">
        <v>59</v>
      </c>
      <c r="K7187" s="1">
        <v>43291</v>
      </c>
      <c r="L7187" t="s">
        <v>60</v>
      </c>
      <c r="M7187" t="str">
        <f>HYPERLINK("https://www.regulations.gov/docket?D=FDA-2018-H-2639")</f>
        <v>https://www.regulations.gov/docket?D=FDA-2018-H-2639</v>
      </c>
      <c r="N7187" t="s">
        <v>59</v>
      </c>
    </row>
    <row r="7188" spans="1:14" x14ac:dyDescent="0.25">
      <c r="A7188" t="s">
        <v>903</v>
      </c>
      <c r="B7188" t="s">
        <v>904</v>
      </c>
      <c r="C7188" t="s">
        <v>165</v>
      </c>
      <c r="D7188" t="s">
        <v>21</v>
      </c>
      <c r="E7188">
        <v>98371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43291</v>
      </c>
      <c r="L7188" t="s">
        <v>26</v>
      </c>
      <c r="N7188" t="s">
        <v>24</v>
      </c>
    </row>
    <row r="7189" spans="1:14" x14ac:dyDescent="0.25">
      <c r="A7189" t="s">
        <v>1369</v>
      </c>
      <c r="B7189" t="s">
        <v>5377</v>
      </c>
      <c r="C7189" t="s">
        <v>236</v>
      </c>
      <c r="D7189" t="s">
        <v>21</v>
      </c>
      <c r="E7189">
        <v>98418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43291</v>
      </c>
      <c r="L7189" t="s">
        <v>26</v>
      </c>
      <c r="N7189" t="s">
        <v>24</v>
      </c>
    </row>
    <row r="7190" spans="1:14" x14ac:dyDescent="0.25">
      <c r="A7190" t="s">
        <v>2391</v>
      </c>
      <c r="B7190" t="s">
        <v>2392</v>
      </c>
      <c r="C7190" t="s">
        <v>304</v>
      </c>
      <c r="D7190" t="s">
        <v>21</v>
      </c>
      <c r="E7190">
        <v>98328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43291</v>
      </c>
      <c r="L7190" t="s">
        <v>26</v>
      </c>
      <c r="N7190" t="s">
        <v>24</v>
      </c>
    </row>
    <row r="7191" spans="1:14" x14ac:dyDescent="0.25">
      <c r="A7191" t="s">
        <v>2248</v>
      </c>
      <c r="B7191" t="s">
        <v>2249</v>
      </c>
      <c r="C7191" t="s">
        <v>165</v>
      </c>
      <c r="D7191" t="s">
        <v>21</v>
      </c>
      <c r="E7191">
        <v>98372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43291</v>
      </c>
      <c r="L7191" t="s">
        <v>26</v>
      </c>
      <c r="N7191" t="s">
        <v>24</v>
      </c>
    </row>
    <row r="7192" spans="1:14" x14ac:dyDescent="0.25">
      <c r="A7192" t="s">
        <v>2037</v>
      </c>
      <c r="B7192" t="s">
        <v>2038</v>
      </c>
      <c r="C7192" t="s">
        <v>2039</v>
      </c>
      <c r="D7192" t="s">
        <v>21</v>
      </c>
      <c r="E7192">
        <v>99157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43291</v>
      </c>
      <c r="L7192" t="s">
        <v>26</v>
      </c>
      <c r="N7192" t="s">
        <v>24</v>
      </c>
    </row>
    <row r="7193" spans="1:14" x14ac:dyDescent="0.25">
      <c r="A7193" t="s">
        <v>2844</v>
      </c>
      <c r="B7193" t="s">
        <v>2845</v>
      </c>
      <c r="C7193" t="s">
        <v>151</v>
      </c>
      <c r="D7193" t="s">
        <v>21</v>
      </c>
      <c r="E7193">
        <v>98498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43291</v>
      </c>
      <c r="L7193" t="s">
        <v>26</v>
      </c>
      <c r="N7193" t="s">
        <v>24</v>
      </c>
    </row>
    <row r="7194" spans="1:14" x14ac:dyDescent="0.25">
      <c r="A7194" t="s">
        <v>7685</v>
      </c>
      <c r="B7194" t="s">
        <v>7686</v>
      </c>
      <c r="C7194" t="s">
        <v>6474</v>
      </c>
      <c r="D7194" t="s">
        <v>21</v>
      </c>
      <c r="E7194">
        <v>99141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43291</v>
      </c>
      <c r="L7194" t="s">
        <v>26</v>
      </c>
      <c r="N7194" t="s">
        <v>24</v>
      </c>
    </row>
    <row r="7195" spans="1:14" x14ac:dyDescent="0.25">
      <c r="A7195" t="s">
        <v>908</v>
      </c>
      <c r="B7195" t="s">
        <v>909</v>
      </c>
      <c r="C7195" t="s">
        <v>165</v>
      </c>
      <c r="D7195" t="s">
        <v>21</v>
      </c>
      <c r="E7195">
        <v>98371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43291</v>
      </c>
      <c r="L7195" t="s">
        <v>26</v>
      </c>
      <c r="N7195" t="s">
        <v>24</v>
      </c>
    </row>
    <row r="7196" spans="1:14" x14ac:dyDescent="0.25">
      <c r="A7196" t="s">
        <v>5486</v>
      </c>
      <c r="B7196" t="s">
        <v>5487</v>
      </c>
      <c r="C7196" t="s">
        <v>151</v>
      </c>
      <c r="D7196" t="s">
        <v>21</v>
      </c>
      <c r="E7196">
        <v>98499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43291</v>
      </c>
      <c r="L7196" t="s">
        <v>26</v>
      </c>
      <c r="N7196" t="s">
        <v>24</v>
      </c>
    </row>
    <row r="7197" spans="1:14" x14ac:dyDescent="0.25">
      <c r="A7197" t="s">
        <v>870</v>
      </c>
      <c r="B7197" t="s">
        <v>10090</v>
      </c>
      <c r="C7197" t="s">
        <v>37</v>
      </c>
      <c r="D7197" t="s">
        <v>21</v>
      </c>
      <c r="E7197">
        <v>99338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43291</v>
      </c>
      <c r="L7197" t="s">
        <v>26</v>
      </c>
      <c r="N7197" t="s">
        <v>24</v>
      </c>
    </row>
    <row r="7198" spans="1:14" x14ac:dyDescent="0.25">
      <c r="A7198" t="s">
        <v>2393</v>
      </c>
      <c r="B7198" t="s">
        <v>2394</v>
      </c>
      <c r="C7198" t="s">
        <v>304</v>
      </c>
      <c r="D7198" t="s">
        <v>21</v>
      </c>
      <c r="E7198">
        <v>98328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43291</v>
      </c>
      <c r="L7198" t="s">
        <v>26</v>
      </c>
      <c r="N7198" t="s">
        <v>24</v>
      </c>
    </row>
    <row r="7199" spans="1:14" x14ac:dyDescent="0.25">
      <c r="A7199" t="s">
        <v>4679</v>
      </c>
      <c r="B7199" t="s">
        <v>4680</v>
      </c>
      <c r="C7199" t="s">
        <v>236</v>
      </c>
      <c r="D7199" t="s">
        <v>21</v>
      </c>
      <c r="E7199">
        <v>98408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43290</v>
      </c>
      <c r="L7199" t="s">
        <v>26</v>
      </c>
      <c r="N7199" t="s">
        <v>24</v>
      </c>
    </row>
    <row r="7200" spans="1:14" x14ac:dyDescent="0.25">
      <c r="A7200" t="s">
        <v>10091</v>
      </c>
      <c r="B7200" t="s">
        <v>10092</v>
      </c>
      <c r="C7200" t="s">
        <v>84</v>
      </c>
      <c r="D7200" t="s">
        <v>21</v>
      </c>
      <c r="E7200">
        <v>98926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43290</v>
      </c>
      <c r="L7200" t="s">
        <v>26</v>
      </c>
      <c r="N7200" t="s">
        <v>24</v>
      </c>
    </row>
    <row r="7201" spans="1:14" x14ac:dyDescent="0.25">
      <c r="A7201" t="s">
        <v>10093</v>
      </c>
      <c r="B7201" t="s">
        <v>1128</v>
      </c>
      <c r="C7201" t="s">
        <v>209</v>
      </c>
      <c r="D7201" t="s">
        <v>21</v>
      </c>
      <c r="E7201">
        <v>98032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43290</v>
      </c>
      <c r="L7201" t="s">
        <v>26</v>
      </c>
      <c r="N7201" t="s">
        <v>24</v>
      </c>
    </row>
    <row r="7202" spans="1:14" x14ac:dyDescent="0.25">
      <c r="A7202" t="s">
        <v>1257</v>
      </c>
      <c r="B7202" t="s">
        <v>1258</v>
      </c>
      <c r="C7202" t="s">
        <v>209</v>
      </c>
      <c r="D7202" t="s">
        <v>21</v>
      </c>
      <c r="E7202">
        <v>98032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43290</v>
      </c>
      <c r="L7202" t="s">
        <v>26</v>
      </c>
      <c r="N7202" t="s">
        <v>24</v>
      </c>
    </row>
    <row r="7203" spans="1:14" x14ac:dyDescent="0.25">
      <c r="A7203" t="s">
        <v>1388</v>
      </c>
      <c r="B7203" t="s">
        <v>1389</v>
      </c>
      <c r="C7203" t="s">
        <v>1390</v>
      </c>
      <c r="D7203" t="s">
        <v>21</v>
      </c>
      <c r="E7203">
        <v>99019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43290</v>
      </c>
      <c r="L7203" t="s">
        <v>26</v>
      </c>
      <c r="N7203" t="s">
        <v>24</v>
      </c>
    </row>
    <row r="7204" spans="1:14" x14ac:dyDescent="0.25">
      <c r="A7204" t="s">
        <v>5042</v>
      </c>
      <c r="B7204" t="s">
        <v>5043</v>
      </c>
      <c r="C7204" t="s">
        <v>236</v>
      </c>
      <c r="D7204" t="s">
        <v>21</v>
      </c>
      <c r="E7204">
        <v>98407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43290</v>
      </c>
      <c r="L7204" t="s">
        <v>26</v>
      </c>
      <c r="N7204" t="s">
        <v>24</v>
      </c>
    </row>
    <row r="7205" spans="1:14" x14ac:dyDescent="0.25">
      <c r="A7205" t="s">
        <v>10094</v>
      </c>
      <c r="B7205" t="s">
        <v>1236</v>
      </c>
      <c r="C7205" t="s">
        <v>209</v>
      </c>
      <c r="D7205" t="s">
        <v>21</v>
      </c>
      <c r="E7205">
        <v>98032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43290</v>
      </c>
      <c r="L7205" t="s">
        <v>26</v>
      </c>
      <c r="N7205" t="s">
        <v>24</v>
      </c>
    </row>
    <row r="7206" spans="1:14" x14ac:dyDescent="0.25">
      <c r="A7206" t="s">
        <v>1391</v>
      </c>
      <c r="B7206" t="s">
        <v>1392</v>
      </c>
      <c r="C7206" t="s">
        <v>81</v>
      </c>
      <c r="D7206" t="s">
        <v>21</v>
      </c>
      <c r="E7206">
        <v>99037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43290</v>
      </c>
      <c r="L7206" t="s">
        <v>26</v>
      </c>
      <c r="N7206" t="s">
        <v>24</v>
      </c>
    </row>
    <row r="7207" spans="1:14" x14ac:dyDescent="0.25">
      <c r="A7207" t="s">
        <v>10095</v>
      </c>
      <c r="B7207" t="s">
        <v>954</v>
      </c>
      <c r="C7207" t="s">
        <v>151</v>
      </c>
      <c r="D7207" t="s">
        <v>21</v>
      </c>
      <c r="E7207">
        <v>98499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43290</v>
      </c>
      <c r="L7207" t="s">
        <v>26</v>
      </c>
      <c r="N7207" t="s">
        <v>24</v>
      </c>
    </row>
    <row r="7208" spans="1:14" x14ac:dyDescent="0.25">
      <c r="A7208" t="s">
        <v>979</v>
      </c>
      <c r="B7208" t="s">
        <v>980</v>
      </c>
      <c r="C7208" t="s">
        <v>151</v>
      </c>
      <c r="D7208" t="s">
        <v>21</v>
      </c>
      <c r="E7208">
        <v>98498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43290</v>
      </c>
      <c r="L7208" t="s">
        <v>26</v>
      </c>
      <c r="N7208" t="s">
        <v>24</v>
      </c>
    </row>
    <row r="7209" spans="1:14" x14ac:dyDescent="0.25">
      <c r="A7209" t="s">
        <v>10096</v>
      </c>
      <c r="B7209" t="s">
        <v>10097</v>
      </c>
      <c r="C7209" t="s">
        <v>236</v>
      </c>
      <c r="D7209" t="s">
        <v>21</v>
      </c>
      <c r="E7209">
        <v>98408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43290</v>
      </c>
      <c r="L7209" t="s">
        <v>26</v>
      </c>
      <c r="N7209" t="s">
        <v>24</v>
      </c>
    </row>
    <row r="7210" spans="1:14" x14ac:dyDescent="0.25">
      <c r="A7210" t="s">
        <v>10098</v>
      </c>
      <c r="B7210" t="s">
        <v>10099</v>
      </c>
      <c r="C7210" t="s">
        <v>81</v>
      </c>
      <c r="D7210" t="s">
        <v>21</v>
      </c>
      <c r="E7210">
        <v>99037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43290</v>
      </c>
      <c r="L7210" t="s">
        <v>26</v>
      </c>
      <c r="N7210" t="s">
        <v>24</v>
      </c>
    </row>
    <row r="7211" spans="1:14" x14ac:dyDescent="0.25">
      <c r="A7211" t="s">
        <v>4042</v>
      </c>
      <c r="B7211" t="s">
        <v>4043</v>
      </c>
      <c r="C7211" t="s">
        <v>81</v>
      </c>
      <c r="D7211" t="s">
        <v>21</v>
      </c>
      <c r="E7211">
        <v>99037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43290</v>
      </c>
      <c r="L7211" t="s">
        <v>26</v>
      </c>
      <c r="N7211" t="s">
        <v>24</v>
      </c>
    </row>
    <row r="7212" spans="1:14" x14ac:dyDescent="0.25">
      <c r="A7212" t="s">
        <v>10100</v>
      </c>
      <c r="B7212" t="s">
        <v>10101</v>
      </c>
      <c r="C7212" t="s">
        <v>151</v>
      </c>
      <c r="D7212" t="s">
        <v>21</v>
      </c>
      <c r="E7212">
        <v>98409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43290</v>
      </c>
      <c r="L7212" t="s">
        <v>26</v>
      </c>
      <c r="N7212" t="s">
        <v>24</v>
      </c>
    </row>
    <row r="7213" spans="1:14" x14ac:dyDescent="0.25">
      <c r="A7213" t="s">
        <v>4800</v>
      </c>
      <c r="B7213" t="s">
        <v>4801</v>
      </c>
      <c r="C7213" t="s">
        <v>377</v>
      </c>
      <c r="D7213" t="s">
        <v>21</v>
      </c>
      <c r="E7213">
        <v>98027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43290</v>
      </c>
      <c r="L7213" t="s">
        <v>26</v>
      </c>
      <c r="N7213" t="s">
        <v>24</v>
      </c>
    </row>
    <row r="7214" spans="1:14" x14ac:dyDescent="0.25">
      <c r="A7214" t="s">
        <v>4634</v>
      </c>
      <c r="B7214" t="s">
        <v>4635</v>
      </c>
      <c r="C7214" t="s">
        <v>236</v>
      </c>
      <c r="D7214" t="s">
        <v>21</v>
      </c>
      <c r="E7214">
        <v>98408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43290</v>
      </c>
      <c r="L7214" t="s">
        <v>26</v>
      </c>
      <c r="N7214" t="s">
        <v>24</v>
      </c>
    </row>
    <row r="7215" spans="1:14" x14ac:dyDescent="0.25">
      <c r="A7215" t="s">
        <v>10102</v>
      </c>
      <c r="B7215" t="s">
        <v>10103</v>
      </c>
      <c r="C7215" t="s">
        <v>84</v>
      </c>
      <c r="D7215" t="s">
        <v>21</v>
      </c>
      <c r="E7215">
        <v>98926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43290</v>
      </c>
      <c r="L7215" t="s">
        <v>26</v>
      </c>
      <c r="N7215" t="s">
        <v>24</v>
      </c>
    </row>
    <row r="7216" spans="1:14" x14ac:dyDescent="0.25">
      <c r="A7216" t="s">
        <v>803</v>
      </c>
      <c r="B7216" t="s">
        <v>804</v>
      </c>
      <c r="C7216" t="s">
        <v>81</v>
      </c>
      <c r="D7216" t="s">
        <v>21</v>
      </c>
      <c r="E7216">
        <v>99216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43290</v>
      </c>
      <c r="L7216" t="s">
        <v>26</v>
      </c>
      <c r="N7216" t="s">
        <v>24</v>
      </c>
    </row>
    <row r="7217" spans="1:14" x14ac:dyDescent="0.25">
      <c r="A7217" t="s">
        <v>1395</v>
      </c>
      <c r="B7217" t="s">
        <v>1396</v>
      </c>
      <c r="C7217" t="s">
        <v>1397</v>
      </c>
      <c r="D7217" t="s">
        <v>21</v>
      </c>
      <c r="E7217">
        <v>99037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43290</v>
      </c>
      <c r="L7217" t="s">
        <v>26</v>
      </c>
      <c r="N7217" t="s">
        <v>24</v>
      </c>
    </row>
    <row r="7218" spans="1:14" x14ac:dyDescent="0.25">
      <c r="A7218" t="s">
        <v>352</v>
      </c>
      <c r="B7218" t="s">
        <v>661</v>
      </c>
      <c r="C7218" t="s">
        <v>151</v>
      </c>
      <c r="D7218" t="s">
        <v>21</v>
      </c>
      <c r="E7218">
        <v>98499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43290</v>
      </c>
      <c r="L7218" t="s">
        <v>26</v>
      </c>
      <c r="N7218" t="s">
        <v>24</v>
      </c>
    </row>
    <row r="7219" spans="1:14" x14ac:dyDescent="0.25">
      <c r="A7219" t="s">
        <v>6149</v>
      </c>
      <c r="B7219" t="s">
        <v>6150</v>
      </c>
      <c r="C7219" t="s">
        <v>84</v>
      </c>
      <c r="D7219" t="s">
        <v>21</v>
      </c>
      <c r="E7219">
        <v>98926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43290</v>
      </c>
      <c r="L7219" t="s">
        <v>26</v>
      </c>
      <c r="N7219" t="s">
        <v>24</v>
      </c>
    </row>
    <row r="7220" spans="1:14" x14ac:dyDescent="0.25">
      <c r="A7220" t="s">
        <v>773</v>
      </c>
      <c r="B7220" t="s">
        <v>1273</v>
      </c>
      <c r="C7220" t="s">
        <v>209</v>
      </c>
      <c r="D7220" t="s">
        <v>21</v>
      </c>
      <c r="E7220">
        <v>98032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43290</v>
      </c>
      <c r="L7220" t="s">
        <v>26</v>
      </c>
      <c r="N7220" t="s">
        <v>24</v>
      </c>
    </row>
    <row r="7221" spans="1:14" x14ac:dyDescent="0.25">
      <c r="A7221" t="s">
        <v>2833</v>
      </c>
      <c r="B7221" t="s">
        <v>2834</v>
      </c>
      <c r="C7221" t="s">
        <v>151</v>
      </c>
      <c r="D7221" t="s">
        <v>21</v>
      </c>
      <c r="E7221">
        <v>98499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43290</v>
      </c>
      <c r="L7221" t="s">
        <v>26</v>
      </c>
      <c r="N7221" t="s">
        <v>24</v>
      </c>
    </row>
    <row r="7222" spans="1:14" x14ac:dyDescent="0.25">
      <c r="A7222" t="s">
        <v>6154</v>
      </c>
      <c r="B7222" t="s">
        <v>6155</v>
      </c>
      <c r="C7222" t="s">
        <v>84</v>
      </c>
      <c r="D7222" t="s">
        <v>21</v>
      </c>
      <c r="E7222">
        <v>98926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43290</v>
      </c>
      <c r="L7222" t="s">
        <v>26</v>
      </c>
      <c r="N7222" t="s">
        <v>24</v>
      </c>
    </row>
    <row r="7223" spans="1:14" x14ac:dyDescent="0.25">
      <c r="A7223" t="s">
        <v>1277</v>
      </c>
      <c r="B7223" t="s">
        <v>1278</v>
      </c>
      <c r="C7223" t="s">
        <v>209</v>
      </c>
      <c r="D7223" t="s">
        <v>21</v>
      </c>
      <c r="E7223">
        <v>98032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43290</v>
      </c>
      <c r="L7223" t="s">
        <v>26</v>
      </c>
      <c r="N7223" t="s">
        <v>24</v>
      </c>
    </row>
    <row r="7224" spans="1:14" x14ac:dyDescent="0.25">
      <c r="A7224" t="s">
        <v>4350</v>
      </c>
      <c r="B7224" t="s">
        <v>10104</v>
      </c>
      <c r="C7224" t="s">
        <v>84</v>
      </c>
      <c r="D7224" t="s">
        <v>21</v>
      </c>
      <c r="E7224">
        <v>98926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43290</v>
      </c>
      <c r="L7224" t="s">
        <v>26</v>
      </c>
      <c r="N7224" t="s">
        <v>24</v>
      </c>
    </row>
    <row r="7225" spans="1:14" x14ac:dyDescent="0.25">
      <c r="A7225" t="s">
        <v>6160</v>
      </c>
      <c r="B7225" t="s">
        <v>6161</v>
      </c>
      <c r="C7225" t="s">
        <v>84</v>
      </c>
      <c r="D7225" t="s">
        <v>21</v>
      </c>
      <c r="E7225">
        <v>98926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43290</v>
      </c>
      <c r="L7225" t="s">
        <v>26</v>
      </c>
      <c r="N7225" t="s">
        <v>24</v>
      </c>
    </row>
    <row r="7226" spans="1:14" x14ac:dyDescent="0.25">
      <c r="A7226" t="s">
        <v>999</v>
      </c>
      <c r="B7226" t="s">
        <v>1000</v>
      </c>
      <c r="C7226" t="s">
        <v>151</v>
      </c>
      <c r="D7226" t="s">
        <v>21</v>
      </c>
      <c r="E7226">
        <v>98498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43290</v>
      </c>
      <c r="L7226" t="s">
        <v>26</v>
      </c>
      <c r="N7226" t="s">
        <v>24</v>
      </c>
    </row>
    <row r="7227" spans="1:14" x14ac:dyDescent="0.25">
      <c r="A7227" t="s">
        <v>10105</v>
      </c>
      <c r="B7227" t="s">
        <v>963</v>
      </c>
      <c r="C7227" t="s">
        <v>151</v>
      </c>
      <c r="D7227" t="s">
        <v>21</v>
      </c>
      <c r="E7227">
        <v>98499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43290</v>
      </c>
      <c r="L7227" t="s">
        <v>26</v>
      </c>
      <c r="N7227" t="s">
        <v>24</v>
      </c>
    </row>
    <row r="7228" spans="1:14" x14ac:dyDescent="0.25">
      <c r="A7228" t="s">
        <v>10106</v>
      </c>
      <c r="B7228" t="s">
        <v>10107</v>
      </c>
      <c r="C7228" t="s">
        <v>145</v>
      </c>
      <c r="D7228" t="s">
        <v>21</v>
      </c>
      <c r="E7228">
        <v>98387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43290</v>
      </c>
      <c r="L7228" t="s">
        <v>26</v>
      </c>
      <c r="N7228" t="s">
        <v>24</v>
      </c>
    </row>
    <row r="7229" spans="1:14" x14ac:dyDescent="0.25">
      <c r="A7229" t="s">
        <v>2371</v>
      </c>
      <c r="B7229" t="s">
        <v>3423</v>
      </c>
      <c r="C7229" t="s">
        <v>377</v>
      </c>
      <c r="D7229" t="s">
        <v>21</v>
      </c>
      <c r="E7229">
        <v>98027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43290</v>
      </c>
      <c r="L7229" t="s">
        <v>26</v>
      </c>
      <c r="N7229" t="s">
        <v>24</v>
      </c>
    </row>
    <row r="7230" spans="1:14" x14ac:dyDescent="0.25">
      <c r="A7230" t="s">
        <v>2371</v>
      </c>
      <c r="B7230" t="s">
        <v>2372</v>
      </c>
      <c r="C7230" t="s">
        <v>151</v>
      </c>
      <c r="D7230" t="s">
        <v>21</v>
      </c>
      <c r="E7230">
        <v>98499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43290</v>
      </c>
      <c r="L7230" t="s">
        <v>26</v>
      </c>
      <c r="N7230" t="s">
        <v>24</v>
      </c>
    </row>
    <row r="7231" spans="1:14" x14ac:dyDescent="0.25">
      <c r="A7231" t="s">
        <v>3462</v>
      </c>
      <c r="B7231" t="s">
        <v>3463</v>
      </c>
      <c r="C7231" t="s">
        <v>261</v>
      </c>
      <c r="D7231" t="s">
        <v>21</v>
      </c>
      <c r="E7231">
        <v>99205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43290</v>
      </c>
      <c r="L7231" t="s">
        <v>26</v>
      </c>
      <c r="N7231" t="s">
        <v>24</v>
      </c>
    </row>
    <row r="7232" spans="1:14" x14ac:dyDescent="0.25">
      <c r="A7232" t="s">
        <v>138</v>
      </c>
      <c r="B7232" t="s">
        <v>6163</v>
      </c>
      <c r="C7232" t="s">
        <v>84</v>
      </c>
      <c r="D7232" t="s">
        <v>21</v>
      </c>
      <c r="E7232">
        <v>98926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43290</v>
      </c>
      <c r="L7232" t="s">
        <v>26</v>
      </c>
      <c r="N7232" t="s">
        <v>24</v>
      </c>
    </row>
    <row r="7233" spans="1:14" x14ac:dyDescent="0.25">
      <c r="A7233" t="s">
        <v>3843</v>
      </c>
      <c r="B7233" t="s">
        <v>3844</v>
      </c>
      <c r="C7233" t="s">
        <v>151</v>
      </c>
      <c r="D7233" t="s">
        <v>21</v>
      </c>
      <c r="E7233">
        <v>98498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43290</v>
      </c>
      <c r="L7233" t="s">
        <v>26</v>
      </c>
      <c r="N7233" t="s">
        <v>24</v>
      </c>
    </row>
    <row r="7234" spans="1:14" x14ac:dyDescent="0.25">
      <c r="A7234" t="s">
        <v>5206</v>
      </c>
      <c r="B7234" t="s">
        <v>5207</v>
      </c>
      <c r="C7234" t="s">
        <v>20</v>
      </c>
      <c r="D7234" t="s">
        <v>21</v>
      </c>
      <c r="E7234">
        <v>98101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43290</v>
      </c>
      <c r="L7234" t="s">
        <v>26</v>
      </c>
      <c r="N7234" t="s">
        <v>24</v>
      </c>
    </row>
    <row r="7235" spans="1:14" x14ac:dyDescent="0.25">
      <c r="A7235" t="s">
        <v>1417</v>
      </c>
      <c r="B7235" t="s">
        <v>1418</v>
      </c>
      <c r="C7235" t="s">
        <v>81</v>
      </c>
      <c r="D7235" t="s">
        <v>21</v>
      </c>
      <c r="E7235">
        <v>99032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43290</v>
      </c>
      <c r="L7235" t="s">
        <v>26</v>
      </c>
      <c r="N7235" t="s">
        <v>24</v>
      </c>
    </row>
    <row r="7236" spans="1:14" x14ac:dyDescent="0.25">
      <c r="A7236" t="s">
        <v>82</v>
      </c>
      <c r="B7236" t="s">
        <v>83</v>
      </c>
      <c r="C7236" t="s">
        <v>84</v>
      </c>
      <c r="D7236" t="s">
        <v>21</v>
      </c>
      <c r="E7236">
        <v>98926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43290</v>
      </c>
      <c r="L7236" t="s">
        <v>26</v>
      </c>
      <c r="N7236" t="s">
        <v>24</v>
      </c>
    </row>
    <row r="7237" spans="1:14" x14ac:dyDescent="0.25">
      <c r="A7237" t="s">
        <v>3881</v>
      </c>
      <c r="B7237" t="s">
        <v>3882</v>
      </c>
      <c r="C7237" t="s">
        <v>20</v>
      </c>
      <c r="D7237" t="s">
        <v>21</v>
      </c>
      <c r="E7237">
        <v>98119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43290</v>
      </c>
      <c r="L7237" t="s">
        <v>26</v>
      </c>
      <c r="N7237" t="s">
        <v>24</v>
      </c>
    </row>
    <row r="7238" spans="1:14" x14ac:dyDescent="0.25">
      <c r="A7238" t="s">
        <v>2385</v>
      </c>
      <c r="B7238" t="s">
        <v>2386</v>
      </c>
      <c r="C7238" t="s">
        <v>151</v>
      </c>
      <c r="D7238" t="s">
        <v>21</v>
      </c>
      <c r="E7238">
        <v>98499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43290</v>
      </c>
      <c r="L7238" t="s">
        <v>26</v>
      </c>
      <c r="N7238" t="s">
        <v>24</v>
      </c>
    </row>
    <row r="7239" spans="1:14" x14ac:dyDescent="0.25">
      <c r="A7239" t="s">
        <v>5981</v>
      </c>
      <c r="B7239" t="s">
        <v>5982</v>
      </c>
      <c r="C7239" t="s">
        <v>1566</v>
      </c>
      <c r="D7239" t="s">
        <v>21</v>
      </c>
      <c r="E7239">
        <v>98520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43290</v>
      </c>
      <c r="L7239" t="s">
        <v>26</v>
      </c>
      <c r="N7239" t="s">
        <v>24</v>
      </c>
    </row>
    <row r="7240" spans="1:14" x14ac:dyDescent="0.25">
      <c r="A7240" t="s">
        <v>3709</v>
      </c>
      <c r="B7240" t="s">
        <v>3710</v>
      </c>
      <c r="C7240" t="s">
        <v>261</v>
      </c>
      <c r="D7240" t="s">
        <v>21</v>
      </c>
      <c r="E7240">
        <v>99218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43290</v>
      </c>
      <c r="L7240" t="s">
        <v>26</v>
      </c>
      <c r="N7240" t="s">
        <v>24</v>
      </c>
    </row>
    <row r="7241" spans="1:14" x14ac:dyDescent="0.25">
      <c r="A7241" t="s">
        <v>683</v>
      </c>
      <c r="B7241" t="s">
        <v>4990</v>
      </c>
      <c r="C7241" t="s">
        <v>236</v>
      </c>
      <c r="D7241" t="s">
        <v>21</v>
      </c>
      <c r="E7241">
        <v>98407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43290</v>
      </c>
      <c r="L7241" t="s">
        <v>26</v>
      </c>
      <c r="N7241" t="s">
        <v>24</v>
      </c>
    </row>
    <row r="7242" spans="1:14" x14ac:dyDescent="0.25">
      <c r="A7242" t="s">
        <v>3711</v>
      </c>
      <c r="B7242" t="s">
        <v>3712</v>
      </c>
      <c r="C7242" t="s">
        <v>261</v>
      </c>
      <c r="D7242" t="s">
        <v>21</v>
      </c>
      <c r="E7242">
        <v>99207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43290</v>
      </c>
      <c r="L7242" t="s">
        <v>26</v>
      </c>
      <c r="N7242" t="s">
        <v>24</v>
      </c>
    </row>
    <row r="7243" spans="1:14" x14ac:dyDescent="0.25">
      <c r="A7243" t="s">
        <v>10108</v>
      </c>
      <c r="B7243" t="s">
        <v>10109</v>
      </c>
      <c r="C7243" t="s">
        <v>236</v>
      </c>
      <c r="D7243" t="s">
        <v>21</v>
      </c>
      <c r="E7243">
        <v>98404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43290</v>
      </c>
      <c r="L7243" t="s">
        <v>26</v>
      </c>
      <c r="N7243" t="s">
        <v>24</v>
      </c>
    </row>
    <row r="7244" spans="1:14" x14ac:dyDescent="0.25">
      <c r="A7244" t="s">
        <v>1810</v>
      </c>
      <c r="B7244" t="s">
        <v>10110</v>
      </c>
      <c r="C7244" t="s">
        <v>81</v>
      </c>
      <c r="D7244" t="s">
        <v>21</v>
      </c>
      <c r="E7244">
        <v>99037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43290</v>
      </c>
      <c r="L7244" t="s">
        <v>26</v>
      </c>
      <c r="N7244" t="s">
        <v>24</v>
      </c>
    </row>
    <row r="7245" spans="1:14" x14ac:dyDescent="0.25">
      <c r="A7245" t="s">
        <v>5845</v>
      </c>
      <c r="B7245" t="s">
        <v>5846</v>
      </c>
      <c r="C7245" t="s">
        <v>20</v>
      </c>
      <c r="D7245" t="s">
        <v>21</v>
      </c>
      <c r="E7245">
        <v>98102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43290</v>
      </c>
      <c r="L7245" t="s">
        <v>26</v>
      </c>
      <c r="N7245" t="s">
        <v>24</v>
      </c>
    </row>
    <row r="7246" spans="1:14" x14ac:dyDescent="0.25">
      <c r="A7246" t="s">
        <v>1739</v>
      </c>
      <c r="B7246" t="s">
        <v>1740</v>
      </c>
      <c r="C7246" t="s">
        <v>224</v>
      </c>
      <c r="D7246" t="s">
        <v>21</v>
      </c>
      <c r="E7246">
        <v>98133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43290</v>
      </c>
      <c r="L7246" t="s">
        <v>26</v>
      </c>
      <c r="N7246" t="s">
        <v>24</v>
      </c>
    </row>
    <row r="7247" spans="1:14" x14ac:dyDescent="0.25">
      <c r="A7247" t="s">
        <v>10111</v>
      </c>
      <c r="B7247" t="s">
        <v>3287</v>
      </c>
      <c r="C7247" t="s">
        <v>261</v>
      </c>
      <c r="D7247" t="s">
        <v>21</v>
      </c>
      <c r="E7247">
        <v>99207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43290</v>
      </c>
      <c r="L7247" t="s">
        <v>26</v>
      </c>
      <c r="N7247" t="s">
        <v>24</v>
      </c>
    </row>
    <row r="7248" spans="1:14" x14ac:dyDescent="0.25">
      <c r="A7248" t="s">
        <v>3252</v>
      </c>
      <c r="B7248" t="s">
        <v>3253</v>
      </c>
      <c r="C7248" t="s">
        <v>209</v>
      </c>
      <c r="D7248" t="s">
        <v>21</v>
      </c>
      <c r="E7248">
        <v>98032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43290</v>
      </c>
      <c r="L7248" t="s">
        <v>26</v>
      </c>
      <c r="N7248" t="s">
        <v>24</v>
      </c>
    </row>
    <row r="7249" spans="1:14" x14ac:dyDescent="0.25">
      <c r="A7249" t="s">
        <v>3715</v>
      </c>
      <c r="B7249" t="s">
        <v>3716</v>
      </c>
      <c r="C7249" t="s">
        <v>261</v>
      </c>
      <c r="D7249" t="s">
        <v>21</v>
      </c>
      <c r="E7249">
        <v>99218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43290</v>
      </c>
      <c r="L7249" t="s">
        <v>26</v>
      </c>
      <c r="N7249" t="s">
        <v>24</v>
      </c>
    </row>
    <row r="7250" spans="1:14" x14ac:dyDescent="0.25">
      <c r="A7250" t="s">
        <v>1425</v>
      </c>
      <c r="B7250" t="s">
        <v>1426</v>
      </c>
      <c r="C7250" t="s">
        <v>81</v>
      </c>
      <c r="D7250" t="s">
        <v>21</v>
      </c>
      <c r="E7250">
        <v>99037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43290</v>
      </c>
      <c r="L7250" t="s">
        <v>26</v>
      </c>
      <c r="N7250" t="s">
        <v>24</v>
      </c>
    </row>
    <row r="7251" spans="1:14" x14ac:dyDescent="0.25">
      <c r="A7251" t="s">
        <v>6085</v>
      </c>
      <c r="B7251" t="s">
        <v>10112</v>
      </c>
      <c r="C7251" t="s">
        <v>145</v>
      </c>
      <c r="D7251" t="s">
        <v>21</v>
      </c>
      <c r="E7251">
        <v>98387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43290</v>
      </c>
      <c r="L7251" t="s">
        <v>26</v>
      </c>
      <c r="N7251" t="s">
        <v>24</v>
      </c>
    </row>
    <row r="7252" spans="1:14" x14ac:dyDescent="0.25">
      <c r="A7252" t="s">
        <v>2846</v>
      </c>
      <c r="B7252" t="s">
        <v>2847</v>
      </c>
      <c r="C7252" t="s">
        <v>151</v>
      </c>
      <c r="D7252" t="s">
        <v>21</v>
      </c>
      <c r="E7252">
        <v>98499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43290</v>
      </c>
      <c r="L7252" t="s">
        <v>26</v>
      </c>
      <c r="N7252" t="s">
        <v>24</v>
      </c>
    </row>
    <row r="7253" spans="1:14" x14ac:dyDescent="0.25">
      <c r="A7253" t="s">
        <v>1253</v>
      </c>
      <c r="B7253" t="s">
        <v>1254</v>
      </c>
      <c r="C7253" t="s">
        <v>209</v>
      </c>
      <c r="D7253" t="s">
        <v>21</v>
      </c>
      <c r="E7253">
        <v>98030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43289</v>
      </c>
      <c r="L7253" t="s">
        <v>26</v>
      </c>
      <c r="N7253" t="s">
        <v>24</v>
      </c>
    </row>
    <row r="7254" spans="1:14" x14ac:dyDescent="0.25">
      <c r="A7254" t="s">
        <v>3658</v>
      </c>
      <c r="B7254" t="s">
        <v>3659</v>
      </c>
      <c r="C7254" t="s">
        <v>1688</v>
      </c>
      <c r="D7254" t="s">
        <v>21</v>
      </c>
      <c r="E7254">
        <v>98198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43289</v>
      </c>
      <c r="L7254" t="s">
        <v>26</v>
      </c>
      <c r="N7254" t="s">
        <v>24</v>
      </c>
    </row>
    <row r="7255" spans="1:14" x14ac:dyDescent="0.25">
      <c r="A7255" t="s">
        <v>1261</v>
      </c>
      <c r="B7255" t="s">
        <v>1262</v>
      </c>
      <c r="C7255" t="s">
        <v>209</v>
      </c>
      <c r="D7255" t="s">
        <v>21</v>
      </c>
      <c r="E7255">
        <v>98031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43289</v>
      </c>
      <c r="L7255" t="s">
        <v>26</v>
      </c>
      <c r="N7255" t="s">
        <v>24</v>
      </c>
    </row>
    <row r="7256" spans="1:14" x14ac:dyDescent="0.25">
      <c r="A7256" t="s">
        <v>111</v>
      </c>
      <c r="B7256" t="s">
        <v>4229</v>
      </c>
      <c r="C7256" t="s">
        <v>1688</v>
      </c>
      <c r="D7256" t="s">
        <v>21</v>
      </c>
      <c r="E7256">
        <v>98198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43289</v>
      </c>
      <c r="L7256" t="s">
        <v>26</v>
      </c>
      <c r="N7256" t="s">
        <v>24</v>
      </c>
    </row>
    <row r="7257" spans="1:14" x14ac:dyDescent="0.25">
      <c r="A7257" t="s">
        <v>1297</v>
      </c>
      <c r="B7257" t="s">
        <v>1298</v>
      </c>
      <c r="C7257" t="s">
        <v>209</v>
      </c>
      <c r="D7257" t="s">
        <v>21</v>
      </c>
      <c r="E7257">
        <v>98030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43289</v>
      </c>
      <c r="L7257" t="s">
        <v>26</v>
      </c>
      <c r="N7257" t="s">
        <v>24</v>
      </c>
    </row>
    <row r="7258" spans="1:14" x14ac:dyDescent="0.25">
      <c r="A7258" t="s">
        <v>179</v>
      </c>
      <c r="B7258" t="s">
        <v>10113</v>
      </c>
      <c r="C7258" t="s">
        <v>209</v>
      </c>
      <c r="D7258" t="s">
        <v>21</v>
      </c>
      <c r="E7258">
        <v>98032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43289</v>
      </c>
      <c r="L7258" t="s">
        <v>26</v>
      </c>
      <c r="N7258" t="s">
        <v>24</v>
      </c>
    </row>
    <row r="7259" spans="1:14" x14ac:dyDescent="0.25">
      <c r="A7259" t="s">
        <v>77</v>
      </c>
      <c r="B7259" t="s">
        <v>4531</v>
      </c>
      <c r="C7259" t="s">
        <v>1688</v>
      </c>
      <c r="D7259" t="s">
        <v>21</v>
      </c>
      <c r="E7259">
        <v>98198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43289</v>
      </c>
      <c r="L7259" t="s">
        <v>26</v>
      </c>
      <c r="N7259" t="s">
        <v>24</v>
      </c>
    </row>
    <row r="7260" spans="1:14" x14ac:dyDescent="0.25">
      <c r="A7260" t="s">
        <v>10114</v>
      </c>
      <c r="B7260" t="s">
        <v>10115</v>
      </c>
      <c r="C7260" t="s">
        <v>457</v>
      </c>
      <c r="D7260" t="s">
        <v>21</v>
      </c>
      <c r="E7260">
        <v>98377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43288</v>
      </c>
      <c r="L7260" t="s">
        <v>26</v>
      </c>
      <c r="N7260" t="s">
        <v>24</v>
      </c>
    </row>
    <row r="7261" spans="1:14" x14ac:dyDescent="0.25">
      <c r="A7261">
        <v>76</v>
      </c>
      <c r="B7261" t="s">
        <v>2491</v>
      </c>
      <c r="C7261" t="s">
        <v>224</v>
      </c>
      <c r="D7261" t="s">
        <v>21</v>
      </c>
      <c r="E7261">
        <v>98133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43287</v>
      </c>
      <c r="L7261" t="s">
        <v>26</v>
      </c>
      <c r="N7261" t="s">
        <v>24</v>
      </c>
    </row>
    <row r="7262" spans="1:14" x14ac:dyDescent="0.25">
      <c r="A7262" t="s">
        <v>4910</v>
      </c>
      <c r="B7262" t="s">
        <v>4911</v>
      </c>
      <c r="C7262" t="s">
        <v>20</v>
      </c>
      <c r="D7262" t="s">
        <v>21</v>
      </c>
      <c r="E7262">
        <v>98103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43287</v>
      </c>
      <c r="L7262" t="s">
        <v>26</v>
      </c>
      <c r="N7262" t="s">
        <v>24</v>
      </c>
    </row>
    <row r="7263" spans="1:14" x14ac:dyDescent="0.25">
      <c r="A7263" t="s">
        <v>3022</v>
      </c>
      <c r="B7263" t="s">
        <v>3023</v>
      </c>
      <c r="C7263" t="s">
        <v>224</v>
      </c>
      <c r="D7263" t="s">
        <v>21</v>
      </c>
      <c r="E7263">
        <v>98133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43287</v>
      </c>
      <c r="L7263" t="s">
        <v>26</v>
      </c>
      <c r="N7263" t="s">
        <v>24</v>
      </c>
    </row>
    <row r="7264" spans="1:14" x14ac:dyDescent="0.25">
      <c r="A7264" t="s">
        <v>683</v>
      </c>
      <c r="B7264" t="s">
        <v>10116</v>
      </c>
      <c r="C7264" t="s">
        <v>224</v>
      </c>
      <c r="D7264" t="s">
        <v>21</v>
      </c>
      <c r="E7264">
        <v>98177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43287</v>
      </c>
      <c r="L7264" t="s">
        <v>26</v>
      </c>
      <c r="N7264" t="s">
        <v>24</v>
      </c>
    </row>
    <row r="7265" spans="1:14" x14ac:dyDescent="0.25">
      <c r="A7265" t="s">
        <v>1735</v>
      </c>
      <c r="B7265" t="s">
        <v>3005</v>
      </c>
      <c r="C7265" t="s">
        <v>224</v>
      </c>
      <c r="D7265" t="s">
        <v>21</v>
      </c>
      <c r="E7265">
        <v>98133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43287</v>
      </c>
      <c r="L7265" t="s">
        <v>26</v>
      </c>
      <c r="N7265" t="s">
        <v>24</v>
      </c>
    </row>
    <row r="7266" spans="1:14" x14ac:dyDescent="0.25">
      <c r="A7266" t="s">
        <v>3030</v>
      </c>
      <c r="B7266" t="s">
        <v>3031</v>
      </c>
      <c r="C7266" t="s">
        <v>1270</v>
      </c>
      <c r="D7266" t="s">
        <v>21</v>
      </c>
      <c r="E7266">
        <v>98011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43287</v>
      </c>
      <c r="L7266" t="s">
        <v>26</v>
      </c>
      <c r="N7266" t="s">
        <v>24</v>
      </c>
    </row>
    <row r="7267" spans="1:14" x14ac:dyDescent="0.25">
      <c r="A7267" t="s">
        <v>1664</v>
      </c>
      <c r="B7267" t="s">
        <v>1665</v>
      </c>
      <c r="C7267" t="s">
        <v>339</v>
      </c>
      <c r="D7267" t="s">
        <v>21</v>
      </c>
      <c r="E7267">
        <v>98848</v>
      </c>
      <c r="F7267" t="s">
        <v>22</v>
      </c>
      <c r="G7267" t="s">
        <v>22</v>
      </c>
      <c r="H7267" t="s">
        <v>104</v>
      </c>
      <c r="I7267" t="s">
        <v>148</v>
      </c>
      <c r="J7267" s="1">
        <v>43235</v>
      </c>
      <c r="K7267" s="1">
        <v>43286</v>
      </c>
      <c r="L7267" t="s">
        <v>118</v>
      </c>
      <c r="N7267" t="s">
        <v>1858</v>
      </c>
    </row>
    <row r="7268" spans="1:14" x14ac:dyDescent="0.25">
      <c r="A7268" t="s">
        <v>3327</v>
      </c>
      <c r="B7268" t="s">
        <v>10117</v>
      </c>
      <c r="C7268" t="s">
        <v>532</v>
      </c>
      <c r="D7268" t="s">
        <v>21</v>
      </c>
      <c r="E7268">
        <v>98528</v>
      </c>
      <c r="F7268" t="s">
        <v>22</v>
      </c>
      <c r="G7268" t="s">
        <v>22</v>
      </c>
      <c r="H7268" t="s">
        <v>57</v>
      </c>
      <c r="I7268" t="s">
        <v>620</v>
      </c>
      <c r="J7268" s="1">
        <v>43237</v>
      </c>
      <c r="K7268" s="1">
        <v>43286</v>
      </c>
      <c r="L7268" t="s">
        <v>118</v>
      </c>
      <c r="N7268" t="s">
        <v>1849</v>
      </c>
    </row>
    <row r="7269" spans="1:14" x14ac:dyDescent="0.25">
      <c r="A7269" t="s">
        <v>562</v>
      </c>
      <c r="B7269" t="s">
        <v>563</v>
      </c>
      <c r="C7269" t="s">
        <v>151</v>
      </c>
      <c r="D7269" t="s">
        <v>21</v>
      </c>
      <c r="E7269">
        <v>98499</v>
      </c>
      <c r="F7269" t="s">
        <v>22</v>
      </c>
      <c r="G7269" t="s">
        <v>22</v>
      </c>
      <c r="H7269" t="s">
        <v>57</v>
      </c>
      <c r="I7269" t="s">
        <v>203</v>
      </c>
      <c r="J7269" s="1">
        <v>43269</v>
      </c>
      <c r="K7269" s="1">
        <v>43286</v>
      </c>
      <c r="L7269" t="s">
        <v>118</v>
      </c>
      <c r="N7269" t="s">
        <v>1849</v>
      </c>
    </row>
    <row r="7270" spans="1:14" x14ac:dyDescent="0.25">
      <c r="A7270" t="s">
        <v>2851</v>
      </c>
      <c r="B7270" t="s">
        <v>2852</v>
      </c>
      <c r="C7270" t="s">
        <v>41</v>
      </c>
      <c r="D7270" t="s">
        <v>21</v>
      </c>
      <c r="E7270">
        <v>98158</v>
      </c>
      <c r="F7270" t="s">
        <v>22</v>
      </c>
      <c r="G7270" t="s">
        <v>22</v>
      </c>
      <c r="H7270" t="s">
        <v>104</v>
      </c>
      <c r="I7270" t="s">
        <v>1720</v>
      </c>
      <c r="J7270" s="1">
        <v>43238</v>
      </c>
      <c r="K7270" s="1">
        <v>43286</v>
      </c>
      <c r="L7270" t="s">
        <v>118</v>
      </c>
      <c r="N7270" t="s">
        <v>1858</v>
      </c>
    </row>
    <row r="7271" spans="1:14" x14ac:dyDescent="0.25">
      <c r="A7271" t="s">
        <v>111</v>
      </c>
      <c r="B7271" t="s">
        <v>1707</v>
      </c>
      <c r="C7271" t="s">
        <v>224</v>
      </c>
      <c r="D7271" t="s">
        <v>21</v>
      </c>
      <c r="E7271">
        <v>98133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43286</v>
      </c>
      <c r="L7271" t="s">
        <v>26</v>
      </c>
      <c r="N7271" t="s">
        <v>24</v>
      </c>
    </row>
    <row r="7272" spans="1:14" x14ac:dyDescent="0.25">
      <c r="A7272" t="s">
        <v>111</v>
      </c>
      <c r="B7272" t="s">
        <v>659</v>
      </c>
      <c r="C7272" t="s">
        <v>660</v>
      </c>
      <c r="D7272" t="s">
        <v>21</v>
      </c>
      <c r="E7272">
        <v>98383</v>
      </c>
      <c r="F7272" t="s">
        <v>22</v>
      </c>
      <c r="G7272" t="s">
        <v>22</v>
      </c>
      <c r="H7272" t="s">
        <v>57</v>
      </c>
      <c r="I7272" t="s">
        <v>203</v>
      </c>
      <c r="J7272" s="1">
        <v>43270</v>
      </c>
      <c r="K7272" s="1">
        <v>43286</v>
      </c>
      <c r="L7272" t="s">
        <v>118</v>
      </c>
      <c r="N7272" t="s">
        <v>1849</v>
      </c>
    </row>
    <row r="7273" spans="1:14" x14ac:dyDescent="0.25">
      <c r="A7273" t="s">
        <v>1990</v>
      </c>
      <c r="B7273" t="s">
        <v>1991</v>
      </c>
      <c r="C7273" t="s">
        <v>454</v>
      </c>
      <c r="D7273" t="s">
        <v>21</v>
      </c>
      <c r="E7273">
        <v>98007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43286</v>
      </c>
      <c r="L7273" t="s">
        <v>26</v>
      </c>
      <c r="N7273" t="s">
        <v>24</v>
      </c>
    </row>
    <row r="7274" spans="1:14" x14ac:dyDescent="0.25">
      <c r="A7274">
        <v>76</v>
      </c>
      <c r="B7274" t="s">
        <v>1159</v>
      </c>
      <c r="C7274" t="s">
        <v>454</v>
      </c>
      <c r="D7274" t="s">
        <v>21</v>
      </c>
      <c r="E7274">
        <v>98006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43286</v>
      </c>
      <c r="L7274" t="s">
        <v>26</v>
      </c>
      <c r="N7274" t="s">
        <v>24</v>
      </c>
    </row>
    <row r="7275" spans="1:14" x14ac:dyDescent="0.25">
      <c r="A7275" t="s">
        <v>352</v>
      </c>
      <c r="B7275" t="s">
        <v>1674</v>
      </c>
      <c r="C7275" t="s">
        <v>1675</v>
      </c>
      <c r="D7275" t="s">
        <v>21</v>
      </c>
      <c r="E7275">
        <v>98339</v>
      </c>
      <c r="F7275" t="s">
        <v>22</v>
      </c>
      <c r="G7275" t="s">
        <v>22</v>
      </c>
      <c r="H7275" t="s">
        <v>116</v>
      </c>
      <c r="I7275" t="s">
        <v>117</v>
      </c>
      <c r="J7275" s="1">
        <v>43234</v>
      </c>
      <c r="K7275" s="1">
        <v>43286</v>
      </c>
      <c r="L7275" t="s">
        <v>118</v>
      </c>
      <c r="N7275" t="s">
        <v>1992</v>
      </c>
    </row>
    <row r="7276" spans="1:14" x14ac:dyDescent="0.25">
      <c r="A7276" t="s">
        <v>10118</v>
      </c>
      <c r="B7276" t="s">
        <v>10119</v>
      </c>
      <c r="C7276" t="s">
        <v>660</v>
      </c>
      <c r="D7276" t="s">
        <v>21</v>
      </c>
      <c r="E7276">
        <v>98383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43286</v>
      </c>
      <c r="L7276" t="s">
        <v>26</v>
      </c>
      <c r="N7276" t="s">
        <v>24</v>
      </c>
    </row>
    <row r="7277" spans="1:14" x14ac:dyDescent="0.25">
      <c r="A7277" t="s">
        <v>2444</v>
      </c>
      <c r="B7277" t="s">
        <v>10120</v>
      </c>
      <c r="C7277" t="s">
        <v>660</v>
      </c>
      <c r="D7277" t="s">
        <v>21</v>
      </c>
      <c r="E7277">
        <v>98383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43286</v>
      </c>
      <c r="L7277" t="s">
        <v>26</v>
      </c>
      <c r="N7277" t="s">
        <v>24</v>
      </c>
    </row>
    <row r="7278" spans="1:14" x14ac:dyDescent="0.25">
      <c r="A7278" t="s">
        <v>994</v>
      </c>
      <c r="B7278" t="s">
        <v>1995</v>
      </c>
      <c r="C7278" t="s">
        <v>454</v>
      </c>
      <c r="D7278" t="s">
        <v>21</v>
      </c>
      <c r="E7278">
        <v>98007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43286</v>
      </c>
      <c r="L7278" t="s">
        <v>26</v>
      </c>
      <c r="N7278" t="s">
        <v>24</v>
      </c>
    </row>
    <row r="7279" spans="1:14" x14ac:dyDescent="0.25">
      <c r="A7279" t="s">
        <v>994</v>
      </c>
      <c r="B7279" t="s">
        <v>2264</v>
      </c>
      <c r="C7279" t="s">
        <v>224</v>
      </c>
      <c r="D7279" t="s">
        <v>21</v>
      </c>
      <c r="E7279">
        <v>98155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43286</v>
      </c>
      <c r="L7279" t="s">
        <v>26</v>
      </c>
      <c r="N7279" t="s">
        <v>24</v>
      </c>
    </row>
    <row r="7280" spans="1:14" x14ac:dyDescent="0.25">
      <c r="A7280" t="s">
        <v>581</v>
      </c>
      <c r="B7280" t="s">
        <v>4234</v>
      </c>
      <c r="C7280" t="s">
        <v>388</v>
      </c>
      <c r="D7280" t="s">
        <v>21</v>
      </c>
      <c r="E7280">
        <v>98930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43286</v>
      </c>
      <c r="L7280" t="s">
        <v>26</v>
      </c>
      <c r="N7280" t="s">
        <v>24</v>
      </c>
    </row>
    <row r="7281" spans="1:14" x14ac:dyDescent="0.25">
      <c r="A7281" t="s">
        <v>4167</v>
      </c>
      <c r="B7281" t="s">
        <v>4168</v>
      </c>
      <c r="C7281" t="s">
        <v>2244</v>
      </c>
      <c r="D7281" t="s">
        <v>21</v>
      </c>
      <c r="E7281">
        <v>98370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43286</v>
      </c>
      <c r="L7281" t="s">
        <v>26</v>
      </c>
      <c r="N7281" t="s">
        <v>24</v>
      </c>
    </row>
    <row r="7282" spans="1:14" x14ac:dyDescent="0.25">
      <c r="A7282" t="s">
        <v>316</v>
      </c>
      <c r="B7282" t="s">
        <v>3495</v>
      </c>
      <c r="C7282" t="s">
        <v>2244</v>
      </c>
      <c r="D7282" t="s">
        <v>21</v>
      </c>
      <c r="E7282">
        <v>98370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43286</v>
      </c>
      <c r="L7282" t="s">
        <v>26</v>
      </c>
      <c r="N7282" t="s">
        <v>24</v>
      </c>
    </row>
    <row r="7283" spans="1:14" x14ac:dyDescent="0.25">
      <c r="A7283" t="s">
        <v>242</v>
      </c>
      <c r="B7283" t="s">
        <v>4392</v>
      </c>
      <c r="C7283" t="s">
        <v>687</v>
      </c>
      <c r="D7283" t="s">
        <v>21</v>
      </c>
      <c r="E7283">
        <v>98382</v>
      </c>
      <c r="F7283" t="s">
        <v>22</v>
      </c>
      <c r="G7283" t="s">
        <v>22</v>
      </c>
      <c r="H7283" t="s">
        <v>116</v>
      </c>
      <c r="I7283" t="s">
        <v>3817</v>
      </c>
      <c r="J7283" s="1">
        <v>43234</v>
      </c>
      <c r="K7283" s="1">
        <v>43286</v>
      </c>
      <c r="L7283" t="s">
        <v>118</v>
      </c>
      <c r="N7283" t="s">
        <v>1992</v>
      </c>
    </row>
    <row r="7284" spans="1:14" x14ac:dyDescent="0.25">
      <c r="A7284" t="s">
        <v>1900</v>
      </c>
      <c r="B7284" t="s">
        <v>1901</v>
      </c>
      <c r="C7284" t="s">
        <v>1897</v>
      </c>
      <c r="D7284" t="s">
        <v>21</v>
      </c>
      <c r="E7284">
        <v>98024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43286</v>
      </c>
      <c r="L7284" t="s">
        <v>26</v>
      </c>
      <c r="N7284" t="s">
        <v>24</v>
      </c>
    </row>
    <row r="7285" spans="1:14" x14ac:dyDescent="0.25">
      <c r="A7285" t="s">
        <v>4556</v>
      </c>
      <c r="B7285" t="s">
        <v>4557</v>
      </c>
      <c r="C7285" t="s">
        <v>912</v>
      </c>
      <c r="D7285" t="s">
        <v>21</v>
      </c>
      <c r="E7285">
        <v>98837</v>
      </c>
      <c r="F7285" t="s">
        <v>22</v>
      </c>
      <c r="G7285" t="s">
        <v>22</v>
      </c>
      <c r="H7285" t="s">
        <v>104</v>
      </c>
      <c r="I7285" t="s">
        <v>105</v>
      </c>
      <c r="J7285" t="s">
        <v>59</v>
      </c>
      <c r="K7285" s="1">
        <v>43286</v>
      </c>
      <c r="L7285" t="s">
        <v>60</v>
      </c>
      <c r="M7285" t="str">
        <f>HYPERLINK("https://www.regulations.gov/docket?D=FDA-2018-H-2570")</f>
        <v>https://www.regulations.gov/docket?D=FDA-2018-H-2570</v>
      </c>
      <c r="N7285" t="s">
        <v>59</v>
      </c>
    </row>
    <row r="7286" spans="1:14" x14ac:dyDescent="0.25">
      <c r="A7286" t="s">
        <v>6139</v>
      </c>
      <c r="B7286" t="s">
        <v>6140</v>
      </c>
      <c r="C7286" t="s">
        <v>3807</v>
      </c>
      <c r="D7286" t="s">
        <v>21</v>
      </c>
      <c r="E7286">
        <v>99326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43286</v>
      </c>
      <c r="L7286" t="s">
        <v>26</v>
      </c>
      <c r="N7286" t="s">
        <v>24</v>
      </c>
    </row>
    <row r="7287" spans="1:14" x14ac:dyDescent="0.25">
      <c r="A7287" t="s">
        <v>4520</v>
      </c>
      <c r="B7287" t="s">
        <v>4521</v>
      </c>
      <c r="C7287" t="s">
        <v>407</v>
      </c>
      <c r="D7287" t="s">
        <v>21</v>
      </c>
      <c r="E7287">
        <v>98604</v>
      </c>
      <c r="F7287" t="s">
        <v>22</v>
      </c>
      <c r="G7287" t="s">
        <v>22</v>
      </c>
      <c r="H7287" t="s">
        <v>57</v>
      </c>
      <c r="I7287" t="s">
        <v>212</v>
      </c>
      <c r="J7287" s="1">
        <v>43236</v>
      </c>
      <c r="K7287" s="1">
        <v>43286</v>
      </c>
      <c r="L7287" t="s">
        <v>118</v>
      </c>
      <c r="N7287" t="s">
        <v>1849</v>
      </c>
    </row>
    <row r="7288" spans="1:14" x14ac:dyDescent="0.25">
      <c r="A7288" t="s">
        <v>375</v>
      </c>
      <c r="B7288" t="s">
        <v>4329</v>
      </c>
      <c r="C7288" t="s">
        <v>1498</v>
      </c>
      <c r="D7288" t="s">
        <v>21</v>
      </c>
      <c r="E7288">
        <v>98335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43286</v>
      </c>
      <c r="L7288" t="s">
        <v>26</v>
      </c>
      <c r="N7288" t="s">
        <v>24</v>
      </c>
    </row>
    <row r="7289" spans="1:14" x14ac:dyDescent="0.25">
      <c r="A7289" t="s">
        <v>4008</v>
      </c>
      <c r="B7289" t="s">
        <v>4009</v>
      </c>
      <c r="C7289" t="s">
        <v>4010</v>
      </c>
      <c r="D7289" t="s">
        <v>21</v>
      </c>
      <c r="E7289">
        <v>98358</v>
      </c>
      <c r="F7289" t="s">
        <v>22</v>
      </c>
      <c r="G7289" t="s">
        <v>22</v>
      </c>
      <c r="H7289" t="s">
        <v>104</v>
      </c>
      <c r="I7289" t="s">
        <v>148</v>
      </c>
      <c r="J7289" s="1">
        <v>43234</v>
      </c>
      <c r="K7289" s="1">
        <v>43286</v>
      </c>
      <c r="L7289" t="s">
        <v>118</v>
      </c>
      <c r="N7289" t="s">
        <v>1854</v>
      </c>
    </row>
    <row r="7290" spans="1:14" x14ac:dyDescent="0.25">
      <c r="A7290" t="s">
        <v>1958</v>
      </c>
      <c r="B7290" t="s">
        <v>1959</v>
      </c>
      <c r="C7290" t="s">
        <v>454</v>
      </c>
      <c r="D7290" t="s">
        <v>21</v>
      </c>
      <c r="E7290">
        <v>98004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43286</v>
      </c>
      <c r="L7290" t="s">
        <v>26</v>
      </c>
      <c r="N7290" t="s">
        <v>24</v>
      </c>
    </row>
    <row r="7291" spans="1:14" x14ac:dyDescent="0.25">
      <c r="A7291" t="s">
        <v>4928</v>
      </c>
      <c r="B7291" t="s">
        <v>4929</v>
      </c>
      <c r="C7291" t="s">
        <v>296</v>
      </c>
      <c r="D7291" t="s">
        <v>21</v>
      </c>
      <c r="E7291">
        <v>98367</v>
      </c>
      <c r="F7291" t="s">
        <v>22</v>
      </c>
      <c r="G7291" t="s">
        <v>22</v>
      </c>
      <c r="H7291" t="s">
        <v>57</v>
      </c>
      <c r="I7291" t="s">
        <v>58</v>
      </c>
      <c r="J7291" s="1">
        <v>43272</v>
      </c>
      <c r="K7291" s="1">
        <v>43286</v>
      </c>
      <c r="L7291" t="s">
        <v>118</v>
      </c>
      <c r="N7291" t="s">
        <v>1992</v>
      </c>
    </row>
    <row r="7292" spans="1:14" x14ac:dyDescent="0.25">
      <c r="A7292" t="s">
        <v>7916</v>
      </c>
      <c r="B7292" t="s">
        <v>10121</v>
      </c>
      <c r="C7292" t="s">
        <v>224</v>
      </c>
      <c r="D7292" t="s">
        <v>21</v>
      </c>
      <c r="E7292">
        <v>98155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43286</v>
      </c>
      <c r="L7292" t="s">
        <v>26</v>
      </c>
      <c r="N7292" t="s">
        <v>24</v>
      </c>
    </row>
    <row r="7293" spans="1:14" x14ac:dyDescent="0.25">
      <c r="A7293" t="s">
        <v>3028</v>
      </c>
      <c r="B7293" t="s">
        <v>3029</v>
      </c>
      <c r="C7293" t="s">
        <v>224</v>
      </c>
      <c r="D7293" t="s">
        <v>21</v>
      </c>
      <c r="E7293">
        <v>98133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43286</v>
      </c>
      <c r="L7293" t="s">
        <v>26</v>
      </c>
      <c r="N7293" t="s">
        <v>24</v>
      </c>
    </row>
    <row r="7294" spans="1:14" x14ac:dyDescent="0.25">
      <c r="A7294" t="s">
        <v>4184</v>
      </c>
      <c r="B7294" t="s">
        <v>4185</v>
      </c>
      <c r="C7294" t="s">
        <v>614</v>
      </c>
      <c r="D7294" t="s">
        <v>21</v>
      </c>
      <c r="E7294">
        <v>98674</v>
      </c>
      <c r="F7294" t="s">
        <v>22</v>
      </c>
      <c r="G7294" t="s">
        <v>22</v>
      </c>
      <c r="H7294" t="s">
        <v>116</v>
      </c>
      <c r="I7294" t="s">
        <v>212</v>
      </c>
      <c r="J7294" s="1">
        <v>43236</v>
      </c>
      <c r="K7294" s="1">
        <v>43286</v>
      </c>
      <c r="L7294" t="s">
        <v>118</v>
      </c>
      <c r="N7294" t="s">
        <v>1992</v>
      </c>
    </row>
    <row r="7295" spans="1:14" x14ac:dyDescent="0.25">
      <c r="A7295" t="s">
        <v>10122</v>
      </c>
      <c r="B7295" t="s">
        <v>4335</v>
      </c>
      <c r="C7295" t="s">
        <v>1498</v>
      </c>
      <c r="D7295" t="s">
        <v>21</v>
      </c>
      <c r="E7295">
        <v>98332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43286</v>
      </c>
      <c r="L7295" t="s">
        <v>26</v>
      </c>
      <c r="N7295" t="s">
        <v>24</v>
      </c>
    </row>
    <row r="7296" spans="1:14" x14ac:dyDescent="0.25">
      <c r="A7296" t="s">
        <v>2960</v>
      </c>
      <c r="B7296" t="s">
        <v>1630</v>
      </c>
      <c r="C7296" t="s">
        <v>1498</v>
      </c>
      <c r="D7296" t="s">
        <v>21</v>
      </c>
      <c r="E7296">
        <v>98335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43286</v>
      </c>
      <c r="L7296" t="s">
        <v>26</v>
      </c>
      <c r="N7296" t="s">
        <v>24</v>
      </c>
    </row>
    <row r="7297" spans="1:14" x14ac:dyDescent="0.25">
      <c r="A7297" t="s">
        <v>685</v>
      </c>
      <c r="B7297" t="s">
        <v>10123</v>
      </c>
      <c r="C7297" t="s">
        <v>2244</v>
      </c>
      <c r="D7297" t="s">
        <v>21</v>
      </c>
      <c r="E7297">
        <v>98370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43286</v>
      </c>
      <c r="L7297" t="s">
        <v>26</v>
      </c>
      <c r="N7297" t="s">
        <v>24</v>
      </c>
    </row>
    <row r="7298" spans="1:14" x14ac:dyDescent="0.25">
      <c r="A7298" t="s">
        <v>10124</v>
      </c>
      <c r="B7298" t="s">
        <v>10125</v>
      </c>
      <c r="C7298" t="s">
        <v>1897</v>
      </c>
      <c r="D7298" t="s">
        <v>21</v>
      </c>
      <c r="E7298">
        <v>98024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43286</v>
      </c>
      <c r="L7298" t="s">
        <v>26</v>
      </c>
      <c r="N7298" t="s">
        <v>24</v>
      </c>
    </row>
    <row r="7299" spans="1:14" x14ac:dyDescent="0.25">
      <c r="A7299" t="s">
        <v>124</v>
      </c>
      <c r="B7299" t="s">
        <v>593</v>
      </c>
      <c r="C7299" t="s">
        <v>492</v>
      </c>
      <c r="D7299" t="s">
        <v>21</v>
      </c>
      <c r="E7299">
        <v>98516</v>
      </c>
      <c r="F7299" t="s">
        <v>22</v>
      </c>
      <c r="G7299" t="s">
        <v>22</v>
      </c>
      <c r="H7299" t="s">
        <v>57</v>
      </c>
      <c r="I7299" t="s">
        <v>203</v>
      </c>
      <c r="J7299" s="1">
        <v>43278</v>
      </c>
      <c r="K7299" s="1">
        <v>43286</v>
      </c>
      <c r="L7299" t="s">
        <v>118</v>
      </c>
      <c r="N7299" t="s">
        <v>1992</v>
      </c>
    </row>
    <row r="7300" spans="1:14" x14ac:dyDescent="0.25">
      <c r="A7300" t="s">
        <v>4407</v>
      </c>
      <c r="B7300" t="s">
        <v>4408</v>
      </c>
      <c r="C7300" t="s">
        <v>296</v>
      </c>
      <c r="D7300" t="s">
        <v>21</v>
      </c>
      <c r="E7300">
        <v>98366</v>
      </c>
      <c r="F7300" t="s">
        <v>22</v>
      </c>
      <c r="G7300" t="s">
        <v>22</v>
      </c>
      <c r="H7300" t="s">
        <v>57</v>
      </c>
      <c r="I7300" t="s">
        <v>203</v>
      </c>
      <c r="J7300" s="1">
        <v>43272</v>
      </c>
      <c r="K7300" s="1">
        <v>43286</v>
      </c>
      <c r="L7300" t="s">
        <v>118</v>
      </c>
      <c r="N7300" t="s">
        <v>1849</v>
      </c>
    </row>
    <row r="7301" spans="1:14" x14ac:dyDescent="0.25">
      <c r="A7301" t="s">
        <v>2497</v>
      </c>
      <c r="B7301" t="s">
        <v>2498</v>
      </c>
      <c r="C7301" t="s">
        <v>224</v>
      </c>
      <c r="D7301" t="s">
        <v>21</v>
      </c>
      <c r="E7301">
        <v>98133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43286</v>
      </c>
      <c r="L7301" t="s">
        <v>26</v>
      </c>
      <c r="N7301" t="s">
        <v>24</v>
      </c>
    </row>
    <row r="7302" spans="1:14" x14ac:dyDescent="0.25">
      <c r="A7302" t="s">
        <v>5344</v>
      </c>
      <c r="B7302" t="s">
        <v>5345</v>
      </c>
      <c r="C7302" t="s">
        <v>283</v>
      </c>
      <c r="D7302" t="s">
        <v>21</v>
      </c>
      <c r="E7302">
        <v>98466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43284</v>
      </c>
      <c r="L7302" t="s">
        <v>26</v>
      </c>
      <c r="N7302" t="s">
        <v>24</v>
      </c>
    </row>
    <row r="7303" spans="1:14" x14ac:dyDescent="0.25">
      <c r="A7303" t="s">
        <v>2769</v>
      </c>
      <c r="B7303" t="s">
        <v>2770</v>
      </c>
      <c r="C7303" t="s">
        <v>37</v>
      </c>
      <c r="D7303" t="s">
        <v>21</v>
      </c>
      <c r="E7303">
        <v>99336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43284</v>
      </c>
      <c r="L7303" t="s">
        <v>26</v>
      </c>
      <c r="N7303" t="s">
        <v>24</v>
      </c>
    </row>
    <row r="7304" spans="1:14" x14ac:dyDescent="0.25">
      <c r="A7304" t="s">
        <v>10126</v>
      </c>
      <c r="B7304" t="s">
        <v>10127</v>
      </c>
      <c r="C7304" t="s">
        <v>132</v>
      </c>
      <c r="D7304" t="s">
        <v>21</v>
      </c>
      <c r="E7304">
        <v>99301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43284</v>
      </c>
      <c r="L7304" t="s">
        <v>26</v>
      </c>
      <c r="N7304" t="s">
        <v>24</v>
      </c>
    </row>
    <row r="7305" spans="1:14" x14ac:dyDescent="0.25">
      <c r="A7305" t="s">
        <v>3755</v>
      </c>
      <c r="B7305" t="s">
        <v>3756</v>
      </c>
      <c r="C7305" t="s">
        <v>492</v>
      </c>
      <c r="D7305" t="s">
        <v>21</v>
      </c>
      <c r="E7305">
        <v>98503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43284</v>
      </c>
      <c r="L7305" t="s">
        <v>26</v>
      </c>
      <c r="N7305" t="s">
        <v>24</v>
      </c>
    </row>
    <row r="7306" spans="1:14" x14ac:dyDescent="0.25">
      <c r="A7306" t="s">
        <v>5044</v>
      </c>
      <c r="B7306" t="s">
        <v>5045</v>
      </c>
      <c r="C7306" t="s">
        <v>283</v>
      </c>
      <c r="D7306" t="s">
        <v>21</v>
      </c>
      <c r="E7306">
        <v>98466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43284</v>
      </c>
      <c r="L7306" t="s">
        <v>26</v>
      </c>
      <c r="N7306" t="s">
        <v>24</v>
      </c>
    </row>
    <row r="7307" spans="1:14" x14ac:dyDescent="0.25">
      <c r="A7307" t="s">
        <v>5348</v>
      </c>
      <c r="B7307" t="s">
        <v>5349</v>
      </c>
      <c r="C7307" t="s">
        <v>283</v>
      </c>
      <c r="D7307" t="s">
        <v>21</v>
      </c>
      <c r="E7307">
        <v>98466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43284</v>
      </c>
      <c r="L7307" t="s">
        <v>26</v>
      </c>
      <c r="N7307" t="s">
        <v>24</v>
      </c>
    </row>
    <row r="7308" spans="1:14" x14ac:dyDescent="0.25">
      <c r="A7308" t="s">
        <v>126</v>
      </c>
      <c r="B7308" t="s">
        <v>127</v>
      </c>
      <c r="C7308" t="s">
        <v>37</v>
      </c>
      <c r="D7308" t="s">
        <v>21</v>
      </c>
      <c r="E7308">
        <v>99336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43284</v>
      </c>
      <c r="L7308" t="s">
        <v>26</v>
      </c>
      <c r="N7308" t="s">
        <v>24</v>
      </c>
    </row>
    <row r="7309" spans="1:14" x14ac:dyDescent="0.25">
      <c r="A7309" t="s">
        <v>128</v>
      </c>
      <c r="B7309" t="s">
        <v>129</v>
      </c>
      <c r="C7309" t="s">
        <v>37</v>
      </c>
      <c r="D7309" t="s">
        <v>21</v>
      </c>
      <c r="E7309">
        <v>99336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43284</v>
      </c>
      <c r="L7309" t="s">
        <v>26</v>
      </c>
      <c r="N7309" t="s">
        <v>24</v>
      </c>
    </row>
    <row r="7310" spans="1:14" x14ac:dyDescent="0.25">
      <c r="A7310" t="s">
        <v>1581</v>
      </c>
      <c r="B7310" t="s">
        <v>1582</v>
      </c>
      <c r="C7310" t="s">
        <v>1498</v>
      </c>
      <c r="D7310" t="s">
        <v>21</v>
      </c>
      <c r="E7310">
        <v>98335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43284</v>
      </c>
      <c r="L7310" t="s">
        <v>26</v>
      </c>
      <c r="N7310" t="s">
        <v>24</v>
      </c>
    </row>
    <row r="7311" spans="1:14" x14ac:dyDescent="0.25">
      <c r="A7311" t="s">
        <v>4044</v>
      </c>
      <c r="B7311" t="s">
        <v>4045</v>
      </c>
      <c r="C7311" t="s">
        <v>492</v>
      </c>
      <c r="D7311" t="s">
        <v>21</v>
      </c>
      <c r="E7311">
        <v>98503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43284</v>
      </c>
      <c r="L7311" t="s">
        <v>26</v>
      </c>
      <c r="N7311" t="s">
        <v>24</v>
      </c>
    </row>
    <row r="7312" spans="1:14" x14ac:dyDescent="0.25">
      <c r="A7312" t="s">
        <v>5355</v>
      </c>
      <c r="B7312" t="s">
        <v>5356</v>
      </c>
      <c r="C7312" t="s">
        <v>283</v>
      </c>
      <c r="D7312" t="s">
        <v>21</v>
      </c>
      <c r="E7312">
        <v>98466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43284</v>
      </c>
      <c r="L7312" t="s">
        <v>26</v>
      </c>
      <c r="N7312" t="s">
        <v>24</v>
      </c>
    </row>
    <row r="7313" spans="1:14" x14ac:dyDescent="0.25">
      <c r="A7313" t="s">
        <v>2172</v>
      </c>
      <c r="B7313" t="s">
        <v>2173</v>
      </c>
      <c r="C7313" t="s">
        <v>454</v>
      </c>
      <c r="D7313" t="s">
        <v>21</v>
      </c>
      <c r="E7313">
        <v>98004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43284</v>
      </c>
      <c r="L7313" t="s">
        <v>26</v>
      </c>
      <c r="N7313" t="s">
        <v>24</v>
      </c>
    </row>
    <row r="7314" spans="1:14" x14ac:dyDescent="0.25">
      <c r="A7314" t="s">
        <v>1587</v>
      </c>
      <c r="B7314" t="s">
        <v>1588</v>
      </c>
      <c r="C7314" t="s">
        <v>1498</v>
      </c>
      <c r="D7314" t="s">
        <v>21</v>
      </c>
      <c r="E7314">
        <v>98335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43284</v>
      </c>
      <c r="L7314" t="s">
        <v>26</v>
      </c>
      <c r="N7314" t="s">
        <v>24</v>
      </c>
    </row>
    <row r="7315" spans="1:14" x14ac:dyDescent="0.25">
      <c r="A7315" t="s">
        <v>5137</v>
      </c>
      <c r="B7315" t="s">
        <v>5138</v>
      </c>
      <c r="C7315" t="s">
        <v>283</v>
      </c>
      <c r="D7315" t="s">
        <v>21</v>
      </c>
      <c r="E7315">
        <v>98466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43284</v>
      </c>
      <c r="L7315" t="s">
        <v>26</v>
      </c>
      <c r="N7315" t="s">
        <v>24</v>
      </c>
    </row>
    <row r="7316" spans="1:14" x14ac:dyDescent="0.25">
      <c r="A7316" t="s">
        <v>5052</v>
      </c>
      <c r="B7316" t="s">
        <v>5053</v>
      </c>
      <c r="C7316" t="s">
        <v>283</v>
      </c>
      <c r="D7316" t="s">
        <v>21</v>
      </c>
      <c r="E7316">
        <v>98466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43284</v>
      </c>
      <c r="L7316" t="s">
        <v>26</v>
      </c>
      <c r="N7316" t="s">
        <v>24</v>
      </c>
    </row>
    <row r="7317" spans="1:14" x14ac:dyDescent="0.25">
      <c r="A7317" t="s">
        <v>766</v>
      </c>
      <c r="B7317" t="s">
        <v>767</v>
      </c>
      <c r="C7317" t="s">
        <v>454</v>
      </c>
      <c r="D7317" t="s">
        <v>21</v>
      </c>
      <c r="E7317">
        <v>98007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43284</v>
      </c>
      <c r="L7317" t="s">
        <v>26</v>
      </c>
      <c r="N7317" t="s">
        <v>24</v>
      </c>
    </row>
    <row r="7318" spans="1:14" x14ac:dyDescent="0.25">
      <c r="A7318" t="s">
        <v>4965</v>
      </c>
      <c r="B7318" t="s">
        <v>4966</v>
      </c>
      <c r="C7318" t="s">
        <v>283</v>
      </c>
      <c r="D7318" t="s">
        <v>21</v>
      </c>
      <c r="E7318">
        <v>98466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43284</v>
      </c>
      <c r="L7318" t="s">
        <v>26</v>
      </c>
      <c r="N7318" t="s">
        <v>24</v>
      </c>
    </row>
    <row r="7319" spans="1:14" x14ac:dyDescent="0.25">
      <c r="A7319" t="s">
        <v>4142</v>
      </c>
      <c r="B7319" t="s">
        <v>4143</v>
      </c>
      <c r="C7319" t="s">
        <v>3762</v>
      </c>
      <c r="D7319" t="s">
        <v>21</v>
      </c>
      <c r="E7319">
        <v>98512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43284</v>
      </c>
      <c r="L7319" t="s">
        <v>26</v>
      </c>
      <c r="N7319" t="s">
        <v>24</v>
      </c>
    </row>
    <row r="7320" spans="1:14" x14ac:dyDescent="0.25">
      <c r="A7320" t="s">
        <v>6190</v>
      </c>
      <c r="B7320" t="s">
        <v>6191</v>
      </c>
      <c r="C7320" t="s">
        <v>1498</v>
      </c>
      <c r="D7320" t="s">
        <v>21</v>
      </c>
      <c r="E7320">
        <v>98332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43284</v>
      </c>
      <c r="L7320" t="s">
        <v>26</v>
      </c>
      <c r="N7320" t="s">
        <v>24</v>
      </c>
    </row>
    <row r="7321" spans="1:14" x14ac:dyDescent="0.25">
      <c r="A7321" t="s">
        <v>111</v>
      </c>
      <c r="B7321" t="s">
        <v>5139</v>
      </c>
      <c r="C7321" t="s">
        <v>283</v>
      </c>
      <c r="D7321" t="s">
        <v>21</v>
      </c>
      <c r="E7321">
        <v>98467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43284</v>
      </c>
      <c r="L7321" t="s">
        <v>26</v>
      </c>
      <c r="N7321" t="s">
        <v>24</v>
      </c>
    </row>
    <row r="7322" spans="1:14" x14ac:dyDescent="0.25">
      <c r="A7322" t="s">
        <v>111</v>
      </c>
      <c r="B7322" t="s">
        <v>6062</v>
      </c>
      <c r="C7322" t="s">
        <v>165</v>
      </c>
      <c r="D7322" t="s">
        <v>21</v>
      </c>
      <c r="E7322">
        <v>98373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43284</v>
      </c>
      <c r="L7322" t="s">
        <v>26</v>
      </c>
      <c r="N7322" t="s">
        <v>24</v>
      </c>
    </row>
    <row r="7323" spans="1:14" x14ac:dyDescent="0.25">
      <c r="A7323" t="s">
        <v>4049</v>
      </c>
      <c r="B7323" t="s">
        <v>4050</v>
      </c>
      <c r="C7323" t="s">
        <v>132</v>
      </c>
      <c r="D7323" t="s">
        <v>21</v>
      </c>
      <c r="E7323">
        <v>99301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43284</v>
      </c>
      <c r="L7323" t="s">
        <v>26</v>
      </c>
      <c r="N7323" t="s">
        <v>24</v>
      </c>
    </row>
    <row r="7324" spans="1:14" x14ac:dyDescent="0.25">
      <c r="A7324" t="s">
        <v>4160</v>
      </c>
      <c r="B7324" t="s">
        <v>4161</v>
      </c>
      <c r="C7324" t="s">
        <v>2244</v>
      </c>
      <c r="D7324" t="s">
        <v>21</v>
      </c>
      <c r="E7324">
        <v>98370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43284</v>
      </c>
      <c r="L7324" t="s">
        <v>26</v>
      </c>
      <c r="N7324" t="s">
        <v>24</v>
      </c>
    </row>
    <row r="7325" spans="1:14" x14ac:dyDescent="0.25">
      <c r="A7325" t="s">
        <v>2566</v>
      </c>
      <c r="B7325" t="s">
        <v>2567</v>
      </c>
      <c r="C7325" t="s">
        <v>286</v>
      </c>
      <c r="D7325" t="s">
        <v>21</v>
      </c>
      <c r="E7325">
        <v>98501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43284</v>
      </c>
      <c r="L7325" t="s">
        <v>26</v>
      </c>
      <c r="N7325" t="s">
        <v>24</v>
      </c>
    </row>
    <row r="7326" spans="1:14" x14ac:dyDescent="0.25">
      <c r="A7326" t="s">
        <v>3992</v>
      </c>
      <c r="B7326" t="s">
        <v>3993</v>
      </c>
      <c r="C7326" t="s">
        <v>1498</v>
      </c>
      <c r="D7326" t="s">
        <v>21</v>
      </c>
      <c r="E7326">
        <v>98329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43284</v>
      </c>
      <c r="L7326" t="s">
        <v>26</v>
      </c>
      <c r="N7326" t="s">
        <v>24</v>
      </c>
    </row>
    <row r="7327" spans="1:14" x14ac:dyDescent="0.25">
      <c r="A7327" t="s">
        <v>1564</v>
      </c>
      <c r="B7327" t="s">
        <v>1565</v>
      </c>
      <c r="C7327" t="s">
        <v>1566</v>
      </c>
      <c r="D7327" t="s">
        <v>21</v>
      </c>
      <c r="E7327">
        <v>98520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43284</v>
      </c>
      <c r="L7327" t="s">
        <v>26</v>
      </c>
      <c r="N7327" t="s">
        <v>24</v>
      </c>
    </row>
    <row r="7328" spans="1:14" x14ac:dyDescent="0.25">
      <c r="A7328" t="s">
        <v>356</v>
      </c>
      <c r="B7328" t="s">
        <v>2003</v>
      </c>
      <c r="C7328" t="s">
        <v>454</v>
      </c>
      <c r="D7328" t="s">
        <v>21</v>
      </c>
      <c r="E7328">
        <v>98004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43284</v>
      </c>
      <c r="L7328" t="s">
        <v>26</v>
      </c>
      <c r="N7328" t="s">
        <v>24</v>
      </c>
    </row>
    <row r="7329" spans="1:14" x14ac:dyDescent="0.25">
      <c r="A7329" t="s">
        <v>1609</v>
      </c>
      <c r="B7329" t="s">
        <v>1610</v>
      </c>
      <c r="C7329" t="s">
        <v>1498</v>
      </c>
      <c r="D7329" t="s">
        <v>21</v>
      </c>
      <c r="E7329">
        <v>98335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43284</v>
      </c>
      <c r="L7329" t="s">
        <v>26</v>
      </c>
      <c r="N7329" t="s">
        <v>24</v>
      </c>
    </row>
    <row r="7330" spans="1:14" x14ac:dyDescent="0.25">
      <c r="A7330" t="s">
        <v>1417</v>
      </c>
      <c r="B7330" t="s">
        <v>4287</v>
      </c>
      <c r="C7330" t="s">
        <v>388</v>
      </c>
      <c r="D7330" t="s">
        <v>21</v>
      </c>
      <c r="E7330">
        <v>98930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43284</v>
      </c>
      <c r="L7330" t="s">
        <v>26</v>
      </c>
      <c r="N7330" t="s">
        <v>24</v>
      </c>
    </row>
    <row r="7331" spans="1:14" x14ac:dyDescent="0.25">
      <c r="A7331" t="s">
        <v>4983</v>
      </c>
      <c r="B7331" t="s">
        <v>4984</v>
      </c>
      <c r="C7331" t="s">
        <v>283</v>
      </c>
      <c r="D7331" t="s">
        <v>21</v>
      </c>
      <c r="E7331">
        <v>98466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43284</v>
      </c>
      <c r="L7331" t="s">
        <v>26</v>
      </c>
      <c r="N7331" t="s">
        <v>24</v>
      </c>
    </row>
    <row r="7332" spans="1:14" x14ac:dyDescent="0.25">
      <c r="A7332" t="s">
        <v>10128</v>
      </c>
      <c r="B7332" t="s">
        <v>10129</v>
      </c>
      <c r="C7332" t="s">
        <v>1897</v>
      </c>
      <c r="D7332" t="s">
        <v>21</v>
      </c>
      <c r="E7332">
        <v>98024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43284</v>
      </c>
      <c r="L7332" t="s">
        <v>26</v>
      </c>
      <c r="N7332" t="s">
        <v>24</v>
      </c>
    </row>
    <row r="7333" spans="1:14" x14ac:dyDescent="0.25">
      <c r="A7333" t="s">
        <v>1856</v>
      </c>
      <c r="B7333" t="s">
        <v>10130</v>
      </c>
      <c r="C7333" t="s">
        <v>388</v>
      </c>
      <c r="D7333" t="s">
        <v>21</v>
      </c>
      <c r="E7333">
        <v>98930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43284</v>
      </c>
      <c r="L7333" t="s">
        <v>26</v>
      </c>
      <c r="N7333" t="s">
        <v>24</v>
      </c>
    </row>
    <row r="7334" spans="1:14" x14ac:dyDescent="0.25">
      <c r="A7334" t="s">
        <v>10131</v>
      </c>
      <c r="B7334" t="s">
        <v>1606</v>
      </c>
      <c r="C7334" t="s">
        <v>1498</v>
      </c>
      <c r="D7334" t="s">
        <v>21</v>
      </c>
      <c r="E7334">
        <v>98329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43284</v>
      </c>
      <c r="L7334" t="s">
        <v>26</v>
      </c>
      <c r="N7334" t="s">
        <v>24</v>
      </c>
    </row>
    <row r="7335" spans="1:14" x14ac:dyDescent="0.25">
      <c r="A7335" t="s">
        <v>683</v>
      </c>
      <c r="B7335" t="s">
        <v>1621</v>
      </c>
      <c r="C7335" t="s">
        <v>1498</v>
      </c>
      <c r="D7335" t="s">
        <v>21</v>
      </c>
      <c r="E7335">
        <v>98335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43284</v>
      </c>
      <c r="L7335" t="s">
        <v>26</v>
      </c>
      <c r="N7335" t="s">
        <v>24</v>
      </c>
    </row>
    <row r="7336" spans="1:14" x14ac:dyDescent="0.25">
      <c r="A7336" t="s">
        <v>7605</v>
      </c>
      <c r="B7336" t="s">
        <v>7606</v>
      </c>
      <c r="C7336" t="s">
        <v>6600</v>
      </c>
      <c r="D7336" t="s">
        <v>21</v>
      </c>
      <c r="E7336">
        <v>98512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43284</v>
      </c>
      <c r="L7336" t="s">
        <v>26</v>
      </c>
      <c r="N7336" t="s">
        <v>24</v>
      </c>
    </row>
    <row r="7337" spans="1:14" x14ac:dyDescent="0.25">
      <c r="A7337" t="s">
        <v>4018</v>
      </c>
      <c r="B7337" t="s">
        <v>4019</v>
      </c>
      <c r="C7337" t="s">
        <v>1498</v>
      </c>
      <c r="D7337" t="s">
        <v>21</v>
      </c>
      <c r="E7337">
        <v>98335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43284</v>
      </c>
      <c r="L7337" t="s">
        <v>26</v>
      </c>
      <c r="N7337" t="s">
        <v>24</v>
      </c>
    </row>
    <row r="7338" spans="1:14" x14ac:dyDescent="0.25">
      <c r="A7338" t="s">
        <v>2842</v>
      </c>
      <c r="B7338" t="s">
        <v>2843</v>
      </c>
      <c r="C7338" t="s">
        <v>388</v>
      </c>
      <c r="D7338" t="s">
        <v>21</v>
      </c>
      <c r="E7338">
        <v>98930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43284</v>
      </c>
      <c r="L7338" t="s">
        <v>26</v>
      </c>
      <c r="N7338" t="s">
        <v>24</v>
      </c>
    </row>
    <row r="7339" spans="1:14" x14ac:dyDescent="0.25">
      <c r="A7339" t="s">
        <v>685</v>
      </c>
      <c r="B7339" t="s">
        <v>5987</v>
      </c>
      <c r="C7339" t="s">
        <v>1566</v>
      </c>
      <c r="D7339" t="s">
        <v>21</v>
      </c>
      <c r="E7339">
        <v>98520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43284</v>
      </c>
      <c r="L7339" t="s">
        <v>26</v>
      </c>
      <c r="N7339" t="s">
        <v>24</v>
      </c>
    </row>
    <row r="7340" spans="1:14" x14ac:dyDescent="0.25">
      <c r="A7340" t="s">
        <v>1188</v>
      </c>
      <c r="B7340" t="s">
        <v>1189</v>
      </c>
      <c r="C7340" t="s">
        <v>454</v>
      </c>
      <c r="D7340" t="s">
        <v>21</v>
      </c>
      <c r="E7340">
        <v>98004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43284</v>
      </c>
      <c r="L7340" t="s">
        <v>26</v>
      </c>
      <c r="N7340" t="s">
        <v>24</v>
      </c>
    </row>
    <row r="7341" spans="1:14" x14ac:dyDescent="0.25">
      <c r="A7341" t="s">
        <v>1383</v>
      </c>
      <c r="B7341" t="s">
        <v>2020</v>
      </c>
      <c r="C7341" t="s">
        <v>454</v>
      </c>
      <c r="D7341" t="s">
        <v>21</v>
      </c>
      <c r="E7341">
        <v>98007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43284</v>
      </c>
      <c r="L7341" t="s">
        <v>26</v>
      </c>
      <c r="N7341" t="s">
        <v>24</v>
      </c>
    </row>
    <row r="7342" spans="1:14" x14ac:dyDescent="0.25">
      <c r="A7342" t="s">
        <v>2724</v>
      </c>
      <c r="B7342" t="s">
        <v>2725</v>
      </c>
      <c r="C7342" t="s">
        <v>286</v>
      </c>
      <c r="D7342" t="s">
        <v>21</v>
      </c>
      <c r="E7342">
        <v>98502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43284</v>
      </c>
      <c r="L7342" t="s">
        <v>26</v>
      </c>
      <c r="N7342" t="s">
        <v>24</v>
      </c>
    </row>
    <row r="7343" spans="1:14" x14ac:dyDescent="0.25">
      <c r="A7343" t="s">
        <v>77</v>
      </c>
      <c r="B7343" t="s">
        <v>1631</v>
      </c>
      <c r="C7343" t="s">
        <v>1498</v>
      </c>
      <c r="D7343" t="s">
        <v>21</v>
      </c>
      <c r="E7343">
        <v>98335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43284</v>
      </c>
      <c r="L7343" t="s">
        <v>26</v>
      </c>
      <c r="N7343" t="s">
        <v>24</v>
      </c>
    </row>
    <row r="7344" spans="1:14" x14ac:dyDescent="0.25">
      <c r="A7344" t="s">
        <v>7621</v>
      </c>
      <c r="B7344" t="s">
        <v>7622</v>
      </c>
      <c r="C7344" t="s">
        <v>7623</v>
      </c>
      <c r="D7344" t="s">
        <v>21</v>
      </c>
      <c r="E7344">
        <v>98589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43284</v>
      </c>
      <c r="L7344" t="s">
        <v>26</v>
      </c>
      <c r="N7344" t="s">
        <v>24</v>
      </c>
    </row>
    <row r="7345" spans="1:14" x14ac:dyDescent="0.25">
      <c r="A7345" t="s">
        <v>653</v>
      </c>
      <c r="B7345" t="s">
        <v>654</v>
      </c>
      <c r="C7345" t="s">
        <v>454</v>
      </c>
      <c r="D7345" t="s">
        <v>21</v>
      </c>
      <c r="E7345">
        <v>98005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43284</v>
      </c>
      <c r="L7345" t="s">
        <v>26</v>
      </c>
      <c r="N7345" t="s">
        <v>24</v>
      </c>
    </row>
    <row r="7346" spans="1:14" x14ac:dyDescent="0.25">
      <c r="A7346" t="s">
        <v>2023</v>
      </c>
      <c r="B7346" t="s">
        <v>2024</v>
      </c>
      <c r="C7346" t="s">
        <v>454</v>
      </c>
      <c r="D7346" t="s">
        <v>21</v>
      </c>
      <c r="E7346">
        <v>98007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43283</v>
      </c>
      <c r="L7346" t="s">
        <v>26</v>
      </c>
      <c r="N7346" t="s">
        <v>24</v>
      </c>
    </row>
    <row r="7347" spans="1:14" x14ac:dyDescent="0.25">
      <c r="A7347" t="s">
        <v>10132</v>
      </c>
      <c r="B7347" t="s">
        <v>171</v>
      </c>
      <c r="C7347" t="s">
        <v>172</v>
      </c>
      <c r="D7347" t="s">
        <v>21</v>
      </c>
      <c r="E7347">
        <v>98953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43283</v>
      </c>
      <c r="L7347" t="s">
        <v>26</v>
      </c>
      <c r="N7347" t="s">
        <v>24</v>
      </c>
    </row>
    <row r="7348" spans="1:14" x14ac:dyDescent="0.25">
      <c r="A7348" t="s">
        <v>1979</v>
      </c>
      <c r="B7348" t="s">
        <v>1980</v>
      </c>
      <c r="C7348" t="s">
        <v>454</v>
      </c>
      <c r="D7348" t="s">
        <v>21</v>
      </c>
      <c r="E7348">
        <v>98007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43283</v>
      </c>
      <c r="L7348" t="s">
        <v>26</v>
      </c>
      <c r="N7348" t="s">
        <v>24</v>
      </c>
    </row>
    <row r="7349" spans="1:14" x14ac:dyDescent="0.25">
      <c r="A7349" t="s">
        <v>2170</v>
      </c>
      <c r="B7349" t="s">
        <v>2171</v>
      </c>
      <c r="C7349" t="s">
        <v>454</v>
      </c>
      <c r="D7349" t="s">
        <v>21</v>
      </c>
      <c r="E7349">
        <v>98006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43283</v>
      </c>
      <c r="L7349" t="s">
        <v>26</v>
      </c>
      <c r="N7349" t="s">
        <v>24</v>
      </c>
    </row>
    <row r="7350" spans="1:14" x14ac:dyDescent="0.25">
      <c r="A7350" t="s">
        <v>10133</v>
      </c>
      <c r="B7350" t="s">
        <v>1510</v>
      </c>
      <c r="C7350" t="s">
        <v>454</v>
      </c>
      <c r="D7350" t="s">
        <v>21</v>
      </c>
      <c r="E7350">
        <v>98007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43283</v>
      </c>
      <c r="L7350" t="s">
        <v>26</v>
      </c>
      <c r="N7350" t="s">
        <v>24</v>
      </c>
    </row>
    <row r="7351" spans="1:14" x14ac:dyDescent="0.25">
      <c r="A7351" t="s">
        <v>111</v>
      </c>
      <c r="B7351" t="s">
        <v>6581</v>
      </c>
      <c r="C7351" t="s">
        <v>1566</v>
      </c>
      <c r="D7351" t="s">
        <v>21</v>
      </c>
      <c r="E7351">
        <v>98520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43283</v>
      </c>
      <c r="L7351" t="s">
        <v>26</v>
      </c>
      <c r="N7351" t="s">
        <v>24</v>
      </c>
    </row>
    <row r="7352" spans="1:14" x14ac:dyDescent="0.25">
      <c r="A7352" t="s">
        <v>1993</v>
      </c>
      <c r="B7352" t="s">
        <v>1994</v>
      </c>
      <c r="C7352" t="s">
        <v>454</v>
      </c>
      <c r="D7352" t="s">
        <v>21</v>
      </c>
      <c r="E7352">
        <v>98006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43283</v>
      </c>
      <c r="L7352" t="s">
        <v>26</v>
      </c>
      <c r="N7352" t="s">
        <v>24</v>
      </c>
    </row>
    <row r="7353" spans="1:14" x14ac:dyDescent="0.25">
      <c r="A7353" t="s">
        <v>2835</v>
      </c>
      <c r="B7353" t="s">
        <v>2836</v>
      </c>
      <c r="C7353" t="s">
        <v>172</v>
      </c>
      <c r="D7353" t="s">
        <v>21</v>
      </c>
      <c r="E7353">
        <v>98953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43283</v>
      </c>
      <c r="L7353" t="s">
        <v>26</v>
      </c>
      <c r="N7353" t="s">
        <v>24</v>
      </c>
    </row>
    <row r="7354" spans="1:14" x14ac:dyDescent="0.25">
      <c r="A7354" t="s">
        <v>2422</v>
      </c>
      <c r="B7354" t="s">
        <v>2423</v>
      </c>
      <c r="C7354" t="s">
        <v>286</v>
      </c>
      <c r="D7354" t="s">
        <v>21</v>
      </c>
      <c r="E7354">
        <v>98501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43283</v>
      </c>
      <c r="L7354" t="s">
        <v>26</v>
      </c>
      <c r="N7354" t="s">
        <v>24</v>
      </c>
    </row>
    <row r="7355" spans="1:14" x14ac:dyDescent="0.25">
      <c r="A7355" t="s">
        <v>581</v>
      </c>
      <c r="B7355" t="s">
        <v>8012</v>
      </c>
      <c r="C7355" t="s">
        <v>743</v>
      </c>
      <c r="D7355" t="s">
        <v>21</v>
      </c>
      <c r="E7355">
        <v>98597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43283</v>
      </c>
      <c r="L7355" t="s">
        <v>26</v>
      </c>
      <c r="N7355" t="s">
        <v>24</v>
      </c>
    </row>
    <row r="7356" spans="1:14" x14ac:dyDescent="0.25">
      <c r="A7356" t="s">
        <v>607</v>
      </c>
      <c r="B7356" t="s">
        <v>2002</v>
      </c>
      <c r="C7356" t="s">
        <v>454</v>
      </c>
      <c r="D7356" t="s">
        <v>21</v>
      </c>
      <c r="E7356">
        <v>98006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43283</v>
      </c>
      <c r="L7356" t="s">
        <v>26</v>
      </c>
      <c r="N7356" t="s">
        <v>24</v>
      </c>
    </row>
    <row r="7357" spans="1:14" x14ac:dyDescent="0.25">
      <c r="A7357" t="s">
        <v>2837</v>
      </c>
      <c r="B7357" t="s">
        <v>2838</v>
      </c>
      <c r="C7357" t="s">
        <v>172</v>
      </c>
      <c r="D7357" t="s">
        <v>21</v>
      </c>
      <c r="E7357">
        <v>98953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43283</v>
      </c>
      <c r="L7357" t="s">
        <v>26</v>
      </c>
      <c r="N7357" t="s">
        <v>24</v>
      </c>
    </row>
    <row r="7358" spans="1:14" x14ac:dyDescent="0.25">
      <c r="A7358" t="s">
        <v>356</v>
      </c>
      <c r="B7358" t="s">
        <v>2942</v>
      </c>
      <c r="C7358" t="s">
        <v>132</v>
      </c>
      <c r="D7358" t="s">
        <v>21</v>
      </c>
      <c r="E7358">
        <v>99302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43283</v>
      </c>
      <c r="L7358" t="s">
        <v>26</v>
      </c>
      <c r="N7358" t="s">
        <v>24</v>
      </c>
    </row>
    <row r="7359" spans="1:14" x14ac:dyDescent="0.25">
      <c r="A7359" t="s">
        <v>7764</v>
      </c>
      <c r="B7359" t="s">
        <v>7765</v>
      </c>
      <c r="C7359" t="s">
        <v>403</v>
      </c>
      <c r="D7359" t="s">
        <v>21</v>
      </c>
      <c r="E7359">
        <v>98611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43283</v>
      </c>
      <c r="L7359" t="s">
        <v>26</v>
      </c>
      <c r="N7359" t="s">
        <v>24</v>
      </c>
    </row>
    <row r="7360" spans="1:14" x14ac:dyDescent="0.25">
      <c r="A7360" t="s">
        <v>4549</v>
      </c>
      <c r="B7360" t="s">
        <v>4550</v>
      </c>
      <c r="C7360" t="s">
        <v>912</v>
      </c>
      <c r="D7360" t="s">
        <v>21</v>
      </c>
      <c r="E7360">
        <v>98837</v>
      </c>
      <c r="F7360" t="s">
        <v>22</v>
      </c>
      <c r="G7360" t="s">
        <v>22</v>
      </c>
      <c r="H7360" t="s">
        <v>104</v>
      </c>
      <c r="I7360" t="s">
        <v>105</v>
      </c>
      <c r="J7360" t="s">
        <v>59</v>
      </c>
      <c r="K7360" s="1">
        <v>43283</v>
      </c>
      <c r="L7360" t="s">
        <v>60</v>
      </c>
      <c r="M7360" t="str">
        <f>HYPERLINK("https://www.regulations.gov/docket?D=FDA-2018-H-2542")</f>
        <v>https://www.regulations.gov/docket?D=FDA-2018-H-2542</v>
      </c>
      <c r="N7360" t="s">
        <v>59</v>
      </c>
    </row>
    <row r="7361" spans="1:14" x14ac:dyDescent="0.25">
      <c r="A7361" t="s">
        <v>356</v>
      </c>
      <c r="B7361" t="s">
        <v>1168</v>
      </c>
      <c r="C7361" t="s">
        <v>454</v>
      </c>
      <c r="D7361" t="s">
        <v>21</v>
      </c>
      <c r="E7361">
        <v>98005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43283</v>
      </c>
      <c r="L7361" t="s">
        <v>26</v>
      </c>
      <c r="N7361" t="s">
        <v>24</v>
      </c>
    </row>
    <row r="7362" spans="1:14" x14ac:dyDescent="0.25">
      <c r="A7362" t="s">
        <v>122</v>
      </c>
      <c r="B7362" t="s">
        <v>123</v>
      </c>
      <c r="C7362" t="s">
        <v>20</v>
      </c>
      <c r="D7362" t="s">
        <v>21</v>
      </c>
      <c r="E7362">
        <v>98102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43283</v>
      </c>
      <c r="L7362" t="s">
        <v>26</v>
      </c>
      <c r="N7362" t="s">
        <v>24</v>
      </c>
    </row>
    <row r="7363" spans="1:14" x14ac:dyDescent="0.25">
      <c r="A7363" t="s">
        <v>10134</v>
      </c>
      <c r="B7363" t="s">
        <v>10135</v>
      </c>
      <c r="C7363" t="s">
        <v>10136</v>
      </c>
      <c r="D7363" t="s">
        <v>21</v>
      </c>
      <c r="E7363">
        <v>98336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43283</v>
      </c>
      <c r="L7363" t="s">
        <v>26</v>
      </c>
      <c r="N7363" t="s">
        <v>24</v>
      </c>
    </row>
    <row r="7364" spans="1:14" x14ac:dyDescent="0.25">
      <c r="A7364" t="s">
        <v>7598</v>
      </c>
      <c r="B7364" t="s">
        <v>7599</v>
      </c>
      <c r="C7364" t="s">
        <v>2370</v>
      </c>
      <c r="D7364" t="s">
        <v>21</v>
      </c>
      <c r="E7364">
        <v>98356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43283</v>
      </c>
      <c r="L7364" t="s">
        <v>26</v>
      </c>
      <c r="N7364" t="s">
        <v>24</v>
      </c>
    </row>
    <row r="7365" spans="1:14" x14ac:dyDescent="0.25">
      <c r="A7365" t="s">
        <v>194</v>
      </c>
      <c r="B7365" t="s">
        <v>7603</v>
      </c>
      <c r="C7365" t="s">
        <v>2370</v>
      </c>
      <c r="D7365" t="s">
        <v>21</v>
      </c>
      <c r="E7365">
        <v>98356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43283</v>
      </c>
      <c r="L7365" t="s">
        <v>26</v>
      </c>
      <c r="N7365" t="s">
        <v>24</v>
      </c>
    </row>
    <row r="7366" spans="1:14" x14ac:dyDescent="0.25">
      <c r="A7366" t="s">
        <v>3644</v>
      </c>
      <c r="B7366" t="s">
        <v>3645</v>
      </c>
      <c r="C7366" t="s">
        <v>172</v>
      </c>
      <c r="D7366" t="s">
        <v>21</v>
      </c>
      <c r="E7366">
        <v>98953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43283</v>
      </c>
      <c r="L7366" t="s">
        <v>26</v>
      </c>
      <c r="N7366" t="s">
        <v>24</v>
      </c>
    </row>
    <row r="7367" spans="1:14" x14ac:dyDescent="0.25">
      <c r="A7367" t="s">
        <v>7774</v>
      </c>
      <c r="B7367" t="s">
        <v>7775</v>
      </c>
      <c r="C7367" t="s">
        <v>403</v>
      </c>
      <c r="D7367" t="s">
        <v>21</v>
      </c>
      <c r="E7367">
        <v>98611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43283</v>
      </c>
      <c r="L7367" t="s">
        <v>26</v>
      </c>
      <c r="N7367" t="s">
        <v>24</v>
      </c>
    </row>
    <row r="7368" spans="1:14" x14ac:dyDescent="0.25">
      <c r="A7368" t="s">
        <v>10137</v>
      </c>
      <c r="B7368" t="s">
        <v>1183</v>
      </c>
      <c r="C7368" t="s">
        <v>172</v>
      </c>
      <c r="D7368" t="s">
        <v>21</v>
      </c>
      <c r="E7368">
        <v>98953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43283</v>
      </c>
      <c r="L7368" t="s">
        <v>26</v>
      </c>
      <c r="N7368" t="s">
        <v>24</v>
      </c>
    </row>
    <row r="7369" spans="1:14" x14ac:dyDescent="0.25">
      <c r="A7369" t="s">
        <v>6404</v>
      </c>
      <c r="B7369" t="s">
        <v>6405</v>
      </c>
      <c r="C7369" t="s">
        <v>6372</v>
      </c>
      <c r="D7369" t="s">
        <v>21</v>
      </c>
      <c r="E7369">
        <v>98620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43283</v>
      </c>
      <c r="L7369" t="s">
        <v>26</v>
      </c>
      <c r="N7369" t="s">
        <v>24</v>
      </c>
    </row>
    <row r="7370" spans="1:14" x14ac:dyDescent="0.25">
      <c r="A7370" t="s">
        <v>7609</v>
      </c>
      <c r="B7370" t="s">
        <v>7610</v>
      </c>
      <c r="C7370" t="s">
        <v>2370</v>
      </c>
      <c r="D7370" t="s">
        <v>21</v>
      </c>
      <c r="E7370">
        <v>98356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43283</v>
      </c>
      <c r="L7370" t="s">
        <v>26</v>
      </c>
      <c r="N7370" t="s">
        <v>24</v>
      </c>
    </row>
    <row r="7371" spans="1:14" x14ac:dyDescent="0.25">
      <c r="A7371" t="s">
        <v>1369</v>
      </c>
      <c r="B7371" t="s">
        <v>10138</v>
      </c>
      <c r="C7371" t="s">
        <v>454</v>
      </c>
      <c r="D7371" t="s">
        <v>21</v>
      </c>
      <c r="E7371">
        <v>98008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43283</v>
      </c>
      <c r="L7371" t="s">
        <v>26</v>
      </c>
      <c r="N7371" t="s">
        <v>24</v>
      </c>
    </row>
    <row r="7372" spans="1:14" x14ac:dyDescent="0.25">
      <c r="A7372" t="s">
        <v>2125</v>
      </c>
      <c r="B7372" t="s">
        <v>2126</v>
      </c>
      <c r="C7372" t="s">
        <v>2127</v>
      </c>
      <c r="D7372" t="s">
        <v>21</v>
      </c>
      <c r="E7372">
        <v>98936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43283</v>
      </c>
      <c r="L7372" t="s">
        <v>26</v>
      </c>
      <c r="N7372" t="s">
        <v>24</v>
      </c>
    </row>
    <row r="7373" spans="1:14" x14ac:dyDescent="0.25">
      <c r="A7373" t="s">
        <v>10139</v>
      </c>
      <c r="B7373" t="s">
        <v>10140</v>
      </c>
      <c r="C7373" t="s">
        <v>286</v>
      </c>
      <c r="D7373" t="s">
        <v>21</v>
      </c>
      <c r="E7373">
        <v>98513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43283</v>
      </c>
      <c r="L7373" t="s">
        <v>26</v>
      </c>
      <c r="N7373" t="s">
        <v>24</v>
      </c>
    </row>
    <row r="7374" spans="1:14" x14ac:dyDescent="0.25">
      <c r="A7374" t="s">
        <v>1383</v>
      </c>
      <c r="B7374" t="s">
        <v>5663</v>
      </c>
      <c r="C7374" t="s">
        <v>20</v>
      </c>
      <c r="D7374" t="s">
        <v>21</v>
      </c>
      <c r="E7374">
        <v>98125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43283</v>
      </c>
      <c r="L7374" t="s">
        <v>26</v>
      </c>
      <c r="N7374" t="s">
        <v>24</v>
      </c>
    </row>
    <row r="7375" spans="1:14" x14ac:dyDescent="0.25">
      <c r="A7375" t="s">
        <v>77</v>
      </c>
      <c r="B7375" t="s">
        <v>10141</v>
      </c>
      <c r="C7375" t="s">
        <v>454</v>
      </c>
      <c r="D7375" t="s">
        <v>21</v>
      </c>
      <c r="E7375">
        <v>98006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43283</v>
      </c>
      <c r="L7375" t="s">
        <v>26</v>
      </c>
      <c r="N7375" t="s">
        <v>24</v>
      </c>
    </row>
    <row r="7376" spans="1:14" x14ac:dyDescent="0.25">
      <c r="A7376" t="s">
        <v>10142</v>
      </c>
      <c r="B7376" t="s">
        <v>10143</v>
      </c>
      <c r="C7376" t="s">
        <v>339</v>
      </c>
      <c r="D7376" t="s">
        <v>21</v>
      </c>
      <c r="E7376">
        <v>98848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43283</v>
      </c>
      <c r="L7376" t="s">
        <v>26</v>
      </c>
      <c r="N7376" t="s">
        <v>24</v>
      </c>
    </row>
    <row r="7377" spans="1:14" x14ac:dyDescent="0.25">
      <c r="A7377" t="s">
        <v>4164</v>
      </c>
      <c r="B7377" t="s">
        <v>10144</v>
      </c>
      <c r="C7377" t="s">
        <v>4166</v>
      </c>
      <c r="D7377" t="s">
        <v>21</v>
      </c>
      <c r="E7377">
        <v>98610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43282</v>
      </c>
      <c r="L7377" t="s">
        <v>26</v>
      </c>
      <c r="N7377" t="s">
        <v>24</v>
      </c>
    </row>
    <row r="7378" spans="1:14" x14ac:dyDescent="0.25">
      <c r="A7378" t="s">
        <v>10145</v>
      </c>
      <c r="B7378" t="s">
        <v>10146</v>
      </c>
      <c r="C7378" t="s">
        <v>10147</v>
      </c>
      <c r="D7378" t="s">
        <v>21</v>
      </c>
      <c r="E7378">
        <v>98619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43282</v>
      </c>
      <c r="L7378" t="s">
        <v>26</v>
      </c>
      <c r="N7378" t="s">
        <v>24</v>
      </c>
    </row>
    <row r="7379" spans="1:14" x14ac:dyDescent="0.25">
      <c r="A7379" t="s">
        <v>7877</v>
      </c>
      <c r="B7379" t="s">
        <v>7878</v>
      </c>
      <c r="C7379" t="s">
        <v>519</v>
      </c>
      <c r="D7379" t="s">
        <v>21</v>
      </c>
      <c r="E7379">
        <v>98671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43282</v>
      </c>
      <c r="L7379" t="s">
        <v>26</v>
      </c>
      <c r="N7379" t="s">
        <v>24</v>
      </c>
    </row>
    <row r="7380" spans="1:14" x14ac:dyDescent="0.25">
      <c r="A7380" t="s">
        <v>3824</v>
      </c>
      <c r="B7380" t="s">
        <v>3825</v>
      </c>
      <c r="C7380" t="s">
        <v>165</v>
      </c>
      <c r="D7380" t="s">
        <v>21</v>
      </c>
      <c r="E7380">
        <v>98374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43280</v>
      </c>
      <c r="L7380" t="s">
        <v>26</v>
      </c>
      <c r="N7380" t="s">
        <v>24</v>
      </c>
    </row>
    <row r="7381" spans="1:14" x14ac:dyDescent="0.25">
      <c r="A7381" t="s">
        <v>1220</v>
      </c>
      <c r="B7381" t="s">
        <v>1221</v>
      </c>
      <c r="C7381" t="s">
        <v>165</v>
      </c>
      <c r="D7381" t="s">
        <v>21</v>
      </c>
      <c r="E7381">
        <v>98375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43280</v>
      </c>
      <c r="L7381" t="s">
        <v>26</v>
      </c>
      <c r="N7381" t="s">
        <v>24</v>
      </c>
    </row>
    <row r="7382" spans="1:14" x14ac:dyDescent="0.25">
      <c r="A7382" t="s">
        <v>5306</v>
      </c>
      <c r="B7382" t="s">
        <v>5307</v>
      </c>
      <c r="C7382" t="s">
        <v>339</v>
      </c>
      <c r="D7382" t="s">
        <v>21</v>
      </c>
      <c r="E7382">
        <v>98848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43280</v>
      </c>
      <c r="L7382" t="s">
        <v>26</v>
      </c>
      <c r="N7382" t="s">
        <v>24</v>
      </c>
    </row>
    <row r="7383" spans="1:14" x14ac:dyDescent="0.25">
      <c r="A7383" t="s">
        <v>994</v>
      </c>
      <c r="B7383" t="s">
        <v>3836</v>
      </c>
      <c r="C7383" t="s">
        <v>165</v>
      </c>
      <c r="D7383" t="s">
        <v>21</v>
      </c>
      <c r="E7383">
        <v>98375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43280</v>
      </c>
      <c r="L7383" t="s">
        <v>26</v>
      </c>
      <c r="N7383" t="s">
        <v>24</v>
      </c>
    </row>
    <row r="7384" spans="1:14" x14ac:dyDescent="0.25">
      <c r="A7384" t="s">
        <v>1894</v>
      </c>
      <c r="B7384" t="s">
        <v>10148</v>
      </c>
      <c r="C7384" t="s">
        <v>339</v>
      </c>
      <c r="D7384" t="s">
        <v>21</v>
      </c>
      <c r="E7384">
        <v>98848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43280</v>
      </c>
      <c r="L7384" t="s">
        <v>26</v>
      </c>
      <c r="N7384" t="s">
        <v>24</v>
      </c>
    </row>
    <row r="7385" spans="1:14" x14ac:dyDescent="0.25">
      <c r="A7385" t="s">
        <v>316</v>
      </c>
      <c r="B7385" t="s">
        <v>1284</v>
      </c>
      <c r="C7385" t="s">
        <v>1018</v>
      </c>
      <c r="D7385" t="s">
        <v>21</v>
      </c>
      <c r="E7385">
        <v>98531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43280</v>
      </c>
      <c r="L7385" t="s">
        <v>26</v>
      </c>
      <c r="N7385" t="s">
        <v>24</v>
      </c>
    </row>
    <row r="7386" spans="1:14" x14ac:dyDescent="0.25">
      <c r="A7386" t="s">
        <v>356</v>
      </c>
      <c r="B7386" t="s">
        <v>5275</v>
      </c>
      <c r="C7386" t="s">
        <v>20</v>
      </c>
      <c r="D7386" t="s">
        <v>21</v>
      </c>
      <c r="E7386">
        <v>98115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43280</v>
      </c>
      <c r="L7386" t="s">
        <v>26</v>
      </c>
      <c r="N7386" t="s">
        <v>24</v>
      </c>
    </row>
    <row r="7387" spans="1:14" x14ac:dyDescent="0.25">
      <c r="A7387" t="s">
        <v>5314</v>
      </c>
      <c r="B7387" t="s">
        <v>5315</v>
      </c>
      <c r="C7387" t="s">
        <v>339</v>
      </c>
      <c r="D7387" t="s">
        <v>21</v>
      </c>
      <c r="E7387">
        <v>98848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43280</v>
      </c>
      <c r="L7387" t="s">
        <v>26</v>
      </c>
      <c r="N7387" t="s">
        <v>24</v>
      </c>
    </row>
    <row r="7388" spans="1:14" x14ac:dyDescent="0.25">
      <c r="A7388" t="s">
        <v>2752</v>
      </c>
      <c r="B7388" t="s">
        <v>2753</v>
      </c>
      <c r="C7388" t="s">
        <v>165</v>
      </c>
      <c r="D7388" t="s">
        <v>21</v>
      </c>
      <c r="E7388">
        <v>98375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43280</v>
      </c>
      <c r="L7388" t="s">
        <v>26</v>
      </c>
      <c r="N7388" t="s">
        <v>24</v>
      </c>
    </row>
    <row r="7389" spans="1:14" x14ac:dyDescent="0.25">
      <c r="A7389" t="s">
        <v>2056</v>
      </c>
      <c r="B7389" t="s">
        <v>2057</v>
      </c>
      <c r="C7389" t="s">
        <v>299</v>
      </c>
      <c r="D7389" t="s">
        <v>21</v>
      </c>
      <c r="E7389">
        <v>98850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43280</v>
      </c>
      <c r="L7389" t="s">
        <v>26</v>
      </c>
      <c r="N7389" t="s">
        <v>24</v>
      </c>
    </row>
    <row r="7390" spans="1:14" x14ac:dyDescent="0.25">
      <c r="A7390" t="s">
        <v>5318</v>
      </c>
      <c r="B7390" t="s">
        <v>5319</v>
      </c>
      <c r="C7390" t="s">
        <v>339</v>
      </c>
      <c r="D7390" t="s">
        <v>21</v>
      </c>
      <c r="E7390">
        <v>98848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43280</v>
      </c>
      <c r="L7390" t="s">
        <v>26</v>
      </c>
      <c r="N7390" t="s">
        <v>24</v>
      </c>
    </row>
    <row r="7391" spans="1:14" x14ac:dyDescent="0.25">
      <c r="A7391" t="s">
        <v>4518</v>
      </c>
      <c r="B7391" t="s">
        <v>4519</v>
      </c>
      <c r="C7391" t="s">
        <v>3189</v>
      </c>
      <c r="D7391" t="s">
        <v>21</v>
      </c>
      <c r="E7391">
        <v>98675</v>
      </c>
      <c r="F7391" t="s">
        <v>22</v>
      </c>
      <c r="G7391" t="s">
        <v>22</v>
      </c>
      <c r="H7391" t="s">
        <v>57</v>
      </c>
      <c r="I7391" t="s">
        <v>203</v>
      </c>
      <c r="J7391" t="s">
        <v>59</v>
      </c>
      <c r="K7391" s="1">
        <v>43280</v>
      </c>
      <c r="L7391" t="s">
        <v>60</v>
      </c>
      <c r="M7391" t="str">
        <f>HYPERLINK("https://www.regulations.gov/docket?D=FDA-2018-H-2520")</f>
        <v>https://www.regulations.gov/docket?D=FDA-2018-H-2520</v>
      </c>
      <c r="N7391" t="s">
        <v>59</v>
      </c>
    </row>
    <row r="7392" spans="1:14" x14ac:dyDescent="0.25">
      <c r="A7392" t="s">
        <v>683</v>
      </c>
      <c r="B7392" t="s">
        <v>7604</v>
      </c>
      <c r="C7392" t="s">
        <v>573</v>
      </c>
      <c r="D7392" t="s">
        <v>21</v>
      </c>
      <c r="E7392">
        <v>98579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43280</v>
      </c>
      <c r="L7392" t="s">
        <v>26</v>
      </c>
      <c r="N7392" t="s">
        <v>24</v>
      </c>
    </row>
    <row r="7393" spans="1:14" x14ac:dyDescent="0.25">
      <c r="A7393" t="s">
        <v>1295</v>
      </c>
      <c r="B7393" t="s">
        <v>1296</v>
      </c>
      <c r="C7393" t="s">
        <v>1018</v>
      </c>
      <c r="D7393" t="s">
        <v>21</v>
      </c>
      <c r="E7393">
        <v>98531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43280</v>
      </c>
      <c r="L7393" t="s">
        <v>26</v>
      </c>
      <c r="N7393" t="s">
        <v>24</v>
      </c>
    </row>
    <row r="7394" spans="1:14" x14ac:dyDescent="0.25">
      <c r="A7394" t="s">
        <v>2765</v>
      </c>
      <c r="B7394" t="s">
        <v>2766</v>
      </c>
      <c r="C7394" t="s">
        <v>165</v>
      </c>
      <c r="D7394" t="s">
        <v>21</v>
      </c>
      <c r="E7394">
        <v>98373</v>
      </c>
      <c r="F7394" t="s">
        <v>22</v>
      </c>
      <c r="G7394" t="s">
        <v>23</v>
      </c>
      <c r="H7394" t="s">
        <v>24</v>
      </c>
      <c r="I7394" t="s">
        <v>24</v>
      </c>
      <c r="J7394" t="s">
        <v>25</v>
      </c>
      <c r="K7394" s="1">
        <v>43280</v>
      </c>
      <c r="L7394" t="s">
        <v>26</v>
      </c>
      <c r="N7394" t="s">
        <v>24</v>
      </c>
    </row>
    <row r="7395" spans="1:14" x14ac:dyDescent="0.25">
      <c r="A7395" t="s">
        <v>10149</v>
      </c>
      <c r="B7395" t="s">
        <v>298</v>
      </c>
      <c r="C7395" t="s">
        <v>299</v>
      </c>
      <c r="D7395" t="s">
        <v>21</v>
      </c>
      <c r="E7395">
        <v>98850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43280</v>
      </c>
      <c r="L7395" t="s">
        <v>26</v>
      </c>
      <c r="N7395" t="s">
        <v>24</v>
      </c>
    </row>
    <row r="7396" spans="1:14" x14ac:dyDescent="0.25">
      <c r="A7396" t="s">
        <v>5320</v>
      </c>
      <c r="B7396" t="s">
        <v>5321</v>
      </c>
      <c r="C7396" t="s">
        <v>339</v>
      </c>
      <c r="D7396" t="s">
        <v>21</v>
      </c>
      <c r="E7396">
        <v>98848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43280</v>
      </c>
      <c r="L7396" t="s">
        <v>26</v>
      </c>
      <c r="N7396" t="s">
        <v>24</v>
      </c>
    </row>
    <row r="7397" spans="1:14" x14ac:dyDescent="0.25">
      <c r="A7397" t="s">
        <v>8258</v>
      </c>
      <c r="B7397" t="s">
        <v>8259</v>
      </c>
      <c r="C7397" t="s">
        <v>7594</v>
      </c>
      <c r="D7397" t="s">
        <v>21</v>
      </c>
      <c r="E7397">
        <v>98565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43280</v>
      </c>
      <c r="L7397" t="s">
        <v>26</v>
      </c>
      <c r="N7397" t="s">
        <v>24</v>
      </c>
    </row>
    <row r="7398" spans="1:14" x14ac:dyDescent="0.25">
      <c r="A7398" t="s">
        <v>688</v>
      </c>
      <c r="B7398" t="s">
        <v>689</v>
      </c>
      <c r="C7398" t="s">
        <v>165</v>
      </c>
      <c r="D7398" t="s">
        <v>21</v>
      </c>
      <c r="E7398">
        <v>98374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43280</v>
      </c>
      <c r="L7398" t="s">
        <v>26</v>
      </c>
      <c r="N7398" t="s">
        <v>24</v>
      </c>
    </row>
    <row r="7399" spans="1:14" x14ac:dyDescent="0.25">
      <c r="A7399" t="s">
        <v>692</v>
      </c>
      <c r="B7399" t="s">
        <v>693</v>
      </c>
      <c r="C7399" t="s">
        <v>165</v>
      </c>
      <c r="D7399" t="s">
        <v>21</v>
      </c>
      <c r="E7399">
        <v>98373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43280</v>
      </c>
      <c r="L7399" t="s">
        <v>26</v>
      </c>
      <c r="N7399" t="s">
        <v>24</v>
      </c>
    </row>
    <row r="7400" spans="1:14" x14ac:dyDescent="0.25">
      <c r="A7400" t="s">
        <v>10150</v>
      </c>
      <c r="B7400" t="s">
        <v>10151</v>
      </c>
      <c r="C7400" t="s">
        <v>165</v>
      </c>
      <c r="D7400" t="s">
        <v>21</v>
      </c>
      <c r="E7400">
        <v>98373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43280</v>
      </c>
      <c r="L7400" t="s">
        <v>26</v>
      </c>
      <c r="N7400" t="s">
        <v>24</v>
      </c>
    </row>
    <row r="7401" spans="1:14" x14ac:dyDescent="0.25">
      <c r="A7401" t="s">
        <v>10152</v>
      </c>
      <c r="B7401" t="s">
        <v>10153</v>
      </c>
      <c r="C7401" t="s">
        <v>339</v>
      </c>
      <c r="D7401" t="s">
        <v>21</v>
      </c>
      <c r="E7401">
        <v>98848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43280</v>
      </c>
      <c r="L7401" t="s">
        <v>26</v>
      </c>
      <c r="N7401" t="s">
        <v>24</v>
      </c>
    </row>
    <row r="7402" spans="1:14" x14ac:dyDescent="0.25">
      <c r="A7402" t="s">
        <v>3617</v>
      </c>
      <c r="B7402" t="s">
        <v>3618</v>
      </c>
      <c r="C7402" t="s">
        <v>20</v>
      </c>
      <c r="D7402" t="s">
        <v>21</v>
      </c>
      <c r="E7402">
        <v>98116</v>
      </c>
      <c r="F7402" t="s">
        <v>22</v>
      </c>
      <c r="G7402" t="s">
        <v>22</v>
      </c>
      <c r="H7402" t="s">
        <v>104</v>
      </c>
      <c r="I7402" t="s">
        <v>105</v>
      </c>
      <c r="J7402" s="1">
        <v>43229</v>
      </c>
      <c r="K7402" s="1">
        <v>43279</v>
      </c>
      <c r="L7402" t="s">
        <v>118</v>
      </c>
      <c r="N7402" t="s">
        <v>1858</v>
      </c>
    </row>
    <row r="7403" spans="1:14" x14ac:dyDescent="0.25">
      <c r="A7403" t="s">
        <v>1255</v>
      </c>
      <c r="B7403" t="s">
        <v>1256</v>
      </c>
      <c r="C7403" t="s">
        <v>1018</v>
      </c>
      <c r="D7403" t="s">
        <v>21</v>
      </c>
      <c r="E7403">
        <v>98531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43279</v>
      </c>
      <c r="L7403" t="s">
        <v>26</v>
      </c>
      <c r="N7403" t="s">
        <v>24</v>
      </c>
    </row>
    <row r="7404" spans="1:14" x14ac:dyDescent="0.25">
      <c r="A7404" t="s">
        <v>3868</v>
      </c>
      <c r="B7404" t="s">
        <v>3869</v>
      </c>
      <c r="C7404" t="s">
        <v>84</v>
      </c>
      <c r="D7404" t="s">
        <v>21</v>
      </c>
      <c r="E7404">
        <v>98926</v>
      </c>
      <c r="F7404" t="s">
        <v>22</v>
      </c>
      <c r="G7404" t="s">
        <v>22</v>
      </c>
      <c r="H7404" t="s">
        <v>57</v>
      </c>
      <c r="I7404" t="s">
        <v>203</v>
      </c>
      <c r="J7404" s="1">
        <v>43269</v>
      </c>
      <c r="K7404" s="1">
        <v>43279</v>
      </c>
      <c r="L7404" t="s">
        <v>118</v>
      </c>
      <c r="N7404" t="s">
        <v>1849</v>
      </c>
    </row>
    <row r="7405" spans="1:14" x14ac:dyDescent="0.25">
      <c r="A7405" t="s">
        <v>7897</v>
      </c>
      <c r="B7405" t="s">
        <v>7898</v>
      </c>
      <c r="C7405" t="s">
        <v>224</v>
      </c>
      <c r="D7405" t="s">
        <v>21</v>
      </c>
      <c r="E7405">
        <v>98155</v>
      </c>
      <c r="F7405" t="s">
        <v>22</v>
      </c>
      <c r="G7405" t="s">
        <v>22</v>
      </c>
      <c r="H7405" t="s">
        <v>104</v>
      </c>
      <c r="I7405" t="s">
        <v>105</v>
      </c>
      <c r="J7405" s="1">
        <v>43224</v>
      </c>
      <c r="K7405" s="1">
        <v>43279</v>
      </c>
      <c r="L7405" t="s">
        <v>118</v>
      </c>
      <c r="N7405" t="s">
        <v>1854</v>
      </c>
    </row>
    <row r="7406" spans="1:14" x14ac:dyDescent="0.25">
      <c r="A7406" t="s">
        <v>1263</v>
      </c>
      <c r="B7406" t="s">
        <v>1264</v>
      </c>
      <c r="C7406" t="s">
        <v>1018</v>
      </c>
      <c r="D7406" t="s">
        <v>21</v>
      </c>
      <c r="E7406">
        <v>98531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43279</v>
      </c>
      <c r="L7406" t="s">
        <v>26</v>
      </c>
      <c r="N7406" t="s">
        <v>24</v>
      </c>
    </row>
    <row r="7407" spans="1:14" x14ac:dyDescent="0.25">
      <c r="A7407">
        <v>76</v>
      </c>
      <c r="B7407" t="s">
        <v>3834</v>
      </c>
      <c r="C7407" t="s">
        <v>3835</v>
      </c>
      <c r="D7407" t="s">
        <v>21</v>
      </c>
      <c r="E7407">
        <v>98045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43279</v>
      </c>
      <c r="L7407" t="s">
        <v>26</v>
      </c>
      <c r="N7407" t="s">
        <v>24</v>
      </c>
    </row>
    <row r="7408" spans="1:14" x14ac:dyDescent="0.25">
      <c r="A7408" t="s">
        <v>3118</v>
      </c>
      <c r="B7408" t="s">
        <v>3119</v>
      </c>
      <c r="C7408" t="s">
        <v>912</v>
      </c>
      <c r="D7408" t="s">
        <v>21</v>
      </c>
      <c r="E7408">
        <v>98837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43279</v>
      </c>
      <c r="L7408" t="s">
        <v>26</v>
      </c>
      <c r="N7408" t="s">
        <v>24</v>
      </c>
    </row>
    <row r="7409" spans="1:14" x14ac:dyDescent="0.25">
      <c r="A7409" t="s">
        <v>10154</v>
      </c>
      <c r="B7409" t="s">
        <v>10155</v>
      </c>
      <c r="C7409" t="s">
        <v>1998</v>
      </c>
      <c r="D7409" t="s">
        <v>21</v>
      </c>
      <c r="E7409">
        <v>98813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43279</v>
      </c>
      <c r="L7409" t="s">
        <v>26</v>
      </c>
      <c r="N7409" t="s">
        <v>24</v>
      </c>
    </row>
    <row r="7410" spans="1:14" x14ac:dyDescent="0.25">
      <c r="A7410" t="s">
        <v>994</v>
      </c>
      <c r="B7410" t="s">
        <v>2992</v>
      </c>
      <c r="C7410" t="s">
        <v>619</v>
      </c>
      <c r="D7410" t="s">
        <v>21</v>
      </c>
      <c r="E7410">
        <v>98072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43279</v>
      </c>
      <c r="L7410" t="s">
        <v>26</v>
      </c>
      <c r="N7410" t="s">
        <v>24</v>
      </c>
    </row>
    <row r="7411" spans="1:14" x14ac:dyDescent="0.25">
      <c r="A7411" t="s">
        <v>1275</v>
      </c>
      <c r="B7411" t="s">
        <v>1276</v>
      </c>
      <c r="C7411" t="s">
        <v>1018</v>
      </c>
      <c r="D7411" t="s">
        <v>21</v>
      </c>
      <c r="E7411">
        <v>98531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43279</v>
      </c>
      <c r="L7411" t="s">
        <v>26</v>
      </c>
      <c r="N7411" t="s">
        <v>24</v>
      </c>
    </row>
    <row r="7412" spans="1:14" x14ac:dyDescent="0.25">
      <c r="A7412" t="s">
        <v>7592</v>
      </c>
      <c r="B7412" t="s">
        <v>7593</v>
      </c>
      <c r="C7412" t="s">
        <v>7594</v>
      </c>
      <c r="D7412" t="s">
        <v>21</v>
      </c>
      <c r="E7412">
        <v>98565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43279</v>
      </c>
      <c r="L7412" t="s">
        <v>26</v>
      </c>
      <c r="N7412" t="s">
        <v>24</v>
      </c>
    </row>
    <row r="7413" spans="1:14" x14ac:dyDescent="0.25">
      <c r="A7413" t="s">
        <v>571</v>
      </c>
      <c r="B7413" t="s">
        <v>6156</v>
      </c>
      <c r="C7413" t="s">
        <v>573</v>
      </c>
      <c r="D7413" t="s">
        <v>21</v>
      </c>
      <c r="E7413">
        <v>98579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43279</v>
      </c>
      <c r="L7413" t="s">
        <v>26</v>
      </c>
      <c r="N7413" t="s">
        <v>24</v>
      </c>
    </row>
    <row r="7414" spans="1:14" x14ac:dyDescent="0.25">
      <c r="A7414" t="s">
        <v>1996</v>
      </c>
      <c r="B7414" t="s">
        <v>1997</v>
      </c>
      <c r="C7414" t="s">
        <v>1998</v>
      </c>
      <c r="D7414" t="s">
        <v>21</v>
      </c>
      <c r="E7414">
        <v>98813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43279</v>
      </c>
      <c r="L7414" t="s">
        <v>26</v>
      </c>
      <c r="N7414" t="s">
        <v>24</v>
      </c>
    </row>
    <row r="7415" spans="1:14" x14ac:dyDescent="0.25">
      <c r="A7415" t="s">
        <v>7129</v>
      </c>
      <c r="B7415" t="s">
        <v>7130</v>
      </c>
      <c r="C7415" t="s">
        <v>443</v>
      </c>
      <c r="D7415" t="s">
        <v>21</v>
      </c>
      <c r="E7415">
        <v>98057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43279</v>
      </c>
      <c r="L7415" t="s">
        <v>26</v>
      </c>
      <c r="N7415" t="s">
        <v>24</v>
      </c>
    </row>
    <row r="7416" spans="1:14" x14ac:dyDescent="0.25">
      <c r="A7416" t="s">
        <v>6071</v>
      </c>
      <c r="B7416" t="s">
        <v>6072</v>
      </c>
      <c r="C7416" t="s">
        <v>3816</v>
      </c>
      <c r="D7416" t="s">
        <v>21</v>
      </c>
      <c r="E7416">
        <v>98014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43279</v>
      </c>
      <c r="L7416" t="s">
        <v>26</v>
      </c>
      <c r="N7416" t="s">
        <v>24</v>
      </c>
    </row>
    <row r="7417" spans="1:14" x14ac:dyDescent="0.25">
      <c r="A7417" t="s">
        <v>187</v>
      </c>
      <c r="B7417" t="s">
        <v>188</v>
      </c>
      <c r="C7417" t="s">
        <v>34</v>
      </c>
      <c r="D7417" t="s">
        <v>21</v>
      </c>
      <c r="E7417">
        <v>98683</v>
      </c>
      <c r="F7417" t="s">
        <v>22</v>
      </c>
      <c r="G7417" t="s">
        <v>22</v>
      </c>
      <c r="H7417" t="s">
        <v>57</v>
      </c>
      <c r="I7417" t="s">
        <v>203</v>
      </c>
      <c r="J7417" s="1">
        <v>43270</v>
      </c>
      <c r="K7417" s="1">
        <v>43279</v>
      </c>
      <c r="L7417" t="s">
        <v>118</v>
      </c>
      <c r="N7417" t="s">
        <v>1849</v>
      </c>
    </row>
    <row r="7418" spans="1:14" x14ac:dyDescent="0.25">
      <c r="A7418" t="s">
        <v>818</v>
      </c>
      <c r="B7418" t="s">
        <v>1005</v>
      </c>
      <c r="C7418" t="s">
        <v>492</v>
      </c>
      <c r="D7418" t="s">
        <v>21</v>
      </c>
      <c r="E7418">
        <v>98503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43279</v>
      </c>
      <c r="L7418" t="s">
        <v>26</v>
      </c>
      <c r="N7418" t="s">
        <v>24</v>
      </c>
    </row>
    <row r="7419" spans="1:14" x14ac:dyDescent="0.25">
      <c r="A7419" t="s">
        <v>1290</v>
      </c>
      <c r="B7419" t="s">
        <v>1291</v>
      </c>
      <c r="C7419" t="s">
        <v>1018</v>
      </c>
      <c r="D7419" t="s">
        <v>21</v>
      </c>
      <c r="E7419">
        <v>98531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43279</v>
      </c>
      <c r="L7419" t="s">
        <v>26</v>
      </c>
      <c r="N7419" t="s">
        <v>24</v>
      </c>
    </row>
    <row r="7420" spans="1:14" x14ac:dyDescent="0.25">
      <c r="A7420" t="s">
        <v>10156</v>
      </c>
      <c r="B7420" t="s">
        <v>4130</v>
      </c>
      <c r="C7420" t="s">
        <v>1018</v>
      </c>
      <c r="D7420" t="s">
        <v>21</v>
      </c>
      <c r="E7420">
        <v>98531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43279</v>
      </c>
      <c r="L7420" t="s">
        <v>26</v>
      </c>
      <c r="N7420" t="s">
        <v>24</v>
      </c>
    </row>
    <row r="7421" spans="1:14" x14ac:dyDescent="0.25">
      <c r="A7421" t="s">
        <v>5208</v>
      </c>
      <c r="B7421" t="s">
        <v>5727</v>
      </c>
      <c r="C7421" t="s">
        <v>1018</v>
      </c>
      <c r="D7421" t="s">
        <v>21</v>
      </c>
      <c r="E7421">
        <v>98531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43279</v>
      </c>
      <c r="L7421" t="s">
        <v>26</v>
      </c>
      <c r="N7421" t="s">
        <v>24</v>
      </c>
    </row>
    <row r="7422" spans="1:14" x14ac:dyDescent="0.25">
      <c r="A7422" t="s">
        <v>7908</v>
      </c>
      <c r="B7422" t="s">
        <v>7909</v>
      </c>
      <c r="C7422" t="s">
        <v>7910</v>
      </c>
      <c r="D7422" t="s">
        <v>21</v>
      </c>
      <c r="E7422">
        <v>98539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43279</v>
      </c>
      <c r="L7422" t="s">
        <v>26</v>
      </c>
      <c r="N7422" t="s">
        <v>24</v>
      </c>
    </row>
    <row r="7423" spans="1:14" x14ac:dyDescent="0.25">
      <c r="A7423" t="s">
        <v>2009</v>
      </c>
      <c r="B7423" t="s">
        <v>2010</v>
      </c>
      <c r="C7423" t="s">
        <v>1998</v>
      </c>
      <c r="D7423" t="s">
        <v>21</v>
      </c>
      <c r="E7423">
        <v>98813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43279</v>
      </c>
      <c r="L7423" t="s">
        <v>26</v>
      </c>
      <c r="N7423" t="s">
        <v>24</v>
      </c>
    </row>
    <row r="7424" spans="1:14" x14ac:dyDescent="0.25">
      <c r="A7424" t="s">
        <v>1954</v>
      </c>
      <c r="B7424" t="s">
        <v>1955</v>
      </c>
      <c r="C7424" t="s">
        <v>1956</v>
      </c>
      <c r="D7424" t="s">
        <v>21</v>
      </c>
      <c r="E7424">
        <v>98830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43279</v>
      </c>
      <c r="L7424" t="s">
        <v>26</v>
      </c>
      <c r="N7424" t="s">
        <v>24</v>
      </c>
    </row>
    <row r="7425" spans="1:14" x14ac:dyDescent="0.25">
      <c r="A7425" t="s">
        <v>932</v>
      </c>
      <c r="B7425" t="s">
        <v>5617</v>
      </c>
      <c r="C7425" t="s">
        <v>183</v>
      </c>
      <c r="D7425" t="s">
        <v>21</v>
      </c>
      <c r="E7425">
        <v>98851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43279</v>
      </c>
      <c r="L7425" t="s">
        <v>26</v>
      </c>
      <c r="N7425" t="s">
        <v>24</v>
      </c>
    </row>
    <row r="7426" spans="1:14" x14ac:dyDescent="0.25">
      <c r="A7426" t="s">
        <v>1184</v>
      </c>
      <c r="B7426" t="s">
        <v>1185</v>
      </c>
      <c r="C7426" t="s">
        <v>196</v>
      </c>
      <c r="D7426" t="s">
        <v>21</v>
      </c>
      <c r="E7426">
        <v>98564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43279</v>
      </c>
      <c r="L7426" t="s">
        <v>26</v>
      </c>
      <c r="N7426" t="s">
        <v>24</v>
      </c>
    </row>
    <row r="7427" spans="1:14" x14ac:dyDescent="0.25">
      <c r="A7427" t="s">
        <v>1033</v>
      </c>
      <c r="B7427" t="s">
        <v>1034</v>
      </c>
      <c r="C7427" t="s">
        <v>1018</v>
      </c>
      <c r="D7427" t="s">
        <v>21</v>
      </c>
      <c r="E7427">
        <v>98531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43279</v>
      </c>
      <c r="L7427" t="s">
        <v>26</v>
      </c>
      <c r="N7427" t="s">
        <v>24</v>
      </c>
    </row>
    <row r="7428" spans="1:14" x14ac:dyDescent="0.25">
      <c r="A7428" t="s">
        <v>247</v>
      </c>
      <c r="B7428" t="s">
        <v>248</v>
      </c>
      <c r="C7428" t="s">
        <v>236</v>
      </c>
      <c r="D7428" t="s">
        <v>21</v>
      </c>
      <c r="E7428">
        <v>98406</v>
      </c>
      <c r="F7428" t="s">
        <v>22</v>
      </c>
      <c r="G7428" t="s">
        <v>22</v>
      </c>
      <c r="H7428" t="s">
        <v>57</v>
      </c>
      <c r="I7428" t="s">
        <v>212</v>
      </c>
      <c r="J7428" s="1">
        <v>43216</v>
      </c>
      <c r="K7428" s="1">
        <v>43279</v>
      </c>
      <c r="L7428" t="s">
        <v>118</v>
      </c>
      <c r="N7428" t="s">
        <v>1849</v>
      </c>
    </row>
    <row r="7429" spans="1:14" x14ac:dyDescent="0.25">
      <c r="A7429" t="s">
        <v>8256</v>
      </c>
      <c r="B7429" t="s">
        <v>8257</v>
      </c>
      <c r="C7429" t="s">
        <v>7594</v>
      </c>
      <c r="D7429" t="s">
        <v>21</v>
      </c>
      <c r="E7429">
        <v>98532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43279</v>
      </c>
      <c r="L7429" t="s">
        <v>26</v>
      </c>
      <c r="N7429" t="s">
        <v>24</v>
      </c>
    </row>
    <row r="7430" spans="1:14" x14ac:dyDescent="0.25">
      <c r="A7430" t="s">
        <v>7611</v>
      </c>
      <c r="B7430" t="s">
        <v>7612</v>
      </c>
      <c r="C7430" t="s">
        <v>2361</v>
      </c>
      <c r="D7430" t="s">
        <v>21</v>
      </c>
      <c r="E7430">
        <v>98582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43279</v>
      </c>
      <c r="L7430" t="s">
        <v>26</v>
      </c>
      <c r="N7430" t="s">
        <v>24</v>
      </c>
    </row>
    <row r="7431" spans="1:14" x14ac:dyDescent="0.25">
      <c r="A7431" t="s">
        <v>10157</v>
      </c>
      <c r="B7431" t="s">
        <v>10158</v>
      </c>
      <c r="C7431" t="s">
        <v>529</v>
      </c>
      <c r="D7431" t="s">
        <v>21</v>
      </c>
      <c r="E7431">
        <v>98033</v>
      </c>
      <c r="F7431" t="s">
        <v>22</v>
      </c>
      <c r="G7431" t="s">
        <v>22</v>
      </c>
      <c r="H7431" t="s">
        <v>57</v>
      </c>
      <c r="I7431" t="s">
        <v>58</v>
      </c>
      <c r="J7431" s="1">
        <v>43271</v>
      </c>
      <c r="K7431" s="1">
        <v>43279</v>
      </c>
      <c r="L7431" t="s">
        <v>118</v>
      </c>
      <c r="N7431" t="s">
        <v>1849</v>
      </c>
    </row>
    <row r="7432" spans="1:14" x14ac:dyDescent="0.25">
      <c r="A7432" t="s">
        <v>7995</v>
      </c>
      <c r="B7432" t="s">
        <v>7996</v>
      </c>
      <c r="C7432" t="s">
        <v>743</v>
      </c>
      <c r="D7432" t="s">
        <v>21</v>
      </c>
      <c r="E7432">
        <v>98597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43278</v>
      </c>
      <c r="L7432" t="s">
        <v>26</v>
      </c>
      <c r="N7432" t="s">
        <v>24</v>
      </c>
    </row>
    <row r="7433" spans="1:14" x14ac:dyDescent="0.25">
      <c r="A7433" t="s">
        <v>967</v>
      </c>
      <c r="B7433" t="s">
        <v>968</v>
      </c>
      <c r="C7433" t="s">
        <v>492</v>
      </c>
      <c r="D7433" t="s">
        <v>21</v>
      </c>
      <c r="E7433">
        <v>98503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43278</v>
      </c>
      <c r="L7433" t="s">
        <v>26</v>
      </c>
      <c r="N7433" t="s">
        <v>24</v>
      </c>
    </row>
    <row r="7434" spans="1:14" x14ac:dyDescent="0.25">
      <c r="A7434" t="s">
        <v>4620</v>
      </c>
      <c r="B7434" t="s">
        <v>4621</v>
      </c>
      <c r="C7434" t="s">
        <v>4622</v>
      </c>
      <c r="D7434" t="s">
        <v>21</v>
      </c>
      <c r="E7434">
        <v>98327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43278</v>
      </c>
      <c r="L7434" t="s">
        <v>26</v>
      </c>
      <c r="N7434" t="s">
        <v>24</v>
      </c>
    </row>
    <row r="7435" spans="1:14" x14ac:dyDescent="0.25">
      <c r="A7435" t="s">
        <v>3257</v>
      </c>
      <c r="B7435" t="s">
        <v>3258</v>
      </c>
      <c r="C7435" t="s">
        <v>3259</v>
      </c>
      <c r="D7435" t="s">
        <v>21</v>
      </c>
      <c r="E7435">
        <v>98857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43278</v>
      </c>
      <c r="L7435" t="s">
        <v>26</v>
      </c>
      <c r="N7435" t="s">
        <v>24</v>
      </c>
    </row>
    <row r="7436" spans="1:14" x14ac:dyDescent="0.25">
      <c r="A7436" t="s">
        <v>6313</v>
      </c>
      <c r="B7436" t="s">
        <v>6314</v>
      </c>
      <c r="C7436" t="s">
        <v>186</v>
      </c>
      <c r="D7436" t="s">
        <v>21</v>
      </c>
      <c r="E7436">
        <v>98823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43278</v>
      </c>
      <c r="L7436" t="s">
        <v>26</v>
      </c>
      <c r="N7436" t="s">
        <v>24</v>
      </c>
    </row>
    <row r="7437" spans="1:14" x14ac:dyDescent="0.25">
      <c r="A7437" t="s">
        <v>981</v>
      </c>
      <c r="B7437" t="s">
        <v>982</v>
      </c>
      <c r="C7437" t="s">
        <v>492</v>
      </c>
      <c r="D7437" t="s">
        <v>21</v>
      </c>
      <c r="E7437">
        <v>98516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43278</v>
      </c>
      <c r="L7437" t="s">
        <v>26</v>
      </c>
      <c r="N7437" t="s">
        <v>24</v>
      </c>
    </row>
    <row r="7438" spans="1:14" x14ac:dyDescent="0.25">
      <c r="A7438" t="s">
        <v>3113</v>
      </c>
      <c r="B7438" t="s">
        <v>3114</v>
      </c>
      <c r="C7438" t="s">
        <v>3048</v>
      </c>
      <c r="D7438" t="s">
        <v>21</v>
      </c>
      <c r="E7438">
        <v>98040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43278</v>
      </c>
      <c r="L7438" t="s">
        <v>26</v>
      </c>
      <c r="N7438" t="s">
        <v>24</v>
      </c>
    </row>
    <row r="7439" spans="1:14" x14ac:dyDescent="0.25">
      <c r="A7439" t="s">
        <v>1190</v>
      </c>
      <c r="B7439" t="s">
        <v>1191</v>
      </c>
      <c r="C7439" t="s">
        <v>492</v>
      </c>
      <c r="D7439" t="s">
        <v>21</v>
      </c>
      <c r="E7439">
        <v>98516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43278</v>
      </c>
      <c r="L7439" t="s">
        <v>26</v>
      </c>
      <c r="N7439" t="s">
        <v>24</v>
      </c>
    </row>
    <row r="7440" spans="1:14" x14ac:dyDescent="0.25">
      <c r="A7440" t="s">
        <v>3083</v>
      </c>
      <c r="B7440" t="s">
        <v>3084</v>
      </c>
      <c r="C7440" t="s">
        <v>492</v>
      </c>
      <c r="D7440" t="s">
        <v>21</v>
      </c>
      <c r="E7440">
        <v>98513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43278</v>
      </c>
      <c r="L7440" t="s">
        <v>26</v>
      </c>
      <c r="N7440" t="s">
        <v>24</v>
      </c>
    </row>
    <row r="7441" spans="1:14" x14ac:dyDescent="0.25">
      <c r="A7441" t="s">
        <v>3763</v>
      </c>
      <c r="B7441" t="s">
        <v>3764</v>
      </c>
      <c r="C7441" t="s">
        <v>492</v>
      </c>
      <c r="D7441" t="s">
        <v>21</v>
      </c>
      <c r="E7441">
        <v>98503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43278</v>
      </c>
      <c r="L7441" t="s">
        <v>26</v>
      </c>
      <c r="N7441" t="s">
        <v>24</v>
      </c>
    </row>
    <row r="7442" spans="1:14" x14ac:dyDescent="0.25">
      <c r="A7442" t="s">
        <v>5308</v>
      </c>
      <c r="B7442" t="s">
        <v>5309</v>
      </c>
      <c r="C7442" t="s">
        <v>186</v>
      </c>
      <c r="D7442" t="s">
        <v>21</v>
      </c>
      <c r="E7442">
        <v>98823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43278</v>
      </c>
      <c r="L7442" t="s">
        <v>26</v>
      </c>
      <c r="N7442" t="s">
        <v>24</v>
      </c>
    </row>
    <row r="7443" spans="1:14" x14ac:dyDescent="0.25">
      <c r="A7443" t="s">
        <v>7816</v>
      </c>
      <c r="B7443" t="s">
        <v>7817</v>
      </c>
      <c r="C7443" t="s">
        <v>743</v>
      </c>
      <c r="D7443" t="s">
        <v>21</v>
      </c>
      <c r="E7443">
        <v>98597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43278</v>
      </c>
      <c r="L7443" t="s">
        <v>26</v>
      </c>
      <c r="N7443" t="s">
        <v>24</v>
      </c>
    </row>
    <row r="7444" spans="1:14" x14ac:dyDescent="0.25">
      <c r="A7444" t="s">
        <v>352</v>
      </c>
      <c r="B7444" t="s">
        <v>3120</v>
      </c>
      <c r="C7444" t="s">
        <v>912</v>
      </c>
      <c r="D7444" t="s">
        <v>21</v>
      </c>
      <c r="E7444">
        <v>98837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43278</v>
      </c>
      <c r="L7444" t="s">
        <v>26</v>
      </c>
      <c r="N7444" t="s">
        <v>24</v>
      </c>
    </row>
    <row r="7445" spans="1:14" x14ac:dyDescent="0.25">
      <c r="A7445" t="s">
        <v>880</v>
      </c>
      <c r="B7445" t="s">
        <v>989</v>
      </c>
      <c r="C7445" t="s">
        <v>492</v>
      </c>
      <c r="D7445" t="s">
        <v>21</v>
      </c>
      <c r="E7445">
        <v>98503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43278</v>
      </c>
      <c r="L7445" t="s">
        <v>26</v>
      </c>
      <c r="N7445" t="s">
        <v>24</v>
      </c>
    </row>
    <row r="7446" spans="1:14" x14ac:dyDescent="0.25">
      <c r="A7446" t="s">
        <v>3123</v>
      </c>
      <c r="B7446" t="s">
        <v>3124</v>
      </c>
      <c r="C7446" t="s">
        <v>3048</v>
      </c>
      <c r="D7446" t="s">
        <v>21</v>
      </c>
      <c r="E7446">
        <v>98040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43278</v>
      </c>
      <c r="L7446" t="s">
        <v>26</v>
      </c>
      <c r="N7446" t="s">
        <v>24</v>
      </c>
    </row>
    <row r="7447" spans="1:14" x14ac:dyDescent="0.25">
      <c r="A7447" t="s">
        <v>7821</v>
      </c>
      <c r="B7447" t="s">
        <v>7822</v>
      </c>
      <c r="C7447" t="s">
        <v>743</v>
      </c>
      <c r="D7447" t="s">
        <v>21</v>
      </c>
      <c r="E7447">
        <v>98597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43278</v>
      </c>
      <c r="L7447" t="s">
        <v>26</v>
      </c>
      <c r="N7447" t="s">
        <v>24</v>
      </c>
    </row>
    <row r="7448" spans="1:14" x14ac:dyDescent="0.25">
      <c r="A7448" t="s">
        <v>5602</v>
      </c>
      <c r="B7448" t="s">
        <v>5603</v>
      </c>
      <c r="C7448" t="s">
        <v>186</v>
      </c>
      <c r="D7448" t="s">
        <v>21</v>
      </c>
      <c r="E7448">
        <v>98823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43278</v>
      </c>
      <c r="L7448" t="s">
        <v>26</v>
      </c>
      <c r="N7448" t="s">
        <v>24</v>
      </c>
    </row>
    <row r="7449" spans="1:14" x14ac:dyDescent="0.25">
      <c r="A7449" t="s">
        <v>10159</v>
      </c>
      <c r="B7449" t="s">
        <v>2991</v>
      </c>
      <c r="C7449" t="s">
        <v>309</v>
      </c>
      <c r="D7449" t="s">
        <v>21</v>
      </c>
      <c r="E7449">
        <v>98020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43278</v>
      </c>
      <c r="L7449" t="s">
        <v>26</v>
      </c>
      <c r="N7449" t="s">
        <v>24</v>
      </c>
    </row>
    <row r="7450" spans="1:14" x14ac:dyDescent="0.25">
      <c r="A7450" t="s">
        <v>581</v>
      </c>
      <c r="B7450" t="s">
        <v>1698</v>
      </c>
      <c r="C7450" t="s">
        <v>492</v>
      </c>
      <c r="D7450" t="s">
        <v>21</v>
      </c>
      <c r="E7450">
        <v>98516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43278</v>
      </c>
      <c r="L7450" t="s">
        <v>26</v>
      </c>
      <c r="N7450" t="s">
        <v>24</v>
      </c>
    </row>
    <row r="7451" spans="1:14" x14ac:dyDescent="0.25">
      <c r="A7451" t="s">
        <v>1199</v>
      </c>
      <c r="B7451" t="s">
        <v>1200</v>
      </c>
      <c r="C7451" t="s">
        <v>492</v>
      </c>
      <c r="D7451" t="s">
        <v>21</v>
      </c>
      <c r="E7451">
        <v>98513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43278</v>
      </c>
      <c r="L7451" t="s">
        <v>26</v>
      </c>
      <c r="N7451" t="s">
        <v>24</v>
      </c>
    </row>
    <row r="7452" spans="1:14" x14ac:dyDescent="0.25">
      <c r="A7452" t="s">
        <v>1898</v>
      </c>
      <c r="B7452" t="s">
        <v>1899</v>
      </c>
      <c r="C7452" t="s">
        <v>186</v>
      </c>
      <c r="D7452" t="s">
        <v>21</v>
      </c>
      <c r="E7452">
        <v>98823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43278</v>
      </c>
      <c r="L7452" t="s">
        <v>26</v>
      </c>
      <c r="N7452" t="s">
        <v>24</v>
      </c>
    </row>
    <row r="7453" spans="1:14" x14ac:dyDescent="0.25">
      <c r="A7453" t="s">
        <v>3268</v>
      </c>
      <c r="B7453" t="s">
        <v>3269</v>
      </c>
      <c r="C7453" t="s">
        <v>912</v>
      </c>
      <c r="D7453" t="s">
        <v>21</v>
      </c>
      <c r="E7453">
        <v>98837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43278</v>
      </c>
      <c r="L7453" t="s">
        <v>26</v>
      </c>
      <c r="N7453" t="s">
        <v>24</v>
      </c>
    </row>
    <row r="7454" spans="1:14" x14ac:dyDescent="0.25">
      <c r="A7454" t="s">
        <v>5606</v>
      </c>
      <c r="B7454" t="s">
        <v>5607</v>
      </c>
      <c r="C7454" t="s">
        <v>186</v>
      </c>
      <c r="D7454" t="s">
        <v>21</v>
      </c>
      <c r="E7454">
        <v>98823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43278</v>
      </c>
      <c r="L7454" t="s">
        <v>26</v>
      </c>
      <c r="N7454" t="s">
        <v>24</v>
      </c>
    </row>
    <row r="7455" spans="1:14" x14ac:dyDescent="0.25">
      <c r="A7455" t="s">
        <v>7825</v>
      </c>
      <c r="B7455" t="s">
        <v>7826</v>
      </c>
      <c r="C7455" t="s">
        <v>743</v>
      </c>
      <c r="D7455" t="s">
        <v>21</v>
      </c>
      <c r="E7455">
        <v>98597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43278</v>
      </c>
      <c r="L7455" t="s">
        <v>26</v>
      </c>
      <c r="N7455" t="s">
        <v>24</v>
      </c>
    </row>
    <row r="7456" spans="1:14" x14ac:dyDescent="0.25">
      <c r="A7456" t="s">
        <v>5316</v>
      </c>
      <c r="B7456" t="s">
        <v>5317</v>
      </c>
      <c r="C7456" t="s">
        <v>186</v>
      </c>
      <c r="D7456" t="s">
        <v>21</v>
      </c>
      <c r="E7456">
        <v>98823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43278</v>
      </c>
      <c r="L7456" t="s">
        <v>26</v>
      </c>
      <c r="N7456" t="s">
        <v>24</v>
      </c>
    </row>
    <row r="7457" spans="1:14" x14ac:dyDescent="0.25">
      <c r="A7457" t="s">
        <v>741</v>
      </c>
      <c r="B7457" t="s">
        <v>742</v>
      </c>
      <c r="C7457" t="s">
        <v>743</v>
      </c>
      <c r="D7457" t="s">
        <v>21</v>
      </c>
      <c r="E7457">
        <v>98597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43278</v>
      </c>
      <c r="L7457" t="s">
        <v>26</v>
      </c>
      <c r="N7457" t="s">
        <v>24</v>
      </c>
    </row>
    <row r="7458" spans="1:14" x14ac:dyDescent="0.25">
      <c r="A7458" t="s">
        <v>3275</v>
      </c>
      <c r="B7458" t="s">
        <v>3276</v>
      </c>
      <c r="C7458" t="s">
        <v>3259</v>
      </c>
      <c r="D7458" t="s">
        <v>21</v>
      </c>
      <c r="E7458">
        <v>98857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43278</v>
      </c>
      <c r="L7458" t="s">
        <v>26</v>
      </c>
      <c r="N7458" t="s">
        <v>24</v>
      </c>
    </row>
    <row r="7459" spans="1:14" x14ac:dyDescent="0.25">
      <c r="A7459" t="s">
        <v>2096</v>
      </c>
      <c r="B7459" t="s">
        <v>2097</v>
      </c>
      <c r="C7459" t="s">
        <v>2098</v>
      </c>
      <c r="D7459" t="s">
        <v>21</v>
      </c>
      <c r="E7459">
        <v>98860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43278</v>
      </c>
      <c r="L7459" t="s">
        <v>26</v>
      </c>
      <c r="N7459" t="s">
        <v>24</v>
      </c>
    </row>
    <row r="7460" spans="1:14" x14ac:dyDescent="0.25">
      <c r="A7460" t="s">
        <v>5614</v>
      </c>
      <c r="B7460" t="s">
        <v>5615</v>
      </c>
      <c r="C7460" t="s">
        <v>186</v>
      </c>
      <c r="D7460" t="s">
        <v>21</v>
      </c>
      <c r="E7460">
        <v>98823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43278</v>
      </c>
      <c r="L7460" t="s">
        <v>26</v>
      </c>
      <c r="N7460" t="s">
        <v>24</v>
      </c>
    </row>
    <row r="7461" spans="1:14" x14ac:dyDescent="0.25">
      <c r="A7461" t="s">
        <v>10160</v>
      </c>
      <c r="B7461" t="s">
        <v>10161</v>
      </c>
      <c r="C7461" t="s">
        <v>183</v>
      </c>
      <c r="D7461" t="s">
        <v>21</v>
      </c>
      <c r="E7461">
        <v>98851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43278</v>
      </c>
      <c r="L7461" t="s">
        <v>26</v>
      </c>
      <c r="N7461" t="s">
        <v>24</v>
      </c>
    </row>
    <row r="7462" spans="1:14" x14ac:dyDescent="0.25">
      <c r="A7462" t="s">
        <v>6549</v>
      </c>
      <c r="B7462" t="s">
        <v>7834</v>
      </c>
      <c r="C7462" t="s">
        <v>743</v>
      </c>
      <c r="D7462" t="s">
        <v>21</v>
      </c>
      <c r="E7462">
        <v>98597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43278</v>
      </c>
      <c r="L7462" t="s">
        <v>26</v>
      </c>
      <c r="N7462" t="s">
        <v>24</v>
      </c>
    </row>
    <row r="7463" spans="1:14" x14ac:dyDescent="0.25">
      <c r="A7463" t="s">
        <v>3281</v>
      </c>
      <c r="B7463" t="s">
        <v>3282</v>
      </c>
      <c r="C7463" t="s">
        <v>912</v>
      </c>
      <c r="D7463" t="s">
        <v>21</v>
      </c>
      <c r="E7463">
        <v>98837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43278</v>
      </c>
      <c r="L7463" t="s">
        <v>26</v>
      </c>
      <c r="N7463" t="s">
        <v>24</v>
      </c>
    </row>
    <row r="7464" spans="1:14" x14ac:dyDescent="0.25">
      <c r="A7464" t="s">
        <v>932</v>
      </c>
      <c r="B7464" t="s">
        <v>5616</v>
      </c>
      <c r="C7464" t="s">
        <v>186</v>
      </c>
      <c r="D7464" t="s">
        <v>21</v>
      </c>
      <c r="E7464">
        <v>98823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43278</v>
      </c>
      <c r="L7464" t="s">
        <v>26</v>
      </c>
      <c r="N7464" t="s">
        <v>24</v>
      </c>
    </row>
    <row r="7465" spans="1:14" x14ac:dyDescent="0.25">
      <c r="A7465" t="s">
        <v>10162</v>
      </c>
      <c r="B7465" t="s">
        <v>10163</v>
      </c>
      <c r="C7465" t="s">
        <v>492</v>
      </c>
      <c r="D7465" t="s">
        <v>21</v>
      </c>
      <c r="E7465">
        <v>98503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43278</v>
      </c>
      <c r="L7465" t="s">
        <v>26</v>
      </c>
      <c r="N7465" t="s">
        <v>24</v>
      </c>
    </row>
    <row r="7466" spans="1:14" x14ac:dyDescent="0.25">
      <c r="A7466" t="s">
        <v>3101</v>
      </c>
      <c r="B7466" t="s">
        <v>3102</v>
      </c>
      <c r="C7466" t="s">
        <v>492</v>
      </c>
      <c r="D7466" t="s">
        <v>21</v>
      </c>
      <c r="E7466">
        <v>98503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43278</v>
      </c>
      <c r="L7466" t="s">
        <v>26</v>
      </c>
      <c r="N7466" t="s">
        <v>24</v>
      </c>
    </row>
    <row r="7467" spans="1:14" x14ac:dyDescent="0.25">
      <c r="A7467" t="s">
        <v>556</v>
      </c>
      <c r="B7467" t="s">
        <v>10164</v>
      </c>
      <c r="C7467" t="s">
        <v>492</v>
      </c>
      <c r="D7467" t="s">
        <v>21</v>
      </c>
      <c r="E7467">
        <v>98503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43278</v>
      </c>
      <c r="L7467" t="s">
        <v>26</v>
      </c>
      <c r="N7467" t="s">
        <v>24</v>
      </c>
    </row>
    <row r="7468" spans="1:14" x14ac:dyDescent="0.25">
      <c r="A7468" t="s">
        <v>2186</v>
      </c>
      <c r="B7468" t="s">
        <v>2187</v>
      </c>
      <c r="C7468" t="s">
        <v>309</v>
      </c>
      <c r="D7468" t="s">
        <v>21</v>
      </c>
      <c r="E7468">
        <v>98026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43277</v>
      </c>
      <c r="L7468" t="s">
        <v>26</v>
      </c>
      <c r="N7468" t="s">
        <v>24</v>
      </c>
    </row>
    <row r="7469" spans="1:14" x14ac:dyDescent="0.25">
      <c r="A7469" t="s">
        <v>3013</v>
      </c>
      <c r="B7469" t="s">
        <v>3014</v>
      </c>
      <c r="C7469" t="s">
        <v>309</v>
      </c>
      <c r="D7469" t="s">
        <v>21</v>
      </c>
      <c r="E7469">
        <v>98020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43277</v>
      </c>
      <c r="L7469" t="s">
        <v>26</v>
      </c>
      <c r="N7469" t="s">
        <v>24</v>
      </c>
    </row>
    <row r="7470" spans="1:14" x14ac:dyDescent="0.25">
      <c r="A7470" t="s">
        <v>2253</v>
      </c>
      <c r="B7470" t="s">
        <v>2254</v>
      </c>
      <c r="C7470" t="s">
        <v>309</v>
      </c>
      <c r="D7470" t="s">
        <v>21</v>
      </c>
      <c r="E7470">
        <v>98020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43277</v>
      </c>
      <c r="L7470" t="s">
        <v>26</v>
      </c>
      <c r="N7470" t="s">
        <v>24</v>
      </c>
    </row>
    <row r="7471" spans="1:14" x14ac:dyDescent="0.25">
      <c r="A7471" t="s">
        <v>2188</v>
      </c>
      <c r="B7471" t="s">
        <v>2189</v>
      </c>
      <c r="C7471" t="s">
        <v>309</v>
      </c>
      <c r="D7471" t="s">
        <v>21</v>
      </c>
      <c r="E7471">
        <v>98020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43277</v>
      </c>
      <c r="L7471" t="s">
        <v>26</v>
      </c>
      <c r="N7471" t="s">
        <v>24</v>
      </c>
    </row>
    <row r="7472" spans="1:14" x14ac:dyDescent="0.25">
      <c r="A7472" t="s">
        <v>4490</v>
      </c>
      <c r="B7472" t="s">
        <v>4491</v>
      </c>
      <c r="C7472" t="s">
        <v>56</v>
      </c>
      <c r="D7472" t="s">
        <v>21</v>
      </c>
      <c r="E7472">
        <v>99354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43277</v>
      </c>
      <c r="L7472" t="s">
        <v>26</v>
      </c>
      <c r="N7472" t="s">
        <v>24</v>
      </c>
    </row>
    <row r="7473" spans="1:14" x14ac:dyDescent="0.25">
      <c r="A7473" t="s">
        <v>10165</v>
      </c>
      <c r="B7473" t="s">
        <v>1435</v>
      </c>
      <c r="C7473" t="s">
        <v>309</v>
      </c>
      <c r="D7473" t="s">
        <v>21</v>
      </c>
      <c r="E7473">
        <v>98020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43277</v>
      </c>
      <c r="L7473" t="s">
        <v>26</v>
      </c>
      <c r="N7473" t="s">
        <v>24</v>
      </c>
    </row>
    <row r="7474" spans="1:14" x14ac:dyDescent="0.25">
      <c r="A7474" t="s">
        <v>2190</v>
      </c>
      <c r="B7474" t="s">
        <v>2191</v>
      </c>
      <c r="C7474" t="s">
        <v>309</v>
      </c>
      <c r="D7474" t="s">
        <v>21</v>
      </c>
      <c r="E7474">
        <v>98020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43277</v>
      </c>
      <c r="L7474" t="s">
        <v>26</v>
      </c>
      <c r="N7474" t="s">
        <v>24</v>
      </c>
    </row>
    <row r="7475" spans="1:14" x14ac:dyDescent="0.25">
      <c r="A7475" t="s">
        <v>3130</v>
      </c>
      <c r="B7475" t="s">
        <v>7290</v>
      </c>
      <c r="C7475" t="s">
        <v>142</v>
      </c>
      <c r="D7475" t="s">
        <v>21</v>
      </c>
      <c r="E7475">
        <v>98902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43277</v>
      </c>
      <c r="L7475" t="s">
        <v>26</v>
      </c>
      <c r="N7475" t="s">
        <v>24</v>
      </c>
    </row>
    <row r="7476" spans="1:14" x14ac:dyDescent="0.25">
      <c r="A7476" t="s">
        <v>7291</v>
      </c>
      <c r="B7476" t="s">
        <v>7292</v>
      </c>
      <c r="C7476" t="s">
        <v>178</v>
      </c>
      <c r="D7476" t="s">
        <v>21</v>
      </c>
      <c r="E7476">
        <v>98944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43277</v>
      </c>
      <c r="L7476" t="s">
        <v>26</v>
      </c>
      <c r="N7476" t="s">
        <v>24</v>
      </c>
    </row>
    <row r="7477" spans="1:14" x14ac:dyDescent="0.25">
      <c r="A7477" t="s">
        <v>10166</v>
      </c>
      <c r="B7477" t="s">
        <v>10167</v>
      </c>
      <c r="C7477" t="s">
        <v>165</v>
      </c>
      <c r="D7477" t="s">
        <v>21</v>
      </c>
      <c r="E7477">
        <v>98375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43277</v>
      </c>
      <c r="L7477" t="s">
        <v>26</v>
      </c>
      <c r="N7477" t="s">
        <v>24</v>
      </c>
    </row>
    <row r="7478" spans="1:14" x14ac:dyDescent="0.25">
      <c r="A7478" t="s">
        <v>356</v>
      </c>
      <c r="B7478" t="s">
        <v>2750</v>
      </c>
      <c r="C7478" t="s">
        <v>165</v>
      </c>
      <c r="D7478" t="s">
        <v>21</v>
      </c>
      <c r="E7478">
        <v>98373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43277</v>
      </c>
      <c r="L7478" t="s">
        <v>26</v>
      </c>
      <c r="N7478" t="s">
        <v>24</v>
      </c>
    </row>
    <row r="7479" spans="1:14" x14ac:dyDescent="0.25">
      <c r="A7479" t="s">
        <v>316</v>
      </c>
      <c r="B7479" t="s">
        <v>8378</v>
      </c>
      <c r="C7479" t="s">
        <v>84</v>
      </c>
      <c r="D7479" t="s">
        <v>21</v>
      </c>
      <c r="E7479">
        <v>98926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43277</v>
      </c>
      <c r="L7479" t="s">
        <v>26</v>
      </c>
      <c r="N7479" t="s">
        <v>24</v>
      </c>
    </row>
    <row r="7480" spans="1:14" x14ac:dyDescent="0.25">
      <c r="A7480" t="s">
        <v>3133</v>
      </c>
      <c r="B7480" t="s">
        <v>3134</v>
      </c>
      <c r="C7480" t="s">
        <v>3048</v>
      </c>
      <c r="D7480" t="s">
        <v>21</v>
      </c>
      <c r="E7480">
        <v>98040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43277</v>
      </c>
      <c r="L7480" t="s">
        <v>26</v>
      </c>
      <c r="N7480" t="s">
        <v>24</v>
      </c>
    </row>
    <row r="7481" spans="1:14" x14ac:dyDescent="0.25">
      <c r="A7481" t="s">
        <v>852</v>
      </c>
      <c r="B7481" t="s">
        <v>853</v>
      </c>
      <c r="C7481" t="s">
        <v>37</v>
      </c>
      <c r="D7481" t="s">
        <v>21</v>
      </c>
      <c r="E7481">
        <v>99336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43277</v>
      </c>
      <c r="L7481" t="s">
        <v>26</v>
      </c>
      <c r="N7481" t="s">
        <v>24</v>
      </c>
    </row>
    <row r="7482" spans="1:14" x14ac:dyDescent="0.25">
      <c r="A7482" t="s">
        <v>852</v>
      </c>
      <c r="B7482" t="s">
        <v>854</v>
      </c>
      <c r="C7482" t="s">
        <v>37</v>
      </c>
      <c r="D7482" t="s">
        <v>21</v>
      </c>
      <c r="E7482">
        <v>99336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43277</v>
      </c>
      <c r="L7482" t="s">
        <v>26</v>
      </c>
      <c r="N7482" t="s">
        <v>24</v>
      </c>
    </row>
    <row r="7483" spans="1:14" x14ac:dyDescent="0.25">
      <c r="A7483" t="s">
        <v>10168</v>
      </c>
      <c r="B7483" t="s">
        <v>10169</v>
      </c>
      <c r="C7483" t="s">
        <v>165</v>
      </c>
      <c r="D7483" t="s">
        <v>21</v>
      </c>
      <c r="E7483">
        <v>98373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43277</v>
      </c>
      <c r="L7483" t="s">
        <v>26</v>
      </c>
      <c r="N7483" t="s">
        <v>24</v>
      </c>
    </row>
    <row r="7484" spans="1:14" x14ac:dyDescent="0.25">
      <c r="A7484" t="s">
        <v>1239</v>
      </c>
      <c r="B7484" t="s">
        <v>1240</v>
      </c>
      <c r="C7484" t="s">
        <v>165</v>
      </c>
      <c r="D7484" t="s">
        <v>21</v>
      </c>
      <c r="E7484">
        <v>98373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43277</v>
      </c>
      <c r="L7484" t="s">
        <v>26</v>
      </c>
      <c r="N7484" t="s">
        <v>24</v>
      </c>
    </row>
    <row r="7485" spans="1:14" x14ac:dyDescent="0.25">
      <c r="A7485" t="s">
        <v>10170</v>
      </c>
      <c r="B7485" t="s">
        <v>308</v>
      </c>
      <c r="C7485" t="s">
        <v>309</v>
      </c>
      <c r="D7485" t="s">
        <v>21</v>
      </c>
      <c r="E7485">
        <v>98026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43277</v>
      </c>
      <c r="L7485" t="s">
        <v>26</v>
      </c>
      <c r="N7485" t="s">
        <v>24</v>
      </c>
    </row>
    <row r="7486" spans="1:14" x14ac:dyDescent="0.25">
      <c r="A7486" t="s">
        <v>3342</v>
      </c>
      <c r="B7486" t="s">
        <v>3343</v>
      </c>
      <c r="C7486" t="s">
        <v>34</v>
      </c>
      <c r="D7486" t="s">
        <v>21</v>
      </c>
      <c r="E7486">
        <v>98685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43277</v>
      </c>
      <c r="L7486" t="s">
        <v>26</v>
      </c>
      <c r="N7486" t="s">
        <v>24</v>
      </c>
    </row>
    <row r="7487" spans="1:14" x14ac:dyDescent="0.25">
      <c r="A7487" t="s">
        <v>10171</v>
      </c>
      <c r="B7487" t="s">
        <v>1616</v>
      </c>
      <c r="C7487" t="s">
        <v>309</v>
      </c>
      <c r="D7487" t="s">
        <v>21</v>
      </c>
      <c r="E7487">
        <v>98020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43277</v>
      </c>
      <c r="L7487" t="s">
        <v>26</v>
      </c>
      <c r="N7487" t="s">
        <v>24</v>
      </c>
    </row>
    <row r="7488" spans="1:14" x14ac:dyDescent="0.25">
      <c r="A7488" t="s">
        <v>7299</v>
      </c>
      <c r="B7488" t="s">
        <v>7300</v>
      </c>
      <c r="C7488" t="s">
        <v>142</v>
      </c>
      <c r="D7488" t="s">
        <v>21</v>
      </c>
      <c r="E7488">
        <v>98902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43277</v>
      </c>
      <c r="L7488" t="s">
        <v>26</v>
      </c>
      <c r="N7488" t="s">
        <v>24</v>
      </c>
    </row>
    <row r="7489" spans="1:14" x14ac:dyDescent="0.25">
      <c r="A7489" t="s">
        <v>1619</v>
      </c>
      <c r="B7489" t="s">
        <v>1620</v>
      </c>
      <c r="C7489" t="s">
        <v>309</v>
      </c>
      <c r="D7489" t="s">
        <v>21</v>
      </c>
      <c r="E7489">
        <v>98020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43277</v>
      </c>
      <c r="L7489" t="s">
        <v>26</v>
      </c>
      <c r="N7489" t="s">
        <v>24</v>
      </c>
    </row>
    <row r="7490" spans="1:14" x14ac:dyDescent="0.25">
      <c r="A7490" t="s">
        <v>1499</v>
      </c>
      <c r="B7490" t="s">
        <v>1500</v>
      </c>
      <c r="C7490" t="s">
        <v>309</v>
      </c>
      <c r="D7490" t="s">
        <v>21</v>
      </c>
      <c r="E7490">
        <v>98026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43277</v>
      </c>
      <c r="L7490" t="s">
        <v>26</v>
      </c>
      <c r="N7490" t="s">
        <v>24</v>
      </c>
    </row>
    <row r="7491" spans="1:14" x14ac:dyDescent="0.25">
      <c r="A7491" t="s">
        <v>4290</v>
      </c>
      <c r="B7491" t="s">
        <v>4291</v>
      </c>
      <c r="C7491" t="s">
        <v>56</v>
      </c>
      <c r="D7491" t="s">
        <v>21</v>
      </c>
      <c r="E7491">
        <v>99352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43277</v>
      </c>
      <c r="L7491" t="s">
        <v>26</v>
      </c>
      <c r="N7491" t="s">
        <v>24</v>
      </c>
    </row>
    <row r="7492" spans="1:14" x14ac:dyDescent="0.25">
      <c r="A7492" t="s">
        <v>1536</v>
      </c>
      <c r="B7492" t="s">
        <v>1537</v>
      </c>
      <c r="C7492" t="s">
        <v>309</v>
      </c>
      <c r="D7492" t="s">
        <v>21</v>
      </c>
      <c r="E7492">
        <v>98020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43277</v>
      </c>
      <c r="L7492" t="s">
        <v>26</v>
      </c>
      <c r="N7492" t="s">
        <v>24</v>
      </c>
    </row>
    <row r="7493" spans="1:14" x14ac:dyDescent="0.25">
      <c r="A7493" t="s">
        <v>207</v>
      </c>
      <c r="B7493" t="s">
        <v>3026</v>
      </c>
      <c r="C7493" t="s">
        <v>309</v>
      </c>
      <c r="D7493" t="s">
        <v>21</v>
      </c>
      <c r="E7493">
        <v>98026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43277</v>
      </c>
      <c r="L7493" t="s">
        <v>26</v>
      </c>
      <c r="N7493" t="s">
        <v>24</v>
      </c>
    </row>
    <row r="7494" spans="1:14" x14ac:dyDescent="0.25">
      <c r="A7494" t="s">
        <v>4135</v>
      </c>
      <c r="B7494" t="s">
        <v>4112</v>
      </c>
      <c r="C7494" t="s">
        <v>56</v>
      </c>
      <c r="D7494" t="s">
        <v>21</v>
      </c>
      <c r="E7494">
        <v>99352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43277</v>
      </c>
      <c r="L7494" t="s">
        <v>26</v>
      </c>
      <c r="N7494" t="s">
        <v>24</v>
      </c>
    </row>
    <row r="7495" spans="1:14" x14ac:dyDescent="0.25">
      <c r="A7495" t="s">
        <v>3904</v>
      </c>
      <c r="B7495" t="s">
        <v>3905</v>
      </c>
      <c r="C7495" t="s">
        <v>3880</v>
      </c>
      <c r="D7495" t="s">
        <v>21</v>
      </c>
      <c r="E7495">
        <v>98922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43277</v>
      </c>
      <c r="L7495" t="s">
        <v>26</v>
      </c>
      <c r="N7495" t="s">
        <v>24</v>
      </c>
    </row>
    <row r="7496" spans="1:14" x14ac:dyDescent="0.25">
      <c r="A7496" t="s">
        <v>10172</v>
      </c>
      <c r="B7496" t="s">
        <v>3309</v>
      </c>
      <c r="C7496" t="s">
        <v>34</v>
      </c>
      <c r="D7496" t="s">
        <v>21</v>
      </c>
      <c r="E7496">
        <v>98686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43277</v>
      </c>
      <c r="L7496" t="s">
        <v>26</v>
      </c>
      <c r="N7496" t="s">
        <v>24</v>
      </c>
    </row>
    <row r="7497" spans="1:14" x14ac:dyDescent="0.25">
      <c r="A7497" t="s">
        <v>2117</v>
      </c>
      <c r="B7497" t="s">
        <v>2118</v>
      </c>
      <c r="C7497" t="s">
        <v>2111</v>
      </c>
      <c r="D7497" t="s">
        <v>21</v>
      </c>
      <c r="E7497">
        <v>98923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43277</v>
      </c>
      <c r="L7497" t="s">
        <v>26</v>
      </c>
      <c r="N7497" t="s">
        <v>24</v>
      </c>
    </row>
    <row r="7498" spans="1:14" x14ac:dyDescent="0.25">
      <c r="A7498" t="s">
        <v>4295</v>
      </c>
      <c r="B7498" t="s">
        <v>4296</v>
      </c>
      <c r="C7498" t="s">
        <v>56</v>
      </c>
      <c r="D7498" t="s">
        <v>21</v>
      </c>
      <c r="E7498">
        <v>99354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43277</v>
      </c>
      <c r="L7498" t="s">
        <v>26</v>
      </c>
      <c r="N7498" t="s">
        <v>24</v>
      </c>
    </row>
    <row r="7499" spans="1:14" x14ac:dyDescent="0.25">
      <c r="A7499" t="s">
        <v>3148</v>
      </c>
      <c r="B7499" t="s">
        <v>3149</v>
      </c>
      <c r="C7499" t="s">
        <v>3048</v>
      </c>
      <c r="D7499" t="s">
        <v>21</v>
      </c>
      <c r="E7499">
        <v>98040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43277</v>
      </c>
      <c r="L7499" t="s">
        <v>26</v>
      </c>
      <c r="N7499" t="s">
        <v>24</v>
      </c>
    </row>
    <row r="7500" spans="1:14" x14ac:dyDescent="0.25">
      <c r="A7500" t="s">
        <v>1627</v>
      </c>
      <c r="B7500" t="s">
        <v>1628</v>
      </c>
      <c r="C7500" t="s">
        <v>309</v>
      </c>
      <c r="D7500" t="s">
        <v>21</v>
      </c>
      <c r="E7500">
        <v>98020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43277</v>
      </c>
      <c r="L7500" t="s">
        <v>26</v>
      </c>
      <c r="N7500" t="s">
        <v>24</v>
      </c>
    </row>
    <row r="7501" spans="1:14" x14ac:dyDescent="0.25">
      <c r="A7501" t="s">
        <v>1117</v>
      </c>
      <c r="B7501" t="s">
        <v>7164</v>
      </c>
      <c r="C7501" t="s">
        <v>84</v>
      </c>
      <c r="D7501" t="s">
        <v>21</v>
      </c>
      <c r="E7501">
        <v>98926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43277</v>
      </c>
      <c r="L7501" t="s">
        <v>26</v>
      </c>
      <c r="N7501" t="s">
        <v>24</v>
      </c>
    </row>
    <row r="7502" spans="1:14" x14ac:dyDescent="0.25">
      <c r="A7502" t="s">
        <v>3864</v>
      </c>
      <c r="B7502" t="s">
        <v>3865</v>
      </c>
      <c r="C7502" t="s">
        <v>3835</v>
      </c>
      <c r="D7502" t="s">
        <v>21</v>
      </c>
      <c r="E7502">
        <v>98045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43277</v>
      </c>
      <c r="L7502" t="s">
        <v>26</v>
      </c>
      <c r="N7502" t="s">
        <v>24</v>
      </c>
    </row>
    <row r="7503" spans="1:14" x14ac:dyDescent="0.25">
      <c r="A7503" t="s">
        <v>7153</v>
      </c>
      <c r="B7503" t="s">
        <v>7154</v>
      </c>
      <c r="C7503" t="s">
        <v>84</v>
      </c>
      <c r="D7503" t="s">
        <v>21</v>
      </c>
      <c r="E7503">
        <v>98926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43276</v>
      </c>
      <c r="L7503" t="s">
        <v>26</v>
      </c>
      <c r="N7503" t="s">
        <v>24</v>
      </c>
    </row>
    <row r="7504" spans="1:14" x14ac:dyDescent="0.25">
      <c r="A7504" t="s">
        <v>8363</v>
      </c>
      <c r="B7504" t="s">
        <v>8364</v>
      </c>
      <c r="C7504" t="s">
        <v>84</v>
      </c>
      <c r="D7504" t="s">
        <v>21</v>
      </c>
      <c r="E7504">
        <v>98926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43276</v>
      </c>
      <c r="L7504" t="s">
        <v>26</v>
      </c>
      <c r="N7504" t="s">
        <v>24</v>
      </c>
    </row>
    <row r="7505" spans="1:14" x14ac:dyDescent="0.25">
      <c r="A7505" t="s">
        <v>8365</v>
      </c>
      <c r="B7505" t="s">
        <v>8366</v>
      </c>
      <c r="C7505" t="s">
        <v>84</v>
      </c>
      <c r="D7505" t="s">
        <v>21</v>
      </c>
      <c r="E7505">
        <v>98926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43276</v>
      </c>
      <c r="L7505" t="s">
        <v>26</v>
      </c>
      <c r="N7505" t="s">
        <v>24</v>
      </c>
    </row>
    <row r="7506" spans="1:14" x14ac:dyDescent="0.25">
      <c r="A7506" t="s">
        <v>8367</v>
      </c>
      <c r="B7506" t="s">
        <v>8368</v>
      </c>
      <c r="C7506" t="s">
        <v>84</v>
      </c>
      <c r="D7506" t="s">
        <v>21</v>
      </c>
      <c r="E7506">
        <v>98926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43276</v>
      </c>
      <c r="L7506" t="s">
        <v>26</v>
      </c>
      <c r="N7506" t="s">
        <v>24</v>
      </c>
    </row>
    <row r="7507" spans="1:14" x14ac:dyDescent="0.25">
      <c r="A7507" t="s">
        <v>3081</v>
      </c>
      <c r="B7507" t="s">
        <v>3082</v>
      </c>
      <c r="C7507" t="s">
        <v>3048</v>
      </c>
      <c r="D7507" t="s">
        <v>21</v>
      </c>
      <c r="E7507">
        <v>98040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43276</v>
      </c>
      <c r="L7507" t="s">
        <v>26</v>
      </c>
      <c r="N7507" t="s">
        <v>24</v>
      </c>
    </row>
    <row r="7508" spans="1:14" x14ac:dyDescent="0.25">
      <c r="A7508" t="s">
        <v>6026</v>
      </c>
      <c r="B7508" t="s">
        <v>6027</v>
      </c>
      <c r="C7508" t="s">
        <v>34</v>
      </c>
      <c r="D7508" t="s">
        <v>21</v>
      </c>
      <c r="E7508">
        <v>98663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43276</v>
      </c>
      <c r="L7508" t="s">
        <v>26</v>
      </c>
      <c r="N7508" t="s">
        <v>24</v>
      </c>
    </row>
    <row r="7509" spans="1:14" x14ac:dyDescent="0.25">
      <c r="A7509" t="s">
        <v>3046</v>
      </c>
      <c r="B7509" t="s">
        <v>3047</v>
      </c>
      <c r="C7509" t="s">
        <v>3048</v>
      </c>
      <c r="D7509" t="s">
        <v>21</v>
      </c>
      <c r="E7509">
        <v>98040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43276</v>
      </c>
      <c r="L7509" t="s">
        <v>26</v>
      </c>
      <c r="N7509" t="s">
        <v>24</v>
      </c>
    </row>
    <row r="7510" spans="1:14" x14ac:dyDescent="0.25">
      <c r="A7510" t="s">
        <v>7732</v>
      </c>
      <c r="B7510" t="s">
        <v>7733</v>
      </c>
      <c r="C7510" t="s">
        <v>266</v>
      </c>
      <c r="D7510" t="s">
        <v>21</v>
      </c>
      <c r="E7510">
        <v>98002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43276</v>
      </c>
      <c r="L7510" t="s">
        <v>26</v>
      </c>
      <c r="N7510" t="s">
        <v>24</v>
      </c>
    </row>
    <row r="7511" spans="1:14" x14ac:dyDescent="0.25">
      <c r="A7511" t="s">
        <v>6381</v>
      </c>
      <c r="B7511" t="s">
        <v>6382</v>
      </c>
      <c r="C7511" t="s">
        <v>6372</v>
      </c>
      <c r="D7511" t="s">
        <v>21</v>
      </c>
      <c r="E7511">
        <v>98620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43276</v>
      </c>
      <c r="L7511" t="s">
        <v>26</v>
      </c>
      <c r="N7511" t="s">
        <v>24</v>
      </c>
    </row>
    <row r="7512" spans="1:14" x14ac:dyDescent="0.25">
      <c r="A7512" t="s">
        <v>6400</v>
      </c>
      <c r="B7512" t="s">
        <v>6401</v>
      </c>
      <c r="C7512" t="s">
        <v>6372</v>
      </c>
      <c r="D7512" t="s">
        <v>21</v>
      </c>
      <c r="E7512">
        <v>98620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43276</v>
      </c>
      <c r="L7512" t="s">
        <v>26</v>
      </c>
      <c r="N7512" t="s">
        <v>24</v>
      </c>
    </row>
    <row r="7513" spans="1:14" x14ac:dyDescent="0.25">
      <c r="A7513" t="s">
        <v>4016</v>
      </c>
      <c r="B7513" t="s">
        <v>4017</v>
      </c>
      <c r="C7513" t="s">
        <v>20</v>
      </c>
      <c r="D7513" t="s">
        <v>21</v>
      </c>
      <c r="E7513">
        <v>98117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43276</v>
      </c>
      <c r="L7513" t="s">
        <v>26</v>
      </c>
      <c r="N7513" t="s">
        <v>24</v>
      </c>
    </row>
    <row r="7514" spans="1:14" x14ac:dyDescent="0.25">
      <c r="A7514" t="s">
        <v>1136</v>
      </c>
      <c r="B7514" t="s">
        <v>1137</v>
      </c>
      <c r="C7514" t="s">
        <v>1138</v>
      </c>
      <c r="D7514" t="s">
        <v>21</v>
      </c>
      <c r="E7514">
        <v>98934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43276</v>
      </c>
      <c r="L7514" t="s">
        <v>26</v>
      </c>
      <c r="N7514" t="s">
        <v>24</v>
      </c>
    </row>
    <row r="7515" spans="1:14" x14ac:dyDescent="0.25">
      <c r="A7515" t="s">
        <v>7459</v>
      </c>
      <c r="B7515" t="s">
        <v>7460</v>
      </c>
      <c r="C7515" t="s">
        <v>266</v>
      </c>
      <c r="D7515" t="s">
        <v>21</v>
      </c>
      <c r="E7515">
        <v>98002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43276</v>
      </c>
      <c r="L7515" t="s">
        <v>26</v>
      </c>
      <c r="N7515" t="s">
        <v>24</v>
      </c>
    </row>
    <row r="7516" spans="1:14" x14ac:dyDescent="0.25">
      <c r="A7516" t="s">
        <v>6236</v>
      </c>
      <c r="B7516" t="s">
        <v>6237</v>
      </c>
      <c r="C7516" t="s">
        <v>145</v>
      </c>
      <c r="D7516" t="s">
        <v>21</v>
      </c>
      <c r="E7516">
        <v>98387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43276</v>
      </c>
      <c r="L7516" t="s">
        <v>26</v>
      </c>
      <c r="N7516" t="s">
        <v>24</v>
      </c>
    </row>
    <row r="7517" spans="1:14" x14ac:dyDescent="0.25">
      <c r="A7517" t="s">
        <v>1890</v>
      </c>
      <c r="B7517" t="s">
        <v>1891</v>
      </c>
      <c r="C7517" t="s">
        <v>236</v>
      </c>
      <c r="D7517" t="s">
        <v>21</v>
      </c>
      <c r="E7517">
        <v>98409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43275</v>
      </c>
      <c r="L7517" t="s">
        <v>26</v>
      </c>
      <c r="N7517" t="s">
        <v>24</v>
      </c>
    </row>
    <row r="7518" spans="1:14" x14ac:dyDescent="0.25">
      <c r="A7518" t="s">
        <v>4715</v>
      </c>
      <c r="B7518" t="s">
        <v>4716</v>
      </c>
      <c r="C7518" t="s">
        <v>236</v>
      </c>
      <c r="D7518" t="s">
        <v>21</v>
      </c>
      <c r="E7518">
        <v>98404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43275</v>
      </c>
      <c r="L7518" t="s">
        <v>26</v>
      </c>
      <c r="N7518" t="s">
        <v>24</v>
      </c>
    </row>
    <row r="7519" spans="1:14" x14ac:dyDescent="0.25">
      <c r="A7519" t="s">
        <v>6620</v>
      </c>
      <c r="B7519" t="s">
        <v>6621</v>
      </c>
      <c r="C7519" t="s">
        <v>236</v>
      </c>
      <c r="D7519" t="s">
        <v>21</v>
      </c>
      <c r="E7519">
        <v>98409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43275</v>
      </c>
      <c r="L7519" t="s">
        <v>26</v>
      </c>
      <c r="N7519" t="s">
        <v>24</v>
      </c>
    </row>
    <row r="7520" spans="1:14" x14ac:dyDescent="0.25">
      <c r="A7520" t="s">
        <v>503</v>
      </c>
      <c r="B7520" t="s">
        <v>5022</v>
      </c>
      <c r="C7520" t="s">
        <v>296</v>
      </c>
      <c r="D7520" t="s">
        <v>21</v>
      </c>
      <c r="E7520">
        <v>98366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43273</v>
      </c>
      <c r="L7520" t="s">
        <v>26</v>
      </c>
      <c r="N7520" t="s">
        <v>24</v>
      </c>
    </row>
    <row r="7521" spans="1:14" x14ac:dyDescent="0.25">
      <c r="A7521" t="s">
        <v>920</v>
      </c>
      <c r="B7521" t="s">
        <v>921</v>
      </c>
      <c r="C7521" t="s">
        <v>236</v>
      </c>
      <c r="D7521" t="s">
        <v>21</v>
      </c>
      <c r="E7521">
        <v>98402</v>
      </c>
      <c r="F7521" t="s">
        <v>22</v>
      </c>
      <c r="G7521" t="s">
        <v>22</v>
      </c>
      <c r="H7521" t="s">
        <v>104</v>
      </c>
      <c r="I7521" t="s">
        <v>105</v>
      </c>
      <c r="J7521" t="s">
        <v>59</v>
      </c>
      <c r="K7521" s="1">
        <v>43273</v>
      </c>
      <c r="L7521" t="s">
        <v>60</v>
      </c>
      <c r="M7521" t="str">
        <f>HYPERLINK("https://www.regulations.gov/docket?D=FDA-2018-H-2411")</f>
        <v>https://www.regulations.gov/docket?D=FDA-2018-H-2411</v>
      </c>
      <c r="N7521" t="s">
        <v>59</v>
      </c>
    </row>
    <row r="7522" spans="1:14" x14ac:dyDescent="0.25">
      <c r="A7522" t="s">
        <v>2426</v>
      </c>
      <c r="B7522" t="s">
        <v>2427</v>
      </c>
      <c r="C7522" t="s">
        <v>286</v>
      </c>
      <c r="D7522" t="s">
        <v>21</v>
      </c>
      <c r="E7522">
        <v>98506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43273</v>
      </c>
      <c r="L7522" t="s">
        <v>26</v>
      </c>
      <c r="N7522" t="s">
        <v>24</v>
      </c>
    </row>
    <row r="7523" spans="1:14" x14ac:dyDescent="0.25">
      <c r="A7523" t="s">
        <v>194</v>
      </c>
      <c r="B7523" t="s">
        <v>7833</v>
      </c>
      <c r="C7523" t="s">
        <v>743</v>
      </c>
      <c r="D7523" t="s">
        <v>21</v>
      </c>
      <c r="E7523">
        <v>98597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43273</v>
      </c>
      <c r="L7523" t="s">
        <v>26</v>
      </c>
      <c r="N7523" t="s">
        <v>24</v>
      </c>
    </row>
    <row r="7524" spans="1:14" x14ac:dyDescent="0.25">
      <c r="A7524" t="s">
        <v>4957</v>
      </c>
      <c r="B7524" t="s">
        <v>4958</v>
      </c>
      <c r="C7524" t="s">
        <v>296</v>
      </c>
      <c r="D7524" t="s">
        <v>21</v>
      </c>
      <c r="E7524">
        <v>98366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43272</v>
      </c>
      <c r="L7524" t="s">
        <v>26</v>
      </c>
      <c r="N7524" t="s">
        <v>24</v>
      </c>
    </row>
    <row r="7525" spans="1:14" x14ac:dyDescent="0.25">
      <c r="A7525" t="s">
        <v>7171</v>
      </c>
      <c r="B7525" t="s">
        <v>7172</v>
      </c>
      <c r="C7525" t="s">
        <v>20</v>
      </c>
      <c r="D7525" t="s">
        <v>21</v>
      </c>
      <c r="E7525">
        <v>98103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43272</v>
      </c>
      <c r="L7525" t="s">
        <v>26</v>
      </c>
      <c r="N7525" t="s">
        <v>24</v>
      </c>
    </row>
    <row r="7526" spans="1:14" x14ac:dyDescent="0.25">
      <c r="A7526" t="s">
        <v>10173</v>
      </c>
      <c r="B7526" t="s">
        <v>527</v>
      </c>
      <c r="C7526" t="s">
        <v>296</v>
      </c>
      <c r="D7526" t="s">
        <v>21</v>
      </c>
      <c r="E7526">
        <v>98366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43272</v>
      </c>
      <c r="L7526" t="s">
        <v>26</v>
      </c>
      <c r="N7526" t="s">
        <v>24</v>
      </c>
    </row>
    <row r="7527" spans="1:14" x14ac:dyDescent="0.25">
      <c r="A7527" t="s">
        <v>4341</v>
      </c>
      <c r="B7527" t="s">
        <v>4342</v>
      </c>
      <c r="C7527" t="s">
        <v>296</v>
      </c>
      <c r="D7527" t="s">
        <v>21</v>
      </c>
      <c r="E7527">
        <v>98366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43272</v>
      </c>
      <c r="L7527" t="s">
        <v>26</v>
      </c>
      <c r="N7527" t="s">
        <v>24</v>
      </c>
    </row>
    <row r="7528" spans="1:14" x14ac:dyDescent="0.25">
      <c r="A7528" t="s">
        <v>4421</v>
      </c>
      <c r="B7528" t="s">
        <v>4422</v>
      </c>
      <c r="C7528" t="s">
        <v>224</v>
      </c>
      <c r="D7528" t="s">
        <v>21</v>
      </c>
      <c r="E7528">
        <v>98155</v>
      </c>
      <c r="F7528" t="s">
        <v>22</v>
      </c>
      <c r="G7528" t="s">
        <v>23</v>
      </c>
      <c r="H7528" t="s">
        <v>24</v>
      </c>
      <c r="I7528" t="s">
        <v>24</v>
      </c>
      <c r="J7528" t="s">
        <v>25</v>
      </c>
      <c r="K7528" s="1">
        <v>43272</v>
      </c>
      <c r="L7528" t="s">
        <v>26</v>
      </c>
      <c r="N7528" t="s">
        <v>24</v>
      </c>
    </row>
    <row r="7529" spans="1:14" x14ac:dyDescent="0.25">
      <c r="A7529" t="s">
        <v>111</v>
      </c>
      <c r="B7529" t="s">
        <v>6533</v>
      </c>
      <c r="C7529" t="s">
        <v>20</v>
      </c>
      <c r="D7529" t="s">
        <v>21</v>
      </c>
      <c r="E7529">
        <v>98133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43272</v>
      </c>
      <c r="L7529" t="s">
        <v>26</v>
      </c>
      <c r="N7529" t="s">
        <v>24</v>
      </c>
    </row>
    <row r="7530" spans="1:14" x14ac:dyDescent="0.25">
      <c r="A7530" t="s">
        <v>2044</v>
      </c>
      <c r="B7530" t="s">
        <v>2045</v>
      </c>
      <c r="C7530" t="s">
        <v>151</v>
      </c>
      <c r="D7530" t="s">
        <v>21</v>
      </c>
      <c r="E7530">
        <v>98499</v>
      </c>
      <c r="F7530" t="s">
        <v>22</v>
      </c>
      <c r="G7530" t="s">
        <v>22</v>
      </c>
      <c r="H7530" t="s">
        <v>116</v>
      </c>
      <c r="I7530" t="s">
        <v>117</v>
      </c>
      <c r="J7530" s="1">
        <v>43217</v>
      </c>
      <c r="K7530" s="1">
        <v>43272</v>
      </c>
      <c r="L7530" t="s">
        <v>118</v>
      </c>
      <c r="N7530" t="s">
        <v>1849</v>
      </c>
    </row>
    <row r="7531" spans="1:14" x14ac:dyDescent="0.25">
      <c r="A7531" t="s">
        <v>4975</v>
      </c>
      <c r="B7531" t="s">
        <v>4976</v>
      </c>
      <c r="C7531" t="s">
        <v>296</v>
      </c>
      <c r="D7531" t="s">
        <v>21</v>
      </c>
      <c r="E7531">
        <v>98366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43272</v>
      </c>
      <c r="L7531" t="s">
        <v>26</v>
      </c>
      <c r="N7531" t="s">
        <v>24</v>
      </c>
    </row>
    <row r="7532" spans="1:14" x14ac:dyDescent="0.25">
      <c r="A7532" t="s">
        <v>6067</v>
      </c>
      <c r="B7532" t="s">
        <v>6068</v>
      </c>
      <c r="C7532" t="s">
        <v>377</v>
      </c>
      <c r="D7532" t="s">
        <v>21</v>
      </c>
      <c r="E7532">
        <v>98027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43272</v>
      </c>
      <c r="L7532" t="s">
        <v>26</v>
      </c>
      <c r="N7532" t="s">
        <v>24</v>
      </c>
    </row>
    <row r="7533" spans="1:14" x14ac:dyDescent="0.25">
      <c r="A7533" t="s">
        <v>9520</v>
      </c>
      <c r="B7533" t="s">
        <v>9521</v>
      </c>
      <c r="C7533" t="s">
        <v>2267</v>
      </c>
      <c r="D7533" t="s">
        <v>21</v>
      </c>
      <c r="E7533">
        <v>98631</v>
      </c>
      <c r="F7533" t="s">
        <v>22</v>
      </c>
      <c r="G7533" t="s">
        <v>22</v>
      </c>
      <c r="H7533" t="s">
        <v>104</v>
      </c>
      <c r="I7533" t="s">
        <v>105</v>
      </c>
      <c r="J7533" s="1">
        <v>43222</v>
      </c>
      <c r="K7533" s="1">
        <v>43272</v>
      </c>
      <c r="L7533" t="s">
        <v>118</v>
      </c>
      <c r="N7533" t="s">
        <v>1854</v>
      </c>
    </row>
    <row r="7534" spans="1:14" x14ac:dyDescent="0.25">
      <c r="A7534" t="s">
        <v>4706</v>
      </c>
      <c r="B7534" t="s">
        <v>4707</v>
      </c>
      <c r="C7534" t="s">
        <v>296</v>
      </c>
      <c r="D7534" t="s">
        <v>21</v>
      </c>
      <c r="E7534">
        <v>98367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43272</v>
      </c>
      <c r="L7534" t="s">
        <v>26</v>
      </c>
      <c r="N7534" t="s">
        <v>24</v>
      </c>
    </row>
    <row r="7535" spans="1:14" x14ac:dyDescent="0.25">
      <c r="A7535" t="s">
        <v>3641</v>
      </c>
      <c r="B7535" t="s">
        <v>3642</v>
      </c>
      <c r="C7535" t="s">
        <v>286</v>
      </c>
      <c r="D7535" t="s">
        <v>21</v>
      </c>
      <c r="E7535">
        <v>98512</v>
      </c>
      <c r="F7535" t="s">
        <v>22</v>
      </c>
      <c r="G7535" t="s">
        <v>22</v>
      </c>
      <c r="H7535" t="s">
        <v>116</v>
      </c>
      <c r="I7535" t="s">
        <v>117</v>
      </c>
      <c r="J7535" s="1">
        <v>43223</v>
      </c>
      <c r="K7535" s="1">
        <v>43272</v>
      </c>
      <c r="L7535" t="s">
        <v>118</v>
      </c>
      <c r="N7535" t="s">
        <v>1849</v>
      </c>
    </row>
    <row r="7536" spans="1:14" x14ac:dyDescent="0.25">
      <c r="A7536" t="s">
        <v>316</v>
      </c>
      <c r="B7536" t="s">
        <v>5720</v>
      </c>
      <c r="C7536" t="s">
        <v>1018</v>
      </c>
      <c r="D7536" t="s">
        <v>21</v>
      </c>
      <c r="E7536">
        <v>98531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43272</v>
      </c>
      <c r="L7536" t="s">
        <v>26</v>
      </c>
      <c r="N7536" t="s">
        <v>24</v>
      </c>
    </row>
    <row r="7537" spans="1:14" x14ac:dyDescent="0.25">
      <c r="A7537" t="s">
        <v>2943</v>
      </c>
      <c r="B7537" t="s">
        <v>2944</v>
      </c>
      <c r="C7537" t="s">
        <v>2945</v>
      </c>
      <c r="D7537" t="s">
        <v>21</v>
      </c>
      <c r="E7537">
        <v>98039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43272</v>
      </c>
      <c r="L7537" t="s">
        <v>26</v>
      </c>
      <c r="N7537" t="s">
        <v>24</v>
      </c>
    </row>
    <row r="7538" spans="1:14" x14ac:dyDescent="0.25">
      <c r="A7538" t="s">
        <v>6536</v>
      </c>
      <c r="B7538" t="s">
        <v>6537</v>
      </c>
      <c r="C7538" t="s">
        <v>20</v>
      </c>
      <c r="D7538" t="s">
        <v>21</v>
      </c>
      <c r="E7538">
        <v>98107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43272</v>
      </c>
      <c r="L7538" t="s">
        <v>26</v>
      </c>
      <c r="N7538" t="s">
        <v>24</v>
      </c>
    </row>
    <row r="7539" spans="1:14" x14ac:dyDescent="0.25">
      <c r="A7539" t="s">
        <v>2954</v>
      </c>
      <c r="B7539" t="s">
        <v>2955</v>
      </c>
      <c r="C7539" t="s">
        <v>2945</v>
      </c>
      <c r="D7539" t="s">
        <v>21</v>
      </c>
      <c r="E7539">
        <v>98039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43272</v>
      </c>
      <c r="L7539" t="s">
        <v>26</v>
      </c>
      <c r="N7539" t="s">
        <v>24</v>
      </c>
    </row>
    <row r="7540" spans="1:14" x14ac:dyDescent="0.25">
      <c r="A7540" t="s">
        <v>4789</v>
      </c>
      <c r="B7540" t="s">
        <v>4790</v>
      </c>
      <c r="C7540" t="s">
        <v>4791</v>
      </c>
      <c r="D7540" t="s">
        <v>21</v>
      </c>
      <c r="E7540">
        <v>98638</v>
      </c>
      <c r="F7540" t="s">
        <v>22</v>
      </c>
      <c r="G7540" t="s">
        <v>22</v>
      </c>
      <c r="H7540" t="s">
        <v>116</v>
      </c>
      <c r="I7540" t="s">
        <v>117</v>
      </c>
      <c r="J7540" s="1">
        <v>43222</v>
      </c>
      <c r="K7540" s="1">
        <v>43272</v>
      </c>
      <c r="L7540" t="s">
        <v>118</v>
      </c>
      <c r="N7540" t="s">
        <v>119</v>
      </c>
    </row>
    <row r="7541" spans="1:14" x14ac:dyDescent="0.25">
      <c r="A7541" t="s">
        <v>10174</v>
      </c>
      <c r="B7541" t="s">
        <v>10175</v>
      </c>
      <c r="C7541" t="s">
        <v>296</v>
      </c>
      <c r="D7541" t="s">
        <v>21</v>
      </c>
      <c r="E7541">
        <v>98366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43272</v>
      </c>
      <c r="L7541" t="s">
        <v>26</v>
      </c>
      <c r="N7541" t="s">
        <v>24</v>
      </c>
    </row>
    <row r="7542" spans="1:14" x14ac:dyDescent="0.25">
      <c r="A7542" t="s">
        <v>4734</v>
      </c>
      <c r="B7542" t="s">
        <v>4735</v>
      </c>
      <c r="C7542" t="s">
        <v>296</v>
      </c>
      <c r="D7542" t="s">
        <v>21</v>
      </c>
      <c r="E7542">
        <v>98367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43272</v>
      </c>
      <c r="L7542" t="s">
        <v>26</v>
      </c>
      <c r="N7542" t="s">
        <v>24</v>
      </c>
    </row>
    <row r="7543" spans="1:14" x14ac:dyDescent="0.25">
      <c r="A7543" t="s">
        <v>1572</v>
      </c>
      <c r="B7543" t="s">
        <v>1573</v>
      </c>
      <c r="C7543" t="s">
        <v>1574</v>
      </c>
      <c r="D7543" t="s">
        <v>21</v>
      </c>
      <c r="E7543">
        <v>98571</v>
      </c>
      <c r="F7543" t="s">
        <v>22</v>
      </c>
      <c r="G7543" t="s">
        <v>22</v>
      </c>
      <c r="H7543" t="s">
        <v>116</v>
      </c>
      <c r="I7543" t="s">
        <v>117</v>
      </c>
      <c r="J7543" s="1">
        <v>43220</v>
      </c>
      <c r="K7543" s="1">
        <v>43272</v>
      </c>
      <c r="L7543" t="s">
        <v>118</v>
      </c>
      <c r="N7543" t="s">
        <v>1849</v>
      </c>
    </row>
    <row r="7544" spans="1:14" x14ac:dyDescent="0.25">
      <c r="A7544" t="s">
        <v>3655</v>
      </c>
      <c r="B7544" t="s">
        <v>10176</v>
      </c>
      <c r="C7544" t="s">
        <v>20</v>
      </c>
      <c r="D7544" t="s">
        <v>21</v>
      </c>
      <c r="E7544">
        <v>98199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43272</v>
      </c>
      <c r="L7544" t="s">
        <v>26</v>
      </c>
      <c r="N7544" t="s">
        <v>24</v>
      </c>
    </row>
    <row r="7545" spans="1:14" x14ac:dyDescent="0.25">
      <c r="A7545" t="s">
        <v>2207</v>
      </c>
      <c r="B7545" t="s">
        <v>2208</v>
      </c>
      <c r="C7545" t="s">
        <v>2209</v>
      </c>
      <c r="D7545" t="s">
        <v>21</v>
      </c>
      <c r="E7545">
        <v>98575</v>
      </c>
      <c r="F7545" t="s">
        <v>22</v>
      </c>
      <c r="G7545" t="s">
        <v>22</v>
      </c>
      <c r="H7545" t="s">
        <v>104</v>
      </c>
      <c r="I7545" t="s">
        <v>105</v>
      </c>
      <c r="J7545" s="1">
        <v>43220</v>
      </c>
      <c r="K7545" s="1">
        <v>43272</v>
      </c>
      <c r="L7545" t="s">
        <v>118</v>
      </c>
      <c r="N7545" t="s">
        <v>1858</v>
      </c>
    </row>
    <row r="7546" spans="1:14" x14ac:dyDescent="0.25">
      <c r="A7546" t="s">
        <v>179</v>
      </c>
      <c r="B7546" t="s">
        <v>753</v>
      </c>
      <c r="C7546" t="s">
        <v>151</v>
      </c>
      <c r="D7546" t="s">
        <v>21</v>
      </c>
      <c r="E7546">
        <v>98499</v>
      </c>
      <c r="F7546" t="s">
        <v>22</v>
      </c>
      <c r="G7546" t="s">
        <v>22</v>
      </c>
      <c r="H7546" t="s">
        <v>57</v>
      </c>
      <c r="I7546" t="s">
        <v>212</v>
      </c>
      <c r="J7546" s="1">
        <v>43217</v>
      </c>
      <c r="K7546" s="1">
        <v>43272</v>
      </c>
      <c r="L7546" t="s">
        <v>118</v>
      </c>
      <c r="N7546" t="s">
        <v>1849</v>
      </c>
    </row>
    <row r="7547" spans="1:14" x14ac:dyDescent="0.25">
      <c r="A7547" t="s">
        <v>10177</v>
      </c>
      <c r="B7547" t="s">
        <v>10178</v>
      </c>
      <c r="C7547" t="s">
        <v>286</v>
      </c>
      <c r="D7547" t="s">
        <v>21</v>
      </c>
      <c r="E7547">
        <v>98502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43272</v>
      </c>
      <c r="L7547" t="s">
        <v>26</v>
      </c>
      <c r="N7547" t="s">
        <v>24</v>
      </c>
    </row>
    <row r="7548" spans="1:14" x14ac:dyDescent="0.25">
      <c r="A7548" t="s">
        <v>77</v>
      </c>
      <c r="B7548" t="s">
        <v>6084</v>
      </c>
      <c r="C7548" t="s">
        <v>377</v>
      </c>
      <c r="D7548" t="s">
        <v>21</v>
      </c>
      <c r="E7548">
        <v>98027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43272</v>
      </c>
      <c r="L7548" t="s">
        <v>26</v>
      </c>
      <c r="N7548" t="s">
        <v>24</v>
      </c>
    </row>
    <row r="7549" spans="1:14" x14ac:dyDescent="0.25">
      <c r="A7549" t="s">
        <v>3506</v>
      </c>
      <c r="B7549" t="s">
        <v>3507</v>
      </c>
      <c r="C7549" t="s">
        <v>108</v>
      </c>
      <c r="D7549" t="s">
        <v>21</v>
      </c>
      <c r="E7549">
        <v>98204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43272</v>
      </c>
      <c r="L7549" t="s">
        <v>26</v>
      </c>
      <c r="N7549" t="s">
        <v>24</v>
      </c>
    </row>
    <row r="7550" spans="1:14" x14ac:dyDescent="0.25">
      <c r="A7550" t="s">
        <v>10179</v>
      </c>
      <c r="B7550" t="s">
        <v>10180</v>
      </c>
      <c r="C7550" t="s">
        <v>296</v>
      </c>
      <c r="D7550" t="s">
        <v>21</v>
      </c>
      <c r="E7550">
        <v>98366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43272</v>
      </c>
      <c r="L7550" t="s">
        <v>26</v>
      </c>
      <c r="N7550" t="s">
        <v>24</v>
      </c>
    </row>
    <row r="7551" spans="1:14" x14ac:dyDescent="0.25">
      <c r="A7551" t="s">
        <v>5694</v>
      </c>
      <c r="B7551" t="s">
        <v>5695</v>
      </c>
      <c r="C7551" t="s">
        <v>1018</v>
      </c>
      <c r="D7551" t="s">
        <v>21</v>
      </c>
      <c r="E7551">
        <v>98531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43271</v>
      </c>
      <c r="L7551" t="s">
        <v>26</v>
      </c>
      <c r="N7551" t="s">
        <v>24</v>
      </c>
    </row>
    <row r="7552" spans="1:14" x14ac:dyDescent="0.25">
      <c r="A7552" t="s">
        <v>4798</v>
      </c>
      <c r="B7552" t="s">
        <v>4799</v>
      </c>
      <c r="C7552" t="s">
        <v>3762</v>
      </c>
      <c r="D7552" t="s">
        <v>21</v>
      </c>
      <c r="E7552">
        <v>98512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43271</v>
      </c>
      <c r="L7552" t="s">
        <v>26</v>
      </c>
      <c r="N7552" t="s">
        <v>24</v>
      </c>
    </row>
    <row r="7553" spans="1:14" x14ac:dyDescent="0.25">
      <c r="A7553" t="s">
        <v>3760</v>
      </c>
      <c r="B7553" t="s">
        <v>3761</v>
      </c>
      <c r="C7553" t="s">
        <v>3762</v>
      </c>
      <c r="D7553" t="s">
        <v>21</v>
      </c>
      <c r="E7553">
        <v>98501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43271</v>
      </c>
      <c r="L7553" t="s">
        <v>26</v>
      </c>
      <c r="N7553" t="s">
        <v>24</v>
      </c>
    </row>
    <row r="7554" spans="1:14" x14ac:dyDescent="0.25">
      <c r="A7554" t="s">
        <v>4419</v>
      </c>
      <c r="B7554" t="s">
        <v>4420</v>
      </c>
      <c r="C7554" t="s">
        <v>3762</v>
      </c>
      <c r="D7554" t="s">
        <v>21</v>
      </c>
      <c r="E7554">
        <v>98512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43271</v>
      </c>
      <c r="L7554" t="s">
        <v>26</v>
      </c>
      <c r="N7554" t="s">
        <v>24</v>
      </c>
    </row>
    <row r="7555" spans="1:14" x14ac:dyDescent="0.25">
      <c r="A7555" t="s">
        <v>3950</v>
      </c>
      <c r="B7555" t="s">
        <v>10181</v>
      </c>
      <c r="C7555" t="s">
        <v>246</v>
      </c>
      <c r="D7555" t="s">
        <v>21</v>
      </c>
      <c r="E7555">
        <v>98310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43271</v>
      </c>
      <c r="L7555" t="s">
        <v>26</v>
      </c>
      <c r="N7555" t="s">
        <v>24</v>
      </c>
    </row>
    <row r="7556" spans="1:14" x14ac:dyDescent="0.25">
      <c r="A7556" t="s">
        <v>5016</v>
      </c>
      <c r="B7556" t="s">
        <v>5017</v>
      </c>
      <c r="C7556" t="s">
        <v>529</v>
      </c>
      <c r="D7556" t="s">
        <v>21</v>
      </c>
      <c r="E7556">
        <v>98033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43271</v>
      </c>
      <c r="L7556" t="s">
        <v>26</v>
      </c>
      <c r="N7556" t="s">
        <v>24</v>
      </c>
    </row>
    <row r="7557" spans="1:14" x14ac:dyDescent="0.25">
      <c r="A7557" t="s">
        <v>10182</v>
      </c>
      <c r="B7557" t="s">
        <v>10183</v>
      </c>
      <c r="C7557" t="s">
        <v>529</v>
      </c>
      <c r="D7557" t="s">
        <v>21</v>
      </c>
      <c r="E7557">
        <v>98033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43271</v>
      </c>
      <c r="L7557" t="s">
        <v>26</v>
      </c>
      <c r="N7557" t="s">
        <v>24</v>
      </c>
    </row>
    <row r="7558" spans="1:14" x14ac:dyDescent="0.25">
      <c r="A7558" t="s">
        <v>2642</v>
      </c>
      <c r="B7558" t="s">
        <v>2643</v>
      </c>
      <c r="C7558" t="s">
        <v>1203</v>
      </c>
      <c r="D7558" t="s">
        <v>21</v>
      </c>
      <c r="E7558">
        <v>98059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43271</v>
      </c>
      <c r="L7558" t="s">
        <v>26</v>
      </c>
      <c r="N7558" t="s">
        <v>24</v>
      </c>
    </row>
    <row r="7559" spans="1:14" x14ac:dyDescent="0.25">
      <c r="A7559" t="s">
        <v>5020</v>
      </c>
      <c r="B7559" t="s">
        <v>5021</v>
      </c>
      <c r="C7559" t="s">
        <v>529</v>
      </c>
      <c r="D7559" t="s">
        <v>21</v>
      </c>
      <c r="E7559">
        <v>98033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43271</v>
      </c>
      <c r="L7559" t="s">
        <v>26</v>
      </c>
      <c r="N7559" t="s">
        <v>24</v>
      </c>
    </row>
    <row r="7560" spans="1:14" x14ac:dyDescent="0.25">
      <c r="A7560" t="s">
        <v>4046</v>
      </c>
      <c r="B7560" t="s">
        <v>4047</v>
      </c>
      <c r="C7560" t="s">
        <v>3762</v>
      </c>
      <c r="D7560" t="s">
        <v>21</v>
      </c>
      <c r="E7560">
        <v>98512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43271</v>
      </c>
      <c r="L7560" t="s">
        <v>26</v>
      </c>
      <c r="N7560" t="s">
        <v>24</v>
      </c>
    </row>
    <row r="7561" spans="1:14" x14ac:dyDescent="0.25">
      <c r="A7561" t="s">
        <v>3087</v>
      </c>
      <c r="B7561" t="s">
        <v>3088</v>
      </c>
      <c r="C7561" t="s">
        <v>529</v>
      </c>
      <c r="D7561" t="s">
        <v>21</v>
      </c>
      <c r="E7561">
        <v>98034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43271</v>
      </c>
      <c r="L7561" t="s">
        <v>26</v>
      </c>
      <c r="N7561" t="s">
        <v>24</v>
      </c>
    </row>
    <row r="7562" spans="1:14" x14ac:dyDescent="0.25">
      <c r="A7562" t="s">
        <v>994</v>
      </c>
      <c r="B7562" t="s">
        <v>5193</v>
      </c>
      <c r="C7562" t="s">
        <v>246</v>
      </c>
      <c r="D7562" t="s">
        <v>21</v>
      </c>
      <c r="E7562">
        <v>98312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43271</v>
      </c>
      <c r="L7562" t="s">
        <v>26</v>
      </c>
      <c r="N7562" t="s">
        <v>24</v>
      </c>
    </row>
    <row r="7563" spans="1:14" x14ac:dyDescent="0.25">
      <c r="A7563" t="s">
        <v>2558</v>
      </c>
      <c r="B7563" t="s">
        <v>7904</v>
      </c>
      <c r="C7563" t="s">
        <v>573</v>
      </c>
      <c r="D7563" t="s">
        <v>21</v>
      </c>
      <c r="E7563">
        <v>98579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43271</v>
      </c>
      <c r="L7563" t="s">
        <v>26</v>
      </c>
      <c r="N7563" t="s">
        <v>24</v>
      </c>
    </row>
    <row r="7564" spans="1:14" x14ac:dyDescent="0.25">
      <c r="A7564" t="s">
        <v>4309</v>
      </c>
      <c r="B7564" t="s">
        <v>2561</v>
      </c>
      <c r="C7564" t="s">
        <v>1203</v>
      </c>
      <c r="D7564" t="s">
        <v>21</v>
      </c>
      <c r="E7564">
        <v>98059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43271</v>
      </c>
      <c r="L7564" t="s">
        <v>26</v>
      </c>
      <c r="N7564" t="s">
        <v>24</v>
      </c>
    </row>
    <row r="7565" spans="1:14" x14ac:dyDescent="0.25">
      <c r="A7565" t="s">
        <v>994</v>
      </c>
      <c r="B7565" t="s">
        <v>2446</v>
      </c>
      <c r="C7565" t="s">
        <v>34</v>
      </c>
      <c r="D7565" t="s">
        <v>21</v>
      </c>
      <c r="E7565">
        <v>98682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43271</v>
      </c>
      <c r="L7565" t="s">
        <v>26</v>
      </c>
      <c r="N7565" t="s">
        <v>24</v>
      </c>
    </row>
    <row r="7566" spans="1:14" x14ac:dyDescent="0.25">
      <c r="A7566" t="s">
        <v>10184</v>
      </c>
      <c r="B7566" t="s">
        <v>10185</v>
      </c>
      <c r="C7566" t="s">
        <v>886</v>
      </c>
      <c r="D7566" t="s">
        <v>21</v>
      </c>
      <c r="E7566">
        <v>98223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43271</v>
      </c>
      <c r="L7566" t="s">
        <v>26</v>
      </c>
      <c r="N7566" t="s">
        <v>24</v>
      </c>
    </row>
    <row r="7567" spans="1:14" x14ac:dyDescent="0.25">
      <c r="A7567" t="s">
        <v>3684</v>
      </c>
      <c r="B7567" t="s">
        <v>3685</v>
      </c>
      <c r="C7567" t="s">
        <v>529</v>
      </c>
      <c r="D7567" t="s">
        <v>21</v>
      </c>
      <c r="E7567">
        <v>98033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43271</v>
      </c>
      <c r="L7567" t="s">
        <v>26</v>
      </c>
      <c r="N7567" t="s">
        <v>24</v>
      </c>
    </row>
    <row r="7568" spans="1:14" x14ac:dyDescent="0.25">
      <c r="A7568" t="s">
        <v>413</v>
      </c>
      <c r="B7568" t="s">
        <v>3019</v>
      </c>
      <c r="C7568" t="s">
        <v>529</v>
      </c>
      <c r="D7568" t="s">
        <v>21</v>
      </c>
      <c r="E7568">
        <v>98034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43271</v>
      </c>
      <c r="L7568" t="s">
        <v>26</v>
      </c>
      <c r="N7568" t="s">
        <v>24</v>
      </c>
    </row>
    <row r="7569" spans="1:14" x14ac:dyDescent="0.25">
      <c r="A7569" t="s">
        <v>10186</v>
      </c>
      <c r="B7569" t="s">
        <v>10187</v>
      </c>
      <c r="C7569" t="s">
        <v>286</v>
      </c>
      <c r="D7569" t="s">
        <v>21</v>
      </c>
      <c r="E7569">
        <v>98516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43271</v>
      </c>
      <c r="L7569" t="s">
        <v>26</v>
      </c>
      <c r="N7569" t="s">
        <v>24</v>
      </c>
    </row>
    <row r="7570" spans="1:14" x14ac:dyDescent="0.25">
      <c r="A7570" t="s">
        <v>3770</v>
      </c>
      <c r="B7570" t="s">
        <v>5027</v>
      </c>
      <c r="C7570" t="s">
        <v>529</v>
      </c>
      <c r="D7570" t="s">
        <v>21</v>
      </c>
      <c r="E7570">
        <v>98033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43271</v>
      </c>
      <c r="L7570" t="s">
        <v>26</v>
      </c>
      <c r="N7570" t="s">
        <v>24</v>
      </c>
    </row>
    <row r="7571" spans="1:14" x14ac:dyDescent="0.25">
      <c r="A7571" t="s">
        <v>5718</v>
      </c>
      <c r="B7571" t="s">
        <v>5719</v>
      </c>
      <c r="C7571" t="s">
        <v>1018</v>
      </c>
      <c r="D7571" t="s">
        <v>21</v>
      </c>
      <c r="E7571">
        <v>98531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43271</v>
      </c>
      <c r="L7571" t="s">
        <v>26</v>
      </c>
      <c r="N7571" t="s">
        <v>24</v>
      </c>
    </row>
    <row r="7572" spans="1:14" x14ac:dyDescent="0.25">
      <c r="A7572" t="s">
        <v>356</v>
      </c>
      <c r="B7572" t="s">
        <v>5977</v>
      </c>
      <c r="C7572" t="s">
        <v>3835</v>
      </c>
      <c r="D7572" t="s">
        <v>21</v>
      </c>
      <c r="E7572">
        <v>98045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43271</v>
      </c>
      <c r="L7572" t="s">
        <v>26</v>
      </c>
      <c r="N7572" t="s">
        <v>24</v>
      </c>
    </row>
    <row r="7573" spans="1:14" x14ac:dyDescent="0.25">
      <c r="A7573" t="s">
        <v>3774</v>
      </c>
      <c r="B7573" t="s">
        <v>3775</v>
      </c>
      <c r="C7573" t="s">
        <v>492</v>
      </c>
      <c r="D7573" t="s">
        <v>21</v>
      </c>
      <c r="E7573">
        <v>98503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43271</v>
      </c>
      <c r="L7573" t="s">
        <v>26</v>
      </c>
      <c r="N7573" t="s">
        <v>24</v>
      </c>
    </row>
    <row r="7574" spans="1:14" x14ac:dyDescent="0.25">
      <c r="A7574" t="s">
        <v>5978</v>
      </c>
      <c r="B7574" t="s">
        <v>10188</v>
      </c>
      <c r="C7574" t="s">
        <v>20</v>
      </c>
      <c r="D7574" t="s">
        <v>21</v>
      </c>
      <c r="E7574">
        <v>98118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43271</v>
      </c>
      <c r="L7574" t="s">
        <v>26</v>
      </c>
      <c r="N7574" t="s">
        <v>24</v>
      </c>
    </row>
    <row r="7575" spans="1:14" x14ac:dyDescent="0.25">
      <c r="A7575" t="s">
        <v>3779</v>
      </c>
      <c r="B7575" t="s">
        <v>3780</v>
      </c>
      <c r="C7575" t="s">
        <v>3762</v>
      </c>
      <c r="D7575" t="s">
        <v>21</v>
      </c>
      <c r="E7575">
        <v>98501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43271</v>
      </c>
      <c r="L7575" t="s">
        <v>26</v>
      </c>
      <c r="N7575" t="s">
        <v>24</v>
      </c>
    </row>
    <row r="7576" spans="1:14" x14ac:dyDescent="0.25">
      <c r="A7576" t="s">
        <v>7092</v>
      </c>
      <c r="B7576" t="s">
        <v>7093</v>
      </c>
      <c r="C7576" t="s">
        <v>3459</v>
      </c>
      <c r="D7576" t="s">
        <v>21</v>
      </c>
      <c r="E7576">
        <v>99328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43271</v>
      </c>
      <c r="L7576" t="s">
        <v>26</v>
      </c>
      <c r="N7576" t="s">
        <v>24</v>
      </c>
    </row>
    <row r="7577" spans="1:14" x14ac:dyDescent="0.25">
      <c r="A7577" t="s">
        <v>5729</v>
      </c>
      <c r="B7577" t="s">
        <v>5730</v>
      </c>
      <c r="C7577" t="s">
        <v>1018</v>
      </c>
      <c r="D7577" t="s">
        <v>21</v>
      </c>
      <c r="E7577">
        <v>98531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43271</v>
      </c>
      <c r="L7577" t="s">
        <v>26</v>
      </c>
      <c r="N7577" t="s">
        <v>24</v>
      </c>
    </row>
    <row r="7578" spans="1:14" x14ac:dyDescent="0.25">
      <c r="A7578" t="s">
        <v>7912</v>
      </c>
      <c r="B7578" t="s">
        <v>7913</v>
      </c>
      <c r="C7578" t="s">
        <v>573</v>
      </c>
      <c r="D7578" t="s">
        <v>21</v>
      </c>
      <c r="E7578">
        <v>98579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43271</v>
      </c>
      <c r="L7578" t="s">
        <v>26</v>
      </c>
      <c r="N7578" t="s">
        <v>24</v>
      </c>
    </row>
    <row r="7579" spans="1:14" x14ac:dyDescent="0.25">
      <c r="A7579" t="s">
        <v>10189</v>
      </c>
      <c r="B7579" t="s">
        <v>330</v>
      </c>
      <c r="C7579" t="s">
        <v>331</v>
      </c>
      <c r="D7579" t="s">
        <v>21</v>
      </c>
      <c r="E7579">
        <v>98596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43271</v>
      </c>
      <c r="L7579" t="s">
        <v>26</v>
      </c>
      <c r="N7579" t="s">
        <v>24</v>
      </c>
    </row>
    <row r="7580" spans="1:14" x14ac:dyDescent="0.25">
      <c r="A7580" t="s">
        <v>4995</v>
      </c>
      <c r="B7580" t="s">
        <v>4996</v>
      </c>
      <c r="C7580" t="s">
        <v>20</v>
      </c>
      <c r="D7580" t="s">
        <v>21</v>
      </c>
      <c r="E7580">
        <v>98102</v>
      </c>
      <c r="F7580" t="s">
        <v>22</v>
      </c>
      <c r="G7580" t="s">
        <v>22</v>
      </c>
      <c r="H7580" t="s">
        <v>104</v>
      </c>
      <c r="I7580" t="s">
        <v>105</v>
      </c>
      <c r="J7580" t="s">
        <v>59</v>
      </c>
      <c r="K7580" s="1">
        <v>43271</v>
      </c>
      <c r="L7580" t="s">
        <v>60</v>
      </c>
      <c r="M7580" t="str">
        <f>HYPERLINK("https://www.regulations.gov/docket?D=FDA-2018-H-2360")</f>
        <v>https://www.regulations.gov/docket?D=FDA-2018-H-2360</v>
      </c>
      <c r="N7580" t="s">
        <v>59</v>
      </c>
    </row>
    <row r="7581" spans="1:14" x14ac:dyDescent="0.25">
      <c r="A7581" t="s">
        <v>1042</v>
      </c>
      <c r="B7581" t="s">
        <v>1043</v>
      </c>
      <c r="C7581" t="s">
        <v>492</v>
      </c>
      <c r="D7581" t="s">
        <v>21</v>
      </c>
      <c r="E7581">
        <v>98503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43271</v>
      </c>
      <c r="L7581" t="s">
        <v>26</v>
      </c>
      <c r="N7581" t="s">
        <v>24</v>
      </c>
    </row>
    <row r="7582" spans="1:14" x14ac:dyDescent="0.25">
      <c r="A7582" t="s">
        <v>685</v>
      </c>
      <c r="B7582" t="s">
        <v>3503</v>
      </c>
      <c r="C7582" t="s">
        <v>660</v>
      </c>
      <c r="D7582" t="s">
        <v>21</v>
      </c>
      <c r="E7582">
        <v>98383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43271</v>
      </c>
      <c r="L7582" t="s">
        <v>26</v>
      </c>
      <c r="N7582" t="s">
        <v>24</v>
      </c>
    </row>
    <row r="7583" spans="1:14" x14ac:dyDescent="0.25">
      <c r="A7583" t="s">
        <v>4150</v>
      </c>
      <c r="B7583" t="s">
        <v>4151</v>
      </c>
      <c r="C7583" t="s">
        <v>3762</v>
      </c>
      <c r="D7583" t="s">
        <v>21</v>
      </c>
      <c r="E7583">
        <v>98512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43271</v>
      </c>
      <c r="L7583" t="s">
        <v>26</v>
      </c>
      <c r="N7583" t="s">
        <v>24</v>
      </c>
    </row>
    <row r="7584" spans="1:14" x14ac:dyDescent="0.25">
      <c r="A7584" t="s">
        <v>1188</v>
      </c>
      <c r="B7584" t="s">
        <v>4783</v>
      </c>
      <c r="C7584" t="s">
        <v>529</v>
      </c>
      <c r="D7584" t="s">
        <v>21</v>
      </c>
      <c r="E7584">
        <v>98033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43271</v>
      </c>
      <c r="L7584" t="s">
        <v>26</v>
      </c>
      <c r="N7584" t="s">
        <v>24</v>
      </c>
    </row>
    <row r="7585" spans="1:14" x14ac:dyDescent="0.25">
      <c r="A7585" t="s">
        <v>7668</v>
      </c>
      <c r="B7585" t="s">
        <v>7669</v>
      </c>
      <c r="C7585" t="s">
        <v>3494</v>
      </c>
      <c r="D7585" t="s">
        <v>21</v>
      </c>
      <c r="E7585">
        <v>99347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43271</v>
      </c>
      <c r="L7585" t="s">
        <v>26</v>
      </c>
      <c r="N7585" t="s">
        <v>24</v>
      </c>
    </row>
    <row r="7586" spans="1:14" x14ac:dyDescent="0.25">
      <c r="A7586" t="s">
        <v>2548</v>
      </c>
      <c r="B7586" t="s">
        <v>1012</v>
      </c>
      <c r="C7586" t="s">
        <v>135</v>
      </c>
      <c r="D7586" t="s">
        <v>21</v>
      </c>
      <c r="E7586">
        <v>99323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43271</v>
      </c>
      <c r="L7586" t="s">
        <v>26</v>
      </c>
      <c r="N7586" t="s">
        <v>24</v>
      </c>
    </row>
    <row r="7587" spans="1:14" x14ac:dyDescent="0.25">
      <c r="A7587" t="s">
        <v>4944</v>
      </c>
      <c r="B7587" t="s">
        <v>10190</v>
      </c>
      <c r="C7587" t="s">
        <v>246</v>
      </c>
      <c r="D7587" t="s">
        <v>21</v>
      </c>
      <c r="E7587">
        <v>98311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43271</v>
      </c>
      <c r="L7587" t="s">
        <v>26</v>
      </c>
      <c r="N7587" t="s">
        <v>24</v>
      </c>
    </row>
    <row r="7588" spans="1:14" x14ac:dyDescent="0.25">
      <c r="A7588" t="s">
        <v>10191</v>
      </c>
      <c r="B7588" t="s">
        <v>10192</v>
      </c>
      <c r="C7588" t="s">
        <v>286</v>
      </c>
      <c r="D7588" t="s">
        <v>21</v>
      </c>
      <c r="E7588">
        <v>98516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43271</v>
      </c>
      <c r="L7588" t="s">
        <v>26</v>
      </c>
      <c r="N7588" t="s">
        <v>24</v>
      </c>
    </row>
    <row r="7589" spans="1:14" x14ac:dyDescent="0.25">
      <c r="A7589" t="s">
        <v>490</v>
      </c>
      <c r="B7589" t="s">
        <v>491</v>
      </c>
      <c r="C7589" t="s">
        <v>492</v>
      </c>
      <c r="D7589" t="s">
        <v>21</v>
      </c>
      <c r="E7589">
        <v>98503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43271</v>
      </c>
      <c r="L7589" t="s">
        <v>26</v>
      </c>
      <c r="N7589" t="s">
        <v>24</v>
      </c>
    </row>
    <row r="7590" spans="1:14" x14ac:dyDescent="0.25">
      <c r="A7590" t="s">
        <v>3482</v>
      </c>
      <c r="B7590" t="s">
        <v>3483</v>
      </c>
      <c r="C7590" t="s">
        <v>660</v>
      </c>
      <c r="D7590" t="s">
        <v>21</v>
      </c>
      <c r="E7590">
        <v>98383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43270</v>
      </c>
      <c r="L7590" t="s">
        <v>26</v>
      </c>
      <c r="N7590" t="s">
        <v>24</v>
      </c>
    </row>
    <row r="7591" spans="1:14" x14ac:dyDescent="0.25">
      <c r="A7591" t="s">
        <v>4870</v>
      </c>
      <c r="B7591" t="s">
        <v>4871</v>
      </c>
      <c r="C7591" t="s">
        <v>246</v>
      </c>
      <c r="D7591" t="s">
        <v>21</v>
      </c>
      <c r="E7591">
        <v>98312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43270</v>
      </c>
      <c r="L7591" t="s">
        <v>26</v>
      </c>
      <c r="N7591" t="s">
        <v>24</v>
      </c>
    </row>
    <row r="7592" spans="1:14" x14ac:dyDescent="0.25">
      <c r="A7592" t="s">
        <v>3155</v>
      </c>
      <c r="B7592" t="s">
        <v>3156</v>
      </c>
      <c r="C7592" t="s">
        <v>34</v>
      </c>
      <c r="D7592" t="s">
        <v>21</v>
      </c>
      <c r="E7592">
        <v>98684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43270</v>
      </c>
      <c r="L7592" t="s">
        <v>26</v>
      </c>
      <c r="N7592" t="s">
        <v>24</v>
      </c>
    </row>
    <row r="7593" spans="1:14" x14ac:dyDescent="0.25">
      <c r="A7593" t="s">
        <v>5179</v>
      </c>
      <c r="B7593" t="s">
        <v>5180</v>
      </c>
      <c r="C7593" t="s">
        <v>246</v>
      </c>
      <c r="D7593" t="s">
        <v>21</v>
      </c>
      <c r="E7593">
        <v>98311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43270</v>
      </c>
      <c r="L7593" t="s">
        <v>26</v>
      </c>
      <c r="N7593" t="s">
        <v>24</v>
      </c>
    </row>
    <row r="7594" spans="1:14" x14ac:dyDescent="0.25">
      <c r="A7594" t="s">
        <v>4304</v>
      </c>
      <c r="B7594" t="s">
        <v>4305</v>
      </c>
      <c r="C7594" t="s">
        <v>246</v>
      </c>
      <c r="D7594" t="s">
        <v>21</v>
      </c>
      <c r="E7594">
        <v>98337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43270</v>
      </c>
      <c r="L7594" t="s">
        <v>26</v>
      </c>
      <c r="N7594" t="s">
        <v>24</v>
      </c>
    </row>
    <row r="7595" spans="1:14" x14ac:dyDescent="0.25">
      <c r="A7595" t="s">
        <v>3666</v>
      </c>
      <c r="B7595" t="s">
        <v>3667</v>
      </c>
      <c r="C7595" t="s">
        <v>529</v>
      </c>
      <c r="D7595" t="s">
        <v>21</v>
      </c>
      <c r="E7595">
        <v>98033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43270</v>
      </c>
      <c r="L7595" t="s">
        <v>26</v>
      </c>
      <c r="N7595" t="s">
        <v>24</v>
      </c>
    </row>
    <row r="7596" spans="1:14" x14ac:dyDescent="0.25">
      <c r="A7596" t="s">
        <v>4963</v>
      </c>
      <c r="B7596" t="s">
        <v>4964</v>
      </c>
      <c r="C7596" t="s">
        <v>529</v>
      </c>
      <c r="D7596" t="s">
        <v>21</v>
      </c>
      <c r="E7596">
        <v>98034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43270</v>
      </c>
      <c r="L7596" t="s">
        <v>26</v>
      </c>
      <c r="N7596" t="s">
        <v>24</v>
      </c>
    </row>
    <row r="7597" spans="1:14" x14ac:dyDescent="0.25">
      <c r="A7597" t="s">
        <v>4697</v>
      </c>
      <c r="B7597" t="s">
        <v>4698</v>
      </c>
      <c r="C7597" t="s">
        <v>529</v>
      </c>
      <c r="D7597" t="s">
        <v>21</v>
      </c>
      <c r="E7597">
        <v>98034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43270</v>
      </c>
      <c r="L7597" t="s">
        <v>26</v>
      </c>
      <c r="N7597" t="s">
        <v>24</v>
      </c>
    </row>
    <row r="7598" spans="1:14" x14ac:dyDescent="0.25">
      <c r="A7598" t="s">
        <v>2978</v>
      </c>
      <c r="B7598" t="s">
        <v>2979</v>
      </c>
      <c r="C7598" t="s">
        <v>34</v>
      </c>
      <c r="D7598" t="s">
        <v>21</v>
      </c>
      <c r="E7598">
        <v>98684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43270</v>
      </c>
      <c r="L7598" t="s">
        <v>26</v>
      </c>
      <c r="N7598" t="s">
        <v>24</v>
      </c>
    </row>
    <row r="7599" spans="1:14" x14ac:dyDescent="0.25">
      <c r="A7599" t="s">
        <v>7209</v>
      </c>
      <c r="B7599" t="s">
        <v>7210</v>
      </c>
      <c r="C7599" t="s">
        <v>529</v>
      </c>
      <c r="D7599" t="s">
        <v>21</v>
      </c>
      <c r="E7599">
        <v>98034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43270</v>
      </c>
      <c r="L7599" t="s">
        <v>26</v>
      </c>
      <c r="N7599" t="s">
        <v>24</v>
      </c>
    </row>
    <row r="7600" spans="1:14" x14ac:dyDescent="0.25">
      <c r="A7600" t="s">
        <v>2984</v>
      </c>
      <c r="B7600" t="s">
        <v>2985</v>
      </c>
      <c r="C7600" t="s">
        <v>529</v>
      </c>
      <c r="D7600" t="s">
        <v>21</v>
      </c>
      <c r="E7600">
        <v>98034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43270</v>
      </c>
      <c r="L7600" t="s">
        <v>26</v>
      </c>
      <c r="N7600" t="s">
        <v>24</v>
      </c>
    </row>
    <row r="7601" spans="1:14" x14ac:dyDescent="0.25">
      <c r="A7601" t="s">
        <v>10193</v>
      </c>
      <c r="B7601" t="s">
        <v>10194</v>
      </c>
      <c r="C7601" t="s">
        <v>660</v>
      </c>
      <c r="D7601" t="s">
        <v>21</v>
      </c>
      <c r="E7601">
        <v>98383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43270</v>
      </c>
      <c r="L7601" t="s">
        <v>26</v>
      </c>
      <c r="N7601" t="s">
        <v>24</v>
      </c>
    </row>
    <row r="7602" spans="1:14" x14ac:dyDescent="0.25">
      <c r="A7602" t="s">
        <v>5187</v>
      </c>
      <c r="B7602" t="s">
        <v>5188</v>
      </c>
      <c r="C7602" t="s">
        <v>246</v>
      </c>
      <c r="D7602" t="s">
        <v>21</v>
      </c>
      <c r="E7602">
        <v>98310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43270</v>
      </c>
      <c r="L7602" t="s">
        <v>26</v>
      </c>
      <c r="N7602" t="s">
        <v>24</v>
      </c>
    </row>
    <row r="7603" spans="1:14" x14ac:dyDescent="0.25">
      <c r="A7603" t="s">
        <v>5189</v>
      </c>
      <c r="B7603" t="s">
        <v>5190</v>
      </c>
      <c r="C7603" t="s">
        <v>246</v>
      </c>
      <c r="D7603" t="s">
        <v>21</v>
      </c>
      <c r="E7603">
        <v>98310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43270</v>
      </c>
      <c r="L7603" t="s">
        <v>26</v>
      </c>
      <c r="N7603" t="s">
        <v>24</v>
      </c>
    </row>
    <row r="7604" spans="1:14" x14ac:dyDescent="0.25">
      <c r="A7604" t="s">
        <v>111</v>
      </c>
      <c r="B7604" t="s">
        <v>4766</v>
      </c>
      <c r="C7604" t="s">
        <v>529</v>
      </c>
      <c r="D7604" t="s">
        <v>21</v>
      </c>
      <c r="E7604">
        <v>98033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43270</v>
      </c>
      <c r="L7604" t="s">
        <v>26</v>
      </c>
      <c r="N7604" t="s">
        <v>24</v>
      </c>
    </row>
    <row r="7605" spans="1:14" x14ac:dyDescent="0.25">
      <c r="A7605" t="s">
        <v>1589</v>
      </c>
      <c r="B7605" t="s">
        <v>10195</v>
      </c>
      <c r="C7605" t="s">
        <v>660</v>
      </c>
      <c r="D7605" t="s">
        <v>21</v>
      </c>
      <c r="E7605">
        <v>98383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43270</v>
      </c>
      <c r="L7605" t="s">
        <v>26</v>
      </c>
      <c r="N7605" t="s">
        <v>24</v>
      </c>
    </row>
    <row r="7606" spans="1:14" x14ac:dyDescent="0.25">
      <c r="A7606" t="s">
        <v>8373</v>
      </c>
      <c r="B7606" t="s">
        <v>8374</v>
      </c>
      <c r="C7606" t="s">
        <v>84</v>
      </c>
      <c r="D7606" t="s">
        <v>21</v>
      </c>
      <c r="E7606">
        <v>98926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43270</v>
      </c>
      <c r="L7606" t="s">
        <v>26</v>
      </c>
      <c r="N7606" t="s">
        <v>24</v>
      </c>
    </row>
    <row r="7607" spans="1:14" x14ac:dyDescent="0.25">
      <c r="A7607" t="s">
        <v>3682</v>
      </c>
      <c r="B7607" t="s">
        <v>3683</v>
      </c>
      <c r="C7607" t="s">
        <v>529</v>
      </c>
      <c r="D7607" t="s">
        <v>21</v>
      </c>
      <c r="E7607">
        <v>98034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43270</v>
      </c>
      <c r="L7607" t="s">
        <v>26</v>
      </c>
      <c r="N7607" t="s">
        <v>24</v>
      </c>
    </row>
    <row r="7608" spans="1:14" x14ac:dyDescent="0.25">
      <c r="A7608" t="s">
        <v>6132</v>
      </c>
      <c r="B7608" t="s">
        <v>6133</v>
      </c>
      <c r="C7608" t="s">
        <v>1498</v>
      </c>
      <c r="D7608" t="s">
        <v>21</v>
      </c>
      <c r="E7608">
        <v>98335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43270</v>
      </c>
      <c r="L7608" t="s">
        <v>26</v>
      </c>
      <c r="N7608" t="s">
        <v>24</v>
      </c>
    </row>
    <row r="7609" spans="1:14" x14ac:dyDescent="0.25">
      <c r="A7609" t="s">
        <v>356</v>
      </c>
      <c r="B7609" t="s">
        <v>4432</v>
      </c>
      <c r="C7609" t="s">
        <v>2144</v>
      </c>
      <c r="D7609" t="s">
        <v>21</v>
      </c>
      <c r="E7609">
        <v>98155</v>
      </c>
      <c r="F7609" t="s">
        <v>22</v>
      </c>
      <c r="G7609" t="s">
        <v>22</v>
      </c>
      <c r="H7609" t="s">
        <v>116</v>
      </c>
      <c r="I7609" t="s">
        <v>117</v>
      </c>
      <c r="J7609" t="s">
        <v>59</v>
      </c>
      <c r="K7609" s="1">
        <v>43270</v>
      </c>
      <c r="L7609" t="s">
        <v>60</v>
      </c>
      <c r="M7609" t="str">
        <f>HYPERLINK("https://www.regulations.gov/docket?D=FDA-2018-H-2349")</f>
        <v>https://www.regulations.gov/docket?D=FDA-2018-H-2349</v>
      </c>
      <c r="N7609" t="s">
        <v>59</v>
      </c>
    </row>
    <row r="7610" spans="1:14" x14ac:dyDescent="0.25">
      <c r="A7610" t="s">
        <v>5204</v>
      </c>
      <c r="B7610" t="s">
        <v>5205</v>
      </c>
      <c r="C7610" t="s">
        <v>246</v>
      </c>
      <c r="D7610" t="s">
        <v>21</v>
      </c>
      <c r="E7610">
        <v>98312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43270</v>
      </c>
      <c r="L7610" t="s">
        <v>26</v>
      </c>
      <c r="N7610" t="s">
        <v>24</v>
      </c>
    </row>
    <row r="7611" spans="1:14" x14ac:dyDescent="0.25">
      <c r="A7611" t="s">
        <v>583</v>
      </c>
      <c r="B7611" t="s">
        <v>10196</v>
      </c>
      <c r="C7611" t="s">
        <v>660</v>
      </c>
      <c r="D7611" t="s">
        <v>21</v>
      </c>
      <c r="E7611">
        <v>98383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43270</v>
      </c>
      <c r="L7611" t="s">
        <v>26</v>
      </c>
      <c r="N7611" t="s">
        <v>24</v>
      </c>
    </row>
    <row r="7612" spans="1:14" x14ac:dyDescent="0.25">
      <c r="A7612" t="s">
        <v>138</v>
      </c>
      <c r="B7612" t="s">
        <v>4551</v>
      </c>
      <c r="C7612" t="s">
        <v>473</v>
      </c>
      <c r="D7612" t="s">
        <v>21</v>
      </c>
      <c r="E7612">
        <v>98937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43270</v>
      </c>
      <c r="L7612" t="s">
        <v>26</v>
      </c>
      <c r="N7612" t="s">
        <v>24</v>
      </c>
    </row>
    <row r="7613" spans="1:14" x14ac:dyDescent="0.25">
      <c r="A7613" t="s">
        <v>6949</v>
      </c>
      <c r="B7613" t="s">
        <v>6950</v>
      </c>
      <c r="C7613" t="s">
        <v>529</v>
      </c>
      <c r="D7613" t="s">
        <v>21</v>
      </c>
      <c r="E7613">
        <v>98034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43270</v>
      </c>
      <c r="L7613" t="s">
        <v>26</v>
      </c>
      <c r="N7613" t="s">
        <v>24</v>
      </c>
    </row>
    <row r="7614" spans="1:14" x14ac:dyDescent="0.25">
      <c r="A7614" t="s">
        <v>7655</v>
      </c>
      <c r="B7614" t="s">
        <v>7656</v>
      </c>
      <c r="C7614" t="s">
        <v>3494</v>
      </c>
      <c r="D7614" t="s">
        <v>21</v>
      </c>
      <c r="E7614">
        <v>99347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43270</v>
      </c>
      <c r="L7614" t="s">
        <v>26</v>
      </c>
      <c r="N7614" t="s">
        <v>24</v>
      </c>
    </row>
    <row r="7615" spans="1:14" x14ac:dyDescent="0.25">
      <c r="A7615" t="s">
        <v>10197</v>
      </c>
      <c r="B7615" t="s">
        <v>10198</v>
      </c>
      <c r="C7615" t="s">
        <v>246</v>
      </c>
      <c r="D7615" t="s">
        <v>21</v>
      </c>
      <c r="E7615">
        <v>98310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43270</v>
      </c>
      <c r="L7615" t="s">
        <v>26</v>
      </c>
      <c r="N7615" t="s">
        <v>24</v>
      </c>
    </row>
    <row r="7616" spans="1:14" x14ac:dyDescent="0.25">
      <c r="A7616" t="s">
        <v>4332</v>
      </c>
      <c r="B7616" t="s">
        <v>4333</v>
      </c>
      <c r="C7616" t="s">
        <v>246</v>
      </c>
      <c r="D7616" t="s">
        <v>21</v>
      </c>
      <c r="E7616">
        <v>98337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43270</v>
      </c>
      <c r="L7616" t="s">
        <v>26</v>
      </c>
      <c r="N7616" t="s">
        <v>24</v>
      </c>
    </row>
    <row r="7617" spans="1:14" x14ac:dyDescent="0.25">
      <c r="A7617" t="s">
        <v>4930</v>
      </c>
      <c r="B7617" t="s">
        <v>4931</v>
      </c>
      <c r="C7617" t="s">
        <v>3598</v>
      </c>
      <c r="D7617" t="s">
        <v>21</v>
      </c>
      <c r="E7617">
        <v>98349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43270</v>
      </c>
      <c r="L7617" t="s">
        <v>26</v>
      </c>
      <c r="N7617" t="s">
        <v>24</v>
      </c>
    </row>
    <row r="7618" spans="1:14" x14ac:dyDescent="0.25">
      <c r="A7618" t="s">
        <v>3888</v>
      </c>
      <c r="B7618" t="s">
        <v>7664</v>
      </c>
      <c r="C7618" t="s">
        <v>3494</v>
      </c>
      <c r="D7618" t="s">
        <v>21</v>
      </c>
      <c r="E7618">
        <v>99347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43270</v>
      </c>
      <c r="L7618" t="s">
        <v>26</v>
      </c>
      <c r="N7618" t="s">
        <v>24</v>
      </c>
    </row>
    <row r="7619" spans="1:14" x14ac:dyDescent="0.25">
      <c r="A7619" t="s">
        <v>7387</v>
      </c>
      <c r="B7619" t="s">
        <v>7388</v>
      </c>
      <c r="C7619" t="s">
        <v>529</v>
      </c>
      <c r="D7619" t="s">
        <v>21</v>
      </c>
      <c r="E7619">
        <v>98033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43270</v>
      </c>
      <c r="L7619" t="s">
        <v>26</v>
      </c>
      <c r="N7619" t="s">
        <v>24</v>
      </c>
    </row>
    <row r="7620" spans="1:14" x14ac:dyDescent="0.25">
      <c r="A7620" t="s">
        <v>4337</v>
      </c>
      <c r="B7620" t="s">
        <v>4338</v>
      </c>
      <c r="C7620" t="s">
        <v>246</v>
      </c>
      <c r="D7620" t="s">
        <v>21</v>
      </c>
      <c r="E7620">
        <v>98312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43270</v>
      </c>
      <c r="L7620" t="s">
        <v>26</v>
      </c>
      <c r="N7620" t="s">
        <v>24</v>
      </c>
    </row>
    <row r="7621" spans="1:14" x14ac:dyDescent="0.25">
      <c r="A7621" t="s">
        <v>77</v>
      </c>
      <c r="B7621" t="s">
        <v>4339</v>
      </c>
      <c r="C7621" t="s">
        <v>246</v>
      </c>
      <c r="D7621" t="s">
        <v>21</v>
      </c>
      <c r="E7621">
        <v>98312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43270</v>
      </c>
      <c r="L7621" t="s">
        <v>26</v>
      </c>
      <c r="N7621" t="s">
        <v>24</v>
      </c>
    </row>
    <row r="7622" spans="1:14" x14ac:dyDescent="0.25">
      <c r="A7622" t="s">
        <v>8391</v>
      </c>
      <c r="B7622" t="s">
        <v>8392</v>
      </c>
      <c r="C7622" t="s">
        <v>84</v>
      </c>
      <c r="D7622" t="s">
        <v>21</v>
      </c>
      <c r="E7622">
        <v>98926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43270</v>
      </c>
      <c r="L7622" t="s">
        <v>26</v>
      </c>
      <c r="N7622" t="s">
        <v>24</v>
      </c>
    </row>
    <row r="7623" spans="1:14" x14ac:dyDescent="0.25">
      <c r="A7623" t="s">
        <v>1867</v>
      </c>
      <c r="B7623" t="s">
        <v>2250</v>
      </c>
      <c r="C7623" t="s">
        <v>246</v>
      </c>
      <c r="D7623" t="s">
        <v>21</v>
      </c>
      <c r="E7623">
        <v>98312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43270</v>
      </c>
      <c r="L7623" t="s">
        <v>26</v>
      </c>
      <c r="N7623" t="s">
        <v>24</v>
      </c>
    </row>
    <row r="7624" spans="1:14" x14ac:dyDescent="0.25">
      <c r="A7624" t="s">
        <v>3506</v>
      </c>
      <c r="B7624" t="s">
        <v>4559</v>
      </c>
      <c r="C7624" t="s">
        <v>473</v>
      </c>
      <c r="D7624" t="s">
        <v>21</v>
      </c>
      <c r="E7624">
        <v>98937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43270</v>
      </c>
      <c r="L7624" t="s">
        <v>26</v>
      </c>
      <c r="N7624" t="s">
        <v>24</v>
      </c>
    </row>
    <row r="7625" spans="1:14" x14ac:dyDescent="0.25">
      <c r="A7625" t="s">
        <v>10199</v>
      </c>
      <c r="B7625" t="s">
        <v>10200</v>
      </c>
      <c r="C7625" t="s">
        <v>660</v>
      </c>
      <c r="D7625" t="s">
        <v>21</v>
      </c>
      <c r="E7625">
        <v>98383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43270</v>
      </c>
      <c r="L7625" t="s">
        <v>26</v>
      </c>
      <c r="N7625" t="s">
        <v>24</v>
      </c>
    </row>
    <row r="7626" spans="1:14" x14ac:dyDescent="0.25">
      <c r="A7626" t="s">
        <v>4796</v>
      </c>
      <c r="B7626" t="s">
        <v>4797</v>
      </c>
      <c r="C7626" t="s">
        <v>377</v>
      </c>
      <c r="D7626" t="s">
        <v>21</v>
      </c>
      <c r="E7626">
        <v>98029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43269</v>
      </c>
      <c r="L7626" t="s">
        <v>26</v>
      </c>
      <c r="N7626" t="s">
        <v>24</v>
      </c>
    </row>
    <row r="7627" spans="1:14" x14ac:dyDescent="0.25">
      <c r="A7627" t="s">
        <v>4486</v>
      </c>
      <c r="B7627" t="s">
        <v>4487</v>
      </c>
      <c r="C7627" t="s">
        <v>151</v>
      </c>
      <c r="D7627" t="s">
        <v>21</v>
      </c>
      <c r="E7627">
        <v>98499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43269</v>
      </c>
      <c r="L7627" t="s">
        <v>26</v>
      </c>
      <c r="N7627" t="s">
        <v>24</v>
      </c>
    </row>
    <row r="7628" spans="1:14" x14ac:dyDescent="0.25">
      <c r="A7628" t="s">
        <v>4821</v>
      </c>
      <c r="B7628" t="s">
        <v>4822</v>
      </c>
      <c r="C7628" t="s">
        <v>151</v>
      </c>
      <c r="D7628" t="s">
        <v>21</v>
      </c>
      <c r="E7628">
        <v>98499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43269</v>
      </c>
      <c r="L7628" t="s">
        <v>26</v>
      </c>
      <c r="N7628" t="s">
        <v>24</v>
      </c>
    </row>
    <row r="7629" spans="1:14" x14ac:dyDescent="0.25">
      <c r="A7629" t="s">
        <v>10201</v>
      </c>
      <c r="B7629" t="s">
        <v>3383</v>
      </c>
      <c r="C7629" t="s">
        <v>236</v>
      </c>
      <c r="D7629" t="s">
        <v>21</v>
      </c>
      <c r="E7629">
        <v>98407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43269</v>
      </c>
      <c r="L7629" t="s">
        <v>26</v>
      </c>
      <c r="N7629" t="s">
        <v>24</v>
      </c>
    </row>
    <row r="7630" spans="1:14" x14ac:dyDescent="0.25">
      <c r="A7630" t="s">
        <v>10202</v>
      </c>
      <c r="B7630" t="s">
        <v>10203</v>
      </c>
      <c r="C7630" t="s">
        <v>236</v>
      </c>
      <c r="D7630" t="s">
        <v>21</v>
      </c>
      <c r="E7630">
        <v>98409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43269</v>
      </c>
      <c r="L7630" t="s">
        <v>26</v>
      </c>
      <c r="N7630" t="s">
        <v>24</v>
      </c>
    </row>
    <row r="7631" spans="1:14" x14ac:dyDescent="0.25">
      <c r="A7631" t="s">
        <v>4632</v>
      </c>
      <c r="B7631" t="s">
        <v>4633</v>
      </c>
      <c r="C7631" t="s">
        <v>151</v>
      </c>
      <c r="D7631" t="s">
        <v>21</v>
      </c>
      <c r="E7631">
        <v>98499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43269</v>
      </c>
      <c r="L7631" t="s">
        <v>26</v>
      </c>
      <c r="N7631" t="s">
        <v>24</v>
      </c>
    </row>
    <row r="7632" spans="1:14" x14ac:dyDescent="0.25">
      <c r="A7632" t="s">
        <v>4833</v>
      </c>
      <c r="B7632" t="s">
        <v>4834</v>
      </c>
      <c r="C7632" t="s">
        <v>209</v>
      </c>
      <c r="D7632" t="s">
        <v>21</v>
      </c>
      <c r="E7632">
        <v>98032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43269</v>
      </c>
      <c r="L7632" t="s">
        <v>26</v>
      </c>
      <c r="N7632" t="s">
        <v>24</v>
      </c>
    </row>
    <row r="7633" spans="1:14" x14ac:dyDescent="0.25">
      <c r="A7633" t="s">
        <v>503</v>
      </c>
      <c r="B7633" t="s">
        <v>990</v>
      </c>
      <c r="C7633" t="s">
        <v>991</v>
      </c>
      <c r="D7633" t="s">
        <v>21</v>
      </c>
      <c r="E7633">
        <v>98388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43269</v>
      </c>
      <c r="L7633" t="s">
        <v>26</v>
      </c>
      <c r="N7633" t="s">
        <v>24</v>
      </c>
    </row>
    <row r="7634" spans="1:14" x14ac:dyDescent="0.25">
      <c r="A7634" t="s">
        <v>6778</v>
      </c>
      <c r="B7634" t="s">
        <v>6779</v>
      </c>
      <c r="C7634" t="s">
        <v>151</v>
      </c>
      <c r="D7634" t="s">
        <v>21</v>
      </c>
      <c r="E7634">
        <v>98499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43269</v>
      </c>
      <c r="L7634" t="s">
        <v>26</v>
      </c>
      <c r="N7634" t="s">
        <v>24</v>
      </c>
    </row>
    <row r="7635" spans="1:14" x14ac:dyDescent="0.25">
      <c r="A7635" t="s">
        <v>503</v>
      </c>
      <c r="B7635" t="s">
        <v>6123</v>
      </c>
      <c r="C7635" t="s">
        <v>548</v>
      </c>
      <c r="D7635" t="s">
        <v>21</v>
      </c>
      <c r="E7635">
        <v>98584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43269</v>
      </c>
      <c r="L7635" t="s">
        <v>26</v>
      </c>
      <c r="N7635" t="s">
        <v>24</v>
      </c>
    </row>
    <row r="7636" spans="1:14" x14ac:dyDescent="0.25">
      <c r="A7636">
        <v>76</v>
      </c>
      <c r="B7636" t="s">
        <v>5970</v>
      </c>
      <c r="C7636" t="s">
        <v>20</v>
      </c>
      <c r="D7636" t="s">
        <v>21</v>
      </c>
      <c r="E7636">
        <v>98168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43269</v>
      </c>
      <c r="L7636" t="s">
        <v>26</v>
      </c>
      <c r="N7636" t="s">
        <v>24</v>
      </c>
    </row>
    <row r="7637" spans="1:14" x14ac:dyDescent="0.25">
      <c r="A7637" t="s">
        <v>10204</v>
      </c>
      <c r="B7637" t="s">
        <v>4641</v>
      </c>
      <c r="C7637" t="s">
        <v>236</v>
      </c>
      <c r="D7637" t="s">
        <v>21</v>
      </c>
      <c r="E7637">
        <v>98407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43269</v>
      </c>
      <c r="L7637" t="s">
        <v>26</v>
      </c>
      <c r="N7637" t="s">
        <v>24</v>
      </c>
    </row>
    <row r="7638" spans="1:14" x14ac:dyDescent="0.25">
      <c r="A7638" t="s">
        <v>1124</v>
      </c>
      <c r="B7638" t="s">
        <v>1125</v>
      </c>
      <c r="C7638" t="s">
        <v>473</v>
      </c>
      <c r="D7638" t="s">
        <v>21</v>
      </c>
      <c r="E7638">
        <v>98937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43269</v>
      </c>
      <c r="L7638" t="s">
        <v>26</v>
      </c>
      <c r="N7638" t="s">
        <v>24</v>
      </c>
    </row>
    <row r="7639" spans="1:14" x14ac:dyDescent="0.25">
      <c r="A7639" t="s">
        <v>10205</v>
      </c>
      <c r="B7639" t="s">
        <v>4328</v>
      </c>
      <c r="C7639" t="s">
        <v>296</v>
      </c>
      <c r="D7639" t="s">
        <v>21</v>
      </c>
      <c r="E7639">
        <v>98366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43269</v>
      </c>
      <c r="L7639" t="s">
        <v>26</v>
      </c>
      <c r="N7639" t="s">
        <v>24</v>
      </c>
    </row>
    <row r="7640" spans="1:14" x14ac:dyDescent="0.25">
      <c r="A7640" t="s">
        <v>4901</v>
      </c>
      <c r="B7640" t="s">
        <v>4902</v>
      </c>
      <c r="C7640" t="s">
        <v>3598</v>
      </c>
      <c r="D7640" t="s">
        <v>21</v>
      </c>
      <c r="E7640">
        <v>98349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43269</v>
      </c>
      <c r="L7640" t="s">
        <v>26</v>
      </c>
      <c r="N7640" t="s">
        <v>24</v>
      </c>
    </row>
    <row r="7641" spans="1:14" x14ac:dyDescent="0.25">
      <c r="A7641" t="s">
        <v>2652</v>
      </c>
      <c r="B7641" t="s">
        <v>10206</v>
      </c>
      <c r="C7641" t="s">
        <v>151</v>
      </c>
      <c r="D7641" t="s">
        <v>21</v>
      </c>
      <c r="E7641">
        <v>98439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43269</v>
      </c>
      <c r="L7641" t="s">
        <v>26</v>
      </c>
      <c r="N7641" t="s">
        <v>24</v>
      </c>
    </row>
    <row r="7642" spans="1:14" x14ac:dyDescent="0.25">
      <c r="A7642" t="s">
        <v>1333</v>
      </c>
      <c r="B7642" t="s">
        <v>1640</v>
      </c>
      <c r="C7642" t="s">
        <v>632</v>
      </c>
      <c r="D7642" t="s">
        <v>21</v>
      </c>
      <c r="E7642">
        <v>98037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43269</v>
      </c>
      <c r="L7642" t="s">
        <v>26</v>
      </c>
      <c r="N7642" t="s">
        <v>24</v>
      </c>
    </row>
    <row r="7643" spans="1:14" x14ac:dyDescent="0.25">
      <c r="A7643" t="s">
        <v>1002</v>
      </c>
      <c r="B7643" t="s">
        <v>1003</v>
      </c>
      <c r="C7643" t="s">
        <v>991</v>
      </c>
      <c r="D7643" t="s">
        <v>21</v>
      </c>
      <c r="E7643">
        <v>98388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43269</v>
      </c>
      <c r="L7643" t="s">
        <v>26</v>
      </c>
      <c r="N7643" t="s">
        <v>24</v>
      </c>
    </row>
    <row r="7644" spans="1:14" x14ac:dyDescent="0.25">
      <c r="A7644" t="s">
        <v>2371</v>
      </c>
      <c r="B7644" t="s">
        <v>7167</v>
      </c>
      <c r="C7644" t="s">
        <v>29</v>
      </c>
      <c r="D7644" t="s">
        <v>21</v>
      </c>
      <c r="E7644">
        <v>98801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43269</v>
      </c>
      <c r="L7644" t="s">
        <v>26</v>
      </c>
      <c r="N7644" t="s">
        <v>24</v>
      </c>
    </row>
    <row r="7645" spans="1:14" x14ac:dyDescent="0.25">
      <c r="A7645" t="s">
        <v>2371</v>
      </c>
      <c r="B7645" t="s">
        <v>4548</v>
      </c>
      <c r="C7645" t="s">
        <v>473</v>
      </c>
      <c r="D7645" t="s">
        <v>21</v>
      </c>
      <c r="E7645">
        <v>98937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43269</v>
      </c>
      <c r="L7645" t="s">
        <v>26</v>
      </c>
      <c r="N7645" t="s">
        <v>24</v>
      </c>
    </row>
    <row r="7646" spans="1:14" x14ac:dyDescent="0.25">
      <c r="A7646" t="s">
        <v>316</v>
      </c>
      <c r="B7646" t="s">
        <v>8380</v>
      </c>
      <c r="C7646" t="s">
        <v>84</v>
      </c>
      <c r="D7646" t="s">
        <v>21</v>
      </c>
      <c r="E7646">
        <v>98926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43269</v>
      </c>
      <c r="L7646" t="s">
        <v>26</v>
      </c>
      <c r="N7646" t="s">
        <v>24</v>
      </c>
    </row>
    <row r="7647" spans="1:14" x14ac:dyDescent="0.25">
      <c r="A7647" t="s">
        <v>583</v>
      </c>
      <c r="B7647" t="s">
        <v>6339</v>
      </c>
      <c r="C7647" t="s">
        <v>532</v>
      </c>
      <c r="D7647" t="s">
        <v>21</v>
      </c>
      <c r="E7647">
        <v>98528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43269</v>
      </c>
      <c r="L7647" t="s">
        <v>26</v>
      </c>
      <c r="N7647" t="s">
        <v>24</v>
      </c>
    </row>
    <row r="7648" spans="1:14" x14ac:dyDescent="0.25">
      <c r="A7648" t="s">
        <v>4915</v>
      </c>
      <c r="B7648" t="s">
        <v>4916</v>
      </c>
      <c r="C7648" t="s">
        <v>3598</v>
      </c>
      <c r="D7648" t="s">
        <v>21</v>
      </c>
      <c r="E7648">
        <v>98349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43269</v>
      </c>
      <c r="L7648" t="s">
        <v>26</v>
      </c>
      <c r="N7648" t="s">
        <v>24</v>
      </c>
    </row>
    <row r="7649" spans="1:14" x14ac:dyDescent="0.25">
      <c r="A7649" t="s">
        <v>746</v>
      </c>
      <c r="B7649" t="s">
        <v>747</v>
      </c>
      <c r="C7649" t="s">
        <v>151</v>
      </c>
      <c r="D7649" t="s">
        <v>21</v>
      </c>
      <c r="E7649">
        <v>98498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43269</v>
      </c>
      <c r="L7649" t="s">
        <v>26</v>
      </c>
      <c r="N7649" t="s">
        <v>24</v>
      </c>
    </row>
    <row r="7650" spans="1:14" x14ac:dyDescent="0.25">
      <c r="A7650" t="s">
        <v>5373</v>
      </c>
      <c r="B7650" t="s">
        <v>5374</v>
      </c>
      <c r="C7650" t="s">
        <v>236</v>
      </c>
      <c r="D7650" t="s">
        <v>21</v>
      </c>
      <c r="E7650">
        <v>98405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43269</v>
      </c>
      <c r="L7650" t="s">
        <v>26</v>
      </c>
      <c r="N7650" t="s">
        <v>24</v>
      </c>
    </row>
    <row r="7651" spans="1:14" x14ac:dyDescent="0.25">
      <c r="A7651" t="s">
        <v>10207</v>
      </c>
      <c r="B7651" t="s">
        <v>10208</v>
      </c>
      <c r="C7651" t="s">
        <v>3598</v>
      </c>
      <c r="D7651" t="s">
        <v>21</v>
      </c>
      <c r="E7651">
        <v>98349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43269</v>
      </c>
      <c r="L7651" t="s">
        <v>26</v>
      </c>
      <c r="N7651" t="s">
        <v>24</v>
      </c>
    </row>
    <row r="7652" spans="1:14" x14ac:dyDescent="0.25">
      <c r="A7652" t="s">
        <v>4852</v>
      </c>
      <c r="B7652" t="s">
        <v>4853</v>
      </c>
      <c r="C7652" t="s">
        <v>151</v>
      </c>
      <c r="D7652" t="s">
        <v>21</v>
      </c>
      <c r="E7652">
        <v>98499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43269</v>
      </c>
      <c r="L7652" t="s">
        <v>26</v>
      </c>
      <c r="N7652" t="s">
        <v>24</v>
      </c>
    </row>
    <row r="7653" spans="1:14" x14ac:dyDescent="0.25">
      <c r="A7653" t="s">
        <v>4854</v>
      </c>
      <c r="B7653" t="s">
        <v>4855</v>
      </c>
      <c r="C7653" t="s">
        <v>151</v>
      </c>
      <c r="D7653" t="s">
        <v>21</v>
      </c>
      <c r="E7653">
        <v>98499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43269</v>
      </c>
      <c r="L7653" t="s">
        <v>26</v>
      </c>
      <c r="N7653" t="s">
        <v>24</v>
      </c>
    </row>
    <row r="7654" spans="1:14" x14ac:dyDescent="0.25">
      <c r="A7654" t="s">
        <v>479</v>
      </c>
      <c r="B7654" t="s">
        <v>4813</v>
      </c>
      <c r="C7654" t="s">
        <v>377</v>
      </c>
      <c r="D7654" t="s">
        <v>21</v>
      </c>
      <c r="E7654">
        <v>98027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43269</v>
      </c>
      <c r="L7654" t="s">
        <v>26</v>
      </c>
      <c r="N7654" t="s">
        <v>24</v>
      </c>
    </row>
    <row r="7655" spans="1:14" x14ac:dyDescent="0.25">
      <c r="A7655" t="s">
        <v>6527</v>
      </c>
      <c r="B7655" t="s">
        <v>6528</v>
      </c>
      <c r="C7655" t="s">
        <v>108</v>
      </c>
      <c r="D7655" t="s">
        <v>21</v>
      </c>
      <c r="E7655">
        <v>98204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43269</v>
      </c>
      <c r="L7655" t="s">
        <v>26</v>
      </c>
      <c r="N7655" t="s">
        <v>24</v>
      </c>
    </row>
    <row r="7656" spans="1:14" x14ac:dyDescent="0.25">
      <c r="A7656" t="s">
        <v>7226</v>
      </c>
      <c r="B7656" t="s">
        <v>10209</v>
      </c>
      <c r="C7656" t="s">
        <v>209</v>
      </c>
      <c r="D7656" t="s">
        <v>21</v>
      </c>
      <c r="E7656">
        <v>98042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43269</v>
      </c>
      <c r="L7656" t="s">
        <v>26</v>
      </c>
      <c r="N7656" t="s">
        <v>24</v>
      </c>
    </row>
    <row r="7657" spans="1:14" x14ac:dyDescent="0.25">
      <c r="A7657" t="s">
        <v>4560</v>
      </c>
      <c r="B7657" t="s">
        <v>4561</v>
      </c>
      <c r="C7657" t="s">
        <v>473</v>
      </c>
      <c r="D7657" t="s">
        <v>21</v>
      </c>
      <c r="E7657">
        <v>98937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43269</v>
      </c>
      <c r="L7657" t="s">
        <v>26</v>
      </c>
      <c r="N7657" t="s">
        <v>24</v>
      </c>
    </row>
    <row r="7658" spans="1:14" x14ac:dyDescent="0.25">
      <c r="A7658" t="s">
        <v>5160</v>
      </c>
      <c r="B7658" t="s">
        <v>5161</v>
      </c>
      <c r="C7658" t="s">
        <v>236</v>
      </c>
      <c r="D7658" t="s">
        <v>21</v>
      </c>
      <c r="E7658">
        <v>98409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43269</v>
      </c>
      <c r="L7658" t="s">
        <v>26</v>
      </c>
      <c r="N7658" t="s">
        <v>24</v>
      </c>
    </row>
    <row r="7659" spans="1:14" x14ac:dyDescent="0.25">
      <c r="A7659" t="s">
        <v>5000</v>
      </c>
      <c r="B7659" t="s">
        <v>5001</v>
      </c>
      <c r="C7659" t="s">
        <v>236</v>
      </c>
      <c r="D7659" t="s">
        <v>21</v>
      </c>
      <c r="E7659">
        <v>98404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43269</v>
      </c>
      <c r="L7659" t="s">
        <v>26</v>
      </c>
      <c r="N7659" t="s">
        <v>24</v>
      </c>
    </row>
    <row r="7660" spans="1:14" x14ac:dyDescent="0.25">
      <c r="A7660" t="s">
        <v>10210</v>
      </c>
      <c r="B7660" t="s">
        <v>10211</v>
      </c>
      <c r="C7660" t="s">
        <v>377</v>
      </c>
      <c r="D7660" t="s">
        <v>21</v>
      </c>
      <c r="E7660">
        <v>98029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43269</v>
      </c>
      <c r="L7660" t="s">
        <v>26</v>
      </c>
      <c r="N7660" t="s">
        <v>24</v>
      </c>
    </row>
    <row r="7661" spans="1:14" x14ac:dyDescent="0.25">
      <c r="A7661" t="s">
        <v>7147</v>
      </c>
      <c r="B7661" t="s">
        <v>7148</v>
      </c>
      <c r="C7661" t="s">
        <v>84</v>
      </c>
      <c r="D7661" t="s">
        <v>21</v>
      </c>
      <c r="E7661">
        <v>98926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43269</v>
      </c>
      <c r="L7661" t="s">
        <v>26</v>
      </c>
      <c r="N7661" t="s">
        <v>24</v>
      </c>
    </row>
    <row r="7662" spans="1:14" x14ac:dyDescent="0.25">
      <c r="A7662" t="s">
        <v>556</v>
      </c>
      <c r="B7662" t="s">
        <v>6235</v>
      </c>
      <c r="C7662" t="s">
        <v>209</v>
      </c>
      <c r="D7662" t="s">
        <v>21</v>
      </c>
      <c r="E7662">
        <v>98042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43269</v>
      </c>
      <c r="L7662" t="s">
        <v>26</v>
      </c>
      <c r="N7662" t="s">
        <v>24</v>
      </c>
    </row>
    <row r="7663" spans="1:14" x14ac:dyDescent="0.25">
      <c r="A7663" t="s">
        <v>10212</v>
      </c>
      <c r="B7663" t="s">
        <v>10213</v>
      </c>
      <c r="C7663" t="s">
        <v>236</v>
      </c>
      <c r="D7663" t="s">
        <v>21</v>
      </c>
      <c r="E7663">
        <v>98409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43269</v>
      </c>
      <c r="L7663" t="s">
        <v>26</v>
      </c>
      <c r="N7663" t="s">
        <v>24</v>
      </c>
    </row>
    <row r="7664" spans="1:14" x14ac:dyDescent="0.25">
      <c r="A7664" t="s">
        <v>6018</v>
      </c>
      <c r="B7664" t="s">
        <v>6603</v>
      </c>
      <c r="C7664" t="s">
        <v>1566</v>
      </c>
      <c r="D7664" t="s">
        <v>21</v>
      </c>
      <c r="E7664">
        <v>98520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43269</v>
      </c>
      <c r="L7664" t="s">
        <v>26</v>
      </c>
      <c r="N7664" t="s">
        <v>24</v>
      </c>
    </row>
    <row r="7665" spans="1:14" x14ac:dyDescent="0.25">
      <c r="A7665" t="s">
        <v>1251</v>
      </c>
      <c r="B7665" t="s">
        <v>1252</v>
      </c>
      <c r="C7665" t="s">
        <v>20</v>
      </c>
      <c r="D7665" t="s">
        <v>21</v>
      </c>
      <c r="E7665">
        <v>98101</v>
      </c>
      <c r="F7665" t="s">
        <v>22</v>
      </c>
      <c r="G7665" t="s">
        <v>22</v>
      </c>
      <c r="H7665" t="s">
        <v>104</v>
      </c>
      <c r="I7665" t="s">
        <v>105</v>
      </c>
      <c r="J7665" t="s">
        <v>59</v>
      </c>
      <c r="K7665" s="1">
        <v>43269</v>
      </c>
      <c r="L7665" t="s">
        <v>60</v>
      </c>
      <c r="M7665" t="str">
        <f>HYPERLINK("https://www.regulations.gov/docket?D=FDA-2018-H-2328")</f>
        <v>https://www.regulations.gov/docket?D=FDA-2018-H-2328</v>
      </c>
      <c r="N7665" t="s">
        <v>59</v>
      </c>
    </row>
    <row r="7666" spans="1:14" x14ac:dyDescent="0.25">
      <c r="A7666" t="s">
        <v>4841</v>
      </c>
      <c r="B7666" t="s">
        <v>4842</v>
      </c>
      <c r="C7666" t="s">
        <v>81</v>
      </c>
      <c r="D7666" t="s">
        <v>21</v>
      </c>
      <c r="E7666">
        <v>99206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43268</v>
      </c>
      <c r="L7666" t="s">
        <v>26</v>
      </c>
      <c r="N7666" t="s">
        <v>24</v>
      </c>
    </row>
    <row r="7667" spans="1:14" x14ac:dyDescent="0.25">
      <c r="A7667" t="s">
        <v>7060</v>
      </c>
      <c r="B7667" t="s">
        <v>7061</v>
      </c>
      <c r="C7667" t="s">
        <v>261</v>
      </c>
      <c r="D7667" t="s">
        <v>21</v>
      </c>
      <c r="E7667">
        <v>99202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43268</v>
      </c>
      <c r="L7667" t="s">
        <v>26</v>
      </c>
      <c r="N7667" t="s">
        <v>24</v>
      </c>
    </row>
    <row r="7668" spans="1:14" x14ac:dyDescent="0.25">
      <c r="A7668" t="s">
        <v>4767</v>
      </c>
      <c r="B7668" t="s">
        <v>4768</v>
      </c>
      <c r="C7668" t="s">
        <v>4759</v>
      </c>
      <c r="D7668" t="s">
        <v>21</v>
      </c>
      <c r="E7668">
        <v>98074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43266</v>
      </c>
      <c r="L7668" t="s">
        <v>26</v>
      </c>
      <c r="N7668" t="s">
        <v>24</v>
      </c>
    </row>
    <row r="7669" spans="1:14" x14ac:dyDescent="0.25">
      <c r="A7669" t="s">
        <v>733</v>
      </c>
      <c r="B7669" t="s">
        <v>2935</v>
      </c>
      <c r="C7669" t="s">
        <v>20</v>
      </c>
      <c r="D7669" t="s">
        <v>21</v>
      </c>
      <c r="E7669">
        <v>98122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43266</v>
      </c>
      <c r="L7669" t="s">
        <v>26</v>
      </c>
      <c r="N7669" t="s">
        <v>24</v>
      </c>
    </row>
    <row r="7670" spans="1:14" x14ac:dyDescent="0.25">
      <c r="A7670" t="s">
        <v>2151</v>
      </c>
      <c r="B7670" t="s">
        <v>4773</v>
      </c>
      <c r="C7670" t="s">
        <v>4759</v>
      </c>
      <c r="D7670" t="s">
        <v>21</v>
      </c>
      <c r="E7670">
        <v>98053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43266</v>
      </c>
      <c r="L7670" t="s">
        <v>26</v>
      </c>
      <c r="N7670" t="s">
        <v>24</v>
      </c>
    </row>
    <row r="7671" spans="1:14" x14ac:dyDescent="0.25">
      <c r="A7671" t="s">
        <v>356</v>
      </c>
      <c r="B7671" t="s">
        <v>6907</v>
      </c>
      <c r="C7671" t="s">
        <v>463</v>
      </c>
      <c r="D7671" t="s">
        <v>21</v>
      </c>
      <c r="E7671">
        <v>98632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43266</v>
      </c>
      <c r="L7671" t="s">
        <v>26</v>
      </c>
      <c r="N7671" t="s">
        <v>24</v>
      </c>
    </row>
    <row r="7672" spans="1:14" x14ac:dyDescent="0.25">
      <c r="A7672" t="s">
        <v>10214</v>
      </c>
      <c r="B7672" t="s">
        <v>10215</v>
      </c>
      <c r="C7672" t="s">
        <v>6372</v>
      </c>
      <c r="D7672" t="s">
        <v>21</v>
      </c>
      <c r="E7672">
        <v>98620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43266</v>
      </c>
      <c r="L7672" t="s">
        <v>26</v>
      </c>
      <c r="N7672" t="s">
        <v>24</v>
      </c>
    </row>
    <row r="7673" spans="1:14" x14ac:dyDescent="0.25">
      <c r="A7673" t="s">
        <v>194</v>
      </c>
      <c r="B7673" t="s">
        <v>834</v>
      </c>
      <c r="C7673" t="s">
        <v>20</v>
      </c>
      <c r="D7673" t="s">
        <v>21</v>
      </c>
      <c r="E7673">
        <v>98122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43266</v>
      </c>
      <c r="L7673" t="s">
        <v>26</v>
      </c>
      <c r="N7673" t="s">
        <v>24</v>
      </c>
    </row>
    <row r="7674" spans="1:14" x14ac:dyDescent="0.25">
      <c r="A7674" t="s">
        <v>479</v>
      </c>
      <c r="B7674" t="s">
        <v>4777</v>
      </c>
      <c r="C7674" t="s">
        <v>4759</v>
      </c>
      <c r="D7674" t="s">
        <v>21</v>
      </c>
      <c r="E7674">
        <v>98075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43266</v>
      </c>
      <c r="L7674" t="s">
        <v>26</v>
      </c>
      <c r="N7674" t="s">
        <v>24</v>
      </c>
    </row>
    <row r="7675" spans="1:14" x14ac:dyDescent="0.25">
      <c r="A7675" t="s">
        <v>10216</v>
      </c>
      <c r="B7675" t="s">
        <v>10217</v>
      </c>
      <c r="C7675" t="s">
        <v>10218</v>
      </c>
      <c r="D7675" t="s">
        <v>21</v>
      </c>
      <c r="E7675">
        <v>99356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43266</v>
      </c>
      <c r="L7675" t="s">
        <v>26</v>
      </c>
      <c r="N7675" t="s">
        <v>24</v>
      </c>
    </row>
    <row r="7676" spans="1:14" x14ac:dyDescent="0.25">
      <c r="A7676" t="s">
        <v>4757</v>
      </c>
      <c r="B7676" t="s">
        <v>4758</v>
      </c>
      <c r="C7676" t="s">
        <v>4759</v>
      </c>
      <c r="D7676" t="s">
        <v>21</v>
      </c>
      <c r="E7676">
        <v>98053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43265</v>
      </c>
      <c r="L7676" t="s">
        <v>26</v>
      </c>
      <c r="N7676" t="s">
        <v>24</v>
      </c>
    </row>
    <row r="7677" spans="1:14" x14ac:dyDescent="0.25">
      <c r="A7677" t="s">
        <v>4760</v>
      </c>
      <c r="B7677" t="s">
        <v>4761</v>
      </c>
      <c r="C7677" t="s">
        <v>4759</v>
      </c>
      <c r="D7677" t="s">
        <v>21</v>
      </c>
      <c r="E7677">
        <v>98074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43265</v>
      </c>
      <c r="L7677" t="s">
        <v>26</v>
      </c>
      <c r="N7677" t="s">
        <v>24</v>
      </c>
    </row>
    <row r="7678" spans="1:14" x14ac:dyDescent="0.25">
      <c r="A7678" t="s">
        <v>2982</v>
      </c>
      <c r="B7678" t="s">
        <v>2983</v>
      </c>
      <c r="C7678" t="s">
        <v>1270</v>
      </c>
      <c r="D7678" t="s">
        <v>21</v>
      </c>
      <c r="E7678">
        <v>98021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43265</v>
      </c>
      <c r="L7678" t="s">
        <v>26</v>
      </c>
      <c r="N7678" t="s">
        <v>24</v>
      </c>
    </row>
    <row r="7679" spans="1:14" x14ac:dyDescent="0.25">
      <c r="A7679" t="s">
        <v>4762</v>
      </c>
      <c r="B7679" t="s">
        <v>4763</v>
      </c>
      <c r="C7679" t="s">
        <v>4759</v>
      </c>
      <c r="D7679" t="s">
        <v>21</v>
      </c>
      <c r="E7679">
        <v>98075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43265</v>
      </c>
      <c r="L7679" t="s">
        <v>26</v>
      </c>
      <c r="N7679" t="s">
        <v>24</v>
      </c>
    </row>
    <row r="7680" spans="1:14" x14ac:dyDescent="0.25">
      <c r="A7680" t="s">
        <v>4764</v>
      </c>
      <c r="B7680" t="s">
        <v>4765</v>
      </c>
      <c r="C7680" t="s">
        <v>4759</v>
      </c>
      <c r="D7680" t="s">
        <v>21</v>
      </c>
      <c r="E7680">
        <v>98074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43265</v>
      </c>
      <c r="L7680" t="s">
        <v>26</v>
      </c>
      <c r="N7680" t="s">
        <v>24</v>
      </c>
    </row>
    <row r="7681" spans="1:14" x14ac:dyDescent="0.25">
      <c r="A7681" t="s">
        <v>6194</v>
      </c>
      <c r="B7681" t="s">
        <v>6195</v>
      </c>
      <c r="C7681" t="s">
        <v>266</v>
      </c>
      <c r="D7681" t="s">
        <v>21</v>
      </c>
      <c r="E7681">
        <v>98002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43265</v>
      </c>
      <c r="L7681" t="s">
        <v>26</v>
      </c>
      <c r="N7681" t="s">
        <v>24</v>
      </c>
    </row>
    <row r="7682" spans="1:14" x14ac:dyDescent="0.25">
      <c r="A7682" t="s">
        <v>503</v>
      </c>
      <c r="B7682" t="s">
        <v>1552</v>
      </c>
      <c r="C7682" t="s">
        <v>20</v>
      </c>
      <c r="D7682" t="s">
        <v>21</v>
      </c>
      <c r="E7682">
        <v>98126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43265</v>
      </c>
      <c r="L7682" t="s">
        <v>26</v>
      </c>
      <c r="N7682" t="s">
        <v>24</v>
      </c>
    </row>
    <row r="7683" spans="1:14" x14ac:dyDescent="0.25">
      <c r="A7683" t="s">
        <v>3307</v>
      </c>
      <c r="B7683" t="s">
        <v>3308</v>
      </c>
      <c r="C7683" t="s">
        <v>261</v>
      </c>
      <c r="D7683" t="s">
        <v>21</v>
      </c>
      <c r="E7683">
        <v>99207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43265</v>
      </c>
      <c r="L7683" t="s">
        <v>26</v>
      </c>
      <c r="N7683" t="s">
        <v>24</v>
      </c>
    </row>
    <row r="7684" spans="1:14" x14ac:dyDescent="0.25">
      <c r="A7684" t="s">
        <v>662</v>
      </c>
      <c r="B7684" t="s">
        <v>10219</v>
      </c>
      <c r="C7684" t="s">
        <v>215</v>
      </c>
      <c r="D7684" t="s">
        <v>21</v>
      </c>
      <c r="E7684">
        <v>98003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43265</v>
      </c>
      <c r="L7684" t="s">
        <v>26</v>
      </c>
      <c r="N7684" t="s">
        <v>24</v>
      </c>
    </row>
    <row r="7685" spans="1:14" x14ac:dyDescent="0.25">
      <c r="A7685" t="s">
        <v>5822</v>
      </c>
      <c r="B7685" t="s">
        <v>5823</v>
      </c>
      <c r="C7685" t="s">
        <v>2899</v>
      </c>
      <c r="D7685" t="s">
        <v>21</v>
      </c>
      <c r="E7685">
        <v>98028</v>
      </c>
      <c r="F7685" t="s">
        <v>23</v>
      </c>
      <c r="G7685" t="s">
        <v>23</v>
      </c>
      <c r="H7685" t="s">
        <v>24</v>
      </c>
      <c r="I7685" t="s">
        <v>24</v>
      </c>
      <c r="J7685" t="s">
        <v>25</v>
      </c>
      <c r="K7685" s="1">
        <v>43265</v>
      </c>
      <c r="L7685" t="s">
        <v>26</v>
      </c>
      <c r="N7685" t="s">
        <v>24</v>
      </c>
    </row>
    <row r="7686" spans="1:14" x14ac:dyDescent="0.25">
      <c r="A7686" t="s">
        <v>6730</v>
      </c>
      <c r="B7686" t="s">
        <v>10220</v>
      </c>
      <c r="C7686" t="s">
        <v>532</v>
      </c>
      <c r="D7686" t="s">
        <v>21</v>
      </c>
      <c r="E7686">
        <v>98528</v>
      </c>
      <c r="F7686" t="s">
        <v>22</v>
      </c>
      <c r="G7686" t="s">
        <v>22</v>
      </c>
      <c r="H7686" t="s">
        <v>104</v>
      </c>
      <c r="I7686" t="s">
        <v>105</v>
      </c>
      <c r="J7686" s="1">
        <v>43194</v>
      </c>
      <c r="K7686" s="1">
        <v>43265</v>
      </c>
      <c r="L7686" t="s">
        <v>118</v>
      </c>
      <c r="N7686" t="s">
        <v>1854</v>
      </c>
    </row>
    <row r="7687" spans="1:14" x14ac:dyDescent="0.25">
      <c r="A7687" t="s">
        <v>3707</v>
      </c>
      <c r="B7687" t="s">
        <v>3708</v>
      </c>
      <c r="C7687" t="s">
        <v>2244</v>
      </c>
      <c r="D7687" t="s">
        <v>21</v>
      </c>
      <c r="E7687">
        <v>98370</v>
      </c>
      <c r="F7687" t="s">
        <v>22</v>
      </c>
      <c r="G7687" t="s">
        <v>22</v>
      </c>
      <c r="H7687" t="s">
        <v>116</v>
      </c>
      <c r="I7687" t="s">
        <v>212</v>
      </c>
      <c r="J7687" s="1">
        <v>43213</v>
      </c>
      <c r="K7687" s="1">
        <v>43265</v>
      </c>
      <c r="L7687" t="s">
        <v>118</v>
      </c>
      <c r="N7687" t="s">
        <v>1992</v>
      </c>
    </row>
    <row r="7688" spans="1:14" x14ac:dyDescent="0.25">
      <c r="A7688" t="s">
        <v>3770</v>
      </c>
      <c r="B7688" t="s">
        <v>4775</v>
      </c>
      <c r="C7688" t="s">
        <v>4759</v>
      </c>
      <c r="D7688" t="s">
        <v>21</v>
      </c>
      <c r="E7688">
        <v>98075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43265</v>
      </c>
      <c r="L7688" t="s">
        <v>26</v>
      </c>
      <c r="N7688" t="s">
        <v>24</v>
      </c>
    </row>
    <row r="7689" spans="1:14" x14ac:dyDescent="0.25">
      <c r="A7689" t="s">
        <v>242</v>
      </c>
      <c r="B7689" t="s">
        <v>4585</v>
      </c>
      <c r="C7689" t="s">
        <v>3874</v>
      </c>
      <c r="D7689" t="s">
        <v>21</v>
      </c>
      <c r="E7689">
        <v>98563</v>
      </c>
      <c r="F7689" t="s">
        <v>22</v>
      </c>
      <c r="G7689" t="s">
        <v>22</v>
      </c>
      <c r="H7689" t="s">
        <v>116</v>
      </c>
      <c r="I7689" t="s">
        <v>117</v>
      </c>
      <c r="J7689" s="1">
        <v>43208</v>
      </c>
      <c r="K7689" s="1">
        <v>43265</v>
      </c>
      <c r="L7689" t="s">
        <v>118</v>
      </c>
      <c r="N7689" t="s">
        <v>1849</v>
      </c>
    </row>
    <row r="7690" spans="1:14" x14ac:dyDescent="0.25">
      <c r="A7690" t="s">
        <v>4661</v>
      </c>
      <c r="B7690" t="s">
        <v>706</v>
      </c>
      <c r="C7690" t="s">
        <v>215</v>
      </c>
      <c r="D7690" t="s">
        <v>21</v>
      </c>
      <c r="E7690">
        <v>98003</v>
      </c>
      <c r="F7690" t="s">
        <v>22</v>
      </c>
      <c r="G7690" t="s">
        <v>22</v>
      </c>
      <c r="H7690" t="s">
        <v>116</v>
      </c>
      <c r="I7690" t="s">
        <v>117</v>
      </c>
      <c r="J7690" s="1">
        <v>43172</v>
      </c>
      <c r="K7690" s="1">
        <v>43265</v>
      </c>
      <c r="L7690" t="s">
        <v>118</v>
      </c>
      <c r="N7690" t="s">
        <v>1849</v>
      </c>
    </row>
    <row r="7691" spans="1:14" x14ac:dyDescent="0.25">
      <c r="A7691" t="s">
        <v>1166</v>
      </c>
      <c r="B7691" t="s">
        <v>1167</v>
      </c>
      <c r="C7691" t="s">
        <v>525</v>
      </c>
      <c r="D7691" t="s">
        <v>21</v>
      </c>
      <c r="E7691">
        <v>98258</v>
      </c>
      <c r="F7691" t="s">
        <v>22</v>
      </c>
      <c r="G7691" t="s">
        <v>22</v>
      </c>
      <c r="H7691" t="s">
        <v>104</v>
      </c>
      <c r="I7691" t="s">
        <v>148</v>
      </c>
      <c r="J7691" t="s">
        <v>59</v>
      </c>
      <c r="K7691" s="1">
        <v>43265</v>
      </c>
      <c r="L7691" t="s">
        <v>60</v>
      </c>
      <c r="M7691" t="str">
        <f>HYPERLINK("https://www.regulations.gov/docket?D=FDA-2018-H-2270")</f>
        <v>https://www.regulations.gov/docket?D=FDA-2018-H-2270</v>
      </c>
      <c r="N7691" t="s">
        <v>59</v>
      </c>
    </row>
    <row r="7692" spans="1:14" x14ac:dyDescent="0.25">
      <c r="A7692" t="s">
        <v>138</v>
      </c>
      <c r="B7692" t="s">
        <v>5066</v>
      </c>
      <c r="C7692" t="s">
        <v>56</v>
      </c>
      <c r="D7692" t="s">
        <v>21</v>
      </c>
      <c r="E7692">
        <v>99352</v>
      </c>
      <c r="F7692" t="s">
        <v>22</v>
      </c>
      <c r="G7692" t="s">
        <v>22</v>
      </c>
      <c r="H7692" t="s">
        <v>104</v>
      </c>
      <c r="I7692" t="s">
        <v>148</v>
      </c>
      <c r="J7692" s="1">
        <v>43209</v>
      </c>
      <c r="K7692" s="1">
        <v>43265</v>
      </c>
      <c r="L7692" t="s">
        <v>118</v>
      </c>
      <c r="N7692" t="s">
        <v>1858</v>
      </c>
    </row>
    <row r="7693" spans="1:14" x14ac:dyDescent="0.25">
      <c r="A7693" t="s">
        <v>542</v>
      </c>
      <c r="B7693" t="s">
        <v>543</v>
      </c>
      <c r="C7693" t="s">
        <v>535</v>
      </c>
      <c r="D7693" t="s">
        <v>21</v>
      </c>
      <c r="E7693">
        <v>98548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43265</v>
      </c>
      <c r="L7693" t="s">
        <v>26</v>
      </c>
      <c r="N7693" t="s">
        <v>24</v>
      </c>
    </row>
    <row r="7694" spans="1:14" x14ac:dyDescent="0.25">
      <c r="A7694" t="s">
        <v>10221</v>
      </c>
      <c r="B7694" t="s">
        <v>10222</v>
      </c>
      <c r="C7694" t="s">
        <v>573</v>
      </c>
      <c r="D7694" t="s">
        <v>21</v>
      </c>
      <c r="E7694">
        <v>98579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43265</v>
      </c>
      <c r="L7694" t="s">
        <v>26</v>
      </c>
      <c r="N7694" t="s">
        <v>24</v>
      </c>
    </row>
    <row r="7695" spans="1:14" x14ac:dyDescent="0.25">
      <c r="A7695" t="s">
        <v>2812</v>
      </c>
      <c r="B7695" t="s">
        <v>10223</v>
      </c>
      <c r="C7695" t="s">
        <v>29</v>
      </c>
      <c r="D7695" t="s">
        <v>21</v>
      </c>
      <c r="E7695">
        <v>98801</v>
      </c>
      <c r="F7695" t="s">
        <v>22</v>
      </c>
      <c r="G7695" t="s">
        <v>22</v>
      </c>
      <c r="H7695" t="s">
        <v>57</v>
      </c>
      <c r="I7695" t="s">
        <v>212</v>
      </c>
      <c r="J7695" s="1">
        <v>43205</v>
      </c>
      <c r="K7695" s="1">
        <v>43265</v>
      </c>
      <c r="L7695" t="s">
        <v>118</v>
      </c>
      <c r="N7695" t="s">
        <v>1849</v>
      </c>
    </row>
    <row r="7696" spans="1:14" x14ac:dyDescent="0.25">
      <c r="A7696" t="s">
        <v>277</v>
      </c>
      <c r="B7696" t="s">
        <v>278</v>
      </c>
      <c r="C7696" t="s">
        <v>236</v>
      </c>
      <c r="D7696" t="s">
        <v>21</v>
      </c>
      <c r="E7696">
        <v>98405</v>
      </c>
      <c r="F7696" t="s">
        <v>22</v>
      </c>
      <c r="G7696" t="s">
        <v>22</v>
      </c>
      <c r="H7696" t="s">
        <v>104</v>
      </c>
      <c r="I7696" t="s">
        <v>148</v>
      </c>
      <c r="J7696" s="1">
        <v>43209</v>
      </c>
      <c r="K7696" s="1">
        <v>43265</v>
      </c>
      <c r="L7696" t="s">
        <v>118</v>
      </c>
      <c r="N7696" t="s">
        <v>1858</v>
      </c>
    </row>
    <row r="7697" spans="1:14" x14ac:dyDescent="0.25">
      <c r="A7697" t="s">
        <v>2109</v>
      </c>
      <c r="B7697" t="s">
        <v>3429</v>
      </c>
      <c r="C7697" t="s">
        <v>930</v>
      </c>
      <c r="D7697" t="s">
        <v>21</v>
      </c>
      <c r="E7697">
        <v>99357</v>
      </c>
      <c r="F7697" t="s">
        <v>22</v>
      </c>
      <c r="G7697" t="s">
        <v>22</v>
      </c>
      <c r="H7697" t="s">
        <v>104</v>
      </c>
      <c r="I7697" t="s">
        <v>148</v>
      </c>
      <c r="J7697" s="1">
        <v>43215</v>
      </c>
      <c r="K7697" s="1">
        <v>43265</v>
      </c>
      <c r="L7697" t="s">
        <v>118</v>
      </c>
      <c r="N7697" t="s">
        <v>1854</v>
      </c>
    </row>
    <row r="7698" spans="1:14" x14ac:dyDescent="0.25">
      <c r="A7698" t="s">
        <v>683</v>
      </c>
      <c r="B7698" t="s">
        <v>6651</v>
      </c>
      <c r="C7698" t="s">
        <v>1861</v>
      </c>
      <c r="D7698" t="s">
        <v>21</v>
      </c>
      <c r="E7698">
        <v>98331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43265</v>
      </c>
      <c r="L7698" t="s">
        <v>26</v>
      </c>
      <c r="N7698" t="s">
        <v>24</v>
      </c>
    </row>
    <row r="7699" spans="1:14" x14ac:dyDescent="0.25">
      <c r="A7699" t="s">
        <v>10224</v>
      </c>
      <c r="B7699" t="s">
        <v>10225</v>
      </c>
      <c r="C7699" t="s">
        <v>261</v>
      </c>
      <c r="D7699" t="s">
        <v>21</v>
      </c>
      <c r="E7699">
        <v>99217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43265</v>
      </c>
      <c r="L7699" t="s">
        <v>26</v>
      </c>
      <c r="N7699" t="s">
        <v>24</v>
      </c>
    </row>
    <row r="7700" spans="1:14" x14ac:dyDescent="0.25">
      <c r="A7700" t="s">
        <v>4011</v>
      </c>
      <c r="B7700" t="s">
        <v>4012</v>
      </c>
      <c r="C7700" t="s">
        <v>4013</v>
      </c>
      <c r="D7700" t="s">
        <v>21</v>
      </c>
      <c r="E7700">
        <v>98560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43265</v>
      </c>
      <c r="L7700" t="s">
        <v>26</v>
      </c>
      <c r="N7700" t="s">
        <v>24</v>
      </c>
    </row>
    <row r="7701" spans="1:14" x14ac:dyDescent="0.25">
      <c r="A7701" t="s">
        <v>6225</v>
      </c>
      <c r="B7701" t="s">
        <v>6226</v>
      </c>
      <c r="C7701" t="s">
        <v>266</v>
      </c>
      <c r="D7701" t="s">
        <v>21</v>
      </c>
      <c r="E7701">
        <v>98002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43265</v>
      </c>
      <c r="L7701" t="s">
        <v>26</v>
      </c>
      <c r="N7701" t="s">
        <v>24</v>
      </c>
    </row>
    <row r="7702" spans="1:14" x14ac:dyDescent="0.25">
      <c r="A7702" t="s">
        <v>546</v>
      </c>
      <c r="B7702" t="s">
        <v>547</v>
      </c>
      <c r="C7702" t="s">
        <v>548</v>
      </c>
      <c r="D7702" t="s">
        <v>21</v>
      </c>
      <c r="E7702">
        <v>98584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43265</v>
      </c>
      <c r="L7702" t="s">
        <v>26</v>
      </c>
      <c r="N7702" t="s">
        <v>24</v>
      </c>
    </row>
    <row r="7703" spans="1:14" x14ac:dyDescent="0.25">
      <c r="A7703" t="s">
        <v>4397</v>
      </c>
      <c r="B7703" t="s">
        <v>4398</v>
      </c>
      <c r="C7703" t="s">
        <v>4399</v>
      </c>
      <c r="D7703" t="s">
        <v>21</v>
      </c>
      <c r="E7703">
        <v>98110</v>
      </c>
      <c r="F7703" t="s">
        <v>22</v>
      </c>
      <c r="G7703" t="s">
        <v>22</v>
      </c>
      <c r="H7703" t="s">
        <v>116</v>
      </c>
      <c r="I7703" t="s">
        <v>212</v>
      </c>
      <c r="J7703" s="1">
        <v>43213</v>
      </c>
      <c r="K7703" s="1">
        <v>43265</v>
      </c>
      <c r="L7703" t="s">
        <v>118</v>
      </c>
      <c r="N7703" t="s">
        <v>1992</v>
      </c>
    </row>
    <row r="7704" spans="1:14" x14ac:dyDescent="0.25">
      <c r="A7704" t="s">
        <v>6458</v>
      </c>
      <c r="B7704" t="s">
        <v>6459</v>
      </c>
      <c r="C7704" t="s">
        <v>246</v>
      </c>
      <c r="D7704" t="s">
        <v>21</v>
      </c>
      <c r="E7704">
        <v>98337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43265</v>
      </c>
      <c r="L7704" t="s">
        <v>26</v>
      </c>
      <c r="N7704" t="s">
        <v>24</v>
      </c>
    </row>
    <row r="7705" spans="1:14" x14ac:dyDescent="0.25">
      <c r="A7705" t="s">
        <v>3812</v>
      </c>
      <c r="B7705" t="s">
        <v>10226</v>
      </c>
      <c r="C7705" t="s">
        <v>1558</v>
      </c>
      <c r="D7705" t="s">
        <v>21</v>
      </c>
      <c r="E7705">
        <v>98569</v>
      </c>
      <c r="F7705" t="s">
        <v>22</v>
      </c>
      <c r="G7705" t="s">
        <v>22</v>
      </c>
      <c r="H7705" t="s">
        <v>104</v>
      </c>
      <c r="I7705" t="s">
        <v>148</v>
      </c>
      <c r="J7705" s="1">
        <v>43208</v>
      </c>
      <c r="K7705" s="1">
        <v>43265</v>
      </c>
      <c r="L7705" t="s">
        <v>118</v>
      </c>
      <c r="N7705" t="s">
        <v>1854</v>
      </c>
    </row>
    <row r="7706" spans="1:14" x14ac:dyDescent="0.25">
      <c r="A7706" t="s">
        <v>10227</v>
      </c>
      <c r="B7706" t="s">
        <v>10228</v>
      </c>
      <c r="C7706" t="s">
        <v>6372</v>
      </c>
      <c r="D7706" t="s">
        <v>21</v>
      </c>
      <c r="E7706">
        <v>98620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43265</v>
      </c>
      <c r="L7706" t="s">
        <v>26</v>
      </c>
      <c r="N7706" t="s">
        <v>24</v>
      </c>
    </row>
    <row r="7707" spans="1:14" x14ac:dyDescent="0.25">
      <c r="A7707" t="s">
        <v>2717</v>
      </c>
      <c r="B7707" t="s">
        <v>2718</v>
      </c>
      <c r="C7707" t="s">
        <v>286</v>
      </c>
      <c r="D7707" t="s">
        <v>21</v>
      </c>
      <c r="E7707">
        <v>98502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43265</v>
      </c>
      <c r="L7707" t="s">
        <v>26</v>
      </c>
      <c r="N7707" t="s">
        <v>24</v>
      </c>
    </row>
    <row r="7708" spans="1:14" x14ac:dyDescent="0.25">
      <c r="A7708" t="s">
        <v>3474</v>
      </c>
      <c r="B7708" t="s">
        <v>3475</v>
      </c>
      <c r="C7708" t="s">
        <v>261</v>
      </c>
      <c r="D7708" t="s">
        <v>21</v>
      </c>
      <c r="E7708">
        <v>99206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43265</v>
      </c>
      <c r="L7708" t="s">
        <v>26</v>
      </c>
      <c r="N7708" t="s">
        <v>24</v>
      </c>
    </row>
    <row r="7709" spans="1:14" x14ac:dyDescent="0.25">
      <c r="A7709" t="s">
        <v>556</v>
      </c>
      <c r="B7709" t="s">
        <v>7152</v>
      </c>
      <c r="C7709" t="s">
        <v>443</v>
      </c>
      <c r="D7709" t="s">
        <v>21</v>
      </c>
      <c r="E7709">
        <v>98057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43265</v>
      </c>
      <c r="L7709" t="s">
        <v>26</v>
      </c>
      <c r="N7709" t="s">
        <v>24</v>
      </c>
    </row>
    <row r="7710" spans="1:14" x14ac:dyDescent="0.25">
      <c r="A7710" t="s">
        <v>5381</v>
      </c>
      <c r="B7710" t="s">
        <v>5382</v>
      </c>
      <c r="C7710" t="s">
        <v>215</v>
      </c>
      <c r="D7710" t="s">
        <v>21</v>
      </c>
      <c r="E7710">
        <v>98003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43265</v>
      </c>
      <c r="L7710" t="s">
        <v>26</v>
      </c>
      <c r="N7710" t="s">
        <v>24</v>
      </c>
    </row>
    <row r="7711" spans="1:14" x14ac:dyDescent="0.25">
      <c r="A7711" t="s">
        <v>6531</v>
      </c>
      <c r="B7711" t="s">
        <v>6532</v>
      </c>
      <c r="C7711" t="s">
        <v>20</v>
      </c>
      <c r="D7711" t="s">
        <v>21</v>
      </c>
      <c r="E7711">
        <v>98107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43264</v>
      </c>
      <c r="L7711" t="s">
        <v>26</v>
      </c>
      <c r="N7711" t="s">
        <v>24</v>
      </c>
    </row>
    <row r="7712" spans="1:14" x14ac:dyDescent="0.25">
      <c r="A7712" t="s">
        <v>6638</v>
      </c>
      <c r="B7712" t="s">
        <v>6639</v>
      </c>
      <c r="C7712" t="s">
        <v>1861</v>
      </c>
      <c r="D7712" t="s">
        <v>21</v>
      </c>
      <c r="E7712">
        <v>98331</v>
      </c>
      <c r="F7712" t="s">
        <v>22</v>
      </c>
      <c r="G7712" t="s">
        <v>23</v>
      </c>
      <c r="H7712" t="s">
        <v>24</v>
      </c>
      <c r="I7712" t="s">
        <v>24</v>
      </c>
      <c r="J7712" t="s">
        <v>25</v>
      </c>
      <c r="K7712" s="1">
        <v>43264</v>
      </c>
      <c r="L7712" t="s">
        <v>26</v>
      </c>
      <c r="N7712" t="s">
        <v>24</v>
      </c>
    </row>
    <row r="7713" spans="1:14" x14ac:dyDescent="0.25">
      <c r="A7713" t="s">
        <v>7391</v>
      </c>
      <c r="B7713" t="s">
        <v>7392</v>
      </c>
      <c r="C7713" t="s">
        <v>632</v>
      </c>
      <c r="D7713" t="s">
        <v>21</v>
      </c>
      <c r="E7713">
        <v>98036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43264</v>
      </c>
      <c r="L7713" t="s">
        <v>26</v>
      </c>
      <c r="N7713" t="s">
        <v>24</v>
      </c>
    </row>
    <row r="7714" spans="1:14" x14ac:dyDescent="0.25">
      <c r="A7714" t="s">
        <v>6640</v>
      </c>
      <c r="B7714" t="s">
        <v>6641</v>
      </c>
      <c r="C7714" t="s">
        <v>1861</v>
      </c>
      <c r="D7714" t="s">
        <v>21</v>
      </c>
      <c r="E7714">
        <v>98331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43264</v>
      </c>
      <c r="L7714" t="s">
        <v>26</v>
      </c>
      <c r="N7714" t="s">
        <v>24</v>
      </c>
    </row>
    <row r="7715" spans="1:14" x14ac:dyDescent="0.25">
      <c r="A7715" t="s">
        <v>3674</v>
      </c>
      <c r="B7715" t="s">
        <v>3675</v>
      </c>
      <c r="C7715" t="s">
        <v>108</v>
      </c>
      <c r="D7715" t="s">
        <v>21</v>
      </c>
      <c r="E7715">
        <v>98204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43264</v>
      </c>
      <c r="L7715" t="s">
        <v>26</v>
      </c>
      <c r="N7715" t="s">
        <v>24</v>
      </c>
    </row>
    <row r="7716" spans="1:14" x14ac:dyDescent="0.25">
      <c r="A7716" t="s">
        <v>809</v>
      </c>
      <c r="B7716" t="s">
        <v>10229</v>
      </c>
      <c r="C7716" t="s">
        <v>525</v>
      </c>
      <c r="D7716" t="s">
        <v>21</v>
      </c>
      <c r="E7716">
        <v>98258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43264</v>
      </c>
      <c r="L7716" t="s">
        <v>26</v>
      </c>
      <c r="N7716" t="s">
        <v>24</v>
      </c>
    </row>
    <row r="7717" spans="1:14" x14ac:dyDescent="0.25">
      <c r="A7717" t="s">
        <v>5864</v>
      </c>
      <c r="B7717" t="s">
        <v>10230</v>
      </c>
      <c r="C7717" t="s">
        <v>660</v>
      </c>
      <c r="D7717" t="s">
        <v>21</v>
      </c>
      <c r="E7717">
        <v>98383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43264</v>
      </c>
      <c r="L7717" t="s">
        <v>26</v>
      </c>
      <c r="N7717" t="s">
        <v>24</v>
      </c>
    </row>
    <row r="7718" spans="1:14" x14ac:dyDescent="0.25">
      <c r="A7718" t="s">
        <v>10231</v>
      </c>
      <c r="B7718" t="s">
        <v>3532</v>
      </c>
      <c r="C7718" t="s">
        <v>34</v>
      </c>
      <c r="D7718" t="s">
        <v>21</v>
      </c>
      <c r="E7718">
        <v>98663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43264</v>
      </c>
      <c r="L7718" t="s">
        <v>26</v>
      </c>
      <c r="N7718" t="s">
        <v>24</v>
      </c>
    </row>
    <row r="7719" spans="1:14" x14ac:dyDescent="0.25">
      <c r="A7719" t="s">
        <v>5779</v>
      </c>
      <c r="B7719" t="s">
        <v>5780</v>
      </c>
      <c r="C7719" t="s">
        <v>5774</v>
      </c>
      <c r="D7719" t="s">
        <v>21</v>
      </c>
      <c r="E7719">
        <v>98346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43264</v>
      </c>
      <c r="L7719" t="s">
        <v>26</v>
      </c>
      <c r="N7719" t="s">
        <v>24</v>
      </c>
    </row>
    <row r="7720" spans="1:14" x14ac:dyDescent="0.25">
      <c r="A7720" t="s">
        <v>2693</v>
      </c>
      <c r="B7720" t="s">
        <v>10232</v>
      </c>
      <c r="C7720" t="s">
        <v>34</v>
      </c>
      <c r="D7720" t="s">
        <v>21</v>
      </c>
      <c r="E7720">
        <v>98664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43264</v>
      </c>
      <c r="L7720" t="s">
        <v>26</v>
      </c>
      <c r="N7720" t="s">
        <v>24</v>
      </c>
    </row>
    <row r="7721" spans="1:14" x14ac:dyDescent="0.25">
      <c r="A7721" t="s">
        <v>1472</v>
      </c>
      <c r="B7721" t="s">
        <v>1473</v>
      </c>
      <c r="C7721" t="s">
        <v>209</v>
      </c>
      <c r="D7721" t="s">
        <v>21</v>
      </c>
      <c r="E7721">
        <v>98032</v>
      </c>
      <c r="F7721" t="s">
        <v>23</v>
      </c>
      <c r="G7721" t="s">
        <v>23</v>
      </c>
      <c r="H7721" t="s">
        <v>24</v>
      </c>
      <c r="I7721" t="s">
        <v>24</v>
      </c>
      <c r="J7721" t="s">
        <v>25</v>
      </c>
      <c r="K7721" s="1">
        <v>43264</v>
      </c>
      <c r="L7721" t="s">
        <v>26</v>
      </c>
      <c r="N7721" t="s">
        <v>24</v>
      </c>
    </row>
    <row r="7722" spans="1:14" x14ac:dyDescent="0.25">
      <c r="A7722" t="s">
        <v>2340</v>
      </c>
      <c r="B7722" t="s">
        <v>2341</v>
      </c>
      <c r="C7722" t="s">
        <v>286</v>
      </c>
      <c r="D7722" t="s">
        <v>21</v>
      </c>
      <c r="E7722">
        <v>98501</v>
      </c>
      <c r="F7722" t="s">
        <v>23</v>
      </c>
      <c r="G7722" t="s">
        <v>23</v>
      </c>
      <c r="H7722" t="s">
        <v>24</v>
      </c>
      <c r="I7722" t="s">
        <v>24</v>
      </c>
      <c r="J7722" t="s">
        <v>25</v>
      </c>
      <c r="K7722" s="1">
        <v>43264</v>
      </c>
      <c r="L7722" t="s">
        <v>26</v>
      </c>
      <c r="N7722" t="s">
        <v>24</v>
      </c>
    </row>
    <row r="7723" spans="1:14" x14ac:dyDescent="0.25">
      <c r="A7723" t="s">
        <v>10233</v>
      </c>
      <c r="B7723" t="s">
        <v>10234</v>
      </c>
      <c r="C7723" t="s">
        <v>10235</v>
      </c>
      <c r="D7723" t="s">
        <v>21</v>
      </c>
      <c r="E7723">
        <v>98320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43264</v>
      </c>
      <c r="L7723" t="s">
        <v>26</v>
      </c>
      <c r="N7723" t="s">
        <v>24</v>
      </c>
    </row>
    <row r="7724" spans="1:14" x14ac:dyDescent="0.25">
      <c r="A7724" t="s">
        <v>3095</v>
      </c>
      <c r="B7724" t="s">
        <v>3096</v>
      </c>
      <c r="C7724" t="s">
        <v>286</v>
      </c>
      <c r="D7724" t="s">
        <v>21</v>
      </c>
      <c r="E7724">
        <v>98501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43264</v>
      </c>
      <c r="L7724" t="s">
        <v>26</v>
      </c>
      <c r="N7724" t="s">
        <v>24</v>
      </c>
    </row>
    <row r="7725" spans="1:14" x14ac:dyDescent="0.25">
      <c r="A7725" t="s">
        <v>1778</v>
      </c>
      <c r="B7725" t="s">
        <v>1779</v>
      </c>
      <c r="C7725" t="s">
        <v>224</v>
      </c>
      <c r="D7725" t="s">
        <v>21</v>
      </c>
      <c r="E7725">
        <v>98133</v>
      </c>
      <c r="F7725" t="s">
        <v>23</v>
      </c>
      <c r="G7725" t="s">
        <v>23</v>
      </c>
      <c r="H7725" t="s">
        <v>24</v>
      </c>
      <c r="I7725" t="s">
        <v>24</v>
      </c>
      <c r="J7725" t="s">
        <v>25</v>
      </c>
      <c r="K7725" s="1">
        <v>43264</v>
      </c>
      <c r="L7725" t="s">
        <v>26</v>
      </c>
      <c r="N7725" t="s">
        <v>24</v>
      </c>
    </row>
    <row r="7726" spans="1:14" x14ac:dyDescent="0.25">
      <c r="A7726" t="s">
        <v>1409</v>
      </c>
      <c r="B7726" t="s">
        <v>5888</v>
      </c>
      <c r="C7726" t="s">
        <v>268</v>
      </c>
      <c r="D7726" t="s">
        <v>21</v>
      </c>
      <c r="E7726">
        <v>98188</v>
      </c>
      <c r="F7726" t="s">
        <v>23</v>
      </c>
      <c r="G7726" t="s">
        <v>23</v>
      </c>
      <c r="H7726" t="s">
        <v>24</v>
      </c>
      <c r="I7726" t="s">
        <v>24</v>
      </c>
      <c r="J7726" t="s">
        <v>25</v>
      </c>
      <c r="K7726" s="1">
        <v>43264</v>
      </c>
      <c r="L7726" t="s">
        <v>26</v>
      </c>
      <c r="N7726" t="s">
        <v>24</v>
      </c>
    </row>
    <row r="7727" spans="1:14" x14ac:dyDescent="0.25">
      <c r="A7727" t="s">
        <v>356</v>
      </c>
      <c r="B7727" t="s">
        <v>1567</v>
      </c>
      <c r="C7727" t="s">
        <v>20</v>
      </c>
      <c r="D7727" t="s">
        <v>21</v>
      </c>
      <c r="E7727">
        <v>98168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43264</v>
      </c>
      <c r="L7727" t="s">
        <v>26</v>
      </c>
      <c r="N7727" t="s">
        <v>24</v>
      </c>
    </row>
    <row r="7728" spans="1:14" x14ac:dyDescent="0.25">
      <c r="A7728" t="s">
        <v>4285</v>
      </c>
      <c r="B7728" t="s">
        <v>7864</v>
      </c>
      <c r="C7728" t="s">
        <v>407</v>
      </c>
      <c r="D7728" t="s">
        <v>21</v>
      </c>
      <c r="E7728">
        <v>98604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43264</v>
      </c>
      <c r="L7728" t="s">
        <v>26</v>
      </c>
      <c r="N7728" t="s">
        <v>24</v>
      </c>
    </row>
    <row r="7729" spans="1:14" x14ac:dyDescent="0.25">
      <c r="A7729" t="s">
        <v>5152</v>
      </c>
      <c r="B7729" t="s">
        <v>10236</v>
      </c>
      <c r="C7729" t="s">
        <v>525</v>
      </c>
      <c r="D7729" t="s">
        <v>21</v>
      </c>
      <c r="E7729">
        <v>98258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43264</v>
      </c>
      <c r="L7729" t="s">
        <v>26</v>
      </c>
      <c r="N7729" t="s">
        <v>24</v>
      </c>
    </row>
    <row r="7730" spans="1:14" x14ac:dyDescent="0.25">
      <c r="A7730" t="s">
        <v>10237</v>
      </c>
      <c r="B7730" t="s">
        <v>10238</v>
      </c>
      <c r="C7730" t="s">
        <v>20</v>
      </c>
      <c r="D7730" t="s">
        <v>21</v>
      </c>
      <c r="E7730">
        <v>98104</v>
      </c>
      <c r="F7730" t="s">
        <v>23</v>
      </c>
      <c r="G7730" t="s">
        <v>23</v>
      </c>
      <c r="H7730" t="s">
        <v>24</v>
      </c>
      <c r="I7730" t="s">
        <v>24</v>
      </c>
      <c r="J7730" t="s">
        <v>25</v>
      </c>
      <c r="K7730" s="1">
        <v>43264</v>
      </c>
      <c r="L7730" t="s">
        <v>26</v>
      </c>
      <c r="N7730" t="s">
        <v>24</v>
      </c>
    </row>
    <row r="7731" spans="1:14" x14ac:dyDescent="0.25">
      <c r="A7731" t="s">
        <v>831</v>
      </c>
      <c r="B7731" t="s">
        <v>10239</v>
      </c>
      <c r="C7731" t="s">
        <v>101</v>
      </c>
      <c r="D7731" t="s">
        <v>21</v>
      </c>
      <c r="E7731">
        <v>98284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43264</v>
      </c>
      <c r="L7731" t="s">
        <v>26</v>
      </c>
      <c r="N7731" t="s">
        <v>24</v>
      </c>
    </row>
    <row r="7732" spans="1:14" x14ac:dyDescent="0.25">
      <c r="A7732" t="s">
        <v>1110</v>
      </c>
      <c r="B7732" t="s">
        <v>6214</v>
      </c>
      <c r="C7732" t="s">
        <v>209</v>
      </c>
      <c r="D7732" t="s">
        <v>21</v>
      </c>
      <c r="E7732">
        <v>98032</v>
      </c>
      <c r="F7732" t="s">
        <v>22</v>
      </c>
      <c r="G7732" t="s">
        <v>23</v>
      </c>
      <c r="H7732" t="s">
        <v>24</v>
      </c>
      <c r="I7732" t="s">
        <v>24</v>
      </c>
      <c r="J7732" t="s">
        <v>25</v>
      </c>
      <c r="K7732" s="1">
        <v>43264</v>
      </c>
      <c r="L7732" t="s">
        <v>26</v>
      </c>
      <c r="N7732" t="s">
        <v>24</v>
      </c>
    </row>
    <row r="7733" spans="1:14" x14ac:dyDescent="0.25">
      <c r="A7733" t="s">
        <v>7349</v>
      </c>
      <c r="B7733" t="s">
        <v>7350</v>
      </c>
      <c r="C7733" t="s">
        <v>142</v>
      </c>
      <c r="D7733" t="s">
        <v>21</v>
      </c>
      <c r="E7733">
        <v>98903</v>
      </c>
      <c r="F7733" t="s">
        <v>22</v>
      </c>
      <c r="G7733" t="s">
        <v>23</v>
      </c>
      <c r="H7733" t="s">
        <v>24</v>
      </c>
      <c r="I7733" t="s">
        <v>24</v>
      </c>
      <c r="J7733" t="s">
        <v>25</v>
      </c>
      <c r="K7733" s="1">
        <v>43264</v>
      </c>
      <c r="L7733" t="s">
        <v>26</v>
      </c>
      <c r="N7733" t="s">
        <v>24</v>
      </c>
    </row>
    <row r="7734" spans="1:14" x14ac:dyDescent="0.25">
      <c r="A7734" t="s">
        <v>10240</v>
      </c>
      <c r="B7734" t="s">
        <v>10241</v>
      </c>
      <c r="C7734" t="s">
        <v>1542</v>
      </c>
      <c r="D7734" t="s">
        <v>21</v>
      </c>
      <c r="E7734">
        <v>98363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43264</v>
      </c>
      <c r="L7734" t="s">
        <v>26</v>
      </c>
      <c r="N7734" t="s">
        <v>24</v>
      </c>
    </row>
    <row r="7735" spans="1:14" x14ac:dyDescent="0.25">
      <c r="A7735" t="s">
        <v>1047</v>
      </c>
      <c r="B7735" t="s">
        <v>1048</v>
      </c>
      <c r="C7735" t="s">
        <v>286</v>
      </c>
      <c r="D7735" t="s">
        <v>21</v>
      </c>
      <c r="E7735">
        <v>98516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43264</v>
      </c>
      <c r="L7735" t="s">
        <v>26</v>
      </c>
      <c r="N7735" t="s">
        <v>24</v>
      </c>
    </row>
    <row r="7736" spans="1:14" x14ac:dyDescent="0.25">
      <c r="A7736" t="s">
        <v>556</v>
      </c>
      <c r="B7736" t="s">
        <v>7441</v>
      </c>
      <c r="C7736" t="s">
        <v>268</v>
      </c>
      <c r="D7736" t="s">
        <v>21</v>
      </c>
      <c r="E7736">
        <v>98168</v>
      </c>
      <c r="F7736" t="s">
        <v>22</v>
      </c>
      <c r="G7736" t="s">
        <v>23</v>
      </c>
      <c r="H7736" t="s">
        <v>24</v>
      </c>
      <c r="I7736" t="s">
        <v>24</v>
      </c>
      <c r="J7736" t="s">
        <v>25</v>
      </c>
      <c r="K7736" s="1">
        <v>43264</v>
      </c>
      <c r="L7736" t="s">
        <v>26</v>
      </c>
      <c r="N7736" t="s">
        <v>24</v>
      </c>
    </row>
    <row r="7737" spans="1:14" x14ac:dyDescent="0.25">
      <c r="A7737" t="s">
        <v>5222</v>
      </c>
      <c r="B7737" t="s">
        <v>5223</v>
      </c>
      <c r="C7737" t="s">
        <v>34</v>
      </c>
      <c r="D7737" t="s">
        <v>21</v>
      </c>
      <c r="E7737">
        <v>98683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43263</v>
      </c>
      <c r="L7737" t="s">
        <v>26</v>
      </c>
      <c r="N7737" t="s">
        <v>24</v>
      </c>
    </row>
    <row r="7738" spans="1:14" x14ac:dyDescent="0.25">
      <c r="A7738" t="s">
        <v>2437</v>
      </c>
      <c r="B7738" t="s">
        <v>2438</v>
      </c>
      <c r="C7738" t="s">
        <v>34</v>
      </c>
      <c r="D7738" t="s">
        <v>21</v>
      </c>
      <c r="E7738">
        <v>98683</v>
      </c>
      <c r="F7738" t="s">
        <v>22</v>
      </c>
      <c r="G7738" t="s">
        <v>23</v>
      </c>
      <c r="H7738" t="s">
        <v>24</v>
      </c>
      <c r="I7738" t="s">
        <v>24</v>
      </c>
      <c r="J7738" t="s">
        <v>25</v>
      </c>
      <c r="K7738" s="1">
        <v>43263</v>
      </c>
      <c r="L7738" t="s">
        <v>26</v>
      </c>
      <c r="N7738" t="s">
        <v>24</v>
      </c>
    </row>
    <row r="7739" spans="1:14" x14ac:dyDescent="0.25">
      <c r="A7739" t="s">
        <v>5238</v>
      </c>
      <c r="B7739" t="s">
        <v>5239</v>
      </c>
      <c r="C7739" t="s">
        <v>34</v>
      </c>
      <c r="D7739" t="s">
        <v>21</v>
      </c>
      <c r="E7739">
        <v>98683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43263</v>
      </c>
      <c r="L7739" t="s">
        <v>26</v>
      </c>
      <c r="N7739" t="s">
        <v>24</v>
      </c>
    </row>
    <row r="7740" spans="1:14" x14ac:dyDescent="0.25">
      <c r="A7740" t="s">
        <v>5248</v>
      </c>
      <c r="B7740" t="s">
        <v>5249</v>
      </c>
      <c r="C7740" t="s">
        <v>34</v>
      </c>
      <c r="D7740" t="s">
        <v>21</v>
      </c>
      <c r="E7740">
        <v>98665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43263</v>
      </c>
      <c r="L7740" t="s">
        <v>26</v>
      </c>
      <c r="N7740" t="s">
        <v>24</v>
      </c>
    </row>
    <row r="7741" spans="1:14" x14ac:dyDescent="0.25">
      <c r="A7741" t="s">
        <v>316</v>
      </c>
      <c r="B7741" t="s">
        <v>5258</v>
      </c>
      <c r="C7741" t="s">
        <v>34</v>
      </c>
      <c r="D7741" t="s">
        <v>21</v>
      </c>
      <c r="E7741">
        <v>98684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43263</v>
      </c>
      <c r="L7741" t="s">
        <v>26</v>
      </c>
      <c r="N7741" t="s">
        <v>24</v>
      </c>
    </row>
    <row r="7742" spans="1:14" x14ac:dyDescent="0.25">
      <c r="A7742" t="s">
        <v>10242</v>
      </c>
      <c r="B7742" t="s">
        <v>10243</v>
      </c>
      <c r="C7742" t="s">
        <v>221</v>
      </c>
      <c r="D7742" t="s">
        <v>21</v>
      </c>
      <c r="E7742">
        <v>98607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43263</v>
      </c>
      <c r="L7742" t="s">
        <v>26</v>
      </c>
      <c r="N7742" t="s">
        <v>24</v>
      </c>
    </row>
    <row r="7743" spans="1:14" x14ac:dyDescent="0.25">
      <c r="A7743" t="s">
        <v>10244</v>
      </c>
      <c r="B7743" t="s">
        <v>10245</v>
      </c>
      <c r="C7743" t="s">
        <v>34</v>
      </c>
      <c r="D7743" t="s">
        <v>21</v>
      </c>
      <c r="E7743">
        <v>98665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43263</v>
      </c>
      <c r="L7743" t="s">
        <v>26</v>
      </c>
      <c r="N7743" t="s">
        <v>24</v>
      </c>
    </row>
    <row r="7744" spans="1:14" x14ac:dyDescent="0.25">
      <c r="A7744" t="s">
        <v>10246</v>
      </c>
      <c r="B7744" t="s">
        <v>10247</v>
      </c>
      <c r="C7744" t="s">
        <v>10248</v>
      </c>
      <c r="D7744" t="s">
        <v>21</v>
      </c>
      <c r="E7744">
        <v>98650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43263</v>
      </c>
      <c r="L7744" t="s">
        <v>26</v>
      </c>
      <c r="N7744" t="s">
        <v>24</v>
      </c>
    </row>
    <row r="7745" spans="1:14" x14ac:dyDescent="0.25">
      <c r="A7745" t="s">
        <v>5269</v>
      </c>
      <c r="B7745" t="s">
        <v>5270</v>
      </c>
      <c r="C7745" t="s">
        <v>34</v>
      </c>
      <c r="D7745" t="s">
        <v>21</v>
      </c>
      <c r="E7745">
        <v>98682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43263</v>
      </c>
      <c r="L7745" t="s">
        <v>26</v>
      </c>
      <c r="N7745" t="s">
        <v>24</v>
      </c>
    </row>
    <row r="7746" spans="1:14" x14ac:dyDescent="0.25">
      <c r="A7746" t="s">
        <v>10249</v>
      </c>
      <c r="B7746" t="s">
        <v>10250</v>
      </c>
      <c r="C7746" t="s">
        <v>286</v>
      </c>
      <c r="D7746" t="s">
        <v>21</v>
      </c>
      <c r="E7746">
        <v>98501</v>
      </c>
      <c r="F7746" t="s">
        <v>23</v>
      </c>
      <c r="G7746" t="s">
        <v>23</v>
      </c>
      <c r="H7746" t="s">
        <v>24</v>
      </c>
      <c r="I7746" t="s">
        <v>24</v>
      </c>
      <c r="J7746" t="s">
        <v>25</v>
      </c>
      <c r="K7746" s="1">
        <v>43263</v>
      </c>
      <c r="L7746" t="s">
        <v>26</v>
      </c>
      <c r="N7746" t="s">
        <v>24</v>
      </c>
    </row>
    <row r="7747" spans="1:14" x14ac:dyDescent="0.25">
      <c r="A7747" t="s">
        <v>5224</v>
      </c>
      <c r="B7747" t="s">
        <v>5225</v>
      </c>
      <c r="C7747" t="s">
        <v>34</v>
      </c>
      <c r="D7747" t="s">
        <v>21</v>
      </c>
      <c r="E7747">
        <v>98662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43262</v>
      </c>
      <c r="L7747" t="s">
        <v>26</v>
      </c>
      <c r="N7747" t="s">
        <v>24</v>
      </c>
    </row>
    <row r="7748" spans="1:14" x14ac:dyDescent="0.25">
      <c r="A7748" t="s">
        <v>5114</v>
      </c>
      <c r="B7748" t="s">
        <v>5115</v>
      </c>
      <c r="C7748" t="s">
        <v>20</v>
      </c>
      <c r="D7748" t="s">
        <v>21</v>
      </c>
      <c r="E7748">
        <v>98118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43262</v>
      </c>
      <c r="L7748" t="s">
        <v>26</v>
      </c>
      <c r="N7748" t="s">
        <v>24</v>
      </c>
    </row>
    <row r="7749" spans="1:14" x14ac:dyDescent="0.25">
      <c r="A7749" t="s">
        <v>5772</v>
      </c>
      <c r="B7749" t="s">
        <v>5773</v>
      </c>
      <c r="C7749" t="s">
        <v>5774</v>
      </c>
      <c r="D7749" t="s">
        <v>21</v>
      </c>
      <c r="E7749">
        <v>98346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43262</v>
      </c>
      <c r="L7749" t="s">
        <v>26</v>
      </c>
      <c r="N7749" t="s">
        <v>24</v>
      </c>
    </row>
    <row r="7750" spans="1:14" x14ac:dyDescent="0.25">
      <c r="A7750" t="s">
        <v>7173</v>
      </c>
      <c r="B7750" t="s">
        <v>7174</v>
      </c>
      <c r="C7750" t="s">
        <v>20</v>
      </c>
      <c r="D7750" t="s">
        <v>21</v>
      </c>
      <c r="E7750">
        <v>98108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43262</v>
      </c>
      <c r="L7750" t="s">
        <v>26</v>
      </c>
      <c r="N7750" t="s">
        <v>24</v>
      </c>
    </row>
    <row r="7751" spans="1:14" x14ac:dyDescent="0.25">
      <c r="A7751" t="s">
        <v>1795</v>
      </c>
      <c r="B7751" t="s">
        <v>5777</v>
      </c>
      <c r="C7751" t="s">
        <v>5774</v>
      </c>
      <c r="D7751" t="s">
        <v>21</v>
      </c>
      <c r="E7751">
        <v>98346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43262</v>
      </c>
      <c r="L7751" t="s">
        <v>26</v>
      </c>
      <c r="N7751" t="s">
        <v>24</v>
      </c>
    </row>
    <row r="7752" spans="1:14" x14ac:dyDescent="0.25">
      <c r="A7752" t="s">
        <v>2228</v>
      </c>
      <c r="B7752" t="s">
        <v>7258</v>
      </c>
      <c r="C7752" t="s">
        <v>470</v>
      </c>
      <c r="D7752" t="s">
        <v>21</v>
      </c>
      <c r="E7752">
        <v>98146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43262</v>
      </c>
      <c r="L7752" t="s">
        <v>26</v>
      </c>
      <c r="N7752" t="s">
        <v>24</v>
      </c>
    </row>
    <row r="7753" spans="1:14" x14ac:dyDescent="0.25">
      <c r="A7753" t="s">
        <v>7265</v>
      </c>
      <c r="B7753" t="s">
        <v>7266</v>
      </c>
      <c r="C7753" t="s">
        <v>215</v>
      </c>
      <c r="D7753" t="s">
        <v>21</v>
      </c>
      <c r="E7753">
        <v>98003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43262</v>
      </c>
      <c r="L7753" t="s">
        <v>26</v>
      </c>
      <c r="N7753" t="s">
        <v>24</v>
      </c>
    </row>
    <row r="7754" spans="1:14" x14ac:dyDescent="0.25">
      <c r="A7754" t="s">
        <v>242</v>
      </c>
      <c r="B7754" t="s">
        <v>5789</v>
      </c>
      <c r="C7754" t="s">
        <v>5774</v>
      </c>
      <c r="D7754" t="s">
        <v>21</v>
      </c>
      <c r="E7754">
        <v>98356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43262</v>
      </c>
      <c r="L7754" t="s">
        <v>26</v>
      </c>
      <c r="N7754" t="s">
        <v>24</v>
      </c>
    </row>
    <row r="7755" spans="1:14" x14ac:dyDescent="0.25">
      <c r="A7755" t="s">
        <v>4356</v>
      </c>
      <c r="B7755" t="s">
        <v>4357</v>
      </c>
      <c r="C7755" t="s">
        <v>4358</v>
      </c>
      <c r="D7755" t="s">
        <v>21</v>
      </c>
      <c r="E7755">
        <v>98340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43262</v>
      </c>
      <c r="L7755" t="s">
        <v>26</v>
      </c>
      <c r="N7755" t="s">
        <v>24</v>
      </c>
    </row>
    <row r="7756" spans="1:14" x14ac:dyDescent="0.25">
      <c r="A7756" t="s">
        <v>10251</v>
      </c>
      <c r="B7756" t="s">
        <v>10252</v>
      </c>
      <c r="C7756" t="s">
        <v>10235</v>
      </c>
      <c r="D7756" t="s">
        <v>21</v>
      </c>
      <c r="E7756">
        <v>98320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43262</v>
      </c>
      <c r="L7756" t="s">
        <v>26</v>
      </c>
      <c r="N7756" t="s">
        <v>24</v>
      </c>
    </row>
    <row r="7757" spans="1:14" x14ac:dyDescent="0.25">
      <c r="A7757" t="s">
        <v>6697</v>
      </c>
      <c r="B7757" t="s">
        <v>6698</v>
      </c>
      <c r="C7757" t="s">
        <v>236</v>
      </c>
      <c r="D7757" t="s">
        <v>21</v>
      </c>
      <c r="E7757">
        <v>98444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43262</v>
      </c>
      <c r="L7757" t="s">
        <v>26</v>
      </c>
      <c r="N7757" t="s">
        <v>24</v>
      </c>
    </row>
    <row r="7758" spans="1:14" x14ac:dyDescent="0.25">
      <c r="A7758" t="s">
        <v>6137</v>
      </c>
      <c r="B7758" t="s">
        <v>6138</v>
      </c>
      <c r="C7758" t="s">
        <v>246</v>
      </c>
      <c r="D7758" t="s">
        <v>21</v>
      </c>
      <c r="E7758">
        <v>98312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43262</v>
      </c>
      <c r="L7758" t="s">
        <v>26</v>
      </c>
      <c r="N7758" t="s">
        <v>24</v>
      </c>
    </row>
    <row r="7759" spans="1:14" x14ac:dyDescent="0.25">
      <c r="A7759" t="s">
        <v>5797</v>
      </c>
      <c r="B7759" t="s">
        <v>5798</v>
      </c>
      <c r="C7759" t="s">
        <v>5774</v>
      </c>
      <c r="D7759" t="s">
        <v>21</v>
      </c>
      <c r="E7759">
        <v>98346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43262</v>
      </c>
      <c r="L7759" t="s">
        <v>26</v>
      </c>
      <c r="N7759" t="s">
        <v>24</v>
      </c>
    </row>
    <row r="7760" spans="1:14" x14ac:dyDescent="0.25">
      <c r="A7760" t="s">
        <v>10253</v>
      </c>
      <c r="B7760" t="s">
        <v>10254</v>
      </c>
      <c r="C7760" t="s">
        <v>10255</v>
      </c>
      <c r="D7760" t="s">
        <v>21</v>
      </c>
      <c r="E7760">
        <v>98376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43262</v>
      </c>
      <c r="L7760" t="s">
        <v>26</v>
      </c>
      <c r="N7760" t="s">
        <v>24</v>
      </c>
    </row>
    <row r="7761" spans="1:14" x14ac:dyDescent="0.25">
      <c r="A7761" t="s">
        <v>405</v>
      </c>
      <c r="B7761" t="s">
        <v>7142</v>
      </c>
      <c r="C7761" t="s">
        <v>443</v>
      </c>
      <c r="D7761" t="s">
        <v>21</v>
      </c>
      <c r="E7761">
        <v>98057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43262</v>
      </c>
      <c r="L7761" t="s">
        <v>26</v>
      </c>
      <c r="N7761" t="s">
        <v>24</v>
      </c>
    </row>
    <row r="7762" spans="1:14" x14ac:dyDescent="0.25">
      <c r="A7762" t="s">
        <v>5804</v>
      </c>
      <c r="B7762" t="s">
        <v>5805</v>
      </c>
      <c r="C7762" t="s">
        <v>246</v>
      </c>
      <c r="D7762" t="s">
        <v>21</v>
      </c>
      <c r="E7762">
        <v>98312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43262</v>
      </c>
      <c r="L7762" t="s">
        <v>26</v>
      </c>
      <c r="N7762" t="s">
        <v>24</v>
      </c>
    </row>
    <row r="7763" spans="1:14" x14ac:dyDescent="0.25">
      <c r="A7763" t="s">
        <v>7872</v>
      </c>
      <c r="B7763" t="s">
        <v>7873</v>
      </c>
      <c r="C7763" t="s">
        <v>7874</v>
      </c>
      <c r="D7763" t="s">
        <v>21</v>
      </c>
      <c r="E7763">
        <v>98622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43262</v>
      </c>
      <c r="L7763" t="s">
        <v>26</v>
      </c>
      <c r="N7763" t="s">
        <v>24</v>
      </c>
    </row>
    <row r="7764" spans="1:14" x14ac:dyDescent="0.25">
      <c r="A7764" t="s">
        <v>4478</v>
      </c>
      <c r="B7764" t="s">
        <v>4479</v>
      </c>
      <c r="C7764" t="s">
        <v>34</v>
      </c>
      <c r="D7764" t="s">
        <v>21</v>
      </c>
      <c r="E7764">
        <v>98665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43262</v>
      </c>
      <c r="L7764" t="s">
        <v>26</v>
      </c>
      <c r="N7764" t="s">
        <v>24</v>
      </c>
    </row>
    <row r="7765" spans="1:14" x14ac:dyDescent="0.25">
      <c r="A7765" t="s">
        <v>3434</v>
      </c>
      <c r="B7765" t="s">
        <v>3435</v>
      </c>
      <c r="C7765" t="s">
        <v>3436</v>
      </c>
      <c r="D7765" t="s">
        <v>21</v>
      </c>
      <c r="E7765">
        <v>98345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43262</v>
      </c>
      <c r="L7765" t="s">
        <v>26</v>
      </c>
      <c r="N7765" t="s">
        <v>24</v>
      </c>
    </row>
    <row r="7766" spans="1:14" x14ac:dyDescent="0.25">
      <c r="A7766" t="s">
        <v>7583</v>
      </c>
      <c r="B7766" t="s">
        <v>7584</v>
      </c>
      <c r="C7766" t="s">
        <v>20</v>
      </c>
      <c r="D7766" t="s">
        <v>21</v>
      </c>
      <c r="E7766">
        <v>98146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43262</v>
      </c>
      <c r="L7766" t="s">
        <v>26</v>
      </c>
      <c r="N7766" t="s">
        <v>24</v>
      </c>
    </row>
    <row r="7767" spans="1:14" x14ac:dyDescent="0.25">
      <c r="A7767" t="s">
        <v>5125</v>
      </c>
      <c r="B7767" t="s">
        <v>5126</v>
      </c>
      <c r="C7767" t="s">
        <v>20</v>
      </c>
      <c r="D7767" t="s">
        <v>21</v>
      </c>
      <c r="E7767">
        <v>98118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43262</v>
      </c>
      <c r="L7767" t="s">
        <v>26</v>
      </c>
      <c r="N7767" t="s">
        <v>24</v>
      </c>
    </row>
    <row r="7768" spans="1:14" x14ac:dyDescent="0.25">
      <c r="A7768" t="s">
        <v>10256</v>
      </c>
      <c r="B7768" t="s">
        <v>3431</v>
      </c>
      <c r="C7768" t="s">
        <v>261</v>
      </c>
      <c r="D7768" t="s">
        <v>21</v>
      </c>
      <c r="E7768">
        <v>99202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43260</v>
      </c>
      <c r="L7768" t="s">
        <v>26</v>
      </c>
      <c r="N7768" t="s">
        <v>24</v>
      </c>
    </row>
    <row r="7769" spans="1:14" x14ac:dyDescent="0.25">
      <c r="A7769" t="s">
        <v>809</v>
      </c>
      <c r="B7769" t="s">
        <v>6124</v>
      </c>
      <c r="C7769" t="s">
        <v>246</v>
      </c>
      <c r="D7769" t="s">
        <v>21</v>
      </c>
      <c r="E7769">
        <v>98312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43259</v>
      </c>
      <c r="L7769" t="s">
        <v>26</v>
      </c>
      <c r="N7769" t="s">
        <v>24</v>
      </c>
    </row>
    <row r="7770" spans="1:14" x14ac:dyDescent="0.25">
      <c r="A7770" t="s">
        <v>2225</v>
      </c>
      <c r="B7770" t="s">
        <v>2226</v>
      </c>
      <c r="C7770" t="s">
        <v>2227</v>
      </c>
      <c r="D7770" t="s">
        <v>21</v>
      </c>
      <c r="E7770">
        <v>98359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43259</v>
      </c>
      <c r="L7770" t="s">
        <v>26</v>
      </c>
      <c r="N7770" t="s">
        <v>24</v>
      </c>
    </row>
    <row r="7771" spans="1:14" x14ac:dyDescent="0.25">
      <c r="A7771" t="s">
        <v>10257</v>
      </c>
      <c r="B7771" t="s">
        <v>10258</v>
      </c>
      <c r="C7771" t="s">
        <v>246</v>
      </c>
      <c r="D7771" t="s">
        <v>21</v>
      </c>
      <c r="E7771">
        <v>98312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43259</v>
      </c>
      <c r="L7771" t="s">
        <v>26</v>
      </c>
      <c r="N7771" t="s">
        <v>24</v>
      </c>
    </row>
    <row r="7772" spans="1:14" x14ac:dyDescent="0.25">
      <c r="A7772" t="s">
        <v>6129</v>
      </c>
      <c r="B7772" t="s">
        <v>6130</v>
      </c>
      <c r="C7772" t="s">
        <v>2227</v>
      </c>
      <c r="D7772" t="s">
        <v>21</v>
      </c>
      <c r="E7772">
        <v>98359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43259</v>
      </c>
      <c r="L7772" t="s">
        <v>26</v>
      </c>
      <c r="N7772" t="s">
        <v>24</v>
      </c>
    </row>
    <row r="7773" spans="1:14" x14ac:dyDescent="0.25">
      <c r="A7773" t="s">
        <v>2004</v>
      </c>
      <c r="B7773" t="s">
        <v>2005</v>
      </c>
      <c r="C7773" t="s">
        <v>454</v>
      </c>
      <c r="D7773" t="s">
        <v>21</v>
      </c>
      <c r="E7773">
        <v>98004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43259</v>
      </c>
      <c r="L7773" t="s">
        <v>26</v>
      </c>
      <c r="N7773" t="s">
        <v>24</v>
      </c>
    </row>
    <row r="7774" spans="1:14" x14ac:dyDescent="0.25">
      <c r="A7774" t="s">
        <v>7272</v>
      </c>
      <c r="B7774" t="s">
        <v>7273</v>
      </c>
      <c r="C7774" t="s">
        <v>1688</v>
      </c>
      <c r="D7774" t="s">
        <v>21</v>
      </c>
      <c r="E7774">
        <v>98198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43259</v>
      </c>
      <c r="L7774" t="s">
        <v>26</v>
      </c>
      <c r="N7774" t="s">
        <v>24</v>
      </c>
    </row>
    <row r="7775" spans="1:14" x14ac:dyDescent="0.25">
      <c r="A7775" t="s">
        <v>7053</v>
      </c>
      <c r="B7775" t="s">
        <v>7054</v>
      </c>
      <c r="C7775" t="s">
        <v>1018</v>
      </c>
      <c r="D7775" t="s">
        <v>21</v>
      </c>
      <c r="E7775">
        <v>98531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43259</v>
      </c>
      <c r="L7775" t="s">
        <v>26</v>
      </c>
      <c r="N7775" t="s">
        <v>24</v>
      </c>
    </row>
    <row r="7776" spans="1:14" x14ac:dyDescent="0.25">
      <c r="A7776" t="s">
        <v>10259</v>
      </c>
      <c r="B7776" t="s">
        <v>10260</v>
      </c>
      <c r="C7776" t="s">
        <v>10261</v>
      </c>
      <c r="D7776" t="s">
        <v>21</v>
      </c>
      <c r="E7776">
        <v>98386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43259</v>
      </c>
      <c r="L7776" t="s">
        <v>26</v>
      </c>
      <c r="N7776" t="s">
        <v>24</v>
      </c>
    </row>
    <row r="7777" spans="1:14" x14ac:dyDescent="0.25">
      <c r="A7777" t="s">
        <v>2246</v>
      </c>
      <c r="B7777" t="s">
        <v>5807</v>
      </c>
      <c r="C7777" t="s">
        <v>246</v>
      </c>
      <c r="D7777" t="s">
        <v>21</v>
      </c>
      <c r="E7777">
        <v>98312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43259</v>
      </c>
      <c r="L7777" t="s">
        <v>26</v>
      </c>
      <c r="N7777" t="s">
        <v>24</v>
      </c>
    </row>
    <row r="7778" spans="1:14" x14ac:dyDescent="0.25">
      <c r="A7778" t="s">
        <v>4934</v>
      </c>
      <c r="B7778" t="s">
        <v>4935</v>
      </c>
      <c r="C7778" t="s">
        <v>296</v>
      </c>
      <c r="D7778" t="s">
        <v>21</v>
      </c>
      <c r="E7778">
        <v>98366</v>
      </c>
      <c r="F7778" t="s">
        <v>22</v>
      </c>
      <c r="G7778" t="s">
        <v>22</v>
      </c>
      <c r="H7778" t="s">
        <v>116</v>
      </c>
      <c r="I7778" t="s">
        <v>3817</v>
      </c>
      <c r="J7778" t="s">
        <v>59</v>
      </c>
      <c r="K7778" s="1">
        <v>43259</v>
      </c>
      <c r="L7778" t="s">
        <v>60</v>
      </c>
      <c r="M7778" t="str">
        <f>HYPERLINK("https://www.regulations.gov/docket?D=FDA-2018-H-2198")</f>
        <v>https://www.regulations.gov/docket?D=FDA-2018-H-2198</v>
      </c>
      <c r="N7778" t="s">
        <v>59</v>
      </c>
    </row>
    <row r="7779" spans="1:14" x14ac:dyDescent="0.25">
      <c r="A7779" t="s">
        <v>6633</v>
      </c>
      <c r="B7779" t="s">
        <v>10262</v>
      </c>
      <c r="C7779" t="s">
        <v>20</v>
      </c>
      <c r="D7779" t="s">
        <v>21</v>
      </c>
      <c r="E7779">
        <v>98122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43259</v>
      </c>
      <c r="L7779" t="s">
        <v>26</v>
      </c>
      <c r="N7779" t="s">
        <v>24</v>
      </c>
    </row>
    <row r="7780" spans="1:14" x14ac:dyDescent="0.25">
      <c r="A7780" t="s">
        <v>8323</v>
      </c>
      <c r="B7780" t="s">
        <v>10263</v>
      </c>
      <c r="C7780" t="s">
        <v>10264</v>
      </c>
      <c r="D7780" t="s">
        <v>21</v>
      </c>
      <c r="E7780">
        <v>98569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43259</v>
      </c>
      <c r="L7780" t="s">
        <v>26</v>
      </c>
      <c r="N7780" t="s">
        <v>24</v>
      </c>
    </row>
    <row r="7781" spans="1:14" x14ac:dyDescent="0.25">
      <c r="A7781" t="s">
        <v>2846</v>
      </c>
      <c r="B7781" t="s">
        <v>6141</v>
      </c>
      <c r="C7781" t="s">
        <v>246</v>
      </c>
      <c r="D7781" t="s">
        <v>21</v>
      </c>
      <c r="E7781">
        <v>98312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43259</v>
      </c>
      <c r="L7781" t="s">
        <v>26</v>
      </c>
      <c r="N7781" t="s">
        <v>24</v>
      </c>
    </row>
    <row r="7782" spans="1:14" x14ac:dyDescent="0.25">
      <c r="A7782" t="s">
        <v>1427</v>
      </c>
      <c r="B7782" t="s">
        <v>1428</v>
      </c>
      <c r="C7782" t="s">
        <v>41</v>
      </c>
      <c r="D7782" t="s">
        <v>21</v>
      </c>
      <c r="E7782">
        <v>98158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43258</v>
      </c>
      <c r="L7782" t="s">
        <v>26</v>
      </c>
      <c r="N7782" t="s">
        <v>24</v>
      </c>
    </row>
    <row r="7783" spans="1:14" x14ac:dyDescent="0.25">
      <c r="A7783" t="s">
        <v>6119</v>
      </c>
      <c r="B7783" t="s">
        <v>6120</v>
      </c>
      <c r="C7783" t="s">
        <v>246</v>
      </c>
      <c r="D7783" t="s">
        <v>21</v>
      </c>
      <c r="E7783">
        <v>98311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43258</v>
      </c>
      <c r="L7783" t="s">
        <v>26</v>
      </c>
      <c r="N7783" t="s">
        <v>24</v>
      </c>
    </row>
    <row r="7784" spans="1:14" x14ac:dyDescent="0.25">
      <c r="A7784" t="s">
        <v>1092</v>
      </c>
      <c r="B7784" t="s">
        <v>1093</v>
      </c>
      <c r="C7784" t="s">
        <v>1094</v>
      </c>
      <c r="D7784" t="s">
        <v>21</v>
      </c>
      <c r="E7784">
        <v>98360</v>
      </c>
      <c r="F7784" t="s">
        <v>22</v>
      </c>
      <c r="G7784" t="s">
        <v>22</v>
      </c>
      <c r="H7784" t="s">
        <v>104</v>
      </c>
      <c r="I7784" t="s">
        <v>148</v>
      </c>
      <c r="J7784" s="1">
        <v>43200</v>
      </c>
      <c r="K7784" s="1">
        <v>43258</v>
      </c>
      <c r="L7784" t="s">
        <v>118</v>
      </c>
      <c r="N7784" t="s">
        <v>1854</v>
      </c>
    </row>
    <row r="7785" spans="1:14" x14ac:dyDescent="0.25">
      <c r="A7785" t="s">
        <v>4492</v>
      </c>
      <c r="B7785" t="s">
        <v>4493</v>
      </c>
      <c r="C7785" t="s">
        <v>41</v>
      </c>
      <c r="D7785" t="s">
        <v>21</v>
      </c>
      <c r="E7785">
        <v>98188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43258</v>
      </c>
      <c r="L7785" t="s">
        <v>26</v>
      </c>
      <c r="N7785" t="s">
        <v>24</v>
      </c>
    </row>
    <row r="7786" spans="1:14" x14ac:dyDescent="0.25">
      <c r="A7786" t="s">
        <v>10265</v>
      </c>
      <c r="B7786" t="s">
        <v>3045</v>
      </c>
      <c r="C7786" t="s">
        <v>41</v>
      </c>
      <c r="D7786" t="s">
        <v>21</v>
      </c>
      <c r="E7786">
        <v>98198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43258</v>
      </c>
      <c r="L7786" t="s">
        <v>26</v>
      </c>
      <c r="N7786" t="s">
        <v>24</v>
      </c>
    </row>
    <row r="7787" spans="1:14" x14ac:dyDescent="0.25">
      <c r="A7787" t="s">
        <v>5764</v>
      </c>
      <c r="B7787" t="s">
        <v>5765</v>
      </c>
      <c r="C7787" t="s">
        <v>246</v>
      </c>
      <c r="D7787" t="s">
        <v>21</v>
      </c>
      <c r="E7787">
        <v>98311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43258</v>
      </c>
      <c r="L7787" t="s">
        <v>26</v>
      </c>
      <c r="N7787" t="s">
        <v>24</v>
      </c>
    </row>
    <row r="7788" spans="1:14" x14ac:dyDescent="0.25">
      <c r="A7788" t="s">
        <v>1880</v>
      </c>
      <c r="B7788" t="s">
        <v>1428</v>
      </c>
      <c r="C7788" t="s">
        <v>41</v>
      </c>
      <c r="D7788" t="s">
        <v>21</v>
      </c>
      <c r="E7788">
        <v>98158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43258</v>
      </c>
      <c r="L7788" t="s">
        <v>26</v>
      </c>
      <c r="N7788" t="s">
        <v>24</v>
      </c>
    </row>
    <row r="7789" spans="1:14" x14ac:dyDescent="0.25">
      <c r="A7789" t="s">
        <v>1431</v>
      </c>
      <c r="B7789" t="s">
        <v>1432</v>
      </c>
      <c r="C7789" t="s">
        <v>41</v>
      </c>
      <c r="D7789" t="s">
        <v>21</v>
      </c>
      <c r="E7789">
        <v>98158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43258</v>
      </c>
      <c r="L7789" t="s">
        <v>26</v>
      </c>
      <c r="N7789" t="s">
        <v>24</v>
      </c>
    </row>
    <row r="7790" spans="1:14" x14ac:dyDescent="0.25">
      <c r="A7790" t="s">
        <v>1433</v>
      </c>
      <c r="B7790" t="s">
        <v>1434</v>
      </c>
      <c r="C7790" t="s">
        <v>41</v>
      </c>
      <c r="D7790" t="s">
        <v>21</v>
      </c>
      <c r="E7790">
        <v>98158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43258</v>
      </c>
      <c r="L7790" t="s">
        <v>26</v>
      </c>
      <c r="N7790" t="s">
        <v>24</v>
      </c>
    </row>
    <row r="7791" spans="1:14" x14ac:dyDescent="0.25">
      <c r="A7791" t="s">
        <v>6606</v>
      </c>
      <c r="B7791" t="s">
        <v>6607</v>
      </c>
      <c r="C7791" t="s">
        <v>246</v>
      </c>
      <c r="D7791" t="s">
        <v>21</v>
      </c>
      <c r="E7791">
        <v>98311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43258</v>
      </c>
      <c r="L7791" t="s">
        <v>26</v>
      </c>
      <c r="N7791" t="s">
        <v>24</v>
      </c>
    </row>
    <row r="7792" spans="1:14" x14ac:dyDescent="0.25">
      <c r="A7792" t="s">
        <v>352</v>
      </c>
      <c r="B7792" t="s">
        <v>1192</v>
      </c>
      <c r="C7792" t="s">
        <v>41</v>
      </c>
      <c r="D7792" t="s">
        <v>21</v>
      </c>
      <c r="E7792">
        <v>98188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43258</v>
      </c>
      <c r="L7792" t="s">
        <v>26</v>
      </c>
      <c r="N7792" t="s">
        <v>24</v>
      </c>
    </row>
    <row r="7793" spans="1:14" x14ac:dyDescent="0.25">
      <c r="A7793">
        <v>76</v>
      </c>
      <c r="B7793" t="s">
        <v>40</v>
      </c>
      <c r="C7793" t="s">
        <v>41</v>
      </c>
      <c r="D7793" t="s">
        <v>21</v>
      </c>
      <c r="E7793">
        <v>98188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43258</v>
      </c>
      <c r="L7793" t="s">
        <v>26</v>
      </c>
      <c r="N7793" t="s">
        <v>24</v>
      </c>
    </row>
    <row r="7794" spans="1:14" x14ac:dyDescent="0.25">
      <c r="A7794" t="s">
        <v>4505</v>
      </c>
      <c r="B7794" t="s">
        <v>4506</v>
      </c>
      <c r="C7794" t="s">
        <v>1688</v>
      </c>
      <c r="D7794" t="s">
        <v>21</v>
      </c>
      <c r="E7794">
        <v>98198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43258</v>
      </c>
      <c r="L7794" t="s">
        <v>26</v>
      </c>
      <c r="N7794" t="s">
        <v>24</v>
      </c>
    </row>
    <row r="7795" spans="1:14" x14ac:dyDescent="0.25">
      <c r="A7795" t="s">
        <v>1275</v>
      </c>
      <c r="B7795" t="s">
        <v>4891</v>
      </c>
      <c r="C7795" t="s">
        <v>3694</v>
      </c>
      <c r="D7795" t="s">
        <v>21</v>
      </c>
      <c r="E7795">
        <v>98042</v>
      </c>
      <c r="F7795" t="s">
        <v>22</v>
      </c>
      <c r="G7795" t="s">
        <v>22</v>
      </c>
      <c r="H7795" t="s">
        <v>116</v>
      </c>
      <c r="I7795" t="s">
        <v>117</v>
      </c>
      <c r="J7795" s="1">
        <v>43202</v>
      </c>
      <c r="K7795" s="1">
        <v>43258</v>
      </c>
      <c r="L7795" t="s">
        <v>118</v>
      </c>
      <c r="N7795" t="s">
        <v>1992</v>
      </c>
    </row>
    <row r="7796" spans="1:14" x14ac:dyDescent="0.25">
      <c r="A7796" t="s">
        <v>6612</v>
      </c>
      <c r="B7796" t="s">
        <v>6613</v>
      </c>
      <c r="C7796" t="s">
        <v>246</v>
      </c>
      <c r="D7796" t="s">
        <v>21</v>
      </c>
      <c r="E7796">
        <v>98311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43258</v>
      </c>
      <c r="L7796" t="s">
        <v>26</v>
      </c>
      <c r="N7796" t="s">
        <v>24</v>
      </c>
    </row>
    <row r="7797" spans="1:14" x14ac:dyDescent="0.25">
      <c r="A7797" t="s">
        <v>6788</v>
      </c>
      <c r="B7797" t="s">
        <v>6789</v>
      </c>
      <c r="C7797" t="s">
        <v>246</v>
      </c>
      <c r="D7797" t="s">
        <v>21</v>
      </c>
      <c r="E7797">
        <v>98312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43258</v>
      </c>
      <c r="L7797" t="s">
        <v>26</v>
      </c>
      <c r="N7797" t="s">
        <v>24</v>
      </c>
    </row>
    <row r="7798" spans="1:14" x14ac:dyDescent="0.25">
      <c r="A7798" t="s">
        <v>662</v>
      </c>
      <c r="B7798" t="s">
        <v>3564</v>
      </c>
      <c r="C7798" t="s">
        <v>165</v>
      </c>
      <c r="D7798" t="s">
        <v>21</v>
      </c>
      <c r="E7798">
        <v>98373</v>
      </c>
      <c r="F7798" t="s">
        <v>22</v>
      </c>
      <c r="G7798" t="s">
        <v>22</v>
      </c>
      <c r="H7798" t="s">
        <v>104</v>
      </c>
      <c r="I7798" t="s">
        <v>148</v>
      </c>
      <c r="J7798" s="1">
        <v>43199</v>
      </c>
      <c r="K7798" s="1">
        <v>43258</v>
      </c>
      <c r="L7798" t="s">
        <v>118</v>
      </c>
      <c r="N7798" t="s">
        <v>1854</v>
      </c>
    </row>
    <row r="7799" spans="1:14" x14ac:dyDescent="0.25">
      <c r="A7799" t="s">
        <v>10266</v>
      </c>
      <c r="B7799" t="s">
        <v>10267</v>
      </c>
      <c r="C7799" t="s">
        <v>3862</v>
      </c>
      <c r="D7799" t="s">
        <v>21</v>
      </c>
      <c r="E7799">
        <v>98022</v>
      </c>
      <c r="F7799" t="s">
        <v>22</v>
      </c>
      <c r="G7799" t="s">
        <v>22</v>
      </c>
      <c r="H7799" t="s">
        <v>104</v>
      </c>
      <c r="I7799" t="s">
        <v>148</v>
      </c>
      <c r="J7799" s="1">
        <v>43202</v>
      </c>
      <c r="K7799" s="1">
        <v>43258</v>
      </c>
      <c r="L7799" t="s">
        <v>118</v>
      </c>
      <c r="N7799" t="s">
        <v>1854</v>
      </c>
    </row>
    <row r="7800" spans="1:14" x14ac:dyDescent="0.25">
      <c r="A7800" t="s">
        <v>1561</v>
      </c>
      <c r="B7800" t="s">
        <v>1562</v>
      </c>
      <c r="C7800" t="s">
        <v>1563</v>
      </c>
      <c r="D7800" t="s">
        <v>21</v>
      </c>
      <c r="E7800">
        <v>98010</v>
      </c>
      <c r="F7800" t="s">
        <v>22</v>
      </c>
      <c r="G7800" t="s">
        <v>22</v>
      </c>
      <c r="H7800" t="s">
        <v>104</v>
      </c>
      <c r="I7800" t="s">
        <v>148</v>
      </c>
      <c r="J7800" s="1">
        <v>43202</v>
      </c>
      <c r="K7800" s="1">
        <v>43258</v>
      </c>
      <c r="L7800" t="s">
        <v>118</v>
      </c>
      <c r="N7800" t="s">
        <v>1854</v>
      </c>
    </row>
    <row r="7801" spans="1:14" x14ac:dyDescent="0.25">
      <c r="A7801" t="s">
        <v>3745</v>
      </c>
      <c r="B7801" t="s">
        <v>3746</v>
      </c>
      <c r="C7801" t="s">
        <v>3608</v>
      </c>
      <c r="D7801" t="s">
        <v>21</v>
      </c>
      <c r="E7801">
        <v>98295</v>
      </c>
      <c r="F7801" t="s">
        <v>22</v>
      </c>
      <c r="G7801" t="s">
        <v>22</v>
      </c>
      <c r="H7801" t="s">
        <v>104</v>
      </c>
      <c r="I7801" t="s">
        <v>148</v>
      </c>
      <c r="J7801" s="1">
        <v>43200</v>
      </c>
      <c r="K7801" s="1">
        <v>43258</v>
      </c>
      <c r="L7801" t="s">
        <v>118</v>
      </c>
      <c r="N7801" t="s">
        <v>1858</v>
      </c>
    </row>
    <row r="7802" spans="1:14" x14ac:dyDescent="0.25">
      <c r="A7802" t="s">
        <v>356</v>
      </c>
      <c r="B7802" t="s">
        <v>5894</v>
      </c>
      <c r="C7802" t="s">
        <v>1015</v>
      </c>
      <c r="D7802" t="s">
        <v>21</v>
      </c>
      <c r="E7802">
        <v>99362</v>
      </c>
      <c r="F7802" t="s">
        <v>22</v>
      </c>
      <c r="G7802" t="s">
        <v>22</v>
      </c>
      <c r="H7802" t="s">
        <v>104</v>
      </c>
      <c r="I7802" t="s">
        <v>105</v>
      </c>
      <c r="J7802" s="1">
        <v>43206</v>
      </c>
      <c r="K7802" s="1">
        <v>43258</v>
      </c>
      <c r="L7802" t="s">
        <v>118</v>
      </c>
      <c r="N7802" t="s">
        <v>1858</v>
      </c>
    </row>
    <row r="7803" spans="1:14" x14ac:dyDescent="0.25">
      <c r="A7803" t="s">
        <v>7049</v>
      </c>
      <c r="B7803" t="s">
        <v>7050</v>
      </c>
      <c r="C7803" t="s">
        <v>286</v>
      </c>
      <c r="D7803" t="s">
        <v>21</v>
      </c>
      <c r="E7803">
        <v>98513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43258</v>
      </c>
      <c r="L7803" t="s">
        <v>26</v>
      </c>
      <c r="N7803" t="s">
        <v>24</v>
      </c>
    </row>
    <row r="7804" spans="1:14" x14ac:dyDescent="0.25">
      <c r="A7804" t="s">
        <v>7486</v>
      </c>
      <c r="B7804" t="s">
        <v>7487</v>
      </c>
      <c r="C7804" t="s">
        <v>7360</v>
      </c>
      <c r="D7804" t="s">
        <v>21</v>
      </c>
      <c r="E7804">
        <v>98595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43258</v>
      </c>
      <c r="L7804" t="s">
        <v>26</v>
      </c>
      <c r="N7804" t="s">
        <v>24</v>
      </c>
    </row>
    <row r="7805" spans="1:14" x14ac:dyDescent="0.25">
      <c r="A7805" t="s">
        <v>2094</v>
      </c>
      <c r="B7805" t="s">
        <v>2095</v>
      </c>
      <c r="C7805" t="s">
        <v>165</v>
      </c>
      <c r="D7805" t="s">
        <v>21</v>
      </c>
      <c r="E7805">
        <v>98375</v>
      </c>
      <c r="F7805" t="s">
        <v>22</v>
      </c>
      <c r="G7805" t="s">
        <v>22</v>
      </c>
      <c r="H7805" t="s">
        <v>116</v>
      </c>
      <c r="I7805" t="s">
        <v>117</v>
      </c>
      <c r="J7805" s="1">
        <v>43199</v>
      </c>
      <c r="K7805" s="1">
        <v>43258</v>
      </c>
      <c r="L7805" t="s">
        <v>118</v>
      </c>
      <c r="N7805" t="s">
        <v>1992</v>
      </c>
    </row>
    <row r="7806" spans="1:14" x14ac:dyDescent="0.25">
      <c r="A7806" t="s">
        <v>6443</v>
      </c>
      <c r="B7806" t="s">
        <v>6444</v>
      </c>
      <c r="C7806" t="s">
        <v>246</v>
      </c>
      <c r="D7806" t="s">
        <v>21</v>
      </c>
      <c r="E7806">
        <v>98337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43258</v>
      </c>
      <c r="L7806" t="s">
        <v>26</v>
      </c>
      <c r="N7806" t="s">
        <v>24</v>
      </c>
    </row>
    <row r="7807" spans="1:14" x14ac:dyDescent="0.25">
      <c r="A7807" t="s">
        <v>10268</v>
      </c>
      <c r="B7807" t="s">
        <v>3806</v>
      </c>
      <c r="C7807" t="s">
        <v>3807</v>
      </c>
      <c r="D7807" t="s">
        <v>21</v>
      </c>
      <c r="E7807">
        <v>99326</v>
      </c>
      <c r="F7807" t="s">
        <v>22</v>
      </c>
      <c r="G7807" t="s">
        <v>22</v>
      </c>
      <c r="H7807" t="s">
        <v>116</v>
      </c>
      <c r="I7807" t="s">
        <v>117</v>
      </c>
      <c r="J7807" s="1">
        <v>43205</v>
      </c>
      <c r="K7807" s="1">
        <v>43258</v>
      </c>
      <c r="L7807" t="s">
        <v>118</v>
      </c>
      <c r="N7807" t="s">
        <v>1849</v>
      </c>
    </row>
    <row r="7808" spans="1:14" x14ac:dyDescent="0.25">
      <c r="A7808" t="s">
        <v>6134</v>
      </c>
      <c r="B7808" t="s">
        <v>10269</v>
      </c>
      <c r="C7808" t="s">
        <v>6136</v>
      </c>
      <c r="D7808" t="s">
        <v>21</v>
      </c>
      <c r="E7808">
        <v>99330</v>
      </c>
      <c r="F7808" t="s">
        <v>22</v>
      </c>
      <c r="G7808" t="s">
        <v>22</v>
      </c>
      <c r="H7808" t="s">
        <v>116</v>
      </c>
      <c r="I7808" t="s">
        <v>117</v>
      </c>
      <c r="J7808" s="1">
        <v>43205</v>
      </c>
      <c r="K7808" s="1">
        <v>43258</v>
      </c>
      <c r="L7808" t="s">
        <v>118</v>
      </c>
      <c r="N7808" t="s">
        <v>1849</v>
      </c>
    </row>
    <row r="7809" spans="1:14" x14ac:dyDescent="0.25">
      <c r="A7809" t="s">
        <v>6538</v>
      </c>
      <c r="B7809" t="s">
        <v>6539</v>
      </c>
      <c r="C7809" t="s">
        <v>20</v>
      </c>
      <c r="D7809" t="s">
        <v>21</v>
      </c>
      <c r="E7809">
        <v>98105</v>
      </c>
      <c r="F7809" t="s">
        <v>22</v>
      </c>
      <c r="G7809" t="s">
        <v>22</v>
      </c>
      <c r="H7809" t="s">
        <v>104</v>
      </c>
      <c r="I7809" t="s">
        <v>105</v>
      </c>
      <c r="J7809" s="1">
        <v>43201</v>
      </c>
      <c r="K7809" s="1">
        <v>43258</v>
      </c>
      <c r="L7809" t="s">
        <v>118</v>
      </c>
      <c r="N7809" t="s">
        <v>1858</v>
      </c>
    </row>
    <row r="7810" spans="1:14" x14ac:dyDescent="0.25">
      <c r="A7810" t="s">
        <v>1930</v>
      </c>
      <c r="B7810" t="s">
        <v>10270</v>
      </c>
      <c r="C7810" t="s">
        <v>1932</v>
      </c>
      <c r="D7810" t="s">
        <v>21</v>
      </c>
      <c r="E7810">
        <v>99343</v>
      </c>
      <c r="F7810" t="s">
        <v>22</v>
      </c>
      <c r="G7810" t="s">
        <v>22</v>
      </c>
      <c r="H7810" t="s">
        <v>104</v>
      </c>
      <c r="I7810" t="s">
        <v>105</v>
      </c>
      <c r="J7810" s="1">
        <v>43205</v>
      </c>
      <c r="K7810" s="1">
        <v>43258</v>
      </c>
      <c r="L7810" t="s">
        <v>118</v>
      </c>
      <c r="N7810" t="s">
        <v>1858</v>
      </c>
    </row>
    <row r="7811" spans="1:14" x14ac:dyDescent="0.25">
      <c r="A7811" t="s">
        <v>4919</v>
      </c>
      <c r="B7811" t="s">
        <v>4920</v>
      </c>
      <c r="C7811" t="s">
        <v>3694</v>
      </c>
      <c r="D7811" t="s">
        <v>21</v>
      </c>
      <c r="E7811">
        <v>98042</v>
      </c>
      <c r="F7811" t="s">
        <v>22</v>
      </c>
      <c r="G7811" t="s">
        <v>22</v>
      </c>
      <c r="H7811" t="s">
        <v>104</v>
      </c>
      <c r="I7811" t="s">
        <v>148</v>
      </c>
      <c r="J7811" s="1">
        <v>43202</v>
      </c>
      <c r="K7811" s="1">
        <v>43258</v>
      </c>
      <c r="L7811" t="s">
        <v>118</v>
      </c>
      <c r="N7811" t="s">
        <v>1858</v>
      </c>
    </row>
    <row r="7812" spans="1:14" x14ac:dyDescent="0.25">
      <c r="A7812" t="s">
        <v>7490</v>
      </c>
      <c r="B7812" t="s">
        <v>7491</v>
      </c>
      <c r="C7812" t="s">
        <v>7360</v>
      </c>
      <c r="D7812" t="s">
        <v>21</v>
      </c>
      <c r="E7812">
        <v>98595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43258</v>
      </c>
      <c r="L7812" t="s">
        <v>26</v>
      </c>
      <c r="N7812" t="s">
        <v>24</v>
      </c>
    </row>
    <row r="7813" spans="1:14" x14ac:dyDescent="0.25">
      <c r="A7813" t="s">
        <v>3931</v>
      </c>
      <c r="B7813" t="s">
        <v>3932</v>
      </c>
      <c r="C7813" t="s">
        <v>41</v>
      </c>
      <c r="D7813" t="s">
        <v>21</v>
      </c>
      <c r="E7813">
        <v>98188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43258</v>
      </c>
      <c r="L7813" t="s">
        <v>26</v>
      </c>
      <c r="N7813" t="s">
        <v>24</v>
      </c>
    </row>
    <row r="7814" spans="1:14" x14ac:dyDescent="0.25">
      <c r="A7814" t="s">
        <v>6447</v>
      </c>
      <c r="B7814" t="s">
        <v>6448</v>
      </c>
      <c r="C7814" t="s">
        <v>246</v>
      </c>
      <c r="D7814" t="s">
        <v>21</v>
      </c>
      <c r="E7814">
        <v>98310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43258</v>
      </c>
      <c r="L7814" t="s">
        <v>26</v>
      </c>
      <c r="N7814" t="s">
        <v>24</v>
      </c>
    </row>
    <row r="7815" spans="1:14" x14ac:dyDescent="0.25">
      <c r="A7815" t="s">
        <v>3933</v>
      </c>
      <c r="B7815" t="s">
        <v>3934</v>
      </c>
      <c r="C7815" t="s">
        <v>41</v>
      </c>
      <c r="D7815" t="s">
        <v>21</v>
      </c>
      <c r="E7815">
        <v>98188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43258</v>
      </c>
      <c r="L7815" t="s">
        <v>26</v>
      </c>
      <c r="N7815" t="s">
        <v>24</v>
      </c>
    </row>
    <row r="7816" spans="1:14" x14ac:dyDescent="0.25">
      <c r="A7816" t="s">
        <v>1295</v>
      </c>
      <c r="B7816" t="s">
        <v>5175</v>
      </c>
      <c r="C7816" t="s">
        <v>1094</v>
      </c>
      <c r="D7816" t="s">
        <v>21</v>
      </c>
      <c r="E7816">
        <v>98360</v>
      </c>
      <c r="F7816" t="s">
        <v>22</v>
      </c>
      <c r="G7816" t="s">
        <v>22</v>
      </c>
      <c r="H7816" t="s">
        <v>104</v>
      </c>
      <c r="I7816" t="s">
        <v>148</v>
      </c>
      <c r="J7816" s="1">
        <v>43200</v>
      </c>
      <c r="K7816" s="1">
        <v>43258</v>
      </c>
      <c r="L7816" t="s">
        <v>118</v>
      </c>
      <c r="N7816" t="s">
        <v>1858</v>
      </c>
    </row>
    <row r="7817" spans="1:14" x14ac:dyDescent="0.25">
      <c r="A7817" t="s">
        <v>683</v>
      </c>
      <c r="B7817" t="s">
        <v>6624</v>
      </c>
      <c r="C7817" t="s">
        <v>246</v>
      </c>
      <c r="D7817" t="s">
        <v>21</v>
      </c>
      <c r="E7817">
        <v>98310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43258</v>
      </c>
      <c r="L7817" t="s">
        <v>26</v>
      </c>
      <c r="N7817" t="s">
        <v>24</v>
      </c>
    </row>
    <row r="7818" spans="1:14" x14ac:dyDescent="0.25">
      <c r="A7818" t="s">
        <v>683</v>
      </c>
      <c r="B7818" t="s">
        <v>1204</v>
      </c>
      <c r="C7818" t="s">
        <v>41</v>
      </c>
      <c r="D7818" t="s">
        <v>21</v>
      </c>
      <c r="E7818">
        <v>98188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43258</v>
      </c>
      <c r="L7818" t="s">
        <v>26</v>
      </c>
      <c r="N7818" t="s">
        <v>24</v>
      </c>
    </row>
    <row r="7819" spans="1:14" x14ac:dyDescent="0.25">
      <c r="A7819" t="s">
        <v>1208</v>
      </c>
      <c r="B7819" t="s">
        <v>10271</v>
      </c>
      <c r="C7819" t="s">
        <v>529</v>
      </c>
      <c r="D7819" t="s">
        <v>21</v>
      </c>
      <c r="E7819">
        <v>98034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43258</v>
      </c>
      <c r="L7819" t="s">
        <v>26</v>
      </c>
      <c r="N7819" t="s">
        <v>24</v>
      </c>
    </row>
    <row r="7820" spans="1:14" x14ac:dyDescent="0.25">
      <c r="A7820" t="s">
        <v>10272</v>
      </c>
      <c r="B7820" t="s">
        <v>10273</v>
      </c>
      <c r="C7820" t="s">
        <v>10274</v>
      </c>
      <c r="D7820" t="s">
        <v>21</v>
      </c>
      <c r="E7820">
        <v>98526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43258</v>
      </c>
      <c r="L7820" t="s">
        <v>26</v>
      </c>
      <c r="N7820" t="s">
        <v>24</v>
      </c>
    </row>
    <row r="7821" spans="1:14" x14ac:dyDescent="0.25">
      <c r="A7821" t="s">
        <v>10275</v>
      </c>
      <c r="B7821" t="s">
        <v>10276</v>
      </c>
      <c r="C7821" t="s">
        <v>41</v>
      </c>
      <c r="D7821" t="s">
        <v>21</v>
      </c>
      <c r="E7821">
        <v>98188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43258</v>
      </c>
      <c r="L7821" t="s">
        <v>26</v>
      </c>
      <c r="N7821" t="s">
        <v>24</v>
      </c>
    </row>
    <row r="7822" spans="1:14" x14ac:dyDescent="0.25">
      <c r="A7822" t="s">
        <v>1735</v>
      </c>
      <c r="B7822" t="s">
        <v>3652</v>
      </c>
      <c r="C7822" t="s">
        <v>266</v>
      </c>
      <c r="D7822" t="s">
        <v>21</v>
      </c>
      <c r="E7822">
        <v>98002</v>
      </c>
      <c r="F7822" t="s">
        <v>22</v>
      </c>
      <c r="G7822" t="s">
        <v>22</v>
      </c>
      <c r="H7822" t="s">
        <v>57</v>
      </c>
      <c r="I7822" t="s">
        <v>212</v>
      </c>
      <c r="J7822" s="1">
        <v>43200</v>
      </c>
      <c r="K7822" s="1">
        <v>43258</v>
      </c>
      <c r="L7822" t="s">
        <v>118</v>
      </c>
      <c r="N7822" t="s">
        <v>1849</v>
      </c>
    </row>
    <row r="7823" spans="1:14" x14ac:dyDescent="0.25">
      <c r="A7823" t="s">
        <v>6631</v>
      </c>
      <c r="B7823" t="s">
        <v>6632</v>
      </c>
      <c r="C7823" t="s">
        <v>246</v>
      </c>
      <c r="D7823" t="s">
        <v>21</v>
      </c>
      <c r="E7823">
        <v>98310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43258</v>
      </c>
      <c r="L7823" t="s">
        <v>26</v>
      </c>
      <c r="N7823" t="s">
        <v>24</v>
      </c>
    </row>
    <row r="7824" spans="1:14" x14ac:dyDescent="0.25">
      <c r="A7824" t="s">
        <v>1210</v>
      </c>
      <c r="B7824" t="s">
        <v>1211</v>
      </c>
      <c r="C7824" t="s">
        <v>41</v>
      </c>
      <c r="D7824" t="s">
        <v>21</v>
      </c>
      <c r="E7824">
        <v>98188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43258</v>
      </c>
      <c r="L7824" t="s">
        <v>26</v>
      </c>
      <c r="N7824" t="s">
        <v>24</v>
      </c>
    </row>
    <row r="7825" spans="1:14" x14ac:dyDescent="0.25">
      <c r="A7825" t="s">
        <v>10277</v>
      </c>
      <c r="B7825" t="s">
        <v>1576</v>
      </c>
      <c r="C7825" t="s">
        <v>1558</v>
      </c>
      <c r="D7825" t="s">
        <v>21</v>
      </c>
      <c r="E7825">
        <v>98569</v>
      </c>
      <c r="F7825" t="s">
        <v>22</v>
      </c>
      <c r="G7825" t="s">
        <v>22</v>
      </c>
      <c r="H7825" t="s">
        <v>116</v>
      </c>
      <c r="I7825" t="s">
        <v>117</v>
      </c>
      <c r="J7825" s="1">
        <v>43208</v>
      </c>
      <c r="K7825" s="1">
        <v>43258</v>
      </c>
      <c r="L7825" t="s">
        <v>118</v>
      </c>
      <c r="N7825" t="s">
        <v>1992</v>
      </c>
    </row>
    <row r="7826" spans="1:14" x14ac:dyDescent="0.25">
      <c r="A7826" t="s">
        <v>4939</v>
      </c>
      <c r="B7826" t="s">
        <v>4940</v>
      </c>
      <c r="C7826" t="s">
        <v>4941</v>
      </c>
      <c r="D7826" t="s">
        <v>21</v>
      </c>
      <c r="E7826">
        <v>99029</v>
      </c>
      <c r="F7826" t="s">
        <v>22</v>
      </c>
      <c r="G7826" t="s">
        <v>22</v>
      </c>
      <c r="H7826" t="s">
        <v>104</v>
      </c>
      <c r="I7826" t="s">
        <v>105</v>
      </c>
      <c r="J7826" s="1">
        <v>43206</v>
      </c>
      <c r="K7826" s="1">
        <v>43258</v>
      </c>
      <c r="L7826" t="s">
        <v>118</v>
      </c>
      <c r="N7826" t="s">
        <v>1858</v>
      </c>
    </row>
    <row r="7827" spans="1:14" x14ac:dyDescent="0.25">
      <c r="A7827" t="s">
        <v>486</v>
      </c>
      <c r="B7827" t="s">
        <v>487</v>
      </c>
      <c r="C7827" t="s">
        <v>41</v>
      </c>
      <c r="D7827" t="s">
        <v>21</v>
      </c>
      <c r="E7827">
        <v>98188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43258</v>
      </c>
      <c r="L7827" t="s">
        <v>26</v>
      </c>
      <c r="N7827" t="s">
        <v>24</v>
      </c>
    </row>
    <row r="7828" spans="1:14" x14ac:dyDescent="0.25">
      <c r="A7828" t="s">
        <v>556</v>
      </c>
      <c r="B7828" t="s">
        <v>10278</v>
      </c>
      <c r="C7828" t="s">
        <v>2089</v>
      </c>
      <c r="D7828" t="s">
        <v>21</v>
      </c>
      <c r="E7828">
        <v>98338</v>
      </c>
      <c r="F7828" t="s">
        <v>22</v>
      </c>
      <c r="G7828" t="s">
        <v>22</v>
      </c>
      <c r="H7828" t="s">
        <v>116</v>
      </c>
      <c r="I7828" t="s">
        <v>117</v>
      </c>
      <c r="J7828" s="1">
        <v>43203</v>
      </c>
      <c r="K7828" s="1">
        <v>43258</v>
      </c>
      <c r="L7828" t="s">
        <v>118</v>
      </c>
      <c r="N7828" t="s">
        <v>1992</v>
      </c>
    </row>
    <row r="7829" spans="1:14" x14ac:dyDescent="0.25">
      <c r="A7829" t="s">
        <v>2676</v>
      </c>
      <c r="B7829" t="s">
        <v>2677</v>
      </c>
      <c r="C7829" t="s">
        <v>1094</v>
      </c>
      <c r="D7829" t="s">
        <v>21</v>
      </c>
      <c r="E7829">
        <v>98360</v>
      </c>
      <c r="F7829" t="s">
        <v>22</v>
      </c>
      <c r="G7829" t="s">
        <v>22</v>
      </c>
      <c r="H7829" t="s">
        <v>104</v>
      </c>
      <c r="I7829" t="s">
        <v>148</v>
      </c>
      <c r="J7829" s="1">
        <v>43200</v>
      </c>
      <c r="K7829" s="1">
        <v>43258</v>
      </c>
      <c r="L7829" t="s">
        <v>118</v>
      </c>
      <c r="N7829" t="s">
        <v>1854</v>
      </c>
    </row>
    <row r="7830" spans="1:14" x14ac:dyDescent="0.25">
      <c r="A7830" t="s">
        <v>7309</v>
      </c>
      <c r="B7830" t="s">
        <v>1471</v>
      </c>
      <c r="C7830" t="s">
        <v>209</v>
      </c>
      <c r="D7830" t="s">
        <v>21</v>
      </c>
      <c r="E7830">
        <v>98032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43258</v>
      </c>
      <c r="L7830" t="s">
        <v>26</v>
      </c>
      <c r="N7830" t="s">
        <v>24</v>
      </c>
    </row>
    <row r="7831" spans="1:14" x14ac:dyDescent="0.25">
      <c r="A7831" t="s">
        <v>2986</v>
      </c>
      <c r="B7831" t="s">
        <v>2987</v>
      </c>
      <c r="C7831" t="s">
        <v>1270</v>
      </c>
      <c r="D7831" t="s">
        <v>21</v>
      </c>
      <c r="E7831">
        <v>98021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43257</v>
      </c>
      <c r="L7831" t="s">
        <v>26</v>
      </c>
      <c r="N7831" t="s">
        <v>24</v>
      </c>
    </row>
    <row r="7832" spans="1:14" x14ac:dyDescent="0.25">
      <c r="A7832" t="s">
        <v>447</v>
      </c>
      <c r="B7832" t="s">
        <v>448</v>
      </c>
      <c r="C7832" t="s">
        <v>145</v>
      </c>
      <c r="D7832" t="s">
        <v>21</v>
      </c>
      <c r="E7832">
        <v>98387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43257</v>
      </c>
      <c r="L7832" t="s">
        <v>26</v>
      </c>
      <c r="N7832" t="s">
        <v>24</v>
      </c>
    </row>
    <row r="7833" spans="1:14" x14ac:dyDescent="0.25">
      <c r="A7833" t="s">
        <v>10279</v>
      </c>
      <c r="B7833" t="s">
        <v>10280</v>
      </c>
      <c r="C7833" t="s">
        <v>10274</v>
      </c>
      <c r="D7833" t="s">
        <v>21</v>
      </c>
      <c r="E7833">
        <v>98526</v>
      </c>
      <c r="F7833" t="s">
        <v>22</v>
      </c>
      <c r="G7833" t="s">
        <v>23</v>
      </c>
      <c r="H7833" t="s">
        <v>24</v>
      </c>
      <c r="I7833" t="s">
        <v>24</v>
      </c>
      <c r="J7833" t="s">
        <v>25</v>
      </c>
      <c r="K7833" s="1">
        <v>43257</v>
      </c>
      <c r="L7833" t="s">
        <v>26</v>
      </c>
      <c r="N7833" t="s">
        <v>24</v>
      </c>
    </row>
    <row r="7834" spans="1:14" x14ac:dyDescent="0.25">
      <c r="A7834" t="s">
        <v>7477</v>
      </c>
      <c r="B7834" t="s">
        <v>7478</v>
      </c>
      <c r="C7834" t="s">
        <v>7479</v>
      </c>
      <c r="D7834" t="s">
        <v>21</v>
      </c>
      <c r="E7834">
        <v>98547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43257</v>
      </c>
      <c r="L7834" t="s">
        <v>26</v>
      </c>
      <c r="N7834" t="s">
        <v>24</v>
      </c>
    </row>
    <row r="7835" spans="1:14" x14ac:dyDescent="0.25">
      <c r="A7835" t="s">
        <v>7480</v>
      </c>
      <c r="B7835" t="s">
        <v>7481</v>
      </c>
      <c r="C7835" t="s">
        <v>1558</v>
      </c>
      <c r="D7835" t="s">
        <v>21</v>
      </c>
      <c r="E7835">
        <v>98569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43257</v>
      </c>
      <c r="L7835" t="s">
        <v>26</v>
      </c>
      <c r="N7835" t="s">
        <v>24</v>
      </c>
    </row>
    <row r="7836" spans="1:14" x14ac:dyDescent="0.25">
      <c r="A7836" t="s">
        <v>10281</v>
      </c>
      <c r="B7836" t="s">
        <v>10282</v>
      </c>
      <c r="C7836" t="s">
        <v>266</v>
      </c>
      <c r="D7836" t="s">
        <v>21</v>
      </c>
      <c r="E7836">
        <v>98002</v>
      </c>
      <c r="F7836" t="s">
        <v>23</v>
      </c>
      <c r="G7836" t="s">
        <v>23</v>
      </c>
      <c r="H7836" t="s">
        <v>24</v>
      </c>
      <c r="I7836" t="s">
        <v>24</v>
      </c>
      <c r="J7836" t="s">
        <v>25</v>
      </c>
      <c r="K7836" s="1">
        <v>43257</v>
      </c>
      <c r="L7836" t="s">
        <v>26</v>
      </c>
      <c r="N7836" t="s">
        <v>24</v>
      </c>
    </row>
    <row r="7837" spans="1:14" x14ac:dyDescent="0.25">
      <c r="A7837" t="s">
        <v>10283</v>
      </c>
      <c r="B7837" t="s">
        <v>3276</v>
      </c>
      <c r="C7837" t="s">
        <v>10284</v>
      </c>
      <c r="D7837" t="s">
        <v>21</v>
      </c>
      <c r="E7837">
        <v>99143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43257</v>
      </c>
      <c r="L7837" t="s">
        <v>26</v>
      </c>
      <c r="N7837" t="s">
        <v>24</v>
      </c>
    </row>
    <row r="7838" spans="1:14" x14ac:dyDescent="0.25">
      <c r="A7838" t="s">
        <v>3339</v>
      </c>
      <c r="B7838" t="s">
        <v>3340</v>
      </c>
      <c r="C7838" t="s">
        <v>3341</v>
      </c>
      <c r="D7838" t="s">
        <v>21</v>
      </c>
      <c r="E7838">
        <v>99125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43257</v>
      </c>
      <c r="L7838" t="s">
        <v>26</v>
      </c>
      <c r="N7838" t="s">
        <v>24</v>
      </c>
    </row>
    <row r="7839" spans="1:14" x14ac:dyDescent="0.25">
      <c r="A7839" t="s">
        <v>356</v>
      </c>
      <c r="B7839" t="s">
        <v>6877</v>
      </c>
      <c r="C7839" t="s">
        <v>525</v>
      </c>
      <c r="D7839" t="s">
        <v>21</v>
      </c>
      <c r="E7839">
        <v>98258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43257</v>
      </c>
      <c r="L7839" t="s">
        <v>26</v>
      </c>
      <c r="N7839" t="s">
        <v>24</v>
      </c>
    </row>
    <row r="7840" spans="1:14" x14ac:dyDescent="0.25">
      <c r="A7840" t="s">
        <v>4469</v>
      </c>
      <c r="B7840" t="s">
        <v>4470</v>
      </c>
      <c r="C7840" t="s">
        <v>1270</v>
      </c>
      <c r="D7840" t="s">
        <v>21</v>
      </c>
      <c r="E7840">
        <v>98021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43257</v>
      </c>
      <c r="L7840" t="s">
        <v>26</v>
      </c>
      <c r="N7840" t="s">
        <v>24</v>
      </c>
    </row>
    <row r="7841" spans="1:14" x14ac:dyDescent="0.25">
      <c r="A7841" t="s">
        <v>7488</v>
      </c>
      <c r="B7841" t="s">
        <v>7489</v>
      </c>
      <c r="C7841" t="s">
        <v>7360</v>
      </c>
      <c r="D7841" t="s">
        <v>21</v>
      </c>
      <c r="E7841">
        <v>98595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43257</v>
      </c>
      <c r="L7841" t="s">
        <v>26</v>
      </c>
      <c r="N7841" t="s">
        <v>24</v>
      </c>
    </row>
    <row r="7842" spans="1:14" x14ac:dyDescent="0.25">
      <c r="A7842" t="s">
        <v>7514</v>
      </c>
      <c r="B7842" t="s">
        <v>7515</v>
      </c>
      <c r="C7842" t="s">
        <v>3296</v>
      </c>
      <c r="D7842" t="s">
        <v>21</v>
      </c>
      <c r="E7842">
        <v>99171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43257</v>
      </c>
      <c r="L7842" t="s">
        <v>26</v>
      </c>
      <c r="N7842" t="s">
        <v>24</v>
      </c>
    </row>
    <row r="7843" spans="1:14" x14ac:dyDescent="0.25">
      <c r="A7843" t="s">
        <v>7502</v>
      </c>
      <c r="B7843" t="s">
        <v>7503</v>
      </c>
      <c r="C7843" t="s">
        <v>7479</v>
      </c>
      <c r="D7843" t="s">
        <v>21</v>
      </c>
      <c r="E7843">
        <v>98547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43257</v>
      </c>
      <c r="L7843" t="s">
        <v>26</v>
      </c>
      <c r="N7843" t="s">
        <v>24</v>
      </c>
    </row>
    <row r="7844" spans="1:14" x14ac:dyDescent="0.25">
      <c r="A7844" t="s">
        <v>7361</v>
      </c>
      <c r="B7844" t="s">
        <v>7362</v>
      </c>
      <c r="C7844" t="s">
        <v>1558</v>
      </c>
      <c r="D7844" t="s">
        <v>21</v>
      </c>
      <c r="E7844">
        <v>98569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43257</v>
      </c>
      <c r="L7844" t="s">
        <v>26</v>
      </c>
      <c r="N7844" t="s">
        <v>24</v>
      </c>
    </row>
    <row r="7845" spans="1:14" x14ac:dyDescent="0.25">
      <c r="A7845" t="s">
        <v>6192</v>
      </c>
      <c r="B7845" t="s">
        <v>6193</v>
      </c>
      <c r="C7845" t="s">
        <v>266</v>
      </c>
      <c r="D7845" t="s">
        <v>21</v>
      </c>
      <c r="E7845">
        <v>98002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43256</v>
      </c>
      <c r="L7845" t="s">
        <v>26</v>
      </c>
      <c r="N7845" t="s">
        <v>24</v>
      </c>
    </row>
    <row r="7846" spans="1:14" x14ac:dyDescent="0.25">
      <c r="A7846" t="s">
        <v>10285</v>
      </c>
      <c r="B7846" t="s">
        <v>10286</v>
      </c>
      <c r="C7846" t="s">
        <v>770</v>
      </c>
      <c r="D7846" t="s">
        <v>21</v>
      </c>
      <c r="E7846">
        <v>99111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43256</v>
      </c>
      <c r="L7846" t="s">
        <v>26</v>
      </c>
      <c r="N7846" t="s">
        <v>24</v>
      </c>
    </row>
    <row r="7847" spans="1:14" x14ac:dyDescent="0.25">
      <c r="A7847" t="s">
        <v>10287</v>
      </c>
      <c r="B7847" t="s">
        <v>10288</v>
      </c>
      <c r="C7847" t="s">
        <v>266</v>
      </c>
      <c r="D7847" t="s">
        <v>21</v>
      </c>
      <c r="E7847">
        <v>98002</v>
      </c>
      <c r="F7847" t="s">
        <v>23</v>
      </c>
      <c r="G7847" t="s">
        <v>23</v>
      </c>
      <c r="H7847" t="s">
        <v>24</v>
      </c>
      <c r="I7847" t="s">
        <v>24</v>
      </c>
      <c r="J7847" t="s">
        <v>25</v>
      </c>
      <c r="K7847" s="1">
        <v>43256</v>
      </c>
      <c r="L7847" t="s">
        <v>26</v>
      </c>
      <c r="N7847" t="s">
        <v>24</v>
      </c>
    </row>
    <row r="7848" spans="1:14" x14ac:dyDescent="0.25">
      <c r="A7848" t="s">
        <v>7261</v>
      </c>
      <c r="B7848" t="s">
        <v>7262</v>
      </c>
      <c r="C7848" t="s">
        <v>215</v>
      </c>
      <c r="D7848" t="s">
        <v>21</v>
      </c>
      <c r="E7848">
        <v>98023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43256</v>
      </c>
      <c r="L7848" t="s">
        <v>26</v>
      </c>
      <c r="N7848" t="s">
        <v>24</v>
      </c>
    </row>
    <row r="7849" spans="1:14" x14ac:dyDescent="0.25">
      <c r="A7849" t="s">
        <v>2268</v>
      </c>
      <c r="B7849" t="s">
        <v>2269</v>
      </c>
      <c r="C7849" t="s">
        <v>930</v>
      </c>
      <c r="D7849" t="s">
        <v>21</v>
      </c>
      <c r="E7849">
        <v>99357</v>
      </c>
      <c r="F7849" t="s">
        <v>22</v>
      </c>
      <c r="G7849" t="s">
        <v>22</v>
      </c>
      <c r="H7849" t="s">
        <v>104</v>
      </c>
      <c r="I7849" t="s">
        <v>148</v>
      </c>
      <c r="J7849" t="s">
        <v>59</v>
      </c>
      <c r="K7849" s="1">
        <v>43256</v>
      </c>
      <c r="L7849" t="s">
        <v>60</v>
      </c>
      <c r="M7849" t="str">
        <f>HYPERLINK("https://www.regulations.gov/docket?D=FDA-2018-H-2137")</f>
        <v>https://www.regulations.gov/docket?D=FDA-2018-H-2137</v>
      </c>
      <c r="N7849" t="s">
        <v>59</v>
      </c>
    </row>
    <row r="7850" spans="1:14" x14ac:dyDescent="0.25">
      <c r="A7850" t="s">
        <v>3062</v>
      </c>
      <c r="B7850" t="s">
        <v>776</v>
      </c>
      <c r="C7850" t="s">
        <v>765</v>
      </c>
      <c r="D7850" t="s">
        <v>21</v>
      </c>
      <c r="E7850">
        <v>99163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43256</v>
      </c>
      <c r="L7850" t="s">
        <v>26</v>
      </c>
      <c r="N7850" t="s">
        <v>24</v>
      </c>
    </row>
    <row r="7851" spans="1:14" x14ac:dyDescent="0.25">
      <c r="A7851" t="s">
        <v>8015</v>
      </c>
      <c r="B7851" t="s">
        <v>8016</v>
      </c>
      <c r="C7851" t="s">
        <v>765</v>
      </c>
      <c r="D7851" t="s">
        <v>21</v>
      </c>
      <c r="E7851">
        <v>99163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43256</v>
      </c>
      <c r="L7851" t="s">
        <v>26</v>
      </c>
      <c r="N7851" t="s">
        <v>24</v>
      </c>
    </row>
    <row r="7852" spans="1:14" x14ac:dyDescent="0.25">
      <c r="A7852" t="s">
        <v>8025</v>
      </c>
      <c r="B7852" t="s">
        <v>8026</v>
      </c>
      <c r="C7852" t="s">
        <v>765</v>
      </c>
      <c r="D7852" t="s">
        <v>21</v>
      </c>
      <c r="E7852">
        <v>99163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43256</v>
      </c>
      <c r="L7852" t="s">
        <v>26</v>
      </c>
      <c r="N7852" t="s">
        <v>24</v>
      </c>
    </row>
    <row r="7853" spans="1:14" x14ac:dyDescent="0.25">
      <c r="A7853" t="s">
        <v>8029</v>
      </c>
      <c r="B7853" t="s">
        <v>8030</v>
      </c>
      <c r="C7853" t="s">
        <v>765</v>
      </c>
      <c r="D7853" t="s">
        <v>21</v>
      </c>
      <c r="E7853">
        <v>99163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43256</v>
      </c>
      <c r="L7853" t="s">
        <v>26</v>
      </c>
      <c r="N7853" t="s">
        <v>24</v>
      </c>
    </row>
    <row r="7854" spans="1:14" x14ac:dyDescent="0.25">
      <c r="A7854" t="s">
        <v>3205</v>
      </c>
      <c r="B7854" t="s">
        <v>3206</v>
      </c>
      <c r="C7854" t="s">
        <v>765</v>
      </c>
      <c r="D7854" t="s">
        <v>21</v>
      </c>
      <c r="E7854">
        <v>99163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43256</v>
      </c>
      <c r="L7854" t="s">
        <v>26</v>
      </c>
      <c r="N7854" t="s">
        <v>24</v>
      </c>
    </row>
    <row r="7855" spans="1:14" x14ac:dyDescent="0.25">
      <c r="A7855" t="s">
        <v>2816</v>
      </c>
      <c r="B7855" t="s">
        <v>3207</v>
      </c>
      <c r="C7855" t="s">
        <v>765</v>
      </c>
      <c r="D7855" t="s">
        <v>21</v>
      </c>
      <c r="E7855">
        <v>99163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43256</v>
      </c>
      <c r="L7855" t="s">
        <v>26</v>
      </c>
      <c r="N7855" t="s">
        <v>24</v>
      </c>
    </row>
    <row r="7856" spans="1:14" x14ac:dyDescent="0.25">
      <c r="A7856" t="s">
        <v>4728</v>
      </c>
      <c r="B7856" t="s">
        <v>4729</v>
      </c>
      <c r="C7856" t="s">
        <v>236</v>
      </c>
      <c r="D7856" t="s">
        <v>21</v>
      </c>
      <c r="E7856">
        <v>98407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43256</v>
      </c>
      <c r="L7856" t="s">
        <v>26</v>
      </c>
      <c r="N7856" t="s">
        <v>24</v>
      </c>
    </row>
    <row r="7857" spans="1:14" x14ac:dyDescent="0.25">
      <c r="A7857" t="s">
        <v>375</v>
      </c>
      <c r="B7857" t="s">
        <v>3208</v>
      </c>
      <c r="C7857" t="s">
        <v>765</v>
      </c>
      <c r="D7857" t="s">
        <v>21</v>
      </c>
      <c r="E7857">
        <v>99163</v>
      </c>
      <c r="F7857" t="s">
        <v>22</v>
      </c>
      <c r="G7857" t="s">
        <v>23</v>
      </c>
      <c r="H7857" t="s">
        <v>24</v>
      </c>
      <c r="I7857" t="s">
        <v>24</v>
      </c>
      <c r="J7857" t="s">
        <v>25</v>
      </c>
      <c r="K7857" s="1">
        <v>43256</v>
      </c>
      <c r="L7857" t="s">
        <v>26</v>
      </c>
      <c r="N7857" t="s">
        <v>24</v>
      </c>
    </row>
    <row r="7858" spans="1:14" x14ac:dyDescent="0.25">
      <c r="A7858" t="s">
        <v>8047</v>
      </c>
      <c r="B7858" t="s">
        <v>8048</v>
      </c>
      <c r="C7858" t="s">
        <v>765</v>
      </c>
      <c r="D7858" t="s">
        <v>21</v>
      </c>
      <c r="E7858">
        <v>99163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43256</v>
      </c>
      <c r="L7858" t="s">
        <v>26</v>
      </c>
      <c r="N7858" t="s">
        <v>24</v>
      </c>
    </row>
    <row r="7859" spans="1:14" x14ac:dyDescent="0.25">
      <c r="A7859" t="s">
        <v>8056</v>
      </c>
      <c r="B7859" t="s">
        <v>8057</v>
      </c>
      <c r="C7859" t="s">
        <v>765</v>
      </c>
      <c r="D7859" t="s">
        <v>21</v>
      </c>
      <c r="E7859">
        <v>99163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43256</v>
      </c>
      <c r="L7859" t="s">
        <v>26</v>
      </c>
      <c r="N7859" t="s">
        <v>24</v>
      </c>
    </row>
    <row r="7860" spans="1:14" x14ac:dyDescent="0.25">
      <c r="A7860" t="s">
        <v>77</v>
      </c>
      <c r="B7860" t="s">
        <v>5149</v>
      </c>
      <c r="C7860" t="s">
        <v>215</v>
      </c>
      <c r="D7860" t="s">
        <v>21</v>
      </c>
      <c r="E7860">
        <v>98003</v>
      </c>
      <c r="F7860" t="s">
        <v>22</v>
      </c>
      <c r="G7860" t="s">
        <v>23</v>
      </c>
      <c r="H7860" t="s">
        <v>24</v>
      </c>
      <c r="I7860" t="s">
        <v>24</v>
      </c>
      <c r="J7860" t="s">
        <v>25</v>
      </c>
      <c r="K7860" s="1">
        <v>43256</v>
      </c>
      <c r="L7860" t="s">
        <v>26</v>
      </c>
      <c r="N7860" t="s">
        <v>24</v>
      </c>
    </row>
    <row r="7861" spans="1:14" x14ac:dyDescent="0.25">
      <c r="A7861" t="s">
        <v>771</v>
      </c>
      <c r="B7861" t="s">
        <v>772</v>
      </c>
      <c r="C7861" t="s">
        <v>770</v>
      </c>
      <c r="D7861" t="s">
        <v>21</v>
      </c>
      <c r="E7861">
        <v>99111</v>
      </c>
      <c r="F7861" t="s">
        <v>22</v>
      </c>
      <c r="G7861" t="s">
        <v>23</v>
      </c>
      <c r="H7861" t="s">
        <v>24</v>
      </c>
      <c r="I7861" t="s">
        <v>24</v>
      </c>
      <c r="J7861" t="s">
        <v>25</v>
      </c>
      <c r="K7861" s="1">
        <v>43255</v>
      </c>
      <c r="L7861" t="s">
        <v>26</v>
      </c>
      <c r="N7861" t="s">
        <v>24</v>
      </c>
    </row>
    <row r="7862" spans="1:14" x14ac:dyDescent="0.25">
      <c r="A7862" t="s">
        <v>994</v>
      </c>
      <c r="B7862" t="s">
        <v>5971</v>
      </c>
      <c r="C7862" t="s">
        <v>20</v>
      </c>
      <c r="D7862" t="s">
        <v>21</v>
      </c>
      <c r="E7862">
        <v>98199</v>
      </c>
      <c r="F7862" t="s">
        <v>22</v>
      </c>
      <c r="G7862" t="s">
        <v>23</v>
      </c>
      <c r="H7862" t="s">
        <v>24</v>
      </c>
      <c r="I7862" t="s">
        <v>24</v>
      </c>
      <c r="J7862" t="s">
        <v>25</v>
      </c>
      <c r="K7862" s="1">
        <v>43255</v>
      </c>
      <c r="L7862" t="s">
        <v>26</v>
      </c>
      <c r="N7862" t="s">
        <v>24</v>
      </c>
    </row>
    <row r="7863" spans="1:14" x14ac:dyDescent="0.25">
      <c r="A7863" t="s">
        <v>1601</v>
      </c>
      <c r="B7863" t="s">
        <v>1602</v>
      </c>
      <c r="C7863" t="s">
        <v>20</v>
      </c>
      <c r="D7863" t="s">
        <v>21</v>
      </c>
      <c r="E7863">
        <v>98101</v>
      </c>
      <c r="F7863" t="s">
        <v>23</v>
      </c>
      <c r="G7863" t="s">
        <v>23</v>
      </c>
      <c r="H7863" t="s">
        <v>24</v>
      </c>
      <c r="I7863" t="s">
        <v>24</v>
      </c>
      <c r="J7863" t="s">
        <v>25</v>
      </c>
      <c r="K7863" s="1">
        <v>43255</v>
      </c>
      <c r="L7863" t="s">
        <v>26</v>
      </c>
      <c r="N7863" t="s">
        <v>24</v>
      </c>
    </row>
    <row r="7864" spans="1:14" x14ac:dyDescent="0.25">
      <c r="A7864" t="s">
        <v>356</v>
      </c>
      <c r="B7864" t="s">
        <v>3202</v>
      </c>
      <c r="C7864" t="s">
        <v>770</v>
      </c>
      <c r="D7864" t="s">
        <v>21</v>
      </c>
      <c r="E7864">
        <v>99111</v>
      </c>
      <c r="F7864" t="s">
        <v>22</v>
      </c>
      <c r="G7864" t="s">
        <v>23</v>
      </c>
      <c r="H7864" t="s">
        <v>24</v>
      </c>
      <c r="I7864" t="s">
        <v>24</v>
      </c>
      <c r="J7864" t="s">
        <v>25</v>
      </c>
      <c r="K7864" s="1">
        <v>43255</v>
      </c>
      <c r="L7864" t="s">
        <v>26</v>
      </c>
      <c r="N7864" t="s">
        <v>24</v>
      </c>
    </row>
    <row r="7865" spans="1:14" x14ac:dyDescent="0.25">
      <c r="A7865" t="s">
        <v>7572</v>
      </c>
      <c r="B7865" t="s">
        <v>7573</v>
      </c>
      <c r="C7865" t="s">
        <v>20</v>
      </c>
      <c r="D7865" t="s">
        <v>21</v>
      </c>
      <c r="E7865">
        <v>98133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43255</v>
      </c>
      <c r="L7865" t="s">
        <v>26</v>
      </c>
      <c r="N7865" t="s">
        <v>24</v>
      </c>
    </row>
    <row r="7866" spans="1:14" x14ac:dyDescent="0.25">
      <c r="A7866" t="s">
        <v>788</v>
      </c>
      <c r="B7866" t="s">
        <v>10289</v>
      </c>
      <c r="C7866" t="s">
        <v>790</v>
      </c>
      <c r="D7866" t="s">
        <v>21</v>
      </c>
      <c r="E7866">
        <v>99033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43255</v>
      </c>
      <c r="L7866" t="s">
        <v>26</v>
      </c>
      <c r="N7866" t="s">
        <v>24</v>
      </c>
    </row>
    <row r="7867" spans="1:14" x14ac:dyDescent="0.25">
      <c r="A7867" t="s">
        <v>10290</v>
      </c>
      <c r="B7867" t="s">
        <v>10291</v>
      </c>
      <c r="C7867" t="s">
        <v>92</v>
      </c>
      <c r="D7867" t="s">
        <v>21</v>
      </c>
      <c r="E7867">
        <v>98274</v>
      </c>
      <c r="F7867" t="s">
        <v>23</v>
      </c>
      <c r="G7867" t="s">
        <v>23</v>
      </c>
      <c r="H7867" t="s">
        <v>24</v>
      </c>
      <c r="I7867" t="s">
        <v>24</v>
      </c>
      <c r="J7867" t="s">
        <v>25</v>
      </c>
      <c r="K7867" s="1">
        <v>43255</v>
      </c>
      <c r="L7867" t="s">
        <v>26</v>
      </c>
      <c r="N7867" t="s">
        <v>24</v>
      </c>
    </row>
    <row r="7868" spans="1:14" x14ac:dyDescent="0.25">
      <c r="A7868" t="s">
        <v>7735</v>
      </c>
      <c r="B7868" t="s">
        <v>7736</v>
      </c>
      <c r="C7868" t="s">
        <v>934</v>
      </c>
      <c r="D7868" t="s">
        <v>21</v>
      </c>
      <c r="E7868">
        <v>99344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43255</v>
      </c>
      <c r="L7868" t="s">
        <v>26</v>
      </c>
      <c r="N7868" t="s">
        <v>24</v>
      </c>
    </row>
    <row r="7869" spans="1:14" x14ac:dyDescent="0.25">
      <c r="A7869" t="s">
        <v>2121</v>
      </c>
      <c r="B7869" t="s">
        <v>6665</v>
      </c>
      <c r="C7869" t="s">
        <v>108</v>
      </c>
      <c r="D7869" t="s">
        <v>21</v>
      </c>
      <c r="E7869">
        <v>98201</v>
      </c>
      <c r="F7869" t="s">
        <v>22</v>
      </c>
      <c r="G7869" t="s">
        <v>23</v>
      </c>
      <c r="H7869" t="s">
        <v>24</v>
      </c>
      <c r="I7869" t="s">
        <v>24</v>
      </c>
      <c r="J7869" t="s">
        <v>25</v>
      </c>
      <c r="K7869" s="1">
        <v>43255</v>
      </c>
      <c r="L7869" t="s">
        <v>26</v>
      </c>
      <c r="N7869" t="s">
        <v>24</v>
      </c>
    </row>
    <row r="7870" spans="1:14" x14ac:dyDescent="0.25">
      <c r="A7870" t="s">
        <v>3732</v>
      </c>
      <c r="B7870" t="s">
        <v>3733</v>
      </c>
      <c r="C7870" t="s">
        <v>3217</v>
      </c>
      <c r="D7870" t="s">
        <v>21</v>
      </c>
      <c r="E7870">
        <v>98843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43255</v>
      </c>
      <c r="L7870" t="s">
        <v>26</v>
      </c>
      <c r="N7870" t="s">
        <v>24</v>
      </c>
    </row>
    <row r="7871" spans="1:14" x14ac:dyDescent="0.25">
      <c r="A7871" t="s">
        <v>3361</v>
      </c>
      <c r="B7871" t="s">
        <v>3362</v>
      </c>
      <c r="C7871" t="s">
        <v>3363</v>
      </c>
      <c r="D7871" t="s">
        <v>21</v>
      </c>
      <c r="E7871">
        <v>99161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43255</v>
      </c>
      <c r="L7871" t="s">
        <v>26</v>
      </c>
      <c r="N7871" t="s">
        <v>24</v>
      </c>
    </row>
    <row r="7872" spans="1:14" x14ac:dyDescent="0.25">
      <c r="A7872" t="s">
        <v>8325</v>
      </c>
      <c r="B7872" t="s">
        <v>8326</v>
      </c>
      <c r="C7872" t="s">
        <v>255</v>
      </c>
      <c r="D7872" t="s">
        <v>21</v>
      </c>
      <c r="E7872">
        <v>98626</v>
      </c>
      <c r="F7872" t="s">
        <v>22</v>
      </c>
      <c r="G7872" t="s">
        <v>23</v>
      </c>
      <c r="H7872" t="s">
        <v>24</v>
      </c>
      <c r="I7872" t="s">
        <v>24</v>
      </c>
      <c r="J7872" t="s">
        <v>25</v>
      </c>
      <c r="K7872" s="1">
        <v>43255</v>
      </c>
      <c r="L7872" t="s">
        <v>26</v>
      </c>
      <c r="N7872" t="s">
        <v>24</v>
      </c>
    </row>
    <row r="7873" spans="1:14" x14ac:dyDescent="0.25">
      <c r="A7873" t="s">
        <v>7682</v>
      </c>
      <c r="B7873" t="s">
        <v>7683</v>
      </c>
      <c r="C7873" t="s">
        <v>2217</v>
      </c>
      <c r="D7873" t="s">
        <v>21</v>
      </c>
      <c r="E7873">
        <v>99114</v>
      </c>
      <c r="F7873" t="s">
        <v>22</v>
      </c>
      <c r="G7873" t="s">
        <v>23</v>
      </c>
      <c r="H7873" t="s">
        <v>24</v>
      </c>
      <c r="I7873" t="s">
        <v>24</v>
      </c>
      <c r="J7873" t="s">
        <v>25</v>
      </c>
      <c r="K7873" s="1">
        <v>43254</v>
      </c>
      <c r="L7873" t="s">
        <v>26</v>
      </c>
      <c r="N7873" t="s">
        <v>24</v>
      </c>
    </row>
    <row r="7874" spans="1:14" x14ac:dyDescent="0.25">
      <c r="A7874" t="s">
        <v>2085</v>
      </c>
      <c r="B7874" t="s">
        <v>2086</v>
      </c>
      <c r="C7874" t="s">
        <v>1357</v>
      </c>
      <c r="D7874" t="s">
        <v>21</v>
      </c>
      <c r="E7874">
        <v>99115</v>
      </c>
      <c r="F7874" t="s">
        <v>22</v>
      </c>
      <c r="G7874" t="s">
        <v>23</v>
      </c>
      <c r="H7874" t="s">
        <v>24</v>
      </c>
      <c r="I7874" t="s">
        <v>24</v>
      </c>
      <c r="J7874" t="s">
        <v>25</v>
      </c>
      <c r="K7874" s="1">
        <v>43254</v>
      </c>
      <c r="L7874" t="s">
        <v>26</v>
      </c>
      <c r="N7874" t="s">
        <v>24</v>
      </c>
    </row>
    <row r="7875" spans="1:14" x14ac:dyDescent="0.25">
      <c r="A7875" t="s">
        <v>5945</v>
      </c>
      <c r="B7875" t="s">
        <v>5946</v>
      </c>
      <c r="C7875" t="s">
        <v>4063</v>
      </c>
      <c r="D7875" t="s">
        <v>21</v>
      </c>
      <c r="E7875">
        <v>99148</v>
      </c>
      <c r="F7875" t="s">
        <v>22</v>
      </c>
      <c r="G7875" t="s">
        <v>23</v>
      </c>
      <c r="H7875" t="s">
        <v>24</v>
      </c>
      <c r="I7875" t="s">
        <v>24</v>
      </c>
      <c r="J7875" t="s">
        <v>25</v>
      </c>
      <c r="K7875" s="1">
        <v>43254</v>
      </c>
      <c r="L7875" t="s">
        <v>26</v>
      </c>
      <c r="N7875" t="s">
        <v>24</v>
      </c>
    </row>
    <row r="7876" spans="1:14" x14ac:dyDescent="0.25">
      <c r="A7876" t="s">
        <v>10292</v>
      </c>
      <c r="B7876" t="s">
        <v>10293</v>
      </c>
      <c r="C7876" t="s">
        <v>1357</v>
      </c>
      <c r="D7876" t="s">
        <v>21</v>
      </c>
      <c r="E7876">
        <v>99115</v>
      </c>
      <c r="F7876" t="s">
        <v>22</v>
      </c>
      <c r="G7876" t="s">
        <v>23</v>
      </c>
      <c r="H7876" t="s">
        <v>24</v>
      </c>
      <c r="I7876" t="s">
        <v>24</v>
      </c>
      <c r="J7876" t="s">
        <v>25</v>
      </c>
      <c r="K7876" s="1">
        <v>43254</v>
      </c>
      <c r="L7876" t="s">
        <v>26</v>
      </c>
      <c r="N7876" t="s">
        <v>24</v>
      </c>
    </row>
    <row r="7877" spans="1:14" x14ac:dyDescent="0.25">
      <c r="A7877" t="s">
        <v>5947</v>
      </c>
      <c r="B7877" t="s">
        <v>5948</v>
      </c>
      <c r="C7877" t="s">
        <v>4059</v>
      </c>
      <c r="D7877" t="s">
        <v>21</v>
      </c>
      <c r="E7877">
        <v>99109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43254</v>
      </c>
      <c r="L7877" t="s">
        <v>26</v>
      </c>
      <c r="N7877" t="s">
        <v>24</v>
      </c>
    </row>
    <row r="7878" spans="1:14" x14ac:dyDescent="0.25">
      <c r="A7878" t="s">
        <v>3726</v>
      </c>
      <c r="B7878" t="s">
        <v>3727</v>
      </c>
      <c r="C7878" t="s">
        <v>1964</v>
      </c>
      <c r="D7878" t="s">
        <v>21</v>
      </c>
      <c r="E7878">
        <v>98858</v>
      </c>
      <c r="F7878" t="s">
        <v>22</v>
      </c>
      <c r="G7878" t="s">
        <v>23</v>
      </c>
      <c r="H7878" t="s">
        <v>24</v>
      </c>
      <c r="I7878" t="s">
        <v>24</v>
      </c>
      <c r="J7878" t="s">
        <v>25</v>
      </c>
      <c r="K7878" s="1">
        <v>43254</v>
      </c>
      <c r="L7878" t="s">
        <v>26</v>
      </c>
      <c r="N7878" t="s">
        <v>24</v>
      </c>
    </row>
    <row r="7879" spans="1:14" x14ac:dyDescent="0.25">
      <c r="A7879" t="s">
        <v>5952</v>
      </c>
      <c r="B7879" t="s">
        <v>5953</v>
      </c>
      <c r="C7879" t="s">
        <v>4059</v>
      </c>
      <c r="D7879" t="s">
        <v>21</v>
      </c>
      <c r="E7879">
        <v>99109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43254</v>
      </c>
      <c r="L7879" t="s">
        <v>26</v>
      </c>
      <c r="N7879" t="s">
        <v>24</v>
      </c>
    </row>
    <row r="7880" spans="1:14" x14ac:dyDescent="0.25">
      <c r="A7880" t="s">
        <v>1962</v>
      </c>
      <c r="B7880" t="s">
        <v>1963</v>
      </c>
      <c r="C7880" t="s">
        <v>1964</v>
      </c>
      <c r="D7880" t="s">
        <v>21</v>
      </c>
      <c r="E7880">
        <v>98858</v>
      </c>
      <c r="F7880" t="s">
        <v>22</v>
      </c>
      <c r="G7880" t="s">
        <v>23</v>
      </c>
      <c r="H7880" t="s">
        <v>24</v>
      </c>
      <c r="I7880" t="s">
        <v>24</v>
      </c>
      <c r="J7880" t="s">
        <v>25</v>
      </c>
      <c r="K7880" s="1">
        <v>43254</v>
      </c>
      <c r="L7880" t="s">
        <v>26</v>
      </c>
      <c r="N7880" t="s">
        <v>24</v>
      </c>
    </row>
    <row r="7881" spans="1:14" x14ac:dyDescent="0.25">
      <c r="A7881" t="s">
        <v>5957</v>
      </c>
      <c r="B7881" t="s">
        <v>5958</v>
      </c>
      <c r="C7881" t="s">
        <v>227</v>
      </c>
      <c r="D7881" t="s">
        <v>21</v>
      </c>
      <c r="E7881">
        <v>98225</v>
      </c>
      <c r="F7881" t="s">
        <v>23</v>
      </c>
      <c r="G7881" t="s">
        <v>23</v>
      </c>
      <c r="H7881" t="s">
        <v>24</v>
      </c>
      <c r="I7881" t="s">
        <v>24</v>
      </c>
      <c r="J7881" t="s">
        <v>25</v>
      </c>
      <c r="K7881" s="1">
        <v>43253</v>
      </c>
      <c r="L7881" t="s">
        <v>26</v>
      </c>
      <c r="N7881" t="s">
        <v>24</v>
      </c>
    </row>
    <row r="7882" spans="1:14" x14ac:dyDescent="0.25">
      <c r="A7882" t="s">
        <v>5961</v>
      </c>
      <c r="B7882" t="s">
        <v>5962</v>
      </c>
      <c r="C7882" t="s">
        <v>227</v>
      </c>
      <c r="D7882" t="s">
        <v>21</v>
      </c>
      <c r="E7882">
        <v>98225</v>
      </c>
      <c r="F7882" t="s">
        <v>23</v>
      </c>
      <c r="G7882" t="s">
        <v>23</v>
      </c>
      <c r="H7882" t="s">
        <v>24</v>
      </c>
      <c r="I7882" t="s">
        <v>24</v>
      </c>
      <c r="J7882" t="s">
        <v>25</v>
      </c>
      <c r="K7882" s="1">
        <v>43253</v>
      </c>
      <c r="L7882" t="s">
        <v>26</v>
      </c>
      <c r="N7882" t="s">
        <v>24</v>
      </c>
    </row>
    <row r="7883" spans="1:14" x14ac:dyDescent="0.25">
      <c r="A7883" t="s">
        <v>7041</v>
      </c>
      <c r="B7883" t="s">
        <v>7042</v>
      </c>
      <c r="C7883" t="s">
        <v>286</v>
      </c>
      <c r="D7883" t="s">
        <v>21</v>
      </c>
      <c r="E7883">
        <v>98512</v>
      </c>
      <c r="F7883" t="s">
        <v>22</v>
      </c>
      <c r="G7883" t="s">
        <v>23</v>
      </c>
      <c r="H7883" t="s">
        <v>24</v>
      </c>
      <c r="I7883" t="s">
        <v>24</v>
      </c>
      <c r="J7883" t="s">
        <v>25</v>
      </c>
      <c r="K7883" s="1">
        <v>43253</v>
      </c>
      <c r="L7883" t="s">
        <v>26</v>
      </c>
      <c r="N7883" t="s">
        <v>24</v>
      </c>
    </row>
    <row r="7884" spans="1:14" x14ac:dyDescent="0.25">
      <c r="A7884" t="s">
        <v>2371</v>
      </c>
      <c r="B7884" t="s">
        <v>317</v>
      </c>
      <c r="C7884" t="s">
        <v>318</v>
      </c>
      <c r="D7884" t="s">
        <v>21</v>
      </c>
      <c r="E7884">
        <v>98625</v>
      </c>
      <c r="F7884" t="s">
        <v>22</v>
      </c>
      <c r="G7884" t="s">
        <v>23</v>
      </c>
      <c r="H7884" t="s">
        <v>24</v>
      </c>
      <c r="I7884" t="s">
        <v>24</v>
      </c>
      <c r="J7884" t="s">
        <v>25</v>
      </c>
      <c r="K7884" s="1">
        <v>43253</v>
      </c>
      <c r="L7884" t="s">
        <v>26</v>
      </c>
      <c r="N7884" t="s">
        <v>24</v>
      </c>
    </row>
    <row r="7885" spans="1:14" x14ac:dyDescent="0.25">
      <c r="A7885" t="s">
        <v>7600</v>
      </c>
      <c r="B7885" t="s">
        <v>7601</v>
      </c>
      <c r="C7885" t="s">
        <v>7602</v>
      </c>
      <c r="D7885" t="s">
        <v>21</v>
      </c>
      <c r="E7885">
        <v>98542</v>
      </c>
      <c r="F7885" t="s">
        <v>22</v>
      </c>
      <c r="G7885" t="s">
        <v>23</v>
      </c>
      <c r="H7885" t="s">
        <v>24</v>
      </c>
      <c r="I7885" t="s">
        <v>24</v>
      </c>
      <c r="J7885" t="s">
        <v>25</v>
      </c>
      <c r="K7885" s="1">
        <v>43253</v>
      </c>
      <c r="L7885" t="s">
        <v>26</v>
      </c>
      <c r="N7885" t="s">
        <v>24</v>
      </c>
    </row>
    <row r="7886" spans="1:14" x14ac:dyDescent="0.25">
      <c r="A7886" t="s">
        <v>1110</v>
      </c>
      <c r="B7886" t="s">
        <v>4811</v>
      </c>
      <c r="C7886" t="s">
        <v>115</v>
      </c>
      <c r="D7886" t="s">
        <v>21</v>
      </c>
      <c r="E7886">
        <v>98532</v>
      </c>
      <c r="F7886" t="s">
        <v>22</v>
      </c>
      <c r="G7886" t="s">
        <v>23</v>
      </c>
      <c r="H7886" t="s">
        <v>24</v>
      </c>
      <c r="I7886" t="s">
        <v>24</v>
      </c>
      <c r="J7886" t="s">
        <v>25</v>
      </c>
      <c r="K7886" s="1">
        <v>43253</v>
      </c>
      <c r="L7886" t="s">
        <v>26</v>
      </c>
      <c r="N7886" t="s">
        <v>24</v>
      </c>
    </row>
    <row r="7887" spans="1:14" x14ac:dyDescent="0.25">
      <c r="A7887" t="s">
        <v>7057</v>
      </c>
      <c r="B7887" t="s">
        <v>7058</v>
      </c>
      <c r="C7887" t="s">
        <v>3176</v>
      </c>
      <c r="D7887" t="s">
        <v>21</v>
      </c>
      <c r="E7887">
        <v>98629</v>
      </c>
      <c r="F7887" t="s">
        <v>22</v>
      </c>
      <c r="G7887" t="s">
        <v>23</v>
      </c>
      <c r="H7887" t="s">
        <v>24</v>
      </c>
      <c r="I7887" t="s">
        <v>24</v>
      </c>
      <c r="J7887" t="s">
        <v>25</v>
      </c>
      <c r="K7887" s="1">
        <v>43253</v>
      </c>
      <c r="L7887" t="s">
        <v>26</v>
      </c>
      <c r="N7887" t="s">
        <v>24</v>
      </c>
    </row>
    <row r="7888" spans="1:14" x14ac:dyDescent="0.25">
      <c r="A7888" t="s">
        <v>7325</v>
      </c>
      <c r="B7888" t="s">
        <v>7326</v>
      </c>
      <c r="C7888" t="s">
        <v>4122</v>
      </c>
      <c r="D7888" t="s">
        <v>21</v>
      </c>
      <c r="E7888">
        <v>98236</v>
      </c>
      <c r="F7888" t="s">
        <v>23</v>
      </c>
      <c r="G7888" t="s">
        <v>23</v>
      </c>
      <c r="H7888" t="s">
        <v>24</v>
      </c>
      <c r="I7888" t="s">
        <v>24</v>
      </c>
      <c r="J7888" t="s">
        <v>25</v>
      </c>
      <c r="K7888" s="1">
        <v>43253</v>
      </c>
      <c r="L7888" t="s">
        <v>26</v>
      </c>
      <c r="N7888" t="s">
        <v>24</v>
      </c>
    </row>
    <row r="7889" spans="1:14" x14ac:dyDescent="0.25">
      <c r="A7889" t="s">
        <v>143</v>
      </c>
      <c r="B7889" t="s">
        <v>144</v>
      </c>
      <c r="C7889" t="s">
        <v>145</v>
      </c>
      <c r="D7889" t="s">
        <v>21</v>
      </c>
      <c r="E7889">
        <v>98387</v>
      </c>
      <c r="F7889" t="s">
        <v>22</v>
      </c>
      <c r="G7889" t="s">
        <v>23</v>
      </c>
      <c r="H7889" t="s">
        <v>24</v>
      </c>
      <c r="I7889" t="s">
        <v>24</v>
      </c>
      <c r="J7889" t="s">
        <v>25</v>
      </c>
      <c r="K7889" s="1">
        <v>43252</v>
      </c>
      <c r="L7889" t="s">
        <v>26</v>
      </c>
      <c r="N7889" t="s">
        <v>24</v>
      </c>
    </row>
    <row r="7890" spans="1:14" x14ac:dyDescent="0.25">
      <c r="A7890" t="s">
        <v>10294</v>
      </c>
      <c r="B7890" t="s">
        <v>2181</v>
      </c>
      <c r="C7890" t="s">
        <v>37</v>
      </c>
      <c r="D7890" t="s">
        <v>21</v>
      </c>
      <c r="E7890">
        <v>99336</v>
      </c>
      <c r="F7890" t="s">
        <v>22</v>
      </c>
      <c r="G7890" t="s">
        <v>23</v>
      </c>
      <c r="H7890" t="s">
        <v>24</v>
      </c>
      <c r="I7890" t="s">
        <v>24</v>
      </c>
      <c r="J7890" t="s">
        <v>25</v>
      </c>
      <c r="K7890" s="1">
        <v>43252</v>
      </c>
      <c r="L7890" t="s">
        <v>26</v>
      </c>
      <c r="N7890" t="s">
        <v>24</v>
      </c>
    </row>
    <row r="7891" spans="1:14" x14ac:dyDescent="0.25">
      <c r="A7891" t="s">
        <v>569</v>
      </c>
      <c r="B7891" t="s">
        <v>7748</v>
      </c>
      <c r="C7891" t="s">
        <v>268</v>
      </c>
      <c r="D7891" t="s">
        <v>21</v>
      </c>
      <c r="E7891">
        <v>98168</v>
      </c>
      <c r="F7891" t="s">
        <v>22</v>
      </c>
      <c r="G7891" t="s">
        <v>23</v>
      </c>
      <c r="H7891" t="s">
        <v>24</v>
      </c>
      <c r="I7891" t="s">
        <v>24</v>
      </c>
      <c r="J7891" t="s">
        <v>25</v>
      </c>
      <c r="K7891" s="1">
        <v>43252</v>
      </c>
      <c r="L7891" t="s">
        <v>26</v>
      </c>
      <c r="N7891" t="s">
        <v>24</v>
      </c>
    </row>
    <row r="7892" spans="1:14" x14ac:dyDescent="0.25">
      <c r="A7892" t="s">
        <v>10295</v>
      </c>
      <c r="B7892" t="s">
        <v>734</v>
      </c>
      <c r="C7892" t="s">
        <v>255</v>
      </c>
      <c r="D7892" t="s">
        <v>21</v>
      </c>
      <c r="E7892">
        <v>98626</v>
      </c>
      <c r="F7892" t="s">
        <v>22</v>
      </c>
      <c r="G7892" t="s">
        <v>23</v>
      </c>
      <c r="H7892" t="s">
        <v>24</v>
      </c>
      <c r="I7892" t="s">
        <v>24</v>
      </c>
      <c r="J7892" t="s">
        <v>25</v>
      </c>
      <c r="K7892" s="1">
        <v>43252</v>
      </c>
      <c r="L7892" t="s">
        <v>26</v>
      </c>
      <c r="N7892" t="s">
        <v>24</v>
      </c>
    </row>
    <row r="7893" spans="1:14" x14ac:dyDescent="0.25">
      <c r="A7893" t="s">
        <v>152</v>
      </c>
      <c r="B7893" t="s">
        <v>153</v>
      </c>
      <c r="C7893" t="s">
        <v>145</v>
      </c>
      <c r="D7893" t="s">
        <v>21</v>
      </c>
      <c r="E7893">
        <v>98387</v>
      </c>
      <c r="F7893" t="s">
        <v>22</v>
      </c>
      <c r="G7893" t="s">
        <v>23</v>
      </c>
      <c r="H7893" t="s">
        <v>24</v>
      </c>
      <c r="I7893" t="s">
        <v>24</v>
      </c>
      <c r="J7893" t="s">
        <v>25</v>
      </c>
      <c r="K7893" s="1">
        <v>43252</v>
      </c>
      <c r="L7893" t="s">
        <v>26</v>
      </c>
      <c r="N7893" t="s">
        <v>24</v>
      </c>
    </row>
    <row r="7894" spans="1:14" x14ac:dyDescent="0.25">
      <c r="A7894" t="s">
        <v>7127</v>
      </c>
      <c r="B7894" t="s">
        <v>7128</v>
      </c>
      <c r="C7894" t="s">
        <v>20</v>
      </c>
      <c r="D7894" t="s">
        <v>21</v>
      </c>
      <c r="E7894">
        <v>98118</v>
      </c>
      <c r="F7894" t="s">
        <v>22</v>
      </c>
      <c r="G7894" t="s">
        <v>23</v>
      </c>
      <c r="H7894" t="s">
        <v>24</v>
      </c>
      <c r="I7894" t="s">
        <v>24</v>
      </c>
      <c r="J7894" t="s">
        <v>25</v>
      </c>
      <c r="K7894" s="1">
        <v>43252</v>
      </c>
      <c r="L7894" t="s">
        <v>26</v>
      </c>
      <c r="N7894" t="s">
        <v>24</v>
      </c>
    </row>
    <row r="7895" spans="1:14" x14ac:dyDescent="0.25">
      <c r="A7895" t="s">
        <v>10296</v>
      </c>
      <c r="B7895" t="s">
        <v>10297</v>
      </c>
      <c r="C7895" t="s">
        <v>145</v>
      </c>
      <c r="D7895" t="s">
        <v>21</v>
      </c>
      <c r="E7895">
        <v>98387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43252</v>
      </c>
      <c r="L7895" t="s">
        <v>26</v>
      </c>
      <c r="N7895" t="s">
        <v>24</v>
      </c>
    </row>
    <row r="7896" spans="1:14" x14ac:dyDescent="0.25">
      <c r="A7896" t="s">
        <v>4510</v>
      </c>
      <c r="B7896" t="s">
        <v>4511</v>
      </c>
      <c r="C7896" t="s">
        <v>56</v>
      </c>
      <c r="D7896" t="s">
        <v>21</v>
      </c>
      <c r="E7896">
        <v>99354</v>
      </c>
      <c r="F7896" t="s">
        <v>22</v>
      </c>
      <c r="G7896" t="s">
        <v>23</v>
      </c>
      <c r="H7896" t="s">
        <v>24</v>
      </c>
      <c r="I7896" t="s">
        <v>24</v>
      </c>
      <c r="J7896" t="s">
        <v>25</v>
      </c>
      <c r="K7896" s="1">
        <v>43252</v>
      </c>
      <c r="L7896" t="s">
        <v>26</v>
      </c>
      <c r="N7896" t="s">
        <v>24</v>
      </c>
    </row>
    <row r="7897" spans="1:14" x14ac:dyDescent="0.25">
      <c r="A7897" t="s">
        <v>6592</v>
      </c>
      <c r="B7897" t="s">
        <v>10298</v>
      </c>
      <c r="C7897" t="s">
        <v>20</v>
      </c>
      <c r="D7897" t="s">
        <v>21</v>
      </c>
      <c r="E7897">
        <v>98144</v>
      </c>
      <c r="F7897" t="s">
        <v>22</v>
      </c>
      <c r="G7897" t="s">
        <v>23</v>
      </c>
      <c r="H7897" t="s">
        <v>24</v>
      </c>
      <c r="I7897" t="s">
        <v>24</v>
      </c>
      <c r="J7897" t="s">
        <v>25</v>
      </c>
      <c r="K7897" s="1">
        <v>43252</v>
      </c>
      <c r="L7897" t="s">
        <v>26</v>
      </c>
      <c r="N7897" t="s">
        <v>24</v>
      </c>
    </row>
    <row r="7898" spans="1:14" x14ac:dyDescent="0.25">
      <c r="A7898" t="s">
        <v>677</v>
      </c>
      <c r="B7898" t="s">
        <v>678</v>
      </c>
      <c r="C7898" t="s">
        <v>679</v>
      </c>
      <c r="D7898" t="s">
        <v>21</v>
      </c>
      <c r="E7898">
        <v>98580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43252</v>
      </c>
      <c r="L7898" t="s">
        <v>26</v>
      </c>
      <c r="N7898" t="s">
        <v>24</v>
      </c>
    </row>
    <row r="7899" spans="1:14" x14ac:dyDescent="0.25">
      <c r="A7899" t="s">
        <v>10299</v>
      </c>
      <c r="B7899" t="s">
        <v>10300</v>
      </c>
      <c r="C7899" t="s">
        <v>1041</v>
      </c>
      <c r="D7899" t="s">
        <v>21</v>
      </c>
      <c r="E7899">
        <v>98576</v>
      </c>
      <c r="F7899" t="s">
        <v>22</v>
      </c>
      <c r="G7899" t="s">
        <v>23</v>
      </c>
      <c r="H7899" t="s">
        <v>24</v>
      </c>
      <c r="I7899" t="s">
        <v>24</v>
      </c>
      <c r="J7899" t="s">
        <v>25</v>
      </c>
      <c r="K7899" s="1">
        <v>43252</v>
      </c>
      <c r="L7899" t="s">
        <v>26</v>
      </c>
      <c r="N7899" t="s">
        <v>24</v>
      </c>
    </row>
    <row r="7900" spans="1:14" x14ac:dyDescent="0.25">
      <c r="A7900" t="s">
        <v>160</v>
      </c>
      <c r="B7900" t="s">
        <v>161</v>
      </c>
      <c r="C7900" t="s">
        <v>162</v>
      </c>
      <c r="D7900" t="s">
        <v>21</v>
      </c>
      <c r="E7900">
        <v>98558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43252</v>
      </c>
      <c r="L7900" t="s">
        <v>26</v>
      </c>
      <c r="N7900" t="s">
        <v>24</v>
      </c>
    </row>
    <row r="7901" spans="1:14" x14ac:dyDescent="0.25">
      <c r="A7901" t="s">
        <v>7574</v>
      </c>
      <c r="B7901" t="s">
        <v>7575</v>
      </c>
      <c r="C7901" t="s">
        <v>20</v>
      </c>
      <c r="D7901" t="s">
        <v>21</v>
      </c>
      <c r="E7901">
        <v>98106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43252</v>
      </c>
      <c r="L7901" t="s">
        <v>26</v>
      </c>
      <c r="N7901" t="s">
        <v>24</v>
      </c>
    </row>
    <row r="7902" spans="1:14" x14ac:dyDescent="0.25">
      <c r="A7902" t="s">
        <v>4031</v>
      </c>
      <c r="B7902" t="s">
        <v>4032</v>
      </c>
      <c r="C7902" t="s">
        <v>293</v>
      </c>
      <c r="D7902" t="s">
        <v>21</v>
      </c>
      <c r="E7902">
        <v>98271</v>
      </c>
      <c r="F7902" t="s">
        <v>22</v>
      </c>
      <c r="G7902" t="s">
        <v>22</v>
      </c>
      <c r="H7902" t="s">
        <v>104</v>
      </c>
      <c r="I7902" t="s">
        <v>105</v>
      </c>
      <c r="J7902" t="s">
        <v>59</v>
      </c>
      <c r="K7902" s="1">
        <v>43252</v>
      </c>
      <c r="L7902" t="s">
        <v>60</v>
      </c>
      <c r="M7902" t="str">
        <f>HYPERLINK("https://www.regulations.gov/docket?D=FDA-2018-H-2079")</f>
        <v>https://www.regulations.gov/docket?D=FDA-2018-H-2079</v>
      </c>
      <c r="N7902" t="s">
        <v>59</v>
      </c>
    </row>
    <row r="7903" spans="1:14" x14ac:dyDescent="0.25">
      <c r="A7903" t="s">
        <v>2787</v>
      </c>
      <c r="B7903" t="s">
        <v>2788</v>
      </c>
      <c r="C7903" t="s">
        <v>142</v>
      </c>
      <c r="D7903" t="s">
        <v>21</v>
      </c>
      <c r="E7903">
        <v>98908</v>
      </c>
      <c r="F7903" t="s">
        <v>22</v>
      </c>
      <c r="G7903" t="s">
        <v>22</v>
      </c>
      <c r="H7903" t="s">
        <v>104</v>
      </c>
      <c r="I7903" t="s">
        <v>105</v>
      </c>
      <c r="J7903" t="s">
        <v>59</v>
      </c>
      <c r="K7903" s="1">
        <v>43252</v>
      </c>
      <c r="L7903" t="s">
        <v>60</v>
      </c>
      <c r="M7903" t="str">
        <f>HYPERLINK("https://www.regulations.gov/docket?D=FDA-2018-H-2089")</f>
        <v>https://www.regulations.gov/docket?D=FDA-2018-H-2089</v>
      </c>
      <c r="N7903" t="s">
        <v>59</v>
      </c>
    </row>
    <row r="7904" spans="1:14" x14ac:dyDescent="0.25">
      <c r="A7904" t="s">
        <v>10301</v>
      </c>
      <c r="B7904" t="s">
        <v>10302</v>
      </c>
      <c r="C7904" t="s">
        <v>1041</v>
      </c>
      <c r="D7904" t="s">
        <v>21</v>
      </c>
      <c r="E7904">
        <v>98576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43252</v>
      </c>
      <c r="L7904" t="s">
        <v>26</v>
      </c>
      <c r="N7904" t="s">
        <v>24</v>
      </c>
    </row>
    <row r="7905" spans="1:14" x14ac:dyDescent="0.25">
      <c r="A7905" t="s">
        <v>690</v>
      </c>
      <c r="B7905" t="s">
        <v>691</v>
      </c>
      <c r="C7905" t="s">
        <v>145</v>
      </c>
      <c r="D7905" t="s">
        <v>21</v>
      </c>
      <c r="E7905">
        <v>98387</v>
      </c>
      <c r="F7905" t="s">
        <v>22</v>
      </c>
      <c r="G7905" t="s">
        <v>23</v>
      </c>
      <c r="H7905" t="s">
        <v>24</v>
      </c>
      <c r="I7905" t="s">
        <v>24</v>
      </c>
      <c r="J7905" t="s">
        <v>25</v>
      </c>
      <c r="K7905" s="1">
        <v>43252</v>
      </c>
      <c r="L7905" t="s">
        <v>26</v>
      </c>
      <c r="N7905" t="s">
        <v>24</v>
      </c>
    </row>
    <row r="7906" spans="1:14" x14ac:dyDescent="0.25">
      <c r="A7906" t="s">
        <v>870</v>
      </c>
      <c r="B7906" t="s">
        <v>871</v>
      </c>
      <c r="C7906" t="s">
        <v>132</v>
      </c>
      <c r="D7906" t="s">
        <v>21</v>
      </c>
      <c r="E7906">
        <v>99301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43252</v>
      </c>
      <c r="L7906" t="s">
        <v>26</v>
      </c>
      <c r="N7906" t="s">
        <v>24</v>
      </c>
    </row>
    <row r="7907" spans="1:14" x14ac:dyDescent="0.25">
      <c r="A7907" t="s">
        <v>77</v>
      </c>
      <c r="B7907" t="s">
        <v>6669</v>
      </c>
      <c r="C7907" t="s">
        <v>20</v>
      </c>
      <c r="D7907" t="s">
        <v>21</v>
      </c>
      <c r="E7907">
        <v>98112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43252</v>
      </c>
      <c r="L7907" t="s">
        <v>26</v>
      </c>
      <c r="N7907" t="s">
        <v>24</v>
      </c>
    </row>
    <row r="7908" spans="1:14" x14ac:dyDescent="0.25">
      <c r="A7908" t="s">
        <v>10303</v>
      </c>
      <c r="B7908" t="s">
        <v>867</v>
      </c>
      <c r="C7908" t="s">
        <v>135</v>
      </c>
      <c r="D7908" t="s">
        <v>21</v>
      </c>
      <c r="E7908">
        <v>99323</v>
      </c>
      <c r="F7908" t="s">
        <v>22</v>
      </c>
      <c r="G7908" t="s">
        <v>23</v>
      </c>
      <c r="H7908" t="s">
        <v>24</v>
      </c>
      <c r="I7908" t="s">
        <v>24</v>
      </c>
      <c r="J7908" t="s">
        <v>25</v>
      </c>
      <c r="K7908" s="1">
        <v>43252</v>
      </c>
      <c r="L7908" t="s">
        <v>26</v>
      </c>
      <c r="N7908" t="s">
        <v>24</v>
      </c>
    </row>
    <row r="7909" spans="1:14" x14ac:dyDescent="0.25">
      <c r="A7909" t="s">
        <v>3255</v>
      </c>
      <c r="B7909" t="s">
        <v>3256</v>
      </c>
      <c r="C7909" t="s">
        <v>3222</v>
      </c>
      <c r="D7909" t="s">
        <v>21</v>
      </c>
      <c r="E7909">
        <v>99156</v>
      </c>
      <c r="F7909" t="s">
        <v>22</v>
      </c>
      <c r="G7909" t="s">
        <v>23</v>
      </c>
      <c r="H7909" t="s">
        <v>24</v>
      </c>
      <c r="I7909" t="s">
        <v>24</v>
      </c>
      <c r="J7909" t="s">
        <v>25</v>
      </c>
      <c r="K7909" s="1">
        <v>43252</v>
      </c>
      <c r="L7909" t="s">
        <v>26</v>
      </c>
      <c r="N7909" t="s">
        <v>24</v>
      </c>
    </row>
    <row r="7910" spans="1:14" x14ac:dyDescent="0.25">
      <c r="A7910" t="s">
        <v>10304</v>
      </c>
      <c r="B7910" t="s">
        <v>10305</v>
      </c>
      <c r="C7910" t="s">
        <v>529</v>
      </c>
      <c r="D7910" t="s">
        <v>21</v>
      </c>
      <c r="E7910">
        <v>98034</v>
      </c>
      <c r="F7910" t="s">
        <v>22</v>
      </c>
      <c r="G7910" t="s">
        <v>22</v>
      </c>
      <c r="H7910" t="s">
        <v>104</v>
      </c>
      <c r="I7910" t="s">
        <v>148</v>
      </c>
      <c r="J7910" s="1">
        <v>43195</v>
      </c>
      <c r="K7910" s="1">
        <v>43251</v>
      </c>
      <c r="L7910" t="s">
        <v>118</v>
      </c>
      <c r="N7910" t="s">
        <v>1858</v>
      </c>
    </row>
    <row r="7911" spans="1:14" x14ac:dyDescent="0.25">
      <c r="A7911" t="s">
        <v>10306</v>
      </c>
      <c r="B7911" t="s">
        <v>10307</v>
      </c>
      <c r="C7911" t="s">
        <v>34</v>
      </c>
      <c r="D7911" t="s">
        <v>21</v>
      </c>
      <c r="E7911">
        <v>98662</v>
      </c>
      <c r="F7911" t="s">
        <v>22</v>
      </c>
      <c r="G7911" t="s">
        <v>22</v>
      </c>
      <c r="H7911" t="s">
        <v>116</v>
      </c>
      <c r="I7911" t="s">
        <v>117</v>
      </c>
      <c r="J7911" s="1">
        <v>43193</v>
      </c>
      <c r="K7911" s="1">
        <v>43251</v>
      </c>
      <c r="L7911" t="s">
        <v>118</v>
      </c>
      <c r="N7911" t="s">
        <v>1992</v>
      </c>
    </row>
    <row r="7912" spans="1:14" x14ac:dyDescent="0.25">
      <c r="A7912" t="s">
        <v>4819</v>
      </c>
      <c r="B7912" t="s">
        <v>4820</v>
      </c>
      <c r="C7912" t="s">
        <v>20</v>
      </c>
      <c r="D7912" t="s">
        <v>21</v>
      </c>
      <c r="E7912">
        <v>98106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43251</v>
      </c>
      <c r="L7912" t="s">
        <v>26</v>
      </c>
      <c r="N7912" t="s">
        <v>24</v>
      </c>
    </row>
    <row r="7913" spans="1:14" x14ac:dyDescent="0.25">
      <c r="A7913" t="s">
        <v>10308</v>
      </c>
      <c r="B7913" t="s">
        <v>3302</v>
      </c>
      <c r="C7913" t="s">
        <v>34</v>
      </c>
      <c r="D7913" t="s">
        <v>21</v>
      </c>
      <c r="E7913">
        <v>98662</v>
      </c>
      <c r="F7913" t="s">
        <v>22</v>
      </c>
      <c r="G7913" t="s">
        <v>22</v>
      </c>
      <c r="H7913" t="s">
        <v>116</v>
      </c>
      <c r="I7913" t="s">
        <v>117</v>
      </c>
      <c r="J7913" s="1">
        <v>43193</v>
      </c>
      <c r="K7913" s="1">
        <v>43251</v>
      </c>
      <c r="L7913" t="s">
        <v>118</v>
      </c>
      <c r="N7913" t="s">
        <v>1849</v>
      </c>
    </row>
    <row r="7914" spans="1:14" x14ac:dyDescent="0.25">
      <c r="A7914" t="s">
        <v>4026</v>
      </c>
      <c r="B7914" t="s">
        <v>4027</v>
      </c>
      <c r="C7914" t="s">
        <v>529</v>
      </c>
      <c r="D7914" t="s">
        <v>21</v>
      </c>
      <c r="E7914">
        <v>98033</v>
      </c>
      <c r="F7914" t="s">
        <v>22</v>
      </c>
      <c r="G7914" t="s">
        <v>22</v>
      </c>
      <c r="H7914" t="s">
        <v>57</v>
      </c>
      <c r="I7914" t="s">
        <v>203</v>
      </c>
      <c r="J7914" s="1">
        <v>43196</v>
      </c>
      <c r="K7914" s="1">
        <v>43251</v>
      </c>
      <c r="L7914" t="s">
        <v>118</v>
      </c>
      <c r="N7914" t="s">
        <v>1992</v>
      </c>
    </row>
    <row r="7915" spans="1:14" x14ac:dyDescent="0.25">
      <c r="A7915" t="s">
        <v>6512</v>
      </c>
      <c r="B7915" t="s">
        <v>6513</v>
      </c>
      <c r="C7915" t="s">
        <v>4059</v>
      </c>
      <c r="D7915" t="s">
        <v>21</v>
      </c>
      <c r="E7915">
        <v>99109</v>
      </c>
      <c r="F7915" t="s">
        <v>22</v>
      </c>
      <c r="G7915" t="s">
        <v>23</v>
      </c>
      <c r="H7915" t="s">
        <v>24</v>
      </c>
      <c r="I7915" t="s">
        <v>24</v>
      </c>
      <c r="J7915" t="s">
        <v>25</v>
      </c>
      <c r="K7915" s="1">
        <v>43251</v>
      </c>
      <c r="L7915" t="s">
        <v>26</v>
      </c>
      <c r="N7915" t="s">
        <v>24</v>
      </c>
    </row>
    <row r="7916" spans="1:14" x14ac:dyDescent="0.25">
      <c r="A7916" t="s">
        <v>3627</v>
      </c>
      <c r="B7916" t="s">
        <v>3628</v>
      </c>
      <c r="C7916" t="s">
        <v>266</v>
      </c>
      <c r="D7916" t="s">
        <v>21</v>
      </c>
      <c r="E7916">
        <v>98001</v>
      </c>
      <c r="F7916" t="s">
        <v>22</v>
      </c>
      <c r="G7916" t="s">
        <v>22</v>
      </c>
      <c r="H7916" t="s">
        <v>116</v>
      </c>
      <c r="I7916" t="s">
        <v>117</v>
      </c>
      <c r="J7916" s="1">
        <v>43196</v>
      </c>
      <c r="K7916" s="1">
        <v>43251</v>
      </c>
      <c r="L7916" t="s">
        <v>118</v>
      </c>
      <c r="N7916" t="s">
        <v>1849</v>
      </c>
    </row>
    <row r="7917" spans="1:14" x14ac:dyDescent="0.25">
      <c r="A7917" t="s">
        <v>8307</v>
      </c>
      <c r="B7917" t="s">
        <v>8308</v>
      </c>
      <c r="C7917" t="s">
        <v>255</v>
      </c>
      <c r="D7917" t="s">
        <v>21</v>
      </c>
      <c r="E7917">
        <v>98626</v>
      </c>
      <c r="F7917" t="s">
        <v>22</v>
      </c>
      <c r="G7917" t="s">
        <v>23</v>
      </c>
      <c r="H7917" t="s">
        <v>24</v>
      </c>
      <c r="I7917" t="s">
        <v>24</v>
      </c>
      <c r="J7917" t="s">
        <v>25</v>
      </c>
      <c r="K7917" s="1">
        <v>43251</v>
      </c>
      <c r="L7917" t="s">
        <v>26</v>
      </c>
      <c r="N7917" t="s">
        <v>24</v>
      </c>
    </row>
    <row r="7918" spans="1:14" x14ac:dyDescent="0.25">
      <c r="A7918" t="s">
        <v>4638</v>
      </c>
      <c r="B7918" t="s">
        <v>4639</v>
      </c>
      <c r="C7918" t="s">
        <v>20</v>
      </c>
      <c r="D7918" t="s">
        <v>21</v>
      </c>
      <c r="E7918">
        <v>98106</v>
      </c>
      <c r="F7918" t="s">
        <v>22</v>
      </c>
      <c r="G7918" t="s">
        <v>23</v>
      </c>
      <c r="H7918" t="s">
        <v>24</v>
      </c>
      <c r="I7918" t="s">
        <v>24</v>
      </c>
      <c r="J7918" t="s">
        <v>25</v>
      </c>
      <c r="K7918" s="1">
        <v>43251</v>
      </c>
      <c r="L7918" t="s">
        <v>26</v>
      </c>
      <c r="N7918" t="s">
        <v>24</v>
      </c>
    </row>
    <row r="7919" spans="1:14" x14ac:dyDescent="0.25">
      <c r="A7919" t="s">
        <v>10309</v>
      </c>
      <c r="B7919" t="s">
        <v>8313</v>
      </c>
      <c r="C7919" t="s">
        <v>255</v>
      </c>
      <c r="D7919" t="s">
        <v>21</v>
      </c>
      <c r="E7919">
        <v>98626</v>
      </c>
      <c r="F7919" t="s">
        <v>22</v>
      </c>
      <c r="G7919" t="s">
        <v>23</v>
      </c>
      <c r="H7919" t="s">
        <v>24</v>
      </c>
      <c r="I7919" t="s">
        <v>24</v>
      </c>
      <c r="J7919" t="s">
        <v>25</v>
      </c>
      <c r="K7919" s="1">
        <v>43251</v>
      </c>
      <c r="L7919" t="s">
        <v>26</v>
      </c>
      <c r="N7919" t="s">
        <v>24</v>
      </c>
    </row>
    <row r="7920" spans="1:14" x14ac:dyDescent="0.25">
      <c r="A7920" t="s">
        <v>10310</v>
      </c>
      <c r="B7920" t="s">
        <v>4609</v>
      </c>
      <c r="C7920" t="s">
        <v>266</v>
      </c>
      <c r="D7920" t="s">
        <v>21</v>
      </c>
      <c r="E7920">
        <v>98092</v>
      </c>
      <c r="F7920" t="s">
        <v>22</v>
      </c>
      <c r="G7920" t="s">
        <v>22</v>
      </c>
      <c r="H7920" t="s">
        <v>116</v>
      </c>
      <c r="I7920" t="s">
        <v>117</v>
      </c>
      <c r="J7920" s="1">
        <v>43196</v>
      </c>
      <c r="K7920" s="1">
        <v>43251</v>
      </c>
      <c r="L7920" t="s">
        <v>118</v>
      </c>
      <c r="N7920" t="s">
        <v>119</v>
      </c>
    </row>
    <row r="7921" spans="1:14" x14ac:dyDescent="0.25">
      <c r="A7921" t="s">
        <v>1082</v>
      </c>
      <c r="B7921" t="s">
        <v>1083</v>
      </c>
      <c r="C7921" t="s">
        <v>135</v>
      </c>
      <c r="D7921" t="s">
        <v>21</v>
      </c>
      <c r="E7921">
        <v>99323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43251</v>
      </c>
      <c r="L7921" t="s">
        <v>26</v>
      </c>
      <c r="N7921" t="s">
        <v>24</v>
      </c>
    </row>
    <row r="7922" spans="1:14" x14ac:dyDescent="0.25">
      <c r="A7922" t="s">
        <v>3241</v>
      </c>
      <c r="B7922" t="s">
        <v>3242</v>
      </c>
      <c r="C7922" t="s">
        <v>3222</v>
      </c>
      <c r="D7922" t="s">
        <v>21</v>
      </c>
      <c r="E7922">
        <v>99156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43251</v>
      </c>
      <c r="L7922" t="s">
        <v>26</v>
      </c>
      <c r="N7922" t="s">
        <v>24</v>
      </c>
    </row>
    <row r="7923" spans="1:14" x14ac:dyDescent="0.25">
      <c r="A7923" t="s">
        <v>10311</v>
      </c>
      <c r="B7923" t="s">
        <v>4447</v>
      </c>
      <c r="C7923" t="s">
        <v>266</v>
      </c>
      <c r="D7923" t="s">
        <v>21</v>
      </c>
      <c r="E7923">
        <v>98001</v>
      </c>
      <c r="F7923" t="s">
        <v>22</v>
      </c>
      <c r="G7923" t="s">
        <v>22</v>
      </c>
      <c r="H7923" t="s">
        <v>116</v>
      </c>
      <c r="I7923" t="s">
        <v>117</v>
      </c>
      <c r="J7923" s="1">
        <v>43168</v>
      </c>
      <c r="K7923" s="1">
        <v>43251</v>
      </c>
      <c r="L7923" t="s">
        <v>118</v>
      </c>
      <c r="N7923" t="s">
        <v>1849</v>
      </c>
    </row>
    <row r="7924" spans="1:14" x14ac:dyDescent="0.25">
      <c r="A7924" t="s">
        <v>6045</v>
      </c>
      <c r="B7924" t="s">
        <v>6046</v>
      </c>
      <c r="C7924" t="s">
        <v>34</v>
      </c>
      <c r="D7924" t="s">
        <v>21</v>
      </c>
      <c r="E7924">
        <v>98682</v>
      </c>
      <c r="F7924" t="s">
        <v>22</v>
      </c>
      <c r="G7924" t="s">
        <v>22</v>
      </c>
      <c r="H7924" t="s">
        <v>57</v>
      </c>
      <c r="I7924" t="s">
        <v>203</v>
      </c>
      <c r="J7924" s="1">
        <v>43194</v>
      </c>
      <c r="K7924" s="1">
        <v>43251</v>
      </c>
      <c r="L7924" t="s">
        <v>118</v>
      </c>
      <c r="N7924" t="s">
        <v>1849</v>
      </c>
    </row>
    <row r="7925" spans="1:14" x14ac:dyDescent="0.25">
      <c r="A7925" t="s">
        <v>10312</v>
      </c>
      <c r="B7925" t="s">
        <v>3221</v>
      </c>
      <c r="C7925" t="s">
        <v>3222</v>
      </c>
      <c r="D7925" t="s">
        <v>21</v>
      </c>
      <c r="E7925">
        <v>99156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43251</v>
      </c>
      <c r="L7925" t="s">
        <v>26</v>
      </c>
      <c r="N7925" t="s">
        <v>24</v>
      </c>
    </row>
    <row r="7926" spans="1:14" x14ac:dyDescent="0.25">
      <c r="A7926" t="s">
        <v>207</v>
      </c>
      <c r="B7926" t="s">
        <v>4007</v>
      </c>
      <c r="C7926" t="s">
        <v>37</v>
      </c>
      <c r="D7926" t="s">
        <v>21</v>
      </c>
      <c r="E7926">
        <v>99336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43251</v>
      </c>
      <c r="L7926" t="s">
        <v>26</v>
      </c>
      <c r="N7926" t="s">
        <v>24</v>
      </c>
    </row>
    <row r="7927" spans="1:14" x14ac:dyDescent="0.25">
      <c r="A7927" t="s">
        <v>8317</v>
      </c>
      <c r="B7927" t="s">
        <v>8318</v>
      </c>
      <c r="C7927" t="s">
        <v>255</v>
      </c>
      <c r="D7927" t="s">
        <v>21</v>
      </c>
      <c r="E7927">
        <v>98626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43251</v>
      </c>
      <c r="L7927" t="s">
        <v>26</v>
      </c>
      <c r="N7927" t="s">
        <v>24</v>
      </c>
    </row>
    <row r="7928" spans="1:14" x14ac:dyDescent="0.25">
      <c r="A7928" t="s">
        <v>7496</v>
      </c>
      <c r="B7928" t="s">
        <v>7497</v>
      </c>
      <c r="C7928" t="s">
        <v>132</v>
      </c>
      <c r="D7928" t="s">
        <v>21</v>
      </c>
      <c r="E7928">
        <v>99301</v>
      </c>
      <c r="F7928" t="s">
        <v>22</v>
      </c>
      <c r="G7928" t="s">
        <v>23</v>
      </c>
      <c r="H7928" t="s">
        <v>24</v>
      </c>
      <c r="I7928" t="s">
        <v>24</v>
      </c>
      <c r="J7928" t="s">
        <v>25</v>
      </c>
      <c r="K7928" s="1">
        <v>43251</v>
      </c>
      <c r="L7928" t="s">
        <v>26</v>
      </c>
      <c r="N7928" t="s">
        <v>24</v>
      </c>
    </row>
    <row r="7929" spans="1:14" x14ac:dyDescent="0.25">
      <c r="A7929" t="s">
        <v>6397</v>
      </c>
      <c r="B7929" t="s">
        <v>10313</v>
      </c>
      <c r="C7929" t="s">
        <v>443</v>
      </c>
      <c r="D7929" t="s">
        <v>21</v>
      </c>
      <c r="E7929">
        <v>98057</v>
      </c>
      <c r="F7929" t="s">
        <v>22</v>
      </c>
      <c r="G7929" t="s">
        <v>22</v>
      </c>
      <c r="H7929" t="s">
        <v>104</v>
      </c>
      <c r="I7929" t="s">
        <v>105</v>
      </c>
      <c r="J7929" s="1">
        <v>43195</v>
      </c>
      <c r="K7929" s="1">
        <v>43251</v>
      </c>
      <c r="L7929" t="s">
        <v>118</v>
      </c>
      <c r="N7929" t="s">
        <v>119</v>
      </c>
    </row>
    <row r="7930" spans="1:14" x14ac:dyDescent="0.25">
      <c r="A7930" t="s">
        <v>3849</v>
      </c>
      <c r="B7930" t="s">
        <v>3850</v>
      </c>
      <c r="C7930" t="s">
        <v>3851</v>
      </c>
      <c r="D7930" t="s">
        <v>21</v>
      </c>
      <c r="E7930">
        <v>98862</v>
      </c>
      <c r="F7930" t="s">
        <v>22</v>
      </c>
      <c r="G7930" t="s">
        <v>22</v>
      </c>
      <c r="H7930" t="s">
        <v>104</v>
      </c>
      <c r="I7930" t="s">
        <v>105</v>
      </c>
      <c r="J7930" s="1">
        <v>43194</v>
      </c>
      <c r="K7930" s="1">
        <v>43251</v>
      </c>
      <c r="L7930" t="s">
        <v>118</v>
      </c>
      <c r="N7930" t="s">
        <v>1858</v>
      </c>
    </row>
    <row r="7931" spans="1:14" x14ac:dyDescent="0.25">
      <c r="A7931" t="s">
        <v>8321</v>
      </c>
      <c r="B7931" t="s">
        <v>8322</v>
      </c>
      <c r="C7931" t="s">
        <v>255</v>
      </c>
      <c r="D7931" t="s">
        <v>21</v>
      </c>
      <c r="E7931">
        <v>98626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43251</v>
      </c>
      <c r="L7931" t="s">
        <v>26</v>
      </c>
      <c r="N7931" t="s">
        <v>24</v>
      </c>
    </row>
    <row r="7932" spans="1:14" x14ac:dyDescent="0.25">
      <c r="A7932" t="s">
        <v>8323</v>
      </c>
      <c r="B7932" t="s">
        <v>8324</v>
      </c>
      <c r="C7932" t="s">
        <v>255</v>
      </c>
      <c r="D7932" t="s">
        <v>21</v>
      </c>
      <c r="E7932">
        <v>98626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43251</v>
      </c>
      <c r="L7932" t="s">
        <v>26</v>
      </c>
      <c r="N7932" t="s">
        <v>24</v>
      </c>
    </row>
    <row r="7933" spans="1:14" x14ac:dyDescent="0.25">
      <c r="A7933" t="s">
        <v>2131</v>
      </c>
      <c r="B7933" t="s">
        <v>2919</v>
      </c>
      <c r="C7933" t="s">
        <v>132</v>
      </c>
      <c r="D7933" t="s">
        <v>21</v>
      </c>
      <c r="E7933">
        <v>99301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43251</v>
      </c>
      <c r="L7933" t="s">
        <v>26</v>
      </c>
      <c r="N7933" t="s">
        <v>24</v>
      </c>
    </row>
    <row r="7934" spans="1:14" x14ac:dyDescent="0.25">
      <c r="A7934" t="s">
        <v>685</v>
      </c>
      <c r="B7934" t="s">
        <v>10314</v>
      </c>
      <c r="C7934" t="s">
        <v>34</v>
      </c>
      <c r="D7934" t="s">
        <v>21</v>
      </c>
      <c r="E7934">
        <v>98661</v>
      </c>
      <c r="F7934" t="s">
        <v>22</v>
      </c>
      <c r="G7934" t="s">
        <v>22</v>
      </c>
      <c r="H7934" t="s">
        <v>116</v>
      </c>
      <c r="I7934" t="s">
        <v>117</v>
      </c>
      <c r="J7934" s="1">
        <v>43194</v>
      </c>
      <c r="K7934" s="1">
        <v>43251</v>
      </c>
      <c r="L7934" t="s">
        <v>118</v>
      </c>
      <c r="N7934" t="s">
        <v>1849</v>
      </c>
    </row>
    <row r="7935" spans="1:14" x14ac:dyDescent="0.25">
      <c r="A7935" t="s">
        <v>3552</v>
      </c>
      <c r="B7935" t="s">
        <v>8331</v>
      </c>
      <c r="C7935" t="s">
        <v>255</v>
      </c>
      <c r="D7935" t="s">
        <v>21</v>
      </c>
      <c r="E7935">
        <v>98626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43251</v>
      </c>
      <c r="L7935" t="s">
        <v>26</v>
      </c>
      <c r="N7935" t="s">
        <v>24</v>
      </c>
    </row>
    <row r="7936" spans="1:14" x14ac:dyDescent="0.25">
      <c r="A7936" t="s">
        <v>4264</v>
      </c>
      <c r="B7936" t="s">
        <v>4265</v>
      </c>
      <c r="C7936" t="s">
        <v>145</v>
      </c>
      <c r="D7936" t="s">
        <v>21</v>
      </c>
      <c r="E7936">
        <v>98387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43250</v>
      </c>
      <c r="L7936" t="s">
        <v>26</v>
      </c>
      <c r="N7936" t="s">
        <v>24</v>
      </c>
    </row>
    <row r="7937" spans="1:14" x14ac:dyDescent="0.25">
      <c r="A7937" t="s">
        <v>4636</v>
      </c>
      <c r="B7937" t="s">
        <v>4637</v>
      </c>
      <c r="C7937" t="s">
        <v>145</v>
      </c>
      <c r="D7937" t="s">
        <v>21</v>
      </c>
      <c r="E7937">
        <v>98387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43250</v>
      </c>
      <c r="L7937" t="s">
        <v>26</v>
      </c>
      <c r="N7937" t="s">
        <v>24</v>
      </c>
    </row>
    <row r="7938" spans="1:14" x14ac:dyDescent="0.25">
      <c r="A7938" t="s">
        <v>4270</v>
      </c>
      <c r="B7938" t="s">
        <v>4271</v>
      </c>
      <c r="C7938" t="s">
        <v>145</v>
      </c>
      <c r="D7938" t="s">
        <v>21</v>
      </c>
      <c r="E7938">
        <v>98387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43250</v>
      </c>
      <c r="L7938" t="s">
        <v>26</v>
      </c>
      <c r="N7938" t="s">
        <v>24</v>
      </c>
    </row>
    <row r="7939" spans="1:14" x14ac:dyDescent="0.25">
      <c r="A7939" t="s">
        <v>5143</v>
      </c>
      <c r="B7939" t="s">
        <v>5144</v>
      </c>
      <c r="C7939" t="s">
        <v>108</v>
      </c>
      <c r="D7939" t="s">
        <v>21</v>
      </c>
      <c r="E7939">
        <v>98201</v>
      </c>
      <c r="F7939" t="s">
        <v>22</v>
      </c>
      <c r="G7939" t="s">
        <v>23</v>
      </c>
      <c r="H7939" t="s">
        <v>24</v>
      </c>
      <c r="I7939" t="s">
        <v>24</v>
      </c>
      <c r="J7939" t="s">
        <v>25</v>
      </c>
      <c r="K7939" s="1">
        <v>43250</v>
      </c>
      <c r="L7939" t="s">
        <v>26</v>
      </c>
      <c r="N7939" t="s">
        <v>24</v>
      </c>
    </row>
    <row r="7940" spans="1:14" x14ac:dyDescent="0.25">
      <c r="A7940" t="s">
        <v>4846</v>
      </c>
      <c r="B7940" t="s">
        <v>4847</v>
      </c>
      <c r="C7940" t="s">
        <v>145</v>
      </c>
      <c r="D7940" t="s">
        <v>21</v>
      </c>
      <c r="E7940">
        <v>98387</v>
      </c>
      <c r="F7940" t="s">
        <v>22</v>
      </c>
      <c r="G7940" t="s">
        <v>23</v>
      </c>
      <c r="H7940" t="s">
        <v>24</v>
      </c>
      <c r="I7940" t="s">
        <v>24</v>
      </c>
      <c r="J7940" t="s">
        <v>25</v>
      </c>
      <c r="K7940" s="1">
        <v>43250</v>
      </c>
      <c r="L7940" t="s">
        <v>26</v>
      </c>
      <c r="N7940" t="s">
        <v>24</v>
      </c>
    </row>
    <row r="7941" spans="1:14" x14ac:dyDescent="0.25">
      <c r="A7941" t="s">
        <v>166</v>
      </c>
      <c r="B7941" t="s">
        <v>167</v>
      </c>
      <c r="C7941" t="s">
        <v>145</v>
      </c>
      <c r="D7941" t="s">
        <v>21</v>
      </c>
      <c r="E7941">
        <v>98387</v>
      </c>
      <c r="F7941" t="s">
        <v>22</v>
      </c>
      <c r="G7941" t="s">
        <v>23</v>
      </c>
      <c r="H7941" t="s">
        <v>24</v>
      </c>
      <c r="I7941" t="s">
        <v>24</v>
      </c>
      <c r="J7941" t="s">
        <v>25</v>
      </c>
      <c r="K7941" s="1">
        <v>43250</v>
      </c>
      <c r="L7941" t="s">
        <v>26</v>
      </c>
      <c r="N7941" t="s">
        <v>24</v>
      </c>
    </row>
    <row r="7942" spans="1:14" x14ac:dyDescent="0.25">
      <c r="A7942" t="s">
        <v>4668</v>
      </c>
      <c r="B7942" t="s">
        <v>4669</v>
      </c>
      <c r="C7942" t="s">
        <v>145</v>
      </c>
      <c r="D7942" t="s">
        <v>21</v>
      </c>
      <c r="E7942">
        <v>98387</v>
      </c>
      <c r="F7942" t="s">
        <v>22</v>
      </c>
      <c r="G7942" t="s">
        <v>23</v>
      </c>
      <c r="H7942" t="s">
        <v>24</v>
      </c>
      <c r="I7942" t="s">
        <v>24</v>
      </c>
      <c r="J7942" t="s">
        <v>25</v>
      </c>
      <c r="K7942" s="1">
        <v>43250</v>
      </c>
      <c r="L7942" t="s">
        <v>26</v>
      </c>
      <c r="N7942" t="s">
        <v>24</v>
      </c>
    </row>
    <row r="7943" spans="1:14" x14ac:dyDescent="0.25">
      <c r="A7943" t="s">
        <v>10315</v>
      </c>
      <c r="B7943" t="s">
        <v>4303</v>
      </c>
      <c r="C7943" t="s">
        <v>145</v>
      </c>
      <c r="D7943" t="s">
        <v>21</v>
      </c>
      <c r="E7943">
        <v>98387</v>
      </c>
      <c r="F7943" t="s">
        <v>22</v>
      </c>
      <c r="G7943" t="s">
        <v>23</v>
      </c>
      <c r="H7943" t="s">
        <v>24</v>
      </c>
      <c r="I7943" t="s">
        <v>24</v>
      </c>
      <c r="J7943" t="s">
        <v>25</v>
      </c>
      <c r="K7943" s="1">
        <v>43250</v>
      </c>
      <c r="L7943" t="s">
        <v>26</v>
      </c>
      <c r="N7943" t="s">
        <v>24</v>
      </c>
    </row>
    <row r="7944" spans="1:14" x14ac:dyDescent="0.25">
      <c r="A7944" t="s">
        <v>479</v>
      </c>
      <c r="B7944" t="s">
        <v>1624</v>
      </c>
      <c r="C7944" t="s">
        <v>108</v>
      </c>
      <c r="D7944" t="s">
        <v>21</v>
      </c>
      <c r="E7944">
        <v>98204</v>
      </c>
      <c r="F7944" t="s">
        <v>22</v>
      </c>
      <c r="G7944" t="s">
        <v>23</v>
      </c>
      <c r="H7944" t="s">
        <v>24</v>
      </c>
      <c r="I7944" t="s">
        <v>24</v>
      </c>
      <c r="J7944" t="s">
        <v>25</v>
      </c>
      <c r="K7944" s="1">
        <v>43250</v>
      </c>
      <c r="L7944" t="s">
        <v>26</v>
      </c>
      <c r="N7944" t="s">
        <v>24</v>
      </c>
    </row>
    <row r="7945" spans="1:14" x14ac:dyDescent="0.25">
      <c r="A7945" t="s">
        <v>4863</v>
      </c>
      <c r="B7945" t="s">
        <v>4864</v>
      </c>
      <c r="C7945" t="s">
        <v>145</v>
      </c>
      <c r="D7945" t="s">
        <v>21</v>
      </c>
      <c r="E7945">
        <v>98387</v>
      </c>
      <c r="F7945" t="s">
        <v>22</v>
      </c>
      <c r="G7945" t="s">
        <v>23</v>
      </c>
      <c r="H7945" t="s">
        <v>24</v>
      </c>
      <c r="I7945" t="s">
        <v>24</v>
      </c>
      <c r="J7945" t="s">
        <v>25</v>
      </c>
      <c r="K7945" s="1">
        <v>43250</v>
      </c>
      <c r="L7945" t="s">
        <v>26</v>
      </c>
      <c r="N7945" t="s">
        <v>24</v>
      </c>
    </row>
    <row r="7946" spans="1:14" x14ac:dyDescent="0.25">
      <c r="A7946" t="s">
        <v>556</v>
      </c>
      <c r="B7946" t="s">
        <v>6896</v>
      </c>
      <c r="C7946" t="s">
        <v>454</v>
      </c>
      <c r="D7946" t="s">
        <v>21</v>
      </c>
      <c r="E7946">
        <v>98007</v>
      </c>
      <c r="F7946" t="s">
        <v>22</v>
      </c>
      <c r="G7946" t="s">
        <v>23</v>
      </c>
      <c r="H7946" t="s">
        <v>24</v>
      </c>
      <c r="I7946" t="s">
        <v>24</v>
      </c>
      <c r="J7946" t="s">
        <v>25</v>
      </c>
      <c r="K7946" s="1">
        <v>43250</v>
      </c>
      <c r="L7946" t="s">
        <v>26</v>
      </c>
      <c r="N7946" t="s">
        <v>24</v>
      </c>
    </row>
    <row r="7947" spans="1:14" x14ac:dyDescent="0.25">
      <c r="A7947" t="s">
        <v>1052</v>
      </c>
      <c r="B7947" t="s">
        <v>4675</v>
      </c>
      <c r="C7947" t="s">
        <v>145</v>
      </c>
      <c r="D7947" t="s">
        <v>21</v>
      </c>
      <c r="E7947">
        <v>98387</v>
      </c>
      <c r="F7947" t="s">
        <v>22</v>
      </c>
      <c r="G7947" t="s">
        <v>23</v>
      </c>
      <c r="H7947" t="s">
        <v>24</v>
      </c>
      <c r="I7947" t="s">
        <v>24</v>
      </c>
      <c r="J7947" t="s">
        <v>25</v>
      </c>
      <c r="K7947" s="1">
        <v>43250</v>
      </c>
      <c r="L7947" t="s">
        <v>26</v>
      </c>
      <c r="N7947" t="s">
        <v>24</v>
      </c>
    </row>
    <row r="7948" spans="1:14" x14ac:dyDescent="0.25">
      <c r="A7948" t="s">
        <v>4455</v>
      </c>
      <c r="B7948" t="s">
        <v>4456</v>
      </c>
      <c r="C7948" t="s">
        <v>1270</v>
      </c>
      <c r="D7948" t="s">
        <v>21</v>
      </c>
      <c r="E7948">
        <v>98012</v>
      </c>
      <c r="F7948" t="s">
        <v>22</v>
      </c>
      <c r="G7948" t="s">
        <v>23</v>
      </c>
      <c r="H7948" t="s">
        <v>24</v>
      </c>
      <c r="I7948" t="s">
        <v>24</v>
      </c>
      <c r="J7948" t="s">
        <v>25</v>
      </c>
      <c r="K7948" s="1">
        <v>43249</v>
      </c>
      <c r="L7948" t="s">
        <v>26</v>
      </c>
      <c r="N7948" t="s">
        <v>24</v>
      </c>
    </row>
    <row r="7949" spans="1:14" x14ac:dyDescent="0.25">
      <c r="A7949" t="s">
        <v>2145</v>
      </c>
      <c r="B7949" t="s">
        <v>2146</v>
      </c>
      <c r="C7949" t="s">
        <v>2144</v>
      </c>
      <c r="D7949" t="s">
        <v>21</v>
      </c>
      <c r="E7949">
        <v>98155</v>
      </c>
      <c r="F7949" t="s">
        <v>22</v>
      </c>
      <c r="G7949" t="s">
        <v>23</v>
      </c>
      <c r="H7949" t="s">
        <v>24</v>
      </c>
      <c r="I7949" t="s">
        <v>24</v>
      </c>
      <c r="J7949" t="s">
        <v>25</v>
      </c>
      <c r="K7949" s="1">
        <v>43249</v>
      </c>
      <c r="L7949" t="s">
        <v>26</v>
      </c>
      <c r="N7949" t="s">
        <v>24</v>
      </c>
    </row>
    <row r="7950" spans="1:14" x14ac:dyDescent="0.25">
      <c r="A7950" t="s">
        <v>2773</v>
      </c>
      <c r="B7950" t="s">
        <v>2774</v>
      </c>
      <c r="C7950" t="s">
        <v>132</v>
      </c>
      <c r="D7950" t="s">
        <v>21</v>
      </c>
      <c r="E7950">
        <v>99301</v>
      </c>
      <c r="F7950" t="s">
        <v>22</v>
      </c>
      <c r="G7950" t="s">
        <v>23</v>
      </c>
      <c r="H7950" t="s">
        <v>24</v>
      </c>
      <c r="I7950" t="s">
        <v>24</v>
      </c>
      <c r="J7950" t="s">
        <v>25</v>
      </c>
      <c r="K7950" s="1">
        <v>43249</v>
      </c>
      <c r="L7950" t="s">
        <v>26</v>
      </c>
      <c r="N7950" t="s">
        <v>24</v>
      </c>
    </row>
    <row r="7951" spans="1:14" x14ac:dyDescent="0.25">
      <c r="A7951" t="s">
        <v>111</v>
      </c>
      <c r="B7951" t="s">
        <v>6863</v>
      </c>
      <c r="C7951" t="s">
        <v>454</v>
      </c>
      <c r="D7951" t="s">
        <v>21</v>
      </c>
      <c r="E7951">
        <v>98006</v>
      </c>
      <c r="F7951" t="s">
        <v>22</v>
      </c>
      <c r="G7951" t="s">
        <v>23</v>
      </c>
      <c r="H7951" t="s">
        <v>24</v>
      </c>
      <c r="I7951" t="s">
        <v>24</v>
      </c>
      <c r="J7951" t="s">
        <v>25</v>
      </c>
      <c r="K7951" s="1">
        <v>43249</v>
      </c>
      <c r="L7951" t="s">
        <v>26</v>
      </c>
      <c r="N7951" t="s">
        <v>24</v>
      </c>
    </row>
    <row r="7952" spans="1:14" x14ac:dyDescent="0.25">
      <c r="A7952" t="s">
        <v>569</v>
      </c>
      <c r="B7952" t="s">
        <v>6666</v>
      </c>
      <c r="C7952" t="s">
        <v>20</v>
      </c>
      <c r="D7952" t="s">
        <v>21</v>
      </c>
      <c r="E7952">
        <v>98199</v>
      </c>
      <c r="F7952" t="s">
        <v>22</v>
      </c>
      <c r="G7952" t="s">
        <v>23</v>
      </c>
      <c r="H7952" t="s">
        <v>24</v>
      </c>
      <c r="I7952" t="s">
        <v>24</v>
      </c>
      <c r="J7952" t="s">
        <v>25</v>
      </c>
      <c r="K7952" s="1">
        <v>43249</v>
      </c>
      <c r="L7952" t="s">
        <v>26</v>
      </c>
      <c r="N7952" t="s">
        <v>24</v>
      </c>
    </row>
    <row r="7953" spans="1:14" x14ac:dyDescent="0.25">
      <c r="A7953" t="s">
        <v>1589</v>
      </c>
      <c r="B7953" t="s">
        <v>1590</v>
      </c>
      <c r="C7953" t="s">
        <v>632</v>
      </c>
      <c r="D7953" t="s">
        <v>21</v>
      </c>
      <c r="E7953">
        <v>98036</v>
      </c>
      <c r="F7953" t="s">
        <v>22</v>
      </c>
      <c r="G7953" t="s">
        <v>23</v>
      </c>
      <c r="H7953" t="s">
        <v>24</v>
      </c>
      <c r="I7953" t="s">
        <v>24</v>
      </c>
      <c r="J7953" t="s">
        <v>25</v>
      </c>
      <c r="K7953" s="1">
        <v>43249</v>
      </c>
      <c r="L7953" t="s">
        <v>26</v>
      </c>
      <c r="N7953" t="s">
        <v>24</v>
      </c>
    </row>
    <row r="7954" spans="1:14" x14ac:dyDescent="0.25">
      <c r="A7954" t="s">
        <v>10316</v>
      </c>
      <c r="B7954" t="s">
        <v>10317</v>
      </c>
      <c r="C7954" t="s">
        <v>1270</v>
      </c>
      <c r="D7954" t="s">
        <v>21</v>
      </c>
      <c r="E7954">
        <v>98021</v>
      </c>
      <c r="F7954" t="s">
        <v>22</v>
      </c>
      <c r="G7954" t="s">
        <v>23</v>
      </c>
      <c r="H7954" t="s">
        <v>24</v>
      </c>
      <c r="I7954" t="s">
        <v>24</v>
      </c>
      <c r="J7954" t="s">
        <v>25</v>
      </c>
      <c r="K7954" s="1">
        <v>43249</v>
      </c>
      <c r="L7954" t="s">
        <v>26</v>
      </c>
      <c r="N7954" t="s">
        <v>24</v>
      </c>
    </row>
    <row r="7955" spans="1:14" x14ac:dyDescent="0.25">
      <c r="A7955" t="s">
        <v>7690</v>
      </c>
      <c r="B7955" t="s">
        <v>7691</v>
      </c>
      <c r="C7955" t="s">
        <v>20</v>
      </c>
      <c r="D7955" t="s">
        <v>21</v>
      </c>
      <c r="E7955">
        <v>98119</v>
      </c>
      <c r="F7955" t="s">
        <v>22</v>
      </c>
      <c r="G7955" t="s">
        <v>23</v>
      </c>
      <c r="H7955" t="s">
        <v>24</v>
      </c>
      <c r="I7955" t="s">
        <v>24</v>
      </c>
      <c r="J7955" t="s">
        <v>25</v>
      </c>
      <c r="K7955" s="1">
        <v>43249</v>
      </c>
      <c r="L7955" t="s">
        <v>26</v>
      </c>
      <c r="N7955" t="s">
        <v>24</v>
      </c>
    </row>
    <row r="7956" spans="1:14" x14ac:dyDescent="0.25">
      <c r="A7956" t="s">
        <v>4461</v>
      </c>
      <c r="B7956" t="s">
        <v>4462</v>
      </c>
      <c r="C7956" t="s">
        <v>1270</v>
      </c>
      <c r="D7956" t="s">
        <v>21</v>
      </c>
      <c r="E7956">
        <v>98011</v>
      </c>
      <c r="F7956" t="s">
        <v>22</v>
      </c>
      <c r="G7956" t="s">
        <v>23</v>
      </c>
      <c r="H7956" t="s">
        <v>24</v>
      </c>
      <c r="I7956" t="s">
        <v>24</v>
      </c>
      <c r="J7956" t="s">
        <v>25</v>
      </c>
      <c r="K7956" s="1">
        <v>43249</v>
      </c>
      <c r="L7956" t="s">
        <v>26</v>
      </c>
      <c r="N7956" t="s">
        <v>24</v>
      </c>
    </row>
    <row r="7957" spans="1:14" x14ac:dyDescent="0.25">
      <c r="A7957" t="s">
        <v>10318</v>
      </c>
      <c r="B7957" t="s">
        <v>4431</v>
      </c>
      <c r="C7957" t="s">
        <v>1270</v>
      </c>
      <c r="D7957" t="s">
        <v>21</v>
      </c>
      <c r="E7957">
        <v>98011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43249</v>
      </c>
      <c r="L7957" t="s">
        <v>26</v>
      </c>
      <c r="N7957" t="s">
        <v>24</v>
      </c>
    </row>
    <row r="7958" spans="1:14" x14ac:dyDescent="0.25">
      <c r="A7958" t="s">
        <v>5366</v>
      </c>
      <c r="B7958" t="s">
        <v>5367</v>
      </c>
      <c r="C7958" t="s">
        <v>4622</v>
      </c>
      <c r="D7958" t="s">
        <v>21</v>
      </c>
      <c r="E7958">
        <v>98327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43249</v>
      </c>
      <c r="L7958" t="s">
        <v>26</v>
      </c>
      <c r="N7958" t="s">
        <v>24</v>
      </c>
    </row>
    <row r="7959" spans="1:14" x14ac:dyDescent="0.25">
      <c r="A7959" t="s">
        <v>54</v>
      </c>
      <c r="B7959" t="s">
        <v>2807</v>
      </c>
      <c r="C7959" t="s">
        <v>132</v>
      </c>
      <c r="D7959" t="s">
        <v>21</v>
      </c>
      <c r="E7959">
        <v>99301</v>
      </c>
      <c r="F7959" t="s">
        <v>22</v>
      </c>
      <c r="G7959" t="s">
        <v>23</v>
      </c>
      <c r="H7959" t="s">
        <v>24</v>
      </c>
      <c r="I7959" t="s">
        <v>24</v>
      </c>
      <c r="J7959" t="s">
        <v>25</v>
      </c>
      <c r="K7959" s="1">
        <v>43249</v>
      </c>
      <c r="L7959" t="s">
        <v>26</v>
      </c>
      <c r="N7959" t="s">
        <v>24</v>
      </c>
    </row>
    <row r="7960" spans="1:14" x14ac:dyDescent="0.25">
      <c r="A7960" t="s">
        <v>10319</v>
      </c>
      <c r="B7960" t="s">
        <v>10320</v>
      </c>
      <c r="C7960" t="s">
        <v>115</v>
      </c>
      <c r="D7960" t="s">
        <v>21</v>
      </c>
      <c r="E7960">
        <v>98532</v>
      </c>
      <c r="F7960" t="s">
        <v>22</v>
      </c>
      <c r="G7960" t="s">
        <v>23</v>
      </c>
      <c r="H7960" t="s">
        <v>24</v>
      </c>
      <c r="I7960" t="s">
        <v>24</v>
      </c>
      <c r="J7960" t="s">
        <v>25</v>
      </c>
      <c r="K7960" s="1">
        <v>43249</v>
      </c>
      <c r="L7960" t="s">
        <v>26</v>
      </c>
      <c r="N7960" t="s">
        <v>24</v>
      </c>
    </row>
    <row r="7961" spans="1:14" x14ac:dyDescent="0.25">
      <c r="A7961" t="s">
        <v>10321</v>
      </c>
      <c r="B7961" t="s">
        <v>10322</v>
      </c>
      <c r="C7961" t="s">
        <v>470</v>
      </c>
      <c r="D7961" t="s">
        <v>21</v>
      </c>
      <c r="E7961">
        <v>98168</v>
      </c>
      <c r="F7961" t="s">
        <v>22</v>
      </c>
      <c r="G7961" t="s">
        <v>23</v>
      </c>
      <c r="H7961" t="s">
        <v>24</v>
      </c>
      <c r="I7961" t="s">
        <v>24</v>
      </c>
      <c r="J7961" t="s">
        <v>25</v>
      </c>
      <c r="K7961" s="1">
        <v>43246</v>
      </c>
      <c r="L7961" t="s">
        <v>26</v>
      </c>
      <c r="N7961" t="s">
        <v>24</v>
      </c>
    </row>
    <row r="7962" spans="1:14" x14ac:dyDescent="0.25">
      <c r="A7962" t="s">
        <v>1840</v>
      </c>
      <c r="B7962" t="s">
        <v>1841</v>
      </c>
      <c r="C7962" t="s">
        <v>443</v>
      </c>
      <c r="D7962" t="s">
        <v>21</v>
      </c>
      <c r="E7962">
        <v>98055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43245</v>
      </c>
      <c r="L7962" t="s">
        <v>26</v>
      </c>
      <c r="N7962" t="s">
        <v>24</v>
      </c>
    </row>
    <row r="7963" spans="1:14" x14ac:dyDescent="0.25">
      <c r="A7963" t="s">
        <v>10323</v>
      </c>
      <c r="B7963" t="s">
        <v>4955</v>
      </c>
      <c r="C7963" t="s">
        <v>1270</v>
      </c>
      <c r="D7963" t="s">
        <v>21</v>
      </c>
      <c r="E7963">
        <v>98011</v>
      </c>
      <c r="F7963" t="s">
        <v>22</v>
      </c>
      <c r="G7963" t="s">
        <v>23</v>
      </c>
      <c r="H7963" t="s">
        <v>24</v>
      </c>
      <c r="I7963" t="s">
        <v>24</v>
      </c>
      <c r="J7963" t="s">
        <v>25</v>
      </c>
      <c r="K7963" s="1">
        <v>43245</v>
      </c>
      <c r="L7963" t="s">
        <v>26</v>
      </c>
      <c r="N7963" t="s">
        <v>24</v>
      </c>
    </row>
    <row r="7964" spans="1:14" x14ac:dyDescent="0.25">
      <c r="A7964" t="s">
        <v>2635</v>
      </c>
      <c r="B7964" t="s">
        <v>2636</v>
      </c>
      <c r="C7964" t="s">
        <v>1203</v>
      </c>
      <c r="D7964" t="s">
        <v>21</v>
      </c>
      <c r="E7964">
        <v>98059</v>
      </c>
      <c r="F7964" t="s">
        <v>22</v>
      </c>
      <c r="G7964" t="s">
        <v>23</v>
      </c>
      <c r="H7964" t="s">
        <v>24</v>
      </c>
      <c r="I7964" t="s">
        <v>24</v>
      </c>
      <c r="J7964" t="s">
        <v>25</v>
      </c>
      <c r="K7964" s="1">
        <v>43245</v>
      </c>
      <c r="L7964" t="s">
        <v>26</v>
      </c>
      <c r="N7964" t="s">
        <v>24</v>
      </c>
    </row>
    <row r="7965" spans="1:14" x14ac:dyDescent="0.25">
      <c r="A7965" t="s">
        <v>10324</v>
      </c>
      <c r="B7965" t="s">
        <v>4571</v>
      </c>
      <c r="C7965" t="s">
        <v>443</v>
      </c>
      <c r="D7965" t="s">
        <v>21</v>
      </c>
      <c r="E7965">
        <v>98056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43245</v>
      </c>
      <c r="L7965" t="s">
        <v>26</v>
      </c>
      <c r="N7965" t="s">
        <v>24</v>
      </c>
    </row>
    <row r="7966" spans="1:14" x14ac:dyDescent="0.25">
      <c r="A7966" t="s">
        <v>7276</v>
      </c>
      <c r="B7966" t="s">
        <v>7277</v>
      </c>
      <c r="C7966" t="s">
        <v>20</v>
      </c>
      <c r="D7966" t="s">
        <v>21</v>
      </c>
      <c r="E7966">
        <v>98133</v>
      </c>
      <c r="F7966" t="s">
        <v>22</v>
      </c>
      <c r="G7966" t="s">
        <v>23</v>
      </c>
      <c r="H7966" t="s">
        <v>24</v>
      </c>
      <c r="I7966" t="s">
        <v>24</v>
      </c>
      <c r="J7966" t="s">
        <v>25</v>
      </c>
      <c r="K7966" s="1">
        <v>43245</v>
      </c>
      <c r="L7966" t="s">
        <v>26</v>
      </c>
      <c r="N7966" t="s">
        <v>24</v>
      </c>
    </row>
    <row r="7967" spans="1:14" x14ac:dyDescent="0.25">
      <c r="A7967" t="s">
        <v>10325</v>
      </c>
      <c r="B7967" t="s">
        <v>2613</v>
      </c>
      <c r="C7967" t="s">
        <v>525</v>
      </c>
      <c r="D7967" t="s">
        <v>21</v>
      </c>
      <c r="E7967">
        <v>98258</v>
      </c>
      <c r="F7967" t="s">
        <v>22</v>
      </c>
      <c r="G7967" t="s">
        <v>23</v>
      </c>
      <c r="H7967" t="s">
        <v>24</v>
      </c>
      <c r="I7967" t="s">
        <v>24</v>
      </c>
      <c r="J7967" t="s">
        <v>25</v>
      </c>
      <c r="K7967" s="1">
        <v>43245</v>
      </c>
      <c r="L7967" t="s">
        <v>26</v>
      </c>
      <c r="N7967" t="s">
        <v>24</v>
      </c>
    </row>
    <row r="7968" spans="1:14" x14ac:dyDescent="0.25">
      <c r="A7968" t="s">
        <v>5858</v>
      </c>
      <c r="B7968" t="s">
        <v>5859</v>
      </c>
      <c r="C7968" t="s">
        <v>687</v>
      </c>
      <c r="D7968" t="s">
        <v>21</v>
      </c>
      <c r="E7968">
        <v>98382</v>
      </c>
      <c r="F7968" t="s">
        <v>22</v>
      </c>
      <c r="G7968" t="s">
        <v>22</v>
      </c>
      <c r="H7968" t="s">
        <v>116</v>
      </c>
      <c r="I7968" t="s">
        <v>117</v>
      </c>
      <c r="J7968" s="1">
        <v>43188</v>
      </c>
      <c r="K7968" s="1">
        <v>43244</v>
      </c>
      <c r="L7968" t="s">
        <v>118</v>
      </c>
      <c r="N7968" t="s">
        <v>119</v>
      </c>
    </row>
    <row r="7969" spans="1:14" x14ac:dyDescent="0.25">
      <c r="A7969" t="s">
        <v>6749</v>
      </c>
      <c r="B7969" t="s">
        <v>6750</v>
      </c>
      <c r="C7969" t="s">
        <v>3222</v>
      </c>
      <c r="D7969" t="s">
        <v>21</v>
      </c>
      <c r="E7969">
        <v>99156</v>
      </c>
      <c r="F7969" t="s">
        <v>22</v>
      </c>
      <c r="G7969" t="s">
        <v>23</v>
      </c>
      <c r="H7969" t="s">
        <v>24</v>
      </c>
      <c r="I7969" t="s">
        <v>24</v>
      </c>
      <c r="J7969" t="s">
        <v>25</v>
      </c>
      <c r="K7969" s="1">
        <v>43244</v>
      </c>
      <c r="L7969" t="s">
        <v>26</v>
      </c>
      <c r="N7969" t="s">
        <v>24</v>
      </c>
    </row>
    <row r="7970" spans="1:14" x14ac:dyDescent="0.25">
      <c r="A7970" t="s">
        <v>6751</v>
      </c>
      <c r="B7970" t="s">
        <v>6752</v>
      </c>
      <c r="C7970" t="s">
        <v>3222</v>
      </c>
      <c r="D7970" t="s">
        <v>21</v>
      </c>
      <c r="E7970">
        <v>99156</v>
      </c>
      <c r="F7970" t="s">
        <v>22</v>
      </c>
      <c r="G7970" t="s">
        <v>23</v>
      </c>
      <c r="H7970" t="s">
        <v>24</v>
      </c>
      <c r="I7970" t="s">
        <v>24</v>
      </c>
      <c r="J7970" t="s">
        <v>25</v>
      </c>
      <c r="K7970" s="1">
        <v>43244</v>
      </c>
      <c r="L7970" t="s">
        <v>26</v>
      </c>
      <c r="N7970" t="s">
        <v>24</v>
      </c>
    </row>
    <row r="7971" spans="1:14" x14ac:dyDescent="0.25">
      <c r="A7971" t="s">
        <v>10326</v>
      </c>
      <c r="B7971" t="s">
        <v>1831</v>
      </c>
      <c r="C7971" t="s">
        <v>1542</v>
      </c>
      <c r="D7971" t="s">
        <v>21</v>
      </c>
      <c r="E7971">
        <v>98362</v>
      </c>
      <c r="F7971" t="s">
        <v>22</v>
      </c>
      <c r="G7971" t="s">
        <v>22</v>
      </c>
      <c r="H7971" t="s">
        <v>104</v>
      </c>
      <c r="I7971" t="s">
        <v>148</v>
      </c>
      <c r="J7971" s="1">
        <v>43188</v>
      </c>
      <c r="K7971" s="1">
        <v>43244</v>
      </c>
      <c r="L7971" t="s">
        <v>118</v>
      </c>
      <c r="N7971" t="s">
        <v>1858</v>
      </c>
    </row>
    <row r="7972" spans="1:14" x14ac:dyDescent="0.25">
      <c r="A7972" t="s">
        <v>10327</v>
      </c>
      <c r="B7972" t="s">
        <v>10328</v>
      </c>
      <c r="C7972" t="s">
        <v>286</v>
      </c>
      <c r="D7972" t="s">
        <v>21</v>
      </c>
      <c r="E7972">
        <v>98506</v>
      </c>
      <c r="F7972" t="s">
        <v>22</v>
      </c>
      <c r="G7972" t="s">
        <v>23</v>
      </c>
      <c r="H7972" t="s">
        <v>24</v>
      </c>
      <c r="I7972" t="s">
        <v>24</v>
      </c>
      <c r="J7972" t="s">
        <v>25</v>
      </c>
      <c r="K7972" s="1">
        <v>43244</v>
      </c>
      <c r="L7972" t="s">
        <v>26</v>
      </c>
      <c r="N7972" t="s">
        <v>24</v>
      </c>
    </row>
    <row r="7973" spans="1:14" x14ac:dyDescent="0.25">
      <c r="A7973" t="s">
        <v>4843</v>
      </c>
      <c r="B7973" t="s">
        <v>4844</v>
      </c>
      <c r="C7973" t="s">
        <v>56</v>
      </c>
      <c r="D7973" t="s">
        <v>21</v>
      </c>
      <c r="E7973">
        <v>99354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43244</v>
      </c>
      <c r="L7973" t="s">
        <v>26</v>
      </c>
      <c r="N7973" t="s">
        <v>24</v>
      </c>
    </row>
    <row r="7974" spans="1:14" x14ac:dyDescent="0.25">
      <c r="A7974" t="s">
        <v>7043</v>
      </c>
      <c r="B7974" t="s">
        <v>7044</v>
      </c>
      <c r="C7974" t="s">
        <v>2089</v>
      </c>
      <c r="D7974" t="s">
        <v>21</v>
      </c>
      <c r="E7974">
        <v>98338</v>
      </c>
      <c r="F7974" t="s">
        <v>22</v>
      </c>
      <c r="G7974" t="s">
        <v>23</v>
      </c>
      <c r="H7974" t="s">
        <v>24</v>
      </c>
      <c r="I7974" t="s">
        <v>24</v>
      </c>
      <c r="J7974" t="s">
        <v>25</v>
      </c>
      <c r="K7974" s="1">
        <v>43244</v>
      </c>
      <c r="L7974" t="s">
        <v>26</v>
      </c>
      <c r="N7974" t="s">
        <v>24</v>
      </c>
    </row>
    <row r="7975" spans="1:14" x14ac:dyDescent="0.25">
      <c r="A7975" t="s">
        <v>7643</v>
      </c>
      <c r="B7975" t="s">
        <v>7644</v>
      </c>
      <c r="C7975" t="s">
        <v>132</v>
      </c>
      <c r="D7975" t="s">
        <v>21</v>
      </c>
      <c r="E7975">
        <v>99301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43244</v>
      </c>
      <c r="L7975" t="s">
        <v>26</v>
      </c>
      <c r="N7975" t="s">
        <v>24</v>
      </c>
    </row>
    <row r="7976" spans="1:14" x14ac:dyDescent="0.25">
      <c r="A7976" t="s">
        <v>6659</v>
      </c>
      <c r="B7976" t="s">
        <v>6660</v>
      </c>
      <c r="C7976" t="s">
        <v>227</v>
      </c>
      <c r="D7976" t="s">
        <v>21</v>
      </c>
      <c r="E7976">
        <v>98229</v>
      </c>
      <c r="F7976" t="s">
        <v>22</v>
      </c>
      <c r="G7976" t="s">
        <v>23</v>
      </c>
      <c r="H7976" t="s">
        <v>24</v>
      </c>
      <c r="I7976" t="s">
        <v>24</v>
      </c>
      <c r="J7976" t="s">
        <v>25</v>
      </c>
      <c r="K7976" s="1">
        <v>43244</v>
      </c>
      <c r="L7976" t="s">
        <v>26</v>
      </c>
      <c r="N7976" t="s">
        <v>24</v>
      </c>
    </row>
    <row r="7977" spans="1:14" x14ac:dyDescent="0.25">
      <c r="A7977" t="s">
        <v>6661</v>
      </c>
      <c r="B7977" t="s">
        <v>6662</v>
      </c>
      <c r="C7977" t="s">
        <v>230</v>
      </c>
      <c r="D7977" t="s">
        <v>21</v>
      </c>
      <c r="E7977">
        <v>98264</v>
      </c>
      <c r="F7977" t="s">
        <v>22</v>
      </c>
      <c r="G7977" t="s">
        <v>23</v>
      </c>
      <c r="H7977" t="s">
        <v>24</v>
      </c>
      <c r="I7977" t="s">
        <v>24</v>
      </c>
      <c r="J7977" t="s">
        <v>25</v>
      </c>
      <c r="K7977" s="1">
        <v>43244</v>
      </c>
      <c r="L7977" t="s">
        <v>26</v>
      </c>
      <c r="N7977" t="s">
        <v>24</v>
      </c>
    </row>
    <row r="7978" spans="1:14" x14ac:dyDescent="0.25">
      <c r="A7978" t="s">
        <v>3751</v>
      </c>
      <c r="B7978" t="s">
        <v>3752</v>
      </c>
      <c r="C7978" t="s">
        <v>1542</v>
      </c>
      <c r="D7978" t="s">
        <v>21</v>
      </c>
      <c r="E7978">
        <v>98362</v>
      </c>
      <c r="F7978" t="s">
        <v>22</v>
      </c>
      <c r="G7978" t="s">
        <v>22</v>
      </c>
      <c r="H7978" t="s">
        <v>57</v>
      </c>
      <c r="I7978" t="s">
        <v>203</v>
      </c>
      <c r="J7978" s="1">
        <v>43188</v>
      </c>
      <c r="K7978" s="1">
        <v>43244</v>
      </c>
      <c r="L7978" t="s">
        <v>118</v>
      </c>
      <c r="N7978" t="s">
        <v>1992</v>
      </c>
    </row>
    <row r="7979" spans="1:14" x14ac:dyDescent="0.25">
      <c r="A7979" t="s">
        <v>1761</v>
      </c>
      <c r="B7979" t="s">
        <v>1762</v>
      </c>
      <c r="C7979" t="s">
        <v>1763</v>
      </c>
      <c r="D7979" t="s">
        <v>21</v>
      </c>
      <c r="E7979">
        <v>99153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43244</v>
      </c>
      <c r="L7979" t="s">
        <v>26</v>
      </c>
      <c r="N7979" t="s">
        <v>24</v>
      </c>
    </row>
    <row r="7980" spans="1:14" x14ac:dyDescent="0.25">
      <c r="A7980" t="s">
        <v>2816</v>
      </c>
      <c r="B7980" t="s">
        <v>5878</v>
      </c>
      <c r="C7980" t="s">
        <v>1542</v>
      </c>
      <c r="D7980" t="s">
        <v>21</v>
      </c>
      <c r="E7980">
        <v>98362</v>
      </c>
      <c r="F7980" t="s">
        <v>22</v>
      </c>
      <c r="G7980" t="s">
        <v>22</v>
      </c>
      <c r="H7980" t="s">
        <v>116</v>
      </c>
      <c r="I7980" t="s">
        <v>3817</v>
      </c>
      <c r="J7980" s="1">
        <v>43188</v>
      </c>
      <c r="K7980" s="1">
        <v>43244</v>
      </c>
      <c r="L7980" t="s">
        <v>118</v>
      </c>
      <c r="N7980" t="s">
        <v>1849</v>
      </c>
    </row>
    <row r="7981" spans="1:14" x14ac:dyDescent="0.25">
      <c r="A7981" t="s">
        <v>6627</v>
      </c>
      <c r="B7981" t="s">
        <v>6628</v>
      </c>
      <c r="C7981" t="s">
        <v>1094</v>
      </c>
      <c r="D7981" t="s">
        <v>21</v>
      </c>
      <c r="E7981">
        <v>98360</v>
      </c>
      <c r="F7981" t="s">
        <v>22</v>
      </c>
      <c r="G7981" t="s">
        <v>23</v>
      </c>
      <c r="H7981" t="s">
        <v>24</v>
      </c>
      <c r="I7981" t="s">
        <v>24</v>
      </c>
      <c r="J7981" t="s">
        <v>25</v>
      </c>
      <c r="K7981" s="1">
        <v>43244</v>
      </c>
      <c r="L7981" t="s">
        <v>26</v>
      </c>
      <c r="N7981" t="s">
        <v>24</v>
      </c>
    </row>
    <row r="7982" spans="1:14" x14ac:dyDescent="0.25">
      <c r="A7982" t="s">
        <v>1540</v>
      </c>
      <c r="B7982" t="s">
        <v>1541</v>
      </c>
      <c r="C7982" t="s">
        <v>1542</v>
      </c>
      <c r="D7982" t="s">
        <v>21</v>
      </c>
      <c r="E7982">
        <v>98343</v>
      </c>
      <c r="F7982" t="s">
        <v>22</v>
      </c>
      <c r="G7982" t="s">
        <v>22</v>
      </c>
      <c r="H7982" t="s">
        <v>116</v>
      </c>
      <c r="I7982" t="s">
        <v>117</v>
      </c>
      <c r="J7982" s="1">
        <v>43188</v>
      </c>
      <c r="K7982" s="1">
        <v>43244</v>
      </c>
      <c r="L7982" t="s">
        <v>118</v>
      </c>
      <c r="N7982" t="s">
        <v>1992</v>
      </c>
    </row>
    <row r="7983" spans="1:14" x14ac:dyDescent="0.25">
      <c r="A7983" t="s">
        <v>3753</v>
      </c>
      <c r="B7983" t="s">
        <v>3754</v>
      </c>
      <c r="C7983" t="s">
        <v>1542</v>
      </c>
      <c r="D7983" t="s">
        <v>21</v>
      </c>
      <c r="E7983">
        <v>98363</v>
      </c>
      <c r="F7983" t="s">
        <v>22</v>
      </c>
      <c r="G7983" t="s">
        <v>22</v>
      </c>
      <c r="H7983" t="s">
        <v>116</v>
      </c>
      <c r="I7983" t="s">
        <v>3817</v>
      </c>
      <c r="J7983" s="1">
        <v>43188</v>
      </c>
      <c r="K7983" s="1">
        <v>43244</v>
      </c>
      <c r="L7983" t="s">
        <v>118</v>
      </c>
      <c r="N7983" t="s">
        <v>1992</v>
      </c>
    </row>
    <row r="7984" spans="1:14" x14ac:dyDescent="0.25">
      <c r="A7984" t="s">
        <v>7280</v>
      </c>
      <c r="B7984" t="s">
        <v>7281</v>
      </c>
      <c r="C7984" t="s">
        <v>4122</v>
      </c>
      <c r="D7984" t="s">
        <v>21</v>
      </c>
      <c r="E7984">
        <v>98236</v>
      </c>
      <c r="F7984" t="s">
        <v>22</v>
      </c>
      <c r="G7984" t="s">
        <v>23</v>
      </c>
      <c r="H7984" t="s">
        <v>24</v>
      </c>
      <c r="I7984" t="s">
        <v>24</v>
      </c>
      <c r="J7984" t="s">
        <v>25</v>
      </c>
      <c r="K7984" s="1">
        <v>43244</v>
      </c>
      <c r="L7984" t="s">
        <v>26</v>
      </c>
      <c r="N7984" t="s">
        <v>24</v>
      </c>
    </row>
    <row r="7985" spans="1:14" x14ac:dyDescent="0.25">
      <c r="A7985" t="s">
        <v>4403</v>
      </c>
      <c r="B7985" t="s">
        <v>10329</v>
      </c>
      <c r="C7985" t="s">
        <v>1542</v>
      </c>
      <c r="D7985" t="s">
        <v>21</v>
      </c>
      <c r="E7985">
        <v>98362</v>
      </c>
      <c r="F7985" t="s">
        <v>22</v>
      </c>
      <c r="G7985" t="s">
        <v>22</v>
      </c>
      <c r="H7985" t="s">
        <v>116</v>
      </c>
      <c r="I7985" t="s">
        <v>117</v>
      </c>
      <c r="J7985" s="1">
        <v>43188</v>
      </c>
      <c r="K7985" s="1">
        <v>43244</v>
      </c>
      <c r="L7985" t="s">
        <v>118</v>
      </c>
      <c r="N7985" t="s">
        <v>1992</v>
      </c>
    </row>
    <row r="7986" spans="1:14" x14ac:dyDescent="0.25">
      <c r="A7986" t="s">
        <v>1764</v>
      </c>
      <c r="B7986" t="s">
        <v>1765</v>
      </c>
      <c r="C7986" t="s">
        <v>1766</v>
      </c>
      <c r="D7986" t="s">
        <v>21</v>
      </c>
      <c r="E7986">
        <v>99152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43244</v>
      </c>
      <c r="L7986" t="s">
        <v>26</v>
      </c>
      <c r="N7986" t="s">
        <v>24</v>
      </c>
    </row>
    <row r="7987" spans="1:14" x14ac:dyDescent="0.25">
      <c r="A7987" t="s">
        <v>7617</v>
      </c>
      <c r="B7987" t="s">
        <v>7618</v>
      </c>
      <c r="C7987" t="s">
        <v>37</v>
      </c>
      <c r="D7987" t="s">
        <v>21</v>
      </c>
      <c r="E7987">
        <v>99336</v>
      </c>
      <c r="F7987" t="s">
        <v>22</v>
      </c>
      <c r="G7987" t="s">
        <v>23</v>
      </c>
      <c r="H7987" t="s">
        <v>24</v>
      </c>
      <c r="I7987" t="s">
        <v>24</v>
      </c>
      <c r="J7987" t="s">
        <v>25</v>
      </c>
      <c r="K7987" s="1">
        <v>43244</v>
      </c>
      <c r="L7987" t="s">
        <v>26</v>
      </c>
      <c r="N7987" t="s">
        <v>24</v>
      </c>
    </row>
    <row r="7988" spans="1:14" x14ac:dyDescent="0.25">
      <c r="A7988" t="s">
        <v>6837</v>
      </c>
      <c r="B7988" t="s">
        <v>6838</v>
      </c>
      <c r="C7988" t="s">
        <v>3222</v>
      </c>
      <c r="D7988" t="s">
        <v>21</v>
      </c>
      <c r="E7988">
        <v>99156</v>
      </c>
      <c r="F7988" t="s">
        <v>22</v>
      </c>
      <c r="G7988" t="s">
        <v>23</v>
      </c>
      <c r="H7988" t="s">
        <v>24</v>
      </c>
      <c r="I7988" t="s">
        <v>24</v>
      </c>
      <c r="J7988" t="s">
        <v>25</v>
      </c>
      <c r="K7988" s="1">
        <v>43244</v>
      </c>
      <c r="L7988" t="s">
        <v>26</v>
      </c>
      <c r="N7988" t="s">
        <v>24</v>
      </c>
    </row>
    <row r="7989" spans="1:14" x14ac:dyDescent="0.25">
      <c r="A7989" t="s">
        <v>10330</v>
      </c>
      <c r="B7989" t="s">
        <v>192</v>
      </c>
      <c r="C7989" t="s">
        <v>193</v>
      </c>
      <c r="D7989" t="s">
        <v>21</v>
      </c>
      <c r="E7989">
        <v>99119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43244</v>
      </c>
      <c r="L7989" t="s">
        <v>26</v>
      </c>
      <c r="N7989" t="s">
        <v>24</v>
      </c>
    </row>
    <row r="7990" spans="1:14" x14ac:dyDescent="0.25">
      <c r="A7990" t="s">
        <v>4482</v>
      </c>
      <c r="B7990" t="s">
        <v>4483</v>
      </c>
      <c r="C7990" t="s">
        <v>56</v>
      </c>
      <c r="D7990" t="s">
        <v>21</v>
      </c>
      <c r="E7990">
        <v>99354</v>
      </c>
      <c r="F7990" t="s">
        <v>22</v>
      </c>
      <c r="G7990" t="s">
        <v>23</v>
      </c>
      <c r="H7990" t="s">
        <v>24</v>
      </c>
      <c r="I7990" t="s">
        <v>24</v>
      </c>
      <c r="J7990" t="s">
        <v>25</v>
      </c>
      <c r="K7990" s="1">
        <v>43243</v>
      </c>
      <c r="L7990" t="s">
        <v>26</v>
      </c>
      <c r="N7990" t="s">
        <v>24</v>
      </c>
    </row>
    <row r="7991" spans="1:14" x14ac:dyDescent="0.25">
      <c r="A7991" t="s">
        <v>10331</v>
      </c>
      <c r="B7991" t="s">
        <v>873</v>
      </c>
      <c r="C7991" t="s">
        <v>20</v>
      </c>
      <c r="D7991" t="s">
        <v>21</v>
      </c>
      <c r="E7991">
        <v>98106</v>
      </c>
      <c r="F7991" t="s">
        <v>22</v>
      </c>
      <c r="G7991" t="s">
        <v>23</v>
      </c>
      <c r="H7991" t="s">
        <v>24</v>
      </c>
      <c r="I7991" t="s">
        <v>24</v>
      </c>
      <c r="J7991" t="s">
        <v>25</v>
      </c>
      <c r="K7991" s="1">
        <v>43243</v>
      </c>
      <c r="L7991" t="s">
        <v>26</v>
      </c>
      <c r="N7991" t="s">
        <v>24</v>
      </c>
    </row>
    <row r="7992" spans="1:14" x14ac:dyDescent="0.25">
      <c r="A7992" t="s">
        <v>4268</v>
      </c>
      <c r="B7992" t="s">
        <v>4269</v>
      </c>
      <c r="C7992" t="s">
        <v>56</v>
      </c>
      <c r="D7992" t="s">
        <v>21</v>
      </c>
      <c r="E7992">
        <v>99352</v>
      </c>
      <c r="F7992" t="s">
        <v>22</v>
      </c>
      <c r="G7992" t="s">
        <v>23</v>
      </c>
      <c r="H7992" t="s">
        <v>24</v>
      </c>
      <c r="I7992" t="s">
        <v>24</v>
      </c>
      <c r="J7992" t="s">
        <v>25</v>
      </c>
      <c r="K7992" s="1">
        <v>43243</v>
      </c>
      <c r="L7992" t="s">
        <v>26</v>
      </c>
      <c r="N7992" t="s">
        <v>24</v>
      </c>
    </row>
    <row r="7993" spans="1:14" x14ac:dyDescent="0.25">
      <c r="A7993" t="s">
        <v>10332</v>
      </c>
      <c r="B7993" t="s">
        <v>10333</v>
      </c>
      <c r="C7993" t="s">
        <v>261</v>
      </c>
      <c r="D7993" t="s">
        <v>21</v>
      </c>
      <c r="E7993">
        <v>99208</v>
      </c>
      <c r="F7993" t="s">
        <v>22</v>
      </c>
      <c r="G7993" t="s">
        <v>23</v>
      </c>
      <c r="H7993" t="s">
        <v>24</v>
      </c>
      <c r="I7993" t="s">
        <v>24</v>
      </c>
      <c r="J7993" t="s">
        <v>25</v>
      </c>
      <c r="K7993" s="1">
        <v>43243</v>
      </c>
      <c r="L7993" t="s">
        <v>26</v>
      </c>
      <c r="N7993" t="s">
        <v>24</v>
      </c>
    </row>
    <row r="7994" spans="1:14" x14ac:dyDescent="0.25">
      <c r="A7994" t="s">
        <v>5359</v>
      </c>
      <c r="B7994" t="s">
        <v>5360</v>
      </c>
      <c r="C7994" t="s">
        <v>1270</v>
      </c>
      <c r="D7994" t="s">
        <v>21</v>
      </c>
      <c r="E7994">
        <v>98011</v>
      </c>
      <c r="F7994" t="s">
        <v>22</v>
      </c>
      <c r="G7994" t="s">
        <v>23</v>
      </c>
      <c r="H7994" t="s">
        <v>24</v>
      </c>
      <c r="I7994" t="s">
        <v>24</v>
      </c>
      <c r="J7994" t="s">
        <v>25</v>
      </c>
      <c r="K7994" s="1">
        <v>43243</v>
      </c>
      <c r="L7994" t="s">
        <v>26</v>
      </c>
      <c r="N7994" t="s">
        <v>24</v>
      </c>
    </row>
    <row r="7995" spans="1:14" x14ac:dyDescent="0.25">
      <c r="A7995" t="s">
        <v>4836</v>
      </c>
      <c r="B7995" t="s">
        <v>4837</v>
      </c>
      <c r="C7995" t="s">
        <v>20</v>
      </c>
      <c r="D7995" t="s">
        <v>21</v>
      </c>
      <c r="E7995">
        <v>98106</v>
      </c>
      <c r="F7995" t="s">
        <v>22</v>
      </c>
      <c r="G7995" t="s">
        <v>23</v>
      </c>
      <c r="H7995" t="s">
        <v>24</v>
      </c>
      <c r="I7995" t="s">
        <v>24</v>
      </c>
      <c r="J7995" t="s">
        <v>25</v>
      </c>
      <c r="K7995" s="1">
        <v>43243</v>
      </c>
      <c r="L7995" t="s">
        <v>26</v>
      </c>
      <c r="N7995" t="s">
        <v>24</v>
      </c>
    </row>
    <row r="7996" spans="1:14" x14ac:dyDescent="0.25">
      <c r="A7996" t="s">
        <v>4348</v>
      </c>
      <c r="B7996" t="s">
        <v>4349</v>
      </c>
      <c r="C7996" t="s">
        <v>20</v>
      </c>
      <c r="D7996" t="s">
        <v>21</v>
      </c>
      <c r="E7996">
        <v>98108</v>
      </c>
      <c r="F7996" t="s">
        <v>22</v>
      </c>
      <c r="G7996" t="s">
        <v>23</v>
      </c>
      <c r="H7996" t="s">
        <v>24</v>
      </c>
      <c r="I7996" t="s">
        <v>24</v>
      </c>
      <c r="J7996" t="s">
        <v>25</v>
      </c>
      <c r="K7996" s="1">
        <v>43243</v>
      </c>
      <c r="L7996" t="s">
        <v>26</v>
      </c>
      <c r="N7996" t="s">
        <v>24</v>
      </c>
    </row>
    <row r="7997" spans="1:14" x14ac:dyDescent="0.25">
      <c r="A7997" t="s">
        <v>356</v>
      </c>
      <c r="B7997" t="s">
        <v>5200</v>
      </c>
      <c r="C7997" t="s">
        <v>1270</v>
      </c>
      <c r="D7997" t="s">
        <v>21</v>
      </c>
      <c r="E7997">
        <v>98011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43243</v>
      </c>
      <c r="L7997" t="s">
        <v>26</v>
      </c>
      <c r="N7997" t="s">
        <v>24</v>
      </c>
    </row>
    <row r="7998" spans="1:14" x14ac:dyDescent="0.25">
      <c r="A7998" t="s">
        <v>7088</v>
      </c>
      <c r="B7998" t="s">
        <v>7089</v>
      </c>
      <c r="C7998" t="s">
        <v>115</v>
      </c>
      <c r="D7998" t="s">
        <v>21</v>
      </c>
      <c r="E7998">
        <v>98532</v>
      </c>
      <c r="F7998" t="s">
        <v>22</v>
      </c>
      <c r="G7998" t="s">
        <v>23</v>
      </c>
      <c r="H7998" t="s">
        <v>24</v>
      </c>
      <c r="I7998" t="s">
        <v>24</v>
      </c>
      <c r="J7998" t="s">
        <v>25</v>
      </c>
      <c r="K7998" s="1">
        <v>43243</v>
      </c>
      <c r="L7998" t="s">
        <v>26</v>
      </c>
      <c r="N7998" t="s">
        <v>24</v>
      </c>
    </row>
    <row r="7999" spans="1:14" x14ac:dyDescent="0.25">
      <c r="A7999" t="s">
        <v>1088</v>
      </c>
      <c r="B7999" t="s">
        <v>1089</v>
      </c>
      <c r="C7999" t="s">
        <v>132</v>
      </c>
      <c r="D7999" t="s">
        <v>21</v>
      </c>
      <c r="E7999">
        <v>99301</v>
      </c>
      <c r="F7999" t="s">
        <v>22</v>
      </c>
      <c r="G7999" t="s">
        <v>23</v>
      </c>
      <c r="H7999" t="s">
        <v>24</v>
      </c>
      <c r="I7999" t="s">
        <v>24</v>
      </c>
      <c r="J7999" t="s">
        <v>25</v>
      </c>
      <c r="K7999" s="1">
        <v>43243</v>
      </c>
      <c r="L7999" t="s">
        <v>26</v>
      </c>
      <c r="N7999" t="s">
        <v>24</v>
      </c>
    </row>
    <row r="8000" spans="1:14" x14ac:dyDescent="0.25">
      <c r="A8000" t="s">
        <v>2816</v>
      </c>
      <c r="B8000" t="s">
        <v>8082</v>
      </c>
      <c r="C8000" t="s">
        <v>261</v>
      </c>
      <c r="D8000" t="s">
        <v>21</v>
      </c>
      <c r="E8000">
        <v>99208</v>
      </c>
      <c r="F8000" t="s">
        <v>22</v>
      </c>
      <c r="G8000" t="s">
        <v>23</v>
      </c>
      <c r="H8000" t="s">
        <v>24</v>
      </c>
      <c r="I8000" t="s">
        <v>24</v>
      </c>
      <c r="J8000" t="s">
        <v>25</v>
      </c>
      <c r="K8000" s="1">
        <v>43243</v>
      </c>
      <c r="L8000" t="s">
        <v>26</v>
      </c>
      <c r="N8000" t="s">
        <v>24</v>
      </c>
    </row>
    <row r="8001" spans="1:14" x14ac:dyDescent="0.25">
      <c r="A8001" t="s">
        <v>5652</v>
      </c>
      <c r="B8001" t="s">
        <v>5653</v>
      </c>
      <c r="C8001" t="s">
        <v>34</v>
      </c>
      <c r="D8001" t="s">
        <v>21</v>
      </c>
      <c r="E8001">
        <v>98642</v>
      </c>
      <c r="F8001" t="s">
        <v>23</v>
      </c>
      <c r="G8001" t="s">
        <v>23</v>
      </c>
      <c r="H8001" t="s">
        <v>24</v>
      </c>
      <c r="I8001" t="s">
        <v>24</v>
      </c>
      <c r="J8001" t="s">
        <v>25</v>
      </c>
      <c r="K8001" s="1">
        <v>43243</v>
      </c>
      <c r="L8001" t="s">
        <v>26</v>
      </c>
      <c r="N8001" t="s">
        <v>24</v>
      </c>
    </row>
    <row r="8002" spans="1:14" x14ac:dyDescent="0.25">
      <c r="A8002" t="s">
        <v>1805</v>
      </c>
      <c r="B8002" t="s">
        <v>1806</v>
      </c>
      <c r="C8002" t="s">
        <v>20</v>
      </c>
      <c r="D8002" t="s">
        <v>21</v>
      </c>
      <c r="E8002">
        <v>98122</v>
      </c>
      <c r="F8002" t="s">
        <v>22</v>
      </c>
      <c r="G8002" t="s">
        <v>23</v>
      </c>
      <c r="H8002" t="s">
        <v>24</v>
      </c>
      <c r="I8002" t="s">
        <v>24</v>
      </c>
      <c r="J8002" t="s">
        <v>25</v>
      </c>
      <c r="K8002" s="1">
        <v>43243</v>
      </c>
      <c r="L8002" t="s">
        <v>26</v>
      </c>
      <c r="N8002" t="s">
        <v>24</v>
      </c>
    </row>
    <row r="8003" spans="1:14" x14ac:dyDescent="0.25">
      <c r="A8003" t="s">
        <v>556</v>
      </c>
      <c r="B8003" t="s">
        <v>3076</v>
      </c>
      <c r="C8003" t="s">
        <v>115</v>
      </c>
      <c r="D8003" t="s">
        <v>21</v>
      </c>
      <c r="E8003">
        <v>98532</v>
      </c>
      <c r="F8003" t="s">
        <v>22</v>
      </c>
      <c r="G8003" t="s">
        <v>23</v>
      </c>
      <c r="H8003" t="s">
        <v>24</v>
      </c>
      <c r="I8003" t="s">
        <v>24</v>
      </c>
      <c r="J8003" t="s">
        <v>25</v>
      </c>
      <c r="K8003" s="1">
        <v>43243</v>
      </c>
      <c r="L8003" t="s">
        <v>26</v>
      </c>
      <c r="N8003" t="s">
        <v>24</v>
      </c>
    </row>
    <row r="8004" spans="1:14" x14ac:dyDescent="0.25">
      <c r="A8004" t="s">
        <v>2972</v>
      </c>
      <c r="B8004" t="s">
        <v>2973</v>
      </c>
      <c r="C8004" t="s">
        <v>1270</v>
      </c>
      <c r="D8004" t="s">
        <v>21</v>
      </c>
      <c r="E8004">
        <v>98021</v>
      </c>
      <c r="F8004" t="s">
        <v>22</v>
      </c>
      <c r="G8004" t="s">
        <v>23</v>
      </c>
      <c r="H8004" t="s">
        <v>24</v>
      </c>
      <c r="I8004" t="s">
        <v>24</v>
      </c>
      <c r="J8004" t="s">
        <v>25</v>
      </c>
      <c r="K8004" s="1">
        <v>43242</v>
      </c>
      <c r="L8004" t="s">
        <v>26</v>
      </c>
      <c r="N8004" t="s">
        <v>24</v>
      </c>
    </row>
    <row r="8005" spans="1:14" x14ac:dyDescent="0.25">
      <c r="A8005" t="s">
        <v>2308</v>
      </c>
      <c r="B8005" t="s">
        <v>2309</v>
      </c>
      <c r="C8005" t="s">
        <v>403</v>
      </c>
      <c r="D8005" t="s">
        <v>21</v>
      </c>
      <c r="E8005">
        <v>98611</v>
      </c>
      <c r="F8005" t="s">
        <v>23</v>
      </c>
      <c r="G8005" t="s">
        <v>23</v>
      </c>
      <c r="H8005" t="s">
        <v>24</v>
      </c>
      <c r="I8005" t="s">
        <v>24</v>
      </c>
      <c r="J8005" t="s">
        <v>25</v>
      </c>
      <c r="K8005" s="1">
        <v>43242</v>
      </c>
      <c r="L8005" t="s">
        <v>26</v>
      </c>
      <c r="N8005" t="s">
        <v>24</v>
      </c>
    </row>
    <row r="8006" spans="1:14" x14ac:dyDescent="0.25">
      <c r="A8006" t="s">
        <v>4953</v>
      </c>
      <c r="B8006" t="s">
        <v>4954</v>
      </c>
      <c r="C8006" t="s">
        <v>1270</v>
      </c>
      <c r="D8006" t="s">
        <v>21</v>
      </c>
      <c r="E8006">
        <v>98021</v>
      </c>
      <c r="F8006" t="s">
        <v>22</v>
      </c>
      <c r="G8006" t="s">
        <v>23</v>
      </c>
      <c r="H8006" t="s">
        <v>24</v>
      </c>
      <c r="I8006" t="s">
        <v>24</v>
      </c>
      <c r="J8006" t="s">
        <v>25</v>
      </c>
      <c r="K8006" s="1">
        <v>43242</v>
      </c>
      <c r="L8006" t="s">
        <v>26</v>
      </c>
      <c r="N8006" t="s">
        <v>24</v>
      </c>
    </row>
    <row r="8007" spans="1:14" x14ac:dyDescent="0.25">
      <c r="A8007" t="s">
        <v>7936</v>
      </c>
      <c r="B8007" t="s">
        <v>10334</v>
      </c>
      <c r="C8007" t="s">
        <v>142</v>
      </c>
      <c r="D8007" t="s">
        <v>21</v>
      </c>
      <c r="E8007">
        <v>98908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43242</v>
      </c>
      <c r="L8007" t="s">
        <v>26</v>
      </c>
      <c r="N8007" t="s">
        <v>24</v>
      </c>
    </row>
    <row r="8008" spans="1:14" x14ac:dyDescent="0.25">
      <c r="A8008" t="s">
        <v>264</v>
      </c>
      <c r="B8008" t="s">
        <v>3051</v>
      </c>
      <c r="C8008" t="s">
        <v>1145</v>
      </c>
      <c r="D8008" t="s">
        <v>21</v>
      </c>
      <c r="E8008">
        <v>98294</v>
      </c>
      <c r="F8008" t="s">
        <v>22</v>
      </c>
      <c r="G8008" t="s">
        <v>23</v>
      </c>
      <c r="H8008" t="s">
        <v>24</v>
      </c>
      <c r="I8008" t="s">
        <v>24</v>
      </c>
      <c r="J8008" t="s">
        <v>25</v>
      </c>
      <c r="K8008" s="1">
        <v>43242</v>
      </c>
      <c r="L8008" t="s">
        <v>26</v>
      </c>
      <c r="N8008" t="s">
        <v>24</v>
      </c>
    </row>
    <row r="8009" spans="1:14" x14ac:dyDescent="0.25">
      <c r="A8009" t="s">
        <v>10335</v>
      </c>
      <c r="B8009" t="s">
        <v>10336</v>
      </c>
      <c r="C8009" t="s">
        <v>4650</v>
      </c>
      <c r="D8009" t="s">
        <v>21</v>
      </c>
      <c r="E8009">
        <v>98935</v>
      </c>
      <c r="F8009" t="s">
        <v>22</v>
      </c>
      <c r="G8009" t="s">
        <v>23</v>
      </c>
      <c r="H8009" t="s">
        <v>24</v>
      </c>
      <c r="I8009" t="s">
        <v>24</v>
      </c>
      <c r="J8009" t="s">
        <v>25</v>
      </c>
      <c r="K8009" s="1">
        <v>43242</v>
      </c>
      <c r="L8009" t="s">
        <v>26</v>
      </c>
      <c r="N8009" t="s">
        <v>24</v>
      </c>
    </row>
    <row r="8010" spans="1:14" x14ac:dyDescent="0.25">
      <c r="A8010" t="s">
        <v>4648</v>
      </c>
      <c r="B8010" t="s">
        <v>4649</v>
      </c>
      <c r="C8010" t="s">
        <v>4650</v>
      </c>
      <c r="D8010" t="s">
        <v>21</v>
      </c>
      <c r="E8010">
        <v>98935</v>
      </c>
      <c r="F8010" t="s">
        <v>22</v>
      </c>
      <c r="G8010" t="s">
        <v>23</v>
      </c>
      <c r="H8010" t="s">
        <v>24</v>
      </c>
      <c r="I8010" t="s">
        <v>24</v>
      </c>
      <c r="J8010" t="s">
        <v>25</v>
      </c>
      <c r="K8010" s="1">
        <v>43242</v>
      </c>
      <c r="L8010" t="s">
        <v>26</v>
      </c>
      <c r="N8010" t="s">
        <v>24</v>
      </c>
    </row>
    <row r="8011" spans="1:14" x14ac:dyDescent="0.25">
      <c r="A8011" t="s">
        <v>10337</v>
      </c>
      <c r="B8011" t="s">
        <v>2508</v>
      </c>
      <c r="C8011" t="s">
        <v>318</v>
      </c>
      <c r="D8011" t="s">
        <v>21</v>
      </c>
      <c r="E8011">
        <v>98625</v>
      </c>
      <c r="F8011" t="s">
        <v>22</v>
      </c>
      <c r="G8011" t="s">
        <v>23</v>
      </c>
      <c r="H8011" t="s">
        <v>24</v>
      </c>
      <c r="I8011" t="s">
        <v>24</v>
      </c>
      <c r="J8011" t="s">
        <v>25</v>
      </c>
      <c r="K8011" s="1">
        <v>43242</v>
      </c>
      <c r="L8011" t="s">
        <v>26</v>
      </c>
      <c r="N8011" t="s">
        <v>24</v>
      </c>
    </row>
    <row r="8012" spans="1:14" x14ac:dyDescent="0.25">
      <c r="A8012" t="s">
        <v>10338</v>
      </c>
      <c r="B8012" t="s">
        <v>10339</v>
      </c>
      <c r="C8012" t="s">
        <v>172</v>
      </c>
      <c r="D8012" t="s">
        <v>21</v>
      </c>
      <c r="E8012">
        <v>98953</v>
      </c>
      <c r="F8012" t="s">
        <v>22</v>
      </c>
      <c r="G8012" t="s">
        <v>23</v>
      </c>
      <c r="H8012" t="s">
        <v>24</v>
      </c>
      <c r="I8012" t="s">
        <v>24</v>
      </c>
      <c r="J8012" t="s">
        <v>25</v>
      </c>
      <c r="K8012" s="1">
        <v>43242</v>
      </c>
      <c r="L8012" t="s">
        <v>26</v>
      </c>
      <c r="N8012" t="s">
        <v>24</v>
      </c>
    </row>
    <row r="8013" spans="1:14" x14ac:dyDescent="0.25">
      <c r="A8013" t="s">
        <v>316</v>
      </c>
      <c r="B8013" t="s">
        <v>7905</v>
      </c>
      <c r="C8013" t="s">
        <v>268</v>
      </c>
      <c r="D8013" t="s">
        <v>21</v>
      </c>
      <c r="E8013">
        <v>98188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43242</v>
      </c>
      <c r="L8013" t="s">
        <v>26</v>
      </c>
      <c r="N8013" t="s">
        <v>24</v>
      </c>
    </row>
    <row r="8014" spans="1:14" x14ac:dyDescent="0.25">
      <c r="A8014" t="s">
        <v>4657</v>
      </c>
      <c r="B8014" t="s">
        <v>4658</v>
      </c>
      <c r="C8014" t="s">
        <v>4650</v>
      </c>
      <c r="D8014" t="s">
        <v>21</v>
      </c>
      <c r="E8014">
        <v>98935</v>
      </c>
      <c r="F8014" t="s">
        <v>22</v>
      </c>
      <c r="G8014" t="s">
        <v>23</v>
      </c>
      <c r="H8014" t="s">
        <v>24</v>
      </c>
      <c r="I8014" t="s">
        <v>24</v>
      </c>
      <c r="J8014" t="s">
        <v>25</v>
      </c>
      <c r="K8014" s="1">
        <v>43242</v>
      </c>
      <c r="L8014" t="s">
        <v>26</v>
      </c>
      <c r="N8014" t="s">
        <v>24</v>
      </c>
    </row>
    <row r="8015" spans="1:14" x14ac:dyDescent="0.25">
      <c r="A8015" t="s">
        <v>3065</v>
      </c>
      <c r="B8015" t="s">
        <v>3066</v>
      </c>
      <c r="C8015" t="s">
        <v>1018</v>
      </c>
      <c r="D8015" t="s">
        <v>21</v>
      </c>
      <c r="E8015">
        <v>98531</v>
      </c>
      <c r="F8015" t="s">
        <v>22</v>
      </c>
      <c r="G8015" t="s">
        <v>23</v>
      </c>
      <c r="H8015" t="s">
        <v>24</v>
      </c>
      <c r="I8015" t="s">
        <v>24</v>
      </c>
      <c r="J8015" t="s">
        <v>25</v>
      </c>
      <c r="K8015" s="1">
        <v>43242</v>
      </c>
      <c r="L8015" t="s">
        <v>26</v>
      </c>
      <c r="N8015" t="s">
        <v>24</v>
      </c>
    </row>
    <row r="8016" spans="1:14" x14ac:dyDescent="0.25">
      <c r="A8016" t="s">
        <v>5262</v>
      </c>
      <c r="B8016" t="s">
        <v>10340</v>
      </c>
      <c r="C8016" t="s">
        <v>178</v>
      </c>
      <c r="D8016" t="s">
        <v>21</v>
      </c>
      <c r="E8016">
        <v>98944</v>
      </c>
      <c r="F8016" t="s">
        <v>22</v>
      </c>
      <c r="G8016" t="s">
        <v>23</v>
      </c>
      <c r="H8016" t="s">
        <v>24</v>
      </c>
      <c r="I8016" t="s">
        <v>24</v>
      </c>
      <c r="J8016" t="s">
        <v>25</v>
      </c>
      <c r="K8016" s="1">
        <v>43242</v>
      </c>
      <c r="L8016" t="s">
        <v>26</v>
      </c>
      <c r="N8016" t="s">
        <v>24</v>
      </c>
    </row>
    <row r="8017" spans="1:14" x14ac:dyDescent="0.25">
      <c r="A8017" t="s">
        <v>1086</v>
      </c>
      <c r="B8017" t="s">
        <v>1087</v>
      </c>
      <c r="C8017" t="s">
        <v>132</v>
      </c>
      <c r="D8017" t="s">
        <v>21</v>
      </c>
      <c r="E8017">
        <v>99301</v>
      </c>
      <c r="F8017" t="s">
        <v>22</v>
      </c>
      <c r="G8017" t="s">
        <v>23</v>
      </c>
      <c r="H8017" t="s">
        <v>24</v>
      </c>
      <c r="I8017" t="s">
        <v>24</v>
      </c>
      <c r="J8017" t="s">
        <v>25</v>
      </c>
      <c r="K8017" s="1">
        <v>43242</v>
      </c>
      <c r="L8017" t="s">
        <v>26</v>
      </c>
      <c r="N8017" t="s">
        <v>24</v>
      </c>
    </row>
    <row r="8018" spans="1:14" x14ac:dyDescent="0.25">
      <c r="A8018" t="s">
        <v>1568</v>
      </c>
      <c r="B8018" t="s">
        <v>7141</v>
      </c>
      <c r="C8018" t="s">
        <v>20</v>
      </c>
      <c r="D8018" t="s">
        <v>21</v>
      </c>
      <c r="E8018">
        <v>98146</v>
      </c>
      <c r="F8018" t="s">
        <v>22</v>
      </c>
      <c r="G8018" t="s">
        <v>23</v>
      </c>
      <c r="H8018" t="s">
        <v>24</v>
      </c>
      <c r="I8018" t="s">
        <v>24</v>
      </c>
      <c r="J8018" t="s">
        <v>25</v>
      </c>
      <c r="K8018" s="1">
        <v>43242</v>
      </c>
      <c r="L8018" t="s">
        <v>26</v>
      </c>
      <c r="N8018" t="s">
        <v>24</v>
      </c>
    </row>
    <row r="8019" spans="1:14" x14ac:dyDescent="0.25">
      <c r="A8019" t="s">
        <v>405</v>
      </c>
      <c r="B8019" t="s">
        <v>4396</v>
      </c>
      <c r="C8019" t="s">
        <v>206</v>
      </c>
      <c r="D8019" t="s">
        <v>21</v>
      </c>
      <c r="E8019">
        <v>98272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43242</v>
      </c>
      <c r="L8019" t="s">
        <v>26</v>
      </c>
      <c r="N8019" t="s">
        <v>24</v>
      </c>
    </row>
    <row r="8020" spans="1:14" x14ac:dyDescent="0.25">
      <c r="A8020" t="s">
        <v>3847</v>
      </c>
      <c r="B8020" t="s">
        <v>3848</v>
      </c>
      <c r="C8020" t="s">
        <v>37</v>
      </c>
      <c r="D8020" t="s">
        <v>21</v>
      </c>
      <c r="E8020">
        <v>99337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43242</v>
      </c>
      <c r="L8020" t="s">
        <v>26</v>
      </c>
      <c r="N8020" t="s">
        <v>24</v>
      </c>
    </row>
    <row r="8021" spans="1:14" x14ac:dyDescent="0.25">
      <c r="A8021" t="s">
        <v>6406</v>
      </c>
      <c r="B8021" t="s">
        <v>6407</v>
      </c>
      <c r="C8021" t="s">
        <v>6408</v>
      </c>
      <c r="D8021" t="s">
        <v>21</v>
      </c>
      <c r="E8021">
        <v>98648</v>
      </c>
      <c r="F8021" t="s">
        <v>22</v>
      </c>
      <c r="G8021" t="s">
        <v>23</v>
      </c>
      <c r="H8021" t="s">
        <v>24</v>
      </c>
      <c r="I8021" t="s">
        <v>24</v>
      </c>
      <c r="J8021" t="s">
        <v>25</v>
      </c>
      <c r="K8021" s="1">
        <v>43242</v>
      </c>
      <c r="L8021" t="s">
        <v>26</v>
      </c>
      <c r="N8021" t="s">
        <v>24</v>
      </c>
    </row>
    <row r="8022" spans="1:14" x14ac:dyDescent="0.25">
      <c r="A8022" t="s">
        <v>3603</v>
      </c>
      <c r="B8022" t="s">
        <v>3604</v>
      </c>
      <c r="C8022" t="s">
        <v>2089</v>
      </c>
      <c r="D8022" t="s">
        <v>21</v>
      </c>
      <c r="E8022">
        <v>98338</v>
      </c>
      <c r="F8022" t="s">
        <v>22</v>
      </c>
      <c r="G8022" t="s">
        <v>22</v>
      </c>
      <c r="H8022" t="s">
        <v>116</v>
      </c>
      <c r="I8022" t="s">
        <v>117</v>
      </c>
      <c r="J8022" t="s">
        <v>59</v>
      </c>
      <c r="K8022" s="1">
        <v>43242</v>
      </c>
      <c r="L8022" t="s">
        <v>60</v>
      </c>
      <c r="M8022" t="str">
        <f>HYPERLINK("https://www.regulations.gov/docket?D=FDA-2018-H-1960")</f>
        <v>https://www.regulations.gov/docket?D=FDA-2018-H-1960</v>
      </c>
      <c r="N8022" t="s">
        <v>59</v>
      </c>
    </row>
    <row r="8023" spans="1:14" x14ac:dyDescent="0.25">
      <c r="A8023" t="s">
        <v>1735</v>
      </c>
      <c r="B8023" t="s">
        <v>1864</v>
      </c>
      <c r="C8023" t="s">
        <v>443</v>
      </c>
      <c r="D8023" t="s">
        <v>21</v>
      </c>
      <c r="E8023">
        <v>98056</v>
      </c>
      <c r="F8023" t="s">
        <v>22</v>
      </c>
      <c r="G8023" t="s">
        <v>23</v>
      </c>
      <c r="H8023" t="s">
        <v>24</v>
      </c>
      <c r="I8023" t="s">
        <v>24</v>
      </c>
      <c r="J8023" t="s">
        <v>25</v>
      </c>
      <c r="K8023" s="1">
        <v>43242</v>
      </c>
      <c r="L8023" t="s">
        <v>26</v>
      </c>
      <c r="N8023" t="s">
        <v>24</v>
      </c>
    </row>
    <row r="8024" spans="1:14" x14ac:dyDescent="0.25">
      <c r="A8024" t="s">
        <v>4088</v>
      </c>
      <c r="B8024" t="s">
        <v>4089</v>
      </c>
      <c r="C8024" t="s">
        <v>4086</v>
      </c>
      <c r="D8024" t="s">
        <v>21</v>
      </c>
      <c r="E8024">
        <v>99341</v>
      </c>
      <c r="F8024" t="s">
        <v>22</v>
      </c>
      <c r="G8024" t="s">
        <v>23</v>
      </c>
      <c r="H8024" t="s">
        <v>24</v>
      </c>
      <c r="I8024" t="s">
        <v>24</v>
      </c>
      <c r="J8024" t="s">
        <v>25</v>
      </c>
      <c r="K8024" s="1">
        <v>43242</v>
      </c>
      <c r="L8024" t="s">
        <v>26</v>
      </c>
      <c r="N8024" t="s">
        <v>24</v>
      </c>
    </row>
    <row r="8025" spans="1:14" x14ac:dyDescent="0.25">
      <c r="A8025" t="s">
        <v>2128</v>
      </c>
      <c r="B8025" t="s">
        <v>2129</v>
      </c>
      <c r="C8025" t="s">
        <v>2130</v>
      </c>
      <c r="D8025" t="s">
        <v>21</v>
      </c>
      <c r="E8025">
        <v>98947</v>
      </c>
      <c r="F8025" t="s">
        <v>22</v>
      </c>
      <c r="G8025" t="s">
        <v>23</v>
      </c>
      <c r="H8025" t="s">
        <v>24</v>
      </c>
      <c r="I8025" t="s">
        <v>24</v>
      </c>
      <c r="J8025" t="s">
        <v>25</v>
      </c>
      <c r="K8025" s="1">
        <v>43242</v>
      </c>
      <c r="L8025" t="s">
        <v>26</v>
      </c>
      <c r="N8025" t="s">
        <v>24</v>
      </c>
    </row>
    <row r="8026" spans="1:14" x14ac:dyDescent="0.25">
      <c r="A8026" t="s">
        <v>4529</v>
      </c>
      <c r="B8026" t="s">
        <v>4530</v>
      </c>
      <c r="C8026" t="s">
        <v>37</v>
      </c>
      <c r="D8026" t="s">
        <v>21</v>
      </c>
      <c r="E8026">
        <v>99336</v>
      </c>
      <c r="F8026" t="s">
        <v>22</v>
      </c>
      <c r="G8026" t="s">
        <v>23</v>
      </c>
      <c r="H8026" t="s">
        <v>24</v>
      </c>
      <c r="I8026" t="s">
        <v>24</v>
      </c>
      <c r="J8026" t="s">
        <v>25</v>
      </c>
      <c r="K8026" s="1">
        <v>43242</v>
      </c>
      <c r="L8026" t="s">
        <v>26</v>
      </c>
      <c r="N8026" t="s">
        <v>24</v>
      </c>
    </row>
    <row r="8027" spans="1:14" x14ac:dyDescent="0.25">
      <c r="A8027" t="s">
        <v>77</v>
      </c>
      <c r="B8027" t="s">
        <v>7946</v>
      </c>
      <c r="C8027" t="s">
        <v>142</v>
      </c>
      <c r="D8027" t="s">
        <v>21</v>
      </c>
      <c r="E8027">
        <v>98902</v>
      </c>
      <c r="F8027" t="s">
        <v>22</v>
      </c>
      <c r="G8027" t="s">
        <v>23</v>
      </c>
      <c r="H8027" t="s">
        <v>24</v>
      </c>
      <c r="I8027" t="s">
        <v>24</v>
      </c>
      <c r="J8027" t="s">
        <v>25</v>
      </c>
      <c r="K8027" s="1">
        <v>43242</v>
      </c>
      <c r="L8027" t="s">
        <v>26</v>
      </c>
      <c r="N8027" t="s">
        <v>24</v>
      </c>
    </row>
    <row r="8028" spans="1:14" x14ac:dyDescent="0.25">
      <c r="A8028" t="s">
        <v>2848</v>
      </c>
      <c r="B8028" t="s">
        <v>1428</v>
      </c>
      <c r="C8028" t="s">
        <v>41</v>
      </c>
      <c r="D8028" t="s">
        <v>21</v>
      </c>
      <c r="E8028">
        <v>98158</v>
      </c>
      <c r="F8028" t="s">
        <v>22</v>
      </c>
      <c r="G8028" t="s">
        <v>23</v>
      </c>
      <c r="H8028" t="s">
        <v>24</v>
      </c>
      <c r="I8028" t="s">
        <v>24</v>
      </c>
      <c r="J8028" t="s">
        <v>25</v>
      </c>
      <c r="K8028" s="1">
        <v>43241</v>
      </c>
      <c r="L8028" t="s">
        <v>26</v>
      </c>
      <c r="N8028" t="s">
        <v>24</v>
      </c>
    </row>
    <row r="8029" spans="1:14" x14ac:dyDescent="0.25">
      <c r="A8029" t="s">
        <v>1869</v>
      </c>
      <c r="B8029" t="s">
        <v>1870</v>
      </c>
      <c r="C8029" t="s">
        <v>41</v>
      </c>
      <c r="D8029" t="s">
        <v>21</v>
      </c>
      <c r="E8029">
        <v>98158</v>
      </c>
      <c r="F8029" t="s">
        <v>22</v>
      </c>
      <c r="G8029" t="s">
        <v>23</v>
      </c>
      <c r="H8029" t="s">
        <v>24</v>
      </c>
      <c r="I8029" t="s">
        <v>24</v>
      </c>
      <c r="J8029" t="s">
        <v>25</v>
      </c>
      <c r="K8029" s="1">
        <v>43241</v>
      </c>
      <c r="L8029" t="s">
        <v>26</v>
      </c>
      <c r="N8029" t="s">
        <v>24</v>
      </c>
    </row>
    <row r="8030" spans="1:14" x14ac:dyDescent="0.25">
      <c r="A8030" t="s">
        <v>1871</v>
      </c>
      <c r="B8030" t="s">
        <v>1872</v>
      </c>
      <c r="C8030" t="s">
        <v>41</v>
      </c>
      <c r="D8030" t="s">
        <v>21</v>
      </c>
      <c r="E8030">
        <v>98158</v>
      </c>
      <c r="F8030" t="s">
        <v>22</v>
      </c>
      <c r="G8030" t="s">
        <v>23</v>
      </c>
      <c r="H8030" t="s">
        <v>24</v>
      </c>
      <c r="I8030" t="s">
        <v>24</v>
      </c>
      <c r="J8030" t="s">
        <v>25</v>
      </c>
      <c r="K8030" s="1">
        <v>43241</v>
      </c>
      <c r="L8030" t="s">
        <v>26</v>
      </c>
      <c r="N8030" t="s">
        <v>24</v>
      </c>
    </row>
    <row r="8031" spans="1:14" x14ac:dyDescent="0.25">
      <c r="A8031" t="s">
        <v>10341</v>
      </c>
      <c r="B8031" t="s">
        <v>10342</v>
      </c>
      <c r="C8031" t="s">
        <v>1904</v>
      </c>
      <c r="D8031" t="s">
        <v>21</v>
      </c>
      <c r="E8031">
        <v>99169</v>
      </c>
      <c r="F8031" t="s">
        <v>22</v>
      </c>
      <c r="G8031" t="s">
        <v>23</v>
      </c>
      <c r="H8031" t="s">
        <v>24</v>
      </c>
      <c r="I8031" t="s">
        <v>24</v>
      </c>
      <c r="J8031" t="s">
        <v>25</v>
      </c>
      <c r="K8031" s="1">
        <v>43241</v>
      </c>
      <c r="L8031" t="s">
        <v>26</v>
      </c>
      <c r="N8031" t="s">
        <v>24</v>
      </c>
    </row>
    <row r="8032" spans="1:14" x14ac:dyDescent="0.25">
      <c r="A8032" t="s">
        <v>10343</v>
      </c>
      <c r="B8032" t="s">
        <v>7354</v>
      </c>
      <c r="C8032" t="s">
        <v>41</v>
      </c>
      <c r="D8032" t="s">
        <v>21</v>
      </c>
      <c r="E8032">
        <v>98158</v>
      </c>
      <c r="F8032" t="s">
        <v>22</v>
      </c>
      <c r="G8032" t="s">
        <v>23</v>
      </c>
      <c r="H8032" t="s">
        <v>24</v>
      </c>
      <c r="I8032" t="s">
        <v>24</v>
      </c>
      <c r="J8032" t="s">
        <v>25</v>
      </c>
      <c r="K8032" s="1">
        <v>43241</v>
      </c>
      <c r="L8032" t="s">
        <v>26</v>
      </c>
      <c r="N8032" t="s">
        <v>24</v>
      </c>
    </row>
    <row r="8033" spans="1:14" x14ac:dyDescent="0.25">
      <c r="A8033" t="s">
        <v>5813</v>
      </c>
      <c r="B8033" t="s">
        <v>2850</v>
      </c>
      <c r="C8033" t="s">
        <v>41</v>
      </c>
      <c r="D8033" t="s">
        <v>21</v>
      </c>
      <c r="E8033">
        <v>98158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43241</v>
      </c>
      <c r="L8033" t="s">
        <v>26</v>
      </c>
      <c r="N8033" t="s">
        <v>24</v>
      </c>
    </row>
    <row r="8034" spans="1:14" x14ac:dyDescent="0.25">
      <c r="A8034" t="s">
        <v>316</v>
      </c>
      <c r="B8034" t="s">
        <v>8395</v>
      </c>
      <c r="C8034" t="s">
        <v>1904</v>
      </c>
      <c r="D8034" t="s">
        <v>21</v>
      </c>
      <c r="E8034">
        <v>99169</v>
      </c>
      <c r="F8034" t="s">
        <v>22</v>
      </c>
      <c r="G8034" t="s">
        <v>23</v>
      </c>
      <c r="H8034" t="s">
        <v>24</v>
      </c>
      <c r="I8034" t="s">
        <v>24</v>
      </c>
      <c r="J8034" t="s">
        <v>25</v>
      </c>
      <c r="K8034" s="1">
        <v>43241</v>
      </c>
      <c r="L8034" t="s">
        <v>26</v>
      </c>
      <c r="N8034" t="s">
        <v>24</v>
      </c>
    </row>
    <row r="8035" spans="1:14" x14ac:dyDescent="0.25">
      <c r="A8035" t="s">
        <v>10344</v>
      </c>
      <c r="B8035" t="s">
        <v>2030</v>
      </c>
      <c r="C8035" t="s">
        <v>142</v>
      </c>
      <c r="D8035" t="s">
        <v>21</v>
      </c>
      <c r="E8035">
        <v>98901</v>
      </c>
      <c r="F8035" t="s">
        <v>22</v>
      </c>
      <c r="G8035" t="s">
        <v>23</v>
      </c>
      <c r="H8035" t="s">
        <v>24</v>
      </c>
      <c r="I8035" t="s">
        <v>24</v>
      </c>
      <c r="J8035" t="s">
        <v>25</v>
      </c>
      <c r="K8035" s="1">
        <v>43241</v>
      </c>
      <c r="L8035" t="s">
        <v>26</v>
      </c>
      <c r="N8035" t="s">
        <v>24</v>
      </c>
    </row>
    <row r="8036" spans="1:14" x14ac:dyDescent="0.25">
      <c r="A8036" t="s">
        <v>3589</v>
      </c>
      <c r="B8036" t="s">
        <v>3590</v>
      </c>
      <c r="C8036" t="s">
        <v>165</v>
      </c>
      <c r="D8036" t="s">
        <v>21</v>
      </c>
      <c r="E8036">
        <v>98371</v>
      </c>
      <c r="F8036" t="s">
        <v>22</v>
      </c>
      <c r="G8036" t="s">
        <v>22</v>
      </c>
      <c r="H8036" t="s">
        <v>57</v>
      </c>
      <c r="I8036" t="s">
        <v>212</v>
      </c>
      <c r="J8036" t="s">
        <v>59</v>
      </c>
      <c r="K8036" s="1">
        <v>43241</v>
      </c>
      <c r="L8036" t="s">
        <v>60</v>
      </c>
      <c r="M8036" t="str">
        <f>HYPERLINK("https://www.regulations.gov/docket?D=FDA-2018-H-1945")</f>
        <v>https://www.regulations.gov/docket?D=FDA-2018-H-1945</v>
      </c>
      <c r="N8036" t="s">
        <v>59</v>
      </c>
    </row>
    <row r="8037" spans="1:14" x14ac:dyDescent="0.25">
      <c r="A8037" t="s">
        <v>3996</v>
      </c>
      <c r="B8037" t="s">
        <v>8396</v>
      </c>
      <c r="C8037" t="s">
        <v>1904</v>
      </c>
      <c r="D8037" t="s">
        <v>21</v>
      </c>
      <c r="E8037">
        <v>99169</v>
      </c>
      <c r="F8037" t="s">
        <v>22</v>
      </c>
      <c r="G8037" t="s">
        <v>23</v>
      </c>
      <c r="H8037" t="s">
        <v>24</v>
      </c>
      <c r="I8037" t="s">
        <v>24</v>
      </c>
      <c r="J8037" t="s">
        <v>25</v>
      </c>
      <c r="K8037" s="1">
        <v>43241</v>
      </c>
      <c r="L8037" t="s">
        <v>26</v>
      </c>
      <c r="N8037" t="s">
        <v>24</v>
      </c>
    </row>
    <row r="8038" spans="1:14" x14ac:dyDescent="0.25">
      <c r="A8038" t="s">
        <v>4084</v>
      </c>
      <c r="B8038" t="s">
        <v>4085</v>
      </c>
      <c r="C8038" t="s">
        <v>4086</v>
      </c>
      <c r="D8038" t="s">
        <v>21</v>
      </c>
      <c r="E8038">
        <v>99341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43241</v>
      </c>
      <c r="L8038" t="s">
        <v>26</v>
      </c>
      <c r="N8038" t="s">
        <v>24</v>
      </c>
    </row>
    <row r="8039" spans="1:14" x14ac:dyDescent="0.25">
      <c r="A8039" t="s">
        <v>10345</v>
      </c>
      <c r="B8039" t="s">
        <v>10346</v>
      </c>
      <c r="C8039" t="s">
        <v>1023</v>
      </c>
      <c r="D8039" t="s">
        <v>21</v>
      </c>
      <c r="E8039">
        <v>98541</v>
      </c>
      <c r="F8039" t="s">
        <v>22</v>
      </c>
      <c r="G8039" t="s">
        <v>23</v>
      </c>
      <c r="H8039" t="s">
        <v>24</v>
      </c>
      <c r="I8039" t="s">
        <v>24</v>
      </c>
      <c r="J8039" t="s">
        <v>25</v>
      </c>
      <c r="K8039" s="1">
        <v>43241</v>
      </c>
      <c r="L8039" t="s">
        <v>26</v>
      </c>
      <c r="N8039" t="s">
        <v>24</v>
      </c>
    </row>
    <row r="8040" spans="1:14" x14ac:dyDescent="0.25">
      <c r="A8040" t="s">
        <v>3751</v>
      </c>
      <c r="B8040" t="s">
        <v>10347</v>
      </c>
      <c r="C8040" t="s">
        <v>687</v>
      </c>
      <c r="D8040" t="s">
        <v>21</v>
      </c>
      <c r="E8040">
        <v>98382</v>
      </c>
      <c r="F8040" t="s">
        <v>22</v>
      </c>
      <c r="G8040" t="s">
        <v>23</v>
      </c>
      <c r="H8040" t="s">
        <v>24</v>
      </c>
      <c r="I8040" t="s">
        <v>24</v>
      </c>
      <c r="J8040" t="s">
        <v>25</v>
      </c>
      <c r="K8040" s="1">
        <v>43241</v>
      </c>
      <c r="L8040" t="s">
        <v>26</v>
      </c>
      <c r="N8040" t="s">
        <v>24</v>
      </c>
    </row>
    <row r="8041" spans="1:14" x14ac:dyDescent="0.25">
      <c r="A8041" t="s">
        <v>7651</v>
      </c>
      <c r="B8041" t="s">
        <v>7652</v>
      </c>
      <c r="C8041" t="s">
        <v>162</v>
      </c>
      <c r="D8041" t="s">
        <v>21</v>
      </c>
      <c r="E8041">
        <v>98558</v>
      </c>
      <c r="F8041" t="s">
        <v>22</v>
      </c>
      <c r="G8041" t="s">
        <v>23</v>
      </c>
      <c r="H8041" t="s">
        <v>24</v>
      </c>
      <c r="I8041" t="s">
        <v>24</v>
      </c>
      <c r="J8041" t="s">
        <v>25</v>
      </c>
      <c r="K8041" s="1">
        <v>43241</v>
      </c>
      <c r="L8041" t="s">
        <v>26</v>
      </c>
      <c r="N8041" t="s">
        <v>24</v>
      </c>
    </row>
    <row r="8042" spans="1:14" x14ac:dyDescent="0.25">
      <c r="A8042" t="s">
        <v>10348</v>
      </c>
      <c r="B8042" t="s">
        <v>10349</v>
      </c>
      <c r="C8042" t="s">
        <v>9809</v>
      </c>
      <c r="D8042" t="s">
        <v>21</v>
      </c>
      <c r="E8042">
        <v>98557</v>
      </c>
      <c r="F8042" t="s">
        <v>22</v>
      </c>
      <c r="G8042" t="s">
        <v>23</v>
      </c>
      <c r="H8042" t="s">
        <v>24</v>
      </c>
      <c r="I8042" t="s">
        <v>24</v>
      </c>
      <c r="J8042" t="s">
        <v>25</v>
      </c>
      <c r="K8042" s="1">
        <v>43241</v>
      </c>
      <c r="L8042" t="s">
        <v>26</v>
      </c>
      <c r="N8042" t="s">
        <v>24</v>
      </c>
    </row>
    <row r="8043" spans="1:14" x14ac:dyDescent="0.25">
      <c r="A8043" t="s">
        <v>8401</v>
      </c>
      <c r="B8043" t="s">
        <v>8402</v>
      </c>
      <c r="C8043" t="s">
        <v>1904</v>
      </c>
      <c r="D8043" t="s">
        <v>21</v>
      </c>
      <c r="E8043">
        <v>99169</v>
      </c>
      <c r="F8043" t="s">
        <v>22</v>
      </c>
      <c r="G8043" t="s">
        <v>23</v>
      </c>
      <c r="H8043" t="s">
        <v>24</v>
      </c>
      <c r="I8043" t="s">
        <v>24</v>
      </c>
      <c r="J8043" t="s">
        <v>25</v>
      </c>
      <c r="K8043" s="1">
        <v>43241</v>
      </c>
      <c r="L8043" t="s">
        <v>26</v>
      </c>
      <c r="N8043" t="s">
        <v>24</v>
      </c>
    </row>
    <row r="8044" spans="1:14" x14ac:dyDescent="0.25">
      <c r="A8044" t="s">
        <v>10350</v>
      </c>
      <c r="B8044" t="s">
        <v>10351</v>
      </c>
      <c r="C8044" t="s">
        <v>9809</v>
      </c>
      <c r="D8044" t="s">
        <v>21</v>
      </c>
      <c r="E8044">
        <v>98557</v>
      </c>
      <c r="F8044" t="s">
        <v>22</v>
      </c>
      <c r="G8044" t="s">
        <v>23</v>
      </c>
      <c r="H8044" t="s">
        <v>24</v>
      </c>
      <c r="I8044" t="s">
        <v>24</v>
      </c>
      <c r="J8044" t="s">
        <v>25</v>
      </c>
      <c r="K8044" s="1">
        <v>43241</v>
      </c>
      <c r="L8044" t="s">
        <v>26</v>
      </c>
      <c r="N8044" t="s">
        <v>24</v>
      </c>
    </row>
    <row r="8045" spans="1:14" x14ac:dyDescent="0.25">
      <c r="A8045" t="s">
        <v>10352</v>
      </c>
      <c r="B8045" t="s">
        <v>10353</v>
      </c>
      <c r="C8045" t="s">
        <v>10354</v>
      </c>
      <c r="D8045" t="s">
        <v>21</v>
      </c>
      <c r="E8045">
        <v>98568</v>
      </c>
      <c r="F8045" t="s">
        <v>22</v>
      </c>
      <c r="G8045" t="s">
        <v>23</v>
      </c>
      <c r="H8045" t="s">
        <v>24</v>
      </c>
      <c r="I8045" t="s">
        <v>24</v>
      </c>
      <c r="J8045" t="s">
        <v>25</v>
      </c>
      <c r="K8045" s="1">
        <v>43241</v>
      </c>
      <c r="L8045" t="s">
        <v>26</v>
      </c>
      <c r="N8045" t="s">
        <v>24</v>
      </c>
    </row>
    <row r="8046" spans="1:14" x14ac:dyDescent="0.25">
      <c r="A8046" t="s">
        <v>10355</v>
      </c>
      <c r="B8046" t="s">
        <v>10356</v>
      </c>
      <c r="C8046" t="s">
        <v>10357</v>
      </c>
      <c r="D8046" t="s">
        <v>21</v>
      </c>
      <c r="E8046">
        <v>98559</v>
      </c>
      <c r="F8046" t="s">
        <v>22</v>
      </c>
      <c r="G8046" t="s">
        <v>23</v>
      </c>
      <c r="H8046" t="s">
        <v>24</v>
      </c>
      <c r="I8046" t="s">
        <v>24</v>
      </c>
      <c r="J8046" t="s">
        <v>25</v>
      </c>
      <c r="K8046" s="1">
        <v>43241</v>
      </c>
      <c r="L8046" t="s">
        <v>26</v>
      </c>
      <c r="N8046" t="s">
        <v>24</v>
      </c>
    </row>
    <row r="8047" spans="1:14" x14ac:dyDescent="0.25">
      <c r="A8047" t="s">
        <v>7838</v>
      </c>
      <c r="B8047" t="s">
        <v>7839</v>
      </c>
      <c r="C8047" t="s">
        <v>743</v>
      </c>
      <c r="D8047" t="s">
        <v>21</v>
      </c>
      <c r="E8047">
        <v>98597</v>
      </c>
      <c r="F8047" t="s">
        <v>22</v>
      </c>
      <c r="G8047" t="s">
        <v>23</v>
      </c>
      <c r="H8047" t="s">
        <v>24</v>
      </c>
      <c r="I8047" t="s">
        <v>24</v>
      </c>
      <c r="J8047" t="s">
        <v>25</v>
      </c>
      <c r="K8047" s="1">
        <v>43241</v>
      </c>
      <c r="L8047" t="s">
        <v>26</v>
      </c>
      <c r="N8047" t="s">
        <v>24</v>
      </c>
    </row>
    <row r="8048" spans="1:14" x14ac:dyDescent="0.25">
      <c r="A8048" t="s">
        <v>8403</v>
      </c>
      <c r="B8048" t="s">
        <v>8404</v>
      </c>
      <c r="C8048" t="s">
        <v>1904</v>
      </c>
      <c r="D8048" t="s">
        <v>21</v>
      </c>
      <c r="E8048">
        <v>99169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43241</v>
      </c>
      <c r="L8048" t="s">
        <v>26</v>
      </c>
      <c r="N8048" t="s">
        <v>24</v>
      </c>
    </row>
    <row r="8049" spans="1:14" x14ac:dyDescent="0.25">
      <c r="A8049" t="s">
        <v>77</v>
      </c>
      <c r="B8049" t="s">
        <v>7463</v>
      </c>
      <c r="C8049" t="s">
        <v>2244</v>
      </c>
      <c r="D8049" t="s">
        <v>21</v>
      </c>
      <c r="E8049">
        <v>98370</v>
      </c>
      <c r="F8049" t="s">
        <v>22</v>
      </c>
      <c r="G8049" t="s">
        <v>23</v>
      </c>
      <c r="H8049" t="s">
        <v>24</v>
      </c>
      <c r="I8049" t="s">
        <v>24</v>
      </c>
      <c r="J8049" t="s">
        <v>25</v>
      </c>
      <c r="K8049" s="1">
        <v>43241</v>
      </c>
      <c r="L8049" t="s">
        <v>26</v>
      </c>
      <c r="N8049" t="s">
        <v>24</v>
      </c>
    </row>
    <row r="8050" spans="1:14" x14ac:dyDescent="0.25">
      <c r="A8050" t="s">
        <v>556</v>
      </c>
      <c r="B8050" t="s">
        <v>7234</v>
      </c>
      <c r="C8050" t="s">
        <v>286</v>
      </c>
      <c r="D8050" t="s">
        <v>21</v>
      </c>
      <c r="E8050">
        <v>98506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43241</v>
      </c>
      <c r="L8050" t="s">
        <v>26</v>
      </c>
      <c r="N8050" t="s">
        <v>24</v>
      </c>
    </row>
    <row r="8051" spans="1:14" x14ac:dyDescent="0.25">
      <c r="A8051" t="s">
        <v>5927</v>
      </c>
      <c r="B8051" t="s">
        <v>5928</v>
      </c>
      <c r="C8051" t="s">
        <v>5929</v>
      </c>
      <c r="D8051" t="s">
        <v>21</v>
      </c>
      <c r="E8051">
        <v>99101</v>
      </c>
      <c r="F8051" t="s">
        <v>22</v>
      </c>
      <c r="G8051" t="s">
        <v>23</v>
      </c>
      <c r="H8051" t="s">
        <v>24</v>
      </c>
      <c r="I8051" t="s">
        <v>24</v>
      </c>
      <c r="J8051" t="s">
        <v>25</v>
      </c>
      <c r="K8051" s="1">
        <v>43240</v>
      </c>
      <c r="L8051" t="s">
        <v>26</v>
      </c>
      <c r="N8051" t="s">
        <v>24</v>
      </c>
    </row>
    <row r="8052" spans="1:14" x14ac:dyDescent="0.25">
      <c r="A8052" t="s">
        <v>10358</v>
      </c>
      <c r="B8052" t="s">
        <v>10359</v>
      </c>
      <c r="C8052" t="s">
        <v>10360</v>
      </c>
      <c r="D8052" t="s">
        <v>21</v>
      </c>
      <c r="E8052">
        <v>99167</v>
      </c>
      <c r="F8052" t="s">
        <v>22</v>
      </c>
      <c r="G8052" t="s">
        <v>23</v>
      </c>
      <c r="H8052" t="s">
        <v>24</v>
      </c>
      <c r="I8052" t="s">
        <v>24</v>
      </c>
      <c r="J8052" t="s">
        <v>25</v>
      </c>
      <c r="K8052" s="1">
        <v>43240</v>
      </c>
      <c r="L8052" t="s">
        <v>26</v>
      </c>
      <c r="N8052" t="s">
        <v>24</v>
      </c>
    </row>
    <row r="8053" spans="1:14" x14ac:dyDescent="0.25">
      <c r="A8053" t="s">
        <v>5751</v>
      </c>
      <c r="B8053" t="s">
        <v>5752</v>
      </c>
      <c r="C8053" t="s">
        <v>2661</v>
      </c>
      <c r="D8053" t="s">
        <v>21</v>
      </c>
      <c r="E8053">
        <v>99122</v>
      </c>
      <c r="F8053" t="s">
        <v>22</v>
      </c>
      <c r="G8053" t="s">
        <v>23</v>
      </c>
      <c r="H8053" t="s">
        <v>24</v>
      </c>
      <c r="I8053" t="s">
        <v>24</v>
      </c>
      <c r="J8053" t="s">
        <v>25</v>
      </c>
      <c r="K8053" s="1">
        <v>43240</v>
      </c>
      <c r="L8053" t="s">
        <v>26</v>
      </c>
      <c r="N8053" t="s">
        <v>24</v>
      </c>
    </row>
    <row r="8054" spans="1:14" x14ac:dyDescent="0.25">
      <c r="A8054" t="s">
        <v>370</v>
      </c>
      <c r="B8054" t="s">
        <v>371</v>
      </c>
      <c r="C8054" t="s">
        <v>372</v>
      </c>
      <c r="D8054" t="s">
        <v>21</v>
      </c>
      <c r="E8054">
        <v>99129</v>
      </c>
      <c r="F8054" t="s">
        <v>22</v>
      </c>
      <c r="G8054" t="s">
        <v>23</v>
      </c>
      <c r="H8054" t="s">
        <v>24</v>
      </c>
      <c r="I8054" t="s">
        <v>24</v>
      </c>
      <c r="J8054" t="s">
        <v>25</v>
      </c>
      <c r="K8054" s="1">
        <v>43240</v>
      </c>
      <c r="L8054" t="s">
        <v>26</v>
      </c>
      <c r="N8054" t="s">
        <v>24</v>
      </c>
    </row>
    <row r="8055" spans="1:14" x14ac:dyDescent="0.25">
      <c r="A8055" t="s">
        <v>380</v>
      </c>
      <c r="B8055" t="s">
        <v>10361</v>
      </c>
      <c r="C8055" t="s">
        <v>382</v>
      </c>
      <c r="D8055" t="s">
        <v>21</v>
      </c>
      <c r="E8055">
        <v>99173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43240</v>
      </c>
      <c r="L8055" t="s">
        <v>26</v>
      </c>
      <c r="N8055" t="s">
        <v>24</v>
      </c>
    </row>
    <row r="8056" spans="1:14" x14ac:dyDescent="0.25">
      <c r="A8056" t="s">
        <v>964</v>
      </c>
      <c r="B8056" t="s">
        <v>965</v>
      </c>
      <c r="C8056" t="s">
        <v>966</v>
      </c>
      <c r="D8056" t="s">
        <v>21</v>
      </c>
      <c r="E8056">
        <v>99137</v>
      </c>
      <c r="F8056" t="s">
        <v>22</v>
      </c>
      <c r="G8056" t="s">
        <v>23</v>
      </c>
      <c r="H8056" t="s">
        <v>24</v>
      </c>
      <c r="I8056" t="s">
        <v>24</v>
      </c>
      <c r="J8056" t="s">
        <v>25</v>
      </c>
      <c r="K8056" s="1">
        <v>43240</v>
      </c>
      <c r="L8056" t="s">
        <v>26</v>
      </c>
      <c r="N8056" t="s">
        <v>24</v>
      </c>
    </row>
    <row r="8057" spans="1:14" x14ac:dyDescent="0.25">
      <c r="A8057" t="s">
        <v>10362</v>
      </c>
      <c r="B8057" t="s">
        <v>1550</v>
      </c>
      <c r="C8057" t="s">
        <v>1551</v>
      </c>
      <c r="D8057" t="s">
        <v>21</v>
      </c>
      <c r="E8057">
        <v>99181</v>
      </c>
      <c r="F8057" t="s">
        <v>22</v>
      </c>
      <c r="G8057" t="s">
        <v>23</v>
      </c>
      <c r="H8057" t="s">
        <v>24</v>
      </c>
      <c r="I8057" t="s">
        <v>24</v>
      </c>
      <c r="J8057" t="s">
        <v>25</v>
      </c>
      <c r="K8057" s="1">
        <v>43240</v>
      </c>
      <c r="L8057" t="s">
        <v>26</v>
      </c>
      <c r="N8057" t="s">
        <v>24</v>
      </c>
    </row>
    <row r="8058" spans="1:14" x14ac:dyDescent="0.25">
      <c r="A8058" t="s">
        <v>10363</v>
      </c>
      <c r="B8058" t="s">
        <v>10364</v>
      </c>
      <c r="C8058" t="s">
        <v>41</v>
      </c>
      <c r="D8058" t="s">
        <v>21</v>
      </c>
      <c r="E8058">
        <v>98158</v>
      </c>
      <c r="F8058" t="s">
        <v>22</v>
      </c>
      <c r="G8058" t="s">
        <v>23</v>
      </c>
      <c r="H8058" t="s">
        <v>24</v>
      </c>
      <c r="I8058" t="s">
        <v>24</v>
      </c>
      <c r="J8058" t="s">
        <v>25</v>
      </c>
      <c r="K8058" s="1">
        <v>43238</v>
      </c>
      <c r="L8058" t="s">
        <v>26</v>
      </c>
      <c r="N8058" t="s">
        <v>24</v>
      </c>
    </row>
    <row r="8059" spans="1:14" x14ac:dyDescent="0.25">
      <c r="A8059" t="s">
        <v>1879</v>
      </c>
      <c r="B8059" t="s">
        <v>1428</v>
      </c>
      <c r="C8059" t="s">
        <v>41</v>
      </c>
      <c r="D8059" t="s">
        <v>21</v>
      </c>
      <c r="E8059">
        <v>98158</v>
      </c>
      <c r="F8059" t="s">
        <v>22</v>
      </c>
      <c r="G8059" t="s">
        <v>23</v>
      </c>
      <c r="H8059" t="s">
        <v>24</v>
      </c>
      <c r="I8059" t="s">
        <v>24</v>
      </c>
      <c r="J8059" t="s">
        <v>25</v>
      </c>
      <c r="K8059" s="1">
        <v>43238</v>
      </c>
      <c r="L8059" t="s">
        <v>26</v>
      </c>
      <c r="N8059" t="s">
        <v>24</v>
      </c>
    </row>
    <row r="8060" spans="1:14" x14ac:dyDescent="0.25">
      <c r="A8060" t="s">
        <v>356</v>
      </c>
      <c r="B8060" t="s">
        <v>820</v>
      </c>
      <c r="C8060" t="s">
        <v>108</v>
      </c>
      <c r="D8060" t="s">
        <v>21</v>
      </c>
      <c r="E8060">
        <v>98203</v>
      </c>
      <c r="F8060" t="s">
        <v>22</v>
      </c>
      <c r="G8060" t="s">
        <v>22</v>
      </c>
      <c r="H8060" t="s">
        <v>104</v>
      </c>
      <c r="I8060" t="s">
        <v>148</v>
      </c>
      <c r="J8060" t="s">
        <v>59</v>
      </c>
      <c r="K8060" s="1">
        <v>43238</v>
      </c>
      <c r="L8060" t="s">
        <v>60</v>
      </c>
      <c r="M8060" t="str">
        <f>HYPERLINK("https://www.regulations.gov/docket?D=FDA-2018-H-1927")</f>
        <v>https://www.regulations.gov/docket?D=FDA-2018-H-1927</v>
      </c>
      <c r="N8060" t="s">
        <v>59</v>
      </c>
    </row>
    <row r="8061" spans="1:14" x14ac:dyDescent="0.25">
      <c r="A8061" t="s">
        <v>356</v>
      </c>
      <c r="B8061" t="s">
        <v>536</v>
      </c>
      <c r="C8061" t="s">
        <v>532</v>
      </c>
      <c r="D8061" t="s">
        <v>21</v>
      </c>
      <c r="E8061">
        <v>98528</v>
      </c>
      <c r="F8061" t="s">
        <v>22</v>
      </c>
      <c r="G8061" t="s">
        <v>23</v>
      </c>
      <c r="H8061" t="s">
        <v>24</v>
      </c>
      <c r="I8061" t="s">
        <v>24</v>
      </c>
      <c r="J8061" t="s">
        <v>25</v>
      </c>
      <c r="K8061" s="1">
        <v>43238</v>
      </c>
      <c r="L8061" t="s">
        <v>26</v>
      </c>
      <c r="N8061" t="s">
        <v>24</v>
      </c>
    </row>
    <row r="8062" spans="1:14" x14ac:dyDescent="0.25">
      <c r="A8062" t="s">
        <v>544</v>
      </c>
      <c r="B8062" t="s">
        <v>545</v>
      </c>
      <c r="C8062" t="s">
        <v>532</v>
      </c>
      <c r="D8062" t="s">
        <v>21</v>
      </c>
      <c r="E8062">
        <v>98528</v>
      </c>
      <c r="F8062" t="s">
        <v>22</v>
      </c>
      <c r="G8062" t="s">
        <v>23</v>
      </c>
      <c r="H8062" t="s">
        <v>24</v>
      </c>
      <c r="I8062" t="s">
        <v>24</v>
      </c>
      <c r="J8062" t="s">
        <v>25</v>
      </c>
      <c r="K8062" s="1">
        <v>43238</v>
      </c>
      <c r="L8062" t="s">
        <v>26</v>
      </c>
      <c r="N8062" t="s">
        <v>24</v>
      </c>
    </row>
    <row r="8063" spans="1:14" x14ac:dyDescent="0.25">
      <c r="A8063" t="s">
        <v>3504</v>
      </c>
      <c r="B8063" t="s">
        <v>3505</v>
      </c>
      <c r="C8063" t="s">
        <v>532</v>
      </c>
      <c r="D8063" t="s">
        <v>21</v>
      </c>
      <c r="E8063">
        <v>98528</v>
      </c>
      <c r="F8063" t="s">
        <v>22</v>
      </c>
      <c r="G8063" t="s">
        <v>23</v>
      </c>
      <c r="H8063" t="s">
        <v>24</v>
      </c>
      <c r="I8063" t="s">
        <v>24</v>
      </c>
      <c r="J8063" t="s">
        <v>25</v>
      </c>
      <c r="K8063" s="1">
        <v>43238</v>
      </c>
      <c r="L8063" t="s">
        <v>26</v>
      </c>
      <c r="N8063" t="s">
        <v>24</v>
      </c>
    </row>
    <row r="8064" spans="1:14" x14ac:dyDescent="0.25">
      <c r="A8064" t="s">
        <v>5492</v>
      </c>
      <c r="B8064" t="s">
        <v>5493</v>
      </c>
      <c r="C8064" t="s">
        <v>532</v>
      </c>
      <c r="D8064" t="s">
        <v>21</v>
      </c>
      <c r="E8064">
        <v>98528</v>
      </c>
      <c r="F8064" t="s">
        <v>22</v>
      </c>
      <c r="G8064" t="s">
        <v>23</v>
      </c>
      <c r="H8064" t="s">
        <v>24</v>
      </c>
      <c r="I8064" t="s">
        <v>24</v>
      </c>
      <c r="J8064" t="s">
        <v>25</v>
      </c>
      <c r="K8064" s="1">
        <v>43237</v>
      </c>
      <c r="L8064" t="s">
        <v>26</v>
      </c>
      <c r="N8064" t="s">
        <v>24</v>
      </c>
    </row>
    <row r="8065" spans="1:14" x14ac:dyDescent="0.25">
      <c r="A8065" t="s">
        <v>5444</v>
      </c>
      <c r="B8065" t="s">
        <v>5445</v>
      </c>
      <c r="C8065" t="s">
        <v>261</v>
      </c>
      <c r="D8065" t="s">
        <v>21</v>
      </c>
      <c r="E8065">
        <v>99223</v>
      </c>
      <c r="F8065" t="s">
        <v>22</v>
      </c>
      <c r="G8065" t="s">
        <v>23</v>
      </c>
      <c r="H8065" t="s">
        <v>24</v>
      </c>
      <c r="I8065" t="s">
        <v>24</v>
      </c>
      <c r="J8065" t="s">
        <v>25</v>
      </c>
      <c r="K8065" s="1">
        <v>43237</v>
      </c>
      <c r="L8065" t="s">
        <v>26</v>
      </c>
      <c r="N8065" t="s">
        <v>24</v>
      </c>
    </row>
    <row r="8066" spans="1:14" x14ac:dyDescent="0.25">
      <c r="A8066" t="s">
        <v>5523</v>
      </c>
      <c r="B8066" t="s">
        <v>5524</v>
      </c>
      <c r="C8066" t="s">
        <v>532</v>
      </c>
      <c r="D8066" t="s">
        <v>21</v>
      </c>
      <c r="E8066">
        <v>98528</v>
      </c>
      <c r="F8066" t="s">
        <v>22</v>
      </c>
      <c r="G8066" t="s">
        <v>23</v>
      </c>
      <c r="H8066" t="s">
        <v>24</v>
      </c>
      <c r="I8066" t="s">
        <v>24</v>
      </c>
      <c r="J8066" t="s">
        <v>25</v>
      </c>
      <c r="K8066" s="1">
        <v>43237</v>
      </c>
      <c r="L8066" t="s">
        <v>26</v>
      </c>
      <c r="N8066" t="s">
        <v>24</v>
      </c>
    </row>
    <row r="8067" spans="1:14" x14ac:dyDescent="0.25">
      <c r="A8067" t="s">
        <v>4098</v>
      </c>
      <c r="B8067" t="s">
        <v>4099</v>
      </c>
      <c r="C8067" t="s">
        <v>632</v>
      </c>
      <c r="D8067" t="s">
        <v>21</v>
      </c>
      <c r="E8067">
        <v>98037</v>
      </c>
      <c r="F8067" t="s">
        <v>22</v>
      </c>
      <c r="G8067" t="s">
        <v>22</v>
      </c>
      <c r="H8067" t="s">
        <v>104</v>
      </c>
      <c r="I8067" t="s">
        <v>105</v>
      </c>
      <c r="J8067" t="s">
        <v>59</v>
      </c>
      <c r="K8067" s="1">
        <v>43237</v>
      </c>
      <c r="L8067" t="s">
        <v>60</v>
      </c>
      <c r="M8067" t="str">
        <f>HYPERLINK("https://www.regulations.gov/docket?D=FDA-2018-H-1907")</f>
        <v>https://www.regulations.gov/docket?D=FDA-2018-H-1907</v>
      </c>
      <c r="N8067" t="s">
        <v>59</v>
      </c>
    </row>
    <row r="8068" spans="1:14" x14ac:dyDescent="0.25">
      <c r="A8068" t="s">
        <v>1348</v>
      </c>
      <c r="B8068" t="s">
        <v>1349</v>
      </c>
      <c r="C8068" t="s">
        <v>20</v>
      </c>
      <c r="D8068" t="s">
        <v>21</v>
      </c>
      <c r="E8068">
        <v>98122</v>
      </c>
      <c r="F8068" t="s">
        <v>22</v>
      </c>
      <c r="G8068" t="s">
        <v>23</v>
      </c>
      <c r="H8068" t="s">
        <v>24</v>
      </c>
      <c r="I8068" t="s">
        <v>24</v>
      </c>
      <c r="J8068" t="s">
        <v>25</v>
      </c>
      <c r="K8068" s="1">
        <v>43237</v>
      </c>
      <c r="L8068" t="s">
        <v>26</v>
      </c>
      <c r="N8068" t="s">
        <v>24</v>
      </c>
    </row>
    <row r="8069" spans="1:14" x14ac:dyDescent="0.25">
      <c r="A8069" t="s">
        <v>3130</v>
      </c>
      <c r="B8069" t="s">
        <v>3131</v>
      </c>
      <c r="C8069" t="s">
        <v>227</v>
      </c>
      <c r="D8069" t="s">
        <v>21</v>
      </c>
      <c r="E8069">
        <v>98225</v>
      </c>
      <c r="F8069" t="s">
        <v>22</v>
      </c>
      <c r="G8069" t="s">
        <v>22</v>
      </c>
      <c r="H8069" t="s">
        <v>104</v>
      </c>
      <c r="I8069" t="s">
        <v>148</v>
      </c>
      <c r="J8069" s="1">
        <v>43178</v>
      </c>
      <c r="K8069" s="1">
        <v>43237</v>
      </c>
      <c r="L8069" t="s">
        <v>118</v>
      </c>
      <c r="N8069" t="s">
        <v>1858</v>
      </c>
    </row>
    <row r="8070" spans="1:14" x14ac:dyDescent="0.25">
      <c r="A8070" t="s">
        <v>7080</v>
      </c>
      <c r="B8070" t="s">
        <v>7081</v>
      </c>
      <c r="C8070" t="s">
        <v>1018</v>
      </c>
      <c r="D8070" t="s">
        <v>21</v>
      </c>
      <c r="E8070">
        <v>98531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43237</v>
      </c>
      <c r="L8070" t="s">
        <v>26</v>
      </c>
      <c r="N8070" t="s">
        <v>24</v>
      </c>
    </row>
    <row r="8071" spans="1:14" x14ac:dyDescent="0.25">
      <c r="A8071" t="s">
        <v>662</v>
      </c>
      <c r="B8071" t="s">
        <v>6790</v>
      </c>
      <c r="C8071" t="s">
        <v>151</v>
      </c>
      <c r="D8071" t="s">
        <v>21</v>
      </c>
      <c r="E8071">
        <v>98499</v>
      </c>
      <c r="F8071" t="s">
        <v>22</v>
      </c>
      <c r="G8071" t="s">
        <v>23</v>
      </c>
      <c r="H8071" t="s">
        <v>24</v>
      </c>
      <c r="I8071" t="s">
        <v>24</v>
      </c>
      <c r="J8071" t="s">
        <v>25</v>
      </c>
      <c r="K8071" s="1">
        <v>43237</v>
      </c>
      <c r="L8071" t="s">
        <v>26</v>
      </c>
      <c r="N8071" t="s">
        <v>24</v>
      </c>
    </row>
    <row r="8072" spans="1:14" x14ac:dyDescent="0.25">
      <c r="A8072" t="s">
        <v>1518</v>
      </c>
      <c r="B8072" t="s">
        <v>1519</v>
      </c>
      <c r="C8072" t="s">
        <v>1498</v>
      </c>
      <c r="D8072" t="s">
        <v>21</v>
      </c>
      <c r="E8072">
        <v>98335</v>
      </c>
      <c r="F8072" t="s">
        <v>22</v>
      </c>
      <c r="G8072" t="s">
        <v>23</v>
      </c>
      <c r="H8072" t="s">
        <v>24</v>
      </c>
      <c r="I8072" t="s">
        <v>24</v>
      </c>
      <c r="J8072" t="s">
        <v>25</v>
      </c>
      <c r="K8072" s="1">
        <v>43237</v>
      </c>
      <c r="L8072" t="s">
        <v>26</v>
      </c>
      <c r="N8072" t="s">
        <v>24</v>
      </c>
    </row>
    <row r="8073" spans="1:14" x14ac:dyDescent="0.25">
      <c r="A8073" t="s">
        <v>10365</v>
      </c>
      <c r="B8073" t="s">
        <v>10366</v>
      </c>
      <c r="C8073" t="s">
        <v>1018</v>
      </c>
      <c r="D8073" t="s">
        <v>21</v>
      </c>
      <c r="E8073">
        <v>98531</v>
      </c>
      <c r="F8073" t="s">
        <v>22</v>
      </c>
      <c r="G8073" t="s">
        <v>23</v>
      </c>
      <c r="H8073" t="s">
        <v>24</v>
      </c>
      <c r="I8073" t="s">
        <v>24</v>
      </c>
      <c r="J8073" t="s">
        <v>25</v>
      </c>
      <c r="K8073" s="1">
        <v>43237</v>
      </c>
      <c r="L8073" t="s">
        <v>26</v>
      </c>
      <c r="N8073" t="s">
        <v>24</v>
      </c>
    </row>
    <row r="8074" spans="1:14" x14ac:dyDescent="0.25">
      <c r="A8074" t="s">
        <v>530</v>
      </c>
      <c r="B8074" t="s">
        <v>531</v>
      </c>
      <c r="C8074" t="s">
        <v>532</v>
      </c>
      <c r="D8074" t="s">
        <v>21</v>
      </c>
      <c r="E8074">
        <v>98528</v>
      </c>
      <c r="F8074" t="s">
        <v>22</v>
      </c>
      <c r="G8074" t="s">
        <v>23</v>
      </c>
      <c r="H8074" t="s">
        <v>24</v>
      </c>
      <c r="I8074" t="s">
        <v>24</v>
      </c>
      <c r="J8074" t="s">
        <v>25</v>
      </c>
      <c r="K8074" s="1">
        <v>43237</v>
      </c>
      <c r="L8074" t="s">
        <v>26</v>
      </c>
      <c r="N8074" t="s">
        <v>24</v>
      </c>
    </row>
    <row r="8075" spans="1:14" x14ac:dyDescent="0.25">
      <c r="A8075" t="s">
        <v>6127</v>
      </c>
      <c r="B8075" t="s">
        <v>6128</v>
      </c>
      <c r="C8075" t="s">
        <v>246</v>
      </c>
      <c r="D8075" t="s">
        <v>21</v>
      </c>
      <c r="E8075">
        <v>98310</v>
      </c>
      <c r="F8075" t="s">
        <v>22</v>
      </c>
      <c r="G8075" t="s">
        <v>22</v>
      </c>
      <c r="H8075" t="s">
        <v>104</v>
      </c>
      <c r="I8075" t="s">
        <v>105</v>
      </c>
      <c r="J8075" s="1">
        <v>43179</v>
      </c>
      <c r="K8075" s="1">
        <v>43237</v>
      </c>
      <c r="L8075" t="s">
        <v>118</v>
      </c>
      <c r="N8075" t="s">
        <v>1858</v>
      </c>
    </row>
    <row r="8076" spans="1:14" x14ac:dyDescent="0.25">
      <c r="A8076" t="s">
        <v>10367</v>
      </c>
      <c r="B8076" t="s">
        <v>10368</v>
      </c>
      <c r="C8076" t="s">
        <v>196</v>
      </c>
      <c r="D8076" t="s">
        <v>21</v>
      </c>
      <c r="E8076">
        <v>98564</v>
      </c>
      <c r="F8076" t="s">
        <v>22</v>
      </c>
      <c r="G8076" t="s">
        <v>23</v>
      </c>
      <c r="H8076" t="s">
        <v>24</v>
      </c>
      <c r="I8076" t="s">
        <v>24</v>
      </c>
      <c r="J8076" t="s">
        <v>25</v>
      </c>
      <c r="K8076" s="1">
        <v>43237</v>
      </c>
      <c r="L8076" t="s">
        <v>26</v>
      </c>
      <c r="N8076" t="s">
        <v>24</v>
      </c>
    </row>
    <row r="8077" spans="1:14" x14ac:dyDescent="0.25">
      <c r="A8077" t="s">
        <v>533</v>
      </c>
      <c r="B8077" t="s">
        <v>534</v>
      </c>
      <c r="C8077" t="s">
        <v>535</v>
      </c>
      <c r="D8077" t="s">
        <v>21</v>
      </c>
      <c r="E8077">
        <v>98548</v>
      </c>
      <c r="F8077" t="s">
        <v>22</v>
      </c>
      <c r="G8077" t="s">
        <v>23</v>
      </c>
      <c r="H8077" t="s">
        <v>24</v>
      </c>
      <c r="I8077" t="s">
        <v>24</v>
      </c>
      <c r="J8077" t="s">
        <v>25</v>
      </c>
      <c r="K8077" s="1">
        <v>43237</v>
      </c>
      <c r="L8077" t="s">
        <v>26</v>
      </c>
      <c r="N8077" t="s">
        <v>24</v>
      </c>
    </row>
    <row r="8078" spans="1:14" x14ac:dyDescent="0.25">
      <c r="A8078" t="s">
        <v>1002</v>
      </c>
      <c r="B8078" t="s">
        <v>2803</v>
      </c>
      <c r="C8078" t="s">
        <v>519</v>
      </c>
      <c r="D8078" t="s">
        <v>21</v>
      </c>
      <c r="E8078">
        <v>98671</v>
      </c>
      <c r="F8078" t="s">
        <v>22</v>
      </c>
      <c r="G8078" t="s">
        <v>22</v>
      </c>
      <c r="H8078" t="s">
        <v>116</v>
      </c>
      <c r="I8078" t="s">
        <v>117</v>
      </c>
      <c r="J8078" s="1">
        <v>43180</v>
      </c>
      <c r="K8078" s="1">
        <v>43237</v>
      </c>
      <c r="L8078" t="s">
        <v>118</v>
      </c>
      <c r="N8078" t="s">
        <v>1992</v>
      </c>
    </row>
    <row r="8079" spans="1:14" x14ac:dyDescent="0.25">
      <c r="A8079" t="s">
        <v>242</v>
      </c>
      <c r="B8079" t="s">
        <v>243</v>
      </c>
      <c r="C8079" t="s">
        <v>236</v>
      </c>
      <c r="D8079" t="s">
        <v>21</v>
      </c>
      <c r="E8079">
        <v>98405</v>
      </c>
      <c r="F8079" t="s">
        <v>22</v>
      </c>
      <c r="G8079" t="s">
        <v>22</v>
      </c>
      <c r="H8079" t="s">
        <v>116</v>
      </c>
      <c r="I8079" t="s">
        <v>117</v>
      </c>
      <c r="J8079" s="1">
        <v>43180</v>
      </c>
      <c r="K8079" s="1">
        <v>43237</v>
      </c>
      <c r="L8079" t="s">
        <v>118</v>
      </c>
      <c r="N8079" t="s">
        <v>1849</v>
      </c>
    </row>
    <row r="8080" spans="1:14" x14ac:dyDescent="0.25">
      <c r="A8080" t="s">
        <v>242</v>
      </c>
      <c r="B8080" t="s">
        <v>1004</v>
      </c>
      <c r="C8080" t="s">
        <v>492</v>
      </c>
      <c r="D8080" t="s">
        <v>21</v>
      </c>
      <c r="E8080">
        <v>98516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43237</v>
      </c>
      <c r="L8080" t="s">
        <v>26</v>
      </c>
      <c r="N8080" t="s">
        <v>24</v>
      </c>
    </row>
    <row r="8081" spans="1:14" x14ac:dyDescent="0.25">
      <c r="A8081" t="s">
        <v>10369</v>
      </c>
      <c r="B8081" t="s">
        <v>1085</v>
      </c>
      <c r="C8081" t="s">
        <v>286</v>
      </c>
      <c r="D8081" t="s">
        <v>21</v>
      </c>
      <c r="E8081">
        <v>98516</v>
      </c>
      <c r="F8081" t="s">
        <v>22</v>
      </c>
      <c r="G8081" t="s">
        <v>23</v>
      </c>
      <c r="H8081" t="s">
        <v>24</v>
      </c>
      <c r="I8081" t="s">
        <v>24</v>
      </c>
      <c r="J8081" t="s">
        <v>25</v>
      </c>
      <c r="K8081" s="1">
        <v>43237</v>
      </c>
      <c r="L8081" t="s">
        <v>26</v>
      </c>
      <c r="N8081" t="s">
        <v>24</v>
      </c>
    </row>
    <row r="8082" spans="1:14" x14ac:dyDescent="0.25">
      <c r="A8082" t="s">
        <v>7185</v>
      </c>
      <c r="B8082" t="s">
        <v>7186</v>
      </c>
      <c r="C8082" t="s">
        <v>2019</v>
      </c>
      <c r="D8082" t="s">
        <v>21</v>
      </c>
      <c r="E8082">
        <v>98642</v>
      </c>
      <c r="F8082" t="s">
        <v>22</v>
      </c>
      <c r="G8082" t="s">
        <v>23</v>
      </c>
      <c r="H8082" t="s">
        <v>24</v>
      </c>
      <c r="I8082" t="s">
        <v>24</v>
      </c>
      <c r="J8082" t="s">
        <v>25</v>
      </c>
      <c r="K8082" s="1">
        <v>43237</v>
      </c>
      <c r="L8082" t="s">
        <v>26</v>
      </c>
      <c r="N8082" t="s">
        <v>24</v>
      </c>
    </row>
    <row r="8083" spans="1:14" x14ac:dyDescent="0.25">
      <c r="A8083" t="s">
        <v>7677</v>
      </c>
      <c r="B8083" t="s">
        <v>7678</v>
      </c>
      <c r="C8083" t="s">
        <v>1566</v>
      </c>
      <c r="D8083" t="s">
        <v>21</v>
      </c>
      <c r="E8083">
        <v>98520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43237</v>
      </c>
      <c r="L8083" t="s">
        <v>26</v>
      </c>
      <c r="N8083" t="s">
        <v>24</v>
      </c>
    </row>
    <row r="8084" spans="1:14" x14ac:dyDescent="0.25">
      <c r="A8084" t="s">
        <v>2964</v>
      </c>
      <c r="B8084" t="s">
        <v>2965</v>
      </c>
      <c r="C8084" t="s">
        <v>519</v>
      </c>
      <c r="D8084" t="s">
        <v>21</v>
      </c>
      <c r="E8084">
        <v>98671</v>
      </c>
      <c r="F8084" t="s">
        <v>22</v>
      </c>
      <c r="G8084" t="s">
        <v>22</v>
      </c>
      <c r="H8084" t="s">
        <v>116</v>
      </c>
      <c r="I8084" t="s">
        <v>117</v>
      </c>
      <c r="J8084" s="1">
        <v>43180</v>
      </c>
      <c r="K8084" s="1">
        <v>43237</v>
      </c>
      <c r="L8084" t="s">
        <v>118</v>
      </c>
      <c r="N8084" t="s">
        <v>1992</v>
      </c>
    </row>
    <row r="8085" spans="1:14" x14ac:dyDescent="0.25">
      <c r="A8085" t="s">
        <v>6296</v>
      </c>
      <c r="B8085" t="s">
        <v>6297</v>
      </c>
      <c r="C8085" t="s">
        <v>1732</v>
      </c>
      <c r="D8085" t="s">
        <v>21</v>
      </c>
      <c r="E8085">
        <v>98271</v>
      </c>
      <c r="F8085" t="s">
        <v>22</v>
      </c>
      <c r="G8085" t="s">
        <v>23</v>
      </c>
      <c r="H8085" t="s">
        <v>24</v>
      </c>
      <c r="I8085" t="s">
        <v>24</v>
      </c>
      <c r="J8085" t="s">
        <v>25</v>
      </c>
      <c r="K8085" s="1">
        <v>43237</v>
      </c>
      <c r="L8085" t="s">
        <v>26</v>
      </c>
      <c r="N8085" t="s">
        <v>24</v>
      </c>
    </row>
    <row r="8086" spans="1:14" x14ac:dyDescent="0.25">
      <c r="A8086" t="s">
        <v>521</v>
      </c>
      <c r="B8086" t="s">
        <v>3649</v>
      </c>
      <c r="C8086" t="s">
        <v>151</v>
      </c>
      <c r="D8086" t="s">
        <v>21</v>
      </c>
      <c r="E8086">
        <v>98499</v>
      </c>
      <c r="F8086" t="s">
        <v>22</v>
      </c>
      <c r="G8086" t="s">
        <v>22</v>
      </c>
      <c r="H8086" t="s">
        <v>104</v>
      </c>
      <c r="I8086" t="s">
        <v>105</v>
      </c>
      <c r="J8086" s="1">
        <v>43180</v>
      </c>
      <c r="K8086" s="1">
        <v>43237</v>
      </c>
      <c r="L8086" t="s">
        <v>118</v>
      </c>
      <c r="N8086" t="s">
        <v>1854</v>
      </c>
    </row>
    <row r="8087" spans="1:14" x14ac:dyDescent="0.25">
      <c r="A8087" t="s">
        <v>4442</v>
      </c>
      <c r="B8087" t="s">
        <v>7098</v>
      </c>
      <c r="C8087" t="s">
        <v>1018</v>
      </c>
      <c r="D8087" t="s">
        <v>21</v>
      </c>
      <c r="E8087">
        <v>98531</v>
      </c>
      <c r="F8087" t="s">
        <v>22</v>
      </c>
      <c r="G8087" t="s">
        <v>23</v>
      </c>
      <c r="H8087" t="s">
        <v>24</v>
      </c>
      <c r="I8087" t="s">
        <v>24</v>
      </c>
      <c r="J8087" t="s">
        <v>25</v>
      </c>
      <c r="K8087" s="1">
        <v>43237</v>
      </c>
      <c r="L8087" t="s">
        <v>26</v>
      </c>
      <c r="N8087" t="s">
        <v>24</v>
      </c>
    </row>
    <row r="8088" spans="1:14" x14ac:dyDescent="0.25">
      <c r="A8088" t="s">
        <v>7358</v>
      </c>
      <c r="B8088" t="s">
        <v>7359</v>
      </c>
      <c r="C8088" t="s">
        <v>7360</v>
      </c>
      <c r="D8088" t="s">
        <v>21</v>
      </c>
      <c r="E8088">
        <v>98595</v>
      </c>
      <c r="F8088" t="s">
        <v>22</v>
      </c>
      <c r="G8088" t="s">
        <v>23</v>
      </c>
      <c r="H8088" t="s">
        <v>24</v>
      </c>
      <c r="I8088" t="s">
        <v>24</v>
      </c>
      <c r="J8088" t="s">
        <v>25</v>
      </c>
      <c r="K8088" s="1">
        <v>43237</v>
      </c>
      <c r="L8088" t="s">
        <v>26</v>
      </c>
      <c r="N8088" t="s">
        <v>24</v>
      </c>
    </row>
    <row r="8089" spans="1:14" x14ac:dyDescent="0.25">
      <c r="A8089" t="s">
        <v>551</v>
      </c>
      <c r="B8089" t="s">
        <v>552</v>
      </c>
      <c r="C8089" t="s">
        <v>532</v>
      </c>
      <c r="D8089" t="s">
        <v>21</v>
      </c>
      <c r="E8089">
        <v>98528</v>
      </c>
      <c r="F8089" t="s">
        <v>22</v>
      </c>
      <c r="G8089" t="s">
        <v>23</v>
      </c>
      <c r="H8089" t="s">
        <v>24</v>
      </c>
      <c r="I8089" t="s">
        <v>24</v>
      </c>
      <c r="J8089" t="s">
        <v>25</v>
      </c>
      <c r="K8089" s="1">
        <v>43237</v>
      </c>
      <c r="L8089" t="s">
        <v>26</v>
      </c>
      <c r="N8089" t="s">
        <v>24</v>
      </c>
    </row>
    <row r="8090" spans="1:14" x14ac:dyDescent="0.25">
      <c r="A8090" t="s">
        <v>556</v>
      </c>
      <c r="B8090" t="s">
        <v>7105</v>
      </c>
      <c r="C8090" t="s">
        <v>1018</v>
      </c>
      <c r="D8090" t="s">
        <v>21</v>
      </c>
      <c r="E8090">
        <v>98531</v>
      </c>
      <c r="F8090" t="s">
        <v>22</v>
      </c>
      <c r="G8090" t="s">
        <v>23</v>
      </c>
      <c r="H8090" t="s">
        <v>24</v>
      </c>
      <c r="I8090" t="s">
        <v>24</v>
      </c>
      <c r="J8090" t="s">
        <v>25</v>
      </c>
      <c r="K8090" s="1">
        <v>43237</v>
      </c>
      <c r="L8090" t="s">
        <v>26</v>
      </c>
      <c r="N8090" t="s">
        <v>24</v>
      </c>
    </row>
    <row r="8091" spans="1:14" x14ac:dyDescent="0.25">
      <c r="A8091" t="s">
        <v>910</v>
      </c>
      <c r="B8091" t="s">
        <v>911</v>
      </c>
      <c r="C8091" t="s">
        <v>912</v>
      </c>
      <c r="D8091" t="s">
        <v>21</v>
      </c>
      <c r="E8091">
        <v>98837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43236</v>
      </c>
      <c r="L8091" t="s">
        <v>26</v>
      </c>
      <c r="N8091" t="s">
        <v>24</v>
      </c>
    </row>
    <row r="8092" spans="1:14" x14ac:dyDescent="0.25">
      <c r="A8092">
        <v>76</v>
      </c>
      <c r="B8092" t="s">
        <v>7813</v>
      </c>
      <c r="C8092" t="s">
        <v>912</v>
      </c>
      <c r="D8092" t="s">
        <v>21</v>
      </c>
      <c r="E8092">
        <v>98837</v>
      </c>
      <c r="F8092" t="s">
        <v>22</v>
      </c>
      <c r="G8092" t="s">
        <v>23</v>
      </c>
      <c r="H8092" t="s">
        <v>24</v>
      </c>
      <c r="I8092" t="s">
        <v>24</v>
      </c>
      <c r="J8092" t="s">
        <v>25</v>
      </c>
      <c r="K8092" s="1">
        <v>43236</v>
      </c>
      <c r="L8092" t="s">
        <v>26</v>
      </c>
      <c r="N8092" t="s">
        <v>24</v>
      </c>
    </row>
    <row r="8093" spans="1:14" x14ac:dyDescent="0.25">
      <c r="A8093" t="s">
        <v>5600</v>
      </c>
      <c r="B8093" t="s">
        <v>5601</v>
      </c>
      <c r="C8093" t="s">
        <v>339</v>
      </c>
      <c r="D8093" t="s">
        <v>21</v>
      </c>
      <c r="E8093">
        <v>98848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43236</v>
      </c>
      <c r="L8093" t="s">
        <v>26</v>
      </c>
      <c r="N8093" t="s">
        <v>24</v>
      </c>
    </row>
    <row r="8094" spans="1:14" x14ac:dyDescent="0.25">
      <c r="A8094" t="s">
        <v>7857</v>
      </c>
      <c r="B8094" t="s">
        <v>7858</v>
      </c>
      <c r="C8094" t="s">
        <v>3744</v>
      </c>
      <c r="D8094" t="s">
        <v>21</v>
      </c>
      <c r="E8094">
        <v>98601</v>
      </c>
      <c r="F8094" t="s">
        <v>22</v>
      </c>
      <c r="G8094" t="s">
        <v>23</v>
      </c>
      <c r="H8094" t="s">
        <v>24</v>
      </c>
      <c r="I8094" t="s">
        <v>24</v>
      </c>
      <c r="J8094" t="s">
        <v>25</v>
      </c>
      <c r="K8094" s="1">
        <v>43236</v>
      </c>
      <c r="L8094" t="s">
        <v>26</v>
      </c>
      <c r="N8094" t="s">
        <v>24</v>
      </c>
    </row>
    <row r="8095" spans="1:14" x14ac:dyDescent="0.25">
      <c r="A8095" t="s">
        <v>1402</v>
      </c>
      <c r="B8095" t="s">
        <v>10370</v>
      </c>
      <c r="C8095" t="s">
        <v>1688</v>
      </c>
      <c r="D8095" t="s">
        <v>21</v>
      </c>
      <c r="E8095">
        <v>98198</v>
      </c>
      <c r="F8095" t="s">
        <v>23</v>
      </c>
      <c r="G8095" t="s">
        <v>23</v>
      </c>
      <c r="H8095" t="s">
        <v>24</v>
      </c>
      <c r="I8095" t="s">
        <v>24</v>
      </c>
      <c r="J8095" t="s">
        <v>25</v>
      </c>
      <c r="K8095" s="1">
        <v>43236</v>
      </c>
      <c r="L8095" t="s">
        <v>26</v>
      </c>
      <c r="N8095" t="s">
        <v>24</v>
      </c>
    </row>
    <row r="8096" spans="1:14" x14ac:dyDescent="0.25">
      <c r="A8096" t="s">
        <v>607</v>
      </c>
      <c r="B8096" t="s">
        <v>7570</v>
      </c>
      <c r="C8096" t="s">
        <v>20</v>
      </c>
      <c r="D8096" t="s">
        <v>21</v>
      </c>
      <c r="E8096">
        <v>98144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43236</v>
      </c>
      <c r="L8096" t="s">
        <v>26</v>
      </c>
      <c r="N8096" t="s">
        <v>24</v>
      </c>
    </row>
    <row r="8097" spans="1:14" x14ac:dyDescent="0.25">
      <c r="A8097" t="s">
        <v>10371</v>
      </c>
      <c r="B8097" t="s">
        <v>5329</v>
      </c>
      <c r="C8097" t="s">
        <v>4622</v>
      </c>
      <c r="D8097" t="s">
        <v>21</v>
      </c>
      <c r="E8097">
        <v>98327</v>
      </c>
      <c r="F8097" t="s">
        <v>22</v>
      </c>
      <c r="G8097" t="s">
        <v>23</v>
      </c>
      <c r="H8097" t="s">
        <v>24</v>
      </c>
      <c r="I8097" t="s">
        <v>24</v>
      </c>
      <c r="J8097" t="s">
        <v>25</v>
      </c>
      <c r="K8097" s="1">
        <v>43236</v>
      </c>
      <c r="L8097" t="s">
        <v>26</v>
      </c>
      <c r="N8097" t="s">
        <v>24</v>
      </c>
    </row>
    <row r="8098" spans="1:14" x14ac:dyDescent="0.25">
      <c r="A8098" t="s">
        <v>10372</v>
      </c>
      <c r="B8098" t="s">
        <v>10373</v>
      </c>
      <c r="C8098" t="s">
        <v>266</v>
      </c>
      <c r="D8098" t="s">
        <v>21</v>
      </c>
      <c r="E8098">
        <v>98092</v>
      </c>
      <c r="F8098" t="s">
        <v>22</v>
      </c>
      <c r="G8098" t="s">
        <v>22</v>
      </c>
      <c r="H8098" t="s">
        <v>104</v>
      </c>
      <c r="I8098" t="s">
        <v>105</v>
      </c>
      <c r="J8098" t="s">
        <v>59</v>
      </c>
      <c r="K8098" s="1">
        <v>43236</v>
      </c>
      <c r="L8098" t="s">
        <v>60</v>
      </c>
      <c r="M8098" t="str">
        <f>HYPERLINK("https://www.regulations.gov/docket?D=FDA-2018-H-1898")</f>
        <v>https://www.regulations.gov/docket?D=FDA-2018-H-1898</v>
      </c>
      <c r="N8098" t="s">
        <v>59</v>
      </c>
    </row>
    <row r="8099" spans="1:14" x14ac:dyDescent="0.25">
      <c r="A8099" t="s">
        <v>2121</v>
      </c>
      <c r="B8099" t="s">
        <v>6743</v>
      </c>
      <c r="C8099" t="s">
        <v>3048</v>
      </c>
      <c r="D8099" t="s">
        <v>21</v>
      </c>
      <c r="E8099">
        <v>98040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43236</v>
      </c>
      <c r="L8099" t="s">
        <v>26</v>
      </c>
      <c r="N8099" t="s">
        <v>24</v>
      </c>
    </row>
    <row r="8100" spans="1:14" x14ac:dyDescent="0.25">
      <c r="A8100" t="s">
        <v>5847</v>
      </c>
      <c r="B8100" t="s">
        <v>5848</v>
      </c>
      <c r="C8100" t="s">
        <v>236</v>
      </c>
      <c r="D8100" t="s">
        <v>21</v>
      </c>
      <c r="E8100">
        <v>98409</v>
      </c>
      <c r="F8100" t="s">
        <v>23</v>
      </c>
      <c r="G8100" t="s">
        <v>23</v>
      </c>
      <c r="H8100" t="s">
        <v>24</v>
      </c>
      <c r="I8100" t="s">
        <v>24</v>
      </c>
      <c r="J8100" t="s">
        <v>25</v>
      </c>
      <c r="K8100" s="1">
        <v>43236</v>
      </c>
      <c r="L8100" t="s">
        <v>26</v>
      </c>
      <c r="N8100" t="s">
        <v>24</v>
      </c>
    </row>
    <row r="8101" spans="1:14" x14ac:dyDescent="0.25">
      <c r="A8101" t="s">
        <v>77</v>
      </c>
      <c r="B8101" t="s">
        <v>8300</v>
      </c>
      <c r="C8101" t="s">
        <v>108</v>
      </c>
      <c r="D8101" t="s">
        <v>21</v>
      </c>
      <c r="E8101">
        <v>98203</v>
      </c>
      <c r="F8101" t="s">
        <v>22</v>
      </c>
      <c r="G8101" t="s">
        <v>23</v>
      </c>
      <c r="H8101" t="s">
        <v>24</v>
      </c>
      <c r="I8101" t="s">
        <v>24</v>
      </c>
      <c r="J8101" t="s">
        <v>25</v>
      </c>
      <c r="K8101" s="1">
        <v>43236</v>
      </c>
      <c r="L8101" t="s">
        <v>26</v>
      </c>
      <c r="N8101" t="s">
        <v>24</v>
      </c>
    </row>
    <row r="8102" spans="1:14" x14ac:dyDescent="0.25">
      <c r="A8102" t="s">
        <v>4532</v>
      </c>
      <c r="B8102" t="s">
        <v>4533</v>
      </c>
      <c r="C8102" t="s">
        <v>912</v>
      </c>
      <c r="D8102" t="s">
        <v>21</v>
      </c>
      <c r="E8102">
        <v>98837</v>
      </c>
      <c r="F8102" t="s">
        <v>22</v>
      </c>
      <c r="G8102" t="s">
        <v>23</v>
      </c>
      <c r="H8102" t="s">
        <v>24</v>
      </c>
      <c r="I8102" t="s">
        <v>24</v>
      </c>
      <c r="J8102" t="s">
        <v>25</v>
      </c>
      <c r="K8102" s="1">
        <v>43235</v>
      </c>
      <c r="L8102" t="s">
        <v>26</v>
      </c>
      <c r="N8102" t="s">
        <v>24</v>
      </c>
    </row>
    <row r="8103" spans="1:14" x14ac:dyDescent="0.25">
      <c r="A8103" t="s">
        <v>913</v>
      </c>
      <c r="B8103" t="s">
        <v>914</v>
      </c>
      <c r="C8103" t="s">
        <v>912</v>
      </c>
      <c r="D8103" t="s">
        <v>21</v>
      </c>
      <c r="E8103">
        <v>98837</v>
      </c>
      <c r="F8103" t="s">
        <v>22</v>
      </c>
      <c r="G8103" t="s">
        <v>23</v>
      </c>
      <c r="H8103" t="s">
        <v>24</v>
      </c>
      <c r="I8103" t="s">
        <v>24</v>
      </c>
      <c r="J8103" t="s">
        <v>25</v>
      </c>
      <c r="K8103" s="1">
        <v>43235</v>
      </c>
      <c r="L8103" t="s">
        <v>26</v>
      </c>
      <c r="N8103" t="s">
        <v>24</v>
      </c>
    </row>
    <row r="8104" spans="1:14" x14ac:dyDescent="0.25">
      <c r="A8104" t="s">
        <v>915</v>
      </c>
      <c r="B8104" t="s">
        <v>916</v>
      </c>
      <c r="C8104" t="s">
        <v>912</v>
      </c>
      <c r="D8104" t="s">
        <v>21</v>
      </c>
      <c r="E8104">
        <v>98837</v>
      </c>
      <c r="F8104" t="s">
        <v>22</v>
      </c>
      <c r="G8104" t="s">
        <v>23</v>
      </c>
      <c r="H8104" t="s">
        <v>24</v>
      </c>
      <c r="I8104" t="s">
        <v>24</v>
      </c>
      <c r="J8104" t="s">
        <v>25</v>
      </c>
      <c r="K8104" s="1">
        <v>43235</v>
      </c>
      <c r="L8104" t="s">
        <v>26</v>
      </c>
      <c r="N8104" t="s">
        <v>24</v>
      </c>
    </row>
    <row r="8105" spans="1:14" x14ac:dyDescent="0.25">
      <c r="A8105" t="s">
        <v>6780</v>
      </c>
      <c r="B8105" t="s">
        <v>6781</v>
      </c>
      <c r="C8105" t="s">
        <v>2244</v>
      </c>
      <c r="D8105" t="s">
        <v>21</v>
      </c>
      <c r="E8105">
        <v>98370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43235</v>
      </c>
      <c r="L8105" t="s">
        <v>26</v>
      </c>
      <c r="N8105" t="s">
        <v>24</v>
      </c>
    </row>
    <row r="8106" spans="1:14" x14ac:dyDescent="0.25">
      <c r="A8106" t="s">
        <v>7472</v>
      </c>
      <c r="B8106" t="s">
        <v>7473</v>
      </c>
      <c r="C8106" t="s">
        <v>151</v>
      </c>
      <c r="D8106" t="s">
        <v>21</v>
      </c>
      <c r="E8106">
        <v>98499</v>
      </c>
      <c r="F8106" t="s">
        <v>22</v>
      </c>
      <c r="G8106" t="s">
        <v>23</v>
      </c>
      <c r="H8106" t="s">
        <v>24</v>
      </c>
      <c r="I8106" t="s">
        <v>24</v>
      </c>
      <c r="J8106" t="s">
        <v>25</v>
      </c>
      <c r="K8106" s="1">
        <v>43235</v>
      </c>
      <c r="L8106" t="s">
        <v>26</v>
      </c>
      <c r="N8106" t="s">
        <v>24</v>
      </c>
    </row>
    <row r="8107" spans="1:14" x14ac:dyDescent="0.25">
      <c r="A8107" t="s">
        <v>4646</v>
      </c>
      <c r="B8107" t="s">
        <v>4647</v>
      </c>
      <c r="C8107" t="s">
        <v>236</v>
      </c>
      <c r="D8107" t="s">
        <v>21</v>
      </c>
      <c r="E8107">
        <v>98418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43235</v>
      </c>
      <c r="L8107" t="s">
        <v>26</v>
      </c>
      <c r="N8107" t="s">
        <v>24</v>
      </c>
    </row>
    <row r="8108" spans="1:14" x14ac:dyDescent="0.25">
      <c r="A8108" t="s">
        <v>3421</v>
      </c>
      <c r="B8108" t="s">
        <v>3422</v>
      </c>
      <c r="C8108" t="s">
        <v>236</v>
      </c>
      <c r="D8108" t="s">
        <v>21</v>
      </c>
      <c r="E8108">
        <v>98408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43235</v>
      </c>
      <c r="L8108" t="s">
        <v>26</v>
      </c>
      <c r="N8108" t="s">
        <v>24</v>
      </c>
    </row>
    <row r="8109" spans="1:14" x14ac:dyDescent="0.25">
      <c r="A8109" t="s">
        <v>316</v>
      </c>
      <c r="B8109" t="s">
        <v>2156</v>
      </c>
      <c r="C8109" t="s">
        <v>2157</v>
      </c>
      <c r="D8109" t="s">
        <v>21</v>
      </c>
      <c r="E8109">
        <v>98325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43235</v>
      </c>
      <c r="L8109" t="s">
        <v>26</v>
      </c>
      <c r="N8109" t="s">
        <v>24</v>
      </c>
    </row>
    <row r="8110" spans="1:14" x14ac:dyDescent="0.25">
      <c r="A8110" t="s">
        <v>356</v>
      </c>
      <c r="B8110" t="s">
        <v>7964</v>
      </c>
      <c r="C8110" t="s">
        <v>1542</v>
      </c>
      <c r="D8110" t="s">
        <v>21</v>
      </c>
      <c r="E8110">
        <v>98362</v>
      </c>
      <c r="F8110" t="s">
        <v>22</v>
      </c>
      <c r="G8110" t="s">
        <v>23</v>
      </c>
      <c r="H8110" t="s">
        <v>24</v>
      </c>
      <c r="I8110" t="s">
        <v>24</v>
      </c>
      <c r="J8110" t="s">
        <v>25</v>
      </c>
      <c r="K8110" s="1">
        <v>43235</v>
      </c>
      <c r="L8110" t="s">
        <v>26</v>
      </c>
      <c r="N8110" t="s">
        <v>24</v>
      </c>
    </row>
    <row r="8111" spans="1:14" x14ac:dyDescent="0.25">
      <c r="A8111" t="s">
        <v>242</v>
      </c>
      <c r="B8111" t="s">
        <v>7547</v>
      </c>
      <c r="C8111" t="s">
        <v>1498</v>
      </c>
      <c r="D8111" t="s">
        <v>21</v>
      </c>
      <c r="E8111">
        <v>98329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43235</v>
      </c>
      <c r="L8111" t="s">
        <v>26</v>
      </c>
      <c r="N8111" t="s">
        <v>24</v>
      </c>
    </row>
    <row r="8112" spans="1:14" x14ac:dyDescent="0.25">
      <c r="A8112" t="s">
        <v>10374</v>
      </c>
      <c r="B8112" t="s">
        <v>10375</v>
      </c>
      <c r="C8112" t="s">
        <v>339</v>
      </c>
      <c r="D8112" t="s">
        <v>21</v>
      </c>
      <c r="E8112">
        <v>98848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43235</v>
      </c>
      <c r="L8112" t="s">
        <v>26</v>
      </c>
      <c r="N8112" t="s">
        <v>24</v>
      </c>
    </row>
    <row r="8113" spans="1:14" x14ac:dyDescent="0.25">
      <c r="A8113" t="s">
        <v>6164</v>
      </c>
      <c r="B8113" t="s">
        <v>10376</v>
      </c>
      <c r="C8113" t="s">
        <v>1498</v>
      </c>
      <c r="D8113" t="s">
        <v>21</v>
      </c>
      <c r="E8113">
        <v>98329</v>
      </c>
      <c r="F8113" t="s">
        <v>22</v>
      </c>
      <c r="G8113" t="s">
        <v>23</v>
      </c>
      <c r="H8113" t="s">
        <v>24</v>
      </c>
      <c r="I8113" t="s">
        <v>24</v>
      </c>
      <c r="J8113" t="s">
        <v>25</v>
      </c>
      <c r="K8113" s="1">
        <v>43235</v>
      </c>
      <c r="L8113" t="s">
        <v>26</v>
      </c>
      <c r="N8113" t="s">
        <v>24</v>
      </c>
    </row>
    <row r="8114" spans="1:14" x14ac:dyDescent="0.25">
      <c r="A8114" t="s">
        <v>6166</v>
      </c>
      <c r="B8114" t="s">
        <v>6167</v>
      </c>
      <c r="C8114" t="s">
        <v>236</v>
      </c>
      <c r="D8114" t="s">
        <v>21</v>
      </c>
      <c r="E8114">
        <v>98499</v>
      </c>
      <c r="F8114" t="s">
        <v>23</v>
      </c>
      <c r="G8114" t="s">
        <v>23</v>
      </c>
      <c r="H8114" t="s">
        <v>24</v>
      </c>
      <c r="I8114" t="s">
        <v>24</v>
      </c>
      <c r="J8114" t="s">
        <v>25</v>
      </c>
      <c r="K8114" s="1">
        <v>43235</v>
      </c>
      <c r="L8114" t="s">
        <v>26</v>
      </c>
      <c r="N8114" t="s">
        <v>24</v>
      </c>
    </row>
    <row r="8115" spans="1:14" x14ac:dyDescent="0.25">
      <c r="A8115" t="s">
        <v>6387</v>
      </c>
      <c r="B8115" t="s">
        <v>6388</v>
      </c>
      <c r="C8115" t="s">
        <v>236</v>
      </c>
      <c r="D8115" t="s">
        <v>21</v>
      </c>
      <c r="E8115">
        <v>98405</v>
      </c>
      <c r="F8115" t="s">
        <v>22</v>
      </c>
      <c r="G8115" t="s">
        <v>23</v>
      </c>
      <c r="H8115" t="s">
        <v>24</v>
      </c>
      <c r="I8115" t="s">
        <v>24</v>
      </c>
      <c r="J8115" t="s">
        <v>25</v>
      </c>
      <c r="K8115" s="1">
        <v>43235</v>
      </c>
      <c r="L8115" t="s">
        <v>26</v>
      </c>
      <c r="N8115" t="s">
        <v>24</v>
      </c>
    </row>
    <row r="8116" spans="1:14" x14ac:dyDescent="0.25">
      <c r="A8116" t="s">
        <v>2602</v>
      </c>
      <c r="B8116" t="s">
        <v>7140</v>
      </c>
      <c r="C8116" t="s">
        <v>687</v>
      </c>
      <c r="D8116" t="s">
        <v>21</v>
      </c>
      <c r="E8116">
        <v>98382</v>
      </c>
      <c r="F8116" t="s">
        <v>22</v>
      </c>
      <c r="G8116" t="s">
        <v>23</v>
      </c>
      <c r="H8116" t="s">
        <v>24</v>
      </c>
      <c r="I8116" t="s">
        <v>24</v>
      </c>
      <c r="J8116" t="s">
        <v>25</v>
      </c>
      <c r="K8116" s="1">
        <v>43235</v>
      </c>
      <c r="L8116" t="s">
        <v>26</v>
      </c>
      <c r="N8116" t="s">
        <v>24</v>
      </c>
    </row>
    <row r="8117" spans="1:14" x14ac:dyDescent="0.25">
      <c r="A8117" t="s">
        <v>207</v>
      </c>
      <c r="B8117" t="s">
        <v>931</v>
      </c>
      <c r="C8117" t="s">
        <v>912</v>
      </c>
      <c r="D8117" t="s">
        <v>21</v>
      </c>
      <c r="E8117">
        <v>98837</v>
      </c>
      <c r="F8117" t="s">
        <v>22</v>
      </c>
      <c r="G8117" t="s">
        <v>23</v>
      </c>
      <c r="H8117" t="s">
        <v>24</v>
      </c>
      <c r="I8117" t="s">
        <v>24</v>
      </c>
      <c r="J8117" t="s">
        <v>25</v>
      </c>
      <c r="K8117" s="1">
        <v>43235</v>
      </c>
      <c r="L8117" t="s">
        <v>26</v>
      </c>
      <c r="N8117" t="s">
        <v>24</v>
      </c>
    </row>
    <row r="8118" spans="1:14" x14ac:dyDescent="0.25">
      <c r="A8118" t="s">
        <v>5619</v>
      </c>
      <c r="B8118" t="s">
        <v>5620</v>
      </c>
      <c r="C8118" t="s">
        <v>339</v>
      </c>
      <c r="D8118" t="s">
        <v>21</v>
      </c>
      <c r="E8118">
        <v>98848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43235</v>
      </c>
      <c r="L8118" t="s">
        <v>26</v>
      </c>
      <c r="N8118" t="s">
        <v>24</v>
      </c>
    </row>
    <row r="8119" spans="1:14" x14ac:dyDescent="0.25">
      <c r="A8119" t="s">
        <v>3322</v>
      </c>
      <c r="B8119" t="s">
        <v>4562</v>
      </c>
      <c r="C8119" t="s">
        <v>912</v>
      </c>
      <c r="D8119" t="s">
        <v>21</v>
      </c>
      <c r="E8119">
        <v>98837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43235</v>
      </c>
      <c r="L8119" t="s">
        <v>26</v>
      </c>
      <c r="N8119" t="s">
        <v>24</v>
      </c>
    </row>
    <row r="8120" spans="1:14" x14ac:dyDescent="0.25">
      <c r="A8120" t="s">
        <v>7010</v>
      </c>
      <c r="B8120" t="s">
        <v>7011</v>
      </c>
      <c r="C8120" t="s">
        <v>339</v>
      </c>
      <c r="D8120" t="s">
        <v>21</v>
      </c>
      <c r="E8120">
        <v>98848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43235</v>
      </c>
      <c r="L8120" t="s">
        <v>26</v>
      </c>
      <c r="N8120" t="s">
        <v>24</v>
      </c>
    </row>
    <row r="8121" spans="1:14" x14ac:dyDescent="0.25">
      <c r="A8121" t="s">
        <v>3860</v>
      </c>
      <c r="B8121" t="s">
        <v>3861</v>
      </c>
      <c r="C8121" t="s">
        <v>3862</v>
      </c>
      <c r="D8121" t="s">
        <v>21</v>
      </c>
      <c r="E8121">
        <v>98022</v>
      </c>
      <c r="F8121" t="s">
        <v>22</v>
      </c>
      <c r="G8121" t="s">
        <v>22</v>
      </c>
      <c r="H8121" t="s">
        <v>57</v>
      </c>
      <c r="I8121" t="s">
        <v>212</v>
      </c>
      <c r="J8121" t="s">
        <v>59</v>
      </c>
      <c r="K8121" s="1">
        <v>43235</v>
      </c>
      <c r="L8121" t="s">
        <v>60</v>
      </c>
      <c r="M8121" t="str">
        <f>HYPERLINK("https://www.regulations.gov/docket?D=FDA-2018-H-1878")</f>
        <v>https://www.regulations.gov/docket?D=FDA-2018-H-1878</v>
      </c>
      <c r="N8121" t="s">
        <v>59</v>
      </c>
    </row>
    <row r="8122" spans="1:14" x14ac:dyDescent="0.25">
      <c r="A8122" t="s">
        <v>1117</v>
      </c>
      <c r="B8122" t="s">
        <v>1118</v>
      </c>
      <c r="C8122" t="s">
        <v>1015</v>
      </c>
      <c r="D8122" t="s">
        <v>21</v>
      </c>
      <c r="E8122">
        <v>99362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43235</v>
      </c>
      <c r="L8122" t="s">
        <v>26</v>
      </c>
      <c r="N8122" t="s">
        <v>24</v>
      </c>
    </row>
    <row r="8123" spans="1:14" x14ac:dyDescent="0.25">
      <c r="A8123" t="s">
        <v>77</v>
      </c>
      <c r="B8123" t="s">
        <v>7464</v>
      </c>
      <c r="C8123" t="s">
        <v>660</v>
      </c>
      <c r="D8123" t="s">
        <v>21</v>
      </c>
      <c r="E8123">
        <v>98383</v>
      </c>
      <c r="F8123" t="s">
        <v>22</v>
      </c>
      <c r="G8123" t="s">
        <v>23</v>
      </c>
      <c r="H8123" t="s">
        <v>24</v>
      </c>
      <c r="I8123" t="s">
        <v>24</v>
      </c>
      <c r="J8123" t="s">
        <v>25</v>
      </c>
      <c r="K8123" s="1">
        <v>43235</v>
      </c>
      <c r="L8123" t="s">
        <v>26</v>
      </c>
      <c r="N8123" t="s">
        <v>24</v>
      </c>
    </row>
    <row r="8124" spans="1:14" x14ac:dyDescent="0.25">
      <c r="A8124" t="s">
        <v>7950</v>
      </c>
      <c r="B8124" t="s">
        <v>7951</v>
      </c>
      <c r="C8124" t="s">
        <v>1542</v>
      </c>
      <c r="D8124" t="s">
        <v>21</v>
      </c>
      <c r="E8124">
        <v>98362</v>
      </c>
      <c r="F8124" t="s">
        <v>22</v>
      </c>
      <c r="G8124" t="s">
        <v>23</v>
      </c>
      <c r="H8124" t="s">
        <v>24</v>
      </c>
      <c r="I8124" t="s">
        <v>24</v>
      </c>
      <c r="J8124" t="s">
        <v>25</v>
      </c>
      <c r="K8124" s="1">
        <v>43234</v>
      </c>
      <c r="L8124" t="s">
        <v>26</v>
      </c>
      <c r="N8124" t="s">
        <v>24</v>
      </c>
    </row>
    <row r="8125" spans="1:14" x14ac:dyDescent="0.25">
      <c r="A8125" t="s">
        <v>7506</v>
      </c>
      <c r="B8125" t="s">
        <v>7507</v>
      </c>
      <c r="C8125" t="s">
        <v>1691</v>
      </c>
      <c r="D8125" t="s">
        <v>21</v>
      </c>
      <c r="E8125">
        <v>98368</v>
      </c>
      <c r="F8125" t="s">
        <v>22</v>
      </c>
      <c r="G8125" t="s">
        <v>23</v>
      </c>
      <c r="H8125" t="s">
        <v>24</v>
      </c>
      <c r="I8125" t="s">
        <v>24</v>
      </c>
      <c r="J8125" t="s">
        <v>25</v>
      </c>
      <c r="K8125" s="1">
        <v>43234</v>
      </c>
      <c r="L8125" t="s">
        <v>26</v>
      </c>
      <c r="N8125" t="s">
        <v>24</v>
      </c>
    </row>
    <row r="8126" spans="1:14" x14ac:dyDescent="0.25">
      <c r="A8126" t="s">
        <v>7116</v>
      </c>
      <c r="B8126" t="s">
        <v>7117</v>
      </c>
      <c r="C8126" t="s">
        <v>687</v>
      </c>
      <c r="D8126" t="s">
        <v>21</v>
      </c>
      <c r="E8126">
        <v>98382</v>
      </c>
      <c r="F8126" t="s">
        <v>22</v>
      </c>
      <c r="G8126" t="s">
        <v>23</v>
      </c>
      <c r="H8126" t="s">
        <v>24</v>
      </c>
      <c r="I8126" t="s">
        <v>24</v>
      </c>
      <c r="J8126" t="s">
        <v>25</v>
      </c>
      <c r="K8126" s="1">
        <v>43234</v>
      </c>
      <c r="L8126" t="s">
        <v>26</v>
      </c>
      <c r="N8126" t="s">
        <v>24</v>
      </c>
    </row>
    <row r="8127" spans="1:14" x14ac:dyDescent="0.25">
      <c r="A8127" t="s">
        <v>1095</v>
      </c>
      <c r="B8127" t="s">
        <v>1096</v>
      </c>
      <c r="C8127" t="s">
        <v>1015</v>
      </c>
      <c r="D8127" t="s">
        <v>21</v>
      </c>
      <c r="E8127">
        <v>99362</v>
      </c>
      <c r="F8127" t="s">
        <v>22</v>
      </c>
      <c r="G8127" t="s">
        <v>23</v>
      </c>
      <c r="H8127" t="s">
        <v>24</v>
      </c>
      <c r="I8127" t="s">
        <v>24</v>
      </c>
      <c r="J8127" t="s">
        <v>25</v>
      </c>
      <c r="K8127" s="1">
        <v>43234</v>
      </c>
      <c r="L8127" t="s">
        <v>26</v>
      </c>
      <c r="N8127" t="s">
        <v>24</v>
      </c>
    </row>
    <row r="8128" spans="1:14" x14ac:dyDescent="0.25">
      <c r="A8128" t="s">
        <v>7121</v>
      </c>
      <c r="B8128" t="s">
        <v>7122</v>
      </c>
      <c r="C8128" t="s">
        <v>687</v>
      </c>
      <c r="D8128" t="s">
        <v>21</v>
      </c>
      <c r="E8128">
        <v>98382</v>
      </c>
      <c r="F8128" t="s">
        <v>22</v>
      </c>
      <c r="G8128" t="s">
        <v>23</v>
      </c>
      <c r="H8128" t="s">
        <v>24</v>
      </c>
      <c r="I8128" t="s">
        <v>24</v>
      </c>
      <c r="J8128" t="s">
        <v>25</v>
      </c>
      <c r="K8128" s="1">
        <v>43234</v>
      </c>
      <c r="L8128" t="s">
        <v>26</v>
      </c>
      <c r="N8128" t="s">
        <v>24</v>
      </c>
    </row>
    <row r="8129" spans="1:14" x14ac:dyDescent="0.25">
      <c r="A8129" t="s">
        <v>6609</v>
      </c>
      <c r="B8129" t="s">
        <v>6610</v>
      </c>
      <c r="C8129" t="s">
        <v>1675</v>
      </c>
      <c r="D8129" t="s">
        <v>21</v>
      </c>
      <c r="E8129">
        <v>98839</v>
      </c>
      <c r="F8129" t="s">
        <v>22</v>
      </c>
      <c r="G8129" t="s">
        <v>23</v>
      </c>
      <c r="H8129" t="s">
        <v>24</v>
      </c>
      <c r="I8129" t="s">
        <v>24</v>
      </c>
      <c r="J8129" t="s">
        <v>25</v>
      </c>
      <c r="K8129" s="1">
        <v>43234</v>
      </c>
      <c r="L8129" t="s">
        <v>26</v>
      </c>
      <c r="N8129" t="s">
        <v>24</v>
      </c>
    </row>
    <row r="8130" spans="1:14" x14ac:dyDescent="0.25">
      <c r="A8130" t="s">
        <v>1097</v>
      </c>
      <c r="B8130" t="s">
        <v>1098</v>
      </c>
      <c r="C8130" t="s">
        <v>1015</v>
      </c>
      <c r="D8130" t="s">
        <v>21</v>
      </c>
      <c r="E8130">
        <v>99362</v>
      </c>
      <c r="F8130" t="s">
        <v>22</v>
      </c>
      <c r="G8130" t="s">
        <v>23</v>
      </c>
      <c r="H8130" t="s">
        <v>24</v>
      </c>
      <c r="I8130" t="s">
        <v>24</v>
      </c>
      <c r="J8130" t="s">
        <v>25</v>
      </c>
      <c r="K8130" s="1">
        <v>43234</v>
      </c>
      <c r="L8130" t="s">
        <v>26</v>
      </c>
      <c r="N8130" t="s">
        <v>24</v>
      </c>
    </row>
    <row r="8131" spans="1:14" x14ac:dyDescent="0.25">
      <c r="A8131" t="s">
        <v>6436</v>
      </c>
      <c r="B8131" t="s">
        <v>6437</v>
      </c>
      <c r="C8131" t="s">
        <v>4399</v>
      </c>
      <c r="D8131" t="s">
        <v>21</v>
      </c>
      <c r="E8131">
        <v>98110</v>
      </c>
      <c r="F8131" t="s">
        <v>22</v>
      </c>
      <c r="G8131" t="s">
        <v>23</v>
      </c>
      <c r="H8131" t="s">
        <v>24</v>
      </c>
      <c r="I8131" t="s">
        <v>24</v>
      </c>
      <c r="J8131" t="s">
        <v>25</v>
      </c>
      <c r="K8131" s="1">
        <v>43234</v>
      </c>
      <c r="L8131" t="s">
        <v>26</v>
      </c>
      <c r="N8131" t="s">
        <v>24</v>
      </c>
    </row>
    <row r="8132" spans="1:14" x14ac:dyDescent="0.25">
      <c r="A8132" t="s">
        <v>1102</v>
      </c>
      <c r="B8132" t="s">
        <v>1103</v>
      </c>
      <c r="C8132" t="s">
        <v>1015</v>
      </c>
      <c r="D8132" t="s">
        <v>21</v>
      </c>
      <c r="E8132">
        <v>99362</v>
      </c>
      <c r="F8132" t="s">
        <v>22</v>
      </c>
      <c r="G8132" t="s">
        <v>23</v>
      </c>
      <c r="H8132" t="s">
        <v>24</v>
      </c>
      <c r="I8132" t="s">
        <v>24</v>
      </c>
      <c r="J8132" t="s">
        <v>25</v>
      </c>
      <c r="K8132" s="1">
        <v>43234</v>
      </c>
      <c r="L8132" t="s">
        <v>26</v>
      </c>
      <c r="N8132" t="s">
        <v>24</v>
      </c>
    </row>
    <row r="8133" spans="1:14" x14ac:dyDescent="0.25">
      <c r="A8133" t="s">
        <v>1104</v>
      </c>
      <c r="B8133" t="s">
        <v>1105</v>
      </c>
      <c r="C8133" t="s">
        <v>1015</v>
      </c>
      <c r="D8133" t="s">
        <v>21</v>
      </c>
      <c r="E8133">
        <v>99362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43234</v>
      </c>
      <c r="L8133" t="s">
        <v>26</v>
      </c>
      <c r="N8133" t="s">
        <v>24</v>
      </c>
    </row>
    <row r="8134" spans="1:14" x14ac:dyDescent="0.25">
      <c r="A8134" t="s">
        <v>1108</v>
      </c>
      <c r="B8134" t="s">
        <v>1109</v>
      </c>
      <c r="C8134" t="s">
        <v>1015</v>
      </c>
      <c r="D8134" t="s">
        <v>21</v>
      </c>
      <c r="E8134">
        <v>99362</v>
      </c>
      <c r="F8134" t="s">
        <v>22</v>
      </c>
      <c r="G8134" t="s">
        <v>23</v>
      </c>
      <c r="H8134" t="s">
        <v>24</v>
      </c>
      <c r="I8134" t="s">
        <v>24</v>
      </c>
      <c r="J8134" t="s">
        <v>25</v>
      </c>
      <c r="K8134" s="1">
        <v>43234</v>
      </c>
      <c r="L8134" t="s">
        <v>26</v>
      </c>
      <c r="N8134" t="s">
        <v>24</v>
      </c>
    </row>
    <row r="8135" spans="1:14" x14ac:dyDescent="0.25">
      <c r="A8135" t="s">
        <v>6663</v>
      </c>
      <c r="B8135" t="s">
        <v>6664</v>
      </c>
      <c r="C8135" t="s">
        <v>1331</v>
      </c>
      <c r="D8135" t="s">
        <v>21</v>
      </c>
      <c r="E8135">
        <v>98244</v>
      </c>
      <c r="F8135" t="s">
        <v>22</v>
      </c>
      <c r="G8135" t="s">
        <v>23</v>
      </c>
      <c r="H8135" t="s">
        <v>24</v>
      </c>
      <c r="I8135" t="s">
        <v>24</v>
      </c>
      <c r="J8135" t="s">
        <v>25</v>
      </c>
      <c r="K8135" s="1">
        <v>43234</v>
      </c>
      <c r="L8135" t="s">
        <v>26</v>
      </c>
      <c r="N8135" t="s">
        <v>24</v>
      </c>
    </row>
    <row r="8136" spans="1:14" x14ac:dyDescent="0.25">
      <c r="A8136" t="s">
        <v>4320</v>
      </c>
      <c r="B8136" t="s">
        <v>4321</v>
      </c>
      <c r="C8136" t="s">
        <v>4322</v>
      </c>
      <c r="D8136" t="s">
        <v>21</v>
      </c>
      <c r="E8136">
        <v>99329</v>
      </c>
      <c r="F8136" t="s">
        <v>22</v>
      </c>
      <c r="G8136" t="s">
        <v>23</v>
      </c>
      <c r="H8136" t="s">
        <v>24</v>
      </c>
      <c r="I8136" t="s">
        <v>24</v>
      </c>
      <c r="J8136" t="s">
        <v>25</v>
      </c>
      <c r="K8136" s="1">
        <v>43234</v>
      </c>
      <c r="L8136" t="s">
        <v>26</v>
      </c>
      <c r="N8136" t="s">
        <v>24</v>
      </c>
    </row>
    <row r="8137" spans="1:14" x14ac:dyDescent="0.25">
      <c r="A8137" t="s">
        <v>1689</v>
      </c>
      <c r="B8137" t="s">
        <v>1690</v>
      </c>
      <c r="C8137" t="s">
        <v>1691</v>
      </c>
      <c r="D8137" t="s">
        <v>21</v>
      </c>
      <c r="E8137">
        <v>98368</v>
      </c>
      <c r="F8137" t="s">
        <v>22</v>
      </c>
      <c r="G8137" t="s">
        <v>23</v>
      </c>
      <c r="H8137" t="s">
        <v>24</v>
      </c>
      <c r="I8137" t="s">
        <v>24</v>
      </c>
      <c r="J8137" t="s">
        <v>25</v>
      </c>
      <c r="K8137" s="1">
        <v>43234</v>
      </c>
      <c r="L8137" t="s">
        <v>26</v>
      </c>
      <c r="N8137" t="s">
        <v>24</v>
      </c>
    </row>
    <row r="8138" spans="1:14" x14ac:dyDescent="0.25">
      <c r="A8138" t="s">
        <v>1208</v>
      </c>
      <c r="B8138" t="s">
        <v>7109</v>
      </c>
      <c r="C8138" t="s">
        <v>687</v>
      </c>
      <c r="D8138" t="s">
        <v>21</v>
      </c>
      <c r="E8138">
        <v>98382</v>
      </c>
      <c r="F8138" t="s">
        <v>22</v>
      </c>
      <c r="G8138" t="s">
        <v>23</v>
      </c>
      <c r="H8138" t="s">
        <v>24</v>
      </c>
      <c r="I8138" t="s">
        <v>24</v>
      </c>
      <c r="J8138" t="s">
        <v>25</v>
      </c>
      <c r="K8138" s="1">
        <v>43234</v>
      </c>
      <c r="L8138" t="s">
        <v>26</v>
      </c>
      <c r="N8138" t="s">
        <v>24</v>
      </c>
    </row>
    <row r="8139" spans="1:14" x14ac:dyDescent="0.25">
      <c r="A8139" t="s">
        <v>10377</v>
      </c>
      <c r="B8139" t="s">
        <v>7091</v>
      </c>
      <c r="C8139" t="s">
        <v>687</v>
      </c>
      <c r="D8139" t="s">
        <v>21</v>
      </c>
      <c r="E8139">
        <v>98382</v>
      </c>
      <c r="F8139" t="s">
        <v>22</v>
      </c>
      <c r="G8139" t="s">
        <v>23</v>
      </c>
      <c r="H8139" t="s">
        <v>24</v>
      </c>
      <c r="I8139" t="s">
        <v>24</v>
      </c>
      <c r="J8139" t="s">
        <v>25</v>
      </c>
      <c r="K8139" s="1">
        <v>43234</v>
      </c>
      <c r="L8139" t="s">
        <v>26</v>
      </c>
      <c r="N8139" t="s">
        <v>24</v>
      </c>
    </row>
    <row r="8140" spans="1:14" x14ac:dyDescent="0.25">
      <c r="A8140" t="s">
        <v>6171</v>
      </c>
      <c r="B8140" t="s">
        <v>6172</v>
      </c>
      <c r="C8140" t="s">
        <v>236</v>
      </c>
      <c r="D8140" t="s">
        <v>21</v>
      </c>
      <c r="E8140">
        <v>98409</v>
      </c>
      <c r="F8140" t="s">
        <v>23</v>
      </c>
      <c r="G8140" t="s">
        <v>23</v>
      </c>
      <c r="H8140" t="s">
        <v>24</v>
      </c>
      <c r="I8140" t="s">
        <v>24</v>
      </c>
      <c r="J8140" t="s">
        <v>25</v>
      </c>
      <c r="K8140" s="1">
        <v>43234</v>
      </c>
      <c r="L8140" t="s">
        <v>26</v>
      </c>
      <c r="N8140" t="s">
        <v>24</v>
      </c>
    </row>
    <row r="8141" spans="1:14" x14ac:dyDescent="0.25">
      <c r="A8141" t="s">
        <v>10378</v>
      </c>
      <c r="B8141" t="s">
        <v>10379</v>
      </c>
      <c r="C8141" t="s">
        <v>1691</v>
      </c>
      <c r="D8141" t="s">
        <v>21</v>
      </c>
      <c r="E8141">
        <v>98368</v>
      </c>
      <c r="F8141" t="s">
        <v>22</v>
      </c>
      <c r="G8141" t="s">
        <v>23</v>
      </c>
      <c r="H8141" t="s">
        <v>24</v>
      </c>
      <c r="I8141" t="s">
        <v>24</v>
      </c>
      <c r="J8141" t="s">
        <v>25</v>
      </c>
      <c r="K8141" s="1">
        <v>43234</v>
      </c>
      <c r="L8141" t="s">
        <v>26</v>
      </c>
      <c r="N8141" t="s">
        <v>24</v>
      </c>
    </row>
    <row r="8142" spans="1:14" x14ac:dyDescent="0.25">
      <c r="A8142" t="s">
        <v>6425</v>
      </c>
      <c r="B8142" t="s">
        <v>6426</v>
      </c>
      <c r="C8142" t="s">
        <v>4399</v>
      </c>
      <c r="D8142" t="s">
        <v>21</v>
      </c>
      <c r="E8142">
        <v>98110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43231</v>
      </c>
      <c r="L8142" t="s">
        <v>26</v>
      </c>
      <c r="N8142" t="s">
        <v>24</v>
      </c>
    </row>
    <row r="8143" spans="1:14" x14ac:dyDescent="0.25">
      <c r="A8143" t="s">
        <v>6427</v>
      </c>
      <c r="B8143" t="s">
        <v>6428</v>
      </c>
      <c r="C8143" t="s">
        <v>4399</v>
      </c>
      <c r="D8143" t="s">
        <v>21</v>
      </c>
      <c r="E8143">
        <v>98110</v>
      </c>
      <c r="F8143" t="s">
        <v>22</v>
      </c>
      <c r="G8143" t="s">
        <v>23</v>
      </c>
      <c r="H8143" t="s">
        <v>24</v>
      </c>
      <c r="I8143" t="s">
        <v>24</v>
      </c>
      <c r="J8143" t="s">
        <v>25</v>
      </c>
      <c r="K8143" s="1">
        <v>43231</v>
      </c>
      <c r="L8143" t="s">
        <v>26</v>
      </c>
      <c r="N8143" t="s">
        <v>24</v>
      </c>
    </row>
    <row r="8144" spans="1:14" x14ac:dyDescent="0.25">
      <c r="A8144" t="s">
        <v>6429</v>
      </c>
      <c r="B8144" t="s">
        <v>6430</v>
      </c>
      <c r="C8144" t="s">
        <v>4399</v>
      </c>
      <c r="D8144" t="s">
        <v>21</v>
      </c>
      <c r="E8144">
        <v>98110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43231</v>
      </c>
      <c r="L8144" t="s">
        <v>26</v>
      </c>
      <c r="N8144" t="s">
        <v>24</v>
      </c>
    </row>
    <row r="8145" spans="1:14" x14ac:dyDescent="0.25">
      <c r="A8145" t="s">
        <v>2192</v>
      </c>
      <c r="B8145" t="s">
        <v>2193</v>
      </c>
      <c r="C8145" t="s">
        <v>309</v>
      </c>
      <c r="D8145" t="s">
        <v>21</v>
      </c>
      <c r="E8145">
        <v>98026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43231</v>
      </c>
      <c r="L8145" t="s">
        <v>26</v>
      </c>
      <c r="N8145" t="s">
        <v>24</v>
      </c>
    </row>
    <row r="8146" spans="1:14" x14ac:dyDescent="0.25">
      <c r="A8146" t="s">
        <v>111</v>
      </c>
      <c r="B8146" t="s">
        <v>6862</v>
      </c>
      <c r="C8146" t="s">
        <v>454</v>
      </c>
      <c r="D8146" t="s">
        <v>21</v>
      </c>
      <c r="E8146">
        <v>98007</v>
      </c>
      <c r="F8146" t="s">
        <v>22</v>
      </c>
      <c r="G8146" t="s">
        <v>23</v>
      </c>
      <c r="H8146" t="s">
        <v>24</v>
      </c>
      <c r="I8146" t="s">
        <v>24</v>
      </c>
      <c r="J8146" t="s">
        <v>25</v>
      </c>
      <c r="K8146" s="1">
        <v>43231</v>
      </c>
      <c r="L8146" t="s">
        <v>26</v>
      </c>
      <c r="N8146" t="s">
        <v>24</v>
      </c>
    </row>
    <row r="8147" spans="1:14" x14ac:dyDescent="0.25">
      <c r="A8147" t="s">
        <v>6434</v>
      </c>
      <c r="B8147" t="s">
        <v>6435</v>
      </c>
      <c r="C8147" t="s">
        <v>4399</v>
      </c>
      <c r="D8147" t="s">
        <v>21</v>
      </c>
      <c r="E8147">
        <v>98110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43231</v>
      </c>
      <c r="L8147" t="s">
        <v>26</v>
      </c>
      <c r="N8147" t="s">
        <v>24</v>
      </c>
    </row>
    <row r="8148" spans="1:14" x14ac:dyDescent="0.25">
      <c r="A8148" t="s">
        <v>6000</v>
      </c>
      <c r="B8148" t="s">
        <v>9668</v>
      </c>
      <c r="C8148" t="s">
        <v>227</v>
      </c>
      <c r="D8148" t="s">
        <v>21</v>
      </c>
      <c r="E8148">
        <v>98226</v>
      </c>
      <c r="F8148" t="s">
        <v>22</v>
      </c>
      <c r="G8148" t="s">
        <v>22</v>
      </c>
      <c r="H8148" t="s">
        <v>104</v>
      </c>
      <c r="I8148" t="s">
        <v>148</v>
      </c>
      <c r="J8148" t="s">
        <v>59</v>
      </c>
      <c r="K8148" s="1">
        <v>43231</v>
      </c>
      <c r="L8148" t="s">
        <v>60</v>
      </c>
      <c r="M8148" t="str">
        <f>HYPERLINK("https://www.regulations.gov/docket?D=FDA-2018-H-1825")</f>
        <v>https://www.regulations.gov/docket?D=FDA-2018-H-1825</v>
      </c>
      <c r="N8148" t="s">
        <v>59</v>
      </c>
    </row>
    <row r="8149" spans="1:14" x14ac:dyDescent="0.25">
      <c r="A8149" t="s">
        <v>1002</v>
      </c>
      <c r="B8149" t="s">
        <v>1285</v>
      </c>
      <c r="C8149" t="s">
        <v>632</v>
      </c>
      <c r="D8149" t="s">
        <v>21</v>
      </c>
      <c r="E8149">
        <v>98087</v>
      </c>
      <c r="F8149" t="s">
        <v>22</v>
      </c>
      <c r="G8149" t="s">
        <v>23</v>
      </c>
      <c r="H8149" t="s">
        <v>24</v>
      </c>
      <c r="I8149" t="s">
        <v>24</v>
      </c>
      <c r="J8149" t="s">
        <v>25</v>
      </c>
      <c r="K8149" s="1">
        <v>43231</v>
      </c>
      <c r="L8149" t="s">
        <v>26</v>
      </c>
      <c r="N8149" t="s">
        <v>24</v>
      </c>
    </row>
    <row r="8150" spans="1:14" x14ac:dyDescent="0.25">
      <c r="A8150" t="s">
        <v>3906</v>
      </c>
      <c r="B8150" t="s">
        <v>3907</v>
      </c>
      <c r="C8150" t="s">
        <v>3908</v>
      </c>
      <c r="D8150" t="s">
        <v>21</v>
      </c>
      <c r="E8150">
        <v>98941</v>
      </c>
      <c r="F8150" t="s">
        <v>22</v>
      </c>
      <c r="G8150" t="s">
        <v>23</v>
      </c>
      <c r="H8150" t="s">
        <v>24</v>
      </c>
      <c r="I8150" t="s">
        <v>24</v>
      </c>
      <c r="J8150" t="s">
        <v>25</v>
      </c>
      <c r="K8150" s="1">
        <v>43231</v>
      </c>
      <c r="L8150" t="s">
        <v>26</v>
      </c>
      <c r="N8150" t="s">
        <v>24</v>
      </c>
    </row>
    <row r="8151" spans="1:14" x14ac:dyDescent="0.25">
      <c r="A8151" t="s">
        <v>4179</v>
      </c>
      <c r="B8151" t="s">
        <v>4180</v>
      </c>
      <c r="C8151" t="s">
        <v>4181</v>
      </c>
      <c r="D8151" t="s">
        <v>21</v>
      </c>
      <c r="E8151">
        <v>98392</v>
      </c>
      <c r="F8151" t="s">
        <v>22</v>
      </c>
      <c r="G8151" t="s">
        <v>23</v>
      </c>
      <c r="H8151" t="s">
        <v>24</v>
      </c>
      <c r="I8151" t="s">
        <v>24</v>
      </c>
      <c r="J8151" t="s">
        <v>25</v>
      </c>
      <c r="K8151" s="1">
        <v>43231</v>
      </c>
      <c r="L8151" t="s">
        <v>26</v>
      </c>
      <c r="N8151" t="s">
        <v>24</v>
      </c>
    </row>
    <row r="8152" spans="1:14" x14ac:dyDescent="0.25">
      <c r="A8152" t="s">
        <v>10380</v>
      </c>
      <c r="B8152" t="s">
        <v>10381</v>
      </c>
      <c r="C8152" t="s">
        <v>660</v>
      </c>
      <c r="D8152" t="s">
        <v>21</v>
      </c>
      <c r="E8152">
        <v>98383</v>
      </c>
      <c r="F8152" t="s">
        <v>22</v>
      </c>
      <c r="G8152" t="s">
        <v>23</v>
      </c>
      <c r="H8152" t="s">
        <v>24</v>
      </c>
      <c r="I8152" t="s">
        <v>24</v>
      </c>
      <c r="J8152" t="s">
        <v>25</v>
      </c>
      <c r="K8152" s="1">
        <v>43231</v>
      </c>
      <c r="L8152" t="s">
        <v>26</v>
      </c>
      <c r="N8152" t="s">
        <v>24</v>
      </c>
    </row>
    <row r="8153" spans="1:14" x14ac:dyDescent="0.25">
      <c r="A8153" t="s">
        <v>5636</v>
      </c>
      <c r="B8153" t="s">
        <v>5637</v>
      </c>
      <c r="C8153" t="s">
        <v>2244</v>
      </c>
      <c r="D8153" t="s">
        <v>21</v>
      </c>
      <c r="E8153">
        <v>98370</v>
      </c>
      <c r="F8153" t="s">
        <v>23</v>
      </c>
      <c r="G8153" t="s">
        <v>23</v>
      </c>
      <c r="H8153" t="s">
        <v>24</v>
      </c>
      <c r="I8153" t="s">
        <v>24</v>
      </c>
      <c r="J8153" t="s">
        <v>25</v>
      </c>
      <c r="K8153" s="1">
        <v>43231</v>
      </c>
      <c r="L8153" t="s">
        <v>26</v>
      </c>
      <c r="N8153" t="s">
        <v>24</v>
      </c>
    </row>
    <row r="8154" spans="1:14" x14ac:dyDescent="0.25">
      <c r="A8154" t="s">
        <v>2482</v>
      </c>
      <c r="B8154" t="s">
        <v>2483</v>
      </c>
      <c r="C8154" t="s">
        <v>224</v>
      </c>
      <c r="D8154" t="s">
        <v>21</v>
      </c>
      <c r="E8154">
        <v>98155</v>
      </c>
      <c r="F8154" t="s">
        <v>22</v>
      </c>
      <c r="G8154" t="s">
        <v>22</v>
      </c>
      <c r="H8154" t="s">
        <v>116</v>
      </c>
      <c r="I8154" t="s">
        <v>117</v>
      </c>
      <c r="J8154" s="1">
        <v>43175</v>
      </c>
      <c r="K8154" s="1">
        <v>43230</v>
      </c>
      <c r="L8154" t="s">
        <v>118</v>
      </c>
      <c r="N8154" t="s">
        <v>119</v>
      </c>
    </row>
    <row r="8155" spans="1:14" x14ac:dyDescent="0.25">
      <c r="A8155" t="s">
        <v>10382</v>
      </c>
      <c r="B8155" t="s">
        <v>6544</v>
      </c>
      <c r="C8155" t="s">
        <v>1094</v>
      </c>
      <c r="D8155" t="s">
        <v>21</v>
      </c>
      <c r="E8155">
        <v>98360</v>
      </c>
      <c r="F8155" t="s">
        <v>22</v>
      </c>
      <c r="G8155" t="s">
        <v>22</v>
      </c>
      <c r="H8155" t="s">
        <v>104</v>
      </c>
      <c r="I8155" t="s">
        <v>148</v>
      </c>
      <c r="J8155" t="s">
        <v>59</v>
      </c>
      <c r="K8155" s="1">
        <v>43230</v>
      </c>
      <c r="L8155" t="s">
        <v>60</v>
      </c>
      <c r="M8155" t="str">
        <f>HYPERLINK("https://www.regulations.gov/docket?D=FDA-2018-H-1809")</f>
        <v>https://www.regulations.gov/docket?D=FDA-2018-H-1809</v>
      </c>
      <c r="N8155" t="s">
        <v>59</v>
      </c>
    </row>
    <row r="8156" spans="1:14" x14ac:dyDescent="0.25">
      <c r="A8156" t="s">
        <v>953</v>
      </c>
      <c r="B8156" t="s">
        <v>5116</v>
      </c>
      <c r="C8156" t="s">
        <v>20</v>
      </c>
      <c r="D8156" t="s">
        <v>21</v>
      </c>
      <c r="E8156">
        <v>98118</v>
      </c>
      <c r="F8156" t="s">
        <v>22</v>
      </c>
      <c r="G8156" t="s">
        <v>23</v>
      </c>
      <c r="H8156" t="s">
        <v>24</v>
      </c>
      <c r="I8156" t="s">
        <v>24</v>
      </c>
      <c r="J8156" t="s">
        <v>25</v>
      </c>
      <c r="K8156" s="1">
        <v>43230</v>
      </c>
      <c r="L8156" t="s">
        <v>26</v>
      </c>
      <c r="N8156" t="s">
        <v>24</v>
      </c>
    </row>
    <row r="8157" spans="1:14" x14ac:dyDescent="0.25">
      <c r="A8157" t="s">
        <v>503</v>
      </c>
      <c r="B8157" t="s">
        <v>4804</v>
      </c>
      <c r="C8157" t="s">
        <v>286</v>
      </c>
      <c r="D8157" t="s">
        <v>21</v>
      </c>
      <c r="E8157">
        <v>98501</v>
      </c>
      <c r="F8157" t="s">
        <v>22</v>
      </c>
      <c r="G8157" t="s">
        <v>23</v>
      </c>
      <c r="H8157" t="s">
        <v>24</v>
      </c>
      <c r="I8157" t="s">
        <v>24</v>
      </c>
      <c r="J8157" t="s">
        <v>25</v>
      </c>
      <c r="K8157" s="1">
        <v>43230</v>
      </c>
      <c r="L8157" t="s">
        <v>26</v>
      </c>
      <c r="N8157" t="s">
        <v>24</v>
      </c>
    </row>
    <row r="8158" spans="1:14" x14ac:dyDescent="0.25">
      <c r="A8158" t="s">
        <v>4806</v>
      </c>
      <c r="B8158" t="s">
        <v>4807</v>
      </c>
      <c r="C8158" t="s">
        <v>20</v>
      </c>
      <c r="D8158" t="s">
        <v>21</v>
      </c>
      <c r="E8158">
        <v>98103</v>
      </c>
      <c r="F8158" t="s">
        <v>23</v>
      </c>
      <c r="G8158" t="s">
        <v>23</v>
      </c>
      <c r="H8158" t="s">
        <v>24</v>
      </c>
      <c r="I8158" t="s">
        <v>24</v>
      </c>
      <c r="J8158" s="1">
        <v>43158</v>
      </c>
      <c r="K8158" s="1">
        <v>43230</v>
      </c>
      <c r="L8158" t="s">
        <v>118</v>
      </c>
      <c r="N8158" t="s">
        <v>119</v>
      </c>
    </row>
    <row r="8159" spans="1:14" x14ac:dyDescent="0.25">
      <c r="A8159" t="s">
        <v>312</v>
      </c>
      <c r="B8159" t="s">
        <v>2692</v>
      </c>
      <c r="C8159" t="s">
        <v>286</v>
      </c>
      <c r="D8159" t="s">
        <v>21</v>
      </c>
      <c r="E8159">
        <v>98516</v>
      </c>
      <c r="F8159" t="s">
        <v>22</v>
      </c>
      <c r="G8159" t="s">
        <v>23</v>
      </c>
      <c r="H8159" t="s">
        <v>24</v>
      </c>
      <c r="I8159" t="s">
        <v>24</v>
      </c>
      <c r="J8159" t="s">
        <v>25</v>
      </c>
      <c r="K8159" s="1">
        <v>43230</v>
      </c>
      <c r="L8159" t="s">
        <v>26</v>
      </c>
      <c r="N8159" t="s">
        <v>24</v>
      </c>
    </row>
    <row r="8160" spans="1:14" x14ac:dyDescent="0.25">
      <c r="A8160" t="s">
        <v>7672</v>
      </c>
      <c r="B8160" t="s">
        <v>7673</v>
      </c>
      <c r="C8160" t="s">
        <v>1566</v>
      </c>
      <c r="D8160" t="s">
        <v>21</v>
      </c>
      <c r="E8160">
        <v>98520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43230</v>
      </c>
      <c r="L8160" t="s">
        <v>26</v>
      </c>
      <c r="N8160" t="s">
        <v>24</v>
      </c>
    </row>
    <row r="8161" spans="1:14" x14ac:dyDescent="0.25">
      <c r="A8161" t="s">
        <v>356</v>
      </c>
      <c r="B8161" t="s">
        <v>3098</v>
      </c>
      <c r="C8161" t="s">
        <v>286</v>
      </c>
      <c r="D8161" t="s">
        <v>21</v>
      </c>
      <c r="E8161">
        <v>98502</v>
      </c>
      <c r="F8161" t="s">
        <v>22</v>
      </c>
      <c r="G8161" t="s">
        <v>23</v>
      </c>
      <c r="H8161" t="s">
        <v>24</v>
      </c>
      <c r="I8161" t="s">
        <v>24</v>
      </c>
      <c r="J8161" t="s">
        <v>25</v>
      </c>
      <c r="K8161" s="1">
        <v>43230</v>
      </c>
      <c r="L8161" t="s">
        <v>26</v>
      </c>
      <c r="N8161" t="s">
        <v>24</v>
      </c>
    </row>
    <row r="8162" spans="1:14" x14ac:dyDescent="0.25">
      <c r="A8162" t="s">
        <v>244</v>
      </c>
      <c r="B8162" t="s">
        <v>4587</v>
      </c>
      <c r="C8162" t="s">
        <v>268</v>
      </c>
      <c r="D8162" t="s">
        <v>21</v>
      </c>
      <c r="E8162">
        <v>98188</v>
      </c>
      <c r="F8162" t="s">
        <v>22</v>
      </c>
      <c r="G8162" t="s">
        <v>22</v>
      </c>
      <c r="H8162" t="s">
        <v>116</v>
      </c>
      <c r="I8162" t="s">
        <v>117</v>
      </c>
      <c r="J8162" s="1">
        <v>43175</v>
      </c>
      <c r="K8162" s="1">
        <v>43230</v>
      </c>
      <c r="L8162" t="s">
        <v>118</v>
      </c>
      <c r="N8162" t="s">
        <v>119</v>
      </c>
    </row>
    <row r="8163" spans="1:14" x14ac:dyDescent="0.25">
      <c r="A8163" t="s">
        <v>2099</v>
      </c>
      <c r="B8163" t="s">
        <v>2100</v>
      </c>
      <c r="C8163" t="s">
        <v>165</v>
      </c>
      <c r="D8163" t="s">
        <v>21</v>
      </c>
      <c r="E8163">
        <v>98373</v>
      </c>
      <c r="F8163" t="s">
        <v>22</v>
      </c>
      <c r="G8163" t="s">
        <v>22</v>
      </c>
      <c r="H8163" t="s">
        <v>10383</v>
      </c>
      <c r="I8163" t="s">
        <v>212</v>
      </c>
      <c r="J8163" s="1">
        <v>43170</v>
      </c>
      <c r="K8163" s="1">
        <v>43230</v>
      </c>
      <c r="L8163" t="s">
        <v>118</v>
      </c>
      <c r="N8163" t="s">
        <v>119</v>
      </c>
    </row>
    <row r="8164" spans="1:14" x14ac:dyDescent="0.25">
      <c r="A8164" t="s">
        <v>683</v>
      </c>
      <c r="B8164" t="s">
        <v>5474</v>
      </c>
      <c r="C8164" t="s">
        <v>1685</v>
      </c>
      <c r="D8164" t="s">
        <v>21</v>
      </c>
      <c r="E8164">
        <v>98354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43230</v>
      </c>
      <c r="L8164" t="s">
        <v>26</v>
      </c>
      <c r="N8164" t="s">
        <v>24</v>
      </c>
    </row>
    <row r="8165" spans="1:14" x14ac:dyDescent="0.25">
      <c r="A8165" t="s">
        <v>194</v>
      </c>
      <c r="B8165" t="s">
        <v>4134</v>
      </c>
      <c r="C8165" t="s">
        <v>20</v>
      </c>
      <c r="D8165" t="s">
        <v>21</v>
      </c>
      <c r="E8165">
        <v>98108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43230</v>
      </c>
      <c r="L8165" t="s">
        <v>26</v>
      </c>
      <c r="N8165" t="s">
        <v>24</v>
      </c>
    </row>
    <row r="8166" spans="1:14" x14ac:dyDescent="0.25">
      <c r="A8166" t="s">
        <v>375</v>
      </c>
      <c r="B8166" t="s">
        <v>3942</v>
      </c>
      <c r="C8166" t="s">
        <v>20</v>
      </c>
      <c r="D8166" t="s">
        <v>21</v>
      </c>
      <c r="E8166">
        <v>98116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43230</v>
      </c>
      <c r="L8166" t="s">
        <v>26</v>
      </c>
      <c r="N8166" t="s">
        <v>24</v>
      </c>
    </row>
    <row r="8167" spans="1:14" x14ac:dyDescent="0.25">
      <c r="A8167" t="s">
        <v>10384</v>
      </c>
      <c r="B8167" t="s">
        <v>1684</v>
      </c>
      <c r="C8167" t="s">
        <v>1685</v>
      </c>
      <c r="D8167" t="s">
        <v>21</v>
      </c>
      <c r="E8167">
        <v>98354</v>
      </c>
      <c r="F8167" t="s">
        <v>22</v>
      </c>
      <c r="G8167" t="s">
        <v>23</v>
      </c>
      <c r="H8167" t="s">
        <v>24</v>
      </c>
      <c r="I8167" t="s">
        <v>24</v>
      </c>
      <c r="J8167" t="s">
        <v>25</v>
      </c>
      <c r="K8167" s="1">
        <v>43230</v>
      </c>
      <c r="L8167" t="s">
        <v>26</v>
      </c>
      <c r="N8167" t="s">
        <v>24</v>
      </c>
    </row>
    <row r="8168" spans="1:14" x14ac:dyDescent="0.25">
      <c r="A8168" t="s">
        <v>6888</v>
      </c>
      <c r="B8168" t="s">
        <v>6889</v>
      </c>
      <c r="C8168" t="s">
        <v>246</v>
      </c>
      <c r="D8168" t="s">
        <v>21</v>
      </c>
      <c r="E8168">
        <v>98310</v>
      </c>
      <c r="F8168" t="s">
        <v>23</v>
      </c>
      <c r="G8168" t="s">
        <v>23</v>
      </c>
      <c r="H8168" t="s">
        <v>24</v>
      </c>
      <c r="I8168" t="s">
        <v>24</v>
      </c>
      <c r="J8168" t="s">
        <v>25</v>
      </c>
      <c r="K8168" s="1">
        <v>43230</v>
      </c>
      <c r="L8168" t="s">
        <v>26</v>
      </c>
      <c r="N8168" t="s">
        <v>24</v>
      </c>
    </row>
    <row r="8169" spans="1:14" x14ac:dyDescent="0.25">
      <c r="A8169" t="s">
        <v>5589</v>
      </c>
      <c r="B8169" t="s">
        <v>5590</v>
      </c>
      <c r="C8169" t="s">
        <v>1685</v>
      </c>
      <c r="D8169" t="s">
        <v>21</v>
      </c>
      <c r="E8169">
        <v>98354</v>
      </c>
      <c r="F8169" t="s">
        <v>22</v>
      </c>
      <c r="G8169" t="s">
        <v>23</v>
      </c>
      <c r="H8169" t="s">
        <v>24</v>
      </c>
      <c r="I8169" t="s">
        <v>24</v>
      </c>
      <c r="J8169" t="s">
        <v>25</v>
      </c>
      <c r="K8169" s="1">
        <v>43230</v>
      </c>
      <c r="L8169" t="s">
        <v>26</v>
      </c>
      <c r="N8169" t="s">
        <v>24</v>
      </c>
    </row>
    <row r="8170" spans="1:14" x14ac:dyDescent="0.25">
      <c r="A8170" t="s">
        <v>685</v>
      </c>
      <c r="B8170" t="s">
        <v>4448</v>
      </c>
      <c r="C8170" t="s">
        <v>286</v>
      </c>
      <c r="D8170" t="s">
        <v>21</v>
      </c>
      <c r="E8170">
        <v>98506</v>
      </c>
      <c r="F8170" t="s">
        <v>22</v>
      </c>
      <c r="G8170" t="s">
        <v>23</v>
      </c>
      <c r="H8170" t="s">
        <v>24</v>
      </c>
      <c r="I8170" t="s">
        <v>24</v>
      </c>
      <c r="J8170" t="s">
        <v>25</v>
      </c>
      <c r="K8170" s="1">
        <v>43230</v>
      </c>
      <c r="L8170" t="s">
        <v>26</v>
      </c>
      <c r="N8170" t="s">
        <v>24</v>
      </c>
    </row>
    <row r="8171" spans="1:14" x14ac:dyDescent="0.25">
      <c r="A8171" t="s">
        <v>5923</v>
      </c>
      <c r="B8171" t="s">
        <v>5924</v>
      </c>
      <c r="C8171" t="s">
        <v>209</v>
      </c>
      <c r="D8171" t="s">
        <v>21</v>
      </c>
      <c r="E8171">
        <v>98031</v>
      </c>
      <c r="F8171" t="s">
        <v>22</v>
      </c>
      <c r="G8171" t="s">
        <v>22</v>
      </c>
      <c r="H8171" t="s">
        <v>116</v>
      </c>
      <c r="I8171" t="s">
        <v>117</v>
      </c>
      <c r="J8171" s="1">
        <v>43168</v>
      </c>
      <c r="K8171" s="1">
        <v>43230</v>
      </c>
      <c r="L8171" t="s">
        <v>118</v>
      </c>
      <c r="N8171" t="s">
        <v>1992</v>
      </c>
    </row>
    <row r="8172" spans="1:14" x14ac:dyDescent="0.25">
      <c r="A8172" t="s">
        <v>7071</v>
      </c>
      <c r="B8172" t="s">
        <v>7072</v>
      </c>
      <c r="C8172" t="s">
        <v>115</v>
      </c>
      <c r="D8172" t="s">
        <v>21</v>
      </c>
      <c r="E8172">
        <v>98532</v>
      </c>
      <c r="F8172" t="s">
        <v>22</v>
      </c>
      <c r="G8172" t="s">
        <v>23</v>
      </c>
      <c r="H8172" t="s">
        <v>24</v>
      </c>
      <c r="I8172" t="s">
        <v>24</v>
      </c>
      <c r="J8172" t="s">
        <v>25</v>
      </c>
      <c r="K8172" s="1">
        <v>43229</v>
      </c>
      <c r="L8172" t="s">
        <v>26</v>
      </c>
      <c r="N8172" t="s">
        <v>24</v>
      </c>
    </row>
    <row r="8173" spans="1:14" x14ac:dyDescent="0.25">
      <c r="A8173" t="s">
        <v>4593</v>
      </c>
      <c r="B8173" t="s">
        <v>4594</v>
      </c>
      <c r="C8173" t="s">
        <v>20</v>
      </c>
      <c r="D8173" t="s">
        <v>21</v>
      </c>
      <c r="E8173">
        <v>98116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43229</v>
      </c>
      <c r="L8173" t="s">
        <v>26</v>
      </c>
      <c r="N8173" t="s">
        <v>24</v>
      </c>
    </row>
    <row r="8174" spans="1:14" x14ac:dyDescent="0.25">
      <c r="A8174" t="s">
        <v>4266</v>
      </c>
      <c r="B8174" t="s">
        <v>4267</v>
      </c>
      <c r="C8174" t="s">
        <v>165</v>
      </c>
      <c r="D8174" t="s">
        <v>21</v>
      </c>
      <c r="E8174">
        <v>98373</v>
      </c>
      <c r="F8174" t="s">
        <v>22</v>
      </c>
      <c r="G8174" t="s">
        <v>23</v>
      </c>
      <c r="H8174" t="s">
        <v>24</v>
      </c>
      <c r="I8174" t="s">
        <v>24</v>
      </c>
      <c r="J8174" t="s">
        <v>25</v>
      </c>
      <c r="K8174" s="1">
        <v>43229</v>
      </c>
      <c r="L8174" t="s">
        <v>26</v>
      </c>
      <c r="N8174" t="s">
        <v>24</v>
      </c>
    </row>
    <row r="8175" spans="1:14" x14ac:dyDescent="0.25">
      <c r="A8175" t="s">
        <v>5438</v>
      </c>
      <c r="B8175" t="s">
        <v>5439</v>
      </c>
      <c r="C8175" t="s">
        <v>1685</v>
      </c>
      <c r="D8175" t="s">
        <v>21</v>
      </c>
      <c r="E8175">
        <v>98354</v>
      </c>
      <c r="F8175" t="s">
        <v>22</v>
      </c>
      <c r="G8175" t="s">
        <v>23</v>
      </c>
      <c r="H8175" t="s">
        <v>24</v>
      </c>
      <c r="I8175" t="s">
        <v>24</v>
      </c>
      <c r="J8175" t="s">
        <v>25</v>
      </c>
      <c r="K8175" s="1">
        <v>43229</v>
      </c>
      <c r="L8175" t="s">
        <v>26</v>
      </c>
      <c r="N8175" t="s">
        <v>24</v>
      </c>
    </row>
    <row r="8176" spans="1:14" x14ac:dyDescent="0.25">
      <c r="A8176" t="s">
        <v>5442</v>
      </c>
      <c r="B8176" t="s">
        <v>5443</v>
      </c>
      <c r="C8176" t="s">
        <v>1685</v>
      </c>
      <c r="D8176" t="s">
        <v>21</v>
      </c>
      <c r="E8176">
        <v>98354</v>
      </c>
      <c r="F8176" t="s">
        <v>22</v>
      </c>
      <c r="G8176" t="s">
        <v>23</v>
      </c>
      <c r="H8176" t="s">
        <v>24</v>
      </c>
      <c r="I8176" t="s">
        <v>24</v>
      </c>
      <c r="J8176" t="s">
        <v>25</v>
      </c>
      <c r="K8176" s="1">
        <v>43229</v>
      </c>
      <c r="L8176" t="s">
        <v>26</v>
      </c>
      <c r="N8176" t="s">
        <v>24</v>
      </c>
    </row>
    <row r="8177" spans="1:14" x14ac:dyDescent="0.25">
      <c r="A8177" t="s">
        <v>3678</v>
      </c>
      <c r="B8177" t="s">
        <v>7079</v>
      </c>
      <c r="C8177" t="s">
        <v>1018</v>
      </c>
      <c r="D8177" t="s">
        <v>21</v>
      </c>
      <c r="E8177">
        <v>98531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43229</v>
      </c>
      <c r="L8177" t="s">
        <v>26</v>
      </c>
      <c r="N8177" t="s">
        <v>24</v>
      </c>
    </row>
    <row r="8178" spans="1:14" x14ac:dyDescent="0.25">
      <c r="A8178" t="s">
        <v>5862</v>
      </c>
      <c r="B8178" t="s">
        <v>5863</v>
      </c>
      <c r="C8178" t="s">
        <v>548</v>
      </c>
      <c r="D8178" t="s">
        <v>21</v>
      </c>
      <c r="E8178">
        <v>98584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43229</v>
      </c>
      <c r="L8178" t="s">
        <v>26</v>
      </c>
      <c r="N8178" t="s">
        <v>24</v>
      </c>
    </row>
    <row r="8179" spans="1:14" x14ac:dyDescent="0.25">
      <c r="A8179" t="s">
        <v>5864</v>
      </c>
      <c r="B8179" t="s">
        <v>5865</v>
      </c>
      <c r="C8179" t="s">
        <v>548</v>
      </c>
      <c r="D8179" t="s">
        <v>21</v>
      </c>
      <c r="E8179">
        <v>98584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43229</v>
      </c>
      <c r="L8179" t="s">
        <v>26</v>
      </c>
      <c r="N8179" t="s">
        <v>24</v>
      </c>
    </row>
    <row r="8180" spans="1:14" x14ac:dyDescent="0.25">
      <c r="A8180" t="s">
        <v>5867</v>
      </c>
      <c r="B8180" t="s">
        <v>5868</v>
      </c>
      <c r="C8180" t="s">
        <v>548</v>
      </c>
      <c r="D8180" t="s">
        <v>21</v>
      </c>
      <c r="E8180">
        <v>98584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43229</v>
      </c>
      <c r="L8180" t="s">
        <v>26</v>
      </c>
      <c r="N8180" t="s">
        <v>24</v>
      </c>
    </row>
    <row r="8181" spans="1:14" x14ac:dyDescent="0.25">
      <c r="A8181" t="s">
        <v>2265</v>
      </c>
      <c r="B8181" t="s">
        <v>2266</v>
      </c>
      <c r="C8181" t="s">
        <v>2267</v>
      </c>
      <c r="D8181" t="s">
        <v>21</v>
      </c>
      <c r="E8181">
        <v>98631</v>
      </c>
      <c r="F8181" t="s">
        <v>23</v>
      </c>
      <c r="G8181" t="s">
        <v>23</v>
      </c>
      <c r="H8181" t="s">
        <v>24</v>
      </c>
      <c r="I8181" t="s">
        <v>24</v>
      </c>
      <c r="J8181" t="s">
        <v>25</v>
      </c>
      <c r="K8181" s="1">
        <v>43229</v>
      </c>
      <c r="L8181" t="s">
        <v>26</v>
      </c>
      <c r="N8181" t="s">
        <v>24</v>
      </c>
    </row>
    <row r="8182" spans="1:14" x14ac:dyDescent="0.25">
      <c r="A8182" t="s">
        <v>10385</v>
      </c>
      <c r="B8182" t="s">
        <v>4147</v>
      </c>
      <c r="C8182" t="s">
        <v>286</v>
      </c>
      <c r="D8182" t="s">
        <v>21</v>
      </c>
      <c r="E8182">
        <v>98502</v>
      </c>
      <c r="F8182" t="s">
        <v>22</v>
      </c>
      <c r="G8182" t="s">
        <v>23</v>
      </c>
      <c r="H8182" t="s">
        <v>24</v>
      </c>
      <c r="I8182" t="s">
        <v>24</v>
      </c>
      <c r="J8182" t="s">
        <v>25</v>
      </c>
      <c r="K8182" s="1">
        <v>43229</v>
      </c>
      <c r="L8182" t="s">
        <v>26</v>
      </c>
      <c r="N8182" t="s">
        <v>24</v>
      </c>
    </row>
    <row r="8183" spans="1:14" x14ac:dyDescent="0.25">
      <c r="A8183" t="s">
        <v>7086</v>
      </c>
      <c r="B8183" t="s">
        <v>7087</v>
      </c>
      <c r="C8183" t="s">
        <v>1018</v>
      </c>
      <c r="D8183" t="s">
        <v>21</v>
      </c>
      <c r="E8183">
        <v>98531</v>
      </c>
      <c r="F8183" t="s">
        <v>22</v>
      </c>
      <c r="G8183" t="s">
        <v>23</v>
      </c>
      <c r="H8183" t="s">
        <v>24</v>
      </c>
      <c r="I8183" t="s">
        <v>24</v>
      </c>
      <c r="J8183" t="s">
        <v>25</v>
      </c>
      <c r="K8183" s="1">
        <v>43229</v>
      </c>
      <c r="L8183" t="s">
        <v>26</v>
      </c>
      <c r="N8183" t="s">
        <v>24</v>
      </c>
    </row>
    <row r="8184" spans="1:14" x14ac:dyDescent="0.25">
      <c r="A8184" t="s">
        <v>10386</v>
      </c>
      <c r="B8184" t="s">
        <v>10387</v>
      </c>
      <c r="C8184" t="s">
        <v>286</v>
      </c>
      <c r="D8184" t="s">
        <v>21</v>
      </c>
      <c r="E8184">
        <v>98512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43229</v>
      </c>
      <c r="L8184" t="s">
        <v>26</v>
      </c>
      <c r="N8184" t="s">
        <v>24</v>
      </c>
    </row>
    <row r="8185" spans="1:14" x14ac:dyDescent="0.25">
      <c r="A8185" t="s">
        <v>5876</v>
      </c>
      <c r="B8185" t="s">
        <v>5877</v>
      </c>
      <c r="C8185" t="s">
        <v>548</v>
      </c>
      <c r="D8185" t="s">
        <v>21</v>
      </c>
      <c r="E8185">
        <v>98584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43229</v>
      </c>
      <c r="L8185" t="s">
        <v>26</v>
      </c>
      <c r="N8185" t="s">
        <v>24</v>
      </c>
    </row>
    <row r="8186" spans="1:14" x14ac:dyDescent="0.25">
      <c r="A8186" t="s">
        <v>2103</v>
      </c>
      <c r="B8186" t="s">
        <v>6540</v>
      </c>
      <c r="C8186" t="s">
        <v>555</v>
      </c>
      <c r="D8186" t="s">
        <v>21</v>
      </c>
      <c r="E8186">
        <v>98052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43229</v>
      </c>
      <c r="L8186" t="s">
        <v>26</v>
      </c>
      <c r="N8186" t="s">
        <v>24</v>
      </c>
    </row>
    <row r="8187" spans="1:14" x14ac:dyDescent="0.25">
      <c r="A8187" t="s">
        <v>10388</v>
      </c>
      <c r="B8187" t="s">
        <v>10389</v>
      </c>
      <c r="C8187" t="s">
        <v>286</v>
      </c>
      <c r="D8187" t="s">
        <v>21</v>
      </c>
      <c r="E8187">
        <v>98506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43229</v>
      </c>
      <c r="L8187" t="s">
        <v>26</v>
      </c>
      <c r="N8187" t="s">
        <v>24</v>
      </c>
    </row>
    <row r="8188" spans="1:14" x14ac:dyDescent="0.25">
      <c r="A8188" t="s">
        <v>683</v>
      </c>
      <c r="B8188" t="s">
        <v>6847</v>
      </c>
      <c r="C8188" t="s">
        <v>165</v>
      </c>
      <c r="D8188" t="s">
        <v>21</v>
      </c>
      <c r="E8188">
        <v>98372</v>
      </c>
      <c r="F8188" t="s">
        <v>22</v>
      </c>
      <c r="G8188" t="s">
        <v>22</v>
      </c>
      <c r="H8188" t="s">
        <v>104</v>
      </c>
      <c r="I8188" t="s">
        <v>148</v>
      </c>
      <c r="J8188" t="s">
        <v>59</v>
      </c>
      <c r="K8188" s="1">
        <v>43229</v>
      </c>
      <c r="L8188" t="s">
        <v>60</v>
      </c>
      <c r="M8188" t="str">
        <f>HYPERLINK("https://www.regulations.gov/docket?D=FDA-2018-H-1792")</f>
        <v>https://www.regulations.gov/docket?D=FDA-2018-H-1792</v>
      </c>
      <c r="N8188" t="s">
        <v>59</v>
      </c>
    </row>
    <row r="8189" spans="1:14" x14ac:dyDescent="0.25">
      <c r="A8189" t="s">
        <v>4293</v>
      </c>
      <c r="B8189" t="s">
        <v>4294</v>
      </c>
      <c r="C8189" t="s">
        <v>165</v>
      </c>
      <c r="D8189" t="s">
        <v>21</v>
      </c>
      <c r="E8189">
        <v>98372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43229</v>
      </c>
      <c r="L8189" t="s">
        <v>26</v>
      </c>
      <c r="N8189" t="s">
        <v>24</v>
      </c>
    </row>
    <row r="8190" spans="1:14" x14ac:dyDescent="0.25">
      <c r="A8190" t="s">
        <v>2431</v>
      </c>
      <c r="B8190" t="s">
        <v>2432</v>
      </c>
      <c r="C8190" t="s">
        <v>286</v>
      </c>
      <c r="D8190" t="s">
        <v>21</v>
      </c>
      <c r="E8190">
        <v>98502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43229</v>
      </c>
      <c r="L8190" t="s">
        <v>26</v>
      </c>
      <c r="N8190" t="s">
        <v>24</v>
      </c>
    </row>
    <row r="8191" spans="1:14" x14ac:dyDescent="0.25">
      <c r="A8191" t="s">
        <v>2477</v>
      </c>
      <c r="B8191" t="s">
        <v>3385</v>
      </c>
      <c r="C8191" t="s">
        <v>286</v>
      </c>
      <c r="D8191" t="s">
        <v>21</v>
      </c>
      <c r="E8191">
        <v>98502</v>
      </c>
      <c r="F8191" t="s">
        <v>22</v>
      </c>
      <c r="G8191" t="s">
        <v>23</v>
      </c>
      <c r="H8191" t="s">
        <v>24</v>
      </c>
      <c r="I8191" t="s">
        <v>24</v>
      </c>
      <c r="J8191" t="s">
        <v>25</v>
      </c>
      <c r="K8191" s="1">
        <v>43229</v>
      </c>
      <c r="L8191" t="s">
        <v>26</v>
      </c>
      <c r="N8191" t="s">
        <v>24</v>
      </c>
    </row>
    <row r="8192" spans="1:14" x14ac:dyDescent="0.25">
      <c r="A8192" t="s">
        <v>685</v>
      </c>
      <c r="B8192" t="s">
        <v>6170</v>
      </c>
      <c r="C8192" t="s">
        <v>5500</v>
      </c>
      <c r="D8192" t="s">
        <v>21</v>
      </c>
      <c r="E8192">
        <v>98371</v>
      </c>
      <c r="F8192" t="s">
        <v>22</v>
      </c>
      <c r="G8192" t="s">
        <v>22</v>
      </c>
      <c r="H8192" t="s">
        <v>104</v>
      </c>
      <c r="I8192" t="s">
        <v>148</v>
      </c>
      <c r="J8192" t="s">
        <v>59</v>
      </c>
      <c r="K8192" s="1">
        <v>43229</v>
      </c>
      <c r="L8192" t="s">
        <v>60</v>
      </c>
      <c r="M8192" t="str">
        <f>HYPERLINK("https://www.regulations.gov/docket?D=FDA-2018-H-1795")</f>
        <v>https://www.regulations.gov/docket?D=FDA-2018-H-1795</v>
      </c>
      <c r="N8192" t="s">
        <v>59</v>
      </c>
    </row>
    <row r="8193" spans="1:14" x14ac:dyDescent="0.25">
      <c r="A8193" t="s">
        <v>685</v>
      </c>
      <c r="B8193" t="s">
        <v>4449</v>
      </c>
      <c r="C8193" t="s">
        <v>3762</v>
      </c>
      <c r="D8193" t="s">
        <v>21</v>
      </c>
      <c r="E8193">
        <v>98512</v>
      </c>
      <c r="F8193" t="s">
        <v>22</v>
      </c>
      <c r="G8193" t="s">
        <v>23</v>
      </c>
      <c r="H8193" t="s">
        <v>24</v>
      </c>
      <c r="I8193" t="s">
        <v>24</v>
      </c>
      <c r="J8193" t="s">
        <v>25</v>
      </c>
      <c r="K8193" s="1">
        <v>43229</v>
      </c>
      <c r="L8193" t="s">
        <v>26</v>
      </c>
      <c r="N8193" t="s">
        <v>24</v>
      </c>
    </row>
    <row r="8194" spans="1:14" x14ac:dyDescent="0.25">
      <c r="A8194" t="s">
        <v>77</v>
      </c>
      <c r="B8194" t="s">
        <v>4301</v>
      </c>
      <c r="C8194" t="s">
        <v>165</v>
      </c>
      <c r="D8194" t="s">
        <v>21</v>
      </c>
      <c r="E8194">
        <v>98372</v>
      </c>
      <c r="F8194" t="s">
        <v>22</v>
      </c>
      <c r="G8194" t="s">
        <v>23</v>
      </c>
      <c r="H8194" t="s">
        <v>24</v>
      </c>
      <c r="I8194" t="s">
        <v>24</v>
      </c>
      <c r="J8194" t="s">
        <v>25</v>
      </c>
      <c r="K8194" s="1">
        <v>43229</v>
      </c>
      <c r="L8194" t="s">
        <v>26</v>
      </c>
      <c r="N8194" t="s">
        <v>24</v>
      </c>
    </row>
    <row r="8195" spans="1:14" x14ac:dyDescent="0.25">
      <c r="A8195" t="s">
        <v>77</v>
      </c>
      <c r="B8195" t="s">
        <v>4867</v>
      </c>
      <c r="C8195" t="s">
        <v>20</v>
      </c>
      <c r="D8195" t="s">
        <v>21</v>
      </c>
      <c r="E8195">
        <v>98118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43229</v>
      </c>
      <c r="L8195" t="s">
        <v>26</v>
      </c>
      <c r="N8195" t="s">
        <v>24</v>
      </c>
    </row>
    <row r="8196" spans="1:14" x14ac:dyDescent="0.25">
      <c r="A8196" t="s">
        <v>556</v>
      </c>
      <c r="B8196" t="s">
        <v>8139</v>
      </c>
      <c r="C8196" t="s">
        <v>555</v>
      </c>
      <c r="D8196" t="s">
        <v>21</v>
      </c>
      <c r="E8196">
        <v>98052</v>
      </c>
      <c r="F8196" t="s">
        <v>22</v>
      </c>
      <c r="G8196" t="s">
        <v>23</v>
      </c>
      <c r="H8196" t="s">
        <v>24</v>
      </c>
      <c r="I8196" t="s">
        <v>24</v>
      </c>
      <c r="J8196" t="s">
        <v>25</v>
      </c>
      <c r="K8196" s="1">
        <v>43229</v>
      </c>
      <c r="L8196" t="s">
        <v>26</v>
      </c>
      <c r="N8196" t="s">
        <v>24</v>
      </c>
    </row>
    <row r="8197" spans="1:14" x14ac:dyDescent="0.25">
      <c r="A8197" t="s">
        <v>733</v>
      </c>
      <c r="B8197" t="s">
        <v>6151</v>
      </c>
      <c r="C8197" t="s">
        <v>722</v>
      </c>
      <c r="D8197" t="s">
        <v>21</v>
      </c>
      <c r="E8197">
        <v>98047</v>
      </c>
      <c r="F8197" t="s">
        <v>22</v>
      </c>
      <c r="G8197" t="s">
        <v>22</v>
      </c>
      <c r="H8197" t="s">
        <v>116</v>
      </c>
      <c r="I8197" t="s">
        <v>117</v>
      </c>
      <c r="J8197" t="s">
        <v>59</v>
      </c>
      <c r="K8197" s="1">
        <v>43228</v>
      </c>
      <c r="L8197" t="s">
        <v>60</v>
      </c>
      <c r="M8197" t="str">
        <f>HYPERLINK("https://www.regulations.gov/docket?D=FDA-2018-H-1765")</f>
        <v>https://www.regulations.gov/docket?D=FDA-2018-H-1765</v>
      </c>
      <c r="N8197" t="s">
        <v>59</v>
      </c>
    </row>
    <row r="8198" spans="1:14" x14ac:dyDescent="0.25">
      <c r="A8198" t="s">
        <v>4077</v>
      </c>
      <c r="B8198" t="s">
        <v>4078</v>
      </c>
      <c r="C8198" t="s">
        <v>132</v>
      </c>
      <c r="D8198" t="s">
        <v>21</v>
      </c>
      <c r="E8198">
        <v>99301</v>
      </c>
      <c r="F8198" t="s">
        <v>22</v>
      </c>
      <c r="G8198" t="s">
        <v>22</v>
      </c>
      <c r="H8198" t="s">
        <v>116</v>
      </c>
      <c r="I8198" t="s">
        <v>117</v>
      </c>
      <c r="J8198" t="s">
        <v>59</v>
      </c>
      <c r="K8198" s="1">
        <v>43228</v>
      </c>
      <c r="L8198" t="s">
        <v>60</v>
      </c>
      <c r="M8198" t="str">
        <f>HYPERLINK("https://www.regulations.gov/docket?D=FDA-2018-H-1769")</f>
        <v>https://www.regulations.gov/docket?D=FDA-2018-H-1769</v>
      </c>
      <c r="N8198" t="s">
        <v>59</v>
      </c>
    </row>
    <row r="8199" spans="1:14" x14ac:dyDescent="0.25">
      <c r="A8199" t="s">
        <v>5860</v>
      </c>
      <c r="B8199" t="s">
        <v>5861</v>
      </c>
      <c r="C8199" t="s">
        <v>548</v>
      </c>
      <c r="D8199" t="s">
        <v>21</v>
      </c>
      <c r="E8199">
        <v>98584</v>
      </c>
      <c r="F8199" t="s">
        <v>22</v>
      </c>
      <c r="G8199" t="s">
        <v>23</v>
      </c>
      <c r="H8199" t="s">
        <v>24</v>
      </c>
      <c r="I8199" t="s">
        <v>24</v>
      </c>
      <c r="J8199" t="s">
        <v>25</v>
      </c>
      <c r="K8199" s="1">
        <v>43227</v>
      </c>
      <c r="L8199" t="s">
        <v>26</v>
      </c>
      <c r="N8199" t="s">
        <v>24</v>
      </c>
    </row>
    <row r="8200" spans="1:14" x14ac:dyDescent="0.25">
      <c r="A8200" t="s">
        <v>111</v>
      </c>
      <c r="B8200" t="s">
        <v>1846</v>
      </c>
      <c r="C8200" t="s">
        <v>443</v>
      </c>
      <c r="D8200" t="s">
        <v>21</v>
      </c>
      <c r="E8200">
        <v>98055</v>
      </c>
      <c r="F8200" t="s">
        <v>22</v>
      </c>
      <c r="G8200" t="s">
        <v>23</v>
      </c>
      <c r="H8200" t="s">
        <v>24</v>
      </c>
      <c r="I8200" t="s">
        <v>24</v>
      </c>
      <c r="J8200" t="s">
        <v>25</v>
      </c>
      <c r="K8200" s="1">
        <v>43227</v>
      </c>
      <c r="L8200" t="s">
        <v>26</v>
      </c>
      <c r="N8200" t="s">
        <v>24</v>
      </c>
    </row>
    <row r="8201" spans="1:14" x14ac:dyDescent="0.25">
      <c r="A8201" t="s">
        <v>662</v>
      </c>
      <c r="B8201" t="s">
        <v>7595</v>
      </c>
      <c r="C8201" t="s">
        <v>492</v>
      </c>
      <c r="D8201" t="s">
        <v>21</v>
      </c>
      <c r="E8201">
        <v>98503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43227</v>
      </c>
      <c r="L8201" t="s">
        <v>26</v>
      </c>
      <c r="N8201" t="s">
        <v>24</v>
      </c>
    </row>
    <row r="8202" spans="1:14" x14ac:dyDescent="0.25">
      <c r="A8202" t="s">
        <v>5555</v>
      </c>
      <c r="B8202" t="s">
        <v>5556</v>
      </c>
      <c r="C8202" t="s">
        <v>535</v>
      </c>
      <c r="D8202" t="s">
        <v>21</v>
      </c>
      <c r="E8202">
        <v>98548</v>
      </c>
      <c r="F8202" t="s">
        <v>22</v>
      </c>
      <c r="G8202" t="s">
        <v>23</v>
      </c>
      <c r="H8202" t="s">
        <v>24</v>
      </c>
      <c r="I8202" t="s">
        <v>24</v>
      </c>
      <c r="J8202" t="s">
        <v>25</v>
      </c>
      <c r="K8202" s="1">
        <v>43227</v>
      </c>
      <c r="L8202" t="s">
        <v>26</v>
      </c>
      <c r="N8202" t="s">
        <v>24</v>
      </c>
    </row>
    <row r="8203" spans="1:14" x14ac:dyDescent="0.25">
      <c r="A8203" t="s">
        <v>6905</v>
      </c>
      <c r="B8203" t="s">
        <v>6906</v>
      </c>
      <c r="C8203" t="s">
        <v>2267</v>
      </c>
      <c r="D8203" t="s">
        <v>21</v>
      </c>
      <c r="E8203">
        <v>98631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43227</v>
      </c>
      <c r="L8203" t="s">
        <v>26</v>
      </c>
      <c r="N8203" t="s">
        <v>24</v>
      </c>
    </row>
    <row r="8204" spans="1:14" x14ac:dyDescent="0.25">
      <c r="A8204" t="s">
        <v>5567</v>
      </c>
      <c r="B8204" t="s">
        <v>5568</v>
      </c>
      <c r="C8204" t="s">
        <v>1364</v>
      </c>
      <c r="D8204" t="s">
        <v>21</v>
      </c>
      <c r="E8204">
        <v>98555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43227</v>
      </c>
      <c r="L8204" t="s">
        <v>26</v>
      </c>
      <c r="N8204" t="s">
        <v>24</v>
      </c>
    </row>
    <row r="8205" spans="1:14" x14ac:dyDescent="0.25">
      <c r="A8205" t="s">
        <v>5874</v>
      </c>
      <c r="B8205" t="s">
        <v>5875</v>
      </c>
      <c r="C8205" t="s">
        <v>548</v>
      </c>
      <c r="D8205" t="s">
        <v>21</v>
      </c>
      <c r="E8205">
        <v>98584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43227</v>
      </c>
      <c r="L8205" t="s">
        <v>26</v>
      </c>
      <c r="N8205" t="s">
        <v>24</v>
      </c>
    </row>
    <row r="8206" spans="1:14" x14ac:dyDescent="0.25">
      <c r="A8206" t="s">
        <v>1362</v>
      </c>
      <c r="B8206" t="s">
        <v>1363</v>
      </c>
      <c r="C8206" t="s">
        <v>1364</v>
      </c>
      <c r="D8206" t="s">
        <v>21</v>
      </c>
      <c r="E8206">
        <v>98555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43227</v>
      </c>
      <c r="L8206" t="s">
        <v>26</v>
      </c>
      <c r="N8206" t="s">
        <v>24</v>
      </c>
    </row>
    <row r="8207" spans="1:14" x14ac:dyDescent="0.25">
      <c r="A8207" t="s">
        <v>4726</v>
      </c>
      <c r="B8207" t="s">
        <v>5879</v>
      </c>
      <c r="C8207" t="s">
        <v>548</v>
      </c>
      <c r="D8207" t="s">
        <v>21</v>
      </c>
      <c r="E8207">
        <v>98584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43227</v>
      </c>
      <c r="L8207" t="s">
        <v>26</v>
      </c>
      <c r="N8207" t="s">
        <v>24</v>
      </c>
    </row>
    <row r="8208" spans="1:14" x14ac:dyDescent="0.25">
      <c r="A8208" t="s">
        <v>5880</v>
      </c>
      <c r="B8208" t="s">
        <v>5881</v>
      </c>
      <c r="C8208" t="s">
        <v>548</v>
      </c>
      <c r="D8208" t="s">
        <v>21</v>
      </c>
      <c r="E8208">
        <v>98584</v>
      </c>
      <c r="F8208" t="s">
        <v>22</v>
      </c>
      <c r="G8208" t="s">
        <v>23</v>
      </c>
      <c r="H8208" t="s">
        <v>24</v>
      </c>
      <c r="I8208" t="s">
        <v>24</v>
      </c>
      <c r="J8208" t="s">
        <v>25</v>
      </c>
      <c r="K8208" s="1">
        <v>43227</v>
      </c>
      <c r="L8208" t="s">
        <v>26</v>
      </c>
      <c r="N8208" t="s">
        <v>24</v>
      </c>
    </row>
    <row r="8209" spans="1:14" x14ac:dyDescent="0.25">
      <c r="A8209" t="s">
        <v>4525</v>
      </c>
      <c r="B8209" t="s">
        <v>4526</v>
      </c>
      <c r="C8209" t="s">
        <v>236</v>
      </c>
      <c r="D8209" t="s">
        <v>21</v>
      </c>
      <c r="E8209">
        <v>98444</v>
      </c>
      <c r="F8209" t="s">
        <v>22</v>
      </c>
      <c r="G8209" t="s">
        <v>23</v>
      </c>
      <c r="H8209" t="s">
        <v>24</v>
      </c>
      <c r="I8209" t="s">
        <v>24</v>
      </c>
      <c r="J8209" t="s">
        <v>25</v>
      </c>
      <c r="K8209" s="1">
        <v>43227</v>
      </c>
      <c r="L8209" t="s">
        <v>26</v>
      </c>
      <c r="N8209" t="s">
        <v>24</v>
      </c>
    </row>
    <row r="8210" spans="1:14" x14ac:dyDescent="0.25">
      <c r="A8210" t="s">
        <v>6908</v>
      </c>
      <c r="B8210" t="s">
        <v>6909</v>
      </c>
      <c r="C8210" t="s">
        <v>2305</v>
      </c>
      <c r="D8210" t="s">
        <v>21</v>
      </c>
      <c r="E8210">
        <v>98644</v>
      </c>
      <c r="F8210" t="s">
        <v>22</v>
      </c>
      <c r="G8210" t="s">
        <v>23</v>
      </c>
      <c r="H8210" t="s">
        <v>24</v>
      </c>
      <c r="I8210" t="s">
        <v>24</v>
      </c>
      <c r="J8210" t="s">
        <v>25</v>
      </c>
      <c r="K8210" s="1">
        <v>43227</v>
      </c>
      <c r="L8210" t="s">
        <v>26</v>
      </c>
      <c r="N8210" t="s">
        <v>24</v>
      </c>
    </row>
    <row r="8211" spans="1:14" x14ac:dyDescent="0.25">
      <c r="A8211" t="s">
        <v>3322</v>
      </c>
      <c r="B8211" t="s">
        <v>5884</v>
      </c>
      <c r="C8211" t="s">
        <v>548</v>
      </c>
      <c r="D8211" t="s">
        <v>21</v>
      </c>
      <c r="E8211">
        <v>98584</v>
      </c>
      <c r="F8211" t="s">
        <v>22</v>
      </c>
      <c r="G8211" t="s">
        <v>23</v>
      </c>
      <c r="H8211" t="s">
        <v>24</v>
      </c>
      <c r="I8211" t="s">
        <v>24</v>
      </c>
      <c r="J8211" t="s">
        <v>25</v>
      </c>
      <c r="K8211" s="1">
        <v>43227</v>
      </c>
      <c r="L8211" t="s">
        <v>26</v>
      </c>
      <c r="N8211" t="s">
        <v>24</v>
      </c>
    </row>
    <row r="8212" spans="1:14" x14ac:dyDescent="0.25">
      <c r="A8212" t="s">
        <v>7988</v>
      </c>
      <c r="B8212" t="s">
        <v>7989</v>
      </c>
      <c r="C8212" t="s">
        <v>443</v>
      </c>
      <c r="D8212" t="s">
        <v>21</v>
      </c>
      <c r="E8212">
        <v>98059</v>
      </c>
      <c r="F8212" t="s">
        <v>22</v>
      </c>
      <c r="G8212" t="s">
        <v>23</v>
      </c>
      <c r="H8212" t="s">
        <v>24</v>
      </c>
      <c r="I8212" t="s">
        <v>24</v>
      </c>
      <c r="J8212" t="s">
        <v>25</v>
      </c>
      <c r="K8212" s="1">
        <v>43227</v>
      </c>
      <c r="L8212" t="s">
        <v>26</v>
      </c>
      <c r="N8212" t="s">
        <v>24</v>
      </c>
    </row>
    <row r="8213" spans="1:14" x14ac:dyDescent="0.25">
      <c r="A8213" t="s">
        <v>77</v>
      </c>
      <c r="B8213" t="s">
        <v>5885</v>
      </c>
      <c r="C8213" t="s">
        <v>548</v>
      </c>
      <c r="D8213" t="s">
        <v>21</v>
      </c>
      <c r="E8213">
        <v>98584</v>
      </c>
      <c r="F8213" t="s">
        <v>22</v>
      </c>
      <c r="G8213" t="s">
        <v>23</v>
      </c>
      <c r="H8213" t="s">
        <v>24</v>
      </c>
      <c r="I8213" t="s">
        <v>24</v>
      </c>
      <c r="J8213" t="s">
        <v>25</v>
      </c>
      <c r="K8213" s="1">
        <v>43227</v>
      </c>
      <c r="L8213" t="s">
        <v>26</v>
      </c>
      <c r="N8213" t="s">
        <v>24</v>
      </c>
    </row>
    <row r="8214" spans="1:14" x14ac:dyDescent="0.25">
      <c r="A8214" t="s">
        <v>77</v>
      </c>
      <c r="B8214" t="s">
        <v>1866</v>
      </c>
      <c r="C8214" t="s">
        <v>443</v>
      </c>
      <c r="D8214" t="s">
        <v>21</v>
      </c>
      <c r="E8214">
        <v>98059</v>
      </c>
      <c r="F8214" t="s">
        <v>22</v>
      </c>
      <c r="G8214" t="s">
        <v>23</v>
      </c>
      <c r="H8214" t="s">
        <v>24</v>
      </c>
      <c r="I8214" t="s">
        <v>24</v>
      </c>
      <c r="J8214" t="s">
        <v>25</v>
      </c>
      <c r="K8214" s="1">
        <v>43227</v>
      </c>
      <c r="L8214" t="s">
        <v>26</v>
      </c>
      <c r="N8214" t="s">
        <v>24</v>
      </c>
    </row>
    <row r="8215" spans="1:14" x14ac:dyDescent="0.25">
      <c r="A8215" t="s">
        <v>10390</v>
      </c>
      <c r="B8215" t="s">
        <v>10391</v>
      </c>
      <c r="C8215" t="s">
        <v>1357</v>
      </c>
      <c r="D8215" t="s">
        <v>21</v>
      </c>
      <c r="E8215">
        <v>99115</v>
      </c>
      <c r="F8215" t="s">
        <v>23</v>
      </c>
      <c r="G8215" t="s">
        <v>23</v>
      </c>
      <c r="H8215" t="s">
        <v>24</v>
      </c>
      <c r="I8215" t="s">
        <v>24</v>
      </c>
      <c r="J8215" t="s">
        <v>25</v>
      </c>
      <c r="K8215" s="1">
        <v>43224</v>
      </c>
      <c r="L8215" t="s">
        <v>26</v>
      </c>
      <c r="N8215" t="s">
        <v>24</v>
      </c>
    </row>
    <row r="8216" spans="1:14" x14ac:dyDescent="0.25">
      <c r="A8216" t="s">
        <v>10392</v>
      </c>
      <c r="B8216" t="s">
        <v>10393</v>
      </c>
      <c r="C8216" t="s">
        <v>286</v>
      </c>
      <c r="D8216" t="s">
        <v>21</v>
      </c>
      <c r="E8216">
        <v>98502</v>
      </c>
      <c r="F8216" t="s">
        <v>22</v>
      </c>
      <c r="G8216" t="s">
        <v>22</v>
      </c>
      <c r="H8216" t="s">
        <v>104</v>
      </c>
      <c r="I8216" t="s">
        <v>105</v>
      </c>
      <c r="J8216" t="s">
        <v>59</v>
      </c>
      <c r="K8216" s="1">
        <v>43224</v>
      </c>
      <c r="L8216" t="s">
        <v>821</v>
      </c>
      <c r="M8216" t="str">
        <f>HYPERLINK("https://www.regulations.gov/docket?D=FDA-2018-R-1671")</f>
        <v>https://www.regulations.gov/docket?D=FDA-2018-R-1671</v>
      </c>
      <c r="N8216" t="s">
        <v>59</v>
      </c>
    </row>
    <row r="8217" spans="1:14" x14ac:dyDescent="0.25">
      <c r="A8217" t="s">
        <v>3575</v>
      </c>
      <c r="B8217" t="s">
        <v>3576</v>
      </c>
      <c r="C8217" t="s">
        <v>165</v>
      </c>
      <c r="D8217" t="s">
        <v>21</v>
      </c>
      <c r="E8217">
        <v>98373</v>
      </c>
      <c r="F8217" t="s">
        <v>22</v>
      </c>
      <c r="G8217" t="s">
        <v>22</v>
      </c>
      <c r="H8217" t="s">
        <v>116</v>
      </c>
      <c r="I8217" t="s">
        <v>117</v>
      </c>
      <c r="J8217" s="1">
        <v>43170</v>
      </c>
      <c r="K8217" s="1">
        <v>43223</v>
      </c>
      <c r="L8217" t="s">
        <v>118</v>
      </c>
      <c r="N8217" t="s">
        <v>1849</v>
      </c>
    </row>
    <row r="8218" spans="1:14" x14ac:dyDescent="0.25">
      <c r="A8218" t="s">
        <v>5736</v>
      </c>
      <c r="B8218" t="s">
        <v>5737</v>
      </c>
      <c r="C8218" t="s">
        <v>1984</v>
      </c>
      <c r="D8218" t="s">
        <v>21</v>
      </c>
      <c r="E8218">
        <v>99133</v>
      </c>
      <c r="F8218" t="s">
        <v>22</v>
      </c>
      <c r="G8218" t="s">
        <v>23</v>
      </c>
      <c r="H8218" t="s">
        <v>24</v>
      </c>
      <c r="I8218" t="s">
        <v>24</v>
      </c>
      <c r="J8218" t="s">
        <v>25</v>
      </c>
      <c r="K8218" s="1">
        <v>43223</v>
      </c>
      <c r="L8218" t="s">
        <v>26</v>
      </c>
      <c r="N8218" t="s">
        <v>24</v>
      </c>
    </row>
    <row r="8219" spans="1:14" x14ac:dyDescent="0.25">
      <c r="A8219" t="s">
        <v>5738</v>
      </c>
      <c r="B8219" t="s">
        <v>5739</v>
      </c>
      <c r="C8219" t="s">
        <v>1984</v>
      </c>
      <c r="D8219" t="s">
        <v>21</v>
      </c>
      <c r="E8219">
        <v>99133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43223</v>
      </c>
      <c r="L8219" t="s">
        <v>26</v>
      </c>
      <c r="N8219" t="s">
        <v>24</v>
      </c>
    </row>
    <row r="8220" spans="1:14" x14ac:dyDescent="0.25">
      <c r="A8220" t="s">
        <v>3130</v>
      </c>
      <c r="B8220" t="s">
        <v>7290</v>
      </c>
      <c r="C8220" t="s">
        <v>142</v>
      </c>
      <c r="D8220" t="s">
        <v>21</v>
      </c>
      <c r="E8220">
        <v>98902</v>
      </c>
      <c r="F8220" t="s">
        <v>22</v>
      </c>
      <c r="G8220" t="s">
        <v>22</v>
      </c>
      <c r="H8220" t="s">
        <v>57</v>
      </c>
      <c r="I8220" t="s">
        <v>58</v>
      </c>
      <c r="J8220" t="s">
        <v>59</v>
      </c>
      <c r="K8220" s="1">
        <v>43223</v>
      </c>
      <c r="L8220" t="s">
        <v>60</v>
      </c>
      <c r="M8220" t="str">
        <f>HYPERLINK("https://www.regulations.gov/docket?D=FDA-2018-H-1721")</f>
        <v>https://www.regulations.gov/docket?D=FDA-2018-H-1721</v>
      </c>
      <c r="N8220" t="s">
        <v>59</v>
      </c>
    </row>
    <row r="8221" spans="1:14" x14ac:dyDescent="0.25">
      <c r="A8221" t="s">
        <v>1556</v>
      </c>
      <c r="B8221" t="s">
        <v>10394</v>
      </c>
      <c r="C8221" t="s">
        <v>1558</v>
      </c>
      <c r="D8221" t="s">
        <v>21</v>
      </c>
      <c r="E8221">
        <v>98569</v>
      </c>
      <c r="F8221" t="s">
        <v>22</v>
      </c>
      <c r="G8221" t="s">
        <v>22</v>
      </c>
      <c r="H8221" t="s">
        <v>104</v>
      </c>
      <c r="I8221" t="s">
        <v>105</v>
      </c>
      <c r="J8221" s="1">
        <v>43172</v>
      </c>
      <c r="K8221" s="1">
        <v>43223</v>
      </c>
      <c r="L8221" t="s">
        <v>118</v>
      </c>
      <c r="N8221" t="s">
        <v>1854</v>
      </c>
    </row>
    <row r="8222" spans="1:14" x14ac:dyDescent="0.25">
      <c r="A8222" t="s">
        <v>1559</v>
      </c>
      <c r="B8222" t="s">
        <v>1560</v>
      </c>
      <c r="C8222" t="s">
        <v>1558</v>
      </c>
      <c r="D8222" t="s">
        <v>21</v>
      </c>
      <c r="E8222">
        <v>98569</v>
      </c>
      <c r="F8222" t="s">
        <v>23</v>
      </c>
      <c r="G8222" t="s">
        <v>23</v>
      </c>
      <c r="H8222" t="s">
        <v>24</v>
      </c>
      <c r="I8222" t="s">
        <v>24</v>
      </c>
      <c r="J8222" t="s">
        <v>25</v>
      </c>
      <c r="K8222" s="1">
        <v>43223</v>
      </c>
      <c r="L8222" t="s">
        <v>26</v>
      </c>
      <c r="N8222" t="s">
        <v>24</v>
      </c>
    </row>
    <row r="8223" spans="1:14" x14ac:dyDescent="0.25">
      <c r="A8223" t="s">
        <v>5972</v>
      </c>
      <c r="B8223" t="s">
        <v>5973</v>
      </c>
      <c r="C8223" t="s">
        <v>5974</v>
      </c>
      <c r="D8223" t="s">
        <v>21</v>
      </c>
      <c r="E8223">
        <v>98535</v>
      </c>
      <c r="F8223" t="s">
        <v>22</v>
      </c>
      <c r="G8223" t="s">
        <v>22</v>
      </c>
      <c r="H8223" t="s">
        <v>104</v>
      </c>
      <c r="I8223" t="s">
        <v>148</v>
      </c>
      <c r="J8223" s="1">
        <v>43172</v>
      </c>
      <c r="K8223" s="1">
        <v>43223</v>
      </c>
      <c r="L8223" t="s">
        <v>118</v>
      </c>
      <c r="N8223" t="s">
        <v>1854</v>
      </c>
    </row>
    <row r="8224" spans="1:14" x14ac:dyDescent="0.25">
      <c r="A8224" t="s">
        <v>6973</v>
      </c>
      <c r="B8224" t="s">
        <v>6974</v>
      </c>
      <c r="C8224" t="s">
        <v>6975</v>
      </c>
      <c r="D8224" t="s">
        <v>21</v>
      </c>
      <c r="E8224">
        <v>98586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43223</v>
      </c>
      <c r="L8224" t="s">
        <v>26</v>
      </c>
      <c r="N8224" t="s">
        <v>24</v>
      </c>
    </row>
    <row r="8225" spans="1:14" x14ac:dyDescent="0.25">
      <c r="A8225" t="s">
        <v>4144</v>
      </c>
      <c r="B8225" t="s">
        <v>4145</v>
      </c>
      <c r="C8225" t="s">
        <v>286</v>
      </c>
      <c r="D8225" t="s">
        <v>21</v>
      </c>
      <c r="E8225">
        <v>98512</v>
      </c>
      <c r="F8225" t="s">
        <v>22</v>
      </c>
      <c r="G8225" t="s">
        <v>23</v>
      </c>
      <c r="H8225" t="s">
        <v>24</v>
      </c>
      <c r="I8225" t="s">
        <v>24</v>
      </c>
      <c r="J8225" t="s">
        <v>25</v>
      </c>
      <c r="K8225" s="1">
        <v>43223</v>
      </c>
      <c r="L8225" t="s">
        <v>26</v>
      </c>
      <c r="N8225" t="s">
        <v>24</v>
      </c>
    </row>
    <row r="8226" spans="1:14" x14ac:dyDescent="0.25">
      <c r="A8226" t="s">
        <v>5604</v>
      </c>
      <c r="B8226" t="s">
        <v>5605</v>
      </c>
      <c r="C8226" t="s">
        <v>1984</v>
      </c>
      <c r="D8226" t="s">
        <v>21</v>
      </c>
      <c r="E8226">
        <v>99133</v>
      </c>
      <c r="F8226" t="s">
        <v>22</v>
      </c>
      <c r="G8226" t="s">
        <v>23</v>
      </c>
      <c r="H8226" t="s">
        <v>24</v>
      </c>
      <c r="I8226" t="s">
        <v>24</v>
      </c>
      <c r="J8226" t="s">
        <v>25</v>
      </c>
      <c r="K8226" s="1">
        <v>43223</v>
      </c>
      <c r="L8226" t="s">
        <v>26</v>
      </c>
      <c r="N8226" t="s">
        <v>24</v>
      </c>
    </row>
    <row r="8227" spans="1:14" x14ac:dyDescent="0.25">
      <c r="A8227" t="s">
        <v>5741</v>
      </c>
      <c r="B8227" t="s">
        <v>5742</v>
      </c>
      <c r="C8227" t="s">
        <v>5743</v>
      </c>
      <c r="D8227" t="s">
        <v>21</v>
      </c>
      <c r="E8227">
        <v>99185</v>
      </c>
      <c r="F8227" t="s">
        <v>22</v>
      </c>
      <c r="G8227" t="s">
        <v>23</v>
      </c>
      <c r="H8227" t="s">
        <v>24</v>
      </c>
      <c r="I8227" t="s">
        <v>24</v>
      </c>
      <c r="J8227" t="s">
        <v>25</v>
      </c>
      <c r="K8227" s="1">
        <v>43223</v>
      </c>
      <c r="L8227" t="s">
        <v>26</v>
      </c>
      <c r="N8227" t="s">
        <v>24</v>
      </c>
    </row>
    <row r="8228" spans="1:14" x14ac:dyDescent="0.25">
      <c r="A8228" t="s">
        <v>939</v>
      </c>
      <c r="B8228" t="s">
        <v>10395</v>
      </c>
      <c r="C8228" t="s">
        <v>941</v>
      </c>
      <c r="D8228" t="s">
        <v>21</v>
      </c>
      <c r="E8228">
        <v>99123</v>
      </c>
      <c r="F8228" t="s">
        <v>22</v>
      </c>
      <c r="G8228" t="s">
        <v>23</v>
      </c>
      <c r="H8228" t="s">
        <v>24</v>
      </c>
      <c r="I8228" t="s">
        <v>24</v>
      </c>
      <c r="J8228" t="s">
        <v>25</v>
      </c>
      <c r="K8228" s="1">
        <v>43223</v>
      </c>
      <c r="L8228" t="s">
        <v>26</v>
      </c>
      <c r="N8228" t="s">
        <v>24</v>
      </c>
    </row>
    <row r="8229" spans="1:14" x14ac:dyDescent="0.25">
      <c r="A8229" t="s">
        <v>5746</v>
      </c>
      <c r="B8229" t="s">
        <v>5747</v>
      </c>
      <c r="C8229" t="s">
        <v>1984</v>
      </c>
      <c r="D8229" t="s">
        <v>21</v>
      </c>
      <c r="E8229">
        <v>99133</v>
      </c>
      <c r="F8229" t="s">
        <v>22</v>
      </c>
      <c r="G8229" t="s">
        <v>23</v>
      </c>
      <c r="H8229" t="s">
        <v>24</v>
      </c>
      <c r="I8229" t="s">
        <v>24</v>
      </c>
      <c r="J8229" t="s">
        <v>25</v>
      </c>
      <c r="K8229" s="1">
        <v>43223</v>
      </c>
      <c r="L8229" t="s">
        <v>26</v>
      </c>
      <c r="N8229" t="s">
        <v>24</v>
      </c>
    </row>
    <row r="8230" spans="1:14" x14ac:dyDescent="0.25">
      <c r="A8230" t="s">
        <v>3595</v>
      </c>
      <c r="B8230" t="s">
        <v>3596</v>
      </c>
      <c r="C8230" t="s">
        <v>165</v>
      </c>
      <c r="D8230" t="s">
        <v>21</v>
      </c>
      <c r="E8230">
        <v>98373</v>
      </c>
      <c r="F8230" t="s">
        <v>22</v>
      </c>
      <c r="G8230" t="s">
        <v>22</v>
      </c>
      <c r="H8230" t="s">
        <v>116</v>
      </c>
      <c r="I8230" t="s">
        <v>117</v>
      </c>
      <c r="J8230" s="1">
        <v>43170</v>
      </c>
      <c r="K8230" s="1">
        <v>43223</v>
      </c>
      <c r="L8230" t="s">
        <v>118</v>
      </c>
      <c r="N8230" t="s">
        <v>1992</v>
      </c>
    </row>
    <row r="8231" spans="1:14" x14ac:dyDescent="0.25">
      <c r="A8231" t="s">
        <v>4103</v>
      </c>
      <c r="B8231" t="s">
        <v>7911</v>
      </c>
      <c r="C8231" t="s">
        <v>2001</v>
      </c>
      <c r="D8231" t="s">
        <v>21</v>
      </c>
      <c r="E8231">
        <v>98591</v>
      </c>
      <c r="F8231" t="s">
        <v>22</v>
      </c>
      <c r="G8231" t="s">
        <v>22</v>
      </c>
      <c r="H8231" t="s">
        <v>104</v>
      </c>
      <c r="I8231" t="s">
        <v>148</v>
      </c>
      <c r="J8231" s="1">
        <v>43169</v>
      </c>
      <c r="K8231" s="1">
        <v>43223</v>
      </c>
      <c r="L8231" t="s">
        <v>118</v>
      </c>
      <c r="N8231" t="s">
        <v>1858</v>
      </c>
    </row>
    <row r="8232" spans="1:14" x14ac:dyDescent="0.25">
      <c r="A8232" t="s">
        <v>6987</v>
      </c>
      <c r="B8232" t="s">
        <v>6988</v>
      </c>
      <c r="C8232" t="s">
        <v>2305</v>
      </c>
      <c r="D8232" t="s">
        <v>21</v>
      </c>
      <c r="E8232">
        <v>98644</v>
      </c>
      <c r="F8232" t="s">
        <v>22</v>
      </c>
      <c r="G8232" t="s">
        <v>23</v>
      </c>
      <c r="H8232" t="s">
        <v>24</v>
      </c>
      <c r="I8232" t="s">
        <v>24</v>
      </c>
      <c r="J8232" t="s">
        <v>25</v>
      </c>
      <c r="K8232" s="1">
        <v>43223</v>
      </c>
      <c r="L8232" t="s">
        <v>26</v>
      </c>
      <c r="N8232" t="s">
        <v>24</v>
      </c>
    </row>
    <row r="8233" spans="1:14" x14ac:dyDescent="0.25">
      <c r="A8233" t="s">
        <v>2013</v>
      </c>
      <c r="B8233" t="s">
        <v>2014</v>
      </c>
      <c r="C8233" t="s">
        <v>941</v>
      </c>
      <c r="D8233" t="s">
        <v>21</v>
      </c>
      <c r="E8233">
        <v>99123</v>
      </c>
      <c r="F8233" t="s">
        <v>22</v>
      </c>
      <c r="G8233" t="s">
        <v>23</v>
      </c>
      <c r="H8233" t="s">
        <v>24</v>
      </c>
      <c r="I8233" t="s">
        <v>24</v>
      </c>
      <c r="J8233" t="s">
        <v>25</v>
      </c>
      <c r="K8233" s="1">
        <v>43223</v>
      </c>
      <c r="L8233" t="s">
        <v>26</v>
      </c>
      <c r="N8233" t="s">
        <v>24</v>
      </c>
    </row>
    <row r="8234" spans="1:14" x14ac:dyDescent="0.25">
      <c r="A8234" t="s">
        <v>6306</v>
      </c>
      <c r="B8234" t="s">
        <v>6307</v>
      </c>
      <c r="C8234" t="s">
        <v>261</v>
      </c>
      <c r="D8234" t="s">
        <v>21</v>
      </c>
      <c r="E8234">
        <v>99205</v>
      </c>
      <c r="F8234" t="s">
        <v>23</v>
      </c>
      <c r="G8234" t="s">
        <v>23</v>
      </c>
      <c r="H8234" t="s">
        <v>24</v>
      </c>
      <c r="I8234" t="s">
        <v>24</v>
      </c>
      <c r="J8234" t="s">
        <v>25</v>
      </c>
      <c r="K8234" s="1">
        <v>43223</v>
      </c>
      <c r="L8234" t="s">
        <v>26</v>
      </c>
      <c r="N8234" t="s">
        <v>24</v>
      </c>
    </row>
    <row r="8235" spans="1:14" x14ac:dyDescent="0.25">
      <c r="A8235" t="s">
        <v>77</v>
      </c>
      <c r="B8235" t="s">
        <v>1770</v>
      </c>
      <c r="C8235" t="s">
        <v>1566</v>
      </c>
      <c r="D8235" t="s">
        <v>21</v>
      </c>
      <c r="E8235">
        <v>98520</v>
      </c>
      <c r="F8235" t="s">
        <v>22</v>
      </c>
      <c r="G8235" t="s">
        <v>23</v>
      </c>
      <c r="H8235" t="s">
        <v>24</v>
      </c>
      <c r="I8235" t="s">
        <v>24</v>
      </c>
      <c r="J8235" t="s">
        <v>25</v>
      </c>
      <c r="K8235" s="1">
        <v>43223</v>
      </c>
      <c r="L8235" t="s">
        <v>26</v>
      </c>
      <c r="N8235" t="s">
        <v>24</v>
      </c>
    </row>
    <row r="8236" spans="1:14" x14ac:dyDescent="0.25">
      <c r="A8236" t="s">
        <v>6477</v>
      </c>
      <c r="B8236" t="s">
        <v>6478</v>
      </c>
      <c r="C8236" t="s">
        <v>261</v>
      </c>
      <c r="D8236" t="s">
        <v>21</v>
      </c>
      <c r="E8236">
        <v>99208</v>
      </c>
      <c r="F8236" t="s">
        <v>23</v>
      </c>
      <c r="G8236" t="s">
        <v>23</v>
      </c>
      <c r="H8236" t="s">
        <v>24</v>
      </c>
      <c r="I8236" t="s">
        <v>24</v>
      </c>
      <c r="J8236" t="s">
        <v>25</v>
      </c>
      <c r="K8236" s="1">
        <v>43223</v>
      </c>
      <c r="L8236" t="s">
        <v>26</v>
      </c>
      <c r="N8236" t="s">
        <v>24</v>
      </c>
    </row>
    <row r="8237" spans="1:14" x14ac:dyDescent="0.25">
      <c r="A8237" t="s">
        <v>5754</v>
      </c>
      <c r="B8237" t="s">
        <v>5755</v>
      </c>
      <c r="C8237" t="s">
        <v>5743</v>
      </c>
      <c r="D8237" t="s">
        <v>21</v>
      </c>
      <c r="E8237">
        <v>99185</v>
      </c>
      <c r="F8237" t="s">
        <v>22</v>
      </c>
      <c r="G8237" t="s">
        <v>23</v>
      </c>
      <c r="H8237" t="s">
        <v>24</v>
      </c>
      <c r="I8237" t="s">
        <v>24</v>
      </c>
      <c r="J8237" t="s">
        <v>25</v>
      </c>
      <c r="K8237" s="1">
        <v>43223</v>
      </c>
      <c r="L8237" t="s">
        <v>26</v>
      </c>
      <c r="N8237" t="s">
        <v>24</v>
      </c>
    </row>
    <row r="8238" spans="1:14" x14ac:dyDescent="0.25">
      <c r="A8238" t="s">
        <v>556</v>
      </c>
      <c r="B8238" t="s">
        <v>7001</v>
      </c>
      <c r="C8238" t="s">
        <v>6965</v>
      </c>
      <c r="D8238" t="s">
        <v>21</v>
      </c>
      <c r="E8238">
        <v>98577</v>
      </c>
      <c r="F8238" t="s">
        <v>22</v>
      </c>
      <c r="G8238" t="s">
        <v>23</v>
      </c>
      <c r="H8238" t="s">
        <v>24</v>
      </c>
      <c r="I8238" t="s">
        <v>24</v>
      </c>
      <c r="J8238" t="s">
        <v>25</v>
      </c>
      <c r="K8238" s="1">
        <v>43223</v>
      </c>
      <c r="L8238" t="s">
        <v>26</v>
      </c>
      <c r="N8238" t="s">
        <v>24</v>
      </c>
    </row>
    <row r="8239" spans="1:14" x14ac:dyDescent="0.25">
      <c r="A8239" t="s">
        <v>3615</v>
      </c>
      <c r="B8239" t="s">
        <v>3616</v>
      </c>
      <c r="C8239" t="s">
        <v>20</v>
      </c>
      <c r="D8239" t="s">
        <v>21</v>
      </c>
      <c r="E8239">
        <v>98133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43222</v>
      </c>
      <c r="L8239" t="s">
        <v>26</v>
      </c>
      <c r="N8239" t="s">
        <v>24</v>
      </c>
    </row>
    <row r="8240" spans="1:14" x14ac:dyDescent="0.25">
      <c r="A8240" t="s">
        <v>111</v>
      </c>
      <c r="B8240" t="s">
        <v>7256</v>
      </c>
      <c r="C8240" t="s">
        <v>20</v>
      </c>
      <c r="D8240" t="s">
        <v>21</v>
      </c>
      <c r="E8240">
        <v>98155</v>
      </c>
      <c r="F8240" t="s">
        <v>22</v>
      </c>
      <c r="G8240" t="s">
        <v>23</v>
      </c>
      <c r="H8240" t="s">
        <v>24</v>
      </c>
      <c r="I8240" t="s">
        <v>24</v>
      </c>
      <c r="J8240" t="s">
        <v>25</v>
      </c>
      <c r="K8240" s="1">
        <v>43222</v>
      </c>
      <c r="L8240" t="s">
        <v>26</v>
      </c>
      <c r="N8240" t="s">
        <v>24</v>
      </c>
    </row>
    <row r="8241" spans="1:14" x14ac:dyDescent="0.25">
      <c r="A8241" t="s">
        <v>3528</v>
      </c>
      <c r="B8241" t="s">
        <v>3529</v>
      </c>
      <c r="C8241" t="s">
        <v>793</v>
      </c>
      <c r="D8241" t="s">
        <v>21</v>
      </c>
      <c r="E8241">
        <v>99403</v>
      </c>
      <c r="F8241" t="s">
        <v>22</v>
      </c>
      <c r="G8241" t="s">
        <v>23</v>
      </c>
      <c r="H8241" t="s">
        <v>24</v>
      </c>
      <c r="I8241" t="s">
        <v>24</v>
      </c>
      <c r="J8241" t="s">
        <v>25</v>
      </c>
      <c r="K8241" s="1">
        <v>43222</v>
      </c>
      <c r="L8241" t="s">
        <v>26</v>
      </c>
      <c r="N8241" t="s">
        <v>24</v>
      </c>
    </row>
    <row r="8242" spans="1:14" x14ac:dyDescent="0.25">
      <c r="A8242" t="s">
        <v>7708</v>
      </c>
      <c r="B8242" t="s">
        <v>7709</v>
      </c>
      <c r="C8242" t="s">
        <v>3835</v>
      </c>
      <c r="D8242" t="s">
        <v>21</v>
      </c>
      <c r="E8242">
        <v>98045</v>
      </c>
      <c r="F8242" t="s">
        <v>22</v>
      </c>
      <c r="G8242" t="s">
        <v>23</v>
      </c>
      <c r="H8242" t="s">
        <v>24</v>
      </c>
      <c r="I8242" t="s">
        <v>24</v>
      </c>
      <c r="J8242" t="s">
        <v>25</v>
      </c>
      <c r="K8242" s="1">
        <v>43222</v>
      </c>
      <c r="L8242" t="s">
        <v>26</v>
      </c>
      <c r="N8242" t="s">
        <v>24</v>
      </c>
    </row>
    <row r="8243" spans="1:14" x14ac:dyDescent="0.25">
      <c r="A8243" t="s">
        <v>6065</v>
      </c>
      <c r="B8243" t="s">
        <v>6066</v>
      </c>
      <c r="C8243" t="s">
        <v>81</v>
      </c>
      <c r="D8243" t="s">
        <v>21</v>
      </c>
      <c r="E8243">
        <v>99216</v>
      </c>
      <c r="F8243" t="s">
        <v>23</v>
      </c>
      <c r="G8243" t="s">
        <v>23</v>
      </c>
      <c r="H8243" t="s">
        <v>24</v>
      </c>
      <c r="I8243" t="s">
        <v>24</v>
      </c>
      <c r="J8243" t="s">
        <v>25</v>
      </c>
      <c r="K8243" s="1">
        <v>43222</v>
      </c>
      <c r="L8243" t="s">
        <v>26</v>
      </c>
      <c r="N8243" t="s">
        <v>24</v>
      </c>
    </row>
    <row r="8244" spans="1:14" x14ac:dyDescent="0.25">
      <c r="A8244" t="s">
        <v>2504</v>
      </c>
      <c r="B8244" t="s">
        <v>2505</v>
      </c>
      <c r="C8244" t="s">
        <v>2506</v>
      </c>
      <c r="D8244" t="s">
        <v>21</v>
      </c>
      <c r="E8244">
        <v>99403</v>
      </c>
      <c r="F8244" t="s">
        <v>22</v>
      </c>
      <c r="G8244" t="s">
        <v>23</v>
      </c>
      <c r="H8244" t="s">
        <v>24</v>
      </c>
      <c r="I8244" t="s">
        <v>24</v>
      </c>
      <c r="J8244" t="s">
        <v>25</v>
      </c>
      <c r="K8244" s="1">
        <v>43222</v>
      </c>
      <c r="L8244" t="s">
        <v>26</v>
      </c>
      <c r="N8244" t="s">
        <v>24</v>
      </c>
    </row>
    <row r="8245" spans="1:14" x14ac:dyDescent="0.25">
      <c r="A8245" t="s">
        <v>3270</v>
      </c>
      <c r="B8245" t="s">
        <v>3271</v>
      </c>
      <c r="C8245" t="s">
        <v>3272</v>
      </c>
      <c r="D8245" t="s">
        <v>21</v>
      </c>
      <c r="E8245">
        <v>99179</v>
      </c>
      <c r="F8245" t="s">
        <v>23</v>
      </c>
      <c r="G8245" t="s">
        <v>23</v>
      </c>
      <c r="H8245" t="s">
        <v>24</v>
      </c>
      <c r="I8245" t="s">
        <v>24</v>
      </c>
      <c r="J8245" t="s">
        <v>25</v>
      </c>
      <c r="K8245" s="1">
        <v>43222</v>
      </c>
      <c r="L8245" t="s">
        <v>26</v>
      </c>
      <c r="N8245" t="s">
        <v>24</v>
      </c>
    </row>
    <row r="8246" spans="1:14" x14ac:dyDescent="0.25">
      <c r="A8246" t="s">
        <v>6983</v>
      </c>
      <c r="B8246" t="s">
        <v>6984</v>
      </c>
      <c r="C8246" t="s">
        <v>6965</v>
      </c>
      <c r="D8246" t="s">
        <v>21</v>
      </c>
      <c r="E8246">
        <v>98577</v>
      </c>
      <c r="F8246" t="s">
        <v>22</v>
      </c>
      <c r="G8246" t="s">
        <v>23</v>
      </c>
      <c r="H8246" t="s">
        <v>24</v>
      </c>
      <c r="I8246" t="s">
        <v>24</v>
      </c>
      <c r="J8246" t="s">
        <v>25</v>
      </c>
      <c r="K8246" s="1">
        <v>43222</v>
      </c>
      <c r="L8246" t="s">
        <v>26</v>
      </c>
      <c r="N8246" t="s">
        <v>24</v>
      </c>
    </row>
    <row r="8247" spans="1:14" x14ac:dyDescent="0.25">
      <c r="A8247" t="s">
        <v>1568</v>
      </c>
      <c r="B8247" t="s">
        <v>6883</v>
      </c>
      <c r="C8247" t="s">
        <v>525</v>
      </c>
      <c r="D8247" t="s">
        <v>21</v>
      </c>
      <c r="E8247">
        <v>98258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43222</v>
      </c>
      <c r="L8247" t="s">
        <v>26</v>
      </c>
      <c r="N8247" t="s">
        <v>24</v>
      </c>
    </row>
    <row r="8248" spans="1:14" x14ac:dyDescent="0.25">
      <c r="A8248" t="s">
        <v>683</v>
      </c>
      <c r="B8248" t="s">
        <v>4292</v>
      </c>
      <c r="C8248" t="s">
        <v>165</v>
      </c>
      <c r="D8248" t="s">
        <v>21</v>
      </c>
      <c r="E8248">
        <v>98374</v>
      </c>
      <c r="F8248" t="s">
        <v>22</v>
      </c>
      <c r="G8248" t="s">
        <v>23</v>
      </c>
      <c r="H8248" t="s">
        <v>24</v>
      </c>
      <c r="I8248" t="s">
        <v>24</v>
      </c>
      <c r="J8248" t="s">
        <v>25</v>
      </c>
      <c r="K8248" s="1">
        <v>43222</v>
      </c>
      <c r="L8248" t="s">
        <v>26</v>
      </c>
      <c r="N8248" t="s">
        <v>24</v>
      </c>
    </row>
    <row r="8249" spans="1:14" x14ac:dyDescent="0.25">
      <c r="A8249" t="s">
        <v>6989</v>
      </c>
      <c r="B8249" t="s">
        <v>6990</v>
      </c>
      <c r="C8249" t="s">
        <v>6965</v>
      </c>
      <c r="D8249" t="s">
        <v>21</v>
      </c>
      <c r="E8249">
        <v>98577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43222</v>
      </c>
      <c r="L8249" t="s">
        <v>26</v>
      </c>
      <c r="N8249" t="s">
        <v>24</v>
      </c>
    </row>
    <row r="8250" spans="1:14" x14ac:dyDescent="0.25">
      <c r="A8250" t="s">
        <v>3317</v>
      </c>
      <c r="B8250" t="s">
        <v>3318</v>
      </c>
      <c r="C8250" t="s">
        <v>2506</v>
      </c>
      <c r="D8250" t="s">
        <v>21</v>
      </c>
      <c r="E8250">
        <v>99403</v>
      </c>
      <c r="F8250" t="s">
        <v>22</v>
      </c>
      <c r="G8250" t="s">
        <v>23</v>
      </c>
      <c r="H8250" t="s">
        <v>24</v>
      </c>
      <c r="I8250" t="s">
        <v>24</v>
      </c>
      <c r="J8250" t="s">
        <v>25</v>
      </c>
      <c r="K8250" s="1">
        <v>43222</v>
      </c>
      <c r="L8250" t="s">
        <v>26</v>
      </c>
      <c r="N8250" t="s">
        <v>24</v>
      </c>
    </row>
    <row r="8251" spans="1:14" x14ac:dyDescent="0.25">
      <c r="A8251" t="s">
        <v>6991</v>
      </c>
      <c r="B8251" t="s">
        <v>6992</v>
      </c>
      <c r="C8251" t="s">
        <v>6975</v>
      </c>
      <c r="D8251" t="s">
        <v>21</v>
      </c>
      <c r="E8251">
        <v>98586</v>
      </c>
      <c r="F8251" t="s">
        <v>22</v>
      </c>
      <c r="G8251" t="s">
        <v>23</v>
      </c>
      <c r="H8251" t="s">
        <v>24</v>
      </c>
      <c r="I8251" t="s">
        <v>24</v>
      </c>
      <c r="J8251" t="s">
        <v>25</v>
      </c>
      <c r="K8251" s="1">
        <v>43222</v>
      </c>
      <c r="L8251" t="s">
        <v>26</v>
      </c>
      <c r="N8251" t="s">
        <v>24</v>
      </c>
    </row>
    <row r="8252" spans="1:14" x14ac:dyDescent="0.25">
      <c r="A8252" t="s">
        <v>4293</v>
      </c>
      <c r="B8252" t="s">
        <v>6993</v>
      </c>
      <c r="C8252" t="s">
        <v>6975</v>
      </c>
      <c r="D8252" t="s">
        <v>21</v>
      </c>
      <c r="E8252">
        <v>98586</v>
      </c>
      <c r="F8252" t="s">
        <v>22</v>
      </c>
      <c r="G8252" t="s">
        <v>23</v>
      </c>
      <c r="H8252" t="s">
        <v>24</v>
      </c>
      <c r="I8252" t="s">
        <v>24</v>
      </c>
      <c r="J8252" t="s">
        <v>25</v>
      </c>
      <c r="K8252" s="1">
        <v>43222</v>
      </c>
      <c r="L8252" t="s">
        <v>26</v>
      </c>
      <c r="N8252" t="s">
        <v>24</v>
      </c>
    </row>
    <row r="8253" spans="1:14" x14ac:dyDescent="0.25">
      <c r="A8253" t="s">
        <v>6475</v>
      </c>
      <c r="B8253" t="s">
        <v>6476</v>
      </c>
      <c r="C8253" t="s">
        <v>81</v>
      </c>
      <c r="D8253" t="s">
        <v>21</v>
      </c>
      <c r="E8253">
        <v>99206</v>
      </c>
      <c r="F8253" t="s">
        <v>23</v>
      </c>
      <c r="G8253" t="s">
        <v>23</v>
      </c>
      <c r="H8253" t="s">
        <v>24</v>
      </c>
      <c r="I8253" t="s">
        <v>24</v>
      </c>
      <c r="J8253" t="s">
        <v>25</v>
      </c>
      <c r="K8253" s="1">
        <v>43222</v>
      </c>
      <c r="L8253" t="s">
        <v>26</v>
      </c>
      <c r="N8253" t="s">
        <v>24</v>
      </c>
    </row>
    <row r="8254" spans="1:14" x14ac:dyDescent="0.25">
      <c r="A8254" t="s">
        <v>6994</v>
      </c>
      <c r="B8254" t="s">
        <v>6995</v>
      </c>
      <c r="C8254" t="s">
        <v>6996</v>
      </c>
      <c r="D8254" t="s">
        <v>21</v>
      </c>
      <c r="E8254">
        <v>98624</v>
      </c>
      <c r="F8254" t="s">
        <v>22</v>
      </c>
      <c r="G8254" t="s">
        <v>23</v>
      </c>
      <c r="H8254" t="s">
        <v>24</v>
      </c>
      <c r="I8254" t="s">
        <v>24</v>
      </c>
      <c r="J8254" t="s">
        <v>25</v>
      </c>
      <c r="K8254" s="1">
        <v>43222</v>
      </c>
      <c r="L8254" t="s">
        <v>26</v>
      </c>
      <c r="N8254" t="s">
        <v>24</v>
      </c>
    </row>
    <row r="8255" spans="1:14" x14ac:dyDescent="0.25">
      <c r="A8255" t="s">
        <v>479</v>
      </c>
      <c r="B8255" t="s">
        <v>1248</v>
      </c>
      <c r="C8255" t="s">
        <v>165</v>
      </c>
      <c r="D8255" t="s">
        <v>21</v>
      </c>
      <c r="E8255">
        <v>98374</v>
      </c>
      <c r="F8255" t="s">
        <v>22</v>
      </c>
      <c r="G8255" t="s">
        <v>23</v>
      </c>
      <c r="H8255" t="s">
        <v>24</v>
      </c>
      <c r="I8255" t="s">
        <v>24</v>
      </c>
      <c r="J8255" t="s">
        <v>25</v>
      </c>
      <c r="K8255" s="1">
        <v>43222</v>
      </c>
      <c r="L8255" t="s">
        <v>26</v>
      </c>
      <c r="N8255" t="s">
        <v>24</v>
      </c>
    </row>
    <row r="8256" spans="1:14" x14ac:dyDescent="0.25">
      <c r="A8256" t="s">
        <v>6886</v>
      </c>
      <c r="B8256" t="s">
        <v>6887</v>
      </c>
      <c r="C8256" t="s">
        <v>525</v>
      </c>
      <c r="D8256" t="s">
        <v>21</v>
      </c>
      <c r="E8256">
        <v>98258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43222</v>
      </c>
      <c r="L8256" t="s">
        <v>26</v>
      </c>
      <c r="N8256" t="s">
        <v>24</v>
      </c>
    </row>
    <row r="8257" spans="1:14" x14ac:dyDescent="0.25">
      <c r="A8257" t="s">
        <v>3322</v>
      </c>
      <c r="B8257" t="s">
        <v>3323</v>
      </c>
      <c r="C8257" t="s">
        <v>793</v>
      </c>
      <c r="D8257" t="s">
        <v>21</v>
      </c>
      <c r="E8257">
        <v>99403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43222</v>
      </c>
      <c r="L8257" t="s">
        <v>26</v>
      </c>
      <c r="N8257" t="s">
        <v>24</v>
      </c>
    </row>
    <row r="8258" spans="1:14" x14ac:dyDescent="0.25">
      <c r="A8258" t="s">
        <v>6344</v>
      </c>
      <c r="B8258" t="s">
        <v>6345</v>
      </c>
      <c r="C8258" t="s">
        <v>6346</v>
      </c>
      <c r="D8258" t="s">
        <v>21</v>
      </c>
      <c r="E8258">
        <v>98561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43222</v>
      </c>
      <c r="L8258" t="s">
        <v>26</v>
      </c>
      <c r="N8258" t="s">
        <v>24</v>
      </c>
    </row>
    <row r="8259" spans="1:14" x14ac:dyDescent="0.25">
      <c r="A8259" t="s">
        <v>6087</v>
      </c>
      <c r="B8259" t="s">
        <v>6088</v>
      </c>
      <c r="C8259" t="s">
        <v>87</v>
      </c>
      <c r="D8259" t="s">
        <v>21</v>
      </c>
      <c r="E8259">
        <v>99001</v>
      </c>
      <c r="F8259" t="s">
        <v>23</v>
      </c>
      <c r="G8259" t="s">
        <v>23</v>
      </c>
      <c r="H8259" t="s">
        <v>24</v>
      </c>
      <c r="I8259" t="s">
        <v>24</v>
      </c>
      <c r="J8259" t="s">
        <v>25</v>
      </c>
      <c r="K8259" s="1">
        <v>43222</v>
      </c>
      <c r="L8259" t="s">
        <v>26</v>
      </c>
      <c r="N8259" t="s">
        <v>24</v>
      </c>
    </row>
    <row r="8260" spans="1:14" x14ac:dyDescent="0.25">
      <c r="A8260" t="s">
        <v>2846</v>
      </c>
      <c r="B8260" t="s">
        <v>7588</v>
      </c>
      <c r="C8260" t="s">
        <v>20</v>
      </c>
      <c r="D8260" t="s">
        <v>21</v>
      </c>
      <c r="E8260">
        <v>98101</v>
      </c>
      <c r="F8260" t="s">
        <v>22</v>
      </c>
      <c r="G8260" t="s">
        <v>23</v>
      </c>
      <c r="H8260" t="s">
        <v>24</v>
      </c>
      <c r="I8260" t="s">
        <v>24</v>
      </c>
      <c r="J8260" t="s">
        <v>25</v>
      </c>
      <c r="K8260" s="1">
        <v>43222</v>
      </c>
      <c r="L8260" t="s">
        <v>26</v>
      </c>
      <c r="N8260" t="s">
        <v>24</v>
      </c>
    </row>
    <row r="8261" spans="1:14" x14ac:dyDescent="0.25">
      <c r="A8261" t="s">
        <v>2846</v>
      </c>
      <c r="B8261" t="s">
        <v>3554</v>
      </c>
      <c r="C8261" t="s">
        <v>793</v>
      </c>
      <c r="D8261" t="s">
        <v>21</v>
      </c>
      <c r="E8261">
        <v>99403</v>
      </c>
      <c r="F8261" t="s">
        <v>22</v>
      </c>
      <c r="G8261" t="s">
        <v>23</v>
      </c>
      <c r="H8261" t="s">
        <v>24</v>
      </c>
      <c r="I8261" t="s">
        <v>24</v>
      </c>
      <c r="J8261" t="s">
        <v>25</v>
      </c>
      <c r="K8261" s="1">
        <v>43222</v>
      </c>
      <c r="L8261" t="s">
        <v>26</v>
      </c>
      <c r="N8261" t="s">
        <v>24</v>
      </c>
    </row>
    <row r="8262" spans="1:14" x14ac:dyDescent="0.25">
      <c r="A8262" t="s">
        <v>4488</v>
      </c>
      <c r="B8262" t="s">
        <v>4489</v>
      </c>
      <c r="C8262" t="s">
        <v>165</v>
      </c>
      <c r="D8262" t="s">
        <v>21</v>
      </c>
      <c r="E8262">
        <v>98373</v>
      </c>
      <c r="F8262" t="s">
        <v>22</v>
      </c>
      <c r="G8262" t="s">
        <v>23</v>
      </c>
      <c r="H8262" t="s">
        <v>24</v>
      </c>
      <c r="I8262" t="s">
        <v>24</v>
      </c>
      <c r="J8262" t="s">
        <v>25</v>
      </c>
      <c r="K8262" s="1">
        <v>43221</v>
      </c>
      <c r="L8262" t="s">
        <v>26</v>
      </c>
      <c r="N8262" t="s">
        <v>24</v>
      </c>
    </row>
    <row r="8263" spans="1:14" x14ac:dyDescent="0.25">
      <c r="A8263" t="s">
        <v>3514</v>
      </c>
      <c r="B8263" t="s">
        <v>3515</v>
      </c>
      <c r="C8263" t="s">
        <v>793</v>
      </c>
      <c r="D8263" t="s">
        <v>21</v>
      </c>
      <c r="E8263">
        <v>99403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43221</v>
      </c>
      <c r="L8263" t="s">
        <v>26</v>
      </c>
      <c r="N8263" t="s">
        <v>24</v>
      </c>
    </row>
    <row r="8264" spans="1:14" x14ac:dyDescent="0.25">
      <c r="A8264" t="s">
        <v>3386</v>
      </c>
      <c r="B8264" t="s">
        <v>3387</v>
      </c>
      <c r="C8264" t="s">
        <v>145</v>
      </c>
      <c r="D8264" t="s">
        <v>21</v>
      </c>
      <c r="E8264">
        <v>98387</v>
      </c>
      <c r="F8264" t="s">
        <v>22</v>
      </c>
      <c r="G8264" t="s">
        <v>23</v>
      </c>
      <c r="H8264" t="s">
        <v>24</v>
      </c>
      <c r="I8264" t="s">
        <v>24</v>
      </c>
      <c r="J8264" t="s">
        <v>25</v>
      </c>
      <c r="K8264" s="1">
        <v>43221</v>
      </c>
      <c r="L8264" t="s">
        <v>26</v>
      </c>
      <c r="N8264" t="s">
        <v>24</v>
      </c>
    </row>
    <row r="8265" spans="1:14" x14ac:dyDescent="0.25">
      <c r="A8265" t="s">
        <v>3516</v>
      </c>
      <c r="B8265" t="s">
        <v>3517</v>
      </c>
      <c r="C8265" t="s">
        <v>3518</v>
      </c>
      <c r="D8265" t="s">
        <v>21</v>
      </c>
      <c r="E8265">
        <v>99402</v>
      </c>
      <c r="F8265" t="s">
        <v>22</v>
      </c>
      <c r="G8265" t="s">
        <v>23</v>
      </c>
      <c r="H8265" t="s">
        <v>24</v>
      </c>
      <c r="I8265" t="s">
        <v>24</v>
      </c>
      <c r="J8265" t="s">
        <v>25</v>
      </c>
      <c r="K8265" s="1">
        <v>43221</v>
      </c>
      <c r="L8265" t="s">
        <v>26</v>
      </c>
      <c r="N8265" t="s">
        <v>24</v>
      </c>
    </row>
    <row r="8266" spans="1:14" x14ac:dyDescent="0.25">
      <c r="A8266" t="s">
        <v>880</v>
      </c>
      <c r="B8266" t="s">
        <v>4502</v>
      </c>
      <c r="C8266" t="s">
        <v>165</v>
      </c>
      <c r="D8266" t="s">
        <v>21</v>
      </c>
      <c r="E8266">
        <v>98371</v>
      </c>
      <c r="F8266" t="s">
        <v>22</v>
      </c>
      <c r="G8266" t="s">
        <v>23</v>
      </c>
      <c r="H8266" t="s">
        <v>24</v>
      </c>
      <c r="I8266" t="s">
        <v>24</v>
      </c>
      <c r="J8266" t="s">
        <v>25</v>
      </c>
      <c r="K8266" s="1">
        <v>43221</v>
      </c>
      <c r="L8266" t="s">
        <v>26</v>
      </c>
      <c r="N8266" t="s">
        <v>24</v>
      </c>
    </row>
    <row r="8267" spans="1:14" x14ac:dyDescent="0.25">
      <c r="A8267" t="s">
        <v>10396</v>
      </c>
      <c r="B8267" t="s">
        <v>10397</v>
      </c>
      <c r="C8267" t="s">
        <v>1555</v>
      </c>
      <c r="D8267" t="s">
        <v>21</v>
      </c>
      <c r="E8267">
        <v>98550</v>
      </c>
      <c r="F8267" t="s">
        <v>22</v>
      </c>
      <c r="G8267" t="s">
        <v>23</v>
      </c>
      <c r="H8267" t="s">
        <v>24</v>
      </c>
      <c r="I8267" t="s">
        <v>24</v>
      </c>
      <c r="J8267" t="s">
        <v>25</v>
      </c>
      <c r="K8267" s="1">
        <v>43221</v>
      </c>
      <c r="L8267" t="s">
        <v>26</v>
      </c>
      <c r="N8267" t="s">
        <v>24</v>
      </c>
    </row>
    <row r="8268" spans="1:14" x14ac:dyDescent="0.25">
      <c r="A8268" t="s">
        <v>3535</v>
      </c>
      <c r="B8268" t="s">
        <v>3536</v>
      </c>
      <c r="C8268" t="s">
        <v>793</v>
      </c>
      <c r="D8268" t="s">
        <v>21</v>
      </c>
      <c r="E8268">
        <v>99403</v>
      </c>
      <c r="F8268" t="s">
        <v>22</v>
      </c>
      <c r="G8268" t="s">
        <v>23</v>
      </c>
      <c r="H8268" t="s">
        <v>24</v>
      </c>
      <c r="I8268" t="s">
        <v>24</v>
      </c>
      <c r="J8268" t="s">
        <v>25</v>
      </c>
      <c r="K8268" s="1">
        <v>43221</v>
      </c>
      <c r="L8268" t="s">
        <v>26</v>
      </c>
      <c r="N8268" t="s">
        <v>24</v>
      </c>
    </row>
    <row r="8269" spans="1:14" x14ac:dyDescent="0.25">
      <c r="A8269" t="s">
        <v>10398</v>
      </c>
      <c r="B8269" t="s">
        <v>10399</v>
      </c>
      <c r="C8269" t="s">
        <v>236</v>
      </c>
      <c r="D8269" t="s">
        <v>21</v>
      </c>
      <c r="E8269">
        <v>98444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43221</v>
      </c>
      <c r="L8269" t="s">
        <v>26</v>
      </c>
      <c r="N8269" t="s">
        <v>24</v>
      </c>
    </row>
    <row r="8270" spans="1:14" x14ac:dyDescent="0.25">
      <c r="A8270" t="s">
        <v>10400</v>
      </c>
      <c r="B8270" t="s">
        <v>10401</v>
      </c>
      <c r="C8270" t="s">
        <v>1574</v>
      </c>
      <c r="D8270" t="s">
        <v>21</v>
      </c>
      <c r="E8270">
        <v>98571</v>
      </c>
      <c r="F8270" t="s">
        <v>22</v>
      </c>
      <c r="G8270" t="s">
        <v>23</v>
      </c>
      <c r="H8270" t="s">
        <v>24</v>
      </c>
      <c r="I8270" t="s">
        <v>24</v>
      </c>
      <c r="J8270" t="s">
        <v>25</v>
      </c>
      <c r="K8270" s="1">
        <v>43221</v>
      </c>
      <c r="L8270" t="s">
        <v>26</v>
      </c>
      <c r="N8270" t="s">
        <v>24</v>
      </c>
    </row>
    <row r="8271" spans="1:14" x14ac:dyDescent="0.25">
      <c r="A8271" t="s">
        <v>3542</v>
      </c>
      <c r="B8271" t="s">
        <v>3543</v>
      </c>
      <c r="C8271" t="s">
        <v>793</v>
      </c>
      <c r="D8271" t="s">
        <v>21</v>
      </c>
      <c r="E8271">
        <v>99403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43221</v>
      </c>
      <c r="L8271" t="s">
        <v>26</v>
      </c>
      <c r="N8271" t="s">
        <v>24</v>
      </c>
    </row>
    <row r="8272" spans="1:14" x14ac:dyDescent="0.25">
      <c r="A8272" t="s">
        <v>791</v>
      </c>
      <c r="B8272" t="s">
        <v>10402</v>
      </c>
      <c r="C8272" t="s">
        <v>793</v>
      </c>
      <c r="D8272" t="s">
        <v>21</v>
      </c>
      <c r="E8272">
        <v>99403</v>
      </c>
      <c r="F8272" t="s">
        <v>22</v>
      </c>
      <c r="G8272" t="s">
        <v>23</v>
      </c>
      <c r="H8272" t="s">
        <v>24</v>
      </c>
      <c r="I8272" t="s">
        <v>24</v>
      </c>
      <c r="J8272" t="s">
        <v>25</v>
      </c>
      <c r="K8272" s="1">
        <v>43221</v>
      </c>
      <c r="L8272" t="s">
        <v>26</v>
      </c>
      <c r="N8272" t="s">
        <v>24</v>
      </c>
    </row>
    <row r="8273" spans="1:14" x14ac:dyDescent="0.25">
      <c r="A8273" t="s">
        <v>2513</v>
      </c>
      <c r="B8273" t="s">
        <v>2514</v>
      </c>
      <c r="C8273" t="s">
        <v>463</v>
      </c>
      <c r="D8273" t="s">
        <v>21</v>
      </c>
      <c r="E8273">
        <v>98632</v>
      </c>
      <c r="F8273" t="s">
        <v>22</v>
      </c>
      <c r="G8273" t="s">
        <v>23</v>
      </c>
      <c r="H8273" t="s">
        <v>24</v>
      </c>
      <c r="I8273" t="s">
        <v>24</v>
      </c>
      <c r="J8273" t="s">
        <v>25</v>
      </c>
      <c r="K8273" s="1">
        <v>43221</v>
      </c>
      <c r="L8273" t="s">
        <v>26</v>
      </c>
      <c r="N8273" t="s">
        <v>24</v>
      </c>
    </row>
    <row r="8274" spans="1:14" x14ac:dyDescent="0.25">
      <c r="A8274" t="s">
        <v>7607</v>
      </c>
      <c r="B8274" t="s">
        <v>7608</v>
      </c>
      <c r="C8274" t="s">
        <v>196</v>
      </c>
      <c r="D8274" t="s">
        <v>21</v>
      </c>
      <c r="E8274">
        <v>98564</v>
      </c>
      <c r="F8274" t="s">
        <v>22</v>
      </c>
      <c r="G8274" t="s">
        <v>23</v>
      </c>
      <c r="H8274" t="s">
        <v>24</v>
      </c>
      <c r="I8274" t="s">
        <v>24</v>
      </c>
      <c r="J8274" t="s">
        <v>25</v>
      </c>
      <c r="K8274" s="1">
        <v>43221</v>
      </c>
      <c r="L8274" t="s">
        <v>26</v>
      </c>
      <c r="N8274" t="s">
        <v>24</v>
      </c>
    </row>
    <row r="8275" spans="1:14" x14ac:dyDescent="0.25">
      <c r="A8275" t="s">
        <v>7922</v>
      </c>
      <c r="B8275" t="s">
        <v>7923</v>
      </c>
      <c r="C8275" t="s">
        <v>2001</v>
      </c>
      <c r="D8275" t="s">
        <v>21</v>
      </c>
      <c r="E8275">
        <v>98591</v>
      </c>
      <c r="F8275" t="s">
        <v>22</v>
      </c>
      <c r="G8275" t="s">
        <v>23</v>
      </c>
      <c r="H8275" t="s">
        <v>24</v>
      </c>
      <c r="I8275" t="s">
        <v>24</v>
      </c>
      <c r="J8275" t="s">
        <v>25</v>
      </c>
      <c r="K8275" s="1">
        <v>43221</v>
      </c>
      <c r="L8275" t="s">
        <v>26</v>
      </c>
      <c r="N8275" t="s">
        <v>24</v>
      </c>
    </row>
    <row r="8276" spans="1:14" x14ac:dyDescent="0.25">
      <c r="A8276" t="s">
        <v>6726</v>
      </c>
      <c r="B8276" t="s">
        <v>6727</v>
      </c>
      <c r="C8276" t="s">
        <v>1574</v>
      </c>
      <c r="D8276" t="s">
        <v>21</v>
      </c>
      <c r="E8276">
        <v>98571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43220</v>
      </c>
      <c r="L8276" t="s">
        <v>26</v>
      </c>
      <c r="N8276" t="s">
        <v>24</v>
      </c>
    </row>
    <row r="8277" spans="1:14" x14ac:dyDescent="0.25">
      <c r="A8277" t="s">
        <v>187</v>
      </c>
      <c r="B8277" t="s">
        <v>10403</v>
      </c>
      <c r="C8277" t="s">
        <v>293</v>
      </c>
      <c r="D8277" t="s">
        <v>21</v>
      </c>
      <c r="E8277">
        <v>98270</v>
      </c>
      <c r="F8277" t="s">
        <v>22</v>
      </c>
      <c r="G8277" t="s">
        <v>23</v>
      </c>
      <c r="H8277" t="s">
        <v>24</v>
      </c>
      <c r="I8277" t="s">
        <v>24</v>
      </c>
      <c r="J8277" t="s">
        <v>25</v>
      </c>
      <c r="K8277" s="1">
        <v>43220</v>
      </c>
      <c r="L8277" t="s">
        <v>26</v>
      </c>
      <c r="N8277" t="s">
        <v>24</v>
      </c>
    </row>
    <row r="8278" spans="1:14" x14ac:dyDescent="0.25">
      <c r="A8278" t="s">
        <v>7221</v>
      </c>
      <c r="B8278" t="s">
        <v>7395</v>
      </c>
      <c r="C8278" t="s">
        <v>632</v>
      </c>
      <c r="D8278" t="s">
        <v>21</v>
      </c>
      <c r="E8278">
        <v>98037</v>
      </c>
      <c r="F8278" t="s">
        <v>22</v>
      </c>
      <c r="G8278" t="s">
        <v>23</v>
      </c>
      <c r="H8278" t="s">
        <v>24</v>
      </c>
      <c r="I8278" t="s">
        <v>24</v>
      </c>
      <c r="J8278" t="s">
        <v>25</v>
      </c>
      <c r="K8278" s="1">
        <v>43220</v>
      </c>
      <c r="L8278" t="s">
        <v>26</v>
      </c>
      <c r="N8278" t="s">
        <v>24</v>
      </c>
    </row>
    <row r="8279" spans="1:14" x14ac:dyDescent="0.25">
      <c r="A8279" t="s">
        <v>10404</v>
      </c>
      <c r="B8279" t="s">
        <v>10405</v>
      </c>
      <c r="C8279" t="s">
        <v>10406</v>
      </c>
      <c r="D8279" t="s">
        <v>21</v>
      </c>
      <c r="E8279">
        <v>98536</v>
      </c>
      <c r="F8279" t="s">
        <v>22</v>
      </c>
      <c r="G8279" t="s">
        <v>23</v>
      </c>
      <c r="H8279" t="s">
        <v>24</v>
      </c>
      <c r="I8279" t="s">
        <v>24</v>
      </c>
      <c r="J8279" t="s">
        <v>25</v>
      </c>
      <c r="K8279" s="1">
        <v>43220</v>
      </c>
      <c r="L8279" t="s">
        <v>26</v>
      </c>
      <c r="N8279" t="s">
        <v>24</v>
      </c>
    </row>
    <row r="8280" spans="1:14" x14ac:dyDescent="0.25">
      <c r="A8280" t="s">
        <v>683</v>
      </c>
      <c r="B8280" t="s">
        <v>5706</v>
      </c>
      <c r="C8280" t="s">
        <v>1357</v>
      </c>
      <c r="D8280" t="s">
        <v>21</v>
      </c>
      <c r="E8280">
        <v>99115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43220</v>
      </c>
      <c r="L8280" t="s">
        <v>26</v>
      </c>
      <c r="N8280" t="s">
        <v>24</v>
      </c>
    </row>
    <row r="8281" spans="1:14" x14ac:dyDescent="0.25">
      <c r="A8281" t="s">
        <v>7702</v>
      </c>
      <c r="B8281" t="s">
        <v>7703</v>
      </c>
      <c r="C8281" t="s">
        <v>20</v>
      </c>
      <c r="D8281" t="s">
        <v>21</v>
      </c>
      <c r="E8281">
        <v>98122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43220</v>
      </c>
      <c r="L8281" t="s">
        <v>26</v>
      </c>
      <c r="N8281" t="s">
        <v>24</v>
      </c>
    </row>
    <row r="8282" spans="1:14" x14ac:dyDescent="0.25">
      <c r="A8282" t="s">
        <v>3979</v>
      </c>
      <c r="B8282" t="s">
        <v>3980</v>
      </c>
      <c r="C8282" t="s">
        <v>1555</v>
      </c>
      <c r="D8282" t="s">
        <v>21</v>
      </c>
      <c r="E8282">
        <v>98550</v>
      </c>
      <c r="F8282" t="s">
        <v>22</v>
      </c>
      <c r="G8282" t="s">
        <v>23</v>
      </c>
      <c r="H8282" t="s">
        <v>24</v>
      </c>
      <c r="I8282" t="s">
        <v>24</v>
      </c>
      <c r="J8282" t="s">
        <v>25</v>
      </c>
      <c r="K8282" s="1">
        <v>43220</v>
      </c>
      <c r="L8282" t="s">
        <v>26</v>
      </c>
      <c r="N8282" t="s">
        <v>24</v>
      </c>
    </row>
    <row r="8283" spans="1:14" x14ac:dyDescent="0.25">
      <c r="A8283" t="s">
        <v>10407</v>
      </c>
      <c r="B8283" t="s">
        <v>2684</v>
      </c>
      <c r="C8283" t="s">
        <v>293</v>
      </c>
      <c r="D8283" t="s">
        <v>21</v>
      </c>
      <c r="E8283">
        <v>98270</v>
      </c>
      <c r="F8283" t="s">
        <v>22</v>
      </c>
      <c r="G8283" t="s">
        <v>23</v>
      </c>
      <c r="H8283" t="s">
        <v>24</v>
      </c>
      <c r="I8283" t="s">
        <v>24</v>
      </c>
      <c r="J8283" t="s">
        <v>25</v>
      </c>
      <c r="K8283" s="1">
        <v>43220</v>
      </c>
      <c r="L8283" t="s">
        <v>26</v>
      </c>
      <c r="N8283" t="s">
        <v>24</v>
      </c>
    </row>
    <row r="8284" spans="1:14" x14ac:dyDescent="0.25">
      <c r="A8284" t="s">
        <v>556</v>
      </c>
      <c r="B8284" t="s">
        <v>752</v>
      </c>
      <c r="C8284" t="s">
        <v>293</v>
      </c>
      <c r="D8284" t="s">
        <v>21</v>
      </c>
      <c r="E8284">
        <v>98271</v>
      </c>
      <c r="F8284" t="s">
        <v>22</v>
      </c>
      <c r="G8284" t="s">
        <v>23</v>
      </c>
      <c r="H8284" t="s">
        <v>24</v>
      </c>
      <c r="I8284" t="s">
        <v>24</v>
      </c>
      <c r="J8284" t="s">
        <v>25</v>
      </c>
      <c r="K8284" s="1">
        <v>43220</v>
      </c>
      <c r="L8284" t="s">
        <v>26</v>
      </c>
      <c r="N8284" t="s">
        <v>24</v>
      </c>
    </row>
    <row r="8285" spans="1:14" x14ac:dyDescent="0.25">
      <c r="A8285" t="s">
        <v>6755</v>
      </c>
      <c r="B8285" t="s">
        <v>6756</v>
      </c>
      <c r="C8285" t="s">
        <v>151</v>
      </c>
      <c r="D8285" t="s">
        <v>21</v>
      </c>
      <c r="E8285">
        <v>98499</v>
      </c>
      <c r="F8285" t="s">
        <v>22</v>
      </c>
      <c r="G8285" t="s">
        <v>23</v>
      </c>
      <c r="H8285" t="s">
        <v>24</v>
      </c>
      <c r="I8285" t="s">
        <v>24</v>
      </c>
      <c r="J8285" t="s">
        <v>25</v>
      </c>
      <c r="K8285" s="1">
        <v>43217</v>
      </c>
      <c r="L8285" t="s">
        <v>26</v>
      </c>
      <c r="N8285" t="s">
        <v>24</v>
      </c>
    </row>
    <row r="8286" spans="1:14" x14ac:dyDescent="0.25">
      <c r="A8286" t="s">
        <v>4623</v>
      </c>
      <c r="B8286" t="s">
        <v>4624</v>
      </c>
      <c r="C8286" t="s">
        <v>151</v>
      </c>
      <c r="D8286" t="s">
        <v>21</v>
      </c>
      <c r="E8286">
        <v>98499</v>
      </c>
      <c r="F8286" t="s">
        <v>22</v>
      </c>
      <c r="G8286" t="s">
        <v>23</v>
      </c>
      <c r="H8286" t="s">
        <v>24</v>
      </c>
      <c r="I8286" t="s">
        <v>24</v>
      </c>
      <c r="J8286" t="s">
        <v>25</v>
      </c>
      <c r="K8286" s="1">
        <v>43217</v>
      </c>
      <c r="L8286" t="s">
        <v>26</v>
      </c>
      <c r="N8286" t="s">
        <v>24</v>
      </c>
    </row>
    <row r="8287" spans="1:14" x14ac:dyDescent="0.25">
      <c r="A8287" t="s">
        <v>4630</v>
      </c>
      <c r="B8287" t="s">
        <v>4631</v>
      </c>
      <c r="C8287" t="s">
        <v>151</v>
      </c>
      <c r="D8287" t="s">
        <v>21</v>
      </c>
      <c r="E8287">
        <v>98499</v>
      </c>
      <c r="F8287" t="s">
        <v>22</v>
      </c>
      <c r="G8287" t="s">
        <v>23</v>
      </c>
      <c r="H8287" t="s">
        <v>24</v>
      </c>
      <c r="I8287" t="s">
        <v>24</v>
      </c>
      <c r="J8287" t="s">
        <v>25</v>
      </c>
      <c r="K8287" s="1">
        <v>43217</v>
      </c>
      <c r="L8287" t="s">
        <v>26</v>
      </c>
      <c r="N8287" t="s">
        <v>24</v>
      </c>
    </row>
    <row r="8288" spans="1:14" x14ac:dyDescent="0.25">
      <c r="A8288" t="s">
        <v>6859</v>
      </c>
      <c r="B8288" t="s">
        <v>6860</v>
      </c>
      <c r="C8288" t="s">
        <v>151</v>
      </c>
      <c r="D8288" t="s">
        <v>21</v>
      </c>
      <c r="E8288">
        <v>98499</v>
      </c>
      <c r="F8288" t="s">
        <v>22</v>
      </c>
      <c r="G8288" t="s">
        <v>23</v>
      </c>
      <c r="H8288" t="s">
        <v>24</v>
      </c>
      <c r="I8288" t="s">
        <v>24</v>
      </c>
      <c r="J8288" t="s">
        <v>25</v>
      </c>
      <c r="K8288" s="1">
        <v>43217</v>
      </c>
      <c r="L8288" t="s">
        <v>26</v>
      </c>
      <c r="N8288" t="s">
        <v>24</v>
      </c>
    </row>
    <row r="8289" spans="1:14" x14ac:dyDescent="0.25">
      <c r="A8289" t="s">
        <v>805</v>
      </c>
      <c r="B8289" t="s">
        <v>806</v>
      </c>
      <c r="C8289" t="s">
        <v>454</v>
      </c>
      <c r="D8289" t="s">
        <v>21</v>
      </c>
      <c r="E8289">
        <v>98006</v>
      </c>
      <c r="F8289" t="s">
        <v>22</v>
      </c>
      <c r="G8289" t="s">
        <v>23</v>
      </c>
      <c r="H8289" t="s">
        <v>24</v>
      </c>
      <c r="I8289" t="s">
        <v>24</v>
      </c>
      <c r="J8289" t="s">
        <v>25</v>
      </c>
      <c r="K8289" s="1">
        <v>43217</v>
      </c>
      <c r="L8289" t="s">
        <v>26</v>
      </c>
      <c r="N8289" t="s">
        <v>24</v>
      </c>
    </row>
    <row r="8290" spans="1:14" x14ac:dyDescent="0.25">
      <c r="A8290">
        <v>76</v>
      </c>
      <c r="B8290" t="s">
        <v>10408</v>
      </c>
      <c r="C8290" t="s">
        <v>1453</v>
      </c>
      <c r="D8290" t="s">
        <v>21</v>
      </c>
      <c r="E8290">
        <v>98466</v>
      </c>
      <c r="F8290" t="s">
        <v>22</v>
      </c>
      <c r="G8290" t="s">
        <v>23</v>
      </c>
      <c r="H8290" t="s">
        <v>24</v>
      </c>
      <c r="I8290" t="s">
        <v>24</v>
      </c>
      <c r="J8290" t="s">
        <v>25</v>
      </c>
      <c r="K8290" s="1">
        <v>43217</v>
      </c>
      <c r="L8290" t="s">
        <v>26</v>
      </c>
      <c r="N8290" t="s">
        <v>24</v>
      </c>
    </row>
    <row r="8291" spans="1:14" x14ac:dyDescent="0.25">
      <c r="A8291" t="s">
        <v>6200</v>
      </c>
      <c r="B8291" t="s">
        <v>6201</v>
      </c>
      <c r="C8291" t="s">
        <v>1498</v>
      </c>
      <c r="D8291" t="s">
        <v>21</v>
      </c>
      <c r="E8291">
        <v>98335</v>
      </c>
      <c r="F8291" t="s">
        <v>22</v>
      </c>
      <c r="G8291" t="s">
        <v>23</v>
      </c>
      <c r="H8291" t="s">
        <v>24</v>
      </c>
      <c r="I8291" t="s">
        <v>24</v>
      </c>
      <c r="J8291" t="s">
        <v>25</v>
      </c>
      <c r="K8291" s="1">
        <v>43217</v>
      </c>
      <c r="L8291" t="s">
        <v>26</v>
      </c>
      <c r="N8291" t="s">
        <v>24</v>
      </c>
    </row>
    <row r="8292" spans="1:14" x14ac:dyDescent="0.25">
      <c r="A8292" t="s">
        <v>7263</v>
      </c>
      <c r="B8292" t="s">
        <v>7264</v>
      </c>
      <c r="C8292" t="s">
        <v>1270</v>
      </c>
      <c r="D8292" t="s">
        <v>21</v>
      </c>
      <c r="E8292">
        <v>98011</v>
      </c>
      <c r="F8292" t="s">
        <v>22</v>
      </c>
      <c r="G8292" t="s">
        <v>23</v>
      </c>
      <c r="H8292" t="s">
        <v>24</v>
      </c>
      <c r="I8292" t="s">
        <v>24</v>
      </c>
      <c r="J8292" t="s">
        <v>25</v>
      </c>
      <c r="K8292" s="1">
        <v>43217</v>
      </c>
      <c r="L8292" t="s">
        <v>26</v>
      </c>
      <c r="N8292" t="s">
        <v>24</v>
      </c>
    </row>
    <row r="8293" spans="1:14" x14ac:dyDescent="0.25">
      <c r="A8293" t="s">
        <v>7270</v>
      </c>
      <c r="B8293" t="s">
        <v>7271</v>
      </c>
      <c r="C8293" t="s">
        <v>619</v>
      </c>
      <c r="D8293" t="s">
        <v>21</v>
      </c>
      <c r="E8293">
        <v>98077</v>
      </c>
      <c r="F8293" t="s">
        <v>22</v>
      </c>
      <c r="G8293" t="s">
        <v>23</v>
      </c>
      <c r="H8293" t="s">
        <v>24</v>
      </c>
      <c r="I8293" t="s">
        <v>24</v>
      </c>
      <c r="J8293" t="s">
        <v>25</v>
      </c>
      <c r="K8293" s="1">
        <v>43217</v>
      </c>
      <c r="L8293" t="s">
        <v>26</v>
      </c>
      <c r="N8293" t="s">
        <v>24</v>
      </c>
    </row>
    <row r="8294" spans="1:14" x14ac:dyDescent="0.25">
      <c r="A8294" t="s">
        <v>316</v>
      </c>
      <c r="B8294" t="s">
        <v>6874</v>
      </c>
      <c r="C8294" t="s">
        <v>151</v>
      </c>
      <c r="D8294" t="s">
        <v>21</v>
      </c>
      <c r="E8294">
        <v>98499</v>
      </c>
      <c r="F8294" t="s">
        <v>22</v>
      </c>
      <c r="G8294" t="s">
        <v>23</v>
      </c>
      <c r="H8294" t="s">
        <v>24</v>
      </c>
      <c r="I8294" t="s">
        <v>24</v>
      </c>
      <c r="J8294" t="s">
        <v>25</v>
      </c>
      <c r="K8294" s="1">
        <v>43217</v>
      </c>
      <c r="L8294" t="s">
        <v>26</v>
      </c>
      <c r="N8294" t="s">
        <v>24</v>
      </c>
    </row>
    <row r="8295" spans="1:14" x14ac:dyDescent="0.25">
      <c r="A8295" t="s">
        <v>5067</v>
      </c>
      <c r="B8295" t="s">
        <v>6800</v>
      </c>
      <c r="C8295" t="s">
        <v>151</v>
      </c>
      <c r="D8295" t="s">
        <v>21</v>
      </c>
      <c r="E8295">
        <v>98499</v>
      </c>
      <c r="F8295" t="s">
        <v>22</v>
      </c>
      <c r="G8295" t="s">
        <v>23</v>
      </c>
      <c r="H8295" t="s">
        <v>24</v>
      </c>
      <c r="I8295" t="s">
        <v>24</v>
      </c>
      <c r="J8295" t="s">
        <v>25</v>
      </c>
      <c r="K8295" s="1">
        <v>43217</v>
      </c>
      <c r="L8295" t="s">
        <v>26</v>
      </c>
      <c r="N8295" t="s">
        <v>24</v>
      </c>
    </row>
    <row r="8296" spans="1:14" x14ac:dyDescent="0.25">
      <c r="A8296" t="s">
        <v>4512</v>
      </c>
      <c r="B8296" t="s">
        <v>4513</v>
      </c>
      <c r="C8296" t="s">
        <v>151</v>
      </c>
      <c r="D8296" t="s">
        <v>21</v>
      </c>
      <c r="E8296">
        <v>98499</v>
      </c>
      <c r="F8296" t="s">
        <v>22</v>
      </c>
      <c r="G8296" t="s">
        <v>23</v>
      </c>
      <c r="H8296" t="s">
        <v>24</v>
      </c>
      <c r="I8296" t="s">
        <v>24</v>
      </c>
      <c r="J8296" t="s">
        <v>25</v>
      </c>
      <c r="K8296" s="1">
        <v>43217</v>
      </c>
      <c r="L8296" t="s">
        <v>26</v>
      </c>
      <c r="N8296" t="s">
        <v>24</v>
      </c>
    </row>
    <row r="8297" spans="1:14" x14ac:dyDescent="0.25">
      <c r="A8297" t="s">
        <v>2816</v>
      </c>
      <c r="B8297" t="s">
        <v>6816</v>
      </c>
      <c r="C8297" t="s">
        <v>151</v>
      </c>
      <c r="D8297" t="s">
        <v>21</v>
      </c>
      <c r="E8297">
        <v>98499</v>
      </c>
      <c r="F8297" t="s">
        <v>22</v>
      </c>
      <c r="G8297" t="s">
        <v>23</v>
      </c>
      <c r="H8297" t="s">
        <v>24</v>
      </c>
      <c r="I8297" t="s">
        <v>24</v>
      </c>
      <c r="J8297" t="s">
        <v>25</v>
      </c>
      <c r="K8297" s="1">
        <v>43217</v>
      </c>
      <c r="L8297" t="s">
        <v>26</v>
      </c>
      <c r="N8297" t="s">
        <v>24</v>
      </c>
    </row>
    <row r="8298" spans="1:14" x14ac:dyDescent="0.25">
      <c r="A8298" t="s">
        <v>10409</v>
      </c>
      <c r="B8298" t="s">
        <v>6841</v>
      </c>
      <c r="C8298" t="s">
        <v>151</v>
      </c>
      <c r="D8298" t="s">
        <v>21</v>
      </c>
      <c r="E8298">
        <v>98499</v>
      </c>
      <c r="F8298" t="s">
        <v>22</v>
      </c>
      <c r="G8298" t="s">
        <v>23</v>
      </c>
      <c r="H8298" t="s">
        <v>24</v>
      </c>
      <c r="I8298" t="s">
        <v>24</v>
      </c>
      <c r="J8298" t="s">
        <v>25</v>
      </c>
      <c r="K8298" s="1">
        <v>43217</v>
      </c>
      <c r="L8298" t="s">
        <v>26</v>
      </c>
      <c r="N8298" t="s">
        <v>24</v>
      </c>
    </row>
    <row r="8299" spans="1:14" x14ac:dyDescent="0.25">
      <c r="A8299" t="s">
        <v>5006</v>
      </c>
      <c r="B8299" t="s">
        <v>5007</v>
      </c>
      <c r="C8299" t="s">
        <v>151</v>
      </c>
      <c r="D8299" t="s">
        <v>21</v>
      </c>
      <c r="E8299">
        <v>98499</v>
      </c>
      <c r="F8299" t="s">
        <v>22</v>
      </c>
      <c r="G8299" t="s">
        <v>23</v>
      </c>
      <c r="H8299" t="s">
        <v>24</v>
      </c>
      <c r="I8299" t="s">
        <v>24</v>
      </c>
      <c r="J8299" t="s">
        <v>25</v>
      </c>
      <c r="K8299" s="1">
        <v>43217</v>
      </c>
      <c r="L8299" t="s">
        <v>26</v>
      </c>
      <c r="N8299" t="s">
        <v>24</v>
      </c>
    </row>
    <row r="8300" spans="1:14" x14ac:dyDescent="0.25">
      <c r="A8300" t="s">
        <v>3449</v>
      </c>
      <c r="B8300" t="s">
        <v>3450</v>
      </c>
      <c r="C8300" t="s">
        <v>934</v>
      </c>
      <c r="D8300" t="s">
        <v>21</v>
      </c>
      <c r="E8300">
        <v>99344</v>
      </c>
      <c r="F8300" t="s">
        <v>22</v>
      </c>
      <c r="G8300" t="s">
        <v>23</v>
      </c>
      <c r="H8300" t="s">
        <v>24</v>
      </c>
      <c r="I8300" t="s">
        <v>24</v>
      </c>
      <c r="J8300" t="s">
        <v>25</v>
      </c>
      <c r="K8300" s="1">
        <v>43216</v>
      </c>
      <c r="L8300" t="s">
        <v>26</v>
      </c>
      <c r="N8300" t="s">
        <v>24</v>
      </c>
    </row>
    <row r="8301" spans="1:14" x14ac:dyDescent="0.25">
      <c r="A8301" t="s">
        <v>10410</v>
      </c>
      <c r="B8301" t="s">
        <v>2772</v>
      </c>
      <c r="C8301" t="s">
        <v>41</v>
      </c>
      <c r="D8301" t="s">
        <v>21</v>
      </c>
      <c r="E8301">
        <v>98188</v>
      </c>
      <c r="F8301" t="s">
        <v>22</v>
      </c>
      <c r="G8301" t="s">
        <v>22</v>
      </c>
      <c r="H8301" t="s">
        <v>116</v>
      </c>
      <c r="I8301" t="s">
        <v>117</v>
      </c>
      <c r="J8301" s="1">
        <v>43165</v>
      </c>
      <c r="K8301" s="1">
        <v>43216</v>
      </c>
      <c r="L8301" t="s">
        <v>118</v>
      </c>
      <c r="N8301" t="s">
        <v>1849</v>
      </c>
    </row>
    <row r="8302" spans="1:14" x14ac:dyDescent="0.25">
      <c r="A8302" t="s">
        <v>10411</v>
      </c>
      <c r="B8302" t="s">
        <v>10412</v>
      </c>
      <c r="C8302" t="s">
        <v>145</v>
      </c>
      <c r="D8302" t="s">
        <v>21</v>
      </c>
      <c r="E8302">
        <v>98387</v>
      </c>
      <c r="F8302" t="s">
        <v>23</v>
      </c>
      <c r="G8302" t="s">
        <v>23</v>
      </c>
      <c r="H8302" t="s">
        <v>24</v>
      </c>
      <c r="I8302" t="s">
        <v>24</v>
      </c>
      <c r="J8302" t="s">
        <v>25</v>
      </c>
      <c r="K8302" s="1">
        <v>43216</v>
      </c>
      <c r="L8302" t="s">
        <v>26</v>
      </c>
      <c r="N8302" t="s">
        <v>24</v>
      </c>
    </row>
    <row r="8303" spans="1:14" x14ac:dyDescent="0.25">
      <c r="A8303" t="s">
        <v>10413</v>
      </c>
      <c r="B8303" t="s">
        <v>10414</v>
      </c>
      <c r="C8303" t="s">
        <v>2001</v>
      </c>
      <c r="D8303" t="s">
        <v>21</v>
      </c>
      <c r="E8303">
        <v>98591</v>
      </c>
      <c r="F8303" t="s">
        <v>22</v>
      </c>
      <c r="G8303" t="s">
        <v>22</v>
      </c>
      <c r="H8303" t="s">
        <v>116</v>
      </c>
      <c r="I8303" t="s">
        <v>117</v>
      </c>
      <c r="J8303" s="1">
        <v>43169</v>
      </c>
      <c r="K8303" s="1">
        <v>43216</v>
      </c>
      <c r="L8303" t="s">
        <v>118</v>
      </c>
      <c r="N8303" t="s">
        <v>1992</v>
      </c>
    </row>
    <row r="8304" spans="1:14" x14ac:dyDescent="0.25">
      <c r="A8304" t="s">
        <v>10415</v>
      </c>
      <c r="B8304" t="s">
        <v>10416</v>
      </c>
      <c r="C8304" t="s">
        <v>679</v>
      </c>
      <c r="D8304" t="s">
        <v>21</v>
      </c>
      <c r="E8304">
        <v>98580</v>
      </c>
      <c r="F8304" t="s">
        <v>23</v>
      </c>
      <c r="G8304" t="s">
        <v>23</v>
      </c>
      <c r="H8304" t="s">
        <v>24</v>
      </c>
      <c r="I8304" t="s">
        <v>24</v>
      </c>
      <c r="J8304" t="s">
        <v>25</v>
      </c>
      <c r="K8304" s="1">
        <v>43216</v>
      </c>
      <c r="L8304" t="s">
        <v>26</v>
      </c>
      <c r="N8304" t="s">
        <v>24</v>
      </c>
    </row>
    <row r="8305" spans="1:14" x14ac:dyDescent="0.25">
      <c r="A8305" t="s">
        <v>928</v>
      </c>
      <c r="B8305" t="s">
        <v>929</v>
      </c>
      <c r="C8305" t="s">
        <v>930</v>
      </c>
      <c r="D8305" t="s">
        <v>21</v>
      </c>
      <c r="E8305">
        <v>99357</v>
      </c>
      <c r="F8305" t="s">
        <v>22</v>
      </c>
      <c r="G8305" t="s">
        <v>23</v>
      </c>
      <c r="H8305" t="s">
        <v>24</v>
      </c>
      <c r="I8305" t="s">
        <v>24</v>
      </c>
      <c r="J8305" t="s">
        <v>25</v>
      </c>
      <c r="K8305" s="1">
        <v>43216</v>
      </c>
      <c r="L8305" t="s">
        <v>26</v>
      </c>
      <c r="N8305" t="s">
        <v>24</v>
      </c>
    </row>
    <row r="8306" spans="1:14" x14ac:dyDescent="0.25">
      <c r="A8306" t="s">
        <v>6549</v>
      </c>
      <c r="B8306" t="s">
        <v>10087</v>
      </c>
      <c r="C8306" t="s">
        <v>2001</v>
      </c>
      <c r="D8306" t="s">
        <v>21</v>
      </c>
      <c r="E8306">
        <v>98591</v>
      </c>
      <c r="F8306" t="s">
        <v>22</v>
      </c>
      <c r="G8306" t="s">
        <v>22</v>
      </c>
      <c r="H8306" t="s">
        <v>104</v>
      </c>
      <c r="I8306" t="s">
        <v>148</v>
      </c>
      <c r="J8306" s="1">
        <v>43169</v>
      </c>
      <c r="K8306" s="1">
        <v>43216</v>
      </c>
      <c r="L8306" t="s">
        <v>118</v>
      </c>
      <c r="N8306" t="s">
        <v>1858</v>
      </c>
    </row>
    <row r="8307" spans="1:14" x14ac:dyDescent="0.25">
      <c r="A8307" t="s">
        <v>1208</v>
      </c>
      <c r="B8307" t="s">
        <v>3110</v>
      </c>
      <c r="C8307" t="s">
        <v>907</v>
      </c>
      <c r="D8307" t="s">
        <v>21</v>
      </c>
      <c r="E8307">
        <v>98221</v>
      </c>
      <c r="F8307" t="s">
        <v>22</v>
      </c>
      <c r="G8307" t="s">
        <v>22</v>
      </c>
      <c r="H8307" t="s">
        <v>104</v>
      </c>
      <c r="I8307" t="s">
        <v>105</v>
      </c>
      <c r="J8307" s="1">
        <v>43168</v>
      </c>
      <c r="K8307" s="1">
        <v>43216</v>
      </c>
      <c r="L8307" t="s">
        <v>118</v>
      </c>
      <c r="N8307" t="s">
        <v>1858</v>
      </c>
    </row>
    <row r="8308" spans="1:14" x14ac:dyDescent="0.25">
      <c r="A8308" t="s">
        <v>8202</v>
      </c>
      <c r="B8308" t="s">
        <v>8203</v>
      </c>
      <c r="C8308" t="s">
        <v>2162</v>
      </c>
      <c r="D8308" t="s">
        <v>21</v>
      </c>
      <c r="E8308">
        <v>98826</v>
      </c>
      <c r="F8308" t="s">
        <v>22</v>
      </c>
      <c r="G8308" t="s">
        <v>23</v>
      </c>
      <c r="H8308" t="s">
        <v>24</v>
      </c>
      <c r="I8308" t="s">
        <v>24</v>
      </c>
      <c r="J8308" t="s">
        <v>25</v>
      </c>
      <c r="K8308" s="1">
        <v>43216</v>
      </c>
      <c r="L8308" t="s">
        <v>26</v>
      </c>
      <c r="N8308" t="s">
        <v>24</v>
      </c>
    </row>
    <row r="8309" spans="1:14" x14ac:dyDescent="0.25">
      <c r="A8309" t="s">
        <v>3472</v>
      </c>
      <c r="B8309" t="s">
        <v>3473</v>
      </c>
      <c r="C8309" t="s">
        <v>934</v>
      </c>
      <c r="D8309" t="s">
        <v>21</v>
      </c>
      <c r="E8309">
        <v>99344</v>
      </c>
      <c r="F8309" t="s">
        <v>22</v>
      </c>
      <c r="G8309" t="s">
        <v>23</v>
      </c>
      <c r="H8309" t="s">
        <v>24</v>
      </c>
      <c r="I8309" t="s">
        <v>24</v>
      </c>
      <c r="J8309" t="s">
        <v>25</v>
      </c>
      <c r="K8309" s="1">
        <v>43216</v>
      </c>
      <c r="L8309" t="s">
        <v>26</v>
      </c>
      <c r="N8309" t="s">
        <v>24</v>
      </c>
    </row>
    <row r="8310" spans="1:14" x14ac:dyDescent="0.25">
      <c r="A8310" t="s">
        <v>71</v>
      </c>
      <c r="B8310" t="s">
        <v>4814</v>
      </c>
      <c r="C8310" t="s">
        <v>377</v>
      </c>
      <c r="D8310" t="s">
        <v>21</v>
      </c>
      <c r="E8310">
        <v>98027</v>
      </c>
      <c r="F8310" t="s">
        <v>22</v>
      </c>
      <c r="G8310" t="s">
        <v>23</v>
      </c>
      <c r="H8310" t="s">
        <v>24</v>
      </c>
      <c r="I8310" t="s">
        <v>24</v>
      </c>
      <c r="J8310" t="s">
        <v>25</v>
      </c>
      <c r="K8310" s="1">
        <v>43216</v>
      </c>
      <c r="L8310" t="s">
        <v>26</v>
      </c>
      <c r="N8310" t="s">
        <v>24</v>
      </c>
    </row>
    <row r="8311" spans="1:14" x14ac:dyDescent="0.25">
      <c r="A8311" t="s">
        <v>10417</v>
      </c>
      <c r="B8311" t="s">
        <v>10418</v>
      </c>
      <c r="C8311" t="s">
        <v>246</v>
      </c>
      <c r="D8311" t="s">
        <v>21</v>
      </c>
      <c r="E8311">
        <v>98311</v>
      </c>
      <c r="F8311" t="s">
        <v>22</v>
      </c>
      <c r="G8311" t="s">
        <v>23</v>
      </c>
      <c r="H8311" t="s">
        <v>24</v>
      </c>
      <c r="I8311" t="s">
        <v>24</v>
      </c>
      <c r="J8311" t="s">
        <v>25</v>
      </c>
      <c r="K8311" s="1">
        <v>43216</v>
      </c>
      <c r="L8311" t="s">
        <v>26</v>
      </c>
      <c r="N8311" t="s">
        <v>24</v>
      </c>
    </row>
    <row r="8312" spans="1:14" x14ac:dyDescent="0.25">
      <c r="A8312" t="s">
        <v>3322</v>
      </c>
      <c r="B8312" t="s">
        <v>6635</v>
      </c>
      <c r="C8312" t="s">
        <v>2244</v>
      </c>
      <c r="D8312" t="s">
        <v>21</v>
      </c>
      <c r="E8312">
        <v>98370</v>
      </c>
      <c r="F8312" t="s">
        <v>22</v>
      </c>
      <c r="G8312" t="s">
        <v>23</v>
      </c>
      <c r="H8312" t="s">
        <v>24</v>
      </c>
      <c r="I8312" t="s">
        <v>24</v>
      </c>
      <c r="J8312" t="s">
        <v>25</v>
      </c>
      <c r="K8312" s="1">
        <v>43216</v>
      </c>
      <c r="L8312" t="s">
        <v>26</v>
      </c>
      <c r="N8312" t="s">
        <v>24</v>
      </c>
    </row>
    <row r="8313" spans="1:14" x14ac:dyDescent="0.25">
      <c r="A8313" t="s">
        <v>7789</v>
      </c>
      <c r="B8313" t="s">
        <v>7790</v>
      </c>
      <c r="C8313" t="s">
        <v>246</v>
      </c>
      <c r="D8313" t="s">
        <v>21</v>
      </c>
      <c r="E8313">
        <v>98310</v>
      </c>
      <c r="F8313" t="s">
        <v>22</v>
      </c>
      <c r="G8313" t="s">
        <v>23</v>
      </c>
      <c r="H8313" t="s">
        <v>24</v>
      </c>
      <c r="I8313" t="s">
        <v>24</v>
      </c>
      <c r="J8313" t="s">
        <v>25</v>
      </c>
      <c r="K8313" s="1">
        <v>43216</v>
      </c>
      <c r="L8313" t="s">
        <v>26</v>
      </c>
      <c r="N8313" t="s">
        <v>24</v>
      </c>
    </row>
    <row r="8314" spans="1:14" x14ac:dyDescent="0.25">
      <c r="A8314" t="s">
        <v>6085</v>
      </c>
      <c r="B8314" t="s">
        <v>6086</v>
      </c>
      <c r="C8314" t="s">
        <v>165</v>
      </c>
      <c r="D8314" t="s">
        <v>21</v>
      </c>
      <c r="E8314">
        <v>98375</v>
      </c>
      <c r="F8314" t="s">
        <v>22</v>
      </c>
      <c r="G8314" t="s">
        <v>22</v>
      </c>
      <c r="H8314" t="s">
        <v>10383</v>
      </c>
      <c r="I8314" t="s">
        <v>212</v>
      </c>
      <c r="J8314" s="1">
        <v>43105</v>
      </c>
      <c r="K8314" s="1">
        <v>43216</v>
      </c>
      <c r="L8314" t="s">
        <v>118</v>
      </c>
      <c r="N8314" t="s">
        <v>1849</v>
      </c>
    </row>
    <row r="8315" spans="1:14" x14ac:dyDescent="0.25">
      <c r="A8315" t="s">
        <v>5621</v>
      </c>
      <c r="B8315" t="s">
        <v>5305</v>
      </c>
      <c r="C8315" t="s">
        <v>1283</v>
      </c>
      <c r="D8315" t="s">
        <v>21</v>
      </c>
      <c r="E8315">
        <v>98802</v>
      </c>
      <c r="F8315" t="s">
        <v>22</v>
      </c>
      <c r="G8315" t="s">
        <v>23</v>
      </c>
      <c r="H8315" t="s">
        <v>24</v>
      </c>
      <c r="I8315" t="s">
        <v>24</v>
      </c>
      <c r="J8315" t="s">
        <v>25</v>
      </c>
      <c r="K8315" s="1">
        <v>43215</v>
      </c>
      <c r="L8315" t="s">
        <v>26</v>
      </c>
      <c r="N8315" t="s">
        <v>24</v>
      </c>
    </row>
    <row r="8316" spans="1:14" x14ac:dyDescent="0.25">
      <c r="A8316" t="s">
        <v>1146</v>
      </c>
      <c r="B8316" t="s">
        <v>1147</v>
      </c>
      <c r="C8316" t="s">
        <v>92</v>
      </c>
      <c r="D8316" t="s">
        <v>21</v>
      </c>
      <c r="E8316">
        <v>98273</v>
      </c>
      <c r="F8316" t="s">
        <v>22</v>
      </c>
      <c r="G8316" t="s">
        <v>23</v>
      </c>
      <c r="H8316" t="s">
        <v>24</v>
      </c>
      <c r="I8316" t="s">
        <v>24</v>
      </c>
      <c r="J8316" t="s">
        <v>25</v>
      </c>
      <c r="K8316" s="1">
        <v>43215</v>
      </c>
      <c r="L8316" t="s">
        <v>26</v>
      </c>
      <c r="N8316" t="s">
        <v>24</v>
      </c>
    </row>
    <row r="8317" spans="1:14" x14ac:dyDescent="0.25">
      <c r="A8317" t="s">
        <v>3213</v>
      </c>
      <c r="B8317" t="s">
        <v>3214</v>
      </c>
      <c r="C8317" t="s">
        <v>29</v>
      </c>
      <c r="D8317" t="s">
        <v>21</v>
      </c>
      <c r="E8317">
        <v>98801</v>
      </c>
      <c r="F8317" t="s">
        <v>23</v>
      </c>
      <c r="G8317" t="s">
        <v>23</v>
      </c>
      <c r="H8317" t="s">
        <v>24</v>
      </c>
      <c r="I8317" t="s">
        <v>24</v>
      </c>
      <c r="J8317" t="s">
        <v>25</v>
      </c>
      <c r="K8317" s="1">
        <v>43215</v>
      </c>
      <c r="L8317" t="s">
        <v>26</v>
      </c>
      <c r="N8317" t="s">
        <v>24</v>
      </c>
    </row>
    <row r="8318" spans="1:14" x14ac:dyDescent="0.25">
      <c r="A8318" t="s">
        <v>5256</v>
      </c>
      <c r="B8318" t="s">
        <v>5257</v>
      </c>
      <c r="C8318" t="s">
        <v>261</v>
      </c>
      <c r="D8318" t="s">
        <v>21</v>
      </c>
      <c r="E8318">
        <v>99207</v>
      </c>
      <c r="F8318" t="s">
        <v>22</v>
      </c>
      <c r="G8318" t="s">
        <v>23</v>
      </c>
      <c r="H8318" t="s">
        <v>24</v>
      </c>
      <c r="I8318" t="s">
        <v>24</v>
      </c>
      <c r="J8318" t="s">
        <v>25</v>
      </c>
      <c r="K8318" s="1">
        <v>43215</v>
      </c>
      <c r="L8318" t="s">
        <v>26</v>
      </c>
      <c r="N8318" t="s">
        <v>24</v>
      </c>
    </row>
    <row r="8319" spans="1:14" x14ac:dyDescent="0.25">
      <c r="A8319" t="s">
        <v>3770</v>
      </c>
      <c r="B8319" t="s">
        <v>3264</v>
      </c>
      <c r="C8319" t="s">
        <v>108</v>
      </c>
      <c r="D8319" t="s">
        <v>21</v>
      </c>
      <c r="E8319">
        <v>98203</v>
      </c>
      <c r="F8319" t="s">
        <v>22</v>
      </c>
      <c r="G8319" t="s">
        <v>23</v>
      </c>
      <c r="H8319" t="s">
        <v>24</v>
      </c>
      <c r="I8319" t="s">
        <v>24</v>
      </c>
      <c r="J8319" t="s">
        <v>25</v>
      </c>
      <c r="K8319" s="1">
        <v>43215</v>
      </c>
      <c r="L8319" t="s">
        <v>26</v>
      </c>
      <c r="N8319" t="s">
        <v>24</v>
      </c>
    </row>
    <row r="8320" spans="1:14" x14ac:dyDescent="0.25">
      <c r="A8320" t="s">
        <v>7216</v>
      </c>
      <c r="B8320" t="s">
        <v>7217</v>
      </c>
      <c r="C8320" t="s">
        <v>930</v>
      </c>
      <c r="D8320" t="s">
        <v>21</v>
      </c>
      <c r="E8320">
        <v>99357</v>
      </c>
      <c r="F8320" t="s">
        <v>22</v>
      </c>
      <c r="G8320" t="s">
        <v>23</v>
      </c>
      <c r="H8320" t="s">
        <v>24</v>
      </c>
      <c r="I8320" t="s">
        <v>24</v>
      </c>
      <c r="J8320" t="s">
        <v>25</v>
      </c>
      <c r="K8320" s="1">
        <v>43215</v>
      </c>
      <c r="L8320" t="s">
        <v>26</v>
      </c>
      <c r="N8320" t="s">
        <v>24</v>
      </c>
    </row>
    <row r="8321" spans="1:14" x14ac:dyDescent="0.25">
      <c r="A8321" t="s">
        <v>3215</v>
      </c>
      <c r="B8321" t="s">
        <v>3216</v>
      </c>
      <c r="C8321" t="s">
        <v>3217</v>
      </c>
      <c r="D8321" t="s">
        <v>21</v>
      </c>
      <c r="E8321">
        <v>98843</v>
      </c>
      <c r="F8321" t="s">
        <v>23</v>
      </c>
      <c r="G8321" t="s">
        <v>23</v>
      </c>
      <c r="H8321" t="s">
        <v>24</v>
      </c>
      <c r="I8321" t="s">
        <v>24</v>
      </c>
      <c r="J8321" t="s">
        <v>25</v>
      </c>
      <c r="K8321" s="1">
        <v>43215</v>
      </c>
      <c r="L8321" t="s">
        <v>26</v>
      </c>
      <c r="N8321" t="s">
        <v>24</v>
      </c>
    </row>
    <row r="8322" spans="1:14" x14ac:dyDescent="0.25">
      <c r="A8322" t="s">
        <v>7230</v>
      </c>
      <c r="B8322" t="s">
        <v>7231</v>
      </c>
      <c r="C8322" t="s">
        <v>930</v>
      </c>
      <c r="D8322" t="s">
        <v>21</v>
      </c>
      <c r="E8322">
        <v>99357</v>
      </c>
      <c r="F8322" t="s">
        <v>22</v>
      </c>
      <c r="G8322" t="s">
        <v>23</v>
      </c>
      <c r="H8322" t="s">
        <v>24</v>
      </c>
      <c r="I8322" t="s">
        <v>24</v>
      </c>
      <c r="J8322" t="s">
        <v>25</v>
      </c>
      <c r="K8322" s="1">
        <v>43215</v>
      </c>
      <c r="L8322" t="s">
        <v>26</v>
      </c>
      <c r="N8322" t="s">
        <v>24</v>
      </c>
    </row>
    <row r="8323" spans="1:14" x14ac:dyDescent="0.25">
      <c r="A8323" t="s">
        <v>4942</v>
      </c>
      <c r="B8323" t="s">
        <v>4943</v>
      </c>
      <c r="C8323" t="s">
        <v>261</v>
      </c>
      <c r="D8323" t="s">
        <v>21</v>
      </c>
      <c r="E8323">
        <v>99205</v>
      </c>
      <c r="F8323" t="s">
        <v>22</v>
      </c>
      <c r="G8323" t="s">
        <v>23</v>
      </c>
      <c r="H8323" t="s">
        <v>24</v>
      </c>
      <c r="I8323" t="s">
        <v>24</v>
      </c>
      <c r="J8323" t="s">
        <v>25</v>
      </c>
      <c r="K8323" s="1">
        <v>43215</v>
      </c>
      <c r="L8323" t="s">
        <v>26</v>
      </c>
      <c r="N8323" t="s">
        <v>24</v>
      </c>
    </row>
    <row r="8324" spans="1:14" x14ac:dyDescent="0.25">
      <c r="A8324">
        <v>76</v>
      </c>
      <c r="B8324" t="s">
        <v>4805</v>
      </c>
      <c r="C8324" t="s">
        <v>377</v>
      </c>
      <c r="D8324" t="s">
        <v>21</v>
      </c>
      <c r="E8324">
        <v>98027</v>
      </c>
      <c r="F8324" t="s">
        <v>22</v>
      </c>
      <c r="G8324" t="s">
        <v>23</v>
      </c>
      <c r="H8324" t="s">
        <v>24</v>
      </c>
      <c r="I8324" t="s">
        <v>24</v>
      </c>
      <c r="J8324" t="s">
        <v>25</v>
      </c>
      <c r="K8324" s="1">
        <v>43214</v>
      </c>
      <c r="L8324" t="s">
        <v>26</v>
      </c>
      <c r="N8324" t="s">
        <v>24</v>
      </c>
    </row>
    <row r="8325" spans="1:14" x14ac:dyDescent="0.25">
      <c r="A8325" t="s">
        <v>10419</v>
      </c>
      <c r="B8325" t="s">
        <v>10420</v>
      </c>
      <c r="C8325" t="s">
        <v>2244</v>
      </c>
      <c r="D8325" t="s">
        <v>21</v>
      </c>
      <c r="E8325">
        <v>98370</v>
      </c>
      <c r="F8325" t="s">
        <v>22</v>
      </c>
      <c r="G8325" t="s">
        <v>23</v>
      </c>
      <c r="H8325" t="s">
        <v>24</v>
      </c>
      <c r="I8325" t="s">
        <v>24</v>
      </c>
      <c r="J8325" t="s">
        <v>25</v>
      </c>
      <c r="K8325" s="1">
        <v>43214</v>
      </c>
      <c r="L8325" t="s">
        <v>26</v>
      </c>
      <c r="N8325" t="s">
        <v>24</v>
      </c>
    </row>
    <row r="8326" spans="1:14" x14ac:dyDescent="0.25">
      <c r="A8326" t="s">
        <v>4937</v>
      </c>
      <c r="B8326" t="s">
        <v>4938</v>
      </c>
      <c r="C8326" t="s">
        <v>261</v>
      </c>
      <c r="D8326" t="s">
        <v>21</v>
      </c>
      <c r="E8326">
        <v>99205</v>
      </c>
      <c r="F8326" t="s">
        <v>22</v>
      </c>
      <c r="G8326" t="s">
        <v>23</v>
      </c>
      <c r="H8326" t="s">
        <v>24</v>
      </c>
      <c r="I8326" t="s">
        <v>24</v>
      </c>
      <c r="J8326" t="s">
        <v>25</v>
      </c>
      <c r="K8326" s="1">
        <v>43214</v>
      </c>
      <c r="L8326" t="s">
        <v>26</v>
      </c>
      <c r="N8326" t="s">
        <v>24</v>
      </c>
    </row>
    <row r="8327" spans="1:14" x14ac:dyDescent="0.25">
      <c r="A8327" t="s">
        <v>556</v>
      </c>
      <c r="B8327" t="s">
        <v>10421</v>
      </c>
      <c r="C8327" t="s">
        <v>10422</v>
      </c>
      <c r="D8327" t="s">
        <v>21</v>
      </c>
      <c r="E8327">
        <v>98333</v>
      </c>
      <c r="F8327" t="s">
        <v>22</v>
      </c>
      <c r="G8327" t="s">
        <v>23</v>
      </c>
      <c r="H8327" t="s">
        <v>24</v>
      </c>
      <c r="I8327" t="s">
        <v>24</v>
      </c>
      <c r="J8327" t="s">
        <v>25</v>
      </c>
      <c r="K8327" s="1">
        <v>43214</v>
      </c>
      <c r="L8327" t="s">
        <v>26</v>
      </c>
      <c r="N8327" t="s">
        <v>24</v>
      </c>
    </row>
    <row r="8328" spans="1:14" x14ac:dyDescent="0.25">
      <c r="A8328" t="s">
        <v>6468</v>
      </c>
      <c r="B8328" t="s">
        <v>10423</v>
      </c>
      <c r="C8328" t="s">
        <v>246</v>
      </c>
      <c r="D8328" t="s">
        <v>21</v>
      </c>
      <c r="E8328">
        <v>98312</v>
      </c>
      <c r="F8328" t="s">
        <v>22</v>
      </c>
      <c r="G8328" t="s">
        <v>23</v>
      </c>
      <c r="H8328" t="s">
        <v>24</v>
      </c>
      <c r="I8328" t="s">
        <v>24</v>
      </c>
      <c r="J8328" t="s">
        <v>25</v>
      </c>
      <c r="K8328" s="1">
        <v>43214</v>
      </c>
      <c r="L8328" t="s">
        <v>26</v>
      </c>
      <c r="N8328" t="s">
        <v>24</v>
      </c>
    </row>
    <row r="8329" spans="1:14" x14ac:dyDescent="0.25">
      <c r="A8329" t="s">
        <v>1122</v>
      </c>
      <c r="B8329" t="s">
        <v>1123</v>
      </c>
      <c r="C8329" t="s">
        <v>473</v>
      </c>
      <c r="D8329" t="s">
        <v>21</v>
      </c>
      <c r="E8329">
        <v>98937</v>
      </c>
      <c r="F8329" t="s">
        <v>22</v>
      </c>
      <c r="G8329" t="s">
        <v>23</v>
      </c>
      <c r="H8329" t="s">
        <v>24</v>
      </c>
      <c r="I8329" t="s">
        <v>24</v>
      </c>
      <c r="J8329" t="s">
        <v>25</v>
      </c>
      <c r="K8329" s="1">
        <v>43213</v>
      </c>
      <c r="L8329" t="s">
        <v>26</v>
      </c>
      <c r="N8329" t="s">
        <v>24</v>
      </c>
    </row>
    <row r="8330" spans="1:14" x14ac:dyDescent="0.25">
      <c r="A8330" t="s">
        <v>6585</v>
      </c>
      <c r="B8330" t="s">
        <v>6586</v>
      </c>
      <c r="C8330" t="s">
        <v>142</v>
      </c>
      <c r="D8330" t="s">
        <v>21</v>
      </c>
      <c r="E8330">
        <v>98902</v>
      </c>
      <c r="F8330" t="s">
        <v>22</v>
      </c>
      <c r="G8330" t="s">
        <v>23</v>
      </c>
      <c r="H8330" t="s">
        <v>24</v>
      </c>
      <c r="I8330" t="s">
        <v>24</v>
      </c>
      <c r="J8330" t="s">
        <v>25</v>
      </c>
      <c r="K8330" s="1">
        <v>43213</v>
      </c>
      <c r="L8330" t="s">
        <v>26</v>
      </c>
      <c r="N8330" t="s">
        <v>24</v>
      </c>
    </row>
    <row r="8331" spans="1:14" x14ac:dyDescent="0.25">
      <c r="A8331" t="s">
        <v>1126</v>
      </c>
      <c r="B8331" t="s">
        <v>1127</v>
      </c>
      <c r="C8331" t="s">
        <v>473</v>
      </c>
      <c r="D8331" t="s">
        <v>21</v>
      </c>
      <c r="E8331">
        <v>98937</v>
      </c>
      <c r="F8331" t="s">
        <v>22</v>
      </c>
      <c r="G8331" t="s">
        <v>23</v>
      </c>
      <c r="H8331" t="s">
        <v>24</v>
      </c>
      <c r="I8331" t="s">
        <v>24</v>
      </c>
      <c r="J8331" t="s">
        <v>25</v>
      </c>
      <c r="K8331" s="1">
        <v>43213</v>
      </c>
      <c r="L8331" t="s">
        <v>26</v>
      </c>
      <c r="N8331" t="s">
        <v>24</v>
      </c>
    </row>
    <row r="8332" spans="1:14" x14ac:dyDescent="0.25">
      <c r="A8332" t="s">
        <v>1131</v>
      </c>
      <c r="B8332" t="s">
        <v>1132</v>
      </c>
      <c r="C8332" t="s">
        <v>473</v>
      </c>
      <c r="D8332" t="s">
        <v>21</v>
      </c>
      <c r="E8332">
        <v>98937</v>
      </c>
      <c r="F8332" t="s">
        <v>22</v>
      </c>
      <c r="G8332" t="s">
        <v>23</v>
      </c>
      <c r="H8332" t="s">
        <v>24</v>
      </c>
      <c r="I8332" t="s">
        <v>24</v>
      </c>
      <c r="J8332" t="s">
        <v>25</v>
      </c>
      <c r="K8332" s="1">
        <v>43213</v>
      </c>
      <c r="L8332" t="s">
        <v>26</v>
      </c>
      <c r="N8332" t="s">
        <v>24</v>
      </c>
    </row>
    <row r="8333" spans="1:14" x14ac:dyDescent="0.25">
      <c r="A8333" t="s">
        <v>2119</v>
      </c>
      <c r="B8333" t="s">
        <v>2120</v>
      </c>
      <c r="C8333" t="s">
        <v>142</v>
      </c>
      <c r="D8333" t="s">
        <v>21</v>
      </c>
      <c r="E8333">
        <v>98902</v>
      </c>
      <c r="F8333" t="s">
        <v>22</v>
      </c>
      <c r="G8333" t="s">
        <v>23</v>
      </c>
      <c r="H8333" t="s">
        <v>24</v>
      </c>
      <c r="I8333" t="s">
        <v>24</v>
      </c>
      <c r="J8333" t="s">
        <v>25</v>
      </c>
      <c r="K8333" s="1">
        <v>43213</v>
      </c>
      <c r="L8333" t="s">
        <v>26</v>
      </c>
      <c r="N8333" t="s">
        <v>24</v>
      </c>
    </row>
    <row r="8334" spans="1:14" x14ac:dyDescent="0.25">
      <c r="A8334" t="s">
        <v>10424</v>
      </c>
      <c r="B8334" t="s">
        <v>10425</v>
      </c>
      <c r="C8334" t="s">
        <v>296</v>
      </c>
      <c r="D8334" t="s">
        <v>21</v>
      </c>
      <c r="E8334">
        <v>98366</v>
      </c>
      <c r="F8334" t="s">
        <v>22</v>
      </c>
      <c r="G8334" t="s">
        <v>23</v>
      </c>
      <c r="H8334" t="s">
        <v>24</v>
      </c>
      <c r="I8334" t="s">
        <v>24</v>
      </c>
      <c r="J8334" t="s">
        <v>25</v>
      </c>
      <c r="K8334" s="1">
        <v>43213</v>
      </c>
      <c r="L8334" t="s">
        <v>26</v>
      </c>
      <c r="N8334" t="s">
        <v>24</v>
      </c>
    </row>
    <row r="8335" spans="1:14" x14ac:dyDescent="0.25">
      <c r="A8335" t="s">
        <v>1141</v>
      </c>
      <c r="B8335" t="s">
        <v>1142</v>
      </c>
      <c r="C8335" t="s">
        <v>473</v>
      </c>
      <c r="D8335" t="s">
        <v>21</v>
      </c>
      <c r="E8335">
        <v>98937</v>
      </c>
      <c r="F8335" t="s">
        <v>22</v>
      </c>
      <c r="G8335" t="s">
        <v>23</v>
      </c>
      <c r="H8335" t="s">
        <v>24</v>
      </c>
      <c r="I8335" t="s">
        <v>24</v>
      </c>
      <c r="J8335" t="s">
        <v>25</v>
      </c>
      <c r="K8335" s="1">
        <v>43213</v>
      </c>
      <c r="L8335" t="s">
        <v>26</v>
      </c>
      <c r="N8335" t="s">
        <v>24</v>
      </c>
    </row>
    <row r="8336" spans="1:14" x14ac:dyDescent="0.25">
      <c r="A8336" t="s">
        <v>471</v>
      </c>
      <c r="B8336" t="s">
        <v>472</v>
      </c>
      <c r="C8336" t="s">
        <v>473</v>
      </c>
      <c r="D8336" t="s">
        <v>21</v>
      </c>
      <c r="E8336">
        <v>98937</v>
      </c>
      <c r="F8336" t="s">
        <v>22</v>
      </c>
      <c r="G8336" t="s">
        <v>23</v>
      </c>
      <c r="H8336" t="s">
        <v>24</v>
      </c>
      <c r="I8336" t="s">
        <v>24</v>
      </c>
      <c r="J8336" t="s">
        <v>25</v>
      </c>
      <c r="K8336" s="1">
        <v>43212</v>
      </c>
      <c r="L8336" t="s">
        <v>26</v>
      </c>
      <c r="N8336" t="s">
        <v>24</v>
      </c>
    </row>
    <row r="8337" spans="1:14" x14ac:dyDescent="0.25">
      <c r="A8337" t="s">
        <v>1139</v>
      </c>
      <c r="B8337" t="s">
        <v>1140</v>
      </c>
      <c r="C8337" t="s">
        <v>473</v>
      </c>
      <c r="D8337" t="s">
        <v>21</v>
      </c>
      <c r="E8337">
        <v>98937</v>
      </c>
      <c r="F8337" t="s">
        <v>22</v>
      </c>
      <c r="G8337" t="s">
        <v>23</v>
      </c>
      <c r="H8337" t="s">
        <v>24</v>
      </c>
      <c r="I8337" t="s">
        <v>24</v>
      </c>
      <c r="J8337" t="s">
        <v>25</v>
      </c>
      <c r="K8337" s="1">
        <v>43212</v>
      </c>
      <c r="L8337" t="s">
        <v>26</v>
      </c>
      <c r="N8337" t="s">
        <v>24</v>
      </c>
    </row>
    <row r="8338" spans="1:14" x14ac:dyDescent="0.25">
      <c r="A8338" t="s">
        <v>994</v>
      </c>
      <c r="B8338" t="s">
        <v>6611</v>
      </c>
      <c r="C8338" t="s">
        <v>1498</v>
      </c>
      <c r="D8338" t="s">
        <v>21</v>
      </c>
      <c r="E8338">
        <v>98335</v>
      </c>
      <c r="F8338" t="s">
        <v>22</v>
      </c>
      <c r="G8338" t="s">
        <v>23</v>
      </c>
      <c r="H8338" t="s">
        <v>24</v>
      </c>
      <c r="I8338" t="s">
        <v>24</v>
      </c>
      <c r="J8338" t="s">
        <v>25</v>
      </c>
      <c r="K8338" s="1">
        <v>43210</v>
      </c>
      <c r="L8338" t="s">
        <v>26</v>
      </c>
      <c r="N8338" t="s">
        <v>24</v>
      </c>
    </row>
    <row r="8339" spans="1:14" x14ac:dyDescent="0.25">
      <c r="A8339" t="s">
        <v>1847</v>
      </c>
      <c r="B8339" t="s">
        <v>7823</v>
      </c>
      <c r="C8339" t="s">
        <v>246</v>
      </c>
      <c r="D8339" t="s">
        <v>21</v>
      </c>
      <c r="E8339">
        <v>98312</v>
      </c>
      <c r="F8339" t="s">
        <v>22</v>
      </c>
      <c r="G8339" t="s">
        <v>23</v>
      </c>
      <c r="H8339" t="s">
        <v>24</v>
      </c>
      <c r="I8339" t="s">
        <v>24</v>
      </c>
      <c r="J8339" t="s">
        <v>25</v>
      </c>
      <c r="K8339" s="1">
        <v>43210</v>
      </c>
      <c r="L8339" t="s">
        <v>26</v>
      </c>
      <c r="N8339" t="s">
        <v>24</v>
      </c>
    </row>
    <row r="8340" spans="1:14" x14ac:dyDescent="0.25">
      <c r="A8340" t="s">
        <v>10426</v>
      </c>
      <c r="B8340" t="s">
        <v>10427</v>
      </c>
      <c r="C8340" t="s">
        <v>660</v>
      </c>
      <c r="D8340" t="s">
        <v>21</v>
      </c>
      <c r="E8340">
        <v>98383</v>
      </c>
      <c r="F8340" t="s">
        <v>22</v>
      </c>
      <c r="G8340" t="s">
        <v>23</v>
      </c>
      <c r="H8340" t="s">
        <v>24</v>
      </c>
      <c r="I8340" t="s">
        <v>24</v>
      </c>
      <c r="J8340" t="s">
        <v>25</v>
      </c>
      <c r="K8340" s="1">
        <v>43210</v>
      </c>
      <c r="L8340" t="s">
        <v>26</v>
      </c>
      <c r="N8340" t="s">
        <v>24</v>
      </c>
    </row>
    <row r="8341" spans="1:14" x14ac:dyDescent="0.25">
      <c r="A8341" t="s">
        <v>3904</v>
      </c>
      <c r="B8341" t="s">
        <v>7657</v>
      </c>
      <c r="C8341" t="s">
        <v>666</v>
      </c>
      <c r="D8341" t="s">
        <v>21</v>
      </c>
      <c r="E8341">
        <v>98304</v>
      </c>
      <c r="F8341" t="s">
        <v>22</v>
      </c>
      <c r="G8341" t="s">
        <v>23</v>
      </c>
      <c r="H8341" t="s">
        <v>24</v>
      </c>
      <c r="I8341" t="s">
        <v>24</v>
      </c>
      <c r="J8341" t="s">
        <v>25</v>
      </c>
      <c r="K8341" s="1">
        <v>43210</v>
      </c>
      <c r="L8341" t="s">
        <v>26</v>
      </c>
      <c r="N8341" t="s">
        <v>24</v>
      </c>
    </row>
    <row r="8342" spans="1:14" x14ac:dyDescent="0.25">
      <c r="A8342" t="s">
        <v>3322</v>
      </c>
      <c r="B8342" t="s">
        <v>4615</v>
      </c>
      <c r="C8342" t="s">
        <v>37</v>
      </c>
      <c r="D8342" t="s">
        <v>21</v>
      </c>
      <c r="E8342">
        <v>99337</v>
      </c>
      <c r="F8342" t="s">
        <v>22</v>
      </c>
      <c r="G8342" t="s">
        <v>23</v>
      </c>
      <c r="H8342" t="s">
        <v>24</v>
      </c>
      <c r="I8342" t="s">
        <v>24</v>
      </c>
      <c r="J8342" t="s">
        <v>25</v>
      </c>
      <c r="K8342" s="1">
        <v>43210</v>
      </c>
      <c r="L8342" t="s">
        <v>26</v>
      </c>
      <c r="N8342" t="s">
        <v>24</v>
      </c>
    </row>
    <row r="8343" spans="1:14" x14ac:dyDescent="0.25">
      <c r="A8343" t="s">
        <v>3552</v>
      </c>
      <c r="B8343" t="s">
        <v>5105</v>
      </c>
      <c r="C8343" t="s">
        <v>463</v>
      </c>
      <c r="D8343" t="s">
        <v>21</v>
      </c>
      <c r="E8343">
        <v>98632</v>
      </c>
      <c r="F8343" t="s">
        <v>22</v>
      </c>
      <c r="G8343" t="s">
        <v>23</v>
      </c>
      <c r="H8343" t="s">
        <v>24</v>
      </c>
      <c r="I8343" t="s">
        <v>24</v>
      </c>
      <c r="J8343" t="s">
        <v>25</v>
      </c>
      <c r="K8343" s="1">
        <v>43210</v>
      </c>
      <c r="L8343" t="s">
        <v>26</v>
      </c>
      <c r="N8343" t="s">
        <v>24</v>
      </c>
    </row>
    <row r="8344" spans="1:14" x14ac:dyDescent="0.25">
      <c r="A8344" t="s">
        <v>4753</v>
      </c>
      <c r="B8344" t="s">
        <v>4754</v>
      </c>
      <c r="C8344" t="s">
        <v>454</v>
      </c>
      <c r="D8344" t="s">
        <v>21</v>
      </c>
      <c r="E8344">
        <v>98004</v>
      </c>
      <c r="F8344" t="s">
        <v>22</v>
      </c>
      <c r="G8344" t="s">
        <v>23</v>
      </c>
      <c r="H8344" t="s">
        <v>24</v>
      </c>
      <c r="I8344" t="s">
        <v>24</v>
      </c>
      <c r="J8344" t="s">
        <v>25</v>
      </c>
      <c r="K8344" s="1">
        <v>43209</v>
      </c>
      <c r="L8344" t="s">
        <v>26</v>
      </c>
      <c r="N8344" t="s">
        <v>24</v>
      </c>
    </row>
    <row r="8345" spans="1:14" x14ac:dyDescent="0.25">
      <c r="A8345" t="s">
        <v>6916</v>
      </c>
      <c r="B8345" t="s">
        <v>6917</v>
      </c>
      <c r="C8345" t="s">
        <v>660</v>
      </c>
      <c r="D8345" t="s">
        <v>21</v>
      </c>
      <c r="E8345">
        <v>98383</v>
      </c>
      <c r="F8345" t="s">
        <v>22</v>
      </c>
      <c r="G8345" t="s">
        <v>23</v>
      </c>
      <c r="H8345" t="s">
        <v>24</v>
      </c>
      <c r="I8345" t="s">
        <v>24</v>
      </c>
      <c r="J8345" t="s">
        <v>25</v>
      </c>
      <c r="K8345" s="1">
        <v>43209</v>
      </c>
      <c r="L8345" t="s">
        <v>26</v>
      </c>
      <c r="N8345" t="s">
        <v>24</v>
      </c>
    </row>
    <row r="8346" spans="1:14" x14ac:dyDescent="0.25">
      <c r="A8346" t="s">
        <v>3668</v>
      </c>
      <c r="B8346" t="s">
        <v>3669</v>
      </c>
      <c r="C8346" t="s">
        <v>37</v>
      </c>
      <c r="D8346" t="s">
        <v>21</v>
      </c>
      <c r="E8346">
        <v>99336</v>
      </c>
      <c r="F8346" t="s">
        <v>22</v>
      </c>
      <c r="G8346" t="s">
        <v>23</v>
      </c>
      <c r="H8346" t="s">
        <v>24</v>
      </c>
      <c r="I8346" t="s">
        <v>24</v>
      </c>
      <c r="J8346" t="s">
        <v>25</v>
      </c>
      <c r="K8346" s="1">
        <v>43209</v>
      </c>
      <c r="L8346" t="s">
        <v>26</v>
      </c>
      <c r="N8346" t="s">
        <v>24</v>
      </c>
    </row>
    <row r="8347" spans="1:14" x14ac:dyDescent="0.25">
      <c r="A8347" t="s">
        <v>2147</v>
      </c>
      <c r="B8347" t="s">
        <v>2148</v>
      </c>
      <c r="C8347" t="s">
        <v>37</v>
      </c>
      <c r="D8347" t="s">
        <v>21</v>
      </c>
      <c r="E8347">
        <v>99337</v>
      </c>
      <c r="F8347" t="s">
        <v>22</v>
      </c>
      <c r="G8347" t="s">
        <v>23</v>
      </c>
      <c r="H8347" t="s">
        <v>24</v>
      </c>
      <c r="I8347" t="s">
        <v>24</v>
      </c>
      <c r="J8347" t="s">
        <v>25</v>
      </c>
      <c r="K8347" s="1">
        <v>43209</v>
      </c>
      <c r="L8347" t="s">
        <v>26</v>
      </c>
      <c r="N8347" t="s">
        <v>24</v>
      </c>
    </row>
    <row r="8348" spans="1:14" x14ac:dyDescent="0.25">
      <c r="A8348" t="s">
        <v>1589</v>
      </c>
      <c r="B8348" t="s">
        <v>6148</v>
      </c>
      <c r="C8348" t="s">
        <v>215</v>
      </c>
      <c r="D8348" t="s">
        <v>21</v>
      </c>
      <c r="E8348">
        <v>98003</v>
      </c>
      <c r="F8348" t="s">
        <v>22</v>
      </c>
      <c r="G8348" t="s">
        <v>22</v>
      </c>
      <c r="H8348" t="s">
        <v>104</v>
      </c>
      <c r="I8348" t="s">
        <v>148</v>
      </c>
      <c r="J8348" s="1">
        <v>43145</v>
      </c>
      <c r="K8348" s="1">
        <v>43209</v>
      </c>
      <c r="L8348" t="s">
        <v>118</v>
      </c>
      <c r="N8348" t="s">
        <v>1858</v>
      </c>
    </row>
    <row r="8349" spans="1:14" x14ac:dyDescent="0.25">
      <c r="A8349" t="s">
        <v>569</v>
      </c>
      <c r="B8349" t="s">
        <v>7958</v>
      </c>
      <c r="C8349" t="s">
        <v>236</v>
      </c>
      <c r="D8349" t="s">
        <v>21</v>
      </c>
      <c r="E8349">
        <v>98408</v>
      </c>
      <c r="F8349" t="s">
        <v>22</v>
      </c>
      <c r="G8349" t="s">
        <v>23</v>
      </c>
      <c r="H8349" t="s">
        <v>24</v>
      </c>
      <c r="I8349" t="s">
        <v>24</v>
      </c>
      <c r="J8349" t="s">
        <v>25</v>
      </c>
      <c r="K8349" s="1">
        <v>43209</v>
      </c>
      <c r="L8349" t="s">
        <v>26</v>
      </c>
      <c r="N8349" t="s">
        <v>24</v>
      </c>
    </row>
    <row r="8350" spans="1:14" x14ac:dyDescent="0.25">
      <c r="A8350" t="s">
        <v>3872</v>
      </c>
      <c r="B8350" t="s">
        <v>3873</v>
      </c>
      <c r="C8350" t="s">
        <v>3874</v>
      </c>
      <c r="D8350" t="s">
        <v>21</v>
      </c>
      <c r="E8350">
        <v>98563</v>
      </c>
      <c r="F8350" t="s">
        <v>22</v>
      </c>
      <c r="G8350" t="s">
        <v>23</v>
      </c>
      <c r="H8350" t="s">
        <v>24</v>
      </c>
      <c r="I8350" t="s">
        <v>24</v>
      </c>
      <c r="J8350" t="s">
        <v>25</v>
      </c>
      <c r="K8350" s="1">
        <v>43209</v>
      </c>
      <c r="L8350" t="s">
        <v>26</v>
      </c>
      <c r="N8350" t="s">
        <v>24</v>
      </c>
    </row>
    <row r="8351" spans="1:14" x14ac:dyDescent="0.25">
      <c r="A8351" t="s">
        <v>4604</v>
      </c>
      <c r="B8351" t="s">
        <v>4605</v>
      </c>
      <c r="C8351" t="s">
        <v>37</v>
      </c>
      <c r="D8351" t="s">
        <v>21</v>
      </c>
      <c r="E8351">
        <v>99336</v>
      </c>
      <c r="F8351" t="s">
        <v>22</v>
      </c>
      <c r="G8351" t="s">
        <v>23</v>
      </c>
      <c r="H8351" t="s">
        <v>24</v>
      </c>
      <c r="I8351" t="s">
        <v>24</v>
      </c>
      <c r="J8351" t="s">
        <v>25</v>
      </c>
      <c r="K8351" s="1">
        <v>43209</v>
      </c>
      <c r="L8351" t="s">
        <v>26</v>
      </c>
      <c r="N8351" t="s">
        <v>24</v>
      </c>
    </row>
    <row r="8352" spans="1:14" x14ac:dyDescent="0.25">
      <c r="A8352" t="s">
        <v>3130</v>
      </c>
      <c r="B8352" t="s">
        <v>4890</v>
      </c>
      <c r="C8352" t="s">
        <v>236</v>
      </c>
      <c r="D8352" t="s">
        <v>21</v>
      </c>
      <c r="E8352">
        <v>98409</v>
      </c>
      <c r="F8352" t="s">
        <v>22</v>
      </c>
      <c r="G8352" t="s">
        <v>23</v>
      </c>
      <c r="H8352" t="s">
        <v>24</v>
      </c>
      <c r="I8352" t="s">
        <v>24</v>
      </c>
      <c r="J8352" t="s">
        <v>25</v>
      </c>
      <c r="K8352" s="1">
        <v>43209</v>
      </c>
      <c r="L8352" t="s">
        <v>26</v>
      </c>
      <c r="N8352" t="s">
        <v>24</v>
      </c>
    </row>
    <row r="8353" spans="1:14" x14ac:dyDescent="0.25">
      <c r="A8353" t="s">
        <v>1333</v>
      </c>
      <c r="B8353" t="s">
        <v>7941</v>
      </c>
      <c r="C8353" t="s">
        <v>3862</v>
      </c>
      <c r="D8353" t="s">
        <v>21</v>
      </c>
      <c r="E8353">
        <v>98022</v>
      </c>
      <c r="F8353" t="s">
        <v>22</v>
      </c>
      <c r="G8353" t="s">
        <v>23</v>
      </c>
      <c r="H8353" t="s">
        <v>24</v>
      </c>
      <c r="I8353" t="s">
        <v>24</v>
      </c>
      <c r="J8353" t="s">
        <v>25</v>
      </c>
      <c r="K8353" s="1">
        <v>43209</v>
      </c>
      <c r="L8353" t="s">
        <v>26</v>
      </c>
      <c r="N8353" t="s">
        <v>24</v>
      </c>
    </row>
    <row r="8354" spans="1:14" x14ac:dyDescent="0.25">
      <c r="A8354" t="s">
        <v>707</v>
      </c>
      <c r="B8354" t="s">
        <v>10428</v>
      </c>
      <c r="C8354" t="s">
        <v>236</v>
      </c>
      <c r="D8354" t="s">
        <v>21</v>
      </c>
      <c r="E8354">
        <v>98446</v>
      </c>
      <c r="F8354" t="s">
        <v>22</v>
      </c>
      <c r="G8354" t="s">
        <v>23</v>
      </c>
      <c r="H8354" t="s">
        <v>24</v>
      </c>
      <c r="I8354" t="s">
        <v>24</v>
      </c>
      <c r="J8354" t="s">
        <v>25</v>
      </c>
      <c r="K8354" s="1">
        <v>43209</v>
      </c>
      <c r="L8354" t="s">
        <v>26</v>
      </c>
      <c r="N8354" t="s">
        <v>24</v>
      </c>
    </row>
    <row r="8355" spans="1:14" x14ac:dyDescent="0.25">
      <c r="A8355" t="s">
        <v>356</v>
      </c>
      <c r="B8355" t="s">
        <v>3959</v>
      </c>
      <c r="C8355" t="s">
        <v>1555</v>
      </c>
      <c r="D8355" t="s">
        <v>21</v>
      </c>
      <c r="E8355">
        <v>98550</v>
      </c>
      <c r="F8355" t="s">
        <v>22</v>
      </c>
      <c r="G8355" t="s">
        <v>23</v>
      </c>
      <c r="H8355" t="s">
        <v>24</v>
      </c>
      <c r="I8355" t="s">
        <v>24</v>
      </c>
      <c r="J8355" t="s">
        <v>25</v>
      </c>
      <c r="K8355" s="1">
        <v>43209</v>
      </c>
      <c r="L8355" t="s">
        <v>26</v>
      </c>
      <c r="N8355" t="s">
        <v>24</v>
      </c>
    </row>
    <row r="8356" spans="1:14" x14ac:dyDescent="0.25">
      <c r="A8356" t="s">
        <v>138</v>
      </c>
      <c r="B8356" t="s">
        <v>3464</v>
      </c>
      <c r="C8356" t="s">
        <v>56</v>
      </c>
      <c r="D8356" t="s">
        <v>21</v>
      </c>
      <c r="E8356">
        <v>99352</v>
      </c>
      <c r="F8356" t="s">
        <v>22</v>
      </c>
      <c r="G8356" t="s">
        <v>22</v>
      </c>
      <c r="H8356" t="s">
        <v>57</v>
      </c>
      <c r="I8356" t="s">
        <v>58</v>
      </c>
      <c r="J8356" s="1">
        <v>43208</v>
      </c>
      <c r="K8356" s="1">
        <v>43209</v>
      </c>
      <c r="L8356" t="s">
        <v>118</v>
      </c>
      <c r="N8356" t="s">
        <v>1849</v>
      </c>
    </row>
    <row r="8357" spans="1:14" x14ac:dyDescent="0.25">
      <c r="A8357" t="s">
        <v>3996</v>
      </c>
      <c r="B8357" t="s">
        <v>4060</v>
      </c>
      <c r="C8357" t="s">
        <v>37</v>
      </c>
      <c r="D8357" t="s">
        <v>21</v>
      </c>
      <c r="E8357">
        <v>99336</v>
      </c>
      <c r="F8357" t="s">
        <v>22</v>
      </c>
      <c r="G8357" t="s">
        <v>23</v>
      </c>
      <c r="H8357" t="s">
        <v>24</v>
      </c>
      <c r="I8357" t="s">
        <v>24</v>
      </c>
      <c r="J8357" t="s">
        <v>25</v>
      </c>
      <c r="K8357" s="1">
        <v>43209</v>
      </c>
      <c r="L8357" t="s">
        <v>26</v>
      </c>
      <c r="N8357" t="s">
        <v>24</v>
      </c>
    </row>
    <row r="8358" spans="1:14" x14ac:dyDescent="0.25">
      <c r="A8358" t="s">
        <v>7645</v>
      </c>
      <c r="B8358" t="s">
        <v>7646</v>
      </c>
      <c r="C8358" t="s">
        <v>679</v>
      </c>
      <c r="D8358" t="s">
        <v>21</v>
      </c>
      <c r="E8358">
        <v>98580</v>
      </c>
      <c r="F8358" t="s">
        <v>22</v>
      </c>
      <c r="G8358" t="s">
        <v>23</v>
      </c>
      <c r="H8358" t="s">
        <v>24</v>
      </c>
      <c r="I8358" t="s">
        <v>24</v>
      </c>
      <c r="J8358" t="s">
        <v>25</v>
      </c>
      <c r="K8358" s="1">
        <v>43209</v>
      </c>
      <c r="L8358" t="s">
        <v>26</v>
      </c>
      <c r="N8358" t="s">
        <v>24</v>
      </c>
    </row>
    <row r="8359" spans="1:14" x14ac:dyDescent="0.25">
      <c r="A8359" t="s">
        <v>10429</v>
      </c>
      <c r="B8359" t="s">
        <v>5899</v>
      </c>
      <c r="C8359" t="s">
        <v>2413</v>
      </c>
      <c r="D8359" t="s">
        <v>21</v>
      </c>
      <c r="E8359">
        <v>98239</v>
      </c>
      <c r="F8359" t="s">
        <v>22</v>
      </c>
      <c r="G8359" t="s">
        <v>23</v>
      </c>
      <c r="H8359" t="s">
        <v>24</v>
      </c>
      <c r="I8359" t="s">
        <v>24</v>
      </c>
      <c r="J8359" t="s">
        <v>25</v>
      </c>
      <c r="K8359" s="1">
        <v>43209</v>
      </c>
      <c r="L8359" t="s">
        <v>26</v>
      </c>
      <c r="N8359" t="s">
        <v>24</v>
      </c>
    </row>
    <row r="8360" spans="1:14" x14ac:dyDescent="0.25">
      <c r="A8360" t="s">
        <v>5915</v>
      </c>
      <c r="B8360" t="s">
        <v>5916</v>
      </c>
      <c r="C8360" t="s">
        <v>857</v>
      </c>
      <c r="D8360" t="s">
        <v>21</v>
      </c>
      <c r="E8360">
        <v>99352</v>
      </c>
      <c r="F8360" t="s">
        <v>23</v>
      </c>
      <c r="G8360" t="s">
        <v>23</v>
      </c>
      <c r="H8360" t="s">
        <v>24</v>
      </c>
      <c r="I8360" t="s">
        <v>24</v>
      </c>
      <c r="J8360" t="s">
        <v>25</v>
      </c>
      <c r="K8360" s="1">
        <v>43209</v>
      </c>
      <c r="L8360" t="s">
        <v>26</v>
      </c>
      <c r="N8360" t="s">
        <v>24</v>
      </c>
    </row>
    <row r="8361" spans="1:14" x14ac:dyDescent="0.25">
      <c r="A8361" t="s">
        <v>5208</v>
      </c>
      <c r="B8361" t="s">
        <v>5209</v>
      </c>
      <c r="C8361" t="s">
        <v>463</v>
      </c>
      <c r="D8361" t="s">
        <v>21</v>
      </c>
      <c r="E8361">
        <v>98632</v>
      </c>
      <c r="F8361" t="s">
        <v>22</v>
      </c>
      <c r="G8361" t="s">
        <v>23</v>
      </c>
      <c r="H8361" t="s">
        <v>24</v>
      </c>
      <c r="I8361" t="s">
        <v>24</v>
      </c>
      <c r="J8361" t="s">
        <v>25</v>
      </c>
      <c r="K8361" s="1">
        <v>43209</v>
      </c>
      <c r="L8361" t="s">
        <v>26</v>
      </c>
      <c r="N8361" t="s">
        <v>24</v>
      </c>
    </row>
    <row r="8362" spans="1:14" x14ac:dyDescent="0.25">
      <c r="A8362" t="s">
        <v>194</v>
      </c>
      <c r="B8362" t="s">
        <v>7773</v>
      </c>
      <c r="C8362" t="s">
        <v>3874</v>
      </c>
      <c r="D8362" t="s">
        <v>21</v>
      </c>
      <c r="E8362">
        <v>98563</v>
      </c>
      <c r="F8362" t="s">
        <v>22</v>
      </c>
      <c r="G8362" t="s">
        <v>23</v>
      </c>
      <c r="H8362" t="s">
        <v>24</v>
      </c>
      <c r="I8362" t="s">
        <v>24</v>
      </c>
      <c r="J8362" t="s">
        <v>25</v>
      </c>
      <c r="K8362" s="1">
        <v>43209</v>
      </c>
      <c r="L8362" t="s">
        <v>26</v>
      </c>
      <c r="N8362" t="s">
        <v>24</v>
      </c>
    </row>
    <row r="8363" spans="1:14" x14ac:dyDescent="0.25">
      <c r="A8363" t="s">
        <v>3975</v>
      </c>
      <c r="B8363" t="s">
        <v>3976</v>
      </c>
      <c r="C8363" t="s">
        <v>1555</v>
      </c>
      <c r="D8363" t="s">
        <v>21</v>
      </c>
      <c r="E8363">
        <v>98550</v>
      </c>
      <c r="F8363" t="s">
        <v>22</v>
      </c>
      <c r="G8363" t="s">
        <v>23</v>
      </c>
      <c r="H8363" t="s">
        <v>24</v>
      </c>
      <c r="I8363" t="s">
        <v>24</v>
      </c>
      <c r="J8363" t="s">
        <v>25</v>
      </c>
      <c r="K8363" s="1">
        <v>43209</v>
      </c>
      <c r="L8363" t="s">
        <v>26</v>
      </c>
      <c r="N8363" t="s">
        <v>24</v>
      </c>
    </row>
    <row r="8364" spans="1:14" x14ac:dyDescent="0.25">
      <c r="A8364" t="s">
        <v>2515</v>
      </c>
      <c r="B8364" t="s">
        <v>10430</v>
      </c>
      <c r="C8364" t="s">
        <v>255</v>
      </c>
      <c r="D8364" t="s">
        <v>21</v>
      </c>
      <c r="E8364">
        <v>98626</v>
      </c>
      <c r="F8364" t="s">
        <v>22</v>
      </c>
      <c r="G8364" t="s">
        <v>23</v>
      </c>
      <c r="H8364" t="s">
        <v>24</v>
      </c>
      <c r="I8364" t="s">
        <v>24</v>
      </c>
      <c r="J8364" t="s">
        <v>25</v>
      </c>
      <c r="K8364" s="1">
        <v>43209</v>
      </c>
      <c r="L8364" t="s">
        <v>26</v>
      </c>
      <c r="N8364" t="s">
        <v>24</v>
      </c>
    </row>
    <row r="8365" spans="1:14" x14ac:dyDescent="0.25">
      <c r="A8365" t="s">
        <v>7615</v>
      </c>
      <c r="B8365" t="s">
        <v>7616</v>
      </c>
      <c r="C8365" t="s">
        <v>196</v>
      </c>
      <c r="D8365" t="s">
        <v>21</v>
      </c>
      <c r="E8365">
        <v>98564</v>
      </c>
      <c r="F8365" t="s">
        <v>22</v>
      </c>
      <c r="G8365" t="s">
        <v>23</v>
      </c>
      <c r="H8365" t="s">
        <v>24</v>
      </c>
      <c r="I8365" t="s">
        <v>24</v>
      </c>
      <c r="J8365" t="s">
        <v>25</v>
      </c>
      <c r="K8365" s="1">
        <v>43209</v>
      </c>
      <c r="L8365" t="s">
        <v>26</v>
      </c>
      <c r="N8365" t="s">
        <v>24</v>
      </c>
    </row>
    <row r="8366" spans="1:14" x14ac:dyDescent="0.25">
      <c r="A8366" t="s">
        <v>4781</v>
      </c>
      <c r="B8366" t="s">
        <v>4782</v>
      </c>
      <c r="C8366" t="s">
        <v>3874</v>
      </c>
      <c r="D8366" t="s">
        <v>21</v>
      </c>
      <c r="E8366">
        <v>98563</v>
      </c>
      <c r="F8366" t="s">
        <v>22</v>
      </c>
      <c r="G8366" t="s">
        <v>23</v>
      </c>
      <c r="H8366" t="s">
        <v>24</v>
      </c>
      <c r="I8366" t="s">
        <v>24</v>
      </c>
      <c r="J8366" t="s">
        <v>25</v>
      </c>
      <c r="K8366" s="1">
        <v>43209</v>
      </c>
      <c r="L8366" t="s">
        <v>26</v>
      </c>
      <c r="N8366" t="s">
        <v>24</v>
      </c>
    </row>
    <row r="8367" spans="1:14" x14ac:dyDescent="0.25">
      <c r="A8367" t="s">
        <v>868</v>
      </c>
      <c r="B8367" t="s">
        <v>7844</v>
      </c>
      <c r="C8367" t="s">
        <v>246</v>
      </c>
      <c r="D8367" t="s">
        <v>21</v>
      </c>
      <c r="E8367">
        <v>98312</v>
      </c>
      <c r="F8367" t="s">
        <v>22</v>
      </c>
      <c r="G8367" t="s">
        <v>23</v>
      </c>
      <c r="H8367" t="s">
        <v>24</v>
      </c>
      <c r="I8367" t="s">
        <v>24</v>
      </c>
      <c r="J8367" t="s">
        <v>25</v>
      </c>
      <c r="K8367" s="1">
        <v>43209</v>
      </c>
      <c r="L8367" t="s">
        <v>26</v>
      </c>
      <c r="N8367" t="s">
        <v>24</v>
      </c>
    </row>
    <row r="8368" spans="1:14" x14ac:dyDescent="0.25">
      <c r="A8368" t="s">
        <v>977</v>
      </c>
      <c r="B8368" t="s">
        <v>978</v>
      </c>
      <c r="C8368" t="s">
        <v>132</v>
      </c>
      <c r="D8368" t="s">
        <v>21</v>
      </c>
      <c r="E8368">
        <v>99301</v>
      </c>
      <c r="F8368" t="s">
        <v>22</v>
      </c>
      <c r="G8368" t="s">
        <v>23</v>
      </c>
      <c r="H8368" t="s">
        <v>24</v>
      </c>
      <c r="I8368" t="s">
        <v>24</v>
      </c>
      <c r="J8368" t="s">
        <v>25</v>
      </c>
      <c r="K8368" s="1">
        <v>43208</v>
      </c>
      <c r="L8368" t="s">
        <v>26</v>
      </c>
      <c r="N8368" t="s">
        <v>24</v>
      </c>
    </row>
    <row r="8369" spans="1:14" x14ac:dyDescent="0.25">
      <c r="A8369" t="s">
        <v>7926</v>
      </c>
      <c r="B8369" t="s">
        <v>7927</v>
      </c>
      <c r="C8369" t="s">
        <v>3862</v>
      </c>
      <c r="D8369" t="s">
        <v>21</v>
      </c>
      <c r="E8369">
        <v>98022</v>
      </c>
      <c r="F8369" t="s">
        <v>22</v>
      </c>
      <c r="G8369" t="s">
        <v>23</v>
      </c>
      <c r="H8369" t="s">
        <v>24</v>
      </c>
      <c r="I8369" t="s">
        <v>24</v>
      </c>
      <c r="J8369" t="s">
        <v>25</v>
      </c>
      <c r="K8369" s="1">
        <v>43208</v>
      </c>
      <c r="L8369" t="s">
        <v>26</v>
      </c>
      <c r="N8369" t="s">
        <v>24</v>
      </c>
    </row>
    <row r="8370" spans="1:14" x14ac:dyDescent="0.25">
      <c r="A8370" t="s">
        <v>4831</v>
      </c>
      <c r="B8370" t="s">
        <v>4832</v>
      </c>
      <c r="C8370" t="s">
        <v>56</v>
      </c>
      <c r="D8370" t="s">
        <v>21</v>
      </c>
      <c r="E8370">
        <v>99352</v>
      </c>
      <c r="F8370" t="s">
        <v>22</v>
      </c>
      <c r="G8370" t="s">
        <v>23</v>
      </c>
      <c r="H8370" t="s">
        <v>24</v>
      </c>
      <c r="I8370" t="s">
        <v>24</v>
      </c>
      <c r="J8370" t="s">
        <v>25</v>
      </c>
      <c r="K8370" s="1">
        <v>43208</v>
      </c>
      <c r="L8370" t="s">
        <v>26</v>
      </c>
      <c r="N8370" t="s">
        <v>24</v>
      </c>
    </row>
    <row r="8371" spans="1:14" x14ac:dyDescent="0.25">
      <c r="A8371" t="s">
        <v>4381</v>
      </c>
      <c r="B8371" t="s">
        <v>4382</v>
      </c>
      <c r="C8371" t="s">
        <v>454</v>
      </c>
      <c r="D8371" t="s">
        <v>21</v>
      </c>
      <c r="E8371">
        <v>98005</v>
      </c>
      <c r="F8371" t="s">
        <v>22</v>
      </c>
      <c r="G8371" t="s">
        <v>23</v>
      </c>
      <c r="H8371" t="s">
        <v>24</v>
      </c>
      <c r="I8371" t="s">
        <v>24</v>
      </c>
      <c r="J8371" t="s">
        <v>25</v>
      </c>
      <c r="K8371" s="1">
        <v>43208</v>
      </c>
      <c r="L8371" t="s">
        <v>26</v>
      </c>
      <c r="N8371" t="s">
        <v>24</v>
      </c>
    </row>
    <row r="8372" spans="1:14" x14ac:dyDescent="0.25">
      <c r="A8372" t="s">
        <v>6376</v>
      </c>
      <c r="B8372" t="s">
        <v>6377</v>
      </c>
      <c r="C8372" t="s">
        <v>3874</v>
      </c>
      <c r="D8372" t="s">
        <v>21</v>
      </c>
      <c r="E8372">
        <v>98563</v>
      </c>
      <c r="F8372" t="s">
        <v>22</v>
      </c>
      <c r="G8372" t="s">
        <v>23</v>
      </c>
      <c r="H8372" t="s">
        <v>24</v>
      </c>
      <c r="I8372" t="s">
        <v>24</v>
      </c>
      <c r="J8372" t="s">
        <v>25</v>
      </c>
      <c r="K8372" s="1">
        <v>43208</v>
      </c>
      <c r="L8372" t="s">
        <v>26</v>
      </c>
      <c r="N8372" t="s">
        <v>24</v>
      </c>
    </row>
    <row r="8373" spans="1:14" x14ac:dyDescent="0.25">
      <c r="A8373" t="s">
        <v>3877</v>
      </c>
      <c r="B8373" t="s">
        <v>3878</v>
      </c>
      <c r="C8373" t="s">
        <v>3874</v>
      </c>
      <c r="D8373" t="s">
        <v>21</v>
      </c>
      <c r="E8373">
        <v>98563</v>
      </c>
      <c r="F8373" t="s">
        <v>22</v>
      </c>
      <c r="G8373" t="s">
        <v>23</v>
      </c>
      <c r="H8373" t="s">
        <v>24</v>
      </c>
      <c r="I8373" t="s">
        <v>24</v>
      </c>
      <c r="J8373" t="s">
        <v>25</v>
      </c>
      <c r="K8373" s="1">
        <v>43208</v>
      </c>
      <c r="L8373" t="s">
        <v>26</v>
      </c>
      <c r="N8373" t="s">
        <v>24</v>
      </c>
    </row>
    <row r="8374" spans="1:14" x14ac:dyDescent="0.25">
      <c r="A8374" t="s">
        <v>10431</v>
      </c>
      <c r="B8374" t="s">
        <v>10432</v>
      </c>
      <c r="C8374" t="s">
        <v>37</v>
      </c>
      <c r="D8374" t="s">
        <v>21</v>
      </c>
      <c r="E8374">
        <v>99336</v>
      </c>
      <c r="F8374" t="s">
        <v>22</v>
      </c>
      <c r="G8374" t="s">
        <v>23</v>
      </c>
      <c r="H8374" t="s">
        <v>24</v>
      </c>
      <c r="I8374" t="s">
        <v>24</v>
      </c>
      <c r="J8374" t="s">
        <v>25</v>
      </c>
      <c r="K8374" s="1">
        <v>43208</v>
      </c>
      <c r="L8374" t="s">
        <v>26</v>
      </c>
      <c r="N8374" t="s">
        <v>24</v>
      </c>
    </row>
    <row r="8375" spans="1:14" x14ac:dyDescent="0.25">
      <c r="A8375" t="s">
        <v>1073</v>
      </c>
      <c r="B8375" t="s">
        <v>1074</v>
      </c>
      <c r="C8375" t="s">
        <v>132</v>
      </c>
      <c r="D8375" t="s">
        <v>21</v>
      </c>
      <c r="E8375">
        <v>99301</v>
      </c>
      <c r="F8375" t="s">
        <v>22</v>
      </c>
      <c r="G8375" t="s">
        <v>23</v>
      </c>
      <c r="H8375" t="s">
        <v>24</v>
      </c>
      <c r="I8375" t="s">
        <v>24</v>
      </c>
      <c r="J8375" t="s">
        <v>25</v>
      </c>
      <c r="K8375" s="1">
        <v>43208</v>
      </c>
      <c r="L8375" t="s">
        <v>26</v>
      </c>
      <c r="N8375" t="s">
        <v>24</v>
      </c>
    </row>
    <row r="8376" spans="1:14" x14ac:dyDescent="0.25">
      <c r="A8376" t="s">
        <v>356</v>
      </c>
      <c r="B8376" t="s">
        <v>10433</v>
      </c>
      <c r="C8376" t="s">
        <v>10434</v>
      </c>
      <c r="D8376" t="s">
        <v>21</v>
      </c>
      <c r="E8376">
        <v>98537</v>
      </c>
      <c r="F8376" t="s">
        <v>22</v>
      </c>
      <c r="G8376" t="s">
        <v>23</v>
      </c>
      <c r="H8376" t="s">
        <v>24</v>
      </c>
      <c r="I8376" t="s">
        <v>24</v>
      </c>
      <c r="J8376" t="s">
        <v>25</v>
      </c>
      <c r="K8376" s="1">
        <v>43208</v>
      </c>
      <c r="L8376" t="s">
        <v>26</v>
      </c>
      <c r="N8376" t="s">
        <v>24</v>
      </c>
    </row>
    <row r="8377" spans="1:14" x14ac:dyDescent="0.25">
      <c r="A8377" t="s">
        <v>3996</v>
      </c>
      <c r="B8377" t="s">
        <v>4664</v>
      </c>
      <c r="C8377" t="s">
        <v>56</v>
      </c>
      <c r="D8377" t="s">
        <v>21</v>
      </c>
      <c r="E8377">
        <v>99352</v>
      </c>
      <c r="F8377" t="s">
        <v>22</v>
      </c>
      <c r="G8377" t="s">
        <v>23</v>
      </c>
      <c r="H8377" t="s">
        <v>24</v>
      </c>
      <c r="I8377" t="s">
        <v>24</v>
      </c>
      <c r="J8377" t="s">
        <v>25</v>
      </c>
      <c r="K8377" s="1">
        <v>43208</v>
      </c>
      <c r="L8377" t="s">
        <v>26</v>
      </c>
      <c r="N8377" t="s">
        <v>24</v>
      </c>
    </row>
    <row r="8378" spans="1:14" x14ac:dyDescent="0.25">
      <c r="A8378" t="s">
        <v>3996</v>
      </c>
      <c r="B8378" t="s">
        <v>3997</v>
      </c>
      <c r="C8378" t="s">
        <v>37</v>
      </c>
      <c r="D8378" t="s">
        <v>21</v>
      </c>
      <c r="E8378">
        <v>99336</v>
      </c>
      <c r="F8378" t="s">
        <v>22</v>
      </c>
      <c r="G8378" t="s">
        <v>23</v>
      </c>
      <c r="H8378" t="s">
        <v>24</v>
      </c>
      <c r="I8378" t="s">
        <v>24</v>
      </c>
      <c r="J8378" t="s">
        <v>25</v>
      </c>
      <c r="K8378" s="1">
        <v>43208</v>
      </c>
      <c r="L8378" t="s">
        <v>26</v>
      </c>
      <c r="N8378" t="s">
        <v>24</v>
      </c>
    </row>
    <row r="8379" spans="1:14" x14ac:dyDescent="0.25">
      <c r="A8379" t="s">
        <v>710</v>
      </c>
      <c r="B8379" t="s">
        <v>711</v>
      </c>
      <c r="C8379" t="s">
        <v>97</v>
      </c>
      <c r="D8379" t="s">
        <v>21</v>
      </c>
      <c r="E8379">
        <v>98233</v>
      </c>
      <c r="F8379" t="s">
        <v>22</v>
      </c>
      <c r="G8379" t="s">
        <v>23</v>
      </c>
      <c r="H8379" t="s">
        <v>24</v>
      </c>
      <c r="I8379" t="s">
        <v>24</v>
      </c>
      <c r="J8379" t="s">
        <v>25</v>
      </c>
      <c r="K8379" s="1">
        <v>43208</v>
      </c>
      <c r="L8379" t="s">
        <v>26</v>
      </c>
      <c r="N8379" t="s">
        <v>24</v>
      </c>
    </row>
    <row r="8380" spans="1:14" x14ac:dyDescent="0.25">
      <c r="A8380" t="s">
        <v>7250</v>
      </c>
      <c r="B8380" t="s">
        <v>7251</v>
      </c>
      <c r="C8380" t="s">
        <v>2089</v>
      </c>
      <c r="D8380" t="s">
        <v>21</v>
      </c>
      <c r="E8380">
        <v>98338</v>
      </c>
      <c r="F8380" t="s">
        <v>22</v>
      </c>
      <c r="G8380" t="s">
        <v>23</v>
      </c>
      <c r="H8380" t="s">
        <v>24</v>
      </c>
      <c r="I8380" t="s">
        <v>24</v>
      </c>
      <c r="J8380" t="s">
        <v>25</v>
      </c>
      <c r="K8380" s="1">
        <v>43208</v>
      </c>
      <c r="L8380" t="s">
        <v>26</v>
      </c>
      <c r="N8380" t="s">
        <v>24</v>
      </c>
    </row>
    <row r="8381" spans="1:14" x14ac:dyDescent="0.25">
      <c r="A8381" t="s">
        <v>5682</v>
      </c>
      <c r="B8381" t="s">
        <v>5683</v>
      </c>
      <c r="C8381" t="s">
        <v>37</v>
      </c>
      <c r="D8381" t="s">
        <v>21</v>
      </c>
      <c r="E8381">
        <v>99336</v>
      </c>
      <c r="F8381" t="s">
        <v>23</v>
      </c>
      <c r="G8381" t="s">
        <v>23</v>
      </c>
      <c r="H8381" t="s">
        <v>24</v>
      </c>
      <c r="I8381" t="s">
        <v>24</v>
      </c>
      <c r="J8381" t="s">
        <v>25</v>
      </c>
      <c r="K8381" s="1">
        <v>43208</v>
      </c>
      <c r="L8381" t="s">
        <v>26</v>
      </c>
      <c r="N8381" t="s">
        <v>24</v>
      </c>
    </row>
    <row r="8382" spans="1:14" x14ac:dyDescent="0.25">
      <c r="A8382" t="s">
        <v>405</v>
      </c>
      <c r="B8382" t="s">
        <v>7577</v>
      </c>
      <c r="C8382" t="s">
        <v>20</v>
      </c>
      <c r="D8382" t="s">
        <v>21</v>
      </c>
      <c r="E8382">
        <v>98155</v>
      </c>
      <c r="F8382" t="s">
        <v>22</v>
      </c>
      <c r="G8382" t="s">
        <v>23</v>
      </c>
      <c r="H8382" t="s">
        <v>24</v>
      </c>
      <c r="I8382" t="s">
        <v>24</v>
      </c>
      <c r="J8382" t="s">
        <v>25</v>
      </c>
      <c r="K8382" s="1">
        <v>43208</v>
      </c>
      <c r="L8382" t="s">
        <v>26</v>
      </c>
      <c r="N8382" t="s">
        <v>24</v>
      </c>
    </row>
    <row r="8383" spans="1:14" x14ac:dyDescent="0.25">
      <c r="A8383" t="s">
        <v>6739</v>
      </c>
      <c r="B8383" t="s">
        <v>6740</v>
      </c>
      <c r="C8383" t="s">
        <v>1555</v>
      </c>
      <c r="D8383" t="s">
        <v>21</v>
      </c>
      <c r="E8383">
        <v>98550</v>
      </c>
      <c r="F8383" t="s">
        <v>22</v>
      </c>
      <c r="G8383" t="s">
        <v>23</v>
      </c>
      <c r="H8383" t="s">
        <v>24</v>
      </c>
      <c r="I8383" t="s">
        <v>24</v>
      </c>
      <c r="J8383" t="s">
        <v>25</v>
      </c>
      <c r="K8383" s="1">
        <v>43208</v>
      </c>
      <c r="L8383" t="s">
        <v>26</v>
      </c>
      <c r="N8383" t="s">
        <v>24</v>
      </c>
    </row>
    <row r="8384" spans="1:14" x14ac:dyDescent="0.25">
      <c r="A8384" t="s">
        <v>6741</v>
      </c>
      <c r="B8384" t="s">
        <v>6742</v>
      </c>
      <c r="C8384" t="s">
        <v>1555</v>
      </c>
      <c r="D8384" t="s">
        <v>21</v>
      </c>
      <c r="E8384">
        <v>98550</v>
      </c>
      <c r="F8384" t="s">
        <v>22</v>
      </c>
      <c r="G8384" t="s">
        <v>23</v>
      </c>
      <c r="H8384" t="s">
        <v>24</v>
      </c>
      <c r="I8384" t="s">
        <v>24</v>
      </c>
      <c r="J8384" t="s">
        <v>25</v>
      </c>
      <c r="K8384" s="1">
        <v>43208</v>
      </c>
      <c r="L8384" t="s">
        <v>26</v>
      </c>
      <c r="N8384" t="s">
        <v>24</v>
      </c>
    </row>
    <row r="8385" spans="1:14" x14ac:dyDescent="0.25">
      <c r="A8385" t="s">
        <v>8301</v>
      </c>
      <c r="B8385" t="s">
        <v>8302</v>
      </c>
      <c r="C8385" t="s">
        <v>20</v>
      </c>
      <c r="D8385" t="s">
        <v>21</v>
      </c>
      <c r="E8385">
        <v>98105</v>
      </c>
      <c r="F8385" t="s">
        <v>22</v>
      </c>
      <c r="G8385" t="s">
        <v>23</v>
      </c>
      <c r="H8385" t="s">
        <v>24</v>
      </c>
      <c r="I8385" t="s">
        <v>24</v>
      </c>
      <c r="J8385" t="s">
        <v>25</v>
      </c>
      <c r="K8385" s="1">
        <v>43208</v>
      </c>
      <c r="L8385" t="s">
        <v>26</v>
      </c>
      <c r="N8385" t="s">
        <v>24</v>
      </c>
    </row>
    <row r="8386" spans="1:14" x14ac:dyDescent="0.25">
      <c r="A8386" t="s">
        <v>1524</v>
      </c>
      <c r="B8386" t="s">
        <v>1525</v>
      </c>
      <c r="C8386" t="s">
        <v>525</v>
      </c>
      <c r="D8386" t="s">
        <v>21</v>
      </c>
      <c r="E8386">
        <v>98258</v>
      </c>
      <c r="F8386" t="s">
        <v>23</v>
      </c>
      <c r="G8386" t="s">
        <v>23</v>
      </c>
      <c r="H8386" t="s">
        <v>24</v>
      </c>
      <c r="I8386" t="s">
        <v>24</v>
      </c>
      <c r="J8386" t="s">
        <v>25</v>
      </c>
      <c r="K8386" s="1">
        <v>43207</v>
      </c>
      <c r="L8386" t="s">
        <v>26</v>
      </c>
      <c r="N8386" t="s">
        <v>24</v>
      </c>
    </row>
    <row r="8387" spans="1:14" x14ac:dyDescent="0.25">
      <c r="A8387" t="s">
        <v>7449</v>
      </c>
      <c r="B8387" t="s">
        <v>7450</v>
      </c>
      <c r="C8387" t="s">
        <v>398</v>
      </c>
      <c r="D8387" t="s">
        <v>21</v>
      </c>
      <c r="E8387">
        <v>98606</v>
      </c>
      <c r="F8387" t="s">
        <v>22</v>
      </c>
      <c r="G8387" t="s">
        <v>23</v>
      </c>
      <c r="H8387" t="s">
        <v>24</v>
      </c>
      <c r="I8387" t="s">
        <v>24</v>
      </c>
      <c r="J8387" t="s">
        <v>25</v>
      </c>
      <c r="K8387" s="1">
        <v>43207</v>
      </c>
      <c r="L8387" t="s">
        <v>26</v>
      </c>
      <c r="N8387" t="s">
        <v>24</v>
      </c>
    </row>
    <row r="8388" spans="1:14" x14ac:dyDescent="0.25">
      <c r="A8388" t="s">
        <v>1106</v>
      </c>
      <c r="B8388" t="s">
        <v>1107</v>
      </c>
      <c r="C8388" t="s">
        <v>1015</v>
      </c>
      <c r="D8388" t="s">
        <v>21</v>
      </c>
      <c r="E8388">
        <v>99362</v>
      </c>
      <c r="F8388" t="s">
        <v>22</v>
      </c>
      <c r="G8388" t="s">
        <v>23</v>
      </c>
      <c r="H8388" t="s">
        <v>24</v>
      </c>
      <c r="I8388" t="s">
        <v>24</v>
      </c>
      <c r="J8388" t="s">
        <v>25</v>
      </c>
      <c r="K8388" s="1">
        <v>43207</v>
      </c>
      <c r="L8388" t="s">
        <v>26</v>
      </c>
      <c r="N8388" t="s">
        <v>24</v>
      </c>
    </row>
    <row r="8389" spans="1:14" x14ac:dyDescent="0.25">
      <c r="A8389" t="s">
        <v>7297</v>
      </c>
      <c r="B8389" t="s">
        <v>7298</v>
      </c>
      <c r="C8389" t="s">
        <v>614</v>
      </c>
      <c r="D8389" t="s">
        <v>21</v>
      </c>
      <c r="E8389">
        <v>98674</v>
      </c>
      <c r="F8389" t="s">
        <v>22</v>
      </c>
      <c r="G8389" t="s">
        <v>23</v>
      </c>
      <c r="H8389" t="s">
        <v>24</v>
      </c>
      <c r="I8389" t="s">
        <v>24</v>
      </c>
      <c r="J8389" t="s">
        <v>25</v>
      </c>
      <c r="K8389" s="1">
        <v>43207</v>
      </c>
      <c r="L8389" t="s">
        <v>26</v>
      </c>
      <c r="N8389" t="s">
        <v>24</v>
      </c>
    </row>
    <row r="8390" spans="1:14" x14ac:dyDescent="0.25">
      <c r="A8390" t="s">
        <v>427</v>
      </c>
      <c r="B8390" t="s">
        <v>10435</v>
      </c>
      <c r="C8390" t="s">
        <v>1498</v>
      </c>
      <c r="D8390" t="s">
        <v>21</v>
      </c>
      <c r="E8390">
        <v>98335</v>
      </c>
      <c r="F8390" t="s">
        <v>22</v>
      </c>
      <c r="G8390" t="s">
        <v>23</v>
      </c>
      <c r="H8390" t="s">
        <v>24</v>
      </c>
      <c r="I8390" t="s">
        <v>24</v>
      </c>
      <c r="J8390" t="s">
        <v>25</v>
      </c>
      <c r="K8390" s="1">
        <v>43207</v>
      </c>
      <c r="L8390" t="s">
        <v>26</v>
      </c>
      <c r="N8390" t="s">
        <v>24</v>
      </c>
    </row>
    <row r="8391" spans="1:14" x14ac:dyDescent="0.25">
      <c r="A8391" t="s">
        <v>405</v>
      </c>
      <c r="B8391" t="s">
        <v>7576</v>
      </c>
      <c r="C8391" t="s">
        <v>407</v>
      </c>
      <c r="D8391" t="s">
        <v>21</v>
      </c>
      <c r="E8391">
        <v>98604</v>
      </c>
      <c r="F8391" t="s">
        <v>22</v>
      </c>
      <c r="G8391" t="s">
        <v>23</v>
      </c>
      <c r="H8391" t="s">
        <v>24</v>
      </c>
      <c r="I8391" t="s">
        <v>24</v>
      </c>
      <c r="J8391" t="s">
        <v>25</v>
      </c>
      <c r="K8391" s="1">
        <v>43207</v>
      </c>
      <c r="L8391" t="s">
        <v>26</v>
      </c>
      <c r="N8391" t="s">
        <v>24</v>
      </c>
    </row>
    <row r="8392" spans="1:14" x14ac:dyDescent="0.25">
      <c r="A8392" t="s">
        <v>10436</v>
      </c>
      <c r="B8392" t="s">
        <v>10437</v>
      </c>
      <c r="C8392" t="s">
        <v>236</v>
      </c>
      <c r="D8392" t="s">
        <v>21</v>
      </c>
      <c r="E8392">
        <v>98402</v>
      </c>
      <c r="F8392" t="s">
        <v>22</v>
      </c>
      <c r="G8392" t="s">
        <v>23</v>
      </c>
      <c r="H8392" t="s">
        <v>24</v>
      </c>
      <c r="I8392" t="s">
        <v>24</v>
      </c>
      <c r="J8392" t="s">
        <v>25</v>
      </c>
      <c r="K8392" s="1">
        <v>43207</v>
      </c>
      <c r="L8392" t="s">
        <v>26</v>
      </c>
      <c r="N8392" t="s">
        <v>24</v>
      </c>
    </row>
    <row r="8393" spans="1:14" x14ac:dyDescent="0.25">
      <c r="A8393" t="s">
        <v>7578</v>
      </c>
      <c r="B8393" t="s">
        <v>7579</v>
      </c>
      <c r="C8393" t="s">
        <v>398</v>
      </c>
      <c r="D8393" t="s">
        <v>21</v>
      </c>
      <c r="E8393">
        <v>98606</v>
      </c>
      <c r="F8393" t="s">
        <v>22</v>
      </c>
      <c r="G8393" t="s">
        <v>23</v>
      </c>
      <c r="H8393" t="s">
        <v>24</v>
      </c>
      <c r="I8393" t="s">
        <v>24</v>
      </c>
      <c r="J8393" t="s">
        <v>25</v>
      </c>
      <c r="K8393" s="1">
        <v>43207</v>
      </c>
      <c r="L8393" t="s">
        <v>26</v>
      </c>
      <c r="N8393" t="s">
        <v>24</v>
      </c>
    </row>
    <row r="8394" spans="1:14" x14ac:dyDescent="0.25">
      <c r="A8394" t="s">
        <v>3322</v>
      </c>
      <c r="B8394" t="s">
        <v>7585</v>
      </c>
      <c r="C8394" t="s">
        <v>407</v>
      </c>
      <c r="D8394" t="s">
        <v>21</v>
      </c>
      <c r="E8394">
        <v>98604</v>
      </c>
      <c r="F8394" t="s">
        <v>22</v>
      </c>
      <c r="G8394" t="s">
        <v>23</v>
      </c>
      <c r="H8394" t="s">
        <v>24</v>
      </c>
      <c r="I8394" t="s">
        <v>24</v>
      </c>
      <c r="J8394" t="s">
        <v>25</v>
      </c>
      <c r="K8394" s="1">
        <v>43207</v>
      </c>
      <c r="L8394" t="s">
        <v>26</v>
      </c>
      <c r="N8394" t="s">
        <v>24</v>
      </c>
    </row>
    <row r="8395" spans="1:14" x14ac:dyDescent="0.25">
      <c r="A8395" t="s">
        <v>4744</v>
      </c>
      <c r="B8395" t="s">
        <v>4745</v>
      </c>
      <c r="C8395" t="s">
        <v>34</v>
      </c>
      <c r="D8395" t="s">
        <v>21</v>
      </c>
      <c r="E8395">
        <v>98663</v>
      </c>
      <c r="F8395" t="s">
        <v>22</v>
      </c>
      <c r="G8395" t="s">
        <v>23</v>
      </c>
      <c r="H8395" t="s">
        <v>24</v>
      </c>
      <c r="I8395" t="s">
        <v>24</v>
      </c>
      <c r="J8395" t="s">
        <v>25</v>
      </c>
      <c r="K8395" s="1">
        <v>43207</v>
      </c>
      <c r="L8395" t="s">
        <v>26</v>
      </c>
      <c r="N8395" t="s">
        <v>24</v>
      </c>
    </row>
    <row r="8396" spans="1:14" x14ac:dyDescent="0.25">
      <c r="A8396" t="s">
        <v>77</v>
      </c>
      <c r="B8396" t="s">
        <v>8215</v>
      </c>
      <c r="C8396" t="s">
        <v>34</v>
      </c>
      <c r="D8396" t="s">
        <v>21</v>
      </c>
      <c r="E8396">
        <v>98661</v>
      </c>
      <c r="F8396" t="s">
        <v>22</v>
      </c>
      <c r="G8396" t="s">
        <v>23</v>
      </c>
      <c r="H8396" t="s">
        <v>24</v>
      </c>
      <c r="I8396" t="s">
        <v>24</v>
      </c>
      <c r="J8396" t="s">
        <v>25</v>
      </c>
      <c r="K8396" s="1">
        <v>43207</v>
      </c>
      <c r="L8396" t="s">
        <v>26</v>
      </c>
      <c r="N8396" t="s">
        <v>24</v>
      </c>
    </row>
    <row r="8397" spans="1:14" x14ac:dyDescent="0.25">
      <c r="A8397" t="s">
        <v>10438</v>
      </c>
      <c r="B8397" t="s">
        <v>10439</v>
      </c>
      <c r="C8397" t="s">
        <v>10440</v>
      </c>
      <c r="D8397" t="s">
        <v>21</v>
      </c>
      <c r="E8397">
        <v>99371</v>
      </c>
      <c r="F8397" t="s">
        <v>23</v>
      </c>
      <c r="G8397" t="s">
        <v>23</v>
      </c>
      <c r="H8397" t="s">
        <v>24</v>
      </c>
      <c r="I8397" t="s">
        <v>24</v>
      </c>
      <c r="J8397" t="s">
        <v>25</v>
      </c>
      <c r="K8397" s="1">
        <v>43207</v>
      </c>
      <c r="L8397" t="s">
        <v>26</v>
      </c>
      <c r="N8397" t="s">
        <v>24</v>
      </c>
    </row>
    <row r="8398" spans="1:14" x14ac:dyDescent="0.25">
      <c r="A8398" t="s">
        <v>6028</v>
      </c>
      <c r="B8398" t="s">
        <v>7689</v>
      </c>
      <c r="C8398" t="s">
        <v>309</v>
      </c>
      <c r="D8398" t="s">
        <v>21</v>
      </c>
      <c r="E8398">
        <v>98026</v>
      </c>
      <c r="F8398" t="s">
        <v>22</v>
      </c>
      <c r="G8398" t="s">
        <v>23</v>
      </c>
      <c r="H8398" t="s">
        <v>24</v>
      </c>
      <c r="I8398" t="s">
        <v>24</v>
      </c>
      <c r="J8398" t="s">
        <v>25</v>
      </c>
      <c r="K8398" s="1">
        <v>43206</v>
      </c>
      <c r="L8398" t="s">
        <v>26</v>
      </c>
      <c r="N8398" t="s">
        <v>24</v>
      </c>
    </row>
    <row r="8399" spans="1:14" x14ac:dyDescent="0.25">
      <c r="A8399" t="s">
        <v>581</v>
      </c>
      <c r="B8399" t="s">
        <v>8063</v>
      </c>
      <c r="C8399" t="s">
        <v>296</v>
      </c>
      <c r="D8399" t="s">
        <v>21</v>
      </c>
      <c r="E8399">
        <v>98366</v>
      </c>
      <c r="F8399" t="s">
        <v>22</v>
      </c>
      <c r="G8399" t="s">
        <v>23</v>
      </c>
      <c r="H8399" t="s">
        <v>24</v>
      </c>
      <c r="I8399" t="s">
        <v>24</v>
      </c>
      <c r="J8399" t="s">
        <v>25</v>
      </c>
      <c r="K8399" s="1">
        <v>43206</v>
      </c>
      <c r="L8399" t="s">
        <v>26</v>
      </c>
      <c r="N8399" t="s">
        <v>24</v>
      </c>
    </row>
    <row r="8400" spans="1:14" x14ac:dyDescent="0.25">
      <c r="A8400" t="s">
        <v>4748</v>
      </c>
      <c r="B8400" t="s">
        <v>4749</v>
      </c>
      <c r="C8400" t="s">
        <v>1015</v>
      </c>
      <c r="D8400" t="s">
        <v>21</v>
      </c>
      <c r="E8400">
        <v>99362</v>
      </c>
      <c r="F8400" t="s">
        <v>22</v>
      </c>
      <c r="G8400" t="s">
        <v>23</v>
      </c>
      <c r="H8400" t="s">
        <v>24</v>
      </c>
      <c r="I8400" t="s">
        <v>24</v>
      </c>
      <c r="J8400" t="s">
        <v>25</v>
      </c>
      <c r="K8400" s="1">
        <v>43206</v>
      </c>
      <c r="L8400" t="s">
        <v>26</v>
      </c>
      <c r="N8400" t="s">
        <v>24</v>
      </c>
    </row>
    <row r="8401" spans="1:14" x14ac:dyDescent="0.25">
      <c r="A8401" t="s">
        <v>5744</v>
      </c>
      <c r="B8401" t="s">
        <v>5745</v>
      </c>
      <c r="C8401" t="s">
        <v>2661</v>
      </c>
      <c r="D8401" t="s">
        <v>21</v>
      </c>
      <c r="E8401">
        <v>99122</v>
      </c>
      <c r="F8401" t="s">
        <v>22</v>
      </c>
      <c r="G8401" t="s">
        <v>23</v>
      </c>
      <c r="H8401" t="s">
        <v>24</v>
      </c>
      <c r="I8401" t="s">
        <v>24</v>
      </c>
      <c r="J8401" t="s">
        <v>25</v>
      </c>
      <c r="K8401" s="1">
        <v>43206</v>
      </c>
      <c r="L8401" t="s">
        <v>26</v>
      </c>
      <c r="N8401" t="s">
        <v>24</v>
      </c>
    </row>
    <row r="8402" spans="1:14" x14ac:dyDescent="0.25">
      <c r="A8402" t="s">
        <v>2659</v>
      </c>
      <c r="B8402" t="s">
        <v>10441</v>
      </c>
      <c r="C8402" t="s">
        <v>2661</v>
      </c>
      <c r="D8402" t="s">
        <v>21</v>
      </c>
      <c r="E8402">
        <v>99122</v>
      </c>
      <c r="F8402" t="s">
        <v>22</v>
      </c>
      <c r="G8402" t="s">
        <v>23</v>
      </c>
      <c r="H8402" t="s">
        <v>24</v>
      </c>
      <c r="I8402" t="s">
        <v>24</v>
      </c>
      <c r="J8402" t="s">
        <v>25</v>
      </c>
      <c r="K8402" s="1">
        <v>43206</v>
      </c>
      <c r="L8402" t="s">
        <v>26</v>
      </c>
      <c r="N8402" t="s">
        <v>24</v>
      </c>
    </row>
    <row r="8403" spans="1:14" x14ac:dyDescent="0.25">
      <c r="A8403" t="s">
        <v>7254</v>
      </c>
      <c r="B8403" t="s">
        <v>7255</v>
      </c>
      <c r="C8403" t="s">
        <v>2089</v>
      </c>
      <c r="D8403" t="s">
        <v>21</v>
      </c>
      <c r="E8403">
        <v>98338</v>
      </c>
      <c r="F8403" t="s">
        <v>22</v>
      </c>
      <c r="G8403" t="s">
        <v>23</v>
      </c>
      <c r="H8403" t="s">
        <v>24</v>
      </c>
      <c r="I8403" t="s">
        <v>24</v>
      </c>
      <c r="J8403" t="s">
        <v>25</v>
      </c>
      <c r="K8403" s="1">
        <v>43206</v>
      </c>
      <c r="L8403" t="s">
        <v>26</v>
      </c>
      <c r="N8403" t="s">
        <v>24</v>
      </c>
    </row>
    <row r="8404" spans="1:14" x14ac:dyDescent="0.25">
      <c r="A8404" t="s">
        <v>683</v>
      </c>
      <c r="B8404" t="s">
        <v>8288</v>
      </c>
      <c r="C8404" t="s">
        <v>108</v>
      </c>
      <c r="D8404" t="s">
        <v>21</v>
      </c>
      <c r="E8404">
        <v>98201</v>
      </c>
      <c r="F8404" t="s">
        <v>22</v>
      </c>
      <c r="G8404" t="s">
        <v>23</v>
      </c>
      <c r="H8404" t="s">
        <v>24</v>
      </c>
      <c r="I8404" t="s">
        <v>24</v>
      </c>
      <c r="J8404" t="s">
        <v>25</v>
      </c>
      <c r="K8404" s="1">
        <v>43206</v>
      </c>
      <c r="L8404" t="s">
        <v>26</v>
      </c>
      <c r="N8404" t="s">
        <v>24</v>
      </c>
    </row>
    <row r="8405" spans="1:14" x14ac:dyDescent="0.25">
      <c r="A8405" t="s">
        <v>1031</v>
      </c>
      <c r="B8405" t="s">
        <v>5841</v>
      </c>
      <c r="C8405" t="s">
        <v>1453</v>
      </c>
      <c r="D8405" t="s">
        <v>21</v>
      </c>
      <c r="E8405">
        <v>98466</v>
      </c>
      <c r="F8405" t="s">
        <v>22</v>
      </c>
      <c r="G8405" t="s">
        <v>23</v>
      </c>
      <c r="H8405" t="s">
        <v>24</v>
      </c>
      <c r="I8405" t="s">
        <v>24</v>
      </c>
      <c r="J8405" t="s">
        <v>25</v>
      </c>
      <c r="K8405" s="1">
        <v>43206</v>
      </c>
      <c r="L8405" t="s">
        <v>26</v>
      </c>
      <c r="N8405" t="s">
        <v>24</v>
      </c>
    </row>
    <row r="8406" spans="1:14" x14ac:dyDescent="0.25">
      <c r="A8406" t="s">
        <v>10442</v>
      </c>
      <c r="B8406" t="s">
        <v>1014</v>
      </c>
      <c r="C8406" t="s">
        <v>1015</v>
      </c>
      <c r="D8406" t="s">
        <v>21</v>
      </c>
      <c r="E8406">
        <v>99362</v>
      </c>
      <c r="F8406" t="s">
        <v>22</v>
      </c>
      <c r="G8406" t="s">
        <v>23</v>
      </c>
      <c r="H8406" t="s">
        <v>24</v>
      </c>
      <c r="I8406" t="s">
        <v>24</v>
      </c>
      <c r="J8406" t="s">
        <v>25</v>
      </c>
      <c r="K8406" s="1">
        <v>43206</v>
      </c>
      <c r="L8406" t="s">
        <v>26</v>
      </c>
      <c r="N8406" t="s">
        <v>24</v>
      </c>
    </row>
    <row r="8407" spans="1:14" x14ac:dyDescent="0.25">
      <c r="A8407" t="s">
        <v>1113</v>
      </c>
      <c r="B8407" t="s">
        <v>1114</v>
      </c>
      <c r="C8407" t="s">
        <v>1015</v>
      </c>
      <c r="D8407" t="s">
        <v>21</v>
      </c>
      <c r="E8407">
        <v>99362</v>
      </c>
      <c r="F8407" t="s">
        <v>22</v>
      </c>
      <c r="G8407" t="s">
        <v>23</v>
      </c>
      <c r="H8407" t="s">
        <v>24</v>
      </c>
      <c r="I8407" t="s">
        <v>24</v>
      </c>
      <c r="J8407" t="s">
        <v>25</v>
      </c>
      <c r="K8407" s="1">
        <v>43206</v>
      </c>
      <c r="L8407" t="s">
        <v>26</v>
      </c>
      <c r="N8407" t="s">
        <v>24</v>
      </c>
    </row>
    <row r="8408" spans="1:14" x14ac:dyDescent="0.25">
      <c r="A8408" t="s">
        <v>5748</v>
      </c>
      <c r="B8408" t="s">
        <v>5749</v>
      </c>
      <c r="C8408" t="s">
        <v>5750</v>
      </c>
      <c r="D8408" t="s">
        <v>21</v>
      </c>
      <c r="E8408">
        <v>99159</v>
      </c>
      <c r="F8408" t="s">
        <v>22</v>
      </c>
      <c r="G8408" t="s">
        <v>23</v>
      </c>
      <c r="H8408" t="s">
        <v>24</v>
      </c>
      <c r="I8408" t="s">
        <v>24</v>
      </c>
      <c r="J8408" t="s">
        <v>25</v>
      </c>
      <c r="K8408" s="1">
        <v>43206</v>
      </c>
      <c r="L8408" t="s">
        <v>26</v>
      </c>
      <c r="N8408" t="s">
        <v>24</v>
      </c>
    </row>
    <row r="8409" spans="1:14" x14ac:dyDescent="0.25">
      <c r="A8409" t="s">
        <v>4751</v>
      </c>
      <c r="B8409" t="s">
        <v>4752</v>
      </c>
      <c r="C8409" t="s">
        <v>1015</v>
      </c>
      <c r="D8409" t="s">
        <v>21</v>
      </c>
      <c r="E8409">
        <v>99362</v>
      </c>
      <c r="F8409" t="s">
        <v>22</v>
      </c>
      <c r="G8409" t="s">
        <v>23</v>
      </c>
      <c r="H8409" t="s">
        <v>24</v>
      </c>
      <c r="I8409" t="s">
        <v>24</v>
      </c>
      <c r="J8409" t="s">
        <v>25</v>
      </c>
      <c r="K8409" s="1">
        <v>43206</v>
      </c>
      <c r="L8409" t="s">
        <v>26</v>
      </c>
      <c r="N8409" t="s">
        <v>24</v>
      </c>
    </row>
    <row r="8410" spans="1:14" x14ac:dyDescent="0.25">
      <c r="A8410" t="s">
        <v>10443</v>
      </c>
      <c r="B8410" t="s">
        <v>10444</v>
      </c>
      <c r="C8410" t="s">
        <v>236</v>
      </c>
      <c r="D8410" t="s">
        <v>21</v>
      </c>
      <c r="E8410">
        <v>98406</v>
      </c>
      <c r="F8410" t="s">
        <v>22</v>
      </c>
      <c r="G8410" t="s">
        <v>23</v>
      </c>
      <c r="H8410" t="s">
        <v>24</v>
      </c>
      <c r="I8410" t="s">
        <v>24</v>
      </c>
      <c r="J8410" t="s">
        <v>25</v>
      </c>
      <c r="K8410" s="1">
        <v>43206</v>
      </c>
      <c r="L8410" t="s">
        <v>26</v>
      </c>
      <c r="N8410" t="s">
        <v>24</v>
      </c>
    </row>
    <row r="8411" spans="1:14" x14ac:dyDescent="0.25">
      <c r="A8411" t="s">
        <v>6173</v>
      </c>
      <c r="B8411" t="s">
        <v>6174</v>
      </c>
      <c r="C8411" t="s">
        <v>236</v>
      </c>
      <c r="D8411" t="s">
        <v>21</v>
      </c>
      <c r="E8411">
        <v>98402</v>
      </c>
      <c r="F8411" t="s">
        <v>23</v>
      </c>
      <c r="G8411" t="s">
        <v>23</v>
      </c>
      <c r="H8411" t="s">
        <v>24</v>
      </c>
      <c r="I8411" t="s">
        <v>24</v>
      </c>
      <c r="J8411" t="s">
        <v>25</v>
      </c>
      <c r="K8411" s="1">
        <v>43206</v>
      </c>
      <c r="L8411" t="s">
        <v>26</v>
      </c>
      <c r="N8411" t="s">
        <v>24</v>
      </c>
    </row>
    <row r="8412" spans="1:14" x14ac:dyDescent="0.25">
      <c r="A8412" t="s">
        <v>1385</v>
      </c>
      <c r="B8412" t="s">
        <v>1386</v>
      </c>
      <c r="C8412" t="s">
        <v>1387</v>
      </c>
      <c r="D8412" t="s">
        <v>21</v>
      </c>
      <c r="E8412">
        <v>98424</v>
      </c>
      <c r="F8412" t="s">
        <v>23</v>
      </c>
      <c r="G8412" t="s">
        <v>23</v>
      </c>
      <c r="H8412" t="s">
        <v>24</v>
      </c>
      <c r="I8412" t="s">
        <v>24</v>
      </c>
      <c r="J8412" t="s">
        <v>25</v>
      </c>
      <c r="K8412" s="1">
        <v>43206</v>
      </c>
      <c r="L8412" t="s">
        <v>26</v>
      </c>
      <c r="N8412" t="s">
        <v>24</v>
      </c>
    </row>
    <row r="8413" spans="1:14" x14ac:dyDescent="0.25">
      <c r="A8413" t="s">
        <v>4054</v>
      </c>
      <c r="B8413" t="s">
        <v>4055</v>
      </c>
      <c r="C8413" t="s">
        <v>4056</v>
      </c>
      <c r="D8413" t="s">
        <v>21</v>
      </c>
      <c r="E8413">
        <v>99343</v>
      </c>
      <c r="F8413" t="s">
        <v>22</v>
      </c>
      <c r="G8413" t="s">
        <v>23</v>
      </c>
      <c r="H8413" t="s">
        <v>24</v>
      </c>
      <c r="I8413" t="s">
        <v>24</v>
      </c>
      <c r="J8413" t="s">
        <v>25</v>
      </c>
      <c r="K8413" s="1">
        <v>43205</v>
      </c>
      <c r="L8413" t="s">
        <v>26</v>
      </c>
      <c r="N8413" t="s">
        <v>24</v>
      </c>
    </row>
    <row r="8414" spans="1:14" x14ac:dyDescent="0.25">
      <c r="A8414" t="s">
        <v>1561</v>
      </c>
      <c r="B8414" t="s">
        <v>5740</v>
      </c>
      <c r="C8414" t="s">
        <v>2661</v>
      </c>
      <c r="D8414" t="s">
        <v>21</v>
      </c>
      <c r="E8414">
        <v>99122</v>
      </c>
      <c r="F8414" t="s">
        <v>22</v>
      </c>
      <c r="G8414" t="s">
        <v>23</v>
      </c>
      <c r="H8414" t="s">
        <v>24</v>
      </c>
      <c r="I8414" t="s">
        <v>24</v>
      </c>
      <c r="J8414" t="s">
        <v>25</v>
      </c>
      <c r="K8414" s="1">
        <v>43205</v>
      </c>
      <c r="L8414" t="s">
        <v>26</v>
      </c>
      <c r="N8414" t="s">
        <v>24</v>
      </c>
    </row>
    <row r="8415" spans="1:14" x14ac:dyDescent="0.25">
      <c r="A8415" t="s">
        <v>3996</v>
      </c>
      <c r="B8415" t="s">
        <v>4083</v>
      </c>
      <c r="C8415" t="s">
        <v>3807</v>
      </c>
      <c r="D8415" t="s">
        <v>21</v>
      </c>
      <c r="E8415">
        <v>99326</v>
      </c>
      <c r="F8415" t="s">
        <v>22</v>
      </c>
      <c r="G8415" t="s">
        <v>23</v>
      </c>
      <c r="H8415" t="s">
        <v>24</v>
      </c>
      <c r="I8415" t="s">
        <v>24</v>
      </c>
      <c r="J8415" t="s">
        <v>25</v>
      </c>
      <c r="K8415" s="1">
        <v>43205</v>
      </c>
      <c r="L8415" t="s">
        <v>26</v>
      </c>
      <c r="N8415" t="s">
        <v>24</v>
      </c>
    </row>
    <row r="8416" spans="1:14" x14ac:dyDescent="0.25">
      <c r="A8416" t="s">
        <v>3644</v>
      </c>
      <c r="B8416" t="s">
        <v>4087</v>
      </c>
      <c r="C8416" t="s">
        <v>3807</v>
      </c>
      <c r="D8416" t="s">
        <v>21</v>
      </c>
      <c r="E8416">
        <v>99326</v>
      </c>
      <c r="F8416" t="s">
        <v>22</v>
      </c>
      <c r="G8416" t="s">
        <v>23</v>
      </c>
      <c r="H8416" t="s">
        <v>24</v>
      </c>
      <c r="I8416" t="s">
        <v>24</v>
      </c>
      <c r="J8416" t="s">
        <v>25</v>
      </c>
      <c r="K8416" s="1">
        <v>43205</v>
      </c>
      <c r="L8416" t="s">
        <v>26</v>
      </c>
      <c r="N8416" t="s">
        <v>24</v>
      </c>
    </row>
    <row r="8417" spans="1:14" x14ac:dyDescent="0.25">
      <c r="A8417" t="s">
        <v>4070</v>
      </c>
      <c r="B8417" t="s">
        <v>4071</v>
      </c>
      <c r="C8417" t="s">
        <v>1932</v>
      </c>
      <c r="D8417" t="s">
        <v>21</v>
      </c>
      <c r="E8417">
        <v>99343</v>
      </c>
      <c r="F8417" t="s">
        <v>22</v>
      </c>
      <c r="G8417" t="s">
        <v>23</v>
      </c>
      <c r="H8417" t="s">
        <v>24</v>
      </c>
      <c r="I8417" t="s">
        <v>24</v>
      </c>
      <c r="J8417" t="s">
        <v>25</v>
      </c>
      <c r="K8417" s="1">
        <v>43205</v>
      </c>
      <c r="L8417" t="s">
        <v>26</v>
      </c>
      <c r="N8417" t="s">
        <v>24</v>
      </c>
    </row>
    <row r="8418" spans="1:14" x14ac:dyDescent="0.25">
      <c r="A8418" t="s">
        <v>10445</v>
      </c>
      <c r="B8418" t="s">
        <v>7587</v>
      </c>
      <c r="C8418" t="s">
        <v>29</v>
      </c>
      <c r="D8418" t="s">
        <v>21</v>
      </c>
      <c r="E8418">
        <v>98801</v>
      </c>
      <c r="F8418" t="s">
        <v>22</v>
      </c>
      <c r="G8418" t="s">
        <v>23</v>
      </c>
      <c r="H8418" t="s">
        <v>24</v>
      </c>
      <c r="I8418" t="s">
        <v>24</v>
      </c>
      <c r="J8418" t="s">
        <v>25</v>
      </c>
      <c r="K8418" s="1">
        <v>43205</v>
      </c>
      <c r="L8418" t="s">
        <v>26</v>
      </c>
      <c r="N8418" t="s">
        <v>24</v>
      </c>
    </row>
    <row r="8419" spans="1:14" x14ac:dyDescent="0.25">
      <c r="A8419" t="s">
        <v>77</v>
      </c>
      <c r="B8419" t="s">
        <v>5753</v>
      </c>
      <c r="C8419" t="s">
        <v>2661</v>
      </c>
      <c r="D8419" t="s">
        <v>21</v>
      </c>
      <c r="E8419">
        <v>99122</v>
      </c>
      <c r="F8419" t="s">
        <v>22</v>
      </c>
      <c r="G8419" t="s">
        <v>23</v>
      </c>
      <c r="H8419" t="s">
        <v>24</v>
      </c>
      <c r="I8419" t="s">
        <v>24</v>
      </c>
      <c r="J8419" t="s">
        <v>25</v>
      </c>
      <c r="K8419" s="1">
        <v>43205</v>
      </c>
      <c r="L8419" t="s">
        <v>26</v>
      </c>
      <c r="N8419" t="s">
        <v>24</v>
      </c>
    </row>
    <row r="8420" spans="1:14" x14ac:dyDescent="0.25">
      <c r="A8420" t="s">
        <v>556</v>
      </c>
      <c r="B8420" t="s">
        <v>7947</v>
      </c>
      <c r="C8420" t="s">
        <v>266</v>
      </c>
      <c r="D8420" t="s">
        <v>21</v>
      </c>
      <c r="E8420">
        <v>98092</v>
      </c>
      <c r="F8420" t="s">
        <v>22</v>
      </c>
      <c r="G8420" t="s">
        <v>23</v>
      </c>
      <c r="H8420" t="s">
        <v>24</v>
      </c>
      <c r="I8420" t="s">
        <v>24</v>
      </c>
      <c r="J8420" t="s">
        <v>25</v>
      </c>
      <c r="K8420" s="1">
        <v>43205</v>
      </c>
      <c r="L8420" t="s">
        <v>26</v>
      </c>
      <c r="N8420" t="s">
        <v>24</v>
      </c>
    </row>
    <row r="8421" spans="1:14" x14ac:dyDescent="0.25">
      <c r="A8421" t="s">
        <v>7236</v>
      </c>
      <c r="B8421" t="s">
        <v>7237</v>
      </c>
      <c r="C8421" t="s">
        <v>2089</v>
      </c>
      <c r="D8421" t="s">
        <v>21</v>
      </c>
      <c r="E8421">
        <v>98338</v>
      </c>
      <c r="F8421" t="s">
        <v>22</v>
      </c>
      <c r="G8421" t="s">
        <v>23</v>
      </c>
      <c r="H8421" t="s">
        <v>24</v>
      </c>
      <c r="I8421" t="s">
        <v>24</v>
      </c>
      <c r="J8421" t="s">
        <v>25</v>
      </c>
      <c r="K8421" s="1">
        <v>43203</v>
      </c>
      <c r="L8421" t="s">
        <v>26</v>
      </c>
      <c r="N8421" t="s">
        <v>24</v>
      </c>
    </row>
    <row r="8422" spans="1:14" x14ac:dyDescent="0.25">
      <c r="A8422" t="s">
        <v>7238</v>
      </c>
      <c r="B8422" t="s">
        <v>7239</v>
      </c>
      <c r="C8422" t="s">
        <v>2089</v>
      </c>
      <c r="D8422" t="s">
        <v>21</v>
      </c>
      <c r="E8422">
        <v>98338</v>
      </c>
      <c r="F8422" t="s">
        <v>22</v>
      </c>
      <c r="G8422" t="s">
        <v>23</v>
      </c>
      <c r="H8422" t="s">
        <v>24</v>
      </c>
      <c r="I8422" t="s">
        <v>24</v>
      </c>
      <c r="J8422" t="s">
        <v>25</v>
      </c>
      <c r="K8422" s="1">
        <v>43203</v>
      </c>
      <c r="L8422" t="s">
        <v>26</v>
      </c>
      <c r="N8422" t="s">
        <v>24</v>
      </c>
    </row>
    <row r="8423" spans="1:14" x14ac:dyDescent="0.25">
      <c r="A8423" t="s">
        <v>3299</v>
      </c>
      <c r="B8423" t="s">
        <v>3300</v>
      </c>
      <c r="C8423" t="s">
        <v>519</v>
      </c>
      <c r="D8423" t="s">
        <v>21</v>
      </c>
      <c r="E8423">
        <v>98671</v>
      </c>
      <c r="F8423" t="s">
        <v>22</v>
      </c>
      <c r="G8423" t="s">
        <v>23</v>
      </c>
      <c r="H8423" t="s">
        <v>24</v>
      </c>
      <c r="I8423" t="s">
        <v>24</v>
      </c>
      <c r="J8423" t="s">
        <v>25</v>
      </c>
      <c r="K8423" s="1">
        <v>43203</v>
      </c>
      <c r="L8423" t="s">
        <v>26</v>
      </c>
      <c r="N8423" t="s">
        <v>24</v>
      </c>
    </row>
    <row r="8424" spans="1:14" x14ac:dyDescent="0.25">
      <c r="A8424" t="s">
        <v>7242</v>
      </c>
      <c r="B8424" t="s">
        <v>7243</v>
      </c>
      <c r="C8424" t="s">
        <v>2089</v>
      </c>
      <c r="D8424" t="s">
        <v>21</v>
      </c>
      <c r="E8424">
        <v>98338</v>
      </c>
      <c r="F8424" t="s">
        <v>22</v>
      </c>
      <c r="G8424" t="s">
        <v>23</v>
      </c>
      <c r="H8424" t="s">
        <v>24</v>
      </c>
      <c r="I8424" t="s">
        <v>24</v>
      </c>
      <c r="J8424" t="s">
        <v>25</v>
      </c>
      <c r="K8424" s="1">
        <v>43203</v>
      </c>
      <c r="L8424" t="s">
        <v>26</v>
      </c>
      <c r="N8424" t="s">
        <v>24</v>
      </c>
    </row>
    <row r="8425" spans="1:14" x14ac:dyDescent="0.25">
      <c r="A8425" t="s">
        <v>7246</v>
      </c>
      <c r="B8425" t="s">
        <v>7247</v>
      </c>
      <c r="C8425" t="s">
        <v>2089</v>
      </c>
      <c r="D8425" t="s">
        <v>21</v>
      </c>
      <c r="E8425">
        <v>98338</v>
      </c>
      <c r="F8425" t="s">
        <v>22</v>
      </c>
      <c r="G8425" t="s">
        <v>23</v>
      </c>
      <c r="H8425" t="s">
        <v>24</v>
      </c>
      <c r="I8425" t="s">
        <v>24</v>
      </c>
      <c r="J8425" t="s">
        <v>25</v>
      </c>
      <c r="K8425" s="1">
        <v>43203</v>
      </c>
      <c r="L8425" t="s">
        <v>26</v>
      </c>
      <c r="N8425" t="s">
        <v>24</v>
      </c>
    </row>
    <row r="8426" spans="1:14" x14ac:dyDescent="0.25">
      <c r="A8426" t="s">
        <v>111</v>
      </c>
      <c r="B8426" t="s">
        <v>1986</v>
      </c>
      <c r="C8426" t="s">
        <v>34</v>
      </c>
      <c r="D8426" t="s">
        <v>21</v>
      </c>
      <c r="E8426">
        <v>98661</v>
      </c>
      <c r="F8426" t="s">
        <v>22</v>
      </c>
      <c r="G8426" t="s">
        <v>23</v>
      </c>
      <c r="H8426" t="s">
        <v>24</v>
      </c>
      <c r="I8426" t="s">
        <v>24</v>
      </c>
      <c r="J8426" t="s">
        <v>25</v>
      </c>
      <c r="K8426" s="1">
        <v>43203</v>
      </c>
      <c r="L8426" t="s">
        <v>26</v>
      </c>
      <c r="N8426" t="s">
        <v>24</v>
      </c>
    </row>
    <row r="8427" spans="1:14" x14ac:dyDescent="0.25">
      <c r="A8427" t="s">
        <v>2228</v>
      </c>
      <c r="B8427" t="s">
        <v>8183</v>
      </c>
      <c r="C8427" t="s">
        <v>34</v>
      </c>
      <c r="D8427" t="s">
        <v>21</v>
      </c>
      <c r="E8427">
        <v>98661</v>
      </c>
      <c r="F8427" t="s">
        <v>22</v>
      </c>
      <c r="G8427" t="s">
        <v>23</v>
      </c>
      <c r="H8427" t="s">
        <v>24</v>
      </c>
      <c r="I8427" t="s">
        <v>24</v>
      </c>
      <c r="J8427" t="s">
        <v>25</v>
      </c>
      <c r="K8427" s="1">
        <v>43203</v>
      </c>
      <c r="L8427" t="s">
        <v>26</v>
      </c>
      <c r="N8427" t="s">
        <v>24</v>
      </c>
    </row>
    <row r="8428" spans="1:14" x14ac:dyDescent="0.25">
      <c r="A8428" t="s">
        <v>8184</v>
      </c>
      <c r="B8428" t="s">
        <v>8185</v>
      </c>
      <c r="C8428" t="s">
        <v>34</v>
      </c>
      <c r="D8428" t="s">
        <v>21</v>
      </c>
      <c r="E8428">
        <v>98662</v>
      </c>
      <c r="F8428" t="s">
        <v>22</v>
      </c>
      <c r="G8428" t="s">
        <v>23</v>
      </c>
      <c r="H8428" t="s">
        <v>24</v>
      </c>
      <c r="I8428" t="s">
        <v>24</v>
      </c>
      <c r="J8428" t="s">
        <v>25</v>
      </c>
      <c r="K8428" s="1">
        <v>43203</v>
      </c>
      <c r="L8428" t="s">
        <v>26</v>
      </c>
      <c r="N8428" t="s">
        <v>24</v>
      </c>
    </row>
    <row r="8429" spans="1:14" x14ac:dyDescent="0.25">
      <c r="A8429" t="s">
        <v>219</v>
      </c>
      <c r="B8429" t="s">
        <v>220</v>
      </c>
      <c r="C8429" t="s">
        <v>221</v>
      </c>
      <c r="D8429" t="s">
        <v>21</v>
      </c>
      <c r="E8429">
        <v>98607</v>
      </c>
      <c r="F8429" t="s">
        <v>22</v>
      </c>
      <c r="G8429" t="s">
        <v>23</v>
      </c>
      <c r="H8429" t="s">
        <v>24</v>
      </c>
      <c r="I8429" t="s">
        <v>24</v>
      </c>
      <c r="J8429" t="s">
        <v>25</v>
      </c>
      <c r="K8429" s="1">
        <v>43203</v>
      </c>
      <c r="L8429" t="s">
        <v>26</v>
      </c>
      <c r="N8429" t="s">
        <v>24</v>
      </c>
    </row>
    <row r="8430" spans="1:14" x14ac:dyDescent="0.25">
      <c r="A8430" t="s">
        <v>417</v>
      </c>
      <c r="B8430" t="s">
        <v>418</v>
      </c>
      <c r="C8430" t="s">
        <v>34</v>
      </c>
      <c r="D8430" t="s">
        <v>21</v>
      </c>
      <c r="E8430">
        <v>98660</v>
      </c>
      <c r="F8430" t="s">
        <v>22</v>
      </c>
      <c r="G8430" t="s">
        <v>23</v>
      </c>
      <c r="H8430" t="s">
        <v>24</v>
      </c>
      <c r="I8430" t="s">
        <v>24</v>
      </c>
      <c r="J8430" t="s">
        <v>25</v>
      </c>
      <c r="K8430" s="1">
        <v>43203</v>
      </c>
      <c r="L8430" t="s">
        <v>26</v>
      </c>
      <c r="N8430" t="s">
        <v>24</v>
      </c>
    </row>
    <row r="8431" spans="1:14" x14ac:dyDescent="0.25">
      <c r="A8431" t="s">
        <v>8195</v>
      </c>
      <c r="B8431" t="s">
        <v>8196</v>
      </c>
      <c r="C8431" t="s">
        <v>34</v>
      </c>
      <c r="D8431" t="s">
        <v>21</v>
      </c>
      <c r="E8431">
        <v>98683</v>
      </c>
      <c r="F8431" t="s">
        <v>22</v>
      </c>
      <c r="G8431" t="s">
        <v>23</v>
      </c>
      <c r="H8431" t="s">
        <v>24</v>
      </c>
      <c r="I8431" t="s">
        <v>24</v>
      </c>
      <c r="J8431" t="s">
        <v>25</v>
      </c>
      <c r="K8431" s="1">
        <v>43203</v>
      </c>
      <c r="L8431" t="s">
        <v>26</v>
      </c>
      <c r="N8431" t="s">
        <v>24</v>
      </c>
    </row>
    <row r="8432" spans="1:14" x14ac:dyDescent="0.25">
      <c r="A8432" t="s">
        <v>2590</v>
      </c>
      <c r="B8432" t="s">
        <v>2591</v>
      </c>
      <c r="C8432" t="s">
        <v>20</v>
      </c>
      <c r="D8432" t="s">
        <v>21</v>
      </c>
      <c r="E8432">
        <v>98105</v>
      </c>
      <c r="F8432" t="s">
        <v>23</v>
      </c>
      <c r="G8432" t="s">
        <v>23</v>
      </c>
      <c r="H8432" t="s">
        <v>24</v>
      </c>
      <c r="I8432" t="s">
        <v>24</v>
      </c>
      <c r="J8432" t="s">
        <v>25</v>
      </c>
      <c r="K8432" s="1">
        <v>43203</v>
      </c>
      <c r="L8432" t="s">
        <v>26</v>
      </c>
      <c r="N8432" t="s">
        <v>24</v>
      </c>
    </row>
    <row r="8433" spans="1:14" x14ac:dyDescent="0.25">
      <c r="A8433" t="s">
        <v>6449</v>
      </c>
      <c r="B8433" t="s">
        <v>6450</v>
      </c>
      <c r="C8433" t="s">
        <v>519</v>
      </c>
      <c r="D8433" t="s">
        <v>21</v>
      </c>
      <c r="E8433">
        <v>98671</v>
      </c>
      <c r="F8433" t="s">
        <v>22</v>
      </c>
      <c r="G8433" t="s">
        <v>23</v>
      </c>
      <c r="H8433" t="s">
        <v>24</v>
      </c>
      <c r="I8433" t="s">
        <v>24</v>
      </c>
      <c r="J8433" t="s">
        <v>25</v>
      </c>
      <c r="K8433" s="1">
        <v>43203</v>
      </c>
      <c r="L8433" t="s">
        <v>26</v>
      </c>
      <c r="N8433" t="s">
        <v>24</v>
      </c>
    </row>
    <row r="8434" spans="1:14" x14ac:dyDescent="0.25">
      <c r="A8434" t="s">
        <v>405</v>
      </c>
      <c r="B8434" t="s">
        <v>4473</v>
      </c>
      <c r="C8434" t="s">
        <v>34</v>
      </c>
      <c r="D8434" t="s">
        <v>21</v>
      </c>
      <c r="E8434">
        <v>98685</v>
      </c>
      <c r="F8434" t="s">
        <v>22</v>
      </c>
      <c r="G8434" t="s">
        <v>23</v>
      </c>
      <c r="H8434" t="s">
        <v>24</v>
      </c>
      <c r="I8434" t="s">
        <v>24</v>
      </c>
      <c r="J8434" t="s">
        <v>25</v>
      </c>
      <c r="K8434" s="1">
        <v>43203</v>
      </c>
      <c r="L8434" t="s">
        <v>26</v>
      </c>
      <c r="N8434" t="s">
        <v>24</v>
      </c>
    </row>
    <row r="8435" spans="1:14" x14ac:dyDescent="0.25">
      <c r="A8435" t="s">
        <v>4732</v>
      </c>
      <c r="B8435" t="s">
        <v>4733</v>
      </c>
      <c r="C8435" t="s">
        <v>34</v>
      </c>
      <c r="D8435" t="s">
        <v>21</v>
      </c>
      <c r="E8435">
        <v>98660</v>
      </c>
      <c r="F8435" t="s">
        <v>22</v>
      </c>
      <c r="G8435" t="s">
        <v>23</v>
      </c>
      <c r="H8435" t="s">
        <v>24</v>
      </c>
      <c r="I8435" t="s">
        <v>24</v>
      </c>
      <c r="J8435" t="s">
        <v>25</v>
      </c>
      <c r="K8435" s="1">
        <v>43203</v>
      </c>
      <c r="L8435" t="s">
        <v>26</v>
      </c>
      <c r="N8435" t="s">
        <v>24</v>
      </c>
    </row>
    <row r="8436" spans="1:14" x14ac:dyDescent="0.25">
      <c r="A8436" t="s">
        <v>2610</v>
      </c>
      <c r="B8436" t="s">
        <v>2611</v>
      </c>
      <c r="C8436" t="s">
        <v>20</v>
      </c>
      <c r="D8436" t="s">
        <v>21</v>
      </c>
      <c r="E8436">
        <v>98103</v>
      </c>
      <c r="F8436" t="s">
        <v>23</v>
      </c>
      <c r="G8436" t="s">
        <v>23</v>
      </c>
      <c r="H8436" t="s">
        <v>24</v>
      </c>
      <c r="I8436" t="s">
        <v>24</v>
      </c>
      <c r="J8436" t="s">
        <v>25</v>
      </c>
      <c r="K8436" s="1">
        <v>43203</v>
      </c>
      <c r="L8436" t="s">
        <v>26</v>
      </c>
      <c r="N8436" t="s">
        <v>24</v>
      </c>
    </row>
    <row r="8437" spans="1:14" x14ac:dyDescent="0.25">
      <c r="A8437" t="s">
        <v>4409</v>
      </c>
      <c r="B8437" t="s">
        <v>4410</v>
      </c>
      <c r="C8437" t="s">
        <v>224</v>
      </c>
      <c r="D8437" t="s">
        <v>21</v>
      </c>
      <c r="E8437">
        <v>98133</v>
      </c>
      <c r="F8437" t="s">
        <v>22</v>
      </c>
      <c r="G8437" t="s">
        <v>23</v>
      </c>
      <c r="H8437" t="s">
        <v>24</v>
      </c>
      <c r="I8437" t="s">
        <v>24</v>
      </c>
      <c r="J8437" t="s">
        <v>25</v>
      </c>
      <c r="K8437" s="1">
        <v>43202</v>
      </c>
      <c r="L8437" t="s">
        <v>26</v>
      </c>
      <c r="N8437" t="s">
        <v>24</v>
      </c>
    </row>
    <row r="8438" spans="1:14" x14ac:dyDescent="0.25">
      <c r="A8438" t="s">
        <v>5128</v>
      </c>
      <c r="B8438" t="s">
        <v>5129</v>
      </c>
      <c r="C8438" t="s">
        <v>3694</v>
      </c>
      <c r="D8438" t="s">
        <v>21</v>
      </c>
      <c r="E8438">
        <v>98042</v>
      </c>
      <c r="F8438" t="s">
        <v>22</v>
      </c>
      <c r="G8438" t="s">
        <v>23</v>
      </c>
      <c r="H8438" t="s">
        <v>24</v>
      </c>
      <c r="I8438" t="s">
        <v>24</v>
      </c>
      <c r="J8438" t="s">
        <v>25</v>
      </c>
      <c r="K8438" s="1">
        <v>43202</v>
      </c>
      <c r="L8438" t="s">
        <v>26</v>
      </c>
      <c r="N8438" t="s">
        <v>24</v>
      </c>
    </row>
    <row r="8439" spans="1:14" x14ac:dyDescent="0.25">
      <c r="A8439" t="s">
        <v>5426</v>
      </c>
      <c r="B8439" t="s">
        <v>5427</v>
      </c>
      <c r="C8439" t="s">
        <v>3694</v>
      </c>
      <c r="D8439" t="s">
        <v>21</v>
      </c>
      <c r="E8439">
        <v>98042</v>
      </c>
      <c r="F8439" t="s">
        <v>22</v>
      </c>
      <c r="G8439" t="s">
        <v>23</v>
      </c>
      <c r="H8439" t="s">
        <v>24</v>
      </c>
      <c r="I8439" t="s">
        <v>24</v>
      </c>
      <c r="J8439" t="s">
        <v>25</v>
      </c>
      <c r="K8439" s="1">
        <v>43202</v>
      </c>
      <c r="L8439" t="s">
        <v>26</v>
      </c>
      <c r="N8439" t="s">
        <v>24</v>
      </c>
    </row>
    <row r="8440" spans="1:14" x14ac:dyDescent="0.25">
      <c r="A8440" t="s">
        <v>4415</v>
      </c>
      <c r="B8440" t="s">
        <v>4416</v>
      </c>
      <c r="C8440" t="s">
        <v>224</v>
      </c>
      <c r="D8440" t="s">
        <v>21</v>
      </c>
      <c r="E8440">
        <v>98133</v>
      </c>
      <c r="F8440" t="s">
        <v>22</v>
      </c>
      <c r="G8440" t="s">
        <v>23</v>
      </c>
      <c r="H8440" t="s">
        <v>24</v>
      </c>
      <c r="I8440" t="s">
        <v>24</v>
      </c>
      <c r="J8440" t="s">
        <v>25</v>
      </c>
      <c r="K8440" s="1">
        <v>43202</v>
      </c>
      <c r="L8440" t="s">
        <v>26</v>
      </c>
      <c r="N8440" t="s">
        <v>24</v>
      </c>
    </row>
    <row r="8441" spans="1:14" x14ac:dyDescent="0.25">
      <c r="A8441" t="s">
        <v>5135</v>
      </c>
      <c r="B8441" t="s">
        <v>5136</v>
      </c>
      <c r="C8441" t="s">
        <v>3694</v>
      </c>
      <c r="D8441" t="s">
        <v>21</v>
      </c>
      <c r="E8441">
        <v>98042</v>
      </c>
      <c r="F8441" t="s">
        <v>22</v>
      </c>
      <c r="G8441" t="s">
        <v>23</v>
      </c>
      <c r="H8441" t="s">
        <v>24</v>
      </c>
      <c r="I8441" t="s">
        <v>24</v>
      </c>
      <c r="J8441" t="s">
        <v>25</v>
      </c>
      <c r="K8441" s="1">
        <v>43202</v>
      </c>
      <c r="L8441" t="s">
        <v>26</v>
      </c>
      <c r="N8441" t="s">
        <v>24</v>
      </c>
    </row>
    <row r="8442" spans="1:14" x14ac:dyDescent="0.25">
      <c r="A8442" t="s">
        <v>5811</v>
      </c>
      <c r="B8442" t="s">
        <v>5812</v>
      </c>
      <c r="C8442" t="s">
        <v>3694</v>
      </c>
      <c r="D8442" t="s">
        <v>21</v>
      </c>
      <c r="E8442">
        <v>98042</v>
      </c>
      <c r="F8442" t="s">
        <v>22</v>
      </c>
      <c r="G8442" t="s">
        <v>23</v>
      </c>
      <c r="H8442" t="s">
        <v>24</v>
      </c>
      <c r="I8442" t="s">
        <v>24</v>
      </c>
      <c r="J8442" t="s">
        <v>25</v>
      </c>
      <c r="K8442" s="1">
        <v>43202</v>
      </c>
      <c r="L8442" t="s">
        <v>26</v>
      </c>
      <c r="N8442" t="s">
        <v>24</v>
      </c>
    </row>
    <row r="8443" spans="1:14" x14ac:dyDescent="0.25">
      <c r="A8443" t="s">
        <v>773</v>
      </c>
      <c r="B8443" t="s">
        <v>5708</v>
      </c>
      <c r="C8443" t="s">
        <v>3694</v>
      </c>
      <c r="D8443" t="s">
        <v>21</v>
      </c>
      <c r="E8443">
        <v>98032</v>
      </c>
      <c r="F8443" t="s">
        <v>22</v>
      </c>
      <c r="G8443" t="s">
        <v>23</v>
      </c>
      <c r="H8443" t="s">
        <v>24</v>
      </c>
      <c r="I8443" t="s">
        <v>24</v>
      </c>
      <c r="J8443" t="s">
        <v>25</v>
      </c>
      <c r="K8443" s="1">
        <v>43202</v>
      </c>
      <c r="L8443" t="s">
        <v>26</v>
      </c>
      <c r="N8443" t="s">
        <v>24</v>
      </c>
    </row>
    <row r="8444" spans="1:14" x14ac:dyDescent="0.25">
      <c r="A8444" t="s">
        <v>3678</v>
      </c>
      <c r="B8444" t="s">
        <v>3679</v>
      </c>
      <c r="C8444" t="s">
        <v>1563</v>
      </c>
      <c r="D8444" t="s">
        <v>21</v>
      </c>
      <c r="E8444">
        <v>98010</v>
      </c>
      <c r="F8444" t="s">
        <v>22</v>
      </c>
      <c r="G8444" t="s">
        <v>23</v>
      </c>
      <c r="H8444" t="s">
        <v>24</v>
      </c>
      <c r="I8444" t="s">
        <v>24</v>
      </c>
      <c r="J8444" t="s">
        <v>25</v>
      </c>
      <c r="K8444" s="1">
        <v>43202</v>
      </c>
      <c r="L8444" t="s">
        <v>26</v>
      </c>
      <c r="N8444" t="s">
        <v>24</v>
      </c>
    </row>
    <row r="8445" spans="1:14" x14ac:dyDescent="0.25">
      <c r="A8445" t="s">
        <v>773</v>
      </c>
      <c r="B8445" t="s">
        <v>5140</v>
      </c>
      <c r="C8445" t="s">
        <v>3694</v>
      </c>
      <c r="D8445" t="s">
        <v>21</v>
      </c>
      <c r="E8445">
        <v>98042</v>
      </c>
      <c r="F8445" t="s">
        <v>22</v>
      </c>
      <c r="G8445" t="s">
        <v>23</v>
      </c>
      <c r="H8445" t="s">
        <v>24</v>
      </c>
      <c r="I8445" t="s">
        <v>24</v>
      </c>
      <c r="J8445" t="s">
        <v>25</v>
      </c>
      <c r="K8445" s="1">
        <v>43202</v>
      </c>
      <c r="L8445" t="s">
        <v>26</v>
      </c>
      <c r="N8445" t="s">
        <v>24</v>
      </c>
    </row>
    <row r="8446" spans="1:14" x14ac:dyDescent="0.25">
      <c r="A8446" t="s">
        <v>5968</v>
      </c>
      <c r="B8446" t="s">
        <v>5969</v>
      </c>
      <c r="C8446" t="s">
        <v>296</v>
      </c>
      <c r="D8446" t="s">
        <v>21</v>
      </c>
      <c r="E8446">
        <v>98366</v>
      </c>
      <c r="F8446" t="s">
        <v>22</v>
      </c>
      <c r="G8446" t="s">
        <v>22</v>
      </c>
      <c r="H8446" t="s">
        <v>116</v>
      </c>
      <c r="I8446" t="s">
        <v>117</v>
      </c>
      <c r="J8446" s="1">
        <v>43157</v>
      </c>
      <c r="K8446" s="1">
        <v>43202</v>
      </c>
      <c r="L8446" t="s">
        <v>118</v>
      </c>
      <c r="N8446" t="s">
        <v>1849</v>
      </c>
    </row>
    <row r="8447" spans="1:14" x14ac:dyDescent="0.25">
      <c r="A8447">
        <v>76</v>
      </c>
      <c r="B8447" t="s">
        <v>4423</v>
      </c>
      <c r="C8447" t="s">
        <v>224</v>
      </c>
      <c r="D8447" t="s">
        <v>21</v>
      </c>
      <c r="E8447">
        <v>98177</v>
      </c>
      <c r="F8447" t="s">
        <v>22</v>
      </c>
      <c r="G8447" t="s">
        <v>23</v>
      </c>
      <c r="H8447" t="s">
        <v>24</v>
      </c>
      <c r="I8447" t="s">
        <v>24</v>
      </c>
      <c r="J8447" t="s">
        <v>25</v>
      </c>
      <c r="K8447" s="1">
        <v>43202</v>
      </c>
      <c r="L8447" t="s">
        <v>26</v>
      </c>
      <c r="N8447" t="s">
        <v>24</v>
      </c>
    </row>
    <row r="8448" spans="1:14" x14ac:dyDescent="0.25">
      <c r="A8448" t="s">
        <v>5709</v>
      </c>
      <c r="B8448" t="s">
        <v>5710</v>
      </c>
      <c r="C8448" t="s">
        <v>3694</v>
      </c>
      <c r="D8448" t="s">
        <v>21</v>
      </c>
      <c r="E8448">
        <v>98042</v>
      </c>
      <c r="F8448" t="s">
        <v>22</v>
      </c>
      <c r="G8448" t="s">
        <v>23</v>
      </c>
      <c r="H8448" t="s">
        <v>24</v>
      </c>
      <c r="I8448" t="s">
        <v>24</v>
      </c>
      <c r="J8448" t="s">
        <v>25</v>
      </c>
      <c r="K8448" s="1">
        <v>43202</v>
      </c>
      <c r="L8448" t="s">
        <v>26</v>
      </c>
      <c r="N8448" t="s">
        <v>24</v>
      </c>
    </row>
    <row r="8449" spans="1:14" x14ac:dyDescent="0.25">
      <c r="A8449" t="s">
        <v>5534</v>
      </c>
      <c r="B8449" t="s">
        <v>5535</v>
      </c>
      <c r="C8449" t="s">
        <v>548</v>
      </c>
      <c r="D8449" t="s">
        <v>21</v>
      </c>
      <c r="E8449">
        <v>98584</v>
      </c>
      <c r="F8449" t="s">
        <v>22</v>
      </c>
      <c r="G8449" t="s">
        <v>23</v>
      </c>
      <c r="H8449" t="s">
        <v>24</v>
      </c>
      <c r="I8449" t="s">
        <v>24</v>
      </c>
      <c r="J8449" t="s">
        <v>25</v>
      </c>
      <c r="K8449" s="1">
        <v>43202</v>
      </c>
      <c r="L8449" t="s">
        <v>26</v>
      </c>
      <c r="N8449" t="s">
        <v>24</v>
      </c>
    </row>
    <row r="8450" spans="1:14" x14ac:dyDescent="0.25">
      <c r="A8450" t="s">
        <v>2228</v>
      </c>
      <c r="B8450" t="s">
        <v>7414</v>
      </c>
      <c r="C8450" t="s">
        <v>619</v>
      </c>
      <c r="D8450" t="s">
        <v>21</v>
      </c>
      <c r="E8450">
        <v>98072</v>
      </c>
      <c r="F8450" t="s">
        <v>22</v>
      </c>
      <c r="G8450" t="s">
        <v>23</v>
      </c>
      <c r="H8450" t="s">
        <v>24</v>
      </c>
      <c r="I8450" t="s">
        <v>24</v>
      </c>
      <c r="J8450" t="s">
        <v>25</v>
      </c>
      <c r="K8450" s="1">
        <v>43202</v>
      </c>
      <c r="L8450" t="s">
        <v>26</v>
      </c>
      <c r="N8450" t="s">
        <v>24</v>
      </c>
    </row>
    <row r="8451" spans="1:14" x14ac:dyDescent="0.25">
      <c r="A8451" t="s">
        <v>7510</v>
      </c>
      <c r="B8451" t="s">
        <v>7511</v>
      </c>
      <c r="C8451" t="s">
        <v>7512</v>
      </c>
      <c r="D8451" t="s">
        <v>21</v>
      </c>
      <c r="E8451">
        <v>98303</v>
      </c>
      <c r="F8451" t="s">
        <v>22</v>
      </c>
      <c r="G8451" t="s">
        <v>23</v>
      </c>
      <c r="H8451" t="s">
        <v>24</v>
      </c>
      <c r="I8451" t="s">
        <v>24</v>
      </c>
      <c r="J8451" t="s">
        <v>25</v>
      </c>
      <c r="K8451" s="1">
        <v>43202</v>
      </c>
      <c r="L8451" t="s">
        <v>26</v>
      </c>
      <c r="N8451" t="s">
        <v>24</v>
      </c>
    </row>
    <row r="8452" spans="1:14" x14ac:dyDescent="0.25">
      <c r="A8452" t="s">
        <v>4978</v>
      </c>
      <c r="B8452" t="s">
        <v>4979</v>
      </c>
      <c r="C8452" t="s">
        <v>224</v>
      </c>
      <c r="D8452" t="s">
        <v>21</v>
      </c>
      <c r="E8452">
        <v>98133</v>
      </c>
      <c r="F8452" t="s">
        <v>22</v>
      </c>
      <c r="G8452" t="s">
        <v>23</v>
      </c>
      <c r="H8452" t="s">
        <v>24</v>
      </c>
      <c r="I8452" t="s">
        <v>24</v>
      </c>
      <c r="J8452" t="s">
        <v>25</v>
      </c>
      <c r="K8452" s="1">
        <v>43202</v>
      </c>
      <c r="L8452" t="s">
        <v>26</v>
      </c>
      <c r="N8452" t="s">
        <v>24</v>
      </c>
    </row>
    <row r="8453" spans="1:14" x14ac:dyDescent="0.25">
      <c r="A8453" t="s">
        <v>818</v>
      </c>
      <c r="B8453" t="s">
        <v>4982</v>
      </c>
      <c r="C8453" t="s">
        <v>224</v>
      </c>
      <c r="D8453" t="s">
        <v>21</v>
      </c>
      <c r="E8453">
        <v>98133</v>
      </c>
      <c r="F8453" t="s">
        <v>22</v>
      </c>
      <c r="G8453" t="s">
        <v>23</v>
      </c>
      <c r="H8453" t="s">
        <v>24</v>
      </c>
      <c r="I8453" t="s">
        <v>24</v>
      </c>
      <c r="J8453" t="s">
        <v>25</v>
      </c>
      <c r="K8453" s="1">
        <v>43202</v>
      </c>
      <c r="L8453" t="s">
        <v>26</v>
      </c>
      <c r="N8453" t="s">
        <v>24</v>
      </c>
    </row>
    <row r="8454" spans="1:14" x14ac:dyDescent="0.25">
      <c r="A8454" t="s">
        <v>583</v>
      </c>
      <c r="B8454" t="s">
        <v>5832</v>
      </c>
      <c r="C8454" t="s">
        <v>3694</v>
      </c>
      <c r="D8454" t="s">
        <v>21</v>
      </c>
      <c r="E8454">
        <v>98042</v>
      </c>
      <c r="F8454" t="s">
        <v>22</v>
      </c>
      <c r="G8454" t="s">
        <v>23</v>
      </c>
      <c r="H8454" t="s">
        <v>24</v>
      </c>
      <c r="I8454" t="s">
        <v>24</v>
      </c>
      <c r="J8454" t="s">
        <v>25</v>
      </c>
      <c r="K8454" s="1">
        <v>43202</v>
      </c>
      <c r="L8454" t="s">
        <v>26</v>
      </c>
      <c r="N8454" t="s">
        <v>24</v>
      </c>
    </row>
    <row r="8455" spans="1:14" x14ac:dyDescent="0.25">
      <c r="A8455" t="s">
        <v>10446</v>
      </c>
      <c r="B8455" t="s">
        <v>10447</v>
      </c>
      <c r="C8455" t="s">
        <v>20</v>
      </c>
      <c r="D8455" t="s">
        <v>21</v>
      </c>
      <c r="E8455">
        <v>98105</v>
      </c>
      <c r="F8455" t="s">
        <v>22</v>
      </c>
      <c r="G8455" t="s">
        <v>23</v>
      </c>
      <c r="H8455" t="s">
        <v>24</v>
      </c>
      <c r="I8455" t="s">
        <v>24</v>
      </c>
      <c r="J8455" t="s">
        <v>25</v>
      </c>
      <c r="K8455" s="1">
        <v>43202</v>
      </c>
      <c r="L8455" t="s">
        <v>26</v>
      </c>
      <c r="N8455" t="s">
        <v>24</v>
      </c>
    </row>
    <row r="8456" spans="1:14" x14ac:dyDescent="0.25">
      <c r="A8456" t="s">
        <v>5464</v>
      </c>
      <c r="B8456" t="s">
        <v>5465</v>
      </c>
      <c r="C8456" t="s">
        <v>3862</v>
      </c>
      <c r="D8456" t="s">
        <v>21</v>
      </c>
      <c r="E8456">
        <v>98022</v>
      </c>
      <c r="F8456" t="s">
        <v>22</v>
      </c>
      <c r="G8456" t="s">
        <v>23</v>
      </c>
      <c r="H8456" t="s">
        <v>24</v>
      </c>
      <c r="I8456" t="s">
        <v>24</v>
      </c>
      <c r="J8456" t="s">
        <v>25</v>
      </c>
      <c r="K8456" s="1">
        <v>43202</v>
      </c>
      <c r="L8456" t="s">
        <v>26</v>
      </c>
      <c r="N8456" t="s">
        <v>24</v>
      </c>
    </row>
    <row r="8457" spans="1:14" x14ac:dyDescent="0.25">
      <c r="A8457" t="s">
        <v>7431</v>
      </c>
      <c r="B8457" t="s">
        <v>7432</v>
      </c>
      <c r="C8457" t="s">
        <v>454</v>
      </c>
      <c r="D8457" t="s">
        <v>21</v>
      </c>
      <c r="E8457">
        <v>98006</v>
      </c>
      <c r="F8457" t="s">
        <v>22</v>
      </c>
      <c r="G8457" t="s">
        <v>23</v>
      </c>
      <c r="H8457" t="s">
        <v>24</v>
      </c>
      <c r="I8457" t="s">
        <v>24</v>
      </c>
      <c r="J8457" t="s">
        <v>25</v>
      </c>
      <c r="K8457" s="1">
        <v>43202</v>
      </c>
      <c r="L8457" t="s">
        <v>26</v>
      </c>
      <c r="N8457" t="s">
        <v>24</v>
      </c>
    </row>
    <row r="8458" spans="1:14" x14ac:dyDescent="0.25">
      <c r="A8458" t="s">
        <v>4987</v>
      </c>
      <c r="B8458" t="s">
        <v>4988</v>
      </c>
      <c r="C8458" t="s">
        <v>224</v>
      </c>
      <c r="D8458" t="s">
        <v>21</v>
      </c>
      <c r="E8458">
        <v>98133</v>
      </c>
      <c r="F8458" t="s">
        <v>22</v>
      </c>
      <c r="G8458" t="s">
        <v>23</v>
      </c>
      <c r="H8458" t="s">
        <v>24</v>
      </c>
      <c r="I8458" t="s">
        <v>24</v>
      </c>
      <c r="J8458" t="s">
        <v>25</v>
      </c>
      <c r="K8458" s="1">
        <v>43202</v>
      </c>
      <c r="L8458" t="s">
        <v>26</v>
      </c>
      <c r="N8458" t="s">
        <v>24</v>
      </c>
    </row>
    <row r="8459" spans="1:14" x14ac:dyDescent="0.25">
      <c r="A8459" t="s">
        <v>10448</v>
      </c>
      <c r="B8459" t="s">
        <v>10449</v>
      </c>
      <c r="C8459" t="s">
        <v>227</v>
      </c>
      <c r="D8459" t="s">
        <v>21</v>
      </c>
      <c r="E8459">
        <v>98225</v>
      </c>
      <c r="F8459" t="s">
        <v>22</v>
      </c>
      <c r="G8459" t="s">
        <v>23</v>
      </c>
      <c r="H8459" t="s">
        <v>24</v>
      </c>
      <c r="I8459" t="s">
        <v>24</v>
      </c>
      <c r="J8459" t="s">
        <v>25</v>
      </c>
      <c r="K8459" s="1">
        <v>43202</v>
      </c>
      <c r="L8459" t="s">
        <v>26</v>
      </c>
      <c r="N8459" t="s">
        <v>24</v>
      </c>
    </row>
    <row r="8460" spans="1:14" x14ac:dyDescent="0.25">
      <c r="A8460" t="s">
        <v>4188</v>
      </c>
      <c r="B8460" t="s">
        <v>4189</v>
      </c>
      <c r="C8460" t="s">
        <v>20</v>
      </c>
      <c r="D8460" t="s">
        <v>21</v>
      </c>
      <c r="E8460">
        <v>98121</v>
      </c>
      <c r="F8460" t="s">
        <v>22</v>
      </c>
      <c r="G8460" t="s">
        <v>23</v>
      </c>
      <c r="H8460" t="s">
        <v>24</v>
      </c>
      <c r="I8460" t="s">
        <v>24</v>
      </c>
      <c r="J8460" t="s">
        <v>25</v>
      </c>
      <c r="K8460" s="1">
        <v>43202</v>
      </c>
      <c r="L8460" t="s">
        <v>26</v>
      </c>
      <c r="N8460" t="s">
        <v>24</v>
      </c>
    </row>
    <row r="8461" spans="1:14" x14ac:dyDescent="0.25">
      <c r="A8461" t="s">
        <v>1383</v>
      </c>
      <c r="B8461" t="s">
        <v>8099</v>
      </c>
      <c r="C8461" t="s">
        <v>454</v>
      </c>
      <c r="D8461" t="s">
        <v>21</v>
      </c>
      <c r="E8461">
        <v>98004</v>
      </c>
      <c r="F8461" t="s">
        <v>22</v>
      </c>
      <c r="G8461" t="s">
        <v>23</v>
      </c>
      <c r="H8461" t="s">
        <v>24</v>
      </c>
      <c r="I8461" t="s">
        <v>24</v>
      </c>
      <c r="J8461" t="s">
        <v>25</v>
      </c>
      <c r="K8461" s="1">
        <v>43202</v>
      </c>
      <c r="L8461" t="s">
        <v>26</v>
      </c>
      <c r="N8461" t="s">
        <v>24</v>
      </c>
    </row>
    <row r="8462" spans="1:14" x14ac:dyDescent="0.25">
      <c r="A8462" t="s">
        <v>4450</v>
      </c>
      <c r="B8462" t="s">
        <v>4451</v>
      </c>
      <c r="C8462" t="s">
        <v>224</v>
      </c>
      <c r="D8462" t="s">
        <v>21</v>
      </c>
      <c r="E8462">
        <v>98155</v>
      </c>
      <c r="F8462" t="s">
        <v>22</v>
      </c>
      <c r="G8462" t="s">
        <v>23</v>
      </c>
      <c r="H8462" t="s">
        <v>24</v>
      </c>
      <c r="I8462" t="s">
        <v>24</v>
      </c>
      <c r="J8462" t="s">
        <v>25</v>
      </c>
      <c r="K8462" s="1">
        <v>43202</v>
      </c>
      <c r="L8462" t="s">
        <v>26</v>
      </c>
      <c r="N8462" t="s">
        <v>24</v>
      </c>
    </row>
    <row r="8463" spans="1:14" x14ac:dyDescent="0.25">
      <c r="A8463" t="s">
        <v>4452</v>
      </c>
      <c r="B8463" t="s">
        <v>4453</v>
      </c>
      <c r="C8463" t="s">
        <v>224</v>
      </c>
      <c r="D8463" t="s">
        <v>21</v>
      </c>
      <c r="E8463">
        <v>98133</v>
      </c>
      <c r="F8463" t="s">
        <v>22</v>
      </c>
      <c r="G8463" t="s">
        <v>23</v>
      </c>
      <c r="H8463" t="s">
        <v>24</v>
      </c>
      <c r="I8463" t="s">
        <v>24</v>
      </c>
      <c r="J8463" t="s">
        <v>25</v>
      </c>
      <c r="K8463" s="1">
        <v>43202</v>
      </c>
      <c r="L8463" t="s">
        <v>26</v>
      </c>
      <c r="N8463" t="s">
        <v>24</v>
      </c>
    </row>
    <row r="8464" spans="1:14" x14ac:dyDescent="0.25">
      <c r="A8464" t="s">
        <v>10450</v>
      </c>
      <c r="B8464" t="s">
        <v>2953</v>
      </c>
      <c r="C8464" t="s">
        <v>1331</v>
      </c>
      <c r="D8464" t="s">
        <v>21</v>
      </c>
      <c r="E8464">
        <v>98244</v>
      </c>
      <c r="F8464" t="s">
        <v>22</v>
      </c>
      <c r="G8464" t="s">
        <v>23</v>
      </c>
      <c r="H8464" t="s">
        <v>24</v>
      </c>
      <c r="I8464" t="s">
        <v>24</v>
      </c>
      <c r="J8464" t="s">
        <v>25</v>
      </c>
      <c r="K8464" s="1">
        <v>43201</v>
      </c>
      <c r="L8464" t="s">
        <v>26</v>
      </c>
      <c r="N8464" t="s">
        <v>24</v>
      </c>
    </row>
    <row r="8465" spans="1:14" x14ac:dyDescent="0.25">
      <c r="A8465" t="s">
        <v>1755</v>
      </c>
      <c r="B8465" t="s">
        <v>1756</v>
      </c>
      <c r="C8465" t="s">
        <v>20</v>
      </c>
      <c r="D8465" t="s">
        <v>21</v>
      </c>
      <c r="E8465">
        <v>98115</v>
      </c>
      <c r="F8465" t="s">
        <v>22</v>
      </c>
      <c r="G8465" t="s">
        <v>23</v>
      </c>
      <c r="H8465" t="s">
        <v>24</v>
      </c>
      <c r="I8465" t="s">
        <v>24</v>
      </c>
      <c r="J8465" t="s">
        <v>25</v>
      </c>
      <c r="K8465" s="1">
        <v>43201</v>
      </c>
      <c r="L8465" t="s">
        <v>26</v>
      </c>
      <c r="N8465" t="s">
        <v>24</v>
      </c>
    </row>
    <row r="8466" spans="1:14" x14ac:dyDescent="0.25">
      <c r="A8466" t="s">
        <v>2639</v>
      </c>
      <c r="B8466" t="s">
        <v>2640</v>
      </c>
      <c r="C8466" t="s">
        <v>2641</v>
      </c>
      <c r="D8466" t="s">
        <v>21</v>
      </c>
      <c r="E8466">
        <v>98844</v>
      </c>
      <c r="F8466" t="s">
        <v>23</v>
      </c>
      <c r="G8466" t="s">
        <v>23</v>
      </c>
      <c r="H8466" t="s">
        <v>24</v>
      </c>
      <c r="I8466" t="s">
        <v>24</v>
      </c>
      <c r="J8466" t="s">
        <v>25</v>
      </c>
      <c r="K8466" s="1">
        <v>43201</v>
      </c>
      <c r="L8466" t="s">
        <v>26</v>
      </c>
      <c r="N8466" t="s">
        <v>24</v>
      </c>
    </row>
    <row r="8467" spans="1:14" x14ac:dyDescent="0.25">
      <c r="A8467" t="s">
        <v>1844</v>
      </c>
      <c r="B8467" t="s">
        <v>1845</v>
      </c>
      <c r="C8467" t="s">
        <v>443</v>
      </c>
      <c r="D8467" t="s">
        <v>21</v>
      </c>
      <c r="E8467">
        <v>98058</v>
      </c>
      <c r="F8467" t="s">
        <v>22</v>
      </c>
      <c r="G8467" t="s">
        <v>23</v>
      </c>
      <c r="H8467" t="s">
        <v>24</v>
      </c>
      <c r="I8467" t="s">
        <v>24</v>
      </c>
      <c r="J8467" t="s">
        <v>25</v>
      </c>
      <c r="K8467" s="1">
        <v>43201</v>
      </c>
      <c r="L8467" t="s">
        <v>26</v>
      </c>
      <c r="N8467" t="s">
        <v>24</v>
      </c>
    </row>
    <row r="8468" spans="1:14" x14ac:dyDescent="0.25">
      <c r="A8468" t="s">
        <v>3581</v>
      </c>
      <c r="B8468" t="s">
        <v>3582</v>
      </c>
      <c r="C8468" t="s">
        <v>227</v>
      </c>
      <c r="D8468" t="s">
        <v>21</v>
      </c>
      <c r="E8468">
        <v>98226</v>
      </c>
      <c r="F8468" t="s">
        <v>22</v>
      </c>
      <c r="G8468" t="s">
        <v>23</v>
      </c>
      <c r="H8468" t="s">
        <v>24</v>
      </c>
      <c r="I8468" t="s">
        <v>24</v>
      </c>
      <c r="J8468" t="s">
        <v>25</v>
      </c>
      <c r="K8468" s="1">
        <v>43201</v>
      </c>
      <c r="L8468" t="s">
        <v>26</v>
      </c>
      <c r="N8468" t="s">
        <v>24</v>
      </c>
    </row>
    <row r="8469" spans="1:14" x14ac:dyDescent="0.25">
      <c r="A8469" t="s">
        <v>5519</v>
      </c>
      <c r="B8469" t="s">
        <v>5520</v>
      </c>
      <c r="C8469" t="s">
        <v>5500</v>
      </c>
      <c r="D8469" t="s">
        <v>21</v>
      </c>
      <c r="E8469">
        <v>98371</v>
      </c>
      <c r="F8469" t="s">
        <v>22</v>
      </c>
      <c r="G8469" t="s">
        <v>23</v>
      </c>
      <c r="H8469" t="s">
        <v>24</v>
      </c>
      <c r="I8469" t="s">
        <v>24</v>
      </c>
      <c r="J8469" t="s">
        <v>25</v>
      </c>
      <c r="K8469" s="1">
        <v>43201</v>
      </c>
      <c r="L8469" t="s">
        <v>26</v>
      </c>
      <c r="N8469" t="s">
        <v>24</v>
      </c>
    </row>
    <row r="8470" spans="1:14" x14ac:dyDescent="0.25">
      <c r="A8470" t="s">
        <v>7411</v>
      </c>
      <c r="B8470" t="s">
        <v>7412</v>
      </c>
      <c r="C8470" t="s">
        <v>7413</v>
      </c>
      <c r="D8470" t="s">
        <v>21</v>
      </c>
      <c r="E8470">
        <v>98238</v>
      </c>
      <c r="F8470" t="s">
        <v>22</v>
      </c>
      <c r="G8470" t="s">
        <v>23</v>
      </c>
      <c r="H8470" t="s">
        <v>24</v>
      </c>
      <c r="I8470" t="s">
        <v>24</v>
      </c>
      <c r="J8470" t="s">
        <v>25</v>
      </c>
      <c r="K8470" s="1">
        <v>43201</v>
      </c>
      <c r="L8470" t="s">
        <v>26</v>
      </c>
      <c r="N8470" t="s">
        <v>24</v>
      </c>
    </row>
    <row r="8471" spans="1:14" x14ac:dyDescent="0.25">
      <c r="A8471" t="s">
        <v>3720</v>
      </c>
      <c r="B8471" t="s">
        <v>3721</v>
      </c>
      <c r="C8471" t="s">
        <v>227</v>
      </c>
      <c r="D8471" t="s">
        <v>21</v>
      </c>
      <c r="E8471">
        <v>98229</v>
      </c>
      <c r="F8471" t="s">
        <v>22</v>
      </c>
      <c r="G8471" t="s">
        <v>23</v>
      </c>
      <c r="H8471" t="s">
        <v>24</v>
      </c>
      <c r="I8471" t="s">
        <v>24</v>
      </c>
      <c r="J8471" t="s">
        <v>25</v>
      </c>
      <c r="K8471" s="1">
        <v>43201</v>
      </c>
      <c r="L8471" t="s">
        <v>26</v>
      </c>
      <c r="N8471" t="s">
        <v>24</v>
      </c>
    </row>
    <row r="8472" spans="1:14" x14ac:dyDescent="0.25">
      <c r="A8472" t="s">
        <v>2228</v>
      </c>
      <c r="B8472" t="s">
        <v>8739</v>
      </c>
      <c r="C8472" t="s">
        <v>443</v>
      </c>
      <c r="D8472" t="s">
        <v>21</v>
      </c>
      <c r="E8472">
        <v>98057</v>
      </c>
      <c r="F8472" t="s">
        <v>22</v>
      </c>
      <c r="G8472" t="s">
        <v>23</v>
      </c>
      <c r="H8472" t="s">
        <v>24</v>
      </c>
      <c r="I8472" t="s">
        <v>24</v>
      </c>
      <c r="J8472" t="s">
        <v>25</v>
      </c>
      <c r="K8472" s="1">
        <v>43201</v>
      </c>
      <c r="L8472" t="s">
        <v>26</v>
      </c>
      <c r="N8472" t="s">
        <v>24</v>
      </c>
    </row>
    <row r="8473" spans="1:14" x14ac:dyDescent="0.25">
      <c r="A8473" t="s">
        <v>10451</v>
      </c>
      <c r="B8473" t="s">
        <v>5784</v>
      </c>
      <c r="C8473" t="s">
        <v>227</v>
      </c>
      <c r="D8473" t="s">
        <v>21</v>
      </c>
      <c r="E8473">
        <v>98226</v>
      </c>
      <c r="F8473" t="s">
        <v>22</v>
      </c>
      <c r="G8473" t="s">
        <v>23</v>
      </c>
      <c r="H8473" t="s">
        <v>24</v>
      </c>
      <c r="I8473" t="s">
        <v>24</v>
      </c>
      <c r="J8473" t="s">
        <v>25</v>
      </c>
      <c r="K8473" s="1">
        <v>43201</v>
      </c>
      <c r="L8473" t="s">
        <v>26</v>
      </c>
      <c r="N8473" t="s">
        <v>24</v>
      </c>
    </row>
    <row r="8474" spans="1:14" x14ac:dyDescent="0.25">
      <c r="A8474" t="s">
        <v>2402</v>
      </c>
      <c r="B8474" t="s">
        <v>2403</v>
      </c>
      <c r="C8474" t="s">
        <v>657</v>
      </c>
      <c r="D8474" t="s">
        <v>21</v>
      </c>
      <c r="E8474">
        <v>98277</v>
      </c>
      <c r="F8474" t="s">
        <v>23</v>
      </c>
      <c r="G8474" t="s">
        <v>23</v>
      </c>
      <c r="H8474" t="s">
        <v>24</v>
      </c>
      <c r="I8474" t="s">
        <v>24</v>
      </c>
      <c r="J8474" t="s">
        <v>25</v>
      </c>
      <c r="K8474" s="1">
        <v>43201</v>
      </c>
      <c r="L8474" t="s">
        <v>26</v>
      </c>
      <c r="N8474" t="s">
        <v>24</v>
      </c>
    </row>
    <row r="8475" spans="1:14" x14ac:dyDescent="0.25">
      <c r="A8475" t="s">
        <v>1888</v>
      </c>
      <c r="B8475" t="s">
        <v>10452</v>
      </c>
      <c r="C8475" t="s">
        <v>1887</v>
      </c>
      <c r="D8475" t="s">
        <v>21</v>
      </c>
      <c r="E8475">
        <v>98856</v>
      </c>
      <c r="F8475" t="s">
        <v>23</v>
      </c>
      <c r="G8475" t="s">
        <v>23</v>
      </c>
      <c r="H8475" t="s">
        <v>24</v>
      </c>
      <c r="I8475" t="s">
        <v>24</v>
      </c>
      <c r="J8475" t="s">
        <v>25</v>
      </c>
      <c r="K8475" s="1">
        <v>43201</v>
      </c>
      <c r="L8475" t="s">
        <v>26</v>
      </c>
      <c r="N8475" t="s">
        <v>24</v>
      </c>
    </row>
    <row r="8476" spans="1:14" x14ac:dyDescent="0.25">
      <c r="A8476" t="s">
        <v>10453</v>
      </c>
      <c r="B8476" t="s">
        <v>5786</v>
      </c>
      <c r="C8476" t="s">
        <v>1101</v>
      </c>
      <c r="D8476" t="s">
        <v>21</v>
      </c>
      <c r="E8476">
        <v>98230</v>
      </c>
      <c r="F8476" t="s">
        <v>22</v>
      </c>
      <c r="G8476" t="s">
        <v>23</v>
      </c>
      <c r="H8476" t="s">
        <v>24</v>
      </c>
      <c r="I8476" t="s">
        <v>24</v>
      </c>
      <c r="J8476" t="s">
        <v>25</v>
      </c>
      <c r="K8476" s="1">
        <v>43201</v>
      </c>
      <c r="L8476" t="s">
        <v>26</v>
      </c>
      <c r="N8476" t="s">
        <v>24</v>
      </c>
    </row>
    <row r="8477" spans="1:14" x14ac:dyDescent="0.25">
      <c r="A8477" t="s">
        <v>10454</v>
      </c>
      <c r="B8477" t="s">
        <v>2859</v>
      </c>
      <c r="C8477" t="s">
        <v>1101</v>
      </c>
      <c r="D8477" t="s">
        <v>21</v>
      </c>
      <c r="E8477">
        <v>98230</v>
      </c>
      <c r="F8477" t="s">
        <v>22</v>
      </c>
      <c r="G8477" t="s">
        <v>23</v>
      </c>
      <c r="H8477" t="s">
        <v>24</v>
      </c>
      <c r="I8477" t="s">
        <v>24</v>
      </c>
      <c r="J8477" t="s">
        <v>25</v>
      </c>
      <c r="K8477" s="1">
        <v>43201</v>
      </c>
      <c r="L8477" t="s">
        <v>26</v>
      </c>
      <c r="N8477" t="s">
        <v>24</v>
      </c>
    </row>
    <row r="8478" spans="1:14" x14ac:dyDescent="0.25">
      <c r="A8478" t="s">
        <v>7422</v>
      </c>
      <c r="B8478" t="s">
        <v>7423</v>
      </c>
      <c r="C8478" t="s">
        <v>3173</v>
      </c>
      <c r="D8478" t="s">
        <v>21</v>
      </c>
      <c r="E8478">
        <v>98282</v>
      </c>
      <c r="F8478" t="s">
        <v>22</v>
      </c>
      <c r="G8478" t="s">
        <v>23</v>
      </c>
      <c r="H8478" t="s">
        <v>24</v>
      </c>
      <c r="I8478" t="s">
        <v>24</v>
      </c>
      <c r="J8478" t="s">
        <v>25</v>
      </c>
      <c r="K8478" s="1">
        <v>43201</v>
      </c>
      <c r="L8478" t="s">
        <v>26</v>
      </c>
      <c r="N8478" t="s">
        <v>24</v>
      </c>
    </row>
    <row r="8479" spans="1:14" x14ac:dyDescent="0.25">
      <c r="A8479" t="s">
        <v>3034</v>
      </c>
      <c r="B8479" t="s">
        <v>3035</v>
      </c>
      <c r="C8479" t="s">
        <v>10455</v>
      </c>
      <c r="D8479" t="s">
        <v>21</v>
      </c>
      <c r="E8479">
        <v>98263</v>
      </c>
      <c r="F8479" t="s">
        <v>22</v>
      </c>
      <c r="G8479" t="s">
        <v>23</v>
      </c>
      <c r="H8479" t="s">
        <v>24</v>
      </c>
      <c r="I8479" t="s">
        <v>24</v>
      </c>
      <c r="J8479" t="s">
        <v>25</v>
      </c>
      <c r="K8479" s="1">
        <v>43201</v>
      </c>
      <c r="L8479" t="s">
        <v>26</v>
      </c>
      <c r="N8479" t="s">
        <v>24</v>
      </c>
    </row>
    <row r="8480" spans="1:14" x14ac:dyDescent="0.25">
      <c r="A8480" t="s">
        <v>581</v>
      </c>
      <c r="B8480" t="s">
        <v>3958</v>
      </c>
      <c r="C8480" t="s">
        <v>227</v>
      </c>
      <c r="D8480" t="s">
        <v>21</v>
      </c>
      <c r="E8480">
        <v>98226</v>
      </c>
      <c r="F8480" t="s">
        <v>22</v>
      </c>
      <c r="G8480" t="s">
        <v>23</v>
      </c>
      <c r="H8480" t="s">
        <v>24</v>
      </c>
      <c r="I8480" t="s">
        <v>24</v>
      </c>
      <c r="J8480" t="s">
        <v>25</v>
      </c>
      <c r="K8480" s="1">
        <v>43201</v>
      </c>
      <c r="L8480" t="s">
        <v>26</v>
      </c>
      <c r="N8480" t="s">
        <v>24</v>
      </c>
    </row>
    <row r="8481" spans="1:14" x14ac:dyDescent="0.25">
      <c r="A8481" t="s">
        <v>581</v>
      </c>
      <c r="B8481" t="s">
        <v>8686</v>
      </c>
      <c r="C8481" t="s">
        <v>443</v>
      </c>
      <c r="D8481" t="s">
        <v>21</v>
      </c>
      <c r="E8481">
        <v>98059</v>
      </c>
      <c r="F8481" t="s">
        <v>22</v>
      </c>
      <c r="G8481" t="s">
        <v>23</v>
      </c>
      <c r="H8481" t="s">
        <v>24</v>
      </c>
      <c r="I8481" t="s">
        <v>24</v>
      </c>
      <c r="J8481" t="s">
        <v>25</v>
      </c>
      <c r="K8481" s="1">
        <v>43201</v>
      </c>
      <c r="L8481" t="s">
        <v>26</v>
      </c>
      <c r="N8481" t="s">
        <v>24</v>
      </c>
    </row>
    <row r="8482" spans="1:14" x14ac:dyDescent="0.25">
      <c r="A8482" t="s">
        <v>2654</v>
      </c>
      <c r="B8482" t="s">
        <v>2655</v>
      </c>
      <c r="C8482" t="s">
        <v>2656</v>
      </c>
      <c r="D8482" t="s">
        <v>21</v>
      </c>
      <c r="E8482">
        <v>98844</v>
      </c>
      <c r="F8482" t="s">
        <v>23</v>
      </c>
      <c r="G8482" t="s">
        <v>23</v>
      </c>
      <c r="H8482" t="s">
        <v>24</v>
      </c>
      <c r="I8482" t="s">
        <v>24</v>
      </c>
      <c r="J8482" t="s">
        <v>25</v>
      </c>
      <c r="K8482" s="1">
        <v>43201</v>
      </c>
      <c r="L8482" t="s">
        <v>26</v>
      </c>
      <c r="N8482" t="s">
        <v>24</v>
      </c>
    </row>
    <row r="8483" spans="1:14" x14ac:dyDescent="0.25">
      <c r="A8483" t="s">
        <v>356</v>
      </c>
      <c r="B8483" t="s">
        <v>5721</v>
      </c>
      <c r="C8483" t="s">
        <v>3173</v>
      </c>
      <c r="D8483" t="s">
        <v>21</v>
      </c>
      <c r="E8483">
        <v>98282</v>
      </c>
      <c r="F8483" t="s">
        <v>22</v>
      </c>
      <c r="G8483" t="s">
        <v>23</v>
      </c>
      <c r="H8483" t="s">
        <v>24</v>
      </c>
      <c r="I8483" t="s">
        <v>24</v>
      </c>
      <c r="J8483" t="s">
        <v>25</v>
      </c>
      <c r="K8483" s="1">
        <v>43201</v>
      </c>
      <c r="L8483" t="s">
        <v>26</v>
      </c>
      <c r="N8483" t="s">
        <v>24</v>
      </c>
    </row>
    <row r="8484" spans="1:14" x14ac:dyDescent="0.25">
      <c r="A8484" t="s">
        <v>4354</v>
      </c>
      <c r="B8484" t="s">
        <v>4711</v>
      </c>
      <c r="C8484" t="s">
        <v>443</v>
      </c>
      <c r="D8484" t="s">
        <v>21</v>
      </c>
      <c r="E8484">
        <v>98057</v>
      </c>
      <c r="F8484" t="s">
        <v>22</v>
      </c>
      <c r="G8484" t="s">
        <v>23</v>
      </c>
      <c r="H8484" t="s">
        <v>24</v>
      </c>
      <c r="I8484" t="s">
        <v>24</v>
      </c>
      <c r="J8484" t="s">
        <v>25</v>
      </c>
      <c r="K8484" s="1">
        <v>43201</v>
      </c>
      <c r="L8484" t="s">
        <v>26</v>
      </c>
      <c r="N8484" t="s">
        <v>24</v>
      </c>
    </row>
    <row r="8485" spans="1:14" x14ac:dyDescent="0.25">
      <c r="A8485" t="s">
        <v>10456</v>
      </c>
      <c r="B8485" t="s">
        <v>5788</v>
      </c>
      <c r="C8485" t="s">
        <v>1101</v>
      </c>
      <c r="D8485" t="s">
        <v>21</v>
      </c>
      <c r="E8485">
        <v>98230</v>
      </c>
      <c r="F8485" t="s">
        <v>22</v>
      </c>
      <c r="G8485" t="s">
        <v>23</v>
      </c>
      <c r="H8485" t="s">
        <v>24</v>
      </c>
      <c r="I8485" t="s">
        <v>24</v>
      </c>
      <c r="J8485" t="s">
        <v>25</v>
      </c>
      <c r="K8485" s="1">
        <v>43201</v>
      </c>
      <c r="L8485" t="s">
        <v>26</v>
      </c>
      <c r="N8485" t="s">
        <v>24</v>
      </c>
    </row>
    <row r="8486" spans="1:14" x14ac:dyDescent="0.25">
      <c r="A8486" t="s">
        <v>7452</v>
      </c>
      <c r="B8486" t="s">
        <v>8197</v>
      </c>
      <c r="C8486" t="s">
        <v>529</v>
      </c>
      <c r="D8486" t="s">
        <v>21</v>
      </c>
      <c r="E8486">
        <v>98034</v>
      </c>
      <c r="F8486" t="s">
        <v>23</v>
      </c>
      <c r="G8486" t="s">
        <v>23</v>
      </c>
      <c r="H8486" t="s">
        <v>24</v>
      </c>
      <c r="I8486" t="s">
        <v>24</v>
      </c>
      <c r="J8486" t="s">
        <v>25</v>
      </c>
      <c r="K8486" s="1">
        <v>43201</v>
      </c>
      <c r="L8486" t="s">
        <v>26</v>
      </c>
      <c r="N8486" t="s">
        <v>24</v>
      </c>
    </row>
    <row r="8487" spans="1:14" x14ac:dyDescent="0.25">
      <c r="A8487" t="s">
        <v>10457</v>
      </c>
      <c r="B8487" t="s">
        <v>10458</v>
      </c>
      <c r="C8487" t="s">
        <v>97</v>
      </c>
      <c r="D8487" t="s">
        <v>21</v>
      </c>
      <c r="E8487">
        <v>98233</v>
      </c>
      <c r="F8487" t="s">
        <v>23</v>
      </c>
      <c r="G8487" t="s">
        <v>23</v>
      </c>
      <c r="H8487" t="s">
        <v>24</v>
      </c>
      <c r="I8487" t="s">
        <v>24</v>
      </c>
      <c r="J8487" t="s">
        <v>25</v>
      </c>
      <c r="K8487" s="1">
        <v>43201</v>
      </c>
      <c r="L8487" t="s">
        <v>26</v>
      </c>
      <c r="N8487" t="s">
        <v>24</v>
      </c>
    </row>
    <row r="8488" spans="1:14" x14ac:dyDescent="0.25">
      <c r="A8488" t="s">
        <v>8120</v>
      </c>
      <c r="B8488" t="s">
        <v>8121</v>
      </c>
      <c r="C8488" t="s">
        <v>1347</v>
      </c>
      <c r="D8488" t="s">
        <v>21</v>
      </c>
      <c r="E8488">
        <v>98248</v>
      </c>
      <c r="F8488" t="s">
        <v>22</v>
      </c>
      <c r="G8488" t="s">
        <v>23</v>
      </c>
      <c r="H8488" t="s">
        <v>24</v>
      </c>
      <c r="I8488" t="s">
        <v>24</v>
      </c>
      <c r="J8488" t="s">
        <v>25</v>
      </c>
      <c r="K8488" s="1">
        <v>43201</v>
      </c>
      <c r="L8488" t="s">
        <v>26</v>
      </c>
      <c r="N8488" t="s">
        <v>24</v>
      </c>
    </row>
    <row r="8489" spans="1:14" x14ac:dyDescent="0.25">
      <c r="A8489" t="s">
        <v>683</v>
      </c>
      <c r="B8489" t="s">
        <v>3566</v>
      </c>
      <c r="C8489" t="s">
        <v>227</v>
      </c>
      <c r="D8489" t="s">
        <v>21</v>
      </c>
      <c r="E8489">
        <v>98226</v>
      </c>
      <c r="F8489" t="s">
        <v>22</v>
      </c>
      <c r="G8489" t="s">
        <v>23</v>
      </c>
      <c r="H8489" t="s">
        <v>24</v>
      </c>
      <c r="I8489" t="s">
        <v>24</v>
      </c>
      <c r="J8489" t="s">
        <v>25</v>
      </c>
      <c r="K8489" s="1">
        <v>43201</v>
      </c>
      <c r="L8489" t="s">
        <v>26</v>
      </c>
      <c r="N8489" t="s">
        <v>24</v>
      </c>
    </row>
    <row r="8490" spans="1:14" x14ac:dyDescent="0.25">
      <c r="A8490" t="s">
        <v>683</v>
      </c>
      <c r="B8490" t="s">
        <v>3968</v>
      </c>
      <c r="C8490" t="s">
        <v>227</v>
      </c>
      <c r="D8490" t="s">
        <v>21</v>
      </c>
      <c r="E8490">
        <v>98226</v>
      </c>
      <c r="F8490" t="s">
        <v>22</v>
      </c>
      <c r="G8490" t="s">
        <v>23</v>
      </c>
      <c r="H8490" t="s">
        <v>24</v>
      </c>
      <c r="I8490" t="s">
        <v>24</v>
      </c>
      <c r="J8490" t="s">
        <v>25</v>
      </c>
      <c r="K8490" s="1">
        <v>43201</v>
      </c>
      <c r="L8490" t="s">
        <v>26</v>
      </c>
      <c r="N8490" t="s">
        <v>24</v>
      </c>
    </row>
    <row r="8491" spans="1:14" x14ac:dyDescent="0.25">
      <c r="A8491" t="s">
        <v>10459</v>
      </c>
      <c r="B8491" t="s">
        <v>5801</v>
      </c>
      <c r="C8491" t="s">
        <v>1101</v>
      </c>
      <c r="D8491" t="s">
        <v>21</v>
      </c>
      <c r="E8491">
        <v>98230</v>
      </c>
      <c r="F8491" t="s">
        <v>22</v>
      </c>
      <c r="G8491" t="s">
        <v>23</v>
      </c>
      <c r="H8491" t="s">
        <v>24</v>
      </c>
      <c r="I8491" t="s">
        <v>24</v>
      </c>
      <c r="J8491" t="s">
        <v>25</v>
      </c>
      <c r="K8491" s="1">
        <v>43201</v>
      </c>
      <c r="L8491" t="s">
        <v>26</v>
      </c>
      <c r="N8491" t="s">
        <v>24</v>
      </c>
    </row>
    <row r="8492" spans="1:14" x14ac:dyDescent="0.25">
      <c r="A8492" t="s">
        <v>1735</v>
      </c>
      <c r="B8492" t="s">
        <v>4249</v>
      </c>
      <c r="C8492" t="s">
        <v>266</v>
      </c>
      <c r="D8492" t="s">
        <v>21</v>
      </c>
      <c r="E8492">
        <v>98002</v>
      </c>
      <c r="F8492" t="s">
        <v>22</v>
      </c>
      <c r="G8492" t="s">
        <v>23</v>
      </c>
      <c r="H8492" t="s">
        <v>24</v>
      </c>
      <c r="I8492" t="s">
        <v>24</v>
      </c>
      <c r="J8492" t="s">
        <v>25</v>
      </c>
      <c r="K8492" s="1">
        <v>43201</v>
      </c>
      <c r="L8492" t="s">
        <v>26</v>
      </c>
      <c r="N8492" t="s">
        <v>24</v>
      </c>
    </row>
    <row r="8493" spans="1:14" x14ac:dyDescent="0.25">
      <c r="A8493" t="s">
        <v>7739</v>
      </c>
      <c r="B8493" t="s">
        <v>10460</v>
      </c>
      <c r="C8493" t="s">
        <v>261</v>
      </c>
      <c r="D8493" t="s">
        <v>21</v>
      </c>
      <c r="E8493">
        <v>99202</v>
      </c>
      <c r="F8493" t="s">
        <v>22</v>
      </c>
      <c r="G8493" t="s">
        <v>23</v>
      </c>
      <c r="H8493" t="s">
        <v>24</v>
      </c>
      <c r="I8493" t="s">
        <v>24</v>
      </c>
      <c r="J8493" t="s">
        <v>25</v>
      </c>
      <c r="K8493" s="1">
        <v>43201</v>
      </c>
      <c r="L8493" t="s">
        <v>26</v>
      </c>
      <c r="N8493" t="s">
        <v>24</v>
      </c>
    </row>
    <row r="8494" spans="1:14" x14ac:dyDescent="0.25">
      <c r="A8494" t="s">
        <v>7739</v>
      </c>
      <c r="B8494" t="s">
        <v>7740</v>
      </c>
      <c r="C8494" t="s">
        <v>227</v>
      </c>
      <c r="D8494" t="s">
        <v>21</v>
      </c>
      <c r="E8494">
        <v>98226</v>
      </c>
      <c r="F8494" t="s">
        <v>22</v>
      </c>
      <c r="G8494" t="s">
        <v>23</v>
      </c>
      <c r="H8494" t="s">
        <v>24</v>
      </c>
      <c r="I8494" t="s">
        <v>24</v>
      </c>
      <c r="J8494" t="s">
        <v>25</v>
      </c>
      <c r="K8494" s="1">
        <v>43201</v>
      </c>
      <c r="L8494" t="s">
        <v>26</v>
      </c>
      <c r="N8494" t="s">
        <v>24</v>
      </c>
    </row>
    <row r="8495" spans="1:14" x14ac:dyDescent="0.25">
      <c r="A8495" t="s">
        <v>106</v>
      </c>
      <c r="B8495" t="s">
        <v>5586</v>
      </c>
      <c r="C8495" t="s">
        <v>5500</v>
      </c>
      <c r="D8495" t="s">
        <v>21</v>
      </c>
      <c r="E8495">
        <v>98371</v>
      </c>
      <c r="F8495" t="s">
        <v>22</v>
      </c>
      <c r="G8495" t="s">
        <v>23</v>
      </c>
      <c r="H8495" t="s">
        <v>24</v>
      </c>
      <c r="I8495" t="s">
        <v>24</v>
      </c>
      <c r="J8495" t="s">
        <v>25</v>
      </c>
      <c r="K8495" s="1">
        <v>43201</v>
      </c>
      <c r="L8495" t="s">
        <v>26</v>
      </c>
      <c r="N8495" t="s">
        <v>24</v>
      </c>
    </row>
    <row r="8496" spans="1:14" x14ac:dyDescent="0.25">
      <c r="A8496" t="s">
        <v>6229</v>
      </c>
      <c r="B8496" t="s">
        <v>10461</v>
      </c>
      <c r="C8496" t="s">
        <v>20</v>
      </c>
      <c r="D8496" t="s">
        <v>21</v>
      </c>
      <c r="E8496">
        <v>98104</v>
      </c>
      <c r="F8496" t="s">
        <v>22</v>
      </c>
      <c r="G8496" t="s">
        <v>23</v>
      </c>
      <c r="H8496" t="s">
        <v>24</v>
      </c>
      <c r="I8496" t="s">
        <v>24</v>
      </c>
      <c r="J8496" t="s">
        <v>25</v>
      </c>
      <c r="K8496" s="1">
        <v>43201</v>
      </c>
      <c r="L8496" t="s">
        <v>26</v>
      </c>
      <c r="N8496" t="s">
        <v>24</v>
      </c>
    </row>
    <row r="8497" spans="1:14" x14ac:dyDescent="0.25">
      <c r="A8497" t="s">
        <v>3322</v>
      </c>
      <c r="B8497" t="s">
        <v>4336</v>
      </c>
      <c r="C8497" t="s">
        <v>4317</v>
      </c>
      <c r="D8497" t="s">
        <v>21</v>
      </c>
      <c r="E8497">
        <v>99324</v>
      </c>
      <c r="F8497" t="s">
        <v>22</v>
      </c>
      <c r="G8497" t="s">
        <v>23</v>
      </c>
      <c r="H8497" t="s">
        <v>24</v>
      </c>
      <c r="I8497" t="s">
        <v>24</v>
      </c>
      <c r="J8497" t="s">
        <v>25</v>
      </c>
      <c r="K8497" s="1">
        <v>43201</v>
      </c>
      <c r="L8497" t="s">
        <v>26</v>
      </c>
      <c r="N8497" t="s">
        <v>24</v>
      </c>
    </row>
    <row r="8498" spans="1:14" x14ac:dyDescent="0.25">
      <c r="A8498" t="s">
        <v>77</v>
      </c>
      <c r="B8498" t="s">
        <v>8636</v>
      </c>
      <c r="C8498" t="s">
        <v>1015</v>
      </c>
      <c r="D8498" t="s">
        <v>21</v>
      </c>
      <c r="E8498">
        <v>99362</v>
      </c>
      <c r="F8498" t="s">
        <v>22</v>
      </c>
      <c r="G8498" t="s">
        <v>23</v>
      </c>
      <c r="H8498" t="s">
        <v>24</v>
      </c>
      <c r="I8498" t="s">
        <v>24</v>
      </c>
      <c r="J8498" t="s">
        <v>25</v>
      </c>
      <c r="K8498" s="1">
        <v>43201</v>
      </c>
      <c r="L8498" t="s">
        <v>26</v>
      </c>
      <c r="N8498" t="s">
        <v>24</v>
      </c>
    </row>
    <row r="8499" spans="1:14" x14ac:dyDescent="0.25">
      <c r="A8499" t="s">
        <v>5278</v>
      </c>
      <c r="B8499" t="s">
        <v>10462</v>
      </c>
      <c r="C8499" t="s">
        <v>5280</v>
      </c>
      <c r="D8499" t="s">
        <v>21</v>
      </c>
      <c r="E8499">
        <v>98260</v>
      </c>
      <c r="F8499" t="s">
        <v>22</v>
      </c>
      <c r="G8499" t="s">
        <v>23</v>
      </c>
      <c r="H8499" t="s">
        <v>24</v>
      </c>
      <c r="I8499" t="s">
        <v>24</v>
      </c>
      <c r="J8499" t="s">
        <v>25</v>
      </c>
      <c r="K8499" s="1">
        <v>43201</v>
      </c>
      <c r="L8499" t="s">
        <v>26</v>
      </c>
      <c r="N8499" t="s">
        <v>24</v>
      </c>
    </row>
    <row r="8500" spans="1:14" x14ac:dyDescent="0.25">
      <c r="A8500" t="s">
        <v>10463</v>
      </c>
      <c r="B8500" t="s">
        <v>7707</v>
      </c>
      <c r="C8500" t="s">
        <v>37</v>
      </c>
      <c r="D8500" t="s">
        <v>21</v>
      </c>
      <c r="E8500">
        <v>99337</v>
      </c>
      <c r="F8500" t="s">
        <v>22</v>
      </c>
      <c r="G8500" t="s">
        <v>23</v>
      </c>
      <c r="H8500" t="s">
        <v>24</v>
      </c>
      <c r="I8500" t="s">
        <v>24</v>
      </c>
      <c r="J8500" t="s">
        <v>25</v>
      </c>
      <c r="K8500" s="1">
        <v>43200</v>
      </c>
      <c r="L8500" t="s">
        <v>26</v>
      </c>
      <c r="N8500" t="s">
        <v>24</v>
      </c>
    </row>
    <row r="8501" spans="1:14" x14ac:dyDescent="0.25">
      <c r="A8501" t="s">
        <v>1090</v>
      </c>
      <c r="B8501" t="s">
        <v>1091</v>
      </c>
      <c r="C8501" t="s">
        <v>1015</v>
      </c>
      <c r="D8501" t="s">
        <v>21</v>
      </c>
      <c r="E8501">
        <v>99362</v>
      </c>
      <c r="F8501" t="s">
        <v>22</v>
      </c>
      <c r="G8501" t="s">
        <v>23</v>
      </c>
      <c r="H8501" t="s">
        <v>24</v>
      </c>
      <c r="I8501" t="s">
        <v>24</v>
      </c>
      <c r="J8501" t="s">
        <v>25</v>
      </c>
      <c r="K8501" s="1">
        <v>43200</v>
      </c>
      <c r="L8501" t="s">
        <v>26</v>
      </c>
      <c r="N8501" t="s">
        <v>24</v>
      </c>
    </row>
    <row r="8502" spans="1:14" x14ac:dyDescent="0.25">
      <c r="A8502" t="s">
        <v>1218</v>
      </c>
      <c r="B8502" t="s">
        <v>10464</v>
      </c>
      <c r="C8502" t="s">
        <v>227</v>
      </c>
      <c r="D8502" t="s">
        <v>21</v>
      </c>
      <c r="E8502">
        <v>98225</v>
      </c>
      <c r="F8502" t="s">
        <v>22</v>
      </c>
      <c r="G8502" t="s">
        <v>23</v>
      </c>
      <c r="H8502" t="s">
        <v>24</v>
      </c>
      <c r="I8502" t="s">
        <v>24</v>
      </c>
      <c r="J8502" t="s">
        <v>25</v>
      </c>
      <c r="K8502" s="1">
        <v>43200</v>
      </c>
      <c r="L8502" t="s">
        <v>26</v>
      </c>
      <c r="N8502" t="s">
        <v>24</v>
      </c>
    </row>
    <row r="8503" spans="1:14" x14ac:dyDescent="0.25">
      <c r="A8503" t="s">
        <v>5498</v>
      </c>
      <c r="B8503" t="s">
        <v>5499</v>
      </c>
      <c r="C8503" t="s">
        <v>5500</v>
      </c>
      <c r="D8503" t="s">
        <v>21</v>
      </c>
      <c r="E8503">
        <v>98371</v>
      </c>
      <c r="F8503" t="s">
        <v>22</v>
      </c>
      <c r="G8503" t="s">
        <v>23</v>
      </c>
      <c r="H8503" t="s">
        <v>24</v>
      </c>
      <c r="I8503" t="s">
        <v>24</v>
      </c>
      <c r="J8503" t="s">
        <v>25</v>
      </c>
      <c r="K8503" s="1">
        <v>43200</v>
      </c>
      <c r="L8503" t="s">
        <v>26</v>
      </c>
      <c r="N8503" t="s">
        <v>24</v>
      </c>
    </row>
    <row r="8504" spans="1:14" x14ac:dyDescent="0.25">
      <c r="A8504" t="s">
        <v>5766</v>
      </c>
      <c r="B8504" t="s">
        <v>5767</v>
      </c>
      <c r="C8504" t="s">
        <v>227</v>
      </c>
      <c r="D8504" t="s">
        <v>21</v>
      </c>
      <c r="E8504">
        <v>98226</v>
      </c>
      <c r="F8504" t="s">
        <v>22</v>
      </c>
      <c r="G8504" t="s">
        <v>23</v>
      </c>
      <c r="H8504" t="s">
        <v>24</v>
      </c>
      <c r="I8504" t="s">
        <v>24</v>
      </c>
      <c r="J8504" t="s">
        <v>25</v>
      </c>
      <c r="K8504" s="1">
        <v>43200</v>
      </c>
      <c r="L8504" t="s">
        <v>26</v>
      </c>
      <c r="N8504" t="s">
        <v>24</v>
      </c>
    </row>
    <row r="8505" spans="1:14" x14ac:dyDescent="0.25">
      <c r="A8505" t="s">
        <v>3954</v>
      </c>
      <c r="B8505" t="s">
        <v>3955</v>
      </c>
      <c r="C8505" t="s">
        <v>227</v>
      </c>
      <c r="D8505" t="s">
        <v>21</v>
      </c>
      <c r="E8505">
        <v>98225</v>
      </c>
      <c r="F8505" t="s">
        <v>22</v>
      </c>
      <c r="G8505" t="s">
        <v>23</v>
      </c>
      <c r="H8505" t="s">
        <v>24</v>
      </c>
      <c r="I8505" t="s">
        <v>24</v>
      </c>
      <c r="J8505" t="s">
        <v>25</v>
      </c>
      <c r="K8505" s="1">
        <v>43200</v>
      </c>
      <c r="L8505" t="s">
        <v>26</v>
      </c>
      <c r="N8505" t="s">
        <v>24</v>
      </c>
    </row>
    <row r="8506" spans="1:14" x14ac:dyDescent="0.25">
      <c r="A8506" t="s">
        <v>5770</v>
      </c>
      <c r="B8506" t="s">
        <v>5771</v>
      </c>
      <c r="C8506" t="s">
        <v>227</v>
      </c>
      <c r="D8506" t="s">
        <v>21</v>
      </c>
      <c r="E8506">
        <v>98225</v>
      </c>
      <c r="F8506" t="s">
        <v>22</v>
      </c>
      <c r="G8506" t="s">
        <v>23</v>
      </c>
      <c r="H8506" t="s">
        <v>24</v>
      </c>
      <c r="I8506" t="s">
        <v>24</v>
      </c>
      <c r="J8506" t="s">
        <v>25</v>
      </c>
      <c r="K8506" s="1">
        <v>43200</v>
      </c>
      <c r="L8506" t="s">
        <v>26</v>
      </c>
      <c r="N8506" t="s">
        <v>24</v>
      </c>
    </row>
    <row r="8507" spans="1:14" x14ac:dyDescent="0.25">
      <c r="A8507" t="s">
        <v>10465</v>
      </c>
      <c r="B8507" t="s">
        <v>3563</v>
      </c>
      <c r="C8507" t="s">
        <v>227</v>
      </c>
      <c r="D8507" t="s">
        <v>21</v>
      </c>
      <c r="E8507">
        <v>98225</v>
      </c>
      <c r="F8507" t="s">
        <v>22</v>
      </c>
      <c r="G8507" t="s">
        <v>23</v>
      </c>
      <c r="H8507" t="s">
        <v>24</v>
      </c>
      <c r="I8507" t="s">
        <v>24</v>
      </c>
      <c r="J8507" t="s">
        <v>25</v>
      </c>
      <c r="K8507" s="1">
        <v>43200</v>
      </c>
      <c r="L8507" t="s">
        <v>26</v>
      </c>
      <c r="N8507" t="s">
        <v>24</v>
      </c>
    </row>
    <row r="8508" spans="1:14" x14ac:dyDescent="0.25">
      <c r="A8508" t="s">
        <v>5517</v>
      </c>
      <c r="B8508" t="s">
        <v>5518</v>
      </c>
      <c r="C8508" t="s">
        <v>5500</v>
      </c>
      <c r="D8508" t="s">
        <v>21</v>
      </c>
      <c r="E8508">
        <v>98371</v>
      </c>
      <c r="F8508" t="s">
        <v>22</v>
      </c>
      <c r="G8508" t="s">
        <v>23</v>
      </c>
      <c r="H8508" t="s">
        <v>24</v>
      </c>
      <c r="I8508" t="s">
        <v>24</v>
      </c>
      <c r="J8508" t="s">
        <v>25</v>
      </c>
      <c r="K8508" s="1">
        <v>43200</v>
      </c>
      <c r="L8508" t="s">
        <v>26</v>
      </c>
      <c r="N8508" t="s">
        <v>24</v>
      </c>
    </row>
    <row r="8509" spans="1:14" x14ac:dyDescent="0.25">
      <c r="A8509" t="s">
        <v>111</v>
      </c>
      <c r="B8509" t="s">
        <v>1839</v>
      </c>
      <c r="C8509" t="s">
        <v>56</v>
      </c>
      <c r="D8509" t="s">
        <v>21</v>
      </c>
      <c r="E8509">
        <v>99352</v>
      </c>
      <c r="F8509" t="s">
        <v>22</v>
      </c>
      <c r="G8509" t="s">
        <v>23</v>
      </c>
      <c r="H8509" t="s">
        <v>24</v>
      </c>
      <c r="I8509" t="s">
        <v>24</v>
      </c>
      <c r="J8509" t="s">
        <v>25</v>
      </c>
      <c r="K8509" s="1">
        <v>43200</v>
      </c>
      <c r="L8509" t="s">
        <v>26</v>
      </c>
      <c r="N8509" t="s">
        <v>24</v>
      </c>
    </row>
    <row r="8510" spans="1:14" x14ac:dyDescent="0.25">
      <c r="A8510" t="s">
        <v>111</v>
      </c>
      <c r="B8510" t="s">
        <v>2176</v>
      </c>
      <c r="C8510" t="s">
        <v>227</v>
      </c>
      <c r="D8510" t="s">
        <v>21</v>
      </c>
      <c r="E8510">
        <v>98226</v>
      </c>
      <c r="F8510" t="s">
        <v>22</v>
      </c>
      <c r="G8510" t="s">
        <v>23</v>
      </c>
      <c r="H8510" t="s">
        <v>24</v>
      </c>
      <c r="I8510" t="s">
        <v>24</v>
      </c>
      <c r="J8510" t="s">
        <v>25</v>
      </c>
      <c r="K8510" s="1">
        <v>43200</v>
      </c>
      <c r="L8510" t="s">
        <v>26</v>
      </c>
      <c r="N8510" t="s">
        <v>24</v>
      </c>
    </row>
    <row r="8511" spans="1:14" x14ac:dyDescent="0.25">
      <c r="A8511">
        <v>76</v>
      </c>
      <c r="B8511" t="s">
        <v>4889</v>
      </c>
      <c r="C8511" t="s">
        <v>886</v>
      </c>
      <c r="D8511" t="s">
        <v>21</v>
      </c>
      <c r="E8511">
        <v>98223</v>
      </c>
      <c r="F8511" t="s">
        <v>22</v>
      </c>
      <c r="G8511" t="s">
        <v>23</v>
      </c>
      <c r="H8511" t="s">
        <v>24</v>
      </c>
      <c r="I8511" t="s">
        <v>24</v>
      </c>
      <c r="J8511" t="s">
        <v>25</v>
      </c>
      <c r="K8511" s="1">
        <v>43200</v>
      </c>
      <c r="L8511" t="s">
        <v>26</v>
      </c>
      <c r="N8511" t="s">
        <v>24</v>
      </c>
    </row>
    <row r="8512" spans="1:14" x14ac:dyDescent="0.25">
      <c r="A8512" t="s">
        <v>2856</v>
      </c>
      <c r="B8512" t="s">
        <v>2857</v>
      </c>
      <c r="C8512" t="s">
        <v>1101</v>
      </c>
      <c r="D8512" t="s">
        <v>21</v>
      </c>
      <c r="E8512">
        <v>98230</v>
      </c>
      <c r="F8512" t="s">
        <v>22</v>
      </c>
      <c r="G8512" t="s">
        <v>23</v>
      </c>
      <c r="H8512" t="s">
        <v>24</v>
      </c>
      <c r="I8512" t="s">
        <v>24</v>
      </c>
      <c r="J8512" t="s">
        <v>25</v>
      </c>
      <c r="K8512" s="1">
        <v>43200</v>
      </c>
      <c r="L8512" t="s">
        <v>26</v>
      </c>
      <c r="N8512" t="s">
        <v>24</v>
      </c>
    </row>
    <row r="8513" spans="1:14" x14ac:dyDescent="0.25">
      <c r="A8513" t="s">
        <v>2936</v>
      </c>
      <c r="B8513" t="s">
        <v>2937</v>
      </c>
      <c r="C8513" t="s">
        <v>227</v>
      </c>
      <c r="D8513" t="s">
        <v>21</v>
      </c>
      <c r="E8513">
        <v>98226</v>
      </c>
      <c r="F8513" t="s">
        <v>22</v>
      </c>
      <c r="G8513" t="s">
        <v>23</v>
      </c>
      <c r="H8513" t="s">
        <v>24</v>
      </c>
      <c r="I8513" t="s">
        <v>24</v>
      </c>
      <c r="J8513" t="s">
        <v>25</v>
      </c>
      <c r="K8513" s="1">
        <v>43200</v>
      </c>
      <c r="L8513" t="s">
        <v>26</v>
      </c>
      <c r="N8513" t="s">
        <v>24</v>
      </c>
    </row>
    <row r="8514" spans="1:14" x14ac:dyDescent="0.25">
      <c r="A8514" t="s">
        <v>1885</v>
      </c>
      <c r="B8514" t="s">
        <v>1886</v>
      </c>
      <c r="C8514" t="s">
        <v>1887</v>
      </c>
      <c r="D8514" t="s">
        <v>21</v>
      </c>
      <c r="E8514">
        <v>98856</v>
      </c>
      <c r="F8514" t="s">
        <v>23</v>
      </c>
      <c r="G8514" t="s">
        <v>23</v>
      </c>
      <c r="H8514" t="s">
        <v>24</v>
      </c>
      <c r="I8514" t="s">
        <v>24</v>
      </c>
      <c r="J8514" t="s">
        <v>25</v>
      </c>
      <c r="K8514" s="1">
        <v>43200</v>
      </c>
      <c r="L8514" t="s">
        <v>26</v>
      </c>
      <c r="N8514" t="s">
        <v>24</v>
      </c>
    </row>
    <row r="8515" spans="1:14" x14ac:dyDescent="0.25">
      <c r="A8515" t="s">
        <v>1232</v>
      </c>
      <c r="B8515" t="s">
        <v>1233</v>
      </c>
      <c r="C8515" t="s">
        <v>227</v>
      </c>
      <c r="D8515" t="s">
        <v>21</v>
      </c>
      <c r="E8515">
        <v>98225</v>
      </c>
      <c r="F8515" t="s">
        <v>22</v>
      </c>
      <c r="G8515" t="s">
        <v>23</v>
      </c>
      <c r="H8515" t="s">
        <v>24</v>
      </c>
      <c r="I8515" t="s">
        <v>24</v>
      </c>
      <c r="J8515" t="s">
        <v>25</v>
      </c>
      <c r="K8515" s="1">
        <v>43200</v>
      </c>
      <c r="L8515" t="s">
        <v>26</v>
      </c>
      <c r="N8515" t="s">
        <v>24</v>
      </c>
    </row>
    <row r="8516" spans="1:14" x14ac:dyDescent="0.25">
      <c r="A8516" t="s">
        <v>2696</v>
      </c>
      <c r="B8516" t="s">
        <v>10466</v>
      </c>
      <c r="C8516" t="s">
        <v>266</v>
      </c>
      <c r="D8516" t="s">
        <v>21</v>
      </c>
      <c r="E8516">
        <v>98001</v>
      </c>
      <c r="F8516" t="s">
        <v>22</v>
      </c>
      <c r="G8516" t="s">
        <v>23</v>
      </c>
      <c r="H8516" t="s">
        <v>24</v>
      </c>
      <c r="I8516" t="s">
        <v>24</v>
      </c>
      <c r="J8516" t="s">
        <v>25</v>
      </c>
      <c r="K8516" s="1">
        <v>43200</v>
      </c>
      <c r="L8516" t="s">
        <v>26</v>
      </c>
      <c r="N8516" t="s">
        <v>24</v>
      </c>
    </row>
    <row r="8517" spans="1:14" x14ac:dyDescent="0.25">
      <c r="A8517" t="s">
        <v>7879</v>
      </c>
      <c r="B8517" t="s">
        <v>7880</v>
      </c>
      <c r="C8517" t="s">
        <v>6970</v>
      </c>
      <c r="D8517" t="s">
        <v>21</v>
      </c>
      <c r="E8517">
        <v>98840</v>
      </c>
      <c r="F8517" t="s">
        <v>22</v>
      </c>
      <c r="G8517" t="s">
        <v>23</v>
      </c>
      <c r="H8517" t="s">
        <v>24</v>
      </c>
      <c r="I8517" t="s">
        <v>24</v>
      </c>
      <c r="J8517" t="s">
        <v>25</v>
      </c>
      <c r="K8517" s="1">
        <v>43200</v>
      </c>
      <c r="L8517" t="s">
        <v>26</v>
      </c>
      <c r="N8517" t="s">
        <v>24</v>
      </c>
    </row>
    <row r="8518" spans="1:14" x14ac:dyDescent="0.25">
      <c r="A8518" t="s">
        <v>242</v>
      </c>
      <c r="B8518" t="s">
        <v>1238</v>
      </c>
      <c r="C8518" t="s">
        <v>227</v>
      </c>
      <c r="D8518" t="s">
        <v>21</v>
      </c>
      <c r="E8518">
        <v>98227</v>
      </c>
      <c r="F8518" t="s">
        <v>22</v>
      </c>
      <c r="G8518" t="s">
        <v>23</v>
      </c>
      <c r="H8518" t="s">
        <v>24</v>
      </c>
      <c r="I8518" t="s">
        <v>24</v>
      </c>
      <c r="J8518" t="s">
        <v>25</v>
      </c>
      <c r="K8518" s="1">
        <v>43200</v>
      </c>
      <c r="L8518" t="s">
        <v>26</v>
      </c>
      <c r="N8518" t="s">
        <v>24</v>
      </c>
    </row>
    <row r="8519" spans="1:14" x14ac:dyDescent="0.25">
      <c r="A8519" t="s">
        <v>1173</v>
      </c>
      <c r="B8519" t="s">
        <v>1174</v>
      </c>
      <c r="C8519" t="s">
        <v>309</v>
      </c>
      <c r="D8519" t="s">
        <v>21</v>
      </c>
      <c r="E8519">
        <v>98020</v>
      </c>
      <c r="F8519" t="s">
        <v>23</v>
      </c>
      <c r="G8519" t="s">
        <v>23</v>
      </c>
      <c r="H8519" t="s">
        <v>24</v>
      </c>
      <c r="I8519" t="s">
        <v>24</v>
      </c>
      <c r="J8519" t="s">
        <v>25</v>
      </c>
      <c r="K8519" s="1">
        <v>43200</v>
      </c>
      <c r="L8519" t="s">
        <v>26</v>
      </c>
      <c r="N8519" t="s">
        <v>24</v>
      </c>
    </row>
    <row r="8520" spans="1:14" x14ac:dyDescent="0.25">
      <c r="A8520" t="s">
        <v>10467</v>
      </c>
      <c r="B8520" t="s">
        <v>10468</v>
      </c>
      <c r="C8520" t="s">
        <v>1331</v>
      </c>
      <c r="D8520" t="s">
        <v>21</v>
      </c>
      <c r="E8520">
        <v>98244</v>
      </c>
      <c r="F8520" t="s">
        <v>22</v>
      </c>
      <c r="G8520" t="s">
        <v>23</v>
      </c>
      <c r="H8520" t="s">
        <v>24</v>
      </c>
      <c r="I8520" t="s">
        <v>24</v>
      </c>
      <c r="J8520" t="s">
        <v>25</v>
      </c>
      <c r="K8520" s="1">
        <v>43200</v>
      </c>
      <c r="L8520" t="s">
        <v>26</v>
      </c>
      <c r="N8520" t="s">
        <v>24</v>
      </c>
    </row>
    <row r="8521" spans="1:14" x14ac:dyDescent="0.25">
      <c r="A8521" t="s">
        <v>10469</v>
      </c>
      <c r="B8521" t="s">
        <v>2860</v>
      </c>
      <c r="C8521" t="s">
        <v>1101</v>
      </c>
      <c r="D8521" t="s">
        <v>21</v>
      </c>
      <c r="E8521">
        <v>98230</v>
      </c>
      <c r="F8521" t="s">
        <v>22</v>
      </c>
      <c r="G8521" t="s">
        <v>23</v>
      </c>
      <c r="H8521" t="s">
        <v>24</v>
      </c>
      <c r="I8521" t="s">
        <v>24</v>
      </c>
      <c r="J8521" t="s">
        <v>25</v>
      </c>
      <c r="K8521" s="1">
        <v>43200</v>
      </c>
      <c r="L8521" t="s">
        <v>26</v>
      </c>
      <c r="N8521" t="s">
        <v>24</v>
      </c>
    </row>
    <row r="8522" spans="1:14" x14ac:dyDescent="0.25">
      <c r="A8522" t="s">
        <v>4323</v>
      </c>
      <c r="B8522" t="s">
        <v>4324</v>
      </c>
      <c r="C8522" t="s">
        <v>4317</v>
      </c>
      <c r="D8522" t="s">
        <v>21</v>
      </c>
      <c r="E8522">
        <v>99324</v>
      </c>
      <c r="F8522" t="s">
        <v>22</v>
      </c>
      <c r="G8522" t="s">
        <v>23</v>
      </c>
      <c r="H8522" t="s">
        <v>24</v>
      </c>
      <c r="I8522" t="s">
        <v>24</v>
      </c>
      <c r="J8522" t="s">
        <v>25</v>
      </c>
      <c r="K8522" s="1">
        <v>43200</v>
      </c>
      <c r="L8522" t="s">
        <v>26</v>
      </c>
      <c r="N8522" t="s">
        <v>24</v>
      </c>
    </row>
    <row r="8523" spans="1:14" x14ac:dyDescent="0.25">
      <c r="A8523" t="s">
        <v>1801</v>
      </c>
      <c r="B8523" t="s">
        <v>1802</v>
      </c>
      <c r="C8523" t="s">
        <v>1798</v>
      </c>
      <c r="D8523" t="s">
        <v>21</v>
      </c>
      <c r="E8523">
        <v>98841</v>
      </c>
      <c r="F8523" t="s">
        <v>22</v>
      </c>
      <c r="G8523" t="s">
        <v>23</v>
      </c>
      <c r="H8523" t="s">
        <v>24</v>
      </c>
      <c r="I8523" t="s">
        <v>24</v>
      </c>
      <c r="J8523" t="s">
        <v>25</v>
      </c>
      <c r="K8523" s="1">
        <v>43200</v>
      </c>
      <c r="L8523" t="s">
        <v>26</v>
      </c>
      <c r="N8523" t="s">
        <v>24</v>
      </c>
    </row>
    <row r="8524" spans="1:14" x14ac:dyDescent="0.25">
      <c r="A8524" t="s">
        <v>4068</v>
      </c>
      <c r="B8524" t="s">
        <v>4069</v>
      </c>
      <c r="C8524" t="s">
        <v>227</v>
      </c>
      <c r="D8524" t="s">
        <v>21</v>
      </c>
      <c r="E8524">
        <v>98225</v>
      </c>
      <c r="F8524" t="s">
        <v>22</v>
      </c>
      <c r="G8524" t="s">
        <v>23</v>
      </c>
      <c r="H8524" t="s">
        <v>24</v>
      </c>
      <c r="I8524" t="s">
        <v>24</v>
      </c>
      <c r="J8524" t="s">
        <v>25</v>
      </c>
      <c r="K8524" s="1">
        <v>43200</v>
      </c>
      <c r="L8524" t="s">
        <v>26</v>
      </c>
      <c r="N8524" t="s">
        <v>24</v>
      </c>
    </row>
    <row r="8525" spans="1:14" x14ac:dyDescent="0.25">
      <c r="A8525" t="s">
        <v>10470</v>
      </c>
      <c r="B8525" t="s">
        <v>2282</v>
      </c>
      <c r="C8525" t="s">
        <v>227</v>
      </c>
      <c r="D8525" t="s">
        <v>21</v>
      </c>
      <c r="E8525">
        <v>98226</v>
      </c>
      <c r="F8525" t="s">
        <v>22</v>
      </c>
      <c r="G8525" t="s">
        <v>23</v>
      </c>
      <c r="H8525" t="s">
        <v>24</v>
      </c>
      <c r="I8525" t="s">
        <v>24</v>
      </c>
      <c r="J8525" t="s">
        <v>25</v>
      </c>
      <c r="K8525" s="1">
        <v>43200</v>
      </c>
      <c r="L8525" t="s">
        <v>26</v>
      </c>
      <c r="N8525" t="s">
        <v>24</v>
      </c>
    </row>
    <row r="8526" spans="1:14" x14ac:dyDescent="0.25">
      <c r="A8526" t="s">
        <v>5843</v>
      </c>
      <c r="B8526" t="s">
        <v>5844</v>
      </c>
      <c r="C8526" t="s">
        <v>215</v>
      </c>
      <c r="D8526" t="s">
        <v>21</v>
      </c>
      <c r="E8526">
        <v>98023</v>
      </c>
      <c r="F8526" t="s">
        <v>22</v>
      </c>
      <c r="G8526" t="s">
        <v>23</v>
      </c>
      <c r="H8526" t="s">
        <v>24</v>
      </c>
      <c r="I8526" t="s">
        <v>24</v>
      </c>
      <c r="J8526" t="s">
        <v>25</v>
      </c>
      <c r="K8526" s="1">
        <v>43200</v>
      </c>
      <c r="L8526" t="s">
        <v>26</v>
      </c>
      <c r="N8526" t="s">
        <v>24</v>
      </c>
    </row>
    <row r="8527" spans="1:14" x14ac:dyDescent="0.25">
      <c r="A8527" t="s">
        <v>3570</v>
      </c>
      <c r="B8527" t="s">
        <v>3571</v>
      </c>
      <c r="C8527" t="s">
        <v>3572</v>
      </c>
      <c r="D8527" t="s">
        <v>21</v>
      </c>
      <c r="E8527">
        <v>98247</v>
      </c>
      <c r="F8527" t="s">
        <v>22</v>
      </c>
      <c r="G8527" t="s">
        <v>23</v>
      </c>
      <c r="H8527" t="s">
        <v>24</v>
      </c>
      <c r="I8527" t="s">
        <v>24</v>
      </c>
      <c r="J8527" t="s">
        <v>25</v>
      </c>
      <c r="K8527" s="1">
        <v>43200</v>
      </c>
      <c r="L8527" t="s">
        <v>26</v>
      </c>
      <c r="N8527" t="s">
        <v>24</v>
      </c>
    </row>
    <row r="8528" spans="1:14" x14ac:dyDescent="0.25">
      <c r="A8528" t="s">
        <v>7881</v>
      </c>
      <c r="B8528" t="s">
        <v>7882</v>
      </c>
      <c r="C8528" t="s">
        <v>3851</v>
      </c>
      <c r="D8528" t="s">
        <v>21</v>
      </c>
      <c r="E8528">
        <v>98862</v>
      </c>
      <c r="F8528" t="s">
        <v>22</v>
      </c>
      <c r="G8528" t="s">
        <v>23</v>
      </c>
      <c r="H8528" t="s">
        <v>24</v>
      </c>
      <c r="I8528" t="s">
        <v>24</v>
      </c>
      <c r="J8528" t="s">
        <v>25</v>
      </c>
      <c r="K8528" s="1">
        <v>43200</v>
      </c>
      <c r="L8528" t="s">
        <v>26</v>
      </c>
      <c r="N8528" t="s">
        <v>24</v>
      </c>
    </row>
    <row r="8529" spans="1:14" x14ac:dyDescent="0.25">
      <c r="A8529" t="s">
        <v>3697</v>
      </c>
      <c r="B8529" t="s">
        <v>3698</v>
      </c>
      <c r="C8529" t="s">
        <v>132</v>
      </c>
      <c r="D8529" t="s">
        <v>21</v>
      </c>
      <c r="E8529">
        <v>99301</v>
      </c>
      <c r="F8529" t="s">
        <v>22</v>
      </c>
      <c r="G8529" t="s">
        <v>23</v>
      </c>
      <c r="H8529" t="s">
        <v>24</v>
      </c>
      <c r="I8529" t="s">
        <v>24</v>
      </c>
      <c r="J8529" t="s">
        <v>25</v>
      </c>
      <c r="K8529" s="1">
        <v>43200</v>
      </c>
      <c r="L8529" t="s">
        <v>26</v>
      </c>
      <c r="N8529" t="s">
        <v>24</v>
      </c>
    </row>
    <row r="8530" spans="1:14" x14ac:dyDescent="0.25">
      <c r="A8530" t="s">
        <v>7400</v>
      </c>
      <c r="B8530" t="s">
        <v>7401</v>
      </c>
      <c r="C8530" t="s">
        <v>632</v>
      </c>
      <c r="D8530" t="s">
        <v>21</v>
      </c>
      <c r="E8530">
        <v>98037</v>
      </c>
      <c r="F8530" t="s">
        <v>22</v>
      </c>
      <c r="G8530" t="s">
        <v>23</v>
      </c>
      <c r="H8530" t="s">
        <v>24</v>
      </c>
      <c r="I8530" t="s">
        <v>24</v>
      </c>
      <c r="J8530" t="s">
        <v>25</v>
      </c>
      <c r="K8530" s="1">
        <v>43200</v>
      </c>
      <c r="L8530" t="s">
        <v>26</v>
      </c>
      <c r="N8530" t="s">
        <v>24</v>
      </c>
    </row>
    <row r="8531" spans="1:14" x14ac:dyDescent="0.25">
      <c r="A8531" t="s">
        <v>3225</v>
      </c>
      <c r="B8531" t="s">
        <v>3226</v>
      </c>
      <c r="C8531" t="s">
        <v>29</v>
      </c>
      <c r="D8531" t="s">
        <v>21</v>
      </c>
      <c r="E8531">
        <v>98801</v>
      </c>
      <c r="F8531" t="s">
        <v>23</v>
      </c>
      <c r="G8531" t="s">
        <v>23</v>
      </c>
      <c r="H8531" t="s">
        <v>24</v>
      </c>
      <c r="I8531" t="s">
        <v>24</v>
      </c>
      <c r="J8531" t="s">
        <v>25</v>
      </c>
      <c r="K8531" s="1">
        <v>43200</v>
      </c>
      <c r="L8531" t="s">
        <v>26</v>
      </c>
      <c r="N8531" t="s">
        <v>24</v>
      </c>
    </row>
    <row r="8532" spans="1:14" x14ac:dyDescent="0.25">
      <c r="A8532" t="s">
        <v>5900</v>
      </c>
      <c r="B8532" t="s">
        <v>5901</v>
      </c>
      <c r="C8532" t="s">
        <v>657</v>
      </c>
      <c r="D8532" t="s">
        <v>21</v>
      </c>
      <c r="E8532">
        <v>98277</v>
      </c>
      <c r="F8532" t="s">
        <v>22</v>
      </c>
      <c r="G8532" t="s">
        <v>23</v>
      </c>
      <c r="H8532" t="s">
        <v>24</v>
      </c>
      <c r="I8532" t="s">
        <v>24</v>
      </c>
      <c r="J8532" t="s">
        <v>25</v>
      </c>
      <c r="K8532" s="1">
        <v>43199</v>
      </c>
      <c r="L8532" t="s">
        <v>26</v>
      </c>
      <c r="N8532" t="s">
        <v>24</v>
      </c>
    </row>
    <row r="8533" spans="1:14" x14ac:dyDescent="0.25">
      <c r="A8533" t="s">
        <v>4111</v>
      </c>
      <c r="B8533" t="s">
        <v>4112</v>
      </c>
      <c r="C8533" t="s">
        <v>56</v>
      </c>
      <c r="D8533" t="s">
        <v>21</v>
      </c>
      <c r="E8533">
        <v>99352</v>
      </c>
      <c r="F8533" t="s">
        <v>22</v>
      </c>
      <c r="G8533" t="s">
        <v>23</v>
      </c>
      <c r="H8533" t="s">
        <v>24</v>
      </c>
      <c r="I8533" t="s">
        <v>24</v>
      </c>
      <c r="J8533" t="s">
        <v>25</v>
      </c>
      <c r="K8533" s="1">
        <v>43199</v>
      </c>
      <c r="L8533" t="s">
        <v>26</v>
      </c>
      <c r="N8533" t="s">
        <v>24</v>
      </c>
    </row>
    <row r="8534" spans="1:14" x14ac:dyDescent="0.25">
      <c r="A8534" t="s">
        <v>7687</v>
      </c>
      <c r="B8534" t="s">
        <v>7688</v>
      </c>
      <c r="C8534" t="s">
        <v>555</v>
      </c>
      <c r="D8534" t="s">
        <v>21</v>
      </c>
      <c r="E8534">
        <v>98053</v>
      </c>
      <c r="F8534" t="s">
        <v>22</v>
      </c>
      <c r="G8534" t="s">
        <v>23</v>
      </c>
      <c r="H8534" t="s">
        <v>24</v>
      </c>
      <c r="I8534" t="s">
        <v>24</v>
      </c>
      <c r="J8534" t="s">
        <v>25</v>
      </c>
      <c r="K8534" s="1">
        <v>43199</v>
      </c>
      <c r="L8534" t="s">
        <v>26</v>
      </c>
      <c r="N8534" t="s">
        <v>24</v>
      </c>
    </row>
    <row r="8535" spans="1:14" x14ac:dyDescent="0.25">
      <c r="A8535" t="s">
        <v>4827</v>
      </c>
      <c r="B8535" t="s">
        <v>4828</v>
      </c>
      <c r="C8535" t="s">
        <v>56</v>
      </c>
      <c r="D8535" t="s">
        <v>21</v>
      </c>
      <c r="E8535">
        <v>99352</v>
      </c>
      <c r="F8535" t="s">
        <v>22</v>
      </c>
      <c r="G8535" t="s">
        <v>23</v>
      </c>
      <c r="H8535" t="s">
        <v>24</v>
      </c>
      <c r="I8535" t="s">
        <v>24</v>
      </c>
      <c r="J8535" t="s">
        <v>25</v>
      </c>
      <c r="K8535" s="1">
        <v>43199</v>
      </c>
      <c r="L8535" t="s">
        <v>26</v>
      </c>
      <c r="N8535" t="s">
        <v>24</v>
      </c>
    </row>
    <row r="8536" spans="1:14" x14ac:dyDescent="0.25">
      <c r="A8536" t="s">
        <v>10471</v>
      </c>
      <c r="B8536" t="s">
        <v>10472</v>
      </c>
      <c r="C8536" t="s">
        <v>165</v>
      </c>
      <c r="D8536" t="s">
        <v>21</v>
      </c>
      <c r="E8536">
        <v>98374</v>
      </c>
      <c r="F8536" t="s">
        <v>22</v>
      </c>
      <c r="G8536" t="s">
        <v>23</v>
      </c>
      <c r="H8536" t="s">
        <v>24</v>
      </c>
      <c r="I8536" t="s">
        <v>24</v>
      </c>
      <c r="J8536" t="s">
        <v>25</v>
      </c>
      <c r="K8536" s="1">
        <v>43199</v>
      </c>
      <c r="L8536" t="s">
        <v>26</v>
      </c>
      <c r="N8536" t="s">
        <v>24</v>
      </c>
    </row>
    <row r="8537" spans="1:14" x14ac:dyDescent="0.25">
      <c r="A8537" t="s">
        <v>10473</v>
      </c>
      <c r="B8537" t="s">
        <v>9745</v>
      </c>
      <c r="C8537" t="s">
        <v>266</v>
      </c>
      <c r="D8537" t="s">
        <v>21</v>
      </c>
      <c r="E8537">
        <v>98002</v>
      </c>
      <c r="F8537" t="s">
        <v>22</v>
      </c>
      <c r="G8537" t="s">
        <v>23</v>
      </c>
      <c r="H8537" t="s">
        <v>24</v>
      </c>
      <c r="I8537" t="s">
        <v>24</v>
      </c>
      <c r="J8537" t="s">
        <v>25</v>
      </c>
      <c r="K8537" s="1">
        <v>43199</v>
      </c>
      <c r="L8537" t="s">
        <v>26</v>
      </c>
      <c r="N8537" t="s">
        <v>24</v>
      </c>
    </row>
    <row r="8538" spans="1:14" x14ac:dyDescent="0.25">
      <c r="A8538" t="s">
        <v>1847</v>
      </c>
      <c r="B8538" t="s">
        <v>3417</v>
      </c>
      <c r="C8538" t="s">
        <v>165</v>
      </c>
      <c r="D8538" t="s">
        <v>21</v>
      </c>
      <c r="E8538">
        <v>98373</v>
      </c>
      <c r="F8538" t="s">
        <v>22</v>
      </c>
      <c r="G8538" t="s">
        <v>23</v>
      </c>
      <c r="H8538" t="s">
        <v>24</v>
      </c>
      <c r="I8538" t="s">
        <v>24</v>
      </c>
      <c r="J8538" t="s">
        <v>25</v>
      </c>
      <c r="K8538" s="1">
        <v>43199</v>
      </c>
      <c r="L8538" t="s">
        <v>26</v>
      </c>
      <c r="N8538" t="s">
        <v>24</v>
      </c>
    </row>
    <row r="8539" spans="1:14" x14ac:dyDescent="0.25">
      <c r="A8539" t="s">
        <v>10474</v>
      </c>
      <c r="B8539" t="s">
        <v>5686</v>
      </c>
      <c r="C8539" t="s">
        <v>3173</v>
      </c>
      <c r="D8539" t="s">
        <v>21</v>
      </c>
      <c r="E8539">
        <v>98282</v>
      </c>
      <c r="F8539" t="s">
        <v>22</v>
      </c>
      <c r="G8539" t="s">
        <v>23</v>
      </c>
      <c r="H8539" t="s">
        <v>24</v>
      </c>
      <c r="I8539" t="s">
        <v>24</v>
      </c>
      <c r="J8539" t="s">
        <v>25</v>
      </c>
      <c r="K8539" s="1">
        <v>43199</v>
      </c>
      <c r="L8539" t="s">
        <v>26</v>
      </c>
      <c r="N8539" t="s">
        <v>24</v>
      </c>
    </row>
    <row r="8540" spans="1:14" x14ac:dyDescent="0.25">
      <c r="A8540" t="s">
        <v>6395</v>
      </c>
      <c r="B8540" t="s">
        <v>6396</v>
      </c>
      <c r="C8540" t="s">
        <v>142</v>
      </c>
      <c r="D8540" t="s">
        <v>21</v>
      </c>
      <c r="E8540">
        <v>98901</v>
      </c>
      <c r="F8540" t="s">
        <v>22</v>
      </c>
      <c r="G8540" t="s">
        <v>23</v>
      </c>
      <c r="H8540" t="s">
        <v>24</v>
      </c>
      <c r="I8540" t="s">
        <v>24</v>
      </c>
      <c r="J8540" t="s">
        <v>25</v>
      </c>
      <c r="K8540" s="1">
        <v>43199</v>
      </c>
      <c r="L8540" t="s">
        <v>26</v>
      </c>
      <c r="N8540" t="s">
        <v>24</v>
      </c>
    </row>
    <row r="8541" spans="1:14" x14ac:dyDescent="0.25">
      <c r="A8541" t="s">
        <v>477</v>
      </c>
      <c r="B8541" t="s">
        <v>478</v>
      </c>
      <c r="C8541" t="s">
        <v>473</v>
      </c>
      <c r="D8541" t="s">
        <v>21</v>
      </c>
      <c r="E8541">
        <v>98937</v>
      </c>
      <c r="F8541" t="s">
        <v>22</v>
      </c>
      <c r="G8541" t="s">
        <v>23</v>
      </c>
      <c r="H8541" t="s">
        <v>24</v>
      </c>
      <c r="I8541" t="s">
        <v>24</v>
      </c>
      <c r="J8541" t="s">
        <v>25</v>
      </c>
      <c r="K8541" s="1">
        <v>43199</v>
      </c>
      <c r="L8541" t="s">
        <v>26</v>
      </c>
      <c r="N8541" t="s">
        <v>24</v>
      </c>
    </row>
    <row r="8542" spans="1:14" x14ac:dyDescent="0.25">
      <c r="A8542" t="s">
        <v>291</v>
      </c>
      <c r="B8542" t="s">
        <v>5921</v>
      </c>
      <c r="C8542" t="s">
        <v>657</v>
      </c>
      <c r="D8542" t="s">
        <v>21</v>
      </c>
      <c r="E8542">
        <v>98277</v>
      </c>
      <c r="F8542" t="s">
        <v>22</v>
      </c>
      <c r="G8542" t="s">
        <v>23</v>
      </c>
      <c r="H8542" t="s">
        <v>24</v>
      </c>
      <c r="I8542" t="s">
        <v>24</v>
      </c>
      <c r="J8542" t="s">
        <v>25</v>
      </c>
      <c r="K8542" s="1">
        <v>43199</v>
      </c>
      <c r="L8542" t="s">
        <v>26</v>
      </c>
      <c r="N8542" t="s">
        <v>24</v>
      </c>
    </row>
    <row r="8543" spans="1:14" x14ac:dyDescent="0.25">
      <c r="A8543" t="s">
        <v>1117</v>
      </c>
      <c r="B8543" t="s">
        <v>6422</v>
      </c>
      <c r="C8543" t="s">
        <v>142</v>
      </c>
      <c r="D8543" t="s">
        <v>21</v>
      </c>
      <c r="E8543">
        <v>98903</v>
      </c>
      <c r="F8543" t="s">
        <v>22</v>
      </c>
      <c r="G8543" t="s">
        <v>23</v>
      </c>
      <c r="H8543" t="s">
        <v>24</v>
      </c>
      <c r="I8543" t="s">
        <v>24</v>
      </c>
      <c r="J8543" t="s">
        <v>25</v>
      </c>
      <c r="K8543" s="1">
        <v>43199</v>
      </c>
      <c r="L8543" t="s">
        <v>26</v>
      </c>
      <c r="N8543" t="s">
        <v>24</v>
      </c>
    </row>
    <row r="8544" spans="1:14" x14ac:dyDescent="0.25">
      <c r="A8544" t="s">
        <v>994</v>
      </c>
      <c r="B8544" t="s">
        <v>7257</v>
      </c>
      <c r="C8544" t="s">
        <v>142</v>
      </c>
      <c r="D8544" t="s">
        <v>21</v>
      </c>
      <c r="E8544">
        <v>98901</v>
      </c>
      <c r="F8544" t="s">
        <v>22</v>
      </c>
      <c r="G8544" t="s">
        <v>23</v>
      </c>
      <c r="H8544" t="s">
        <v>24</v>
      </c>
      <c r="I8544" t="s">
        <v>24</v>
      </c>
      <c r="J8544" t="s">
        <v>25</v>
      </c>
      <c r="K8544" s="1">
        <v>43198</v>
      </c>
      <c r="L8544" t="s">
        <v>26</v>
      </c>
      <c r="N8544" t="s">
        <v>24</v>
      </c>
    </row>
    <row r="8545" spans="1:14" x14ac:dyDescent="0.25">
      <c r="A8545" t="s">
        <v>7278</v>
      </c>
      <c r="B8545" t="s">
        <v>7279</v>
      </c>
      <c r="C8545" t="s">
        <v>142</v>
      </c>
      <c r="D8545" t="s">
        <v>21</v>
      </c>
      <c r="E8545">
        <v>98901</v>
      </c>
      <c r="F8545" t="s">
        <v>22</v>
      </c>
      <c r="G8545" t="s">
        <v>23</v>
      </c>
      <c r="H8545" t="s">
        <v>24</v>
      </c>
      <c r="I8545" t="s">
        <v>24</v>
      </c>
      <c r="J8545" t="s">
        <v>25</v>
      </c>
      <c r="K8545" s="1">
        <v>43198</v>
      </c>
      <c r="L8545" t="s">
        <v>26</v>
      </c>
      <c r="N8545" t="s">
        <v>24</v>
      </c>
    </row>
    <row r="8546" spans="1:14" x14ac:dyDescent="0.25">
      <c r="A8546" t="s">
        <v>8351</v>
      </c>
      <c r="B8546" t="s">
        <v>8352</v>
      </c>
      <c r="C8546" t="s">
        <v>84</v>
      </c>
      <c r="D8546" t="s">
        <v>21</v>
      </c>
      <c r="E8546">
        <v>98926</v>
      </c>
      <c r="F8546" t="s">
        <v>22</v>
      </c>
      <c r="G8546" t="s">
        <v>23</v>
      </c>
      <c r="H8546" t="s">
        <v>24</v>
      </c>
      <c r="I8546" t="s">
        <v>24</v>
      </c>
      <c r="J8546" t="s">
        <v>25</v>
      </c>
      <c r="K8546" s="1">
        <v>43198</v>
      </c>
      <c r="L8546" t="s">
        <v>26</v>
      </c>
      <c r="N8546" t="s">
        <v>24</v>
      </c>
    </row>
    <row r="8547" spans="1:14" x14ac:dyDescent="0.25">
      <c r="A8547" t="s">
        <v>5069</v>
      </c>
      <c r="B8547" t="s">
        <v>5070</v>
      </c>
      <c r="C8547" t="s">
        <v>266</v>
      </c>
      <c r="D8547" t="s">
        <v>21</v>
      </c>
      <c r="E8547">
        <v>98002</v>
      </c>
      <c r="F8547" t="s">
        <v>22</v>
      </c>
      <c r="G8547" t="s">
        <v>23</v>
      </c>
      <c r="H8547" t="s">
        <v>24</v>
      </c>
      <c r="I8547" t="s">
        <v>24</v>
      </c>
      <c r="J8547" t="s">
        <v>25</v>
      </c>
      <c r="K8547" s="1">
        <v>43197</v>
      </c>
      <c r="L8547" t="s">
        <v>26</v>
      </c>
      <c r="N8547" t="s">
        <v>24</v>
      </c>
    </row>
    <row r="8548" spans="1:14" x14ac:dyDescent="0.25">
      <c r="A8548" t="s">
        <v>7201</v>
      </c>
      <c r="B8548" t="s">
        <v>7202</v>
      </c>
      <c r="C8548" t="s">
        <v>529</v>
      </c>
      <c r="D8548" t="s">
        <v>21</v>
      </c>
      <c r="E8548">
        <v>98033</v>
      </c>
      <c r="F8548" t="s">
        <v>22</v>
      </c>
      <c r="G8548" t="s">
        <v>23</v>
      </c>
      <c r="H8548" t="s">
        <v>24</v>
      </c>
      <c r="I8548" t="s">
        <v>24</v>
      </c>
      <c r="J8548" t="s">
        <v>25</v>
      </c>
      <c r="K8548" s="1">
        <v>43196</v>
      </c>
      <c r="L8548" t="s">
        <v>26</v>
      </c>
      <c r="N8548" t="s">
        <v>24</v>
      </c>
    </row>
    <row r="8549" spans="1:14" x14ac:dyDescent="0.25">
      <c r="A8549" t="s">
        <v>6851</v>
      </c>
      <c r="B8549" t="s">
        <v>6852</v>
      </c>
      <c r="C8549" t="s">
        <v>266</v>
      </c>
      <c r="D8549" t="s">
        <v>21</v>
      </c>
      <c r="E8549">
        <v>98002</v>
      </c>
      <c r="F8549" t="s">
        <v>22</v>
      </c>
      <c r="G8549" t="s">
        <v>23</v>
      </c>
      <c r="H8549" t="s">
        <v>24</v>
      </c>
      <c r="I8549" t="s">
        <v>24</v>
      </c>
      <c r="J8549" t="s">
        <v>25</v>
      </c>
      <c r="K8549" s="1">
        <v>43196</v>
      </c>
      <c r="L8549" t="s">
        <v>26</v>
      </c>
      <c r="N8549" t="s">
        <v>24</v>
      </c>
    </row>
    <row r="8550" spans="1:14" x14ac:dyDescent="0.25">
      <c r="A8550" t="s">
        <v>5164</v>
      </c>
      <c r="B8550" t="s">
        <v>5165</v>
      </c>
      <c r="C8550" t="s">
        <v>454</v>
      </c>
      <c r="D8550" t="s">
        <v>21</v>
      </c>
      <c r="E8550">
        <v>98006</v>
      </c>
      <c r="F8550" t="s">
        <v>22</v>
      </c>
      <c r="G8550" t="s">
        <v>23</v>
      </c>
      <c r="H8550" t="s">
        <v>24</v>
      </c>
      <c r="I8550" t="s">
        <v>24</v>
      </c>
      <c r="J8550" t="s">
        <v>25</v>
      </c>
      <c r="K8550" s="1">
        <v>43196</v>
      </c>
      <c r="L8550" t="s">
        <v>26</v>
      </c>
      <c r="N8550" t="s">
        <v>24</v>
      </c>
    </row>
    <row r="8551" spans="1:14" x14ac:dyDescent="0.25">
      <c r="A8551" t="s">
        <v>503</v>
      </c>
      <c r="B8551" t="s">
        <v>7078</v>
      </c>
      <c r="C8551" t="s">
        <v>115</v>
      </c>
      <c r="D8551" t="s">
        <v>21</v>
      </c>
      <c r="E8551">
        <v>98532</v>
      </c>
      <c r="F8551" t="s">
        <v>22</v>
      </c>
      <c r="G8551" t="s">
        <v>23</v>
      </c>
      <c r="H8551" t="s">
        <v>24</v>
      </c>
      <c r="I8551" t="s">
        <v>24</v>
      </c>
      <c r="J8551" t="s">
        <v>25</v>
      </c>
      <c r="K8551" s="1">
        <v>43196</v>
      </c>
      <c r="L8551" t="s">
        <v>26</v>
      </c>
      <c r="N8551" t="s">
        <v>24</v>
      </c>
    </row>
    <row r="8552" spans="1:14" x14ac:dyDescent="0.25">
      <c r="A8552" t="s">
        <v>503</v>
      </c>
      <c r="B8552" t="s">
        <v>10475</v>
      </c>
      <c r="C8552" t="s">
        <v>529</v>
      </c>
      <c r="D8552" t="s">
        <v>21</v>
      </c>
      <c r="E8552">
        <v>98033</v>
      </c>
      <c r="F8552" t="s">
        <v>22</v>
      </c>
      <c r="G8552" t="s">
        <v>23</v>
      </c>
      <c r="H8552" t="s">
        <v>24</v>
      </c>
      <c r="I8552" t="s">
        <v>24</v>
      </c>
      <c r="J8552" t="s">
        <v>25</v>
      </c>
      <c r="K8552" s="1">
        <v>43196</v>
      </c>
      <c r="L8552" t="s">
        <v>26</v>
      </c>
      <c r="N8552" t="s">
        <v>24</v>
      </c>
    </row>
    <row r="8553" spans="1:14" x14ac:dyDescent="0.25">
      <c r="A8553">
        <v>76</v>
      </c>
      <c r="B8553" t="s">
        <v>7077</v>
      </c>
      <c r="C8553" t="s">
        <v>115</v>
      </c>
      <c r="D8553" t="s">
        <v>21</v>
      </c>
      <c r="E8553">
        <v>98532</v>
      </c>
      <c r="F8553" t="s">
        <v>22</v>
      </c>
      <c r="G8553" t="s">
        <v>23</v>
      </c>
      <c r="H8553" t="s">
        <v>24</v>
      </c>
      <c r="I8553" t="s">
        <v>24</v>
      </c>
      <c r="J8553" t="s">
        <v>25</v>
      </c>
      <c r="K8553" s="1">
        <v>43196</v>
      </c>
      <c r="L8553" t="s">
        <v>26</v>
      </c>
      <c r="N8553" t="s">
        <v>24</v>
      </c>
    </row>
    <row r="8554" spans="1:14" x14ac:dyDescent="0.25">
      <c r="A8554" t="s">
        <v>503</v>
      </c>
      <c r="B8554" t="s">
        <v>6582</v>
      </c>
      <c r="C8554" t="s">
        <v>266</v>
      </c>
      <c r="D8554" t="s">
        <v>21</v>
      </c>
      <c r="E8554">
        <v>98002</v>
      </c>
      <c r="F8554" t="s">
        <v>22</v>
      </c>
      <c r="G8554" t="s">
        <v>23</v>
      </c>
      <c r="H8554" t="s">
        <v>24</v>
      </c>
      <c r="I8554" t="s">
        <v>24</v>
      </c>
      <c r="J8554" t="s">
        <v>25</v>
      </c>
      <c r="K8554" s="1">
        <v>43196</v>
      </c>
      <c r="L8554" t="s">
        <v>26</v>
      </c>
      <c r="N8554" t="s">
        <v>24</v>
      </c>
    </row>
    <row r="8555" spans="1:14" x14ac:dyDescent="0.25">
      <c r="A8555" t="s">
        <v>8284</v>
      </c>
      <c r="B8555" t="s">
        <v>8285</v>
      </c>
      <c r="C8555" t="s">
        <v>539</v>
      </c>
      <c r="D8555" t="s">
        <v>21</v>
      </c>
      <c r="E8555">
        <v>98592</v>
      </c>
      <c r="F8555" t="s">
        <v>22</v>
      </c>
      <c r="G8555" t="s">
        <v>23</v>
      </c>
      <c r="H8555" t="s">
        <v>24</v>
      </c>
      <c r="I8555" t="s">
        <v>24</v>
      </c>
      <c r="J8555" t="s">
        <v>25</v>
      </c>
      <c r="K8555" s="1">
        <v>43196</v>
      </c>
      <c r="L8555" t="s">
        <v>26</v>
      </c>
      <c r="N8555" t="s">
        <v>24</v>
      </c>
    </row>
    <row r="8556" spans="1:14" x14ac:dyDescent="0.25">
      <c r="A8556" t="s">
        <v>994</v>
      </c>
      <c r="B8556" t="s">
        <v>6933</v>
      </c>
      <c r="C8556" t="s">
        <v>529</v>
      </c>
      <c r="D8556" t="s">
        <v>21</v>
      </c>
      <c r="E8556">
        <v>98034</v>
      </c>
      <c r="F8556" t="s">
        <v>22</v>
      </c>
      <c r="G8556" t="s">
        <v>23</v>
      </c>
      <c r="H8556" t="s">
        <v>24</v>
      </c>
      <c r="I8556" t="s">
        <v>24</v>
      </c>
      <c r="J8556" t="s">
        <v>25</v>
      </c>
      <c r="K8556" s="1">
        <v>43196</v>
      </c>
      <c r="L8556" t="s">
        <v>26</v>
      </c>
      <c r="N8556" t="s">
        <v>24</v>
      </c>
    </row>
    <row r="8557" spans="1:14" x14ac:dyDescent="0.25">
      <c r="A8557" t="s">
        <v>7291</v>
      </c>
      <c r="B8557" t="s">
        <v>7292</v>
      </c>
      <c r="C8557" t="s">
        <v>178</v>
      </c>
      <c r="D8557" t="s">
        <v>21</v>
      </c>
      <c r="E8557">
        <v>98944</v>
      </c>
      <c r="F8557" t="s">
        <v>22</v>
      </c>
      <c r="G8557" t="s">
        <v>22</v>
      </c>
      <c r="H8557" t="s">
        <v>104</v>
      </c>
      <c r="I8557" t="s">
        <v>105</v>
      </c>
      <c r="J8557" t="s">
        <v>59</v>
      </c>
      <c r="K8557" s="1">
        <v>43196</v>
      </c>
      <c r="L8557" t="s">
        <v>60</v>
      </c>
      <c r="M8557" t="str">
        <f>HYPERLINK("https://www.regulations.gov/docket?D=FDA-2018-H-1401")</f>
        <v>https://www.regulations.gov/docket?D=FDA-2018-H-1401</v>
      </c>
      <c r="N8557" t="s">
        <v>59</v>
      </c>
    </row>
    <row r="8558" spans="1:14" x14ac:dyDescent="0.25">
      <c r="A8558" t="s">
        <v>316</v>
      </c>
      <c r="B8558" t="s">
        <v>6872</v>
      </c>
      <c r="C8558" t="s">
        <v>266</v>
      </c>
      <c r="D8558" t="s">
        <v>21</v>
      </c>
      <c r="E8558">
        <v>98002</v>
      </c>
      <c r="F8558" t="s">
        <v>22</v>
      </c>
      <c r="G8558" t="s">
        <v>23</v>
      </c>
      <c r="H8558" t="s">
        <v>24</v>
      </c>
      <c r="I8558" t="s">
        <v>24</v>
      </c>
      <c r="J8558" t="s">
        <v>25</v>
      </c>
      <c r="K8558" s="1">
        <v>43196</v>
      </c>
      <c r="L8558" t="s">
        <v>26</v>
      </c>
      <c r="N8558" t="s">
        <v>24</v>
      </c>
    </row>
    <row r="8559" spans="1:14" x14ac:dyDescent="0.25">
      <c r="A8559" t="s">
        <v>7219</v>
      </c>
      <c r="B8559" t="s">
        <v>7220</v>
      </c>
      <c r="C8559" t="s">
        <v>529</v>
      </c>
      <c r="D8559" t="s">
        <v>21</v>
      </c>
      <c r="E8559">
        <v>98033</v>
      </c>
      <c r="F8559" t="s">
        <v>22</v>
      </c>
      <c r="G8559" t="s">
        <v>23</v>
      </c>
      <c r="H8559" t="s">
        <v>24</v>
      </c>
      <c r="I8559" t="s">
        <v>24</v>
      </c>
      <c r="J8559" t="s">
        <v>25</v>
      </c>
      <c r="K8559" s="1">
        <v>43196</v>
      </c>
      <c r="L8559" t="s">
        <v>26</v>
      </c>
      <c r="N8559" t="s">
        <v>24</v>
      </c>
    </row>
    <row r="8560" spans="1:14" x14ac:dyDescent="0.25">
      <c r="A8560" t="s">
        <v>818</v>
      </c>
      <c r="B8560" t="s">
        <v>6873</v>
      </c>
      <c r="C8560" t="s">
        <v>266</v>
      </c>
      <c r="D8560" t="s">
        <v>21</v>
      </c>
      <c r="E8560">
        <v>98002</v>
      </c>
      <c r="F8560" t="s">
        <v>22</v>
      </c>
      <c r="G8560" t="s">
        <v>23</v>
      </c>
      <c r="H8560" t="s">
        <v>24</v>
      </c>
      <c r="I8560" t="s">
        <v>24</v>
      </c>
      <c r="J8560" t="s">
        <v>25</v>
      </c>
      <c r="K8560" s="1">
        <v>43196</v>
      </c>
      <c r="L8560" t="s">
        <v>26</v>
      </c>
      <c r="N8560" t="s">
        <v>24</v>
      </c>
    </row>
    <row r="8561" spans="1:14" x14ac:dyDescent="0.25">
      <c r="A8561" t="s">
        <v>583</v>
      </c>
      <c r="B8561" t="s">
        <v>4776</v>
      </c>
      <c r="C8561" t="s">
        <v>454</v>
      </c>
      <c r="D8561" t="s">
        <v>21</v>
      </c>
      <c r="E8561">
        <v>98004</v>
      </c>
      <c r="F8561" t="s">
        <v>22</v>
      </c>
      <c r="G8561" t="s">
        <v>23</v>
      </c>
      <c r="H8561" t="s">
        <v>24</v>
      </c>
      <c r="I8561" t="s">
        <v>24</v>
      </c>
      <c r="J8561" t="s">
        <v>25</v>
      </c>
      <c r="K8561" s="1">
        <v>43196</v>
      </c>
      <c r="L8561" t="s">
        <v>26</v>
      </c>
      <c r="N8561" t="s">
        <v>24</v>
      </c>
    </row>
    <row r="8562" spans="1:14" x14ac:dyDescent="0.25">
      <c r="A8562" t="s">
        <v>7674</v>
      </c>
      <c r="B8562" t="s">
        <v>7675</v>
      </c>
      <c r="C8562" t="s">
        <v>7676</v>
      </c>
      <c r="D8562" t="s">
        <v>21</v>
      </c>
      <c r="E8562">
        <v>98572</v>
      </c>
      <c r="F8562" t="s">
        <v>22</v>
      </c>
      <c r="G8562" t="s">
        <v>23</v>
      </c>
      <c r="H8562" t="s">
        <v>24</v>
      </c>
      <c r="I8562" t="s">
        <v>24</v>
      </c>
      <c r="J8562" t="s">
        <v>25</v>
      </c>
      <c r="K8562" s="1">
        <v>43196</v>
      </c>
      <c r="L8562" t="s">
        <v>26</v>
      </c>
      <c r="N8562" t="s">
        <v>24</v>
      </c>
    </row>
    <row r="8563" spans="1:14" x14ac:dyDescent="0.25">
      <c r="A8563" t="s">
        <v>5067</v>
      </c>
      <c r="B8563" t="s">
        <v>5068</v>
      </c>
      <c r="C8563" t="s">
        <v>266</v>
      </c>
      <c r="D8563" t="s">
        <v>21</v>
      </c>
      <c r="E8563">
        <v>98092</v>
      </c>
      <c r="F8563" t="s">
        <v>22</v>
      </c>
      <c r="G8563" t="s">
        <v>23</v>
      </c>
      <c r="H8563" t="s">
        <v>24</v>
      </c>
      <c r="I8563" t="s">
        <v>24</v>
      </c>
      <c r="J8563" t="s">
        <v>25</v>
      </c>
      <c r="K8563" s="1">
        <v>43196</v>
      </c>
      <c r="L8563" t="s">
        <v>26</v>
      </c>
      <c r="N8563" t="s">
        <v>24</v>
      </c>
    </row>
    <row r="8564" spans="1:14" x14ac:dyDescent="0.25">
      <c r="A8564" t="s">
        <v>6342</v>
      </c>
      <c r="B8564" t="s">
        <v>6343</v>
      </c>
      <c r="C8564" t="s">
        <v>266</v>
      </c>
      <c r="D8564" t="s">
        <v>21</v>
      </c>
      <c r="E8564">
        <v>98002</v>
      </c>
      <c r="F8564" t="s">
        <v>22</v>
      </c>
      <c r="G8564" t="s">
        <v>23</v>
      </c>
      <c r="H8564" t="s">
        <v>24</v>
      </c>
      <c r="I8564" t="s">
        <v>24</v>
      </c>
      <c r="J8564" t="s">
        <v>25</v>
      </c>
      <c r="K8564" s="1">
        <v>43196</v>
      </c>
      <c r="L8564" t="s">
        <v>26</v>
      </c>
      <c r="N8564" t="s">
        <v>24</v>
      </c>
    </row>
    <row r="8565" spans="1:14" x14ac:dyDescent="0.25">
      <c r="A8565" t="s">
        <v>194</v>
      </c>
      <c r="B8565" t="s">
        <v>7090</v>
      </c>
      <c r="C8565" t="s">
        <v>1018</v>
      </c>
      <c r="D8565" t="s">
        <v>21</v>
      </c>
      <c r="E8565">
        <v>98531</v>
      </c>
      <c r="F8565" t="s">
        <v>22</v>
      </c>
      <c r="G8565" t="s">
        <v>23</v>
      </c>
      <c r="H8565" t="s">
        <v>24</v>
      </c>
      <c r="I8565" t="s">
        <v>24</v>
      </c>
      <c r="J8565" t="s">
        <v>25</v>
      </c>
      <c r="K8565" s="1">
        <v>43196</v>
      </c>
      <c r="L8565" t="s">
        <v>26</v>
      </c>
      <c r="N8565" t="s">
        <v>24</v>
      </c>
    </row>
    <row r="8566" spans="1:14" x14ac:dyDescent="0.25">
      <c r="A8566" t="s">
        <v>479</v>
      </c>
      <c r="B8566" t="s">
        <v>4778</v>
      </c>
      <c r="C8566" t="s">
        <v>454</v>
      </c>
      <c r="D8566" t="s">
        <v>21</v>
      </c>
      <c r="E8566">
        <v>98005</v>
      </c>
      <c r="F8566" t="s">
        <v>22</v>
      </c>
      <c r="G8566" t="s">
        <v>23</v>
      </c>
      <c r="H8566" t="s">
        <v>24</v>
      </c>
      <c r="I8566" t="s">
        <v>24</v>
      </c>
      <c r="J8566" t="s">
        <v>25</v>
      </c>
      <c r="K8566" s="1">
        <v>43196</v>
      </c>
      <c r="L8566" t="s">
        <v>26</v>
      </c>
      <c r="N8566" t="s">
        <v>24</v>
      </c>
    </row>
    <row r="8567" spans="1:14" x14ac:dyDescent="0.25">
      <c r="A8567" t="s">
        <v>4950</v>
      </c>
      <c r="B8567" t="s">
        <v>4951</v>
      </c>
      <c r="C8567" t="s">
        <v>266</v>
      </c>
      <c r="D8567" t="s">
        <v>21</v>
      </c>
      <c r="E8567">
        <v>98092</v>
      </c>
      <c r="F8567" t="s">
        <v>22</v>
      </c>
      <c r="G8567" t="s">
        <v>23</v>
      </c>
      <c r="H8567" t="s">
        <v>24</v>
      </c>
      <c r="I8567" t="s">
        <v>24</v>
      </c>
      <c r="J8567" t="s">
        <v>25</v>
      </c>
      <c r="K8567" s="1">
        <v>43196</v>
      </c>
      <c r="L8567" t="s">
        <v>26</v>
      </c>
      <c r="N8567" t="s">
        <v>24</v>
      </c>
    </row>
    <row r="8568" spans="1:14" x14ac:dyDescent="0.25">
      <c r="A8568" t="s">
        <v>4779</v>
      </c>
      <c r="B8568" t="s">
        <v>4780</v>
      </c>
      <c r="C8568" t="s">
        <v>454</v>
      </c>
      <c r="D8568" t="s">
        <v>21</v>
      </c>
      <c r="E8568">
        <v>98004</v>
      </c>
      <c r="F8568" t="s">
        <v>22</v>
      </c>
      <c r="G8568" t="s">
        <v>23</v>
      </c>
      <c r="H8568" t="s">
        <v>24</v>
      </c>
      <c r="I8568" t="s">
        <v>24</v>
      </c>
      <c r="J8568" t="s">
        <v>25</v>
      </c>
      <c r="K8568" s="1">
        <v>43196</v>
      </c>
      <c r="L8568" t="s">
        <v>26</v>
      </c>
      <c r="N8568" t="s">
        <v>24</v>
      </c>
    </row>
    <row r="8569" spans="1:14" x14ac:dyDescent="0.25">
      <c r="A8569" t="s">
        <v>7457</v>
      </c>
      <c r="B8569" t="s">
        <v>7458</v>
      </c>
      <c r="C8569" t="s">
        <v>407</v>
      </c>
      <c r="D8569" t="s">
        <v>21</v>
      </c>
      <c r="E8569">
        <v>98604</v>
      </c>
      <c r="F8569" t="s">
        <v>22</v>
      </c>
      <c r="G8569" t="s">
        <v>23</v>
      </c>
      <c r="H8569" t="s">
        <v>24</v>
      </c>
      <c r="I8569" t="s">
        <v>24</v>
      </c>
      <c r="J8569" t="s">
        <v>25</v>
      </c>
      <c r="K8569" s="1">
        <v>43196</v>
      </c>
      <c r="L8569" t="s">
        <v>26</v>
      </c>
      <c r="N8569" t="s">
        <v>24</v>
      </c>
    </row>
    <row r="8570" spans="1:14" x14ac:dyDescent="0.25">
      <c r="A8570" t="s">
        <v>3322</v>
      </c>
      <c r="B8570" t="s">
        <v>7101</v>
      </c>
      <c r="C8570" t="s">
        <v>115</v>
      </c>
      <c r="D8570" t="s">
        <v>21</v>
      </c>
      <c r="E8570">
        <v>98532</v>
      </c>
      <c r="F8570" t="s">
        <v>22</v>
      </c>
      <c r="G8570" t="s">
        <v>23</v>
      </c>
      <c r="H8570" t="s">
        <v>24</v>
      </c>
      <c r="I8570" t="s">
        <v>24</v>
      </c>
      <c r="J8570" t="s">
        <v>25</v>
      </c>
      <c r="K8570" s="1">
        <v>43196</v>
      </c>
      <c r="L8570" t="s">
        <v>26</v>
      </c>
      <c r="N8570" t="s">
        <v>24</v>
      </c>
    </row>
    <row r="8571" spans="1:14" x14ac:dyDescent="0.25">
      <c r="A8571" t="s">
        <v>556</v>
      </c>
      <c r="B8571" t="s">
        <v>4369</v>
      </c>
      <c r="C8571" t="s">
        <v>1691</v>
      </c>
      <c r="D8571" t="s">
        <v>21</v>
      </c>
      <c r="E8571">
        <v>98368</v>
      </c>
      <c r="F8571" t="s">
        <v>22</v>
      </c>
      <c r="G8571" t="s">
        <v>22</v>
      </c>
      <c r="H8571" t="s">
        <v>116</v>
      </c>
      <c r="I8571" t="s">
        <v>117</v>
      </c>
      <c r="J8571" t="s">
        <v>59</v>
      </c>
      <c r="K8571" s="1">
        <v>43196</v>
      </c>
      <c r="L8571" t="s">
        <v>60</v>
      </c>
      <c r="M8571" t="str">
        <f>HYPERLINK("https://www.regulations.gov/docket?D=FDA-2018-H-1407")</f>
        <v>https://www.regulations.gov/docket?D=FDA-2018-H-1407</v>
      </c>
      <c r="N8571" t="s">
        <v>59</v>
      </c>
    </row>
    <row r="8572" spans="1:14" x14ac:dyDescent="0.25">
      <c r="A8572" t="s">
        <v>7171</v>
      </c>
      <c r="B8572" t="s">
        <v>7172</v>
      </c>
      <c r="C8572" t="s">
        <v>20</v>
      </c>
      <c r="D8572" t="s">
        <v>21</v>
      </c>
      <c r="E8572">
        <v>98103</v>
      </c>
      <c r="F8572" t="s">
        <v>22</v>
      </c>
      <c r="G8572" t="s">
        <v>22</v>
      </c>
      <c r="H8572" t="s">
        <v>104</v>
      </c>
      <c r="I8572" t="s">
        <v>105</v>
      </c>
      <c r="J8572" s="1">
        <v>43153</v>
      </c>
      <c r="K8572" s="1">
        <v>43195</v>
      </c>
      <c r="L8572" t="s">
        <v>118</v>
      </c>
      <c r="N8572" t="s">
        <v>1858</v>
      </c>
    </row>
    <row r="8573" spans="1:14" x14ac:dyDescent="0.25">
      <c r="A8573" t="s">
        <v>10476</v>
      </c>
      <c r="B8573" t="s">
        <v>3765</v>
      </c>
      <c r="C8573" t="s">
        <v>1270</v>
      </c>
      <c r="D8573" t="s">
        <v>21</v>
      </c>
      <c r="E8573">
        <v>98012</v>
      </c>
      <c r="F8573" t="s">
        <v>22</v>
      </c>
      <c r="G8573" t="s">
        <v>23</v>
      </c>
      <c r="H8573" t="s">
        <v>24</v>
      </c>
      <c r="I8573" t="s">
        <v>24</v>
      </c>
      <c r="J8573" t="s">
        <v>25</v>
      </c>
      <c r="K8573" s="1">
        <v>43195</v>
      </c>
      <c r="L8573" t="s">
        <v>26</v>
      </c>
      <c r="N8573" t="s">
        <v>24</v>
      </c>
    </row>
    <row r="8574" spans="1:14" x14ac:dyDescent="0.25">
      <c r="A8574" t="s">
        <v>4457</v>
      </c>
      <c r="B8574" t="s">
        <v>4458</v>
      </c>
      <c r="C8574" t="s">
        <v>1270</v>
      </c>
      <c r="D8574" t="s">
        <v>21</v>
      </c>
      <c r="E8574">
        <v>98012</v>
      </c>
      <c r="F8574" t="s">
        <v>22</v>
      </c>
      <c r="G8574" t="s">
        <v>23</v>
      </c>
      <c r="H8574" t="s">
        <v>24</v>
      </c>
      <c r="I8574" t="s">
        <v>24</v>
      </c>
      <c r="J8574" t="s">
        <v>25</v>
      </c>
      <c r="K8574" s="1">
        <v>43195</v>
      </c>
      <c r="L8574" t="s">
        <v>26</v>
      </c>
      <c r="N8574" t="s">
        <v>24</v>
      </c>
    </row>
    <row r="8575" spans="1:14" x14ac:dyDescent="0.25">
      <c r="A8575" t="s">
        <v>7207</v>
      </c>
      <c r="B8575" t="s">
        <v>7208</v>
      </c>
      <c r="C8575" t="s">
        <v>529</v>
      </c>
      <c r="D8575" t="s">
        <v>21</v>
      </c>
      <c r="E8575">
        <v>98034</v>
      </c>
      <c r="F8575" t="s">
        <v>22</v>
      </c>
      <c r="G8575" t="s">
        <v>23</v>
      </c>
      <c r="H8575" t="s">
        <v>24</v>
      </c>
      <c r="I8575" t="s">
        <v>24</v>
      </c>
      <c r="J8575" t="s">
        <v>25</v>
      </c>
      <c r="K8575" s="1">
        <v>43195</v>
      </c>
      <c r="L8575" t="s">
        <v>26</v>
      </c>
      <c r="N8575" t="s">
        <v>24</v>
      </c>
    </row>
    <row r="8576" spans="1:14" x14ac:dyDescent="0.25">
      <c r="A8576" t="s">
        <v>6547</v>
      </c>
      <c r="B8576" t="s">
        <v>6548</v>
      </c>
      <c r="C8576" t="s">
        <v>304</v>
      </c>
      <c r="D8576" t="s">
        <v>21</v>
      </c>
      <c r="E8576">
        <v>98328</v>
      </c>
      <c r="F8576" t="s">
        <v>22</v>
      </c>
      <c r="G8576" t="s">
        <v>22</v>
      </c>
      <c r="H8576" t="s">
        <v>116</v>
      </c>
      <c r="I8576" t="s">
        <v>117</v>
      </c>
      <c r="J8576" t="s">
        <v>59</v>
      </c>
      <c r="K8576" s="1">
        <v>43195</v>
      </c>
      <c r="L8576" t="s">
        <v>60</v>
      </c>
      <c r="M8576" t="str">
        <f>HYPERLINK("https://www.regulations.gov/docket?D=FDA-2018-H-1394")</f>
        <v>https://www.regulations.gov/docket?D=FDA-2018-H-1394</v>
      </c>
      <c r="N8576" t="s">
        <v>59</v>
      </c>
    </row>
    <row r="8577" spans="1:14" x14ac:dyDescent="0.25">
      <c r="A8577" t="s">
        <v>4459</v>
      </c>
      <c r="B8577" t="s">
        <v>4460</v>
      </c>
      <c r="C8577" t="s">
        <v>1270</v>
      </c>
      <c r="D8577" t="s">
        <v>21</v>
      </c>
      <c r="E8577">
        <v>98011</v>
      </c>
      <c r="F8577" t="s">
        <v>22</v>
      </c>
      <c r="G8577" t="s">
        <v>23</v>
      </c>
      <c r="H8577" t="s">
        <v>24</v>
      </c>
      <c r="I8577" t="s">
        <v>24</v>
      </c>
      <c r="J8577" t="s">
        <v>25</v>
      </c>
      <c r="K8577" s="1">
        <v>43195</v>
      </c>
      <c r="L8577" t="s">
        <v>26</v>
      </c>
      <c r="N8577" t="s">
        <v>24</v>
      </c>
    </row>
    <row r="8578" spans="1:14" x14ac:dyDescent="0.25">
      <c r="A8578" t="s">
        <v>10477</v>
      </c>
      <c r="B8578" t="s">
        <v>10478</v>
      </c>
      <c r="C8578" t="s">
        <v>443</v>
      </c>
      <c r="D8578" t="s">
        <v>21</v>
      </c>
      <c r="E8578">
        <v>98058</v>
      </c>
      <c r="F8578" t="s">
        <v>22</v>
      </c>
      <c r="G8578" t="s">
        <v>23</v>
      </c>
      <c r="H8578" t="s">
        <v>24</v>
      </c>
      <c r="I8578" t="s">
        <v>24</v>
      </c>
      <c r="J8578" t="s">
        <v>25</v>
      </c>
      <c r="K8578" s="1">
        <v>43195</v>
      </c>
      <c r="L8578" t="s">
        <v>26</v>
      </c>
      <c r="N8578" t="s">
        <v>24</v>
      </c>
    </row>
    <row r="8579" spans="1:14" x14ac:dyDescent="0.25">
      <c r="A8579" t="s">
        <v>3130</v>
      </c>
      <c r="B8579" t="s">
        <v>5458</v>
      </c>
      <c r="C8579" t="s">
        <v>266</v>
      </c>
      <c r="D8579" t="s">
        <v>21</v>
      </c>
      <c r="E8579">
        <v>98002</v>
      </c>
      <c r="F8579" t="s">
        <v>22</v>
      </c>
      <c r="G8579" t="s">
        <v>22</v>
      </c>
      <c r="H8579" t="s">
        <v>116</v>
      </c>
      <c r="I8579" t="s">
        <v>117</v>
      </c>
      <c r="J8579" s="1">
        <v>43131</v>
      </c>
      <c r="K8579" s="1">
        <v>43195</v>
      </c>
      <c r="L8579" t="s">
        <v>118</v>
      </c>
      <c r="N8579" t="s">
        <v>1849</v>
      </c>
    </row>
    <row r="8580" spans="1:14" x14ac:dyDescent="0.25">
      <c r="A8580" t="s">
        <v>10479</v>
      </c>
      <c r="B8580" t="s">
        <v>10480</v>
      </c>
      <c r="C8580" t="s">
        <v>34</v>
      </c>
      <c r="D8580" t="s">
        <v>21</v>
      </c>
      <c r="E8580">
        <v>98661</v>
      </c>
      <c r="F8580" t="s">
        <v>22</v>
      </c>
      <c r="G8580" t="s">
        <v>23</v>
      </c>
      <c r="H8580" t="s">
        <v>24</v>
      </c>
      <c r="I8580" t="s">
        <v>24</v>
      </c>
      <c r="J8580" t="s">
        <v>25</v>
      </c>
      <c r="K8580" s="1">
        <v>43195</v>
      </c>
      <c r="L8580" t="s">
        <v>26</v>
      </c>
      <c r="N8580" t="s">
        <v>24</v>
      </c>
    </row>
    <row r="8581" spans="1:14" x14ac:dyDescent="0.25">
      <c r="A8581" t="s">
        <v>10481</v>
      </c>
      <c r="B8581" t="s">
        <v>4445</v>
      </c>
      <c r="C8581" t="s">
        <v>1270</v>
      </c>
      <c r="D8581" t="s">
        <v>21</v>
      </c>
      <c r="E8581">
        <v>98011</v>
      </c>
      <c r="F8581" t="s">
        <v>22</v>
      </c>
      <c r="G8581" t="s">
        <v>23</v>
      </c>
      <c r="H8581" t="s">
        <v>24</v>
      </c>
      <c r="I8581" t="s">
        <v>24</v>
      </c>
      <c r="J8581" t="s">
        <v>25</v>
      </c>
      <c r="K8581" s="1">
        <v>43195</v>
      </c>
      <c r="L8581" t="s">
        <v>26</v>
      </c>
      <c r="N8581" t="s">
        <v>24</v>
      </c>
    </row>
    <row r="8582" spans="1:14" x14ac:dyDescent="0.25">
      <c r="A8582" t="s">
        <v>1850</v>
      </c>
      <c r="B8582" t="s">
        <v>1851</v>
      </c>
      <c r="C8582" t="s">
        <v>443</v>
      </c>
      <c r="D8582" t="s">
        <v>21</v>
      </c>
      <c r="E8582">
        <v>98058</v>
      </c>
      <c r="F8582" t="s">
        <v>22</v>
      </c>
      <c r="G8582" t="s">
        <v>23</v>
      </c>
      <c r="H8582" t="s">
        <v>24</v>
      </c>
      <c r="I8582" t="s">
        <v>24</v>
      </c>
      <c r="J8582" t="s">
        <v>25</v>
      </c>
      <c r="K8582" s="1">
        <v>43195</v>
      </c>
      <c r="L8582" t="s">
        <v>26</v>
      </c>
      <c r="N8582" t="s">
        <v>24</v>
      </c>
    </row>
    <row r="8583" spans="1:14" x14ac:dyDescent="0.25">
      <c r="A8583" t="s">
        <v>5871</v>
      </c>
      <c r="B8583" t="s">
        <v>5872</v>
      </c>
      <c r="C8583" t="s">
        <v>548</v>
      </c>
      <c r="D8583" t="s">
        <v>21</v>
      </c>
      <c r="E8583">
        <v>98584</v>
      </c>
      <c r="F8583" t="s">
        <v>22</v>
      </c>
      <c r="G8583" t="s">
        <v>23</v>
      </c>
      <c r="H8583" t="s">
        <v>24</v>
      </c>
      <c r="I8583" t="s">
        <v>24</v>
      </c>
      <c r="J8583" t="s">
        <v>25</v>
      </c>
      <c r="K8583" s="1">
        <v>43195</v>
      </c>
      <c r="L8583" t="s">
        <v>26</v>
      </c>
      <c r="N8583" t="s">
        <v>24</v>
      </c>
    </row>
    <row r="8584" spans="1:14" x14ac:dyDescent="0.25">
      <c r="A8584" t="s">
        <v>583</v>
      </c>
      <c r="B8584" t="s">
        <v>3776</v>
      </c>
      <c r="C8584" t="s">
        <v>443</v>
      </c>
      <c r="D8584" t="s">
        <v>21</v>
      </c>
      <c r="E8584">
        <v>98058</v>
      </c>
      <c r="F8584" t="s">
        <v>22</v>
      </c>
      <c r="G8584" t="s">
        <v>23</v>
      </c>
      <c r="H8584" t="s">
        <v>24</v>
      </c>
      <c r="I8584" t="s">
        <v>24</v>
      </c>
      <c r="J8584" t="s">
        <v>25</v>
      </c>
      <c r="K8584" s="1">
        <v>43195</v>
      </c>
      <c r="L8584" t="s">
        <v>26</v>
      </c>
      <c r="N8584" t="s">
        <v>24</v>
      </c>
    </row>
    <row r="8585" spans="1:14" x14ac:dyDescent="0.25">
      <c r="A8585" t="s">
        <v>5413</v>
      </c>
      <c r="B8585" t="s">
        <v>5414</v>
      </c>
      <c r="C8585" t="s">
        <v>443</v>
      </c>
      <c r="D8585" t="s">
        <v>21</v>
      </c>
      <c r="E8585">
        <v>98055</v>
      </c>
      <c r="F8585" t="s">
        <v>22</v>
      </c>
      <c r="G8585" t="s">
        <v>23</v>
      </c>
      <c r="H8585" t="s">
        <v>24</v>
      </c>
      <c r="I8585" t="s">
        <v>24</v>
      </c>
      <c r="J8585" t="s">
        <v>25</v>
      </c>
      <c r="K8585" s="1">
        <v>43195</v>
      </c>
      <c r="L8585" t="s">
        <v>26</v>
      </c>
      <c r="N8585" t="s">
        <v>24</v>
      </c>
    </row>
    <row r="8586" spans="1:14" x14ac:dyDescent="0.25">
      <c r="A8586" t="s">
        <v>1358</v>
      </c>
      <c r="B8586" t="s">
        <v>1359</v>
      </c>
      <c r="C8586" t="s">
        <v>443</v>
      </c>
      <c r="D8586" t="s">
        <v>21</v>
      </c>
      <c r="E8586">
        <v>98058</v>
      </c>
      <c r="F8586" t="s">
        <v>22</v>
      </c>
      <c r="G8586" t="s">
        <v>23</v>
      </c>
      <c r="H8586" t="s">
        <v>24</v>
      </c>
      <c r="I8586" t="s">
        <v>24</v>
      </c>
      <c r="J8586" t="s">
        <v>25</v>
      </c>
      <c r="K8586" s="1">
        <v>43195</v>
      </c>
      <c r="L8586" t="s">
        <v>26</v>
      </c>
      <c r="N8586" t="s">
        <v>24</v>
      </c>
    </row>
    <row r="8587" spans="1:14" x14ac:dyDescent="0.25">
      <c r="A8587" t="s">
        <v>1611</v>
      </c>
      <c r="B8587" t="s">
        <v>1612</v>
      </c>
      <c r="C8587" t="s">
        <v>20</v>
      </c>
      <c r="D8587" t="s">
        <v>21</v>
      </c>
      <c r="E8587">
        <v>98101</v>
      </c>
      <c r="F8587" t="s">
        <v>22</v>
      </c>
      <c r="G8587" t="s">
        <v>22</v>
      </c>
      <c r="H8587" t="s">
        <v>104</v>
      </c>
      <c r="I8587" t="s">
        <v>105</v>
      </c>
      <c r="J8587" s="1">
        <v>43154</v>
      </c>
      <c r="K8587" s="1">
        <v>43195</v>
      </c>
      <c r="L8587" t="s">
        <v>118</v>
      </c>
      <c r="N8587" t="s">
        <v>1858</v>
      </c>
    </row>
    <row r="8588" spans="1:14" x14ac:dyDescent="0.25">
      <c r="A8588" t="s">
        <v>6659</v>
      </c>
      <c r="B8588" t="s">
        <v>6660</v>
      </c>
      <c r="C8588" t="s">
        <v>227</v>
      </c>
      <c r="D8588" t="s">
        <v>21</v>
      </c>
      <c r="E8588">
        <v>98229</v>
      </c>
      <c r="F8588" t="s">
        <v>22</v>
      </c>
      <c r="G8588" t="s">
        <v>22</v>
      </c>
      <c r="H8588" t="s">
        <v>104</v>
      </c>
      <c r="I8588" t="s">
        <v>148</v>
      </c>
      <c r="J8588" t="s">
        <v>59</v>
      </c>
      <c r="K8588" s="1">
        <v>43195</v>
      </c>
      <c r="L8588" t="s">
        <v>60</v>
      </c>
      <c r="M8588" t="str">
        <f>HYPERLINK("https://www.regulations.gov/docket?D=FDA-2018-H-1392")</f>
        <v>https://www.regulations.gov/docket?D=FDA-2018-H-1392</v>
      </c>
      <c r="N8588" t="s">
        <v>59</v>
      </c>
    </row>
    <row r="8589" spans="1:14" x14ac:dyDescent="0.25">
      <c r="A8589" t="s">
        <v>10482</v>
      </c>
      <c r="B8589" t="s">
        <v>10483</v>
      </c>
      <c r="C8589" t="s">
        <v>34</v>
      </c>
      <c r="D8589" t="s">
        <v>21</v>
      </c>
      <c r="E8589">
        <v>98665</v>
      </c>
      <c r="F8589" t="s">
        <v>22</v>
      </c>
      <c r="G8589" t="s">
        <v>23</v>
      </c>
      <c r="H8589" t="s">
        <v>24</v>
      </c>
      <c r="I8589" t="s">
        <v>24</v>
      </c>
      <c r="J8589" t="s">
        <v>25</v>
      </c>
      <c r="K8589" s="1">
        <v>43195</v>
      </c>
      <c r="L8589" t="s">
        <v>26</v>
      </c>
      <c r="N8589" t="s">
        <v>24</v>
      </c>
    </row>
    <row r="8590" spans="1:14" x14ac:dyDescent="0.25">
      <c r="A8590" t="s">
        <v>1324</v>
      </c>
      <c r="B8590" t="s">
        <v>1325</v>
      </c>
      <c r="C8590" t="s">
        <v>261</v>
      </c>
      <c r="D8590" t="s">
        <v>21</v>
      </c>
      <c r="E8590">
        <v>99201</v>
      </c>
      <c r="F8590" t="s">
        <v>22</v>
      </c>
      <c r="G8590" t="s">
        <v>22</v>
      </c>
      <c r="H8590" t="s">
        <v>10383</v>
      </c>
      <c r="I8590" t="s">
        <v>203</v>
      </c>
      <c r="J8590" s="1">
        <v>43153</v>
      </c>
      <c r="K8590" s="1">
        <v>43195</v>
      </c>
      <c r="L8590" t="s">
        <v>118</v>
      </c>
      <c r="N8590" t="s">
        <v>1849</v>
      </c>
    </row>
    <row r="8591" spans="1:14" x14ac:dyDescent="0.25">
      <c r="A8591" t="s">
        <v>10484</v>
      </c>
      <c r="B8591" t="s">
        <v>1860</v>
      </c>
      <c r="C8591" t="s">
        <v>1861</v>
      </c>
      <c r="D8591" t="s">
        <v>21</v>
      </c>
      <c r="E8591">
        <v>98331</v>
      </c>
      <c r="F8591" t="s">
        <v>22</v>
      </c>
      <c r="G8591" t="s">
        <v>23</v>
      </c>
      <c r="H8591" t="s">
        <v>24</v>
      </c>
      <c r="I8591" t="s">
        <v>24</v>
      </c>
      <c r="J8591" t="s">
        <v>25</v>
      </c>
      <c r="K8591" s="1">
        <v>43195</v>
      </c>
      <c r="L8591" t="s">
        <v>26</v>
      </c>
      <c r="N8591" t="s">
        <v>24</v>
      </c>
    </row>
    <row r="8592" spans="1:14" x14ac:dyDescent="0.25">
      <c r="A8592" t="s">
        <v>8293</v>
      </c>
      <c r="B8592" t="s">
        <v>8294</v>
      </c>
      <c r="C8592" t="s">
        <v>722</v>
      </c>
      <c r="D8592" t="s">
        <v>21</v>
      </c>
      <c r="E8592">
        <v>98047</v>
      </c>
      <c r="F8592" t="s">
        <v>22</v>
      </c>
      <c r="G8592" t="s">
        <v>23</v>
      </c>
      <c r="H8592" t="s">
        <v>24</v>
      </c>
      <c r="I8592" t="s">
        <v>24</v>
      </c>
      <c r="J8592" t="s">
        <v>25</v>
      </c>
      <c r="K8592" s="1">
        <v>43195</v>
      </c>
      <c r="L8592" t="s">
        <v>26</v>
      </c>
      <c r="N8592" t="s">
        <v>24</v>
      </c>
    </row>
    <row r="8593" spans="1:14" x14ac:dyDescent="0.25">
      <c r="A8593" t="s">
        <v>8627</v>
      </c>
      <c r="B8593" t="s">
        <v>8628</v>
      </c>
      <c r="C8593" t="s">
        <v>8629</v>
      </c>
      <c r="D8593" t="s">
        <v>21</v>
      </c>
      <c r="E8593">
        <v>98381</v>
      </c>
      <c r="F8593" t="s">
        <v>22</v>
      </c>
      <c r="G8593" t="s">
        <v>23</v>
      </c>
      <c r="H8593" t="s">
        <v>24</v>
      </c>
      <c r="I8593" t="s">
        <v>24</v>
      </c>
      <c r="J8593" t="s">
        <v>25</v>
      </c>
      <c r="K8593" s="1">
        <v>43195</v>
      </c>
      <c r="L8593" t="s">
        <v>26</v>
      </c>
      <c r="N8593" t="s">
        <v>24</v>
      </c>
    </row>
    <row r="8594" spans="1:14" x14ac:dyDescent="0.25">
      <c r="A8594" t="s">
        <v>7145</v>
      </c>
      <c r="B8594" t="s">
        <v>7146</v>
      </c>
      <c r="C8594" t="s">
        <v>687</v>
      </c>
      <c r="D8594" t="s">
        <v>21</v>
      </c>
      <c r="E8594">
        <v>98382</v>
      </c>
      <c r="F8594" t="s">
        <v>22</v>
      </c>
      <c r="G8594" t="s">
        <v>23</v>
      </c>
      <c r="H8594" t="s">
        <v>24</v>
      </c>
      <c r="I8594" t="s">
        <v>24</v>
      </c>
      <c r="J8594" t="s">
        <v>25</v>
      </c>
      <c r="K8594" s="1">
        <v>43195</v>
      </c>
      <c r="L8594" t="s">
        <v>26</v>
      </c>
      <c r="N8594" t="s">
        <v>24</v>
      </c>
    </row>
    <row r="8595" spans="1:14" x14ac:dyDescent="0.25">
      <c r="A8595" t="s">
        <v>2912</v>
      </c>
      <c r="B8595" t="s">
        <v>10485</v>
      </c>
      <c r="C8595" t="s">
        <v>34</v>
      </c>
      <c r="D8595" t="s">
        <v>21</v>
      </c>
      <c r="E8595">
        <v>98661</v>
      </c>
      <c r="F8595" t="s">
        <v>22</v>
      </c>
      <c r="G8595" t="s">
        <v>23</v>
      </c>
      <c r="H8595" t="s">
        <v>24</v>
      </c>
      <c r="I8595" t="s">
        <v>24</v>
      </c>
      <c r="J8595" t="s">
        <v>25</v>
      </c>
      <c r="K8595" s="1">
        <v>43195</v>
      </c>
      <c r="L8595" t="s">
        <v>26</v>
      </c>
      <c r="N8595" t="s">
        <v>24</v>
      </c>
    </row>
    <row r="8596" spans="1:14" x14ac:dyDescent="0.25">
      <c r="A8596" t="s">
        <v>7398</v>
      </c>
      <c r="B8596" t="s">
        <v>7399</v>
      </c>
      <c r="C8596" t="s">
        <v>529</v>
      </c>
      <c r="D8596" t="s">
        <v>21</v>
      </c>
      <c r="E8596">
        <v>98034</v>
      </c>
      <c r="F8596" t="s">
        <v>22</v>
      </c>
      <c r="G8596" t="s">
        <v>23</v>
      </c>
      <c r="H8596" t="s">
        <v>24</v>
      </c>
      <c r="I8596" t="s">
        <v>24</v>
      </c>
      <c r="J8596" t="s">
        <v>25</v>
      </c>
      <c r="K8596" s="1">
        <v>43195</v>
      </c>
      <c r="L8596" t="s">
        <v>26</v>
      </c>
      <c r="N8596" t="s">
        <v>24</v>
      </c>
    </row>
    <row r="8597" spans="1:14" x14ac:dyDescent="0.25">
      <c r="A8597" t="s">
        <v>7670</v>
      </c>
      <c r="B8597" t="s">
        <v>7671</v>
      </c>
      <c r="C8597" t="s">
        <v>722</v>
      </c>
      <c r="D8597" t="s">
        <v>21</v>
      </c>
      <c r="E8597">
        <v>98047</v>
      </c>
      <c r="F8597" t="s">
        <v>22</v>
      </c>
      <c r="G8597" t="s">
        <v>23</v>
      </c>
      <c r="H8597" t="s">
        <v>24</v>
      </c>
      <c r="I8597" t="s">
        <v>24</v>
      </c>
      <c r="J8597" t="s">
        <v>25</v>
      </c>
      <c r="K8597" s="1">
        <v>43195</v>
      </c>
      <c r="L8597" t="s">
        <v>26</v>
      </c>
      <c r="N8597" t="s">
        <v>24</v>
      </c>
    </row>
    <row r="8598" spans="1:14" x14ac:dyDescent="0.25">
      <c r="A8598" t="s">
        <v>8720</v>
      </c>
      <c r="B8598" t="s">
        <v>8721</v>
      </c>
      <c r="C8598" t="s">
        <v>1861</v>
      </c>
      <c r="D8598" t="s">
        <v>21</v>
      </c>
      <c r="E8598">
        <v>98331</v>
      </c>
      <c r="F8598" t="s">
        <v>22</v>
      </c>
      <c r="G8598" t="s">
        <v>23</v>
      </c>
      <c r="H8598" t="s">
        <v>24</v>
      </c>
      <c r="I8598" t="s">
        <v>24</v>
      </c>
      <c r="J8598" t="s">
        <v>25</v>
      </c>
      <c r="K8598" s="1">
        <v>43195</v>
      </c>
      <c r="L8598" t="s">
        <v>26</v>
      </c>
      <c r="N8598" t="s">
        <v>24</v>
      </c>
    </row>
    <row r="8599" spans="1:14" x14ac:dyDescent="0.25">
      <c r="A8599" t="s">
        <v>77</v>
      </c>
      <c r="B8599" t="s">
        <v>7990</v>
      </c>
      <c r="C8599" t="s">
        <v>1542</v>
      </c>
      <c r="D8599" t="s">
        <v>21</v>
      </c>
      <c r="E8599">
        <v>98362</v>
      </c>
      <c r="F8599" t="s">
        <v>22</v>
      </c>
      <c r="G8599" t="s">
        <v>23</v>
      </c>
      <c r="H8599" t="s">
        <v>24</v>
      </c>
      <c r="I8599" t="s">
        <v>24</v>
      </c>
      <c r="J8599" t="s">
        <v>25</v>
      </c>
      <c r="K8599" s="1">
        <v>43195</v>
      </c>
      <c r="L8599" t="s">
        <v>26</v>
      </c>
      <c r="N8599" t="s">
        <v>24</v>
      </c>
    </row>
    <row r="8600" spans="1:14" x14ac:dyDescent="0.25">
      <c r="A8600" t="s">
        <v>556</v>
      </c>
      <c r="B8600" t="s">
        <v>5922</v>
      </c>
      <c r="C8600" t="s">
        <v>209</v>
      </c>
      <c r="D8600" t="s">
        <v>21</v>
      </c>
      <c r="E8600">
        <v>98032</v>
      </c>
      <c r="F8600" t="s">
        <v>22</v>
      </c>
      <c r="G8600" t="s">
        <v>22</v>
      </c>
      <c r="H8600" t="s">
        <v>116</v>
      </c>
      <c r="I8600" t="s">
        <v>117</v>
      </c>
      <c r="J8600" s="1">
        <v>43134</v>
      </c>
      <c r="K8600" s="1">
        <v>43195</v>
      </c>
      <c r="L8600" t="s">
        <v>118</v>
      </c>
      <c r="N8600" t="s">
        <v>1992</v>
      </c>
    </row>
    <row r="8601" spans="1:14" x14ac:dyDescent="0.25">
      <c r="A8601" t="s">
        <v>5490</v>
      </c>
      <c r="B8601" t="s">
        <v>5491</v>
      </c>
      <c r="C8601" t="s">
        <v>532</v>
      </c>
      <c r="D8601" t="s">
        <v>21</v>
      </c>
      <c r="E8601">
        <v>98528</v>
      </c>
      <c r="F8601" t="s">
        <v>22</v>
      </c>
      <c r="G8601" t="s">
        <v>23</v>
      </c>
      <c r="H8601" t="s">
        <v>24</v>
      </c>
      <c r="I8601" t="s">
        <v>24</v>
      </c>
      <c r="J8601" t="s">
        <v>25</v>
      </c>
      <c r="K8601" s="1">
        <v>43194</v>
      </c>
      <c r="L8601" t="s">
        <v>26</v>
      </c>
      <c r="N8601" t="s">
        <v>24</v>
      </c>
    </row>
    <row r="8602" spans="1:14" x14ac:dyDescent="0.25">
      <c r="A8602" t="s">
        <v>8336</v>
      </c>
      <c r="B8602" t="s">
        <v>8337</v>
      </c>
      <c r="C8602" t="s">
        <v>532</v>
      </c>
      <c r="D8602" t="s">
        <v>21</v>
      </c>
      <c r="E8602">
        <v>98528</v>
      </c>
      <c r="F8602" t="s">
        <v>22</v>
      </c>
      <c r="G8602" t="s">
        <v>23</v>
      </c>
      <c r="H8602" t="s">
        <v>24</v>
      </c>
      <c r="I8602" t="s">
        <v>24</v>
      </c>
      <c r="J8602" t="s">
        <v>25</v>
      </c>
      <c r="K8602" s="1">
        <v>43194</v>
      </c>
      <c r="L8602" t="s">
        <v>26</v>
      </c>
      <c r="N8602" t="s">
        <v>24</v>
      </c>
    </row>
    <row r="8603" spans="1:14" x14ac:dyDescent="0.25">
      <c r="A8603" t="s">
        <v>4874</v>
      </c>
      <c r="B8603" t="s">
        <v>4875</v>
      </c>
      <c r="C8603" t="s">
        <v>34</v>
      </c>
      <c r="D8603" t="s">
        <v>21</v>
      </c>
      <c r="E8603">
        <v>98684</v>
      </c>
      <c r="F8603" t="s">
        <v>22</v>
      </c>
      <c r="G8603" t="s">
        <v>23</v>
      </c>
      <c r="H8603" t="s">
        <v>24</v>
      </c>
      <c r="I8603" t="s">
        <v>24</v>
      </c>
      <c r="J8603" t="s">
        <v>25</v>
      </c>
      <c r="K8603" s="1">
        <v>43194</v>
      </c>
      <c r="L8603" t="s">
        <v>26</v>
      </c>
      <c r="N8603" t="s">
        <v>24</v>
      </c>
    </row>
    <row r="8604" spans="1:14" x14ac:dyDescent="0.25">
      <c r="A8604" t="s">
        <v>4262</v>
      </c>
      <c r="B8604" t="s">
        <v>4263</v>
      </c>
      <c r="C8604" t="s">
        <v>34</v>
      </c>
      <c r="D8604" t="s">
        <v>21</v>
      </c>
      <c r="E8604">
        <v>98684</v>
      </c>
      <c r="F8604" t="s">
        <v>22</v>
      </c>
      <c r="G8604" t="s">
        <v>23</v>
      </c>
      <c r="H8604" t="s">
        <v>24</v>
      </c>
      <c r="I8604" t="s">
        <v>24</v>
      </c>
      <c r="J8604" t="s">
        <v>25</v>
      </c>
      <c r="K8604" s="1">
        <v>43194</v>
      </c>
      <c r="L8604" t="s">
        <v>26</v>
      </c>
      <c r="N8604" t="s">
        <v>24</v>
      </c>
    </row>
    <row r="8605" spans="1:14" x14ac:dyDescent="0.25">
      <c r="A8605" t="s">
        <v>7559</v>
      </c>
      <c r="B8605" t="s">
        <v>7560</v>
      </c>
      <c r="C8605" t="s">
        <v>20</v>
      </c>
      <c r="D8605" t="s">
        <v>21</v>
      </c>
      <c r="E8605">
        <v>98178</v>
      </c>
      <c r="F8605" t="s">
        <v>22</v>
      </c>
      <c r="G8605" t="s">
        <v>23</v>
      </c>
      <c r="H8605" t="s">
        <v>24</v>
      </c>
      <c r="I8605" t="s">
        <v>24</v>
      </c>
      <c r="J8605" t="s">
        <v>25</v>
      </c>
      <c r="K8605" s="1">
        <v>43194</v>
      </c>
      <c r="L8605" t="s">
        <v>26</v>
      </c>
      <c r="N8605" t="s">
        <v>24</v>
      </c>
    </row>
    <row r="8606" spans="1:14" x14ac:dyDescent="0.25">
      <c r="A8606" t="s">
        <v>5242</v>
      </c>
      <c r="B8606" t="s">
        <v>5243</v>
      </c>
      <c r="C8606" t="s">
        <v>34</v>
      </c>
      <c r="D8606" t="s">
        <v>21</v>
      </c>
      <c r="E8606">
        <v>98662</v>
      </c>
      <c r="F8606" t="s">
        <v>22</v>
      </c>
      <c r="G8606" t="s">
        <v>23</v>
      </c>
      <c r="H8606" t="s">
        <v>24</v>
      </c>
      <c r="I8606" t="s">
        <v>24</v>
      </c>
      <c r="J8606" t="s">
        <v>25</v>
      </c>
      <c r="K8606" s="1">
        <v>43194</v>
      </c>
      <c r="L8606" t="s">
        <v>26</v>
      </c>
      <c r="N8606" t="s">
        <v>24</v>
      </c>
    </row>
    <row r="8607" spans="1:14" x14ac:dyDescent="0.25">
      <c r="A8607" t="s">
        <v>7632</v>
      </c>
      <c r="B8607" t="s">
        <v>7633</v>
      </c>
      <c r="C8607" t="s">
        <v>34</v>
      </c>
      <c r="D8607" t="s">
        <v>21</v>
      </c>
      <c r="E8607">
        <v>98683</v>
      </c>
      <c r="F8607" t="s">
        <v>22</v>
      </c>
      <c r="G8607" t="s">
        <v>23</v>
      </c>
      <c r="H8607" t="s">
        <v>24</v>
      </c>
      <c r="I8607" t="s">
        <v>24</v>
      </c>
      <c r="J8607" t="s">
        <v>25</v>
      </c>
      <c r="K8607" s="1">
        <v>43194</v>
      </c>
      <c r="L8607" t="s">
        <v>26</v>
      </c>
      <c r="N8607" t="s">
        <v>24</v>
      </c>
    </row>
    <row r="8608" spans="1:14" x14ac:dyDescent="0.25">
      <c r="A8608" t="s">
        <v>111</v>
      </c>
      <c r="B8608" t="s">
        <v>4196</v>
      </c>
      <c r="C8608" t="s">
        <v>34</v>
      </c>
      <c r="D8608" t="s">
        <v>21</v>
      </c>
      <c r="E8608">
        <v>98664</v>
      </c>
      <c r="F8608" t="s">
        <v>22</v>
      </c>
      <c r="G8608" t="s">
        <v>23</v>
      </c>
      <c r="H8608" t="s">
        <v>24</v>
      </c>
      <c r="I8608" t="s">
        <v>24</v>
      </c>
      <c r="J8608" t="s">
        <v>25</v>
      </c>
      <c r="K8608" s="1">
        <v>43194</v>
      </c>
      <c r="L8608" t="s">
        <v>26</v>
      </c>
      <c r="N8608" t="s">
        <v>24</v>
      </c>
    </row>
    <row r="8609" spans="1:14" x14ac:dyDescent="0.25">
      <c r="A8609" t="s">
        <v>2558</v>
      </c>
      <c r="B8609" t="s">
        <v>4198</v>
      </c>
      <c r="C8609" t="s">
        <v>34</v>
      </c>
      <c r="D8609" t="s">
        <v>21</v>
      </c>
      <c r="E8609">
        <v>98663</v>
      </c>
      <c r="F8609" t="s">
        <v>22</v>
      </c>
      <c r="G8609" t="s">
        <v>23</v>
      </c>
      <c r="H8609" t="s">
        <v>24</v>
      </c>
      <c r="I8609" t="s">
        <v>24</v>
      </c>
      <c r="J8609" t="s">
        <v>25</v>
      </c>
      <c r="K8609" s="1">
        <v>43194</v>
      </c>
      <c r="L8609" t="s">
        <v>26</v>
      </c>
      <c r="N8609" t="s">
        <v>24</v>
      </c>
    </row>
    <row r="8610" spans="1:14" x14ac:dyDescent="0.25">
      <c r="A8610" t="s">
        <v>994</v>
      </c>
      <c r="B8610" t="s">
        <v>5254</v>
      </c>
      <c r="C8610" t="s">
        <v>34</v>
      </c>
      <c r="D8610" t="s">
        <v>21</v>
      </c>
      <c r="E8610">
        <v>98684</v>
      </c>
      <c r="F8610" t="s">
        <v>22</v>
      </c>
      <c r="G8610" t="s">
        <v>23</v>
      </c>
      <c r="H8610" t="s">
        <v>24</v>
      </c>
      <c r="I8610" t="s">
        <v>24</v>
      </c>
      <c r="J8610" t="s">
        <v>25</v>
      </c>
      <c r="K8610" s="1">
        <v>43194</v>
      </c>
      <c r="L8610" t="s">
        <v>26</v>
      </c>
      <c r="N8610" t="s">
        <v>24</v>
      </c>
    </row>
    <row r="8611" spans="1:14" x14ac:dyDescent="0.25">
      <c r="A8611" t="s">
        <v>994</v>
      </c>
      <c r="B8611" t="s">
        <v>10486</v>
      </c>
      <c r="C8611" t="s">
        <v>142</v>
      </c>
      <c r="D8611" t="s">
        <v>21</v>
      </c>
      <c r="E8611">
        <v>98901</v>
      </c>
      <c r="F8611" t="s">
        <v>22</v>
      </c>
      <c r="G8611" t="s">
        <v>23</v>
      </c>
      <c r="H8611" t="s">
        <v>24</v>
      </c>
      <c r="I8611" t="s">
        <v>24</v>
      </c>
      <c r="J8611" t="s">
        <v>25</v>
      </c>
      <c r="K8611" s="1">
        <v>43194</v>
      </c>
      <c r="L8611" t="s">
        <v>26</v>
      </c>
      <c r="N8611" t="s">
        <v>24</v>
      </c>
    </row>
    <row r="8612" spans="1:14" x14ac:dyDescent="0.25">
      <c r="A8612" t="s">
        <v>5544</v>
      </c>
      <c r="B8612" t="s">
        <v>5545</v>
      </c>
      <c r="C8612" t="s">
        <v>532</v>
      </c>
      <c r="D8612" t="s">
        <v>21</v>
      </c>
      <c r="E8612">
        <v>98528</v>
      </c>
      <c r="F8612" t="s">
        <v>22</v>
      </c>
      <c r="G8612" t="s">
        <v>23</v>
      </c>
      <c r="H8612" t="s">
        <v>24</v>
      </c>
      <c r="I8612" t="s">
        <v>24</v>
      </c>
      <c r="J8612" t="s">
        <v>25</v>
      </c>
      <c r="K8612" s="1">
        <v>43194</v>
      </c>
      <c r="L8612" t="s">
        <v>26</v>
      </c>
      <c r="N8612" t="s">
        <v>24</v>
      </c>
    </row>
    <row r="8613" spans="1:14" x14ac:dyDescent="0.25">
      <c r="A8613" t="s">
        <v>3093</v>
      </c>
      <c r="B8613" t="s">
        <v>5255</v>
      </c>
      <c r="C8613" t="s">
        <v>34</v>
      </c>
      <c r="D8613" t="s">
        <v>21</v>
      </c>
      <c r="E8613">
        <v>98684</v>
      </c>
      <c r="F8613" t="s">
        <v>22</v>
      </c>
      <c r="G8613" t="s">
        <v>23</v>
      </c>
      <c r="H8613" t="s">
        <v>24</v>
      </c>
      <c r="I8613" t="s">
        <v>24</v>
      </c>
      <c r="J8613" t="s">
        <v>25</v>
      </c>
      <c r="K8613" s="1">
        <v>43194</v>
      </c>
      <c r="L8613" t="s">
        <v>26</v>
      </c>
      <c r="N8613" t="s">
        <v>24</v>
      </c>
    </row>
    <row r="8614" spans="1:14" x14ac:dyDescent="0.25">
      <c r="A8614" t="s">
        <v>3169</v>
      </c>
      <c r="B8614" t="s">
        <v>3170</v>
      </c>
      <c r="C8614" t="s">
        <v>221</v>
      </c>
      <c r="D8614" t="s">
        <v>21</v>
      </c>
      <c r="E8614">
        <v>98607</v>
      </c>
      <c r="F8614" t="s">
        <v>22</v>
      </c>
      <c r="G8614" t="s">
        <v>23</v>
      </c>
      <c r="H8614" t="s">
        <v>24</v>
      </c>
      <c r="I8614" t="s">
        <v>24</v>
      </c>
      <c r="J8614" t="s">
        <v>25</v>
      </c>
      <c r="K8614" s="1">
        <v>43194</v>
      </c>
      <c r="L8614" t="s">
        <v>26</v>
      </c>
      <c r="N8614" t="s">
        <v>24</v>
      </c>
    </row>
    <row r="8615" spans="1:14" x14ac:dyDescent="0.25">
      <c r="A8615" t="s">
        <v>10487</v>
      </c>
      <c r="B8615" t="s">
        <v>10488</v>
      </c>
      <c r="C8615" t="s">
        <v>10489</v>
      </c>
      <c r="D8615" t="s">
        <v>21</v>
      </c>
      <c r="E8615">
        <v>98814</v>
      </c>
      <c r="F8615" t="s">
        <v>22</v>
      </c>
      <c r="G8615" t="s">
        <v>23</v>
      </c>
      <c r="H8615" t="s">
        <v>24</v>
      </c>
      <c r="I8615" t="s">
        <v>24</v>
      </c>
      <c r="J8615" t="s">
        <v>25</v>
      </c>
      <c r="K8615" s="1">
        <v>43194</v>
      </c>
      <c r="L8615" t="s">
        <v>26</v>
      </c>
      <c r="N8615" t="s">
        <v>24</v>
      </c>
    </row>
    <row r="8616" spans="1:14" x14ac:dyDescent="0.25">
      <c r="A8616" t="s">
        <v>356</v>
      </c>
      <c r="B8616" t="s">
        <v>4710</v>
      </c>
      <c r="C8616" t="s">
        <v>34</v>
      </c>
      <c r="D8616" t="s">
        <v>21</v>
      </c>
      <c r="E8616">
        <v>98663</v>
      </c>
      <c r="F8616" t="s">
        <v>22</v>
      </c>
      <c r="G8616" t="s">
        <v>23</v>
      </c>
      <c r="H8616" t="s">
        <v>24</v>
      </c>
      <c r="I8616" t="s">
        <v>24</v>
      </c>
      <c r="J8616" t="s">
        <v>25</v>
      </c>
      <c r="K8616" s="1">
        <v>43194</v>
      </c>
      <c r="L8616" t="s">
        <v>26</v>
      </c>
      <c r="N8616" t="s">
        <v>24</v>
      </c>
    </row>
    <row r="8617" spans="1:14" x14ac:dyDescent="0.25">
      <c r="A8617" t="s">
        <v>356</v>
      </c>
      <c r="B8617" t="s">
        <v>7047</v>
      </c>
      <c r="C8617" t="s">
        <v>4714</v>
      </c>
      <c r="D8617" t="s">
        <v>21</v>
      </c>
      <c r="E8617">
        <v>98942</v>
      </c>
      <c r="F8617" t="s">
        <v>22</v>
      </c>
      <c r="G8617" t="s">
        <v>23</v>
      </c>
      <c r="H8617" t="s">
        <v>24</v>
      </c>
      <c r="I8617" t="s">
        <v>24</v>
      </c>
      <c r="J8617" t="s">
        <v>25</v>
      </c>
      <c r="K8617" s="1">
        <v>43194</v>
      </c>
      <c r="L8617" t="s">
        <v>26</v>
      </c>
      <c r="N8617" t="s">
        <v>24</v>
      </c>
    </row>
    <row r="8618" spans="1:14" x14ac:dyDescent="0.25">
      <c r="A8618" t="s">
        <v>356</v>
      </c>
      <c r="B8618" t="s">
        <v>6978</v>
      </c>
      <c r="C8618" t="s">
        <v>1798</v>
      </c>
      <c r="D8618" t="s">
        <v>21</v>
      </c>
      <c r="E8618">
        <v>98841</v>
      </c>
      <c r="F8618" t="s">
        <v>22</v>
      </c>
      <c r="G8618" t="s">
        <v>23</v>
      </c>
      <c r="H8618" t="s">
        <v>24</v>
      </c>
      <c r="I8618" t="s">
        <v>24</v>
      </c>
      <c r="J8618" t="s">
        <v>25</v>
      </c>
      <c r="K8618" s="1">
        <v>43194</v>
      </c>
      <c r="L8618" t="s">
        <v>26</v>
      </c>
      <c r="N8618" t="s">
        <v>24</v>
      </c>
    </row>
    <row r="8619" spans="1:14" x14ac:dyDescent="0.25">
      <c r="A8619" t="s">
        <v>356</v>
      </c>
      <c r="B8619" t="s">
        <v>4353</v>
      </c>
      <c r="C8619" t="s">
        <v>34</v>
      </c>
      <c r="D8619" t="s">
        <v>21</v>
      </c>
      <c r="E8619">
        <v>98682</v>
      </c>
      <c r="F8619" t="s">
        <v>22</v>
      </c>
      <c r="G8619" t="s">
        <v>23</v>
      </c>
      <c r="H8619" t="s">
        <v>24</v>
      </c>
      <c r="I8619" t="s">
        <v>24</v>
      </c>
      <c r="J8619" t="s">
        <v>25</v>
      </c>
      <c r="K8619" s="1">
        <v>43194</v>
      </c>
      <c r="L8619" t="s">
        <v>26</v>
      </c>
      <c r="N8619" t="s">
        <v>24</v>
      </c>
    </row>
    <row r="8620" spans="1:14" x14ac:dyDescent="0.25">
      <c r="A8620" t="s">
        <v>4905</v>
      </c>
      <c r="B8620" t="s">
        <v>4906</v>
      </c>
      <c r="C8620" t="s">
        <v>34</v>
      </c>
      <c r="D8620" t="s">
        <v>21</v>
      </c>
      <c r="E8620">
        <v>98662</v>
      </c>
      <c r="F8620" t="s">
        <v>22</v>
      </c>
      <c r="G8620" t="s">
        <v>23</v>
      </c>
      <c r="H8620" t="s">
        <v>24</v>
      </c>
      <c r="I8620" t="s">
        <v>24</v>
      </c>
      <c r="J8620" t="s">
        <v>25</v>
      </c>
      <c r="K8620" s="1">
        <v>43194</v>
      </c>
      <c r="L8620" t="s">
        <v>26</v>
      </c>
      <c r="N8620" t="s">
        <v>24</v>
      </c>
    </row>
    <row r="8621" spans="1:14" x14ac:dyDescent="0.25">
      <c r="A8621" t="s">
        <v>6383</v>
      </c>
      <c r="B8621" t="s">
        <v>6384</v>
      </c>
      <c r="C8621" t="s">
        <v>142</v>
      </c>
      <c r="D8621" t="s">
        <v>21</v>
      </c>
      <c r="E8621">
        <v>98902</v>
      </c>
      <c r="F8621" t="s">
        <v>22</v>
      </c>
      <c r="G8621" t="s">
        <v>23</v>
      </c>
      <c r="H8621" t="s">
        <v>24</v>
      </c>
      <c r="I8621" t="s">
        <v>24</v>
      </c>
      <c r="J8621" t="s">
        <v>25</v>
      </c>
      <c r="K8621" s="1">
        <v>43194</v>
      </c>
      <c r="L8621" t="s">
        <v>26</v>
      </c>
      <c r="N8621" t="s">
        <v>24</v>
      </c>
    </row>
    <row r="8622" spans="1:14" x14ac:dyDescent="0.25">
      <c r="A8622" t="s">
        <v>7829</v>
      </c>
      <c r="B8622" t="s">
        <v>7830</v>
      </c>
      <c r="C8622" t="s">
        <v>532</v>
      </c>
      <c r="D8622" t="s">
        <v>21</v>
      </c>
      <c r="E8622">
        <v>98528</v>
      </c>
      <c r="F8622" t="s">
        <v>22</v>
      </c>
      <c r="G8622" t="s">
        <v>23</v>
      </c>
      <c r="H8622" t="s">
        <v>24</v>
      </c>
      <c r="I8622" t="s">
        <v>24</v>
      </c>
      <c r="J8622" t="s">
        <v>25</v>
      </c>
      <c r="K8622" s="1">
        <v>43194</v>
      </c>
      <c r="L8622" t="s">
        <v>26</v>
      </c>
      <c r="N8622" t="s">
        <v>24</v>
      </c>
    </row>
    <row r="8623" spans="1:14" x14ac:dyDescent="0.25">
      <c r="A8623" t="s">
        <v>7274</v>
      </c>
      <c r="B8623" t="s">
        <v>7275</v>
      </c>
      <c r="C8623" t="s">
        <v>142</v>
      </c>
      <c r="D8623" t="s">
        <v>21</v>
      </c>
      <c r="E8623">
        <v>98901</v>
      </c>
      <c r="F8623" t="s">
        <v>22</v>
      </c>
      <c r="G8623" t="s">
        <v>23</v>
      </c>
      <c r="H8623" t="s">
        <v>24</v>
      </c>
      <c r="I8623" t="s">
        <v>24</v>
      </c>
      <c r="J8623" t="s">
        <v>25</v>
      </c>
      <c r="K8623" s="1">
        <v>43194</v>
      </c>
      <c r="L8623" t="s">
        <v>26</v>
      </c>
      <c r="N8623" t="s">
        <v>24</v>
      </c>
    </row>
    <row r="8624" spans="1:14" x14ac:dyDescent="0.25">
      <c r="A8624" t="s">
        <v>10490</v>
      </c>
      <c r="B8624" t="s">
        <v>3137</v>
      </c>
      <c r="C8624" t="s">
        <v>142</v>
      </c>
      <c r="D8624" t="s">
        <v>21</v>
      </c>
      <c r="E8624">
        <v>98901</v>
      </c>
      <c r="F8624" t="s">
        <v>22</v>
      </c>
      <c r="G8624" t="s">
        <v>23</v>
      </c>
      <c r="H8624" t="s">
        <v>24</v>
      </c>
      <c r="I8624" t="s">
        <v>24</v>
      </c>
      <c r="J8624" t="s">
        <v>25</v>
      </c>
      <c r="K8624" s="1">
        <v>43194</v>
      </c>
      <c r="L8624" t="s">
        <v>26</v>
      </c>
      <c r="N8624" t="s">
        <v>24</v>
      </c>
    </row>
    <row r="8625" spans="1:14" x14ac:dyDescent="0.25">
      <c r="A8625" t="s">
        <v>683</v>
      </c>
      <c r="B8625" t="s">
        <v>4363</v>
      </c>
      <c r="C8625" t="s">
        <v>454</v>
      </c>
      <c r="D8625" t="s">
        <v>21</v>
      </c>
      <c r="E8625">
        <v>98005</v>
      </c>
      <c r="F8625" t="s">
        <v>22</v>
      </c>
      <c r="G8625" t="s">
        <v>23</v>
      </c>
      <c r="H8625" t="s">
        <v>24</v>
      </c>
      <c r="I8625" t="s">
        <v>24</v>
      </c>
      <c r="J8625" t="s">
        <v>25</v>
      </c>
      <c r="K8625" s="1">
        <v>43194</v>
      </c>
      <c r="L8625" t="s">
        <v>26</v>
      </c>
      <c r="N8625" t="s">
        <v>24</v>
      </c>
    </row>
    <row r="8626" spans="1:14" x14ac:dyDescent="0.25">
      <c r="A8626" t="s">
        <v>10491</v>
      </c>
      <c r="B8626" t="s">
        <v>10492</v>
      </c>
      <c r="C8626" t="s">
        <v>142</v>
      </c>
      <c r="D8626" t="s">
        <v>21</v>
      </c>
      <c r="E8626">
        <v>98901</v>
      </c>
      <c r="F8626" t="s">
        <v>23</v>
      </c>
      <c r="G8626" t="s">
        <v>23</v>
      </c>
      <c r="H8626" t="s">
        <v>24</v>
      </c>
      <c r="I8626" t="s">
        <v>24</v>
      </c>
      <c r="J8626" t="s">
        <v>25</v>
      </c>
      <c r="K8626" s="1">
        <v>43194</v>
      </c>
      <c r="L8626" t="s">
        <v>26</v>
      </c>
      <c r="N8626" t="s">
        <v>24</v>
      </c>
    </row>
    <row r="8627" spans="1:14" x14ac:dyDescent="0.25">
      <c r="A8627" t="s">
        <v>5584</v>
      </c>
      <c r="B8627" t="s">
        <v>5585</v>
      </c>
      <c r="C8627" t="s">
        <v>532</v>
      </c>
      <c r="D8627" t="s">
        <v>21</v>
      </c>
      <c r="E8627">
        <v>98528</v>
      </c>
      <c r="F8627" t="s">
        <v>22</v>
      </c>
      <c r="G8627" t="s">
        <v>23</v>
      </c>
      <c r="H8627" t="s">
        <v>24</v>
      </c>
      <c r="I8627" t="s">
        <v>24</v>
      </c>
      <c r="J8627" t="s">
        <v>25</v>
      </c>
      <c r="K8627" s="1">
        <v>43194</v>
      </c>
      <c r="L8627" t="s">
        <v>26</v>
      </c>
      <c r="N8627" t="s">
        <v>24</v>
      </c>
    </row>
    <row r="8628" spans="1:14" x14ac:dyDescent="0.25">
      <c r="A8628" t="s">
        <v>71</v>
      </c>
      <c r="B8628" t="s">
        <v>8353</v>
      </c>
      <c r="C8628" t="s">
        <v>548</v>
      </c>
      <c r="D8628" t="s">
        <v>21</v>
      </c>
      <c r="E8628">
        <v>98584</v>
      </c>
      <c r="F8628" t="s">
        <v>22</v>
      </c>
      <c r="G8628" t="s">
        <v>23</v>
      </c>
      <c r="H8628" t="s">
        <v>24</v>
      </c>
      <c r="I8628" t="s">
        <v>24</v>
      </c>
      <c r="J8628" t="s">
        <v>25</v>
      </c>
      <c r="K8628" s="1">
        <v>43194</v>
      </c>
      <c r="L8628" t="s">
        <v>26</v>
      </c>
      <c r="N8628" t="s">
        <v>24</v>
      </c>
    </row>
    <row r="8629" spans="1:14" x14ac:dyDescent="0.25">
      <c r="A8629" t="s">
        <v>7665</v>
      </c>
      <c r="B8629" t="s">
        <v>7666</v>
      </c>
      <c r="C8629" t="s">
        <v>246</v>
      </c>
      <c r="D8629" t="s">
        <v>21</v>
      </c>
      <c r="E8629">
        <v>98310</v>
      </c>
      <c r="F8629" t="s">
        <v>22</v>
      </c>
      <c r="G8629" t="s">
        <v>23</v>
      </c>
      <c r="H8629" t="s">
        <v>24</v>
      </c>
      <c r="I8629" t="s">
        <v>24</v>
      </c>
      <c r="J8629" t="s">
        <v>25</v>
      </c>
      <c r="K8629" s="1">
        <v>43194</v>
      </c>
      <c r="L8629" t="s">
        <v>26</v>
      </c>
      <c r="N8629" t="s">
        <v>24</v>
      </c>
    </row>
    <row r="8630" spans="1:14" x14ac:dyDescent="0.25">
      <c r="A8630" t="s">
        <v>8355</v>
      </c>
      <c r="B8630" t="s">
        <v>8356</v>
      </c>
      <c r="C8630" t="s">
        <v>8357</v>
      </c>
      <c r="D8630" t="s">
        <v>21</v>
      </c>
      <c r="E8630">
        <v>98524</v>
      </c>
      <c r="F8630" t="s">
        <v>22</v>
      </c>
      <c r="G8630" t="s">
        <v>23</v>
      </c>
      <c r="H8630" t="s">
        <v>24</v>
      </c>
      <c r="I8630" t="s">
        <v>24</v>
      </c>
      <c r="J8630" t="s">
        <v>25</v>
      </c>
      <c r="K8630" s="1">
        <v>43194</v>
      </c>
      <c r="L8630" t="s">
        <v>26</v>
      </c>
      <c r="N8630" t="s">
        <v>24</v>
      </c>
    </row>
    <row r="8631" spans="1:14" x14ac:dyDescent="0.25">
      <c r="A8631" t="s">
        <v>3476</v>
      </c>
      <c r="B8631" t="s">
        <v>3477</v>
      </c>
      <c r="C8631" t="s">
        <v>142</v>
      </c>
      <c r="D8631" t="s">
        <v>21</v>
      </c>
      <c r="E8631">
        <v>98901</v>
      </c>
      <c r="F8631" t="s">
        <v>22</v>
      </c>
      <c r="G8631" t="s">
        <v>23</v>
      </c>
      <c r="H8631" t="s">
        <v>24</v>
      </c>
      <c r="I8631" t="s">
        <v>24</v>
      </c>
      <c r="J8631" t="s">
        <v>25</v>
      </c>
      <c r="K8631" s="1">
        <v>43194</v>
      </c>
      <c r="L8631" t="s">
        <v>26</v>
      </c>
      <c r="N8631" t="s">
        <v>24</v>
      </c>
    </row>
    <row r="8632" spans="1:14" x14ac:dyDescent="0.25">
      <c r="A8632" t="s">
        <v>8297</v>
      </c>
      <c r="B8632" t="s">
        <v>8298</v>
      </c>
      <c r="C8632" t="s">
        <v>555</v>
      </c>
      <c r="D8632" t="s">
        <v>21</v>
      </c>
      <c r="E8632">
        <v>98052</v>
      </c>
      <c r="F8632" t="s">
        <v>22</v>
      </c>
      <c r="G8632" t="s">
        <v>23</v>
      </c>
      <c r="H8632" t="s">
        <v>24</v>
      </c>
      <c r="I8632" t="s">
        <v>24</v>
      </c>
      <c r="J8632" t="s">
        <v>25</v>
      </c>
      <c r="K8632" s="1">
        <v>43194</v>
      </c>
      <c r="L8632" t="s">
        <v>26</v>
      </c>
      <c r="N8632" t="s">
        <v>24</v>
      </c>
    </row>
    <row r="8633" spans="1:14" x14ac:dyDescent="0.25">
      <c r="A8633" t="s">
        <v>556</v>
      </c>
      <c r="B8633" t="s">
        <v>8362</v>
      </c>
      <c r="C8633" t="s">
        <v>8357</v>
      </c>
      <c r="D8633" t="s">
        <v>21</v>
      </c>
      <c r="E8633">
        <v>98524</v>
      </c>
      <c r="F8633" t="s">
        <v>22</v>
      </c>
      <c r="G8633" t="s">
        <v>23</v>
      </c>
      <c r="H8633" t="s">
        <v>24</v>
      </c>
      <c r="I8633" t="s">
        <v>24</v>
      </c>
      <c r="J8633" t="s">
        <v>25</v>
      </c>
      <c r="K8633" s="1">
        <v>43194</v>
      </c>
      <c r="L8633" t="s">
        <v>26</v>
      </c>
      <c r="N8633" t="s">
        <v>24</v>
      </c>
    </row>
    <row r="8634" spans="1:14" x14ac:dyDescent="0.25">
      <c r="A8634" t="s">
        <v>7626</v>
      </c>
      <c r="B8634" t="s">
        <v>7627</v>
      </c>
      <c r="C8634" t="s">
        <v>519</v>
      </c>
      <c r="D8634" t="s">
        <v>21</v>
      </c>
      <c r="E8634">
        <v>98671</v>
      </c>
      <c r="F8634" t="s">
        <v>22</v>
      </c>
      <c r="G8634" t="s">
        <v>23</v>
      </c>
      <c r="H8634" t="s">
        <v>24</v>
      </c>
      <c r="I8634" t="s">
        <v>24</v>
      </c>
      <c r="J8634" t="s">
        <v>25</v>
      </c>
      <c r="K8634" s="1">
        <v>43193</v>
      </c>
      <c r="L8634" t="s">
        <v>26</v>
      </c>
      <c r="N8634" t="s">
        <v>24</v>
      </c>
    </row>
    <row r="8635" spans="1:14" x14ac:dyDescent="0.25">
      <c r="A8635" t="s">
        <v>942</v>
      </c>
      <c r="B8635" t="s">
        <v>943</v>
      </c>
      <c r="C8635" t="s">
        <v>393</v>
      </c>
      <c r="D8635" t="s">
        <v>21</v>
      </c>
      <c r="E8635">
        <v>98812</v>
      </c>
      <c r="F8635" t="s">
        <v>22</v>
      </c>
      <c r="G8635" t="s">
        <v>23</v>
      </c>
      <c r="H8635" t="s">
        <v>24</v>
      </c>
      <c r="I8635" t="s">
        <v>24</v>
      </c>
      <c r="J8635" t="s">
        <v>25</v>
      </c>
      <c r="K8635" s="1">
        <v>43193</v>
      </c>
      <c r="L8635" t="s">
        <v>26</v>
      </c>
      <c r="N8635" t="s">
        <v>24</v>
      </c>
    </row>
    <row r="8636" spans="1:14" x14ac:dyDescent="0.25">
      <c r="A8636" t="s">
        <v>10493</v>
      </c>
      <c r="B8636" t="s">
        <v>5251</v>
      </c>
      <c r="C8636" t="s">
        <v>34</v>
      </c>
      <c r="D8636" t="s">
        <v>21</v>
      </c>
      <c r="E8636">
        <v>98662</v>
      </c>
      <c r="F8636" t="s">
        <v>22</v>
      </c>
      <c r="G8636" t="s">
        <v>23</v>
      </c>
      <c r="H8636" t="s">
        <v>24</v>
      </c>
      <c r="I8636" t="s">
        <v>24</v>
      </c>
      <c r="J8636" t="s">
        <v>25</v>
      </c>
      <c r="K8636" s="1">
        <v>43193</v>
      </c>
      <c r="L8636" t="s">
        <v>26</v>
      </c>
      <c r="N8636" t="s">
        <v>24</v>
      </c>
    </row>
    <row r="8637" spans="1:14" x14ac:dyDescent="0.25">
      <c r="A8637" t="s">
        <v>7628</v>
      </c>
      <c r="B8637" t="s">
        <v>7629</v>
      </c>
      <c r="C8637" t="s">
        <v>519</v>
      </c>
      <c r="D8637" t="s">
        <v>21</v>
      </c>
      <c r="E8637">
        <v>98671</v>
      </c>
      <c r="F8637" t="s">
        <v>22</v>
      </c>
      <c r="G8637" t="s">
        <v>23</v>
      </c>
      <c r="H8637" t="s">
        <v>24</v>
      </c>
      <c r="I8637" t="s">
        <v>24</v>
      </c>
      <c r="J8637" t="s">
        <v>25</v>
      </c>
      <c r="K8637" s="1">
        <v>43193</v>
      </c>
      <c r="L8637" t="s">
        <v>26</v>
      </c>
      <c r="N8637" t="s">
        <v>24</v>
      </c>
    </row>
    <row r="8638" spans="1:14" x14ac:dyDescent="0.25">
      <c r="A8638" t="s">
        <v>6966</v>
      </c>
      <c r="B8638" t="s">
        <v>6967</v>
      </c>
      <c r="C8638" t="s">
        <v>1798</v>
      </c>
      <c r="D8638" t="s">
        <v>21</v>
      </c>
      <c r="E8638">
        <v>98841</v>
      </c>
      <c r="F8638" t="s">
        <v>22</v>
      </c>
      <c r="G8638" t="s">
        <v>23</v>
      </c>
      <c r="H8638" t="s">
        <v>24</v>
      </c>
      <c r="I8638" t="s">
        <v>24</v>
      </c>
      <c r="J8638" t="s">
        <v>25</v>
      </c>
      <c r="K8638" s="1">
        <v>43193</v>
      </c>
      <c r="L8638" t="s">
        <v>26</v>
      </c>
      <c r="N8638" t="s">
        <v>24</v>
      </c>
    </row>
    <row r="8639" spans="1:14" x14ac:dyDescent="0.25">
      <c r="A8639" t="s">
        <v>111</v>
      </c>
      <c r="B8639" t="s">
        <v>8495</v>
      </c>
      <c r="C8639" t="s">
        <v>145</v>
      </c>
      <c r="D8639" t="s">
        <v>21</v>
      </c>
      <c r="E8639">
        <v>98387</v>
      </c>
      <c r="F8639" t="s">
        <v>22</v>
      </c>
      <c r="G8639" t="s">
        <v>23</v>
      </c>
      <c r="H8639" t="s">
        <v>24</v>
      </c>
      <c r="I8639" t="s">
        <v>24</v>
      </c>
      <c r="J8639" t="s">
        <v>25</v>
      </c>
      <c r="K8639" s="1">
        <v>43193</v>
      </c>
      <c r="L8639" t="s">
        <v>26</v>
      </c>
      <c r="N8639" t="s">
        <v>24</v>
      </c>
    </row>
    <row r="8640" spans="1:14" x14ac:dyDescent="0.25">
      <c r="A8640" t="s">
        <v>111</v>
      </c>
      <c r="B8640" t="s">
        <v>6608</v>
      </c>
      <c r="C8640" t="s">
        <v>142</v>
      </c>
      <c r="D8640" t="s">
        <v>21</v>
      </c>
      <c r="E8640">
        <v>98901</v>
      </c>
      <c r="F8640" t="s">
        <v>22</v>
      </c>
      <c r="G8640" t="s">
        <v>23</v>
      </c>
      <c r="H8640" t="s">
        <v>24</v>
      </c>
      <c r="I8640" t="s">
        <v>24</v>
      </c>
      <c r="J8640" t="s">
        <v>25</v>
      </c>
      <c r="K8640" s="1">
        <v>43193</v>
      </c>
      <c r="L8640" t="s">
        <v>26</v>
      </c>
      <c r="N8640" t="s">
        <v>24</v>
      </c>
    </row>
    <row r="8641" spans="1:14" x14ac:dyDescent="0.25">
      <c r="A8641" t="s">
        <v>111</v>
      </c>
      <c r="B8641" t="s">
        <v>4885</v>
      </c>
      <c r="C8641" t="s">
        <v>34</v>
      </c>
      <c r="D8641" t="s">
        <v>21</v>
      </c>
      <c r="E8641">
        <v>98662</v>
      </c>
      <c r="F8641" t="s">
        <v>22</v>
      </c>
      <c r="G8641" t="s">
        <v>23</v>
      </c>
      <c r="H8641" t="s">
        <v>24</v>
      </c>
      <c r="I8641" t="s">
        <v>24</v>
      </c>
      <c r="J8641" t="s">
        <v>25</v>
      </c>
      <c r="K8641" s="1">
        <v>43193</v>
      </c>
      <c r="L8641" t="s">
        <v>26</v>
      </c>
      <c r="N8641" t="s">
        <v>24</v>
      </c>
    </row>
    <row r="8642" spans="1:14" x14ac:dyDescent="0.25">
      <c r="A8642" t="s">
        <v>662</v>
      </c>
      <c r="B8642" t="s">
        <v>7938</v>
      </c>
      <c r="C8642" t="s">
        <v>286</v>
      </c>
      <c r="D8642" t="s">
        <v>21</v>
      </c>
      <c r="E8642">
        <v>98501</v>
      </c>
      <c r="F8642" t="s">
        <v>22</v>
      </c>
      <c r="G8642" t="s">
        <v>23</v>
      </c>
      <c r="H8642" t="s">
        <v>24</v>
      </c>
      <c r="I8642" t="s">
        <v>24</v>
      </c>
      <c r="J8642" t="s">
        <v>25</v>
      </c>
      <c r="K8642" s="1">
        <v>43193</v>
      </c>
      <c r="L8642" t="s">
        <v>26</v>
      </c>
      <c r="N8642" t="s">
        <v>24</v>
      </c>
    </row>
    <row r="8643" spans="1:14" x14ac:dyDescent="0.25">
      <c r="A8643" t="s">
        <v>3093</v>
      </c>
      <c r="B8643" t="s">
        <v>5548</v>
      </c>
      <c r="C8643" t="s">
        <v>236</v>
      </c>
      <c r="D8643" t="s">
        <v>21</v>
      </c>
      <c r="E8643">
        <v>98409</v>
      </c>
      <c r="F8643" t="s">
        <v>22</v>
      </c>
      <c r="G8643" t="s">
        <v>23</v>
      </c>
      <c r="H8643" t="s">
        <v>24</v>
      </c>
      <c r="I8643" t="s">
        <v>24</v>
      </c>
      <c r="J8643" t="s">
        <v>25</v>
      </c>
      <c r="K8643" s="1">
        <v>43193</v>
      </c>
      <c r="L8643" t="s">
        <v>26</v>
      </c>
      <c r="N8643" t="s">
        <v>24</v>
      </c>
    </row>
    <row r="8644" spans="1:14" x14ac:dyDescent="0.25">
      <c r="A8644" t="s">
        <v>4350</v>
      </c>
      <c r="B8644" t="s">
        <v>4351</v>
      </c>
      <c r="C8644" t="s">
        <v>34</v>
      </c>
      <c r="D8644" t="s">
        <v>21</v>
      </c>
      <c r="E8644">
        <v>98682</v>
      </c>
      <c r="F8644" t="s">
        <v>22</v>
      </c>
      <c r="G8644" t="s">
        <v>23</v>
      </c>
      <c r="H8644" t="s">
        <v>24</v>
      </c>
      <c r="I8644" t="s">
        <v>24</v>
      </c>
      <c r="J8644" t="s">
        <v>25</v>
      </c>
      <c r="K8644" s="1">
        <v>43193</v>
      </c>
      <c r="L8644" t="s">
        <v>26</v>
      </c>
      <c r="N8644" t="s">
        <v>24</v>
      </c>
    </row>
    <row r="8645" spans="1:14" x14ac:dyDescent="0.25">
      <c r="A8645" t="s">
        <v>2371</v>
      </c>
      <c r="B8645" t="s">
        <v>4904</v>
      </c>
      <c r="C8645" t="s">
        <v>34</v>
      </c>
      <c r="D8645" t="s">
        <v>21</v>
      </c>
      <c r="E8645">
        <v>98662</v>
      </c>
      <c r="F8645" t="s">
        <v>22</v>
      </c>
      <c r="G8645" t="s">
        <v>23</v>
      </c>
      <c r="H8645" t="s">
        <v>24</v>
      </c>
      <c r="I8645" t="s">
        <v>24</v>
      </c>
      <c r="J8645" t="s">
        <v>25</v>
      </c>
      <c r="K8645" s="1">
        <v>43193</v>
      </c>
      <c r="L8645" t="s">
        <v>26</v>
      </c>
      <c r="N8645" t="s">
        <v>24</v>
      </c>
    </row>
    <row r="8646" spans="1:14" x14ac:dyDescent="0.25">
      <c r="A8646" t="s">
        <v>6979</v>
      </c>
      <c r="B8646" t="s">
        <v>6980</v>
      </c>
      <c r="C8646" t="s">
        <v>1798</v>
      </c>
      <c r="D8646" t="s">
        <v>21</v>
      </c>
      <c r="E8646">
        <v>98841</v>
      </c>
      <c r="F8646" t="s">
        <v>22</v>
      </c>
      <c r="G8646" t="s">
        <v>23</v>
      </c>
      <c r="H8646" t="s">
        <v>24</v>
      </c>
      <c r="I8646" t="s">
        <v>24</v>
      </c>
      <c r="J8646" t="s">
        <v>25</v>
      </c>
      <c r="K8646" s="1">
        <v>43193</v>
      </c>
      <c r="L8646" t="s">
        <v>26</v>
      </c>
      <c r="N8646" t="s">
        <v>24</v>
      </c>
    </row>
    <row r="8647" spans="1:14" x14ac:dyDescent="0.25">
      <c r="A8647" t="s">
        <v>10494</v>
      </c>
      <c r="B8647" t="s">
        <v>10495</v>
      </c>
      <c r="C8647" t="s">
        <v>10496</v>
      </c>
      <c r="D8647" t="s">
        <v>21</v>
      </c>
      <c r="E8647">
        <v>98829</v>
      </c>
      <c r="F8647" t="s">
        <v>22</v>
      </c>
      <c r="G8647" t="s">
        <v>23</v>
      </c>
      <c r="H8647" t="s">
        <v>24</v>
      </c>
      <c r="I8647" t="s">
        <v>24</v>
      </c>
      <c r="J8647" t="s">
        <v>25</v>
      </c>
      <c r="K8647" s="1">
        <v>43193</v>
      </c>
      <c r="L8647" t="s">
        <v>26</v>
      </c>
      <c r="N8647" t="s">
        <v>24</v>
      </c>
    </row>
    <row r="8648" spans="1:14" x14ac:dyDescent="0.25">
      <c r="A8648" t="s">
        <v>8896</v>
      </c>
      <c r="B8648" t="s">
        <v>8897</v>
      </c>
      <c r="C8648" t="s">
        <v>1555</v>
      </c>
      <c r="D8648" t="s">
        <v>21</v>
      </c>
      <c r="E8648">
        <v>98550</v>
      </c>
      <c r="F8648" t="s">
        <v>22</v>
      </c>
      <c r="G8648" t="s">
        <v>23</v>
      </c>
      <c r="H8648" t="s">
        <v>24</v>
      </c>
      <c r="I8648" t="s">
        <v>24</v>
      </c>
      <c r="J8648" t="s">
        <v>25</v>
      </c>
      <c r="K8648" s="1">
        <v>43193</v>
      </c>
      <c r="L8648" t="s">
        <v>26</v>
      </c>
      <c r="N8648" t="s">
        <v>24</v>
      </c>
    </row>
    <row r="8649" spans="1:14" x14ac:dyDescent="0.25">
      <c r="A8649" t="s">
        <v>6392</v>
      </c>
      <c r="B8649" t="s">
        <v>6393</v>
      </c>
      <c r="C8649" t="s">
        <v>236</v>
      </c>
      <c r="D8649" t="s">
        <v>21</v>
      </c>
      <c r="E8649">
        <v>98444</v>
      </c>
      <c r="F8649" t="s">
        <v>22</v>
      </c>
      <c r="G8649" t="s">
        <v>23</v>
      </c>
      <c r="H8649" t="s">
        <v>24</v>
      </c>
      <c r="I8649" t="s">
        <v>24</v>
      </c>
      <c r="J8649" t="s">
        <v>25</v>
      </c>
      <c r="K8649" s="1">
        <v>43193</v>
      </c>
      <c r="L8649" t="s">
        <v>26</v>
      </c>
      <c r="N8649" t="s">
        <v>24</v>
      </c>
    </row>
    <row r="8650" spans="1:14" x14ac:dyDescent="0.25">
      <c r="A8650" t="s">
        <v>7535</v>
      </c>
      <c r="B8650" t="s">
        <v>7536</v>
      </c>
      <c r="C8650" t="s">
        <v>1798</v>
      </c>
      <c r="D8650" t="s">
        <v>21</v>
      </c>
      <c r="E8650">
        <v>98841</v>
      </c>
      <c r="F8650" t="s">
        <v>22</v>
      </c>
      <c r="G8650" t="s">
        <v>23</v>
      </c>
      <c r="H8650" t="s">
        <v>24</v>
      </c>
      <c r="I8650" t="s">
        <v>24</v>
      </c>
      <c r="J8650" t="s">
        <v>25</v>
      </c>
      <c r="K8650" s="1">
        <v>43193</v>
      </c>
      <c r="L8650" t="s">
        <v>26</v>
      </c>
      <c r="N8650" t="s">
        <v>24</v>
      </c>
    </row>
    <row r="8651" spans="1:14" x14ac:dyDescent="0.25">
      <c r="A8651" t="s">
        <v>8899</v>
      </c>
      <c r="B8651" t="s">
        <v>8900</v>
      </c>
      <c r="C8651" t="s">
        <v>2209</v>
      </c>
      <c r="D8651" t="s">
        <v>21</v>
      </c>
      <c r="E8651">
        <v>98575</v>
      </c>
      <c r="F8651" t="s">
        <v>22</v>
      </c>
      <c r="G8651" t="s">
        <v>23</v>
      </c>
      <c r="H8651" t="s">
        <v>24</v>
      </c>
      <c r="I8651" t="s">
        <v>24</v>
      </c>
      <c r="J8651" t="s">
        <v>25</v>
      </c>
      <c r="K8651" s="1">
        <v>43193</v>
      </c>
      <c r="L8651" t="s">
        <v>26</v>
      </c>
      <c r="N8651" t="s">
        <v>24</v>
      </c>
    </row>
    <row r="8652" spans="1:14" x14ac:dyDescent="0.25">
      <c r="A8652" t="s">
        <v>10497</v>
      </c>
      <c r="B8652" t="s">
        <v>10498</v>
      </c>
      <c r="C8652" t="s">
        <v>236</v>
      </c>
      <c r="D8652" t="s">
        <v>21</v>
      </c>
      <c r="E8652">
        <v>98409</v>
      </c>
      <c r="F8652" t="s">
        <v>22</v>
      </c>
      <c r="G8652" t="s">
        <v>23</v>
      </c>
      <c r="H8652" t="s">
        <v>24</v>
      </c>
      <c r="I8652" t="s">
        <v>24</v>
      </c>
      <c r="J8652" t="s">
        <v>25</v>
      </c>
      <c r="K8652" s="1">
        <v>43193</v>
      </c>
      <c r="L8652" t="s">
        <v>26</v>
      </c>
      <c r="N8652" t="s">
        <v>24</v>
      </c>
    </row>
    <row r="8653" spans="1:14" x14ac:dyDescent="0.25">
      <c r="A8653" t="s">
        <v>6560</v>
      </c>
      <c r="B8653" t="s">
        <v>6561</v>
      </c>
      <c r="C8653" t="s">
        <v>142</v>
      </c>
      <c r="D8653" t="s">
        <v>21</v>
      </c>
      <c r="E8653">
        <v>98908</v>
      </c>
      <c r="F8653" t="s">
        <v>22</v>
      </c>
      <c r="G8653" t="s">
        <v>23</v>
      </c>
      <c r="H8653" t="s">
        <v>24</v>
      </c>
      <c r="I8653" t="s">
        <v>24</v>
      </c>
      <c r="J8653" t="s">
        <v>25</v>
      </c>
      <c r="K8653" s="1">
        <v>43193</v>
      </c>
      <c r="L8653" t="s">
        <v>26</v>
      </c>
      <c r="N8653" t="s">
        <v>24</v>
      </c>
    </row>
    <row r="8654" spans="1:14" x14ac:dyDescent="0.25">
      <c r="A8654" t="s">
        <v>5954</v>
      </c>
      <c r="B8654" t="s">
        <v>6411</v>
      </c>
      <c r="C8654" t="s">
        <v>142</v>
      </c>
      <c r="D8654" t="s">
        <v>21</v>
      </c>
      <c r="E8654">
        <v>98908</v>
      </c>
      <c r="F8654" t="s">
        <v>22</v>
      </c>
      <c r="G8654" t="s">
        <v>23</v>
      </c>
      <c r="H8654" t="s">
        <v>24</v>
      </c>
      <c r="I8654" t="s">
        <v>24</v>
      </c>
      <c r="J8654" t="s">
        <v>25</v>
      </c>
      <c r="K8654" s="1">
        <v>43193</v>
      </c>
      <c r="L8654" t="s">
        <v>26</v>
      </c>
      <c r="N8654" t="s">
        <v>24</v>
      </c>
    </row>
    <row r="8655" spans="1:14" x14ac:dyDescent="0.25">
      <c r="A8655" t="s">
        <v>5954</v>
      </c>
      <c r="B8655" t="s">
        <v>6562</v>
      </c>
      <c r="C8655" t="s">
        <v>142</v>
      </c>
      <c r="D8655" t="s">
        <v>21</v>
      </c>
      <c r="E8655">
        <v>98908</v>
      </c>
      <c r="F8655" t="s">
        <v>22</v>
      </c>
      <c r="G8655" t="s">
        <v>23</v>
      </c>
      <c r="H8655" t="s">
        <v>24</v>
      </c>
      <c r="I8655" t="s">
        <v>24</v>
      </c>
      <c r="J8655" t="s">
        <v>25</v>
      </c>
      <c r="K8655" s="1">
        <v>43193</v>
      </c>
      <c r="L8655" t="s">
        <v>26</v>
      </c>
      <c r="N8655" t="s">
        <v>24</v>
      </c>
    </row>
    <row r="8656" spans="1:14" x14ac:dyDescent="0.25">
      <c r="A8656" t="s">
        <v>10499</v>
      </c>
      <c r="B8656" t="s">
        <v>10500</v>
      </c>
      <c r="C8656" t="s">
        <v>236</v>
      </c>
      <c r="D8656" t="s">
        <v>21</v>
      </c>
      <c r="E8656">
        <v>98409</v>
      </c>
      <c r="F8656" t="s">
        <v>22</v>
      </c>
      <c r="G8656" t="s">
        <v>23</v>
      </c>
      <c r="H8656" t="s">
        <v>24</v>
      </c>
      <c r="I8656" t="s">
        <v>24</v>
      </c>
      <c r="J8656" t="s">
        <v>25</v>
      </c>
      <c r="K8656" s="1">
        <v>43193</v>
      </c>
      <c r="L8656" t="s">
        <v>26</v>
      </c>
      <c r="N8656" t="s">
        <v>24</v>
      </c>
    </row>
    <row r="8657" spans="1:14" x14ac:dyDescent="0.25">
      <c r="A8657" t="s">
        <v>944</v>
      </c>
      <c r="B8657" t="s">
        <v>945</v>
      </c>
      <c r="C8657" t="s">
        <v>393</v>
      </c>
      <c r="D8657" t="s">
        <v>21</v>
      </c>
      <c r="E8657">
        <v>98812</v>
      </c>
      <c r="F8657" t="s">
        <v>22</v>
      </c>
      <c r="G8657" t="s">
        <v>23</v>
      </c>
      <c r="H8657" t="s">
        <v>24</v>
      </c>
      <c r="I8657" t="s">
        <v>24</v>
      </c>
      <c r="J8657" t="s">
        <v>25</v>
      </c>
      <c r="K8657" s="1">
        <v>43193</v>
      </c>
      <c r="L8657" t="s">
        <v>26</v>
      </c>
      <c r="N8657" t="s">
        <v>24</v>
      </c>
    </row>
    <row r="8658" spans="1:14" x14ac:dyDescent="0.25">
      <c r="A8658" t="s">
        <v>2131</v>
      </c>
      <c r="B8658" t="s">
        <v>2132</v>
      </c>
      <c r="C8658" t="s">
        <v>142</v>
      </c>
      <c r="D8658" t="s">
        <v>21</v>
      </c>
      <c r="E8658">
        <v>98901</v>
      </c>
      <c r="F8658" t="s">
        <v>22</v>
      </c>
      <c r="G8658" t="s">
        <v>23</v>
      </c>
      <c r="H8658" t="s">
        <v>24</v>
      </c>
      <c r="I8658" t="s">
        <v>24</v>
      </c>
      <c r="J8658" t="s">
        <v>25</v>
      </c>
      <c r="K8658" s="1">
        <v>43193</v>
      </c>
      <c r="L8658" t="s">
        <v>26</v>
      </c>
      <c r="N8658" t="s">
        <v>24</v>
      </c>
    </row>
    <row r="8659" spans="1:14" x14ac:dyDescent="0.25">
      <c r="A8659" t="s">
        <v>7877</v>
      </c>
      <c r="B8659" t="s">
        <v>7878</v>
      </c>
      <c r="C8659" t="s">
        <v>519</v>
      </c>
      <c r="D8659" t="s">
        <v>21</v>
      </c>
      <c r="E8659">
        <v>98671</v>
      </c>
      <c r="F8659" t="s">
        <v>22</v>
      </c>
      <c r="G8659" t="s">
        <v>23</v>
      </c>
      <c r="H8659" t="s">
        <v>24</v>
      </c>
      <c r="I8659" t="s">
        <v>24</v>
      </c>
      <c r="J8659" t="s">
        <v>25</v>
      </c>
      <c r="K8659" s="1">
        <v>43193</v>
      </c>
      <c r="L8659" t="s">
        <v>26</v>
      </c>
      <c r="N8659" t="s">
        <v>24</v>
      </c>
    </row>
    <row r="8660" spans="1:14" x14ac:dyDescent="0.25">
      <c r="A8660" t="s">
        <v>77</v>
      </c>
      <c r="B8660" t="s">
        <v>4367</v>
      </c>
      <c r="C8660" t="s">
        <v>34</v>
      </c>
      <c r="D8660" t="s">
        <v>21</v>
      </c>
      <c r="E8660">
        <v>98682</v>
      </c>
      <c r="F8660" t="s">
        <v>22</v>
      </c>
      <c r="G8660" t="s">
        <v>23</v>
      </c>
      <c r="H8660" t="s">
        <v>24</v>
      </c>
      <c r="I8660" t="s">
        <v>24</v>
      </c>
      <c r="J8660" t="s">
        <v>25</v>
      </c>
      <c r="K8660" s="1">
        <v>43193</v>
      </c>
      <c r="L8660" t="s">
        <v>26</v>
      </c>
      <c r="N8660" t="s">
        <v>24</v>
      </c>
    </row>
    <row r="8661" spans="1:14" x14ac:dyDescent="0.25">
      <c r="A8661" t="s">
        <v>8666</v>
      </c>
      <c r="B8661" t="s">
        <v>10501</v>
      </c>
      <c r="C8661" t="s">
        <v>209</v>
      </c>
      <c r="D8661" t="s">
        <v>21</v>
      </c>
      <c r="E8661">
        <v>98030</v>
      </c>
      <c r="F8661" t="s">
        <v>22</v>
      </c>
      <c r="G8661" t="s">
        <v>23</v>
      </c>
      <c r="H8661" t="s">
        <v>24</v>
      </c>
      <c r="I8661" t="s">
        <v>24</v>
      </c>
      <c r="J8661" t="s">
        <v>25</v>
      </c>
      <c r="K8661" s="1">
        <v>43192</v>
      </c>
      <c r="L8661" t="s">
        <v>26</v>
      </c>
      <c r="N8661" t="s">
        <v>24</v>
      </c>
    </row>
    <row r="8662" spans="1:14" x14ac:dyDescent="0.25">
      <c r="A8662" t="s">
        <v>6060</v>
      </c>
      <c r="B8662" t="s">
        <v>6061</v>
      </c>
      <c r="C8662" t="s">
        <v>286</v>
      </c>
      <c r="D8662" t="s">
        <v>21</v>
      </c>
      <c r="E8662">
        <v>98506</v>
      </c>
      <c r="F8662" t="s">
        <v>22</v>
      </c>
      <c r="G8662" t="s">
        <v>23</v>
      </c>
      <c r="H8662" t="s">
        <v>24</v>
      </c>
      <c r="I8662" t="s">
        <v>24</v>
      </c>
      <c r="J8662" t="s">
        <v>25</v>
      </c>
      <c r="K8662" s="1">
        <v>43192</v>
      </c>
      <c r="L8662" t="s">
        <v>26</v>
      </c>
      <c r="N8662" t="s">
        <v>24</v>
      </c>
    </row>
    <row r="8663" spans="1:14" x14ac:dyDescent="0.25">
      <c r="A8663" t="s">
        <v>111</v>
      </c>
      <c r="B8663" t="s">
        <v>8309</v>
      </c>
      <c r="C8663" t="s">
        <v>268</v>
      </c>
      <c r="D8663" t="s">
        <v>21</v>
      </c>
      <c r="E8663">
        <v>98168</v>
      </c>
      <c r="F8663" t="s">
        <v>22</v>
      </c>
      <c r="G8663" t="s">
        <v>23</v>
      </c>
      <c r="H8663" t="s">
        <v>24</v>
      </c>
      <c r="I8663" t="s">
        <v>24</v>
      </c>
      <c r="J8663" t="s">
        <v>25</v>
      </c>
      <c r="K8663" s="1">
        <v>43192</v>
      </c>
      <c r="L8663" t="s">
        <v>26</v>
      </c>
      <c r="N8663" t="s">
        <v>24</v>
      </c>
    </row>
    <row r="8664" spans="1:14" x14ac:dyDescent="0.25">
      <c r="A8664" t="s">
        <v>6516</v>
      </c>
      <c r="B8664" t="s">
        <v>6517</v>
      </c>
      <c r="C8664" t="s">
        <v>261</v>
      </c>
      <c r="D8664" t="s">
        <v>21</v>
      </c>
      <c r="E8664">
        <v>99208</v>
      </c>
      <c r="F8664" t="s">
        <v>22</v>
      </c>
      <c r="G8664" t="s">
        <v>23</v>
      </c>
      <c r="H8664" t="s">
        <v>24</v>
      </c>
      <c r="I8664" t="s">
        <v>24</v>
      </c>
      <c r="J8664" t="s">
        <v>25</v>
      </c>
      <c r="K8664" s="1">
        <v>43192</v>
      </c>
      <c r="L8664" t="s">
        <v>26</v>
      </c>
      <c r="N8664" t="s">
        <v>24</v>
      </c>
    </row>
    <row r="8665" spans="1:14" x14ac:dyDescent="0.25">
      <c r="A8665" t="s">
        <v>4157</v>
      </c>
      <c r="B8665" t="s">
        <v>7933</v>
      </c>
      <c r="C8665" t="s">
        <v>492</v>
      </c>
      <c r="D8665" t="s">
        <v>21</v>
      </c>
      <c r="E8665">
        <v>98503</v>
      </c>
      <c r="F8665" t="s">
        <v>22</v>
      </c>
      <c r="G8665" t="s">
        <v>23</v>
      </c>
      <c r="H8665" t="s">
        <v>24</v>
      </c>
      <c r="I8665" t="s">
        <v>24</v>
      </c>
      <c r="J8665" t="s">
        <v>25</v>
      </c>
      <c r="K8665" s="1">
        <v>43192</v>
      </c>
      <c r="L8665" t="s">
        <v>26</v>
      </c>
      <c r="N8665" t="s">
        <v>24</v>
      </c>
    </row>
    <row r="8666" spans="1:14" x14ac:dyDescent="0.25">
      <c r="A8666" t="s">
        <v>1197</v>
      </c>
      <c r="B8666" t="s">
        <v>1198</v>
      </c>
      <c r="C8666" t="s">
        <v>286</v>
      </c>
      <c r="D8666" t="s">
        <v>21</v>
      </c>
      <c r="E8666">
        <v>98503</v>
      </c>
      <c r="F8666" t="s">
        <v>22</v>
      </c>
      <c r="G8666" t="s">
        <v>23</v>
      </c>
      <c r="H8666" t="s">
        <v>24</v>
      </c>
      <c r="I8666" t="s">
        <v>24</v>
      </c>
      <c r="J8666" t="s">
        <v>25</v>
      </c>
      <c r="K8666" s="1">
        <v>43192</v>
      </c>
      <c r="L8666" t="s">
        <v>26</v>
      </c>
      <c r="N8666" t="s">
        <v>24</v>
      </c>
    </row>
    <row r="8667" spans="1:14" x14ac:dyDescent="0.25">
      <c r="A8667" t="s">
        <v>2696</v>
      </c>
      <c r="B8667" t="s">
        <v>7886</v>
      </c>
      <c r="C8667" t="s">
        <v>209</v>
      </c>
      <c r="D8667" t="s">
        <v>21</v>
      </c>
      <c r="E8667">
        <v>98032</v>
      </c>
      <c r="F8667" t="s">
        <v>22</v>
      </c>
      <c r="G8667" t="s">
        <v>23</v>
      </c>
      <c r="H8667" t="s">
        <v>24</v>
      </c>
      <c r="I8667" t="s">
        <v>24</v>
      </c>
      <c r="J8667" t="s">
        <v>25</v>
      </c>
      <c r="K8667" s="1">
        <v>43192</v>
      </c>
      <c r="L8667" t="s">
        <v>26</v>
      </c>
      <c r="N8667" t="s">
        <v>24</v>
      </c>
    </row>
    <row r="8668" spans="1:14" x14ac:dyDescent="0.25">
      <c r="A8668" t="s">
        <v>8376</v>
      </c>
      <c r="B8668" t="s">
        <v>8377</v>
      </c>
      <c r="C8668" t="s">
        <v>261</v>
      </c>
      <c r="D8668" t="s">
        <v>21</v>
      </c>
      <c r="E8668">
        <v>99208</v>
      </c>
      <c r="F8668" t="s">
        <v>22</v>
      </c>
      <c r="G8668" t="s">
        <v>23</v>
      </c>
      <c r="H8668" t="s">
        <v>24</v>
      </c>
      <c r="I8668" t="s">
        <v>24</v>
      </c>
      <c r="J8668" t="s">
        <v>25</v>
      </c>
      <c r="K8668" s="1">
        <v>43192</v>
      </c>
      <c r="L8668" t="s">
        <v>26</v>
      </c>
      <c r="N8668" t="s">
        <v>24</v>
      </c>
    </row>
    <row r="8669" spans="1:14" x14ac:dyDescent="0.25">
      <c r="A8669" t="s">
        <v>356</v>
      </c>
      <c r="B8669" t="s">
        <v>6522</v>
      </c>
      <c r="C8669" t="s">
        <v>670</v>
      </c>
      <c r="D8669" t="s">
        <v>21</v>
      </c>
      <c r="E8669">
        <v>99006</v>
      </c>
      <c r="F8669" t="s">
        <v>22</v>
      </c>
      <c r="G8669" t="s">
        <v>23</v>
      </c>
      <c r="H8669" t="s">
        <v>24</v>
      </c>
      <c r="I8669" t="s">
        <v>24</v>
      </c>
      <c r="J8669" t="s">
        <v>25</v>
      </c>
      <c r="K8669" s="1">
        <v>43192</v>
      </c>
      <c r="L8669" t="s">
        <v>26</v>
      </c>
      <c r="N8669" t="s">
        <v>24</v>
      </c>
    </row>
    <row r="8670" spans="1:14" x14ac:dyDescent="0.25">
      <c r="A8670" t="s">
        <v>6073</v>
      </c>
      <c r="B8670" t="s">
        <v>6074</v>
      </c>
      <c r="C8670" t="s">
        <v>286</v>
      </c>
      <c r="D8670" t="s">
        <v>21</v>
      </c>
      <c r="E8670">
        <v>98502</v>
      </c>
      <c r="F8670" t="s">
        <v>22</v>
      </c>
      <c r="G8670" t="s">
        <v>23</v>
      </c>
      <c r="H8670" t="s">
        <v>24</v>
      </c>
      <c r="I8670" t="s">
        <v>24</v>
      </c>
      <c r="J8670" t="s">
        <v>25</v>
      </c>
      <c r="K8670" s="1">
        <v>43192</v>
      </c>
      <c r="L8670" t="s">
        <v>26</v>
      </c>
      <c r="N8670" t="s">
        <v>24</v>
      </c>
    </row>
    <row r="8671" spans="1:14" x14ac:dyDescent="0.25">
      <c r="A8671" t="s">
        <v>316</v>
      </c>
      <c r="B8671" t="s">
        <v>8194</v>
      </c>
      <c r="C8671" t="s">
        <v>34</v>
      </c>
      <c r="D8671" t="s">
        <v>21</v>
      </c>
      <c r="E8671">
        <v>98665</v>
      </c>
      <c r="F8671" t="s">
        <v>22</v>
      </c>
      <c r="G8671" t="s">
        <v>23</v>
      </c>
      <c r="H8671" t="s">
        <v>24</v>
      </c>
      <c r="I8671" t="s">
        <v>24</v>
      </c>
      <c r="J8671" t="s">
        <v>25</v>
      </c>
      <c r="K8671" s="1">
        <v>43192</v>
      </c>
      <c r="L8671" t="s">
        <v>26</v>
      </c>
      <c r="N8671" t="s">
        <v>24</v>
      </c>
    </row>
    <row r="8672" spans="1:14" x14ac:dyDescent="0.25">
      <c r="A8672" t="s">
        <v>8397</v>
      </c>
      <c r="B8672" t="s">
        <v>8398</v>
      </c>
      <c r="C8672" t="s">
        <v>1769</v>
      </c>
      <c r="D8672" t="s">
        <v>21</v>
      </c>
      <c r="E8672">
        <v>99139</v>
      </c>
      <c r="F8672" t="s">
        <v>22</v>
      </c>
      <c r="G8672" t="s">
        <v>23</v>
      </c>
      <c r="H8672" t="s">
        <v>24</v>
      </c>
      <c r="I8672" t="s">
        <v>24</v>
      </c>
      <c r="J8672" t="s">
        <v>25</v>
      </c>
      <c r="K8672" s="1">
        <v>43192</v>
      </c>
      <c r="L8672" t="s">
        <v>26</v>
      </c>
      <c r="N8672" t="s">
        <v>24</v>
      </c>
    </row>
    <row r="8673" spans="1:14" x14ac:dyDescent="0.25">
      <c r="A8673" t="s">
        <v>2380</v>
      </c>
      <c r="B8673" t="s">
        <v>2381</v>
      </c>
      <c r="C8673" t="s">
        <v>261</v>
      </c>
      <c r="D8673" t="s">
        <v>21</v>
      </c>
      <c r="E8673">
        <v>99208</v>
      </c>
      <c r="F8673" t="s">
        <v>22</v>
      </c>
      <c r="G8673" t="s">
        <v>23</v>
      </c>
      <c r="H8673" t="s">
        <v>24</v>
      </c>
      <c r="I8673" t="s">
        <v>24</v>
      </c>
      <c r="J8673" t="s">
        <v>25</v>
      </c>
      <c r="K8673" s="1">
        <v>43192</v>
      </c>
      <c r="L8673" t="s">
        <v>26</v>
      </c>
      <c r="N8673" t="s">
        <v>24</v>
      </c>
    </row>
    <row r="8674" spans="1:14" x14ac:dyDescent="0.25">
      <c r="A8674" t="s">
        <v>1110</v>
      </c>
      <c r="B8674" t="s">
        <v>2713</v>
      </c>
      <c r="C8674" t="s">
        <v>286</v>
      </c>
      <c r="D8674" t="s">
        <v>21</v>
      </c>
      <c r="E8674">
        <v>98501</v>
      </c>
      <c r="F8674" t="s">
        <v>22</v>
      </c>
      <c r="G8674" t="s">
        <v>23</v>
      </c>
      <c r="H8674" t="s">
        <v>24</v>
      </c>
      <c r="I8674" t="s">
        <v>24</v>
      </c>
      <c r="J8674" t="s">
        <v>25</v>
      </c>
      <c r="K8674" s="1">
        <v>43192</v>
      </c>
      <c r="L8674" t="s">
        <v>26</v>
      </c>
      <c r="N8674" t="s">
        <v>24</v>
      </c>
    </row>
    <row r="8675" spans="1:14" x14ac:dyDescent="0.25">
      <c r="A8675" t="s">
        <v>1208</v>
      </c>
      <c r="B8675" t="s">
        <v>4614</v>
      </c>
      <c r="C8675" t="s">
        <v>1542</v>
      </c>
      <c r="D8675" t="s">
        <v>21</v>
      </c>
      <c r="E8675">
        <v>98362</v>
      </c>
      <c r="F8675" t="s">
        <v>22</v>
      </c>
      <c r="G8675" t="s">
        <v>23</v>
      </c>
      <c r="H8675" t="s">
        <v>24</v>
      </c>
      <c r="I8675" t="s">
        <v>24</v>
      </c>
      <c r="J8675" t="s">
        <v>25</v>
      </c>
      <c r="K8675" s="1">
        <v>43192</v>
      </c>
      <c r="L8675" t="s">
        <v>26</v>
      </c>
      <c r="N8675" t="s">
        <v>24</v>
      </c>
    </row>
    <row r="8676" spans="1:14" x14ac:dyDescent="0.25">
      <c r="A8676" t="s">
        <v>4148</v>
      </c>
      <c r="B8676" t="s">
        <v>4149</v>
      </c>
      <c r="C8676" t="s">
        <v>286</v>
      </c>
      <c r="D8676" t="s">
        <v>21</v>
      </c>
      <c r="E8676">
        <v>98502</v>
      </c>
      <c r="F8676" t="s">
        <v>22</v>
      </c>
      <c r="G8676" t="s">
        <v>23</v>
      </c>
      <c r="H8676" t="s">
        <v>24</v>
      </c>
      <c r="I8676" t="s">
        <v>24</v>
      </c>
      <c r="J8676" t="s">
        <v>25</v>
      </c>
      <c r="K8676" s="1">
        <v>43192</v>
      </c>
      <c r="L8676" t="s">
        <v>26</v>
      </c>
      <c r="N8676" t="s">
        <v>24</v>
      </c>
    </row>
    <row r="8677" spans="1:14" x14ac:dyDescent="0.25">
      <c r="A8677" t="s">
        <v>10502</v>
      </c>
      <c r="B8677" t="s">
        <v>5009</v>
      </c>
      <c r="C8677" t="s">
        <v>5010</v>
      </c>
      <c r="D8677" t="s">
        <v>21</v>
      </c>
      <c r="E8677">
        <v>99180</v>
      </c>
      <c r="F8677" t="s">
        <v>22</v>
      </c>
      <c r="G8677" t="s">
        <v>23</v>
      </c>
      <c r="H8677" t="s">
        <v>24</v>
      </c>
      <c r="I8677" t="s">
        <v>24</v>
      </c>
      <c r="J8677" t="s">
        <v>25</v>
      </c>
      <c r="K8677" s="1">
        <v>43192</v>
      </c>
      <c r="L8677" t="s">
        <v>26</v>
      </c>
      <c r="N8677" t="s">
        <v>24</v>
      </c>
    </row>
    <row r="8678" spans="1:14" x14ac:dyDescent="0.25">
      <c r="A8678" t="s">
        <v>7918</v>
      </c>
      <c r="B8678" t="s">
        <v>7919</v>
      </c>
      <c r="C8678" t="s">
        <v>268</v>
      </c>
      <c r="D8678" t="s">
        <v>21</v>
      </c>
      <c r="E8678">
        <v>98168</v>
      </c>
      <c r="F8678" t="s">
        <v>22</v>
      </c>
      <c r="G8678" t="s">
        <v>23</v>
      </c>
      <c r="H8678" t="s">
        <v>24</v>
      </c>
      <c r="I8678" t="s">
        <v>24</v>
      </c>
      <c r="J8678" t="s">
        <v>25</v>
      </c>
      <c r="K8678" s="1">
        <v>43192</v>
      </c>
      <c r="L8678" t="s">
        <v>26</v>
      </c>
      <c r="N8678" t="s">
        <v>24</v>
      </c>
    </row>
    <row r="8679" spans="1:14" x14ac:dyDescent="0.25">
      <c r="A8679" t="s">
        <v>6082</v>
      </c>
      <c r="B8679" t="s">
        <v>6083</v>
      </c>
      <c r="C8679" t="s">
        <v>286</v>
      </c>
      <c r="D8679" t="s">
        <v>21</v>
      </c>
      <c r="E8679">
        <v>98506</v>
      </c>
      <c r="F8679" t="s">
        <v>22</v>
      </c>
      <c r="G8679" t="s">
        <v>23</v>
      </c>
      <c r="H8679" t="s">
        <v>24</v>
      </c>
      <c r="I8679" t="s">
        <v>24</v>
      </c>
      <c r="J8679" t="s">
        <v>25</v>
      </c>
      <c r="K8679" s="1">
        <v>43192</v>
      </c>
      <c r="L8679" t="s">
        <v>26</v>
      </c>
      <c r="N8679" t="s">
        <v>24</v>
      </c>
    </row>
    <row r="8680" spans="1:14" x14ac:dyDescent="0.25">
      <c r="A8680" t="s">
        <v>556</v>
      </c>
      <c r="B8680" t="s">
        <v>8535</v>
      </c>
      <c r="C8680" t="s">
        <v>246</v>
      </c>
      <c r="D8680" t="s">
        <v>21</v>
      </c>
      <c r="E8680">
        <v>98312</v>
      </c>
      <c r="F8680" t="s">
        <v>22</v>
      </c>
      <c r="G8680" t="s">
        <v>23</v>
      </c>
      <c r="H8680" t="s">
        <v>24</v>
      </c>
      <c r="I8680" t="s">
        <v>24</v>
      </c>
      <c r="J8680" t="s">
        <v>25</v>
      </c>
      <c r="K8680" s="1">
        <v>43192</v>
      </c>
      <c r="L8680" t="s">
        <v>26</v>
      </c>
      <c r="N8680" t="s">
        <v>24</v>
      </c>
    </row>
    <row r="8681" spans="1:14" x14ac:dyDescent="0.25">
      <c r="A8681" t="s">
        <v>3366</v>
      </c>
      <c r="B8681" t="s">
        <v>3367</v>
      </c>
      <c r="C8681" t="s">
        <v>34</v>
      </c>
      <c r="D8681" t="s">
        <v>21</v>
      </c>
      <c r="E8681">
        <v>98664</v>
      </c>
      <c r="F8681" t="s">
        <v>22</v>
      </c>
      <c r="G8681" t="s">
        <v>23</v>
      </c>
      <c r="H8681" t="s">
        <v>24</v>
      </c>
      <c r="I8681" t="s">
        <v>24</v>
      </c>
      <c r="J8681" t="s">
        <v>25</v>
      </c>
      <c r="K8681" s="1">
        <v>43192</v>
      </c>
      <c r="L8681" t="s">
        <v>26</v>
      </c>
      <c r="N8681" t="s">
        <v>24</v>
      </c>
    </row>
    <row r="8682" spans="1:14" x14ac:dyDescent="0.25">
      <c r="A8682" t="s">
        <v>880</v>
      </c>
      <c r="B8682" t="s">
        <v>7932</v>
      </c>
      <c r="C8682" t="s">
        <v>215</v>
      </c>
      <c r="D8682" t="s">
        <v>21</v>
      </c>
      <c r="E8682">
        <v>98003</v>
      </c>
      <c r="F8682" t="s">
        <v>22</v>
      </c>
      <c r="G8682" t="s">
        <v>23</v>
      </c>
      <c r="H8682" t="s">
        <v>24</v>
      </c>
      <c r="I8682" t="s">
        <v>24</v>
      </c>
      <c r="J8682" t="s">
        <v>25</v>
      </c>
      <c r="K8682" s="1">
        <v>43190</v>
      </c>
      <c r="L8682" t="s">
        <v>26</v>
      </c>
      <c r="N8682" t="s">
        <v>24</v>
      </c>
    </row>
    <row r="8683" spans="1:14" x14ac:dyDescent="0.25">
      <c r="A8683" t="s">
        <v>5869</v>
      </c>
      <c r="B8683" t="s">
        <v>5870</v>
      </c>
      <c r="C8683" t="s">
        <v>443</v>
      </c>
      <c r="D8683" t="s">
        <v>21</v>
      </c>
      <c r="E8683">
        <v>98057</v>
      </c>
      <c r="F8683" t="s">
        <v>22</v>
      </c>
      <c r="G8683" t="s">
        <v>23</v>
      </c>
      <c r="H8683" t="s">
        <v>24</v>
      </c>
      <c r="I8683" t="s">
        <v>24</v>
      </c>
      <c r="J8683" t="s">
        <v>25</v>
      </c>
      <c r="K8683" s="1">
        <v>43190</v>
      </c>
      <c r="L8683" t="s">
        <v>26</v>
      </c>
      <c r="N8683" t="s">
        <v>24</v>
      </c>
    </row>
    <row r="8684" spans="1:14" x14ac:dyDescent="0.25">
      <c r="A8684" t="s">
        <v>1069</v>
      </c>
      <c r="B8684" t="s">
        <v>1070</v>
      </c>
      <c r="C8684" t="s">
        <v>268</v>
      </c>
      <c r="D8684" t="s">
        <v>21</v>
      </c>
      <c r="E8684">
        <v>98168</v>
      </c>
      <c r="F8684" t="s">
        <v>22</v>
      </c>
      <c r="G8684" t="s">
        <v>23</v>
      </c>
      <c r="H8684" t="s">
        <v>24</v>
      </c>
      <c r="I8684" t="s">
        <v>24</v>
      </c>
      <c r="J8684" t="s">
        <v>25</v>
      </c>
      <c r="K8684" s="1">
        <v>43190</v>
      </c>
      <c r="L8684" t="s">
        <v>26</v>
      </c>
      <c r="N8684" t="s">
        <v>24</v>
      </c>
    </row>
    <row r="8685" spans="1:14" x14ac:dyDescent="0.25">
      <c r="A8685" t="s">
        <v>2699</v>
      </c>
      <c r="B8685" t="s">
        <v>2700</v>
      </c>
      <c r="C8685" t="s">
        <v>20</v>
      </c>
      <c r="D8685" t="s">
        <v>21</v>
      </c>
      <c r="E8685">
        <v>98178</v>
      </c>
      <c r="F8685" t="s">
        <v>23</v>
      </c>
      <c r="G8685" t="s">
        <v>23</v>
      </c>
      <c r="H8685" t="s">
        <v>24</v>
      </c>
      <c r="I8685" t="s">
        <v>24</v>
      </c>
      <c r="J8685" t="s">
        <v>25</v>
      </c>
      <c r="K8685" s="1">
        <v>43190</v>
      </c>
      <c r="L8685" t="s">
        <v>26</v>
      </c>
      <c r="N8685" t="s">
        <v>24</v>
      </c>
    </row>
    <row r="8686" spans="1:14" x14ac:dyDescent="0.25">
      <c r="A8686" t="s">
        <v>581</v>
      </c>
      <c r="B8686" t="s">
        <v>8688</v>
      </c>
      <c r="C8686" t="s">
        <v>443</v>
      </c>
      <c r="D8686" t="s">
        <v>21</v>
      </c>
      <c r="E8686">
        <v>98057</v>
      </c>
      <c r="F8686" t="s">
        <v>22</v>
      </c>
      <c r="G8686" t="s">
        <v>23</v>
      </c>
      <c r="H8686" t="s">
        <v>24</v>
      </c>
      <c r="I8686" t="s">
        <v>24</v>
      </c>
      <c r="J8686" t="s">
        <v>25</v>
      </c>
      <c r="K8686" s="1">
        <v>43190</v>
      </c>
      <c r="L8686" t="s">
        <v>26</v>
      </c>
      <c r="N8686" t="s">
        <v>24</v>
      </c>
    </row>
    <row r="8687" spans="1:14" x14ac:dyDescent="0.25">
      <c r="A8687" t="s">
        <v>1607</v>
      </c>
      <c r="B8687" t="s">
        <v>1608</v>
      </c>
      <c r="C8687" t="s">
        <v>20</v>
      </c>
      <c r="D8687" t="s">
        <v>21</v>
      </c>
      <c r="E8687">
        <v>98122</v>
      </c>
      <c r="F8687" t="s">
        <v>23</v>
      </c>
      <c r="G8687" t="s">
        <v>23</v>
      </c>
      <c r="H8687" t="s">
        <v>24</v>
      </c>
      <c r="I8687" t="s">
        <v>24</v>
      </c>
      <c r="J8687" t="s">
        <v>25</v>
      </c>
      <c r="K8687" s="1">
        <v>43190</v>
      </c>
      <c r="L8687" t="s">
        <v>26</v>
      </c>
      <c r="N8687" t="s">
        <v>24</v>
      </c>
    </row>
    <row r="8688" spans="1:14" x14ac:dyDescent="0.25">
      <c r="A8688" t="s">
        <v>5833</v>
      </c>
      <c r="B8688" t="s">
        <v>5834</v>
      </c>
      <c r="C8688" t="s">
        <v>2144</v>
      </c>
      <c r="D8688" t="s">
        <v>21</v>
      </c>
      <c r="E8688">
        <v>98155</v>
      </c>
      <c r="F8688" t="s">
        <v>23</v>
      </c>
      <c r="G8688" t="s">
        <v>23</v>
      </c>
      <c r="H8688" t="s">
        <v>24</v>
      </c>
      <c r="I8688" t="s">
        <v>24</v>
      </c>
      <c r="J8688" t="s">
        <v>25</v>
      </c>
      <c r="K8688" s="1">
        <v>43190</v>
      </c>
      <c r="L8688" t="s">
        <v>26</v>
      </c>
      <c r="N8688" t="s">
        <v>24</v>
      </c>
    </row>
    <row r="8689" spans="1:14" x14ac:dyDescent="0.25">
      <c r="A8689" t="s">
        <v>2709</v>
      </c>
      <c r="B8689" t="s">
        <v>2710</v>
      </c>
      <c r="C8689" t="s">
        <v>20</v>
      </c>
      <c r="D8689" t="s">
        <v>21</v>
      </c>
      <c r="E8689">
        <v>98125</v>
      </c>
      <c r="F8689" t="s">
        <v>23</v>
      </c>
      <c r="G8689" t="s">
        <v>23</v>
      </c>
      <c r="H8689" t="s">
        <v>24</v>
      </c>
      <c r="I8689" t="s">
        <v>24</v>
      </c>
      <c r="J8689" t="s">
        <v>25</v>
      </c>
      <c r="K8689" s="1">
        <v>43190</v>
      </c>
      <c r="L8689" t="s">
        <v>26</v>
      </c>
      <c r="N8689" t="s">
        <v>24</v>
      </c>
    </row>
    <row r="8690" spans="1:14" x14ac:dyDescent="0.25">
      <c r="A8690" t="s">
        <v>1419</v>
      </c>
      <c r="B8690" t="s">
        <v>1420</v>
      </c>
      <c r="C8690" t="s">
        <v>236</v>
      </c>
      <c r="D8690" t="s">
        <v>21</v>
      </c>
      <c r="E8690">
        <v>98444</v>
      </c>
      <c r="F8690" t="s">
        <v>23</v>
      </c>
      <c r="G8690" t="s">
        <v>23</v>
      </c>
      <c r="H8690" t="s">
        <v>24</v>
      </c>
      <c r="I8690" t="s">
        <v>24</v>
      </c>
      <c r="J8690" t="s">
        <v>25</v>
      </c>
      <c r="K8690" s="1">
        <v>43190</v>
      </c>
      <c r="L8690" t="s">
        <v>26</v>
      </c>
      <c r="N8690" t="s">
        <v>24</v>
      </c>
    </row>
    <row r="8691" spans="1:14" x14ac:dyDescent="0.25">
      <c r="A8691" t="s">
        <v>1651</v>
      </c>
      <c r="B8691" t="s">
        <v>10503</v>
      </c>
      <c r="C8691" t="s">
        <v>20</v>
      </c>
      <c r="D8691" t="s">
        <v>21</v>
      </c>
      <c r="E8691">
        <v>98118</v>
      </c>
      <c r="F8691" t="s">
        <v>23</v>
      </c>
      <c r="G8691" t="s">
        <v>23</v>
      </c>
      <c r="H8691" t="s">
        <v>24</v>
      </c>
      <c r="I8691" t="s">
        <v>24</v>
      </c>
      <c r="J8691" t="s">
        <v>25</v>
      </c>
      <c r="K8691" s="1">
        <v>43190</v>
      </c>
      <c r="L8691" t="s">
        <v>26</v>
      </c>
      <c r="N8691" t="s">
        <v>24</v>
      </c>
    </row>
    <row r="8692" spans="1:14" x14ac:dyDescent="0.25">
      <c r="A8692" t="s">
        <v>662</v>
      </c>
      <c r="B8692" t="s">
        <v>5537</v>
      </c>
      <c r="C8692" t="s">
        <v>221</v>
      </c>
      <c r="D8692" t="s">
        <v>21</v>
      </c>
      <c r="E8692">
        <v>98607</v>
      </c>
      <c r="F8692" t="s">
        <v>22</v>
      </c>
      <c r="G8692" t="s">
        <v>23</v>
      </c>
      <c r="H8692" t="s">
        <v>24</v>
      </c>
      <c r="I8692" t="s">
        <v>24</v>
      </c>
      <c r="J8692" t="s">
        <v>25</v>
      </c>
      <c r="K8692" s="1">
        <v>43189</v>
      </c>
      <c r="L8692" t="s">
        <v>26</v>
      </c>
      <c r="N8692" t="s">
        <v>24</v>
      </c>
    </row>
    <row r="8693" spans="1:14" x14ac:dyDescent="0.25">
      <c r="A8693" t="s">
        <v>6287</v>
      </c>
      <c r="B8693" t="s">
        <v>6288</v>
      </c>
      <c r="C8693" t="s">
        <v>221</v>
      </c>
      <c r="D8693" t="s">
        <v>21</v>
      </c>
      <c r="E8693">
        <v>98607</v>
      </c>
      <c r="F8693" t="s">
        <v>22</v>
      </c>
      <c r="G8693" t="s">
        <v>23</v>
      </c>
      <c r="H8693" t="s">
        <v>24</v>
      </c>
      <c r="I8693" t="s">
        <v>24</v>
      </c>
      <c r="J8693" t="s">
        <v>25</v>
      </c>
      <c r="K8693" s="1">
        <v>43189</v>
      </c>
      <c r="L8693" t="s">
        <v>26</v>
      </c>
      <c r="N8693" t="s">
        <v>24</v>
      </c>
    </row>
    <row r="8694" spans="1:14" x14ac:dyDescent="0.25">
      <c r="A8694" t="s">
        <v>10504</v>
      </c>
      <c r="B8694" t="s">
        <v>7966</v>
      </c>
      <c r="C8694" t="s">
        <v>1542</v>
      </c>
      <c r="D8694" t="s">
        <v>21</v>
      </c>
      <c r="E8694">
        <v>98362</v>
      </c>
      <c r="F8694" t="s">
        <v>22</v>
      </c>
      <c r="G8694" t="s">
        <v>23</v>
      </c>
      <c r="H8694" t="s">
        <v>24</v>
      </c>
      <c r="I8694" t="s">
        <v>24</v>
      </c>
      <c r="J8694" t="s">
        <v>25</v>
      </c>
      <c r="K8694" s="1">
        <v>43189</v>
      </c>
      <c r="L8694" t="s">
        <v>26</v>
      </c>
      <c r="N8694" t="s">
        <v>24</v>
      </c>
    </row>
    <row r="8695" spans="1:14" x14ac:dyDescent="0.25">
      <c r="A8695" t="s">
        <v>7948</v>
      </c>
      <c r="B8695" t="s">
        <v>7949</v>
      </c>
      <c r="C8695" t="s">
        <v>1542</v>
      </c>
      <c r="D8695" t="s">
        <v>21</v>
      </c>
      <c r="E8695">
        <v>98362</v>
      </c>
      <c r="F8695" t="s">
        <v>22</v>
      </c>
      <c r="G8695" t="s">
        <v>23</v>
      </c>
      <c r="H8695" t="s">
        <v>24</v>
      </c>
      <c r="I8695" t="s">
        <v>24</v>
      </c>
      <c r="J8695" t="s">
        <v>25</v>
      </c>
      <c r="K8695" s="1">
        <v>43188</v>
      </c>
      <c r="L8695" t="s">
        <v>26</v>
      </c>
      <c r="N8695" t="s">
        <v>24</v>
      </c>
    </row>
    <row r="8696" spans="1:14" x14ac:dyDescent="0.25">
      <c r="A8696" t="s">
        <v>7108</v>
      </c>
      <c r="B8696" t="s">
        <v>7109</v>
      </c>
      <c r="C8696" t="s">
        <v>687</v>
      </c>
      <c r="D8696" t="s">
        <v>21</v>
      </c>
      <c r="E8696">
        <v>98382</v>
      </c>
      <c r="F8696" t="s">
        <v>22</v>
      </c>
      <c r="G8696" t="s">
        <v>23</v>
      </c>
      <c r="H8696" t="s">
        <v>24</v>
      </c>
      <c r="I8696" t="s">
        <v>24</v>
      </c>
      <c r="J8696" t="s">
        <v>25</v>
      </c>
      <c r="K8696" s="1">
        <v>43188</v>
      </c>
      <c r="L8696" t="s">
        <v>26</v>
      </c>
      <c r="N8696" t="s">
        <v>24</v>
      </c>
    </row>
    <row r="8697" spans="1:14" x14ac:dyDescent="0.25">
      <c r="A8697" t="s">
        <v>7952</v>
      </c>
      <c r="B8697" t="s">
        <v>7953</v>
      </c>
      <c r="C8697" t="s">
        <v>1542</v>
      </c>
      <c r="D8697" t="s">
        <v>21</v>
      </c>
      <c r="E8697">
        <v>98362</v>
      </c>
      <c r="F8697" t="s">
        <v>22</v>
      </c>
      <c r="G8697" t="s">
        <v>23</v>
      </c>
      <c r="H8697" t="s">
        <v>24</v>
      </c>
      <c r="I8697" t="s">
        <v>24</v>
      </c>
      <c r="J8697" t="s">
        <v>25</v>
      </c>
      <c r="K8697" s="1">
        <v>43188</v>
      </c>
      <c r="L8697" t="s">
        <v>26</v>
      </c>
      <c r="N8697" t="s">
        <v>24</v>
      </c>
    </row>
    <row r="8698" spans="1:14" x14ac:dyDescent="0.25">
      <c r="A8698" t="s">
        <v>7954</v>
      </c>
      <c r="B8698" t="s">
        <v>7955</v>
      </c>
      <c r="C8698" t="s">
        <v>1542</v>
      </c>
      <c r="D8698" t="s">
        <v>21</v>
      </c>
      <c r="E8698">
        <v>98362</v>
      </c>
      <c r="F8698" t="s">
        <v>22</v>
      </c>
      <c r="G8698" t="s">
        <v>23</v>
      </c>
      <c r="H8698" t="s">
        <v>24</v>
      </c>
      <c r="I8698" t="s">
        <v>24</v>
      </c>
      <c r="J8698" t="s">
        <v>25</v>
      </c>
      <c r="K8698" s="1">
        <v>43188</v>
      </c>
      <c r="L8698" t="s">
        <v>26</v>
      </c>
      <c r="N8698" t="s">
        <v>24</v>
      </c>
    </row>
    <row r="8699" spans="1:14" x14ac:dyDescent="0.25">
      <c r="A8699" t="s">
        <v>7118</v>
      </c>
      <c r="B8699" t="s">
        <v>7119</v>
      </c>
      <c r="C8699" t="s">
        <v>687</v>
      </c>
      <c r="D8699" t="s">
        <v>21</v>
      </c>
      <c r="E8699">
        <v>98382</v>
      </c>
      <c r="F8699" t="s">
        <v>22</v>
      </c>
      <c r="G8699" t="s">
        <v>23</v>
      </c>
      <c r="H8699" t="s">
        <v>24</v>
      </c>
      <c r="I8699" t="s">
        <v>24</v>
      </c>
      <c r="J8699" t="s">
        <v>25</v>
      </c>
      <c r="K8699" s="1">
        <v>43188</v>
      </c>
      <c r="L8699" t="s">
        <v>26</v>
      </c>
      <c r="N8699" t="s">
        <v>24</v>
      </c>
    </row>
    <row r="8700" spans="1:14" x14ac:dyDescent="0.25">
      <c r="A8700" t="s">
        <v>4969</v>
      </c>
      <c r="B8700" t="s">
        <v>4970</v>
      </c>
      <c r="C8700" t="s">
        <v>266</v>
      </c>
      <c r="D8700" t="s">
        <v>21</v>
      </c>
      <c r="E8700">
        <v>98001</v>
      </c>
      <c r="F8700" t="s">
        <v>22</v>
      </c>
      <c r="G8700" t="s">
        <v>23</v>
      </c>
      <c r="H8700" t="s">
        <v>24</v>
      </c>
      <c r="I8700" t="s">
        <v>24</v>
      </c>
      <c r="J8700" t="s">
        <v>25</v>
      </c>
      <c r="K8700" s="1">
        <v>43188</v>
      </c>
      <c r="L8700" t="s">
        <v>26</v>
      </c>
      <c r="N8700" t="s">
        <v>24</v>
      </c>
    </row>
    <row r="8701" spans="1:14" x14ac:dyDescent="0.25">
      <c r="A8701" t="s">
        <v>503</v>
      </c>
      <c r="B8701" t="s">
        <v>504</v>
      </c>
      <c r="C8701" t="s">
        <v>266</v>
      </c>
      <c r="D8701" t="s">
        <v>21</v>
      </c>
      <c r="E8701">
        <v>98002</v>
      </c>
      <c r="F8701" t="s">
        <v>22</v>
      </c>
      <c r="G8701" t="s">
        <v>23</v>
      </c>
      <c r="H8701" t="s">
        <v>24</v>
      </c>
      <c r="I8701" t="s">
        <v>24</v>
      </c>
      <c r="J8701" t="s">
        <v>25</v>
      </c>
      <c r="K8701" s="1">
        <v>43188</v>
      </c>
      <c r="L8701" t="s">
        <v>26</v>
      </c>
      <c r="N8701" t="s">
        <v>24</v>
      </c>
    </row>
    <row r="8702" spans="1:14" x14ac:dyDescent="0.25">
      <c r="A8702" t="s">
        <v>10505</v>
      </c>
      <c r="B8702" t="s">
        <v>10506</v>
      </c>
      <c r="C8702" t="s">
        <v>1101</v>
      </c>
      <c r="D8702" t="s">
        <v>21</v>
      </c>
      <c r="E8702">
        <v>98230</v>
      </c>
      <c r="F8702" t="s">
        <v>22</v>
      </c>
      <c r="G8702" t="s">
        <v>23</v>
      </c>
      <c r="H8702" t="s">
        <v>24</v>
      </c>
      <c r="I8702" t="s">
        <v>24</v>
      </c>
      <c r="J8702" t="s">
        <v>25</v>
      </c>
      <c r="K8702" s="1">
        <v>43188</v>
      </c>
      <c r="L8702" t="s">
        <v>26</v>
      </c>
      <c r="N8702" t="s">
        <v>24</v>
      </c>
    </row>
    <row r="8703" spans="1:14" x14ac:dyDescent="0.25">
      <c r="A8703" t="s">
        <v>5172</v>
      </c>
      <c r="B8703" t="s">
        <v>5173</v>
      </c>
      <c r="C8703" t="s">
        <v>218</v>
      </c>
      <c r="D8703" t="s">
        <v>21</v>
      </c>
      <c r="E8703">
        <v>98391</v>
      </c>
      <c r="F8703" t="s">
        <v>22</v>
      </c>
      <c r="G8703" t="s">
        <v>22</v>
      </c>
      <c r="H8703" t="s">
        <v>116</v>
      </c>
      <c r="I8703" t="s">
        <v>117</v>
      </c>
      <c r="J8703" s="1">
        <v>43151</v>
      </c>
      <c r="K8703" s="1">
        <v>43188</v>
      </c>
      <c r="L8703" t="s">
        <v>118</v>
      </c>
      <c r="N8703" t="s">
        <v>1849</v>
      </c>
    </row>
    <row r="8704" spans="1:14" x14ac:dyDescent="0.25">
      <c r="A8704" t="s">
        <v>187</v>
      </c>
      <c r="B8704" t="s">
        <v>3561</v>
      </c>
      <c r="C8704" t="s">
        <v>227</v>
      </c>
      <c r="D8704" t="s">
        <v>21</v>
      </c>
      <c r="E8704">
        <v>98229</v>
      </c>
      <c r="F8704" t="s">
        <v>22</v>
      </c>
      <c r="G8704" t="s">
        <v>23</v>
      </c>
      <c r="H8704" t="s">
        <v>24</v>
      </c>
      <c r="I8704" t="s">
        <v>24</v>
      </c>
      <c r="J8704" t="s">
        <v>25</v>
      </c>
      <c r="K8704" s="1">
        <v>43188</v>
      </c>
      <c r="L8704" t="s">
        <v>26</v>
      </c>
      <c r="N8704" t="s">
        <v>24</v>
      </c>
    </row>
    <row r="8705" spans="1:14" x14ac:dyDescent="0.25">
      <c r="A8705" t="s">
        <v>8240</v>
      </c>
      <c r="B8705" t="s">
        <v>8241</v>
      </c>
      <c r="C8705" t="s">
        <v>687</v>
      </c>
      <c r="D8705" t="s">
        <v>21</v>
      </c>
      <c r="E8705">
        <v>98382</v>
      </c>
      <c r="F8705" t="s">
        <v>22</v>
      </c>
      <c r="G8705" t="s">
        <v>23</v>
      </c>
      <c r="H8705" t="s">
        <v>24</v>
      </c>
      <c r="I8705" t="s">
        <v>24</v>
      </c>
      <c r="J8705" t="s">
        <v>25</v>
      </c>
      <c r="K8705" s="1">
        <v>43188</v>
      </c>
      <c r="L8705" t="s">
        <v>26</v>
      </c>
      <c r="N8705" t="s">
        <v>24</v>
      </c>
    </row>
    <row r="8706" spans="1:14" x14ac:dyDescent="0.25">
      <c r="A8706" t="s">
        <v>5975</v>
      </c>
      <c r="B8706" t="s">
        <v>5976</v>
      </c>
      <c r="C8706" t="s">
        <v>286</v>
      </c>
      <c r="D8706" t="s">
        <v>21</v>
      </c>
      <c r="E8706">
        <v>98501</v>
      </c>
      <c r="F8706" t="s">
        <v>22</v>
      </c>
      <c r="G8706" t="s">
        <v>22</v>
      </c>
      <c r="H8706" t="s">
        <v>116</v>
      </c>
      <c r="I8706" t="s">
        <v>117</v>
      </c>
      <c r="J8706" s="1">
        <v>43153</v>
      </c>
      <c r="K8706" s="1">
        <v>43188</v>
      </c>
      <c r="L8706" t="s">
        <v>118</v>
      </c>
      <c r="N8706" t="s">
        <v>1849</v>
      </c>
    </row>
    <row r="8707" spans="1:14" x14ac:dyDescent="0.25">
      <c r="A8707" t="s">
        <v>356</v>
      </c>
      <c r="B8707" t="s">
        <v>8508</v>
      </c>
      <c r="C8707" t="s">
        <v>236</v>
      </c>
      <c r="D8707" t="s">
        <v>21</v>
      </c>
      <c r="E8707">
        <v>98404</v>
      </c>
      <c r="F8707" t="s">
        <v>22</v>
      </c>
      <c r="G8707" t="s">
        <v>23</v>
      </c>
      <c r="H8707" t="s">
        <v>24</v>
      </c>
      <c r="I8707" t="s">
        <v>24</v>
      </c>
      <c r="J8707" t="s">
        <v>25</v>
      </c>
      <c r="K8707" s="1">
        <v>43188</v>
      </c>
      <c r="L8707" t="s">
        <v>26</v>
      </c>
      <c r="N8707" t="s">
        <v>24</v>
      </c>
    </row>
    <row r="8708" spans="1:14" x14ac:dyDescent="0.25">
      <c r="A8708" t="s">
        <v>1728</v>
      </c>
      <c r="B8708" t="s">
        <v>1729</v>
      </c>
      <c r="C8708" t="s">
        <v>20</v>
      </c>
      <c r="D8708" t="s">
        <v>21</v>
      </c>
      <c r="E8708">
        <v>98105</v>
      </c>
      <c r="F8708" t="s">
        <v>22</v>
      </c>
      <c r="G8708" t="s">
        <v>22</v>
      </c>
      <c r="H8708" t="s">
        <v>104</v>
      </c>
      <c r="I8708" t="s">
        <v>148</v>
      </c>
      <c r="J8708" s="1">
        <v>43075</v>
      </c>
      <c r="K8708" s="1">
        <v>43188</v>
      </c>
      <c r="L8708" t="s">
        <v>118</v>
      </c>
      <c r="N8708" t="s">
        <v>1858</v>
      </c>
    </row>
    <row r="8709" spans="1:14" x14ac:dyDescent="0.25">
      <c r="A8709" t="s">
        <v>3711</v>
      </c>
      <c r="B8709" t="s">
        <v>10507</v>
      </c>
      <c r="C8709" t="s">
        <v>765</v>
      </c>
      <c r="D8709" t="s">
        <v>21</v>
      </c>
      <c r="E8709">
        <v>99163</v>
      </c>
      <c r="F8709" t="s">
        <v>22</v>
      </c>
      <c r="G8709" t="s">
        <v>23</v>
      </c>
      <c r="H8709" t="s">
        <v>24</v>
      </c>
      <c r="I8709" t="s">
        <v>24</v>
      </c>
      <c r="J8709" t="s">
        <v>25</v>
      </c>
      <c r="K8709" s="1">
        <v>43188</v>
      </c>
      <c r="L8709" t="s">
        <v>26</v>
      </c>
      <c r="N8709" t="s">
        <v>24</v>
      </c>
    </row>
    <row r="8710" spans="1:14" x14ac:dyDescent="0.25">
      <c r="A8710" t="s">
        <v>7969</v>
      </c>
      <c r="B8710" t="s">
        <v>7970</v>
      </c>
      <c r="C8710" t="s">
        <v>1542</v>
      </c>
      <c r="D8710" t="s">
        <v>21</v>
      </c>
      <c r="E8710">
        <v>98362</v>
      </c>
      <c r="F8710" t="s">
        <v>22</v>
      </c>
      <c r="G8710" t="s">
        <v>23</v>
      </c>
      <c r="H8710" t="s">
        <v>24</v>
      </c>
      <c r="I8710" t="s">
        <v>24</v>
      </c>
      <c r="J8710" t="s">
        <v>25</v>
      </c>
      <c r="K8710" s="1">
        <v>43188</v>
      </c>
      <c r="L8710" t="s">
        <v>26</v>
      </c>
      <c r="N8710" t="s">
        <v>24</v>
      </c>
    </row>
    <row r="8711" spans="1:14" x14ac:dyDescent="0.25">
      <c r="A8711" t="s">
        <v>7981</v>
      </c>
      <c r="B8711" t="s">
        <v>7982</v>
      </c>
      <c r="C8711" t="s">
        <v>1542</v>
      </c>
      <c r="D8711" t="s">
        <v>21</v>
      </c>
      <c r="E8711">
        <v>98362</v>
      </c>
      <c r="F8711" t="s">
        <v>22</v>
      </c>
      <c r="G8711" t="s">
        <v>23</v>
      </c>
      <c r="H8711" t="s">
        <v>24</v>
      </c>
      <c r="I8711" t="s">
        <v>24</v>
      </c>
      <c r="J8711" t="s">
        <v>25</v>
      </c>
      <c r="K8711" s="1">
        <v>43188</v>
      </c>
      <c r="L8711" t="s">
        <v>26</v>
      </c>
      <c r="N8711" t="s">
        <v>24</v>
      </c>
    </row>
    <row r="8712" spans="1:14" x14ac:dyDescent="0.25">
      <c r="A8712" t="s">
        <v>6601</v>
      </c>
      <c r="B8712" t="s">
        <v>6602</v>
      </c>
      <c r="C8712" t="s">
        <v>266</v>
      </c>
      <c r="D8712" t="s">
        <v>21</v>
      </c>
      <c r="E8712">
        <v>98002</v>
      </c>
      <c r="F8712" t="s">
        <v>22</v>
      </c>
      <c r="G8712" t="s">
        <v>23</v>
      </c>
      <c r="H8712" t="s">
        <v>24</v>
      </c>
      <c r="I8712" t="s">
        <v>24</v>
      </c>
      <c r="J8712" t="s">
        <v>25</v>
      </c>
      <c r="K8712" s="1">
        <v>43188</v>
      </c>
      <c r="L8712" t="s">
        <v>26</v>
      </c>
      <c r="N8712" t="s">
        <v>24</v>
      </c>
    </row>
    <row r="8713" spans="1:14" x14ac:dyDescent="0.25">
      <c r="A8713" t="s">
        <v>10508</v>
      </c>
      <c r="B8713" t="s">
        <v>5420</v>
      </c>
      <c r="C8713" t="s">
        <v>266</v>
      </c>
      <c r="D8713" t="s">
        <v>21</v>
      </c>
      <c r="E8713">
        <v>98002</v>
      </c>
      <c r="F8713" t="s">
        <v>22</v>
      </c>
      <c r="G8713" t="s">
        <v>23</v>
      </c>
      <c r="H8713" t="s">
        <v>24</v>
      </c>
      <c r="I8713" t="s">
        <v>24</v>
      </c>
      <c r="J8713" t="s">
        <v>25</v>
      </c>
      <c r="K8713" s="1">
        <v>43188</v>
      </c>
      <c r="L8713" t="s">
        <v>26</v>
      </c>
      <c r="N8713" t="s">
        <v>24</v>
      </c>
    </row>
    <row r="8714" spans="1:14" x14ac:dyDescent="0.25">
      <c r="A8714" t="s">
        <v>3573</v>
      </c>
      <c r="B8714" t="s">
        <v>3574</v>
      </c>
      <c r="C8714" t="s">
        <v>20</v>
      </c>
      <c r="D8714" t="s">
        <v>21</v>
      </c>
      <c r="E8714">
        <v>98107</v>
      </c>
      <c r="F8714" t="s">
        <v>22</v>
      </c>
      <c r="G8714" t="s">
        <v>22</v>
      </c>
      <c r="H8714" t="s">
        <v>104</v>
      </c>
      <c r="I8714" t="s">
        <v>148</v>
      </c>
      <c r="J8714" s="1">
        <v>43146</v>
      </c>
      <c r="K8714" s="1">
        <v>43188</v>
      </c>
      <c r="L8714" t="s">
        <v>118</v>
      </c>
      <c r="N8714" t="s">
        <v>1854</v>
      </c>
    </row>
    <row r="8715" spans="1:14" x14ac:dyDescent="0.25">
      <c r="A8715" t="s">
        <v>556</v>
      </c>
      <c r="B8715" t="s">
        <v>3559</v>
      </c>
      <c r="C8715" t="s">
        <v>687</v>
      </c>
      <c r="D8715" t="s">
        <v>21</v>
      </c>
      <c r="E8715">
        <v>98382</v>
      </c>
      <c r="F8715" t="s">
        <v>22</v>
      </c>
      <c r="G8715" t="s">
        <v>23</v>
      </c>
      <c r="H8715" t="s">
        <v>24</v>
      </c>
      <c r="I8715" t="s">
        <v>24</v>
      </c>
      <c r="J8715" t="s">
        <v>25</v>
      </c>
      <c r="K8715" s="1">
        <v>43188</v>
      </c>
      <c r="L8715" t="s">
        <v>26</v>
      </c>
      <c r="N8715" t="s">
        <v>24</v>
      </c>
    </row>
    <row r="8716" spans="1:14" x14ac:dyDescent="0.25">
      <c r="A8716" t="s">
        <v>6327</v>
      </c>
      <c r="B8716" t="s">
        <v>4816</v>
      </c>
      <c r="C8716" t="s">
        <v>266</v>
      </c>
      <c r="D8716" t="s">
        <v>21</v>
      </c>
      <c r="E8716">
        <v>98002</v>
      </c>
      <c r="F8716" t="s">
        <v>22</v>
      </c>
      <c r="G8716" t="s">
        <v>23</v>
      </c>
      <c r="H8716" t="s">
        <v>24</v>
      </c>
      <c r="I8716" t="s">
        <v>24</v>
      </c>
      <c r="J8716" t="s">
        <v>25</v>
      </c>
      <c r="K8716" s="1">
        <v>43187</v>
      </c>
      <c r="L8716" t="s">
        <v>26</v>
      </c>
      <c r="N8716" t="s">
        <v>24</v>
      </c>
    </row>
    <row r="8717" spans="1:14" x14ac:dyDescent="0.25">
      <c r="A8717" t="s">
        <v>4815</v>
      </c>
      <c r="B8717" t="s">
        <v>4816</v>
      </c>
      <c r="C8717" t="s">
        <v>266</v>
      </c>
      <c r="D8717" t="s">
        <v>21</v>
      </c>
      <c r="E8717">
        <v>98002</v>
      </c>
      <c r="F8717" t="s">
        <v>22</v>
      </c>
      <c r="G8717" t="s">
        <v>23</v>
      </c>
      <c r="H8717" t="s">
        <v>24</v>
      </c>
      <c r="I8717" t="s">
        <v>24</v>
      </c>
      <c r="J8717" t="s">
        <v>25</v>
      </c>
      <c r="K8717" s="1">
        <v>43187</v>
      </c>
      <c r="L8717" t="s">
        <v>26</v>
      </c>
      <c r="N8717" t="s">
        <v>24</v>
      </c>
    </row>
    <row r="8718" spans="1:14" x14ac:dyDescent="0.25">
      <c r="A8718" t="s">
        <v>5038</v>
      </c>
      <c r="B8718" t="s">
        <v>5039</v>
      </c>
      <c r="C8718" t="s">
        <v>266</v>
      </c>
      <c r="D8718" t="s">
        <v>21</v>
      </c>
      <c r="E8718">
        <v>98002</v>
      </c>
      <c r="F8718" t="s">
        <v>22</v>
      </c>
      <c r="G8718" t="s">
        <v>23</v>
      </c>
      <c r="H8718" t="s">
        <v>24</v>
      </c>
      <c r="I8718" t="s">
        <v>24</v>
      </c>
      <c r="J8718" t="s">
        <v>25</v>
      </c>
      <c r="K8718" s="1">
        <v>43187</v>
      </c>
      <c r="L8718" t="s">
        <v>26</v>
      </c>
      <c r="N8718" t="s">
        <v>24</v>
      </c>
    </row>
    <row r="8719" spans="1:14" x14ac:dyDescent="0.25">
      <c r="A8719" t="s">
        <v>6855</v>
      </c>
      <c r="B8719" t="s">
        <v>6856</v>
      </c>
      <c r="C8719" t="s">
        <v>266</v>
      </c>
      <c r="D8719" t="s">
        <v>21</v>
      </c>
      <c r="E8719">
        <v>98002</v>
      </c>
      <c r="F8719" t="s">
        <v>22</v>
      </c>
      <c r="G8719" t="s">
        <v>23</v>
      </c>
      <c r="H8719" t="s">
        <v>24</v>
      </c>
      <c r="I8719" t="s">
        <v>24</v>
      </c>
      <c r="J8719" t="s">
        <v>25</v>
      </c>
      <c r="K8719" s="1">
        <v>43187</v>
      </c>
      <c r="L8719" t="s">
        <v>26</v>
      </c>
      <c r="N8719" t="s">
        <v>24</v>
      </c>
    </row>
    <row r="8720" spans="1:14" x14ac:dyDescent="0.25">
      <c r="A8720" t="s">
        <v>5446</v>
      </c>
      <c r="B8720" t="s">
        <v>5447</v>
      </c>
      <c r="C8720" t="s">
        <v>266</v>
      </c>
      <c r="D8720" t="s">
        <v>21</v>
      </c>
      <c r="E8720">
        <v>98002</v>
      </c>
      <c r="F8720" t="s">
        <v>22</v>
      </c>
      <c r="G8720" t="s">
        <v>23</v>
      </c>
      <c r="H8720" t="s">
        <v>24</v>
      </c>
      <c r="I8720" t="s">
        <v>24</v>
      </c>
      <c r="J8720" t="s">
        <v>25</v>
      </c>
      <c r="K8720" s="1">
        <v>43187</v>
      </c>
      <c r="L8720" t="s">
        <v>26</v>
      </c>
      <c r="N8720" t="s">
        <v>24</v>
      </c>
    </row>
    <row r="8721" spans="1:14" x14ac:dyDescent="0.25">
      <c r="A8721" t="s">
        <v>880</v>
      </c>
      <c r="B8721" t="s">
        <v>5450</v>
      </c>
      <c r="C8721" t="s">
        <v>266</v>
      </c>
      <c r="D8721" t="s">
        <v>21</v>
      </c>
      <c r="E8721">
        <v>98003</v>
      </c>
      <c r="F8721" t="s">
        <v>22</v>
      </c>
      <c r="G8721" t="s">
        <v>23</v>
      </c>
      <c r="H8721" t="s">
        <v>24</v>
      </c>
      <c r="I8721" t="s">
        <v>24</v>
      </c>
      <c r="J8721" t="s">
        <v>25</v>
      </c>
      <c r="K8721" s="1">
        <v>43187</v>
      </c>
      <c r="L8721" t="s">
        <v>26</v>
      </c>
      <c r="N8721" t="s">
        <v>24</v>
      </c>
    </row>
    <row r="8722" spans="1:14" x14ac:dyDescent="0.25">
      <c r="A8722" t="s">
        <v>1564</v>
      </c>
      <c r="B8722" t="s">
        <v>1565</v>
      </c>
      <c r="C8722" t="s">
        <v>1566</v>
      </c>
      <c r="D8722" t="s">
        <v>21</v>
      </c>
      <c r="E8722">
        <v>98520</v>
      </c>
      <c r="F8722" t="s">
        <v>22</v>
      </c>
      <c r="G8722" t="s">
        <v>22</v>
      </c>
      <c r="H8722" t="s">
        <v>116</v>
      </c>
      <c r="I8722" t="s">
        <v>117</v>
      </c>
      <c r="J8722" t="s">
        <v>59</v>
      </c>
      <c r="K8722" s="1">
        <v>43187</v>
      </c>
      <c r="L8722" t="s">
        <v>60</v>
      </c>
      <c r="M8722" t="str">
        <f>HYPERLINK("https://www.regulations.gov/docket?D=FDA-2018-H-1278")</f>
        <v>https://www.regulations.gov/docket?D=FDA-2018-H-1278</v>
      </c>
      <c r="N8722" t="s">
        <v>59</v>
      </c>
    </row>
    <row r="8723" spans="1:14" x14ac:dyDescent="0.25">
      <c r="A8723" t="s">
        <v>583</v>
      </c>
      <c r="B8723" t="s">
        <v>10509</v>
      </c>
      <c r="C8723" t="s">
        <v>266</v>
      </c>
      <c r="D8723" t="s">
        <v>21</v>
      </c>
      <c r="E8723">
        <v>98002</v>
      </c>
      <c r="F8723" t="s">
        <v>22</v>
      </c>
      <c r="G8723" t="s">
        <v>23</v>
      </c>
      <c r="H8723" t="s">
        <v>24</v>
      </c>
      <c r="I8723" t="s">
        <v>24</v>
      </c>
      <c r="J8723" t="s">
        <v>25</v>
      </c>
      <c r="K8723" s="1">
        <v>43187</v>
      </c>
      <c r="L8723" t="s">
        <v>26</v>
      </c>
      <c r="N8723" t="s">
        <v>24</v>
      </c>
    </row>
    <row r="8724" spans="1:14" x14ac:dyDescent="0.25">
      <c r="A8724" t="s">
        <v>583</v>
      </c>
      <c r="B8724" t="s">
        <v>10510</v>
      </c>
      <c r="C8724" t="s">
        <v>266</v>
      </c>
      <c r="D8724" t="s">
        <v>21</v>
      </c>
      <c r="E8724">
        <v>98001</v>
      </c>
      <c r="F8724" t="s">
        <v>22</v>
      </c>
      <c r="G8724" t="s">
        <v>23</v>
      </c>
      <c r="H8724" t="s">
        <v>24</v>
      </c>
      <c r="I8724" t="s">
        <v>24</v>
      </c>
      <c r="J8724" t="s">
        <v>25</v>
      </c>
      <c r="K8724" s="1">
        <v>43187</v>
      </c>
      <c r="L8724" t="s">
        <v>26</v>
      </c>
      <c r="N8724" t="s">
        <v>24</v>
      </c>
    </row>
    <row r="8725" spans="1:14" x14ac:dyDescent="0.25">
      <c r="A8725" t="s">
        <v>8023</v>
      </c>
      <c r="B8725" t="s">
        <v>8024</v>
      </c>
      <c r="C8725" t="s">
        <v>765</v>
      </c>
      <c r="D8725" t="s">
        <v>21</v>
      </c>
      <c r="E8725">
        <v>99163</v>
      </c>
      <c r="F8725" t="s">
        <v>22</v>
      </c>
      <c r="G8725" t="s">
        <v>23</v>
      </c>
      <c r="H8725" t="s">
        <v>24</v>
      </c>
      <c r="I8725" t="s">
        <v>24</v>
      </c>
      <c r="J8725" t="s">
        <v>25</v>
      </c>
      <c r="K8725" s="1">
        <v>43187</v>
      </c>
      <c r="L8725" t="s">
        <v>26</v>
      </c>
      <c r="N8725" t="s">
        <v>24</v>
      </c>
    </row>
    <row r="8726" spans="1:14" x14ac:dyDescent="0.25">
      <c r="A8726" t="s">
        <v>785</v>
      </c>
      <c r="B8726" t="s">
        <v>10511</v>
      </c>
      <c r="C8726" t="s">
        <v>787</v>
      </c>
      <c r="D8726" t="s">
        <v>21</v>
      </c>
      <c r="E8726">
        <v>99158</v>
      </c>
      <c r="F8726" t="s">
        <v>22</v>
      </c>
      <c r="G8726" t="s">
        <v>23</v>
      </c>
      <c r="H8726" t="s">
        <v>24</v>
      </c>
      <c r="I8726" t="s">
        <v>24</v>
      </c>
      <c r="J8726" t="s">
        <v>25</v>
      </c>
      <c r="K8726" s="1">
        <v>43187</v>
      </c>
      <c r="L8726" t="s">
        <v>26</v>
      </c>
      <c r="N8726" t="s">
        <v>24</v>
      </c>
    </row>
    <row r="8727" spans="1:14" x14ac:dyDescent="0.25">
      <c r="A8727" t="s">
        <v>6880</v>
      </c>
      <c r="B8727" t="s">
        <v>6881</v>
      </c>
      <c r="C8727" t="s">
        <v>266</v>
      </c>
      <c r="D8727" t="s">
        <v>21</v>
      </c>
      <c r="E8727">
        <v>98002</v>
      </c>
      <c r="F8727" t="s">
        <v>22</v>
      </c>
      <c r="G8727" t="s">
        <v>23</v>
      </c>
      <c r="H8727" t="s">
        <v>24</v>
      </c>
      <c r="I8727" t="s">
        <v>24</v>
      </c>
      <c r="J8727" t="s">
        <v>25</v>
      </c>
      <c r="K8727" s="1">
        <v>43187</v>
      </c>
      <c r="L8727" t="s">
        <v>26</v>
      </c>
      <c r="N8727" t="s">
        <v>24</v>
      </c>
    </row>
    <row r="8728" spans="1:14" x14ac:dyDescent="0.25">
      <c r="A8728" t="s">
        <v>7866</v>
      </c>
      <c r="B8728" t="s">
        <v>7867</v>
      </c>
      <c r="C8728" t="s">
        <v>92</v>
      </c>
      <c r="D8728" t="s">
        <v>21</v>
      </c>
      <c r="E8728">
        <v>98273</v>
      </c>
      <c r="F8728" t="s">
        <v>22</v>
      </c>
      <c r="G8728" t="s">
        <v>23</v>
      </c>
      <c r="H8728" t="s">
        <v>24</v>
      </c>
      <c r="I8728" t="s">
        <v>24</v>
      </c>
      <c r="J8728" t="s">
        <v>25</v>
      </c>
      <c r="K8728" s="1">
        <v>43187</v>
      </c>
      <c r="L8728" t="s">
        <v>26</v>
      </c>
      <c r="N8728" t="s">
        <v>24</v>
      </c>
    </row>
    <row r="8729" spans="1:14" x14ac:dyDescent="0.25">
      <c r="A8729" t="s">
        <v>7532</v>
      </c>
      <c r="B8729" t="s">
        <v>7533</v>
      </c>
      <c r="C8729" t="s">
        <v>7534</v>
      </c>
      <c r="D8729" t="s">
        <v>21</v>
      </c>
      <c r="E8729">
        <v>99170</v>
      </c>
      <c r="F8729" t="s">
        <v>22</v>
      </c>
      <c r="G8729" t="s">
        <v>23</v>
      </c>
      <c r="H8729" t="s">
        <v>24</v>
      </c>
      <c r="I8729" t="s">
        <v>24</v>
      </c>
      <c r="J8729" t="s">
        <v>25</v>
      </c>
      <c r="K8729" s="1">
        <v>43187</v>
      </c>
      <c r="L8729" t="s">
        <v>26</v>
      </c>
      <c r="N8729" t="s">
        <v>24</v>
      </c>
    </row>
    <row r="8730" spans="1:14" x14ac:dyDescent="0.25">
      <c r="A8730" t="s">
        <v>7537</v>
      </c>
      <c r="B8730" t="s">
        <v>7538</v>
      </c>
      <c r="C8730" t="s">
        <v>7539</v>
      </c>
      <c r="D8730" t="s">
        <v>21</v>
      </c>
      <c r="E8730">
        <v>99031</v>
      </c>
      <c r="F8730" t="s">
        <v>22</v>
      </c>
      <c r="G8730" t="s">
        <v>23</v>
      </c>
      <c r="H8730" t="s">
        <v>24</v>
      </c>
      <c r="I8730" t="s">
        <v>24</v>
      </c>
      <c r="J8730" t="s">
        <v>25</v>
      </c>
      <c r="K8730" s="1">
        <v>43187</v>
      </c>
      <c r="L8730" t="s">
        <v>26</v>
      </c>
      <c r="N8730" t="s">
        <v>24</v>
      </c>
    </row>
    <row r="8731" spans="1:14" x14ac:dyDescent="0.25">
      <c r="A8731" t="s">
        <v>8033</v>
      </c>
      <c r="B8731" t="s">
        <v>8034</v>
      </c>
      <c r="C8731" t="s">
        <v>765</v>
      </c>
      <c r="D8731" t="s">
        <v>21</v>
      </c>
      <c r="E8731">
        <v>99163</v>
      </c>
      <c r="F8731" t="s">
        <v>22</v>
      </c>
      <c r="G8731" t="s">
        <v>23</v>
      </c>
      <c r="H8731" t="s">
        <v>24</v>
      </c>
      <c r="I8731" t="s">
        <v>24</v>
      </c>
      <c r="J8731" t="s">
        <v>25</v>
      </c>
      <c r="K8731" s="1">
        <v>43187</v>
      </c>
      <c r="L8731" t="s">
        <v>26</v>
      </c>
      <c r="N8731" t="s">
        <v>24</v>
      </c>
    </row>
    <row r="8732" spans="1:14" x14ac:dyDescent="0.25">
      <c r="A8732" t="s">
        <v>8040</v>
      </c>
      <c r="B8732" t="s">
        <v>8041</v>
      </c>
      <c r="C8732" t="s">
        <v>765</v>
      </c>
      <c r="D8732" t="s">
        <v>21</v>
      </c>
      <c r="E8732">
        <v>99163</v>
      </c>
      <c r="F8732" t="s">
        <v>22</v>
      </c>
      <c r="G8732" t="s">
        <v>23</v>
      </c>
      <c r="H8732" t="s">
        <v>24</v>
      </c>
      <c r="I8732" t="s">
        <v>24</v>
      </c>
      <c r="J8732" t="s">
        <v>25</v>
      </c>
      <c r="K8732" s="1">
        <v>43187</v>
      </c>
      <c r="L8732" t="s">
        <v>26</v>
      </c>
      <c r="N8732" t="s">
        <v>24</v>
      </c>
    </row>
    <row r="8733" spans="1:14" x14ac:dyDescent="0.25">
      <c r="A8733" t="s">
        <v>5076</v>
      </c>
      <c r="B8733" t="s">
        <v>5077</v>
      </c>
      <c r="C8733" t="s">
        <v>266</v>
      </c>
      <c r="D8733" t="s">
        <v>21</v>
      </c>
      <c r="E8733">
        <v>98002</v>
      </c>
      <c r="F8733" t="s">
        <v>22</v>
      </c>
      <c r="G8733" t="s">
        <v>23</v>
      </c>
      <c r="H8733" t="s">
        <v>24</v>
      </c>
      <c r="I8733" t="s">
        <v>24</v>
      </c>
      <c r="J8733" t="s">
        <v>25</v>
      </c>
      <c r="K8733" s="1">
        <v>43187</v>
      </c>
      <c r="L8733" t="s">
        <v>26</v>
      </c>
      <c r="N8733" t="s">
        <v>24</v>
      </c>
    </row>
    <row r="8734" spans="1:14" x14ac:dyDescent="0.25">
      <c r="A8734" t="s">
        <v>71</v>
      </c>
      <c r="B8734" t="s">
        <v>4994</v>
      </c>
      <c r="C8734" t="s">
        <v>266</v>
      </c>
      <c r="D8734" t="s">
        <v>21</v>
      </c>
      <c r="E8734">
        <v>98002</v>
      </c>
      <c r="F8734" t="s">
        <v>22</v>
      </c>
      <c r="G8734" t="s">
        <v>23</v>
      </c>
      <c r="H8734" t="s">
        <v>24</v>
      </c>
      <c r="I8734" t="s">
        <v>24</v>
      </c>
      <c r="J8734" t="s">
        <v>25</v>
      </c>
      <c r="K8734" s="1">
        <v>43187</v>
      </c>
      <c r="L8734" t="s">
        <v>26</v>
      </c>
      <c r="N8734" t="s">
        <v>24</v>
      </c>
    </row>
    <row r="8735" spans="1:14" x14ac:dyDescent="0.25">
      <c r="A8735" t="s">
        <v>3322</v>
      </c>
      <c r="B8735" t="s">
        <v>764</v>
      </c>
      <c r="C8735" t="s">
        <v>765</v>
      </c>
      <c r="D8735" t="s">
        <v>21</v>
      </c>
      <c r="E8735">
        <v>99163</v>
      </c>
      <c r="F8735" t="s">
        <v>22</v>
      </c>
      <c r="G8735" t="s">
        <v>23</v>
      </c>
      <c r="H8735" t="s">
        <v>24</v>
      </c>
      <c r="I8735" t="s">
        <v>24</v>
      </c>
      <c r="J8735" t="s">
        <v>25</v>
      </c>
      <c r="K8735" s="1">
        <v>43187</v>
      </c>
      <c r="L8735" t="s">
        <v>26</v>
      </c>
      <c r="N8735" t="s">
        <v>24</v>
      </c>
    </row>
    <row r="8736" spans="1:14" x14ac:dyDescent="0.25">
      <c r="A8736" t="s">
        <v>685</v>
      </c>
      <c r="B8736" t="s">
        <v>5987</v>
      </c>
      <c r="C8736" t="s">
        <v>1566</v>
      </c>
      <c r="D8736" t="s">
        <v>21</v>
      </c>
      <c r="E8736">
        <v>98520</v>
      </c>
      <c r="F8736" t="s">
        <v>22</v>
      </c>
      <c r="G8736" t="s">
        <v>22</v>
      </c>
      <c r="H8736" t="s">
        <v>116</v>
      </c>
      <c r="I8736" t="s">
        <v>117</v>
      </c>
      <c r="J8736" t="s">
        <v>59</v>
      </c>
      <c r="K8736" s="1">
        <v>43187</v>
      </c>
      <c r="L8736" t="s">
        <v>60</v>
      </c>
      <c r="M8736" t="str">
        <f>HYPERLINK("https://www.regulations.gov/docket?D=FDA-2018-H-1273")</f>
        <v>https://www.regulations.gov/docket?D=FDA-2018-H-1273</v>
      </c>
      <c r="N8736" t="s">
        <v>59</v>
      </c>
    </row>
    <row r="8737" spans="1:14" x14ac:dyDescent="0.25">
      <c r="A8737" t="s">
        <v>685</v>
      </c>
      <c r="B8737" t="s">
        <v>4999</v>
      </c>
      <c r="C8737" t="s">
        <v>266</v>
      </c>
      <c r="D8737" t="s">
        <v>21</v>
      </c>
      <c r="E8737">
        <v>98002</v>
      </c>
      <c r="F8737" t="s">
        <v>22</v>
      </c>
      <c r="G8737" t="s">
        <v>23</v>
      </c>
      <c r="H8737" t="s">
        <v>24</v>
      </c>
      <c r="I8737" t="s">
        <v>24</v>
      </c>
      <c r="J8737" t="s">
        <v>25</v>
      </c>
      <c r="K8737" s="1">
        <v>43187</v>
      </c>
      <c r="L8737" t="s">
        <v>26</v>
      </c>
      <c r="N8737" t="s">
        <v>24</v>
      </c>
    </row>
    <row r="8738" spans="1:14" x14ac:dyDescent="0.25">
      <c r="A8738" t="s">
        <v>10512</v>
      </c>
      <c r="B8738" t="s">
        <v>1399</v>
      </c>
      <c r="C8738" t="s">
        <v>20</v>
      </c>
      <c r="D8738" t="s">
        <v>21</v>
      </c>
      <c r="E8738">
        <v>98119</v>
      </c>
      <c r="F8738" t="s">
        <v>22</v>
      </c>
      <c r="G8738" t="s">
        <v>23</v>
      </c>
      <c r="H8738" t="s">
        <v>24</v>
      </c>
      <c r="I8738" t="s">
        <v>24</v>
      </c>
      <c r="J8738" t="s">
        <v>25</v>
      </c>
      <c r="K8738" s="1">
        <v>43186</v>
      </c>
      <c r="L8738" t="s">
        <v>26</v>
      </c>
      <c r="N8738" t="s">
        <v>24</v>
      </c>
    </row>
    <row r="8739" spans="1:14" x14ac:dyDescent="0.25">
      <c r="A8739" t="s">
        <v>7902</v>
      </c>
      <c r="B8739" t="s">
        <v>7903</v>
      </c>
      <c r="C8739" t="s">
        <v>224</v>
      </c>
      <c r="D8739" t="s">
        <v>21</v>
      </c>
      <c r="E8739">
        <v>98155</v>
      </c>
      <c r="F8739" t="s">
        <v>22</v>
      </c>
      <c r="G8739" t="s">
        <v>23</v>
      </c>
      <c r="H8739" t="s">
        <v>24</v>
      </c>
      <c r="I8739" t="s">
        <v>24</v>
      </c>
      <c r="J8739" t="s">
        <v>25</v>
      </c>
      <c r="K8739" s="1">
        <v>43186</v>
      </c>
      <c r="L8739" t="s">
        <v>26</v>
      </c>
      <c r="N8739" t="s">
        <v>24</v>
      </c>
    </row>
    <row r="8740" spans="1:14" x14ac:dyDescent="0.25">
      <c r="A8740" t="s">
        <v>2558</v>
      </c>
      <c r="B8740" t="s">
        <v>8738</v>
      </c>
      <c r="C8740" t="s">
        <v>443</v>
      </c>
      <c r="D8740" t="s">
        <v>21</v>
      </c>
      <c r="E8740">
        <v>98059</v>
      </c>
      <c r="F8740" t="s">
        <v>22</v>
      </c>
      <c r="G8740" t="s">
        <v>23</v>
      </c>
      <c r="H8740" t="s">
        <v>24</v>
      </c>
      <c r="I8740" t="s">
        <v>24</v>
      </c>
      <c r="J8740" t="s">
        <v>25</v>
      </c>
      <c r="K8740" s="1">
        <v>43186</v>
      </c>
      <c r="L8740" t="s">
        <v>26</v>
      </c>
      <c r="N8740" t="s">
        <v>24</v>
      </c>
    </row>
    <row r="8741" spans="1:14" x14ac:dyDescent="0.25">
      <c r="A8741" t="s">
        <v>4381</v>
      </c>
      <c r="B8741" t="s">
        <v>8737</v>
      </c>
      <c r="C8741" t="s">
        <v>443</v>
      </c>
      <c r="D8741" t="s">
        <v>21</v>
      </c>
      <c r="E8741">
        <v>98057</v>
      </c>
      <c r="F8741" t="s">
        <v>22</v>
      </c>
      <c r="G8741" t="s">
        <v>23</v>
      </c>
      <c r="H8741" t="s">
        <v>24</v>
      </c>
      <c r="I8741" t="s">
        <v>24</v>
      </c>
      <c r="J8741" t="s">
        <v>25</v>
      </c>
      <c r="K8741" s="1">
        <v>43186</v>
      </c>
      <c r="L8741" t="s">
        <v>26</v>
      </c>
      <c r="N8741" t="s">
        <v>24</v>
      </c>
    </row>
    <row r="8742" spans="1:14" x14ac:dyDescent="0.25">
      <c r="A8742" t="s">
        <v>605</v>
      </c>
      <c r="B8742" t="s">
        <v>606</v>
      </c>
      <c r="C8742" t="s">
        <v>218</v>
      </c>
      <c r="D8742" t="s">
        <v>21</v>
      </c>
      <c r="E8742">
        <v>98391</v>
      </c>
      <c r="F8742" t="s">
        <v>22</v>
      </c>
      <c r="G8742" t="s">
        <v>23</v>
      </c>
      <c r="H8742" t="s">
        <v>24</v>
      </c>
      <c r="I8742" t="s">
        <v>24</v>
      </c>
      <c r="J8742" t="s">
        <v>25</v>
      </c>
      <c r="K8742" s="1">
        <v>43186</v>
      </c>
      <c r="L8742" t="s">
        <v>26</v>
      </c>
      <c r="N8742" t="s">
        <v>24</v>
      </c>
    </row>
    <row r="8743" spans="1:14" x14ac:dyDescent="0.25">
      <c r="A8743" t="s">
        <v>6340</v>
      </c>
      <c r="B8743" t="s">
        <v>10513</v>
      </c>
      <c r="C8743" t="s">
        <v>1018</v>
      </c>
      <c r="D8743" t="s">
        <v>21</v>
      </c>
      <c r="E8743">
        <v>98531</v>
      </c>
      <c r="F8743" t="s">
        <v>22</v>
      </c>
      <c r="G8743" t="s">
        <v>23</v>
      </c>
      <c r="H8743" t="s">
        <v>24</v>
      </c>
      <c r="I8743" t="s">
        <v>24</v>
      </c>
      <c r="J8743" t="s">
        <v>25</v>
      </c>
      <c r="K8743" s="1">
        <v>43186</v>
      </c>
      <c r="L8743" t="s">
        <v>26</v>
      </c>
      <c r="N8743" t="s">
        <v>24</v>
      </c>
    </row>
    <row r="8744" spans="1:14" x14ac:dyDescent="0.25">
      <c r="A8744" t="s">
        <v>3220</v>
      </c>
      <c r="B8744" t="s">
        <v>6504</v>
      </c>
      <c r="C8744" t="s">
        <v>261</v>
      </c>
      <c r="D8744" t="s">
        <v>21</v>
      </c>
      <c r="E8744">
        <v>99202</v>
      </c>
      <c r="F8744" t="s">
        <v>22</v>
      </c>
      <c r="G8744" t="s">
        <v>23</v>
      </c>
      <c r="H8744" t="s">
        <v>24</v>
      </c>
      <c r="I8744" t="s">
        <v>24</v>
      </c>
      <c r="J8744" t="s">
        <v>25</v>
      </c>
      <c r="K8744" s="1">
        <v>43186</v>
      </c>
      <c r="L8744" t="s">
        <v>26</v>
      </c>
      <c r="N8744" t="s">
        <v>24</v>
      </c>
    </row>
    <row r="8745" spans="1:14" x14ac:dyDescent="0.25">
      <c r="A8745" t="s">
        <v>6625</v>
      </c>
      <c r="B8745" t="s">
        <v>8081</v>
      </c>
      <c r="C8745" t="s">
        <v>261</v>
      </c>
      <c r="D8745" t="s">
        <v>21</v>
      </c>
      <c r="E8745">
        <v>99223</v>
      </c>
      <c r="F8745" t="s">
        <v>22</v>
      </c>
      <c r="G8745" t="s">
        <v>23</v>
      </c>
      <c r="H8745" t="s">
        <v>24</v>
      </c>
      <c r="I8745" t="s">
        <v>24</v>
      </c>
      <c r="J8745" t="s">
        <v>25</v>
      </c>
      <c r="K8745" s="1">
        <v>43186</v>
      </c>
      <c r="L8745" t="s">
        <v>26</v>
      </c>
      <c r="N8745" t="s">
        <v>24</v>
      </c>
    </row>
    <row r="8746" spans="1:14" x14ac:dyDescent="0.25">
      <c r="A8746" t="s">
        <v>405</v>
      </c>
      <c r="B8746" t="s">
        <v>8253</v>
      </c>
      <c r="C8746" t="s">
        <v>165</v>
      </c>
      <c r="D8746" t="s">
        <v>21</v>
      </c>
      <c r="E8746">
        <v>98375</v>
      </c>
      <c r="F8746" t="s">
        <v>22</v>
      </c>
      <c r="G8746" t="s">
        <v>23</v>
      </c>
      <c r="H8746" t="s">
        <v>24</v>
      </c>
      <c r="I8746" t="s">
        <v>24</v>
      </c>
      <c r="J8746" t="s">
        <v>25</v>
      </c>
      <c r="K8746" s="1">
        <v>43186</v>
      </c>
      <c r="L8746" t="s">
        <v>26</v>
      </c>
      <c r="N8746" t="s">
        <v>24</v>
      </c>
    </row>
    <row r="8747" spans="1:14" x14ac:dyDescent="0.25">
      <c r="A8747" t="s">
        <v>8399</v>
      </c>
      <c r="B8747" t="s">
        <v>8400</v>
      </c>
      <c r="C8747" t="s">
        <v>81</v>
      </c>
      <c r="D8747" t="s">
        <v>21</v>
      </c>
      <c r="E8747">
        <v>99212</v>
      </c>
      <c r="F8747" t="s">
        <v>22</v>
      </c>
      <c r="G8747" t="s">
        <v>23</v>
      </c>
      <c r="H8747" t="s">
        <v>24</v>
      </c>
      <c r="I8747" t="s">
        <v>24</v>
      </c>
      <c r="J8747" t="s">
        <v>25</v>
      </c>
      <c r="K8747" s="1">
        <v>43186</v>
      </c>
      <c r="L8747" t="s">
        <v>26</v>
      </c>
      <c r="N8747" t="s">
        <v>24</v>
      </c>
    </row>
    <row r="8748" spans="1:14" x14ac:dyDescent="0.25">
      <c r="A8748" t="s">
        <v>8481</v>
      </c>
      <c r="B8748" t="s">
        <v>8482</v>
      </c>
      <c r="C8748" t="s">
        <v>2089</v>
      </c>
      <c r="D8748" t="s">
        <v>21</v>
      </c>
      <c r="E8748">
        <v>98338</v>
      </c>
      <c r="F8748" t="s">
        <v>22</v>
      </c>
      <c r="G8748" t="s">
        <v>23</v>
      </c>
      <c r="H8748" t="s">
        <v>24</v>
      </c>
      <c r="I8748" t="s">
        <v>24</v>
      </c>
      <c r="J8748" t="s">
        <v>25</v>
      </c>
      <c r="K8748" s="1">
        <v>43186</v>
      </c>
      <c r="L8748" t="s">
        <v>26</v>
      </c>
      <c r="N8748" t="s">
        <v>24</v>
      </c>
    </row>
    <row r="8749" spans="1:14" x14ac:dyDescent="0.25">
      <c r="A8749" t="s">
        <v>8405</v>
      </c>
      <c r="B8749" t="s">
        <v>8406</v>
      </c>
      <c r="C8749" t="s">
        <v>81</v>
      </c>
      <c r="D8749" t="s">
        <v>21</v>
      </c>
      <c r="E8749">
        <v>99202</v>
      </c>
      <c r="F8749" t="s">
        <v>22</v>
      </c>
      <c r="G8749" t="s">
        <v>23</v>
      </c>
      <c r="H8749" t="s">
        <v>24</v>
      </c>
      <c r="I8749" t="s">
        <v>24</v>
      </c>
      <c r="J8749" t="s">
        <v>25</v>
      </c>
      <c r="K8749" s="1">
        <v>43186</v>
      </c>
      <c r="L8749" t="s">
        <v>26</v>
      </c>
      <c r="N8749" t="s">
        <v>24</v>
      </c>
    </row>
    <row r="8750" spans="1:14" x14ac:dyDescent="0.25">
      <c r="A8750" t="s">
        <v>3611</v>
      </c>
      <c r="B8750" t="s">
        <v>6834</v>
      </c>
      <c r="C8750" t="s">
        <v>81</v>
      </c>
      <c r="D8750" t="s">
        <v>21</v>
      </c>
      <c r="E8750">
        <v>99216</v>
      </c>
      <c r="F8750" t="s">
        <v>22</v>
      </c>
      <c r="G8750" t="s">
        <v>23</v>
      </c>
      <c r="H8750" t="s">
        <v>24</v>
      </c>
      <c r="I8750" t="s">
        <v>24</v>
      </c>
      <c r="J8750" t="s">
        <v>25</v>
      </c>
      <c r="K8750" s="1">
        <v>43186</v>
      </c>
      <c r="L8750" t="s">
        <v>26</v>
      </c>
      <c r="N8750" t="s">
        <v>24</v>
      </c>
    </row>
    <row r="8751" spans="1:14" x14ac:dyDescent="0.25">
      <c r="A8751" t="s">
        <v>7102</v>
      </c>
      <c r="B8751" t="s">
        <v>7103</v>
      </c>
      <c r="C8751" t="s">
        <v>1018</v>
      </c>
      <c r="D8751" t="s">
        <v>21</v>
      </c>
      <c r="E8751">
        <v>98531</v>
      </c>
      <c r="F8751" t="s">
        <v>22</v>
      </c>
      <c r="G8751" t="s">
        <v>23</v>
      </c>
      <c r="H8751" t="s">
        <v>24</v>
      </c>
      <c r="I8751" t="s">
        <v>24</v>
      </c>
      <c r="J8751" t="s">
        <v>25</v>
      </c>
      <c r="K8751" s="1">
        <v>43186</v>
      </c>
      <c r="L8751" t="s">
        <v>26</v>
      </c>
      <c r="N8751" t="s">
        <v>24</v>
      </c>
    </row>
    <row r="8752" spans="1:14" x14ac:dyDescent="0.25">
      <c r="A8752" t="s">
        <v>685</v>
      </c>
      <c r="B8752" t="s">
        <v>8407</v>
      </c>
      <c r="C8752" t="s">
        <v>261</v>
      </c>
      <c r="D8752" t="s">
        <v>21</v>
      </c>
      <c r="E8752">
        <v>99224</v>
      </c>
      <c r="F8752" t="s">
        <v>22</v>
      </c>
      <c r="G8752" t="s">
        <v>23</v>
      </c>
      <c r="H8752" t="s">
        <v>24</v>
      </c>
      <c r="I8752" t="s">
        <v>24</v>
      </c>
      <c r="J8752" t="s">
        <v>25</v>
      </c>
      <c r="K8752" s="1">
        <v>43186</v>
      </c>
      <c r="L8752" t="s">
        <v>26</v>
      </c>
      <c r="N8752" t="s">
        <v>24</v>
      </c>
    </row>
    <row r="8753" spans="1:14" x14ac:dyDescent="0.25">
      <c r="A8753" t="s">
        <v>111</v>
      </c>
      <c r="B8753" t="s">
        <v>6863</v>
      </c>
      <c r="C8753" t="s">
        <v>454</v>
      </c>
      <c r="D8753" t="s">
        <v>21</v>
      </c>
      <c r="E8753">
        <v>98006</v>
      </c>
      <c r="F8753" t="s">
        <v>22</v>
      </c>
      <c r="G8753" t="s">
        <v>22</v>
      </c>
      <c r="H8753" t="s">
        <v>104</v>
      </c>
      <c r="I8753" t="s">
        <v>105</v>
      </c>
      <c r="J8753" t="s">
        <v>59</v>
      </c>
      <c r="K8753" s="1">
        <v>43185</v>
      </c>
      <c r="L8753" t="s">
        <v>60</v>
      </c>
      <c r="M8753" t="str">
        <f>HYPERLINK("https://www.regulations.gov/docket?D=FDA-2018-H-1229")</f>
        <v>https://www.regulations.gov/docket?D=FDA-2018-H-1229</v>
      </c>
      <c r="N8753" t="s">
        <v>59</v>
      </c>
    </row>
    <row r="8754" spans="1:14" x14ac:dyDescent="0.25">
      <c r="A8754" t="s">
        <v>111</v>
      </c>
      <c r="B8754" t="s">
        <v>8734</v>
      </c>
      <c r="C8754" t="s">
        <v>246</v>
      </c>
      <c r="D8754" t="s">
        <v>21</v>
      </c>
      <c r="E8754">
        <v>98310</v>
      </c>
      <c r="F8754" t="s">
        <v>22</v>
      </c>
      <c r="G8754" t="s">
        <v>23</v>
      </c>
      <c r="H8754" t="s">
        <v>24</v>
      </c>
      <c r="I8754" t="s">
        <v>24</v>
      </c>
      <c r="J8754" t="s">
        <v>25</v>
      </c>
      <c r="K8754" s="1">
        <v>43185</v>
      </c>
      <c r="L8754" t="s">
        <v>26</v>
      </c>
      <c r="N8754" t="s">
        <v>24</v>
      </c>
    </row>
    <row r="8755" spans="1:14" x14ac:dyDescent="0.25">
      <c r="A8755" t="s">
        <v>316</v>
      </c>
      <c r="B8755" t="s">
        <v>8888</v>
      </c>
      <c r="C8755" t="s">
        <v>246</v>
      </c>
      <c r="D8755" t="s">
        <v>21</v>
      </c>
      <c r="E8755">
        <v>98310</v>
      </c>
      <c r="F8755" t="s">
        <v>22</v>
      </c>
      <c r="G8755" t="s">
        <v>23</v>
      </c>
      <c r="H8755" t="s">
        <v>24</v>
      </c>
      <c r="I8755" t="s">
        <v>24</v>
      </c>
      <c r="J8755" t="s">
        <v>25</v>
      </c>
      <c r="K8755" s="1">
        <v>43185</v>
      </c>
      <c r="L8755" t="s">
        <v>26</v>
      </c>
      <c r="N8755" t="s">
        <v>24</v>
      </c>
    </row>
    <row r="8756" spans="1:14" x14ac:dyDescent="0.25">
      <c r="A8756" t="s">
        <v>2602</v>
      </c>
      <c r="B8756" t="s">
        <v>8601</v>
      </c>
      <c r="C8756" t="s">
        <v>151</v>
      </c>
      <c r="D8756" t="s">
        <v>21</v>
      </c>
      <c r="E8756">
        <v>98499</v>
      </c>
      <c r="F8756" t="s">
        <v>22</v>
      </c>
      <c r="G8756" t="s">
        <v>23</v>
      </c>
      <c r="H8756" t="s">
        <v>24</v>
      </c>
      <c r="I8756" t="s">
        <v>24</v>
      </c>
      <c r="J8756" t="s">
        <v>25</v>
      </c>
      <c r="K8756" s="1">
        <v>43185</v>
      </c>
      <c r="L8756" t="s">
        <v>26</v>
      </c>
      <c r="N8756" t="s">
        <v>24</v>
      </c>
    </row>
    <row r="8757" spans="1:14" x14ac:dyDescent="0.25">
      <c r="A8757" t="s">
        <v>8754</v>
      </c>
      <c r="B8757" t="s">
        <v>8755</v>
      </c>
      <c r="C8757" t="s">
        <v>236</v>
      </c>
      <c r="D8757" t="s">
        <v>21</v>
      </c>
      <c r="E8757">
        <v>98402</v>
      </c>
      <c r="F8757" t="s">
        <v>22</v>
      </c>
      <c r="G8757" t="s">
        <v>23</v>
      </c>
      <c r="H8757" t="s">
        <v>24</v>
      </c>
      <c r="I8757" t="s">
        <v>24</v>
      </c>
      <c r="J8757" t="s">
        <v>25</v>
      </c>
      <c r="K8757" s="1">
        <v>43185</v>
      </c>
      <c r="L8757" t="s">
        <v>26</v>
      </c>
      <c r="N8757" t="s">
        <v>24</v>
      </c>
    </row>
    <row r="8758" spans="1:14" x14ac:dyDescent="0.25">
      <c r="A8758" t="s">
        <v>378</v>
      </c>
      <c r="B8758" t="s">
        <v>379</v>
      </c>
      <c r="C8758" t="s">
        <v>115</v>
      </c>
      <c r="D8758" t="s">
        <v>21</v>
      </c>
      <c r="E8758">
        <v>98532</v>
      </c>
      <c r="F8758" t="s">
        <v>22</v>
      </c>
      <c r="G8758" t="s">
        <v>23</v>
      </c>
      <c r="H8758" t="s">
        <v>24</v>
      </c>
      <c r="I8758" t="s">
        <v>24</v>
      </c>
      <c r="J8758" t="s">
        <v>25</v>
      </c>
      <c r="K8758" s="1">
        <v>43185</v>
      </c>
      <c r="L8758" t="s">
        <v>26</v>
      </c>
      <c r="N8758" t="s">
        <v>24</v>
      </c>
    </row>
    <row r="8759" spans="1:14" x14ac:dyDescent="0.25">
      <c r="A8759" t="s">
        <v>4250</v>
      </c>
      <c r="B8759" t="s">
        <v>4251</v>
      </c>
      <c r="C8759" t="s">
        <v>20</v>
      </c>
      <c r="D8759" t="s">
        <v>21</v>
      </c>
      <c r="E8759">
        <v>98121</v>
      </c>
      <c r="F8759" t="s">
        <v>22</v>
      </c>
      <c r="G8759" t="s">
        <v>23</v>
      </c>
      <c r="H8759" t="s">
        <v>24</v>
      </c>
      <c r="I8759" t="s">
        <v>24</v>
      </c>
      <c r="J8759" t="s">
        <v>25</v>
      </c>
      <c r="K8759" s="1">
        <v>43185</v>
      </c>
      <c r="L8759" t="s">
        <v>26</v>
      </c>
      <c r="N8759" t="s">
        <v>24</v>
      </c>
    </row>
    <row r="8760" spans="1:14" x14ac:dyDescent="0.25">
      <c r="A8760" t="s">
        <v>9353</v>
      </c>
      <c r="B8760" t="s">
        <v>9354</v>
      </c>
      <c r="C8760" t="s">
        <v>1018</v>
      </c>
      <c r="D8760" t="s">
        <v>21</v>
      </c>
      <c r="E8760">
        <v>98531</v>
      </c>
      <c r="F8760" t="s">
        <v>22</v>
      </c>
      <c r="G8760" t="s">
        <v>23</v>
      </c>
      <c r="H8760" t="s">
        <v>24</v>
      </c>
      <c r="I8760" t="s">
        <v>24</v>
      </c>
      <c r="J8760" t="s">
        <v>25</v>
      </c>
      <c r="K8760" s="1">
        <v>43185</v>
      </c>
      <c r="L8760" t="s">
        <v>26</v>
      </c>
      <c r="N8760" t="s">
        <v>24</v>
      </c>
    </row>
    <row r="8761" spans="1:14" x14ac:dyDescent="0.25">
      <c r="A8761" t="s">
        <v>7026</v>
      </c>
      <c r="B8761" t="s">
        <v>7027</v>
      </c>
      <c r="C8761" t="s">
        <v>236</v>
      </c>
      <c r="D8761" t="s">
        <v>21</v>
      </c>
      <c r="E8761">
        <v>98444</v>
      </c>
      <c r="F8761" t="s">
        <v>22</v>
      </c>
      <c r="G8761" t="s">
        <v>23</v>
      </c>
      <c r="H8761" t="s">
        <v>24</v>
      </c>
      <c r="I8761" t="s">
        <v>24</v>
      </c>
      <c r="J8761" t="s">
        <v>25</v>
      </c>
      <c r="K8761" s="1">
        <v>43185</v>
      </c>
      <c r="L8761" t="s">
        <v>26</v>
      </c>
      <c r="N8761" t="s">
        <v>24</v>
      </c>
    </row>
    <row r="8762" spans="1:14" x14ac:dyDescent="0.25">
      <c r="A8762" t="s">
        <v>1476</v>
      </c>
      <c r="B8762" t="s">
        <v>1477</v>
      </c>
      <c r="C8762" t="s">
        <v>1478</v>
      </c>
      <c r="D8762" t="s">
        <v>21</v>
      </c>
      <c r="E8762">
        <v>98833</v>
      </c>
      <c r="F8762" t="s">
        <v>22</v>
      </c>
      <c r="G8762" t="s">
        <v>23</v>
      </c>
      <c r="H8762" t="s">
        <v>24</v>
      </c>
      <c r="I8762" t="s">
        <v>24</v>
      </c>
      <c r="J8762" t="s">
        <v>25</v>
      </c>
      <c r="K8762" s="1">
        <v>43185</v>
      </c>
      <c r="L8762" t="s">
        <v>26</v>
      </c>
      <c r="N8762" t="s">
        <v>24</v>
      </c>
    </row>
    <row r="8763" spans="1:14" x14ac:dyDescent="0.25">
      <c r="A8763" t="s">
        <v>7125</v>
      </c>
      <c r="B8763" t="s">
        <v>7126</v>
      </c>
      <c r="C8763" t="s">
        <v>236</v>
      </c>
      <c r="D8763" t="s">
        <v>21</v>
      </c>
      <c r="E8763">
        <v>98444</v>
      </c>
      <c r="F8763" t="s">
        <v>22</v>
      </c>
      <c r="G8763" t="s">
        <v>23</v>
      </c>
      <c r="H8763" t="s">
        <v>24</v>
      </c>
      <c r="I8763" t="s">
        <v>24</v>
      </c>
      <c r="J8763" t="s">
        <v>25</v>
      </c>
      <c r="K8763" s="1">
        <v>43182</v>
      </c>
      <c r="L8763" t="s">
        <v>26</v>
      </c>
      <c r="N8763" t="s">
        <v>24</v>
      </c>
    </row>
    <row r="8764" spans="1:14" x14ac:dyDescent="0.25">
      <c r="A8764" t="s">
        <v>10514</v>
      </c>
      <c r="B8764" t="s">
        <v>5259</v>
      </c>
      <c r="C8764" t="s">
        <v>34</v>
      </c>
      <c r="D8764" t="s">
        <v>21</v>
      </c>
      <c r="E8764">
        <v>98686</v>
      </c>
      <c r="F8764" t="s">
        <v>22</v>
      </c>
      <c r="G8764" t="s">
        <v>23</v>
      </c>
      <c r="H8764" t="s">
        <v>24</v>
      </c>
      <c r="I8764" t="s">
        <v>24</v>
      </c>
      <c r="J8764" t="s">
        <v>25</v>
      </c>
      <c r="K8764" s="1">
        <v>43182</v>
      </c>
      <c r="L8764" t="s">
        <v>26</v>
      </c>
      <c r="N8764" t="s">
        <v>24</v>
      </c>
    </row>
    <row r="8765" spans="1:14" x14ac:dyDescent="0.25">
      <c r="A8765" t="s">
        <v>10515</v>
      </c>
      <c r="B8765" t="s">
        <v>5261</v>
      </c>
      <c r="C8765" t="s">
        <v>34</v>
      </c>
      <c r="D8765" t="s">
        <v>21</v>
      </c>
      <c r="E8765">
        <v>98660</v>
      </c>
      <c r="F8765" t="s">
        <v>22</v>
      </c>
      <c r="G8765" t="s">
        <v>23</v>
      </c>
      <c r="H8765" t="s">
        <v>24</v>
      </c>
      <c r="I8765" t="s">
        <v>24</v>
      </c>
      <c r="J8765" t="s">
        <v>25</v>
      </c>
      <c r="K8765" s="1">
        <v>43182</v>
      </c>
      <c r="L8765" t="s">
        <v>26</v>
      </c>
      <c r="N8765" t="s">
        <v>24</v>
      </c>
    </row>
    <row r="8766" spans="1:14" x14ac:dyDescent="0.25">
      <c r="A8766" t="s">
        <v>10516</v>
      </c>
      <c r="B8766" t="s">
        <v>10517</v>
      </c>
      <c r="C8766" t="s">
        <v>202</v>
      </c>
      <c r="D8766" t="s">
        <v>21</v>
      </c>
      <c r="E8766">
        <v>98038</v>
      </c>
      <c r="F8766" t="s">
        <v>22</v>
      </c>
      <c r="G8766" t="s">
        <v>23</v>
      </c>
      <c r="H8766" t="s">
        <v>24</v>
      </c>
      <c r="I8766" t="s">
        <v>24</v>
      </c>
      <c r="J8766" t="s">
        <v>25</v>
      </c>
      <c r="K8766" s="1">
        <v>43182</v>
      </c>
      <c r="L8766" t="s">
        <v>26</v>
      </c>
      <c r="N8766" t="s">
        <v>24</v>
      </c>
    </row>
    <row r="8767" spans="1:14" x14ac:dyDescent="0.25">
      <c r="A8767" t="s">
        <v>8906</v>
      </c>
      <c r="B8767" t="s">
        <v>8907</v>
      </c>
      <c r="C8767" t="s">
        <v>236</v>
      </c>
      <c r="D8767" t="s">
        <v>21</v>
      </c>
      <c r="E8767">
        <v>98409</v>
      </c>
      <c r="F8767" t="s">
        <v>22</v>
      </c>
      <c r="G8767" t="s">
        <v>23</v>
      </c>
      <c r="H8767" t="s">
        <v>24</v>
      </c>
      <c r="I8767" t="s">
        <v>24</v>
      </c>
      <c r="J8767" t="s">
        <v>25</v>
      </c>
      <c r="K8767" s="1">
        <v>43181</v>
      </c>
      <c r="L8767" t="s">
        <v>26</v>
      </c>
      <c r="N8767" t="s">
        <v>24</v>
      </c>
    </row>
    <row r="8768" spans="1:14" x14ac:dyDescent="0.25">
      <c r="A8768" t="s">
        <v>111</v>
      </c>
      <c r="B8768" t="s">
        <v>8145</v>
      </c>
      <c r="C8768" t="s">
        <v>460</v>
      </c>
      <c r="D8768" t="s">
        <v>21</v>
      </c>
      <c r="E8768">
        <v>98290</v>
      </c>
      <c r="F8768" t="s">
        <v>22</v>
      </c>
      <c r="G8768" t="s">
        <v>23</v>
      </c>
      <c r="H8768" t="s">
        <v>24</v>
      </c>
      <c r="I8768" t="s">
        <v>24</v>
      </c>
      <c r="J8768" t="s">
        <v>25</v>
      </c>
      <c r="K8768" s="1">
        <v>43181</v>
      </c>
      <c r="L8768" t="s">
        <v>26</v>
      </c>
      <c r="N8768" t="s">
        <v>24</v>
      </c>
    </row>
    <row r="8769" spans="1:14" x14ac:dyDescent="0.25">
      <c r="A8769" t="s">
        <v>187</v>
      </c>
      <c r="B8769" t="s">
        <v>4352</v>
      </c>
      <c r="C8769" t="s">
        <v>34</v>
      </c>
      <c r="D8769" t="s">
        <v>21</v>
      </c>
      <c r="E8769">
        <v>98662</v>
      </c>
      <c r="F8769" t="s">
        <v>22</v>
      </c>
      <c r="G8769" t="s">
        <v>23</v>
      </c>
      <c r="H8769" t="s">
        <v>24</v>
      </c>
      <c r="I8769" t="s">
        <v>24</v>
      </c>
      <c r="J8769" t="s">
        <v>25</v>
      </c>
      <c r="K8769" s="1">
        <v>43181</v>
      </c>
      <c r="L8769" t="s">
        <v>26</v>
      </c>
      <c r="N8769" t="s">
        <v>24</v>
      </c>
    </row>
    <row r="8770" spans="1:14" x14ac:dyDescent="0.25">
      <c r="A8770" t="s">
        <v>242</v>
      </c>
      <c r="B8770" t="s">
        <v>2090</v>
      </c>
      <c r="C8770" t="s">
        <v>165</v>
      </c>
      <c r="D8770" t="s">
        <v>21</v>
      </c>
      <c r="E8770">
        <v>98373</v>
      </c>
      <c r="F8770" t="s">
        <v>22</v>
      </c>
      <c r="G8770" t="s">
        <v>22</v>
      </c>
      <c r="H8770" t="s">
        <v>116</v>
      </c>
      <c r="I8770" t="s">
        <v>117</v>
      </c>
      <c r="J8770" s="1">
        <v>43123</v>
      </c>
      <c r="K8770" s="1">
        <v>43181</v>
      </c>
      <c r="L8770" t="s">
        <v>118</v>
      </c>
      <c r="N8770" t="s">
        <v>1849</v>
      </c>
    </row>
    <row r="8771" spans="1:14" x14ac:dyDescent="0.25">
      <c r="A8771" t="s">
        <v>4661</v>
      </c>
      <c r="B8771" t="s">
        <v>4662</v>
      </c>
      <c r="C8771" t="s">
        <v>266</v>
      </c>
      <c r="D8771" t="s">
        <v>21</v>
      </c>
      <c r="E8771">
        <v>98001</v>
      </c>
      <c r="F8771" t="s">
        <v>22</v>
      </c>
      <c r="G8771" t="s">
        <v>22</v>
      </c>
      <c r="H8771" t="s">
        <v>104</v>
      </c>
      <c r="I8771" t="s">
        <v>148</v>
      </c>
      <c r="J8771" t="s">
        <v>59</v>
      </c>
      <c r="K8771" s="1">
        <v>43181</v>
      </c>
      <c r="L8771" t="s">
        <v>60</v>
      </c>
      <c r="M8771" t="str">
        <f>HYPERLINK("https://www.regulations.gov/docket?D=FDA-2018-H-1202")</f>
        <v>https://www.regulations.gov/docket?D=FDA-2018-H-1202</v>
      </c>
      <c r="N8771" t="s">
        <v>59</v>
      </c>
    </row>
    <row r="8772" spans="1:14" x14ac:dyDescent="0.25">
      <c r="A8772" t="s">
        <v>10518</v>
      </c>
      <c r="B8772" t="s">
        <v>2758</v>
      </c>
      <c r="C8772" t="s">
        <v>92</v>
      </c>
      <c r="D8772" t="s">
        <v>21</v>
      </c>
      <c r="E8772">
        <v>98273</v>
      </c>
      <c r="F8772" t="s">
        <v>22</v>
      </c>
      <c r="G8772" t="s">
        <v>23</v>
      </c>
      <c r="H8772" t="s">
        <v>24</v>
      </c>
      <c r="I8772" t="s">
        <v>24</v>
      </c>
      <c r="J8772" t="s">
        <v>25</v>
      </c>
      <c r="K8772" s="1">
        <v>43181</v>
      </c>
      <c r="L8772" t="s">
        <v>26</v>
      </c>
      <c r="N8772" t="s">
        <v>24</v>
      </c>
    </row>
    <row r="8773" spans="1:14" x14ac:dyDescent="0.25">
      <c r="A8773" t="s">
        <v>8129</v>
      </c>
      <c r="B8773" t="s">
        <v>8130</v>
      </c>
      <c r="C8773" t="s">
        <v>3930</v>
      </c>
      <c r="D8773" t="s">
        <v>21</v>
      </c>
      <c r="E8773">
        <v>98266</v>
      </c>
      <c r="F8773" t="s">
        <v>22</v>
      </c>
      <c r="G8773" t="s">
        <v>23</v>
      </c>
      <c r="H8773" t="s">
        <v>24</v>
      </c>
      <c r="I8773" t="s">
        <v>24</v>
      </c>
      <c r="J8773" t="s">
        <v>25</v>
      </c>
      <c r="K8773" s="1">
        <v>43181</v>
      </c>
      <c r="L8773" t="s">
        <v>26</v>
      </c>
      <c r="N8773" t="s">
        <v>24</v>
      </c>
    </row>
    <row r="8774" spans="1:14" x14ac:dyDescent="0.25">
      <c r="A8774" t="s">
        <v>5220</v>
      </c>
      <c r="B8774" t="s">
        <v>5221</v>
      </c>
      <c r="C8774" t="s">
        <v>34</v>
      </c>
      <c r="D8774" t="s">
        <v>21</v>
      </c>
      <c r="E8774">
        <v>98684</v>
      </c>
      <c r="F8774" t="s">
        <v>22</v>
      </c>
      <c r="G8774" t="s">
        <v>23</v>
      </c>
      <c r="H8774" t="s">
        <v>24</v>
      </c>
      <c r="I8774" t="s">
        <v>24</v>
      </c>
      <c r="J8774" t="s">
        <v>25</v>
      </c>
      <c r="K8774" s="1">
        <v>43180</v>
      </c>
      <c r="L8774" t="s">
        <v>26</v>
      </c>
      <c r="N8774" t="s">
        <v>24</v>
      </c>
    </row>
    <row r="8775" spans="1:14" x14ac:dyDescent="0.25">
      <c r="A8775" t="s">
        <v>4107</v>
      </c>
      <c r="B8775" t="s">
        <v>4108</v>
      </c>
      <c r="C8775" t="s">
        <v>268</v>
      </c>
      <c r="D8775" t="s">
        <v>21</v>
      </c>
      <c r="E8775">
        <v>98168</v>
      </c>
      <c r="F8775" t="s">
        <v>22</v>
      </c>
      <c r="G8775" t="s">
        <v>23</v>
      </c>
      <c r="H8775" t="s">
        <v>24</v>
      </c>
      <c r="I8775" t="s">
        <v>24</v>
      </c>
      <c r="J8775" t="s">
        <v>25</v>
      </c>
      <c r="K8775" s="1">
        <v>43180</v>
      </c>
      <c r="L8775" t="s">
        <v>26</v>
      </c>
      <c r="N8775" t="s">
        <v>24</v>
      </c>
    </row>
    <row r="8776" spans="1:14" x14ac:dyDescent="0.25">
      <c r="A8776" t="s">
        <v>5226</v>
      </c>
      <c r="B8776" t="s">
        <v>5227</v>
      </c>
      <c r="C8776" t="s">
        <v>34</v>
      </c>
      <c r="D8776" t="s">
        <v>21</v>
      </c>
      <c r="E8776">
        <v>98683</v>
      </c>
      <c r="F8776" t="s">
        <v>22</v>
      </c>
      <c r="G8776" t="s">
        <v>23</v>
      </c>
      <c r="H8776" t="s">
        <v>24</v>
      </c>
      <c r="I8776" t="s">
        <v>24</v>
      </c>
      <c r="J8776" t="s">
        <v>25</v>
      </c>
      <c r="K8776" s="1">
        <v>43180</v>
      </c>
      <c r="L8776" t="s">
        <v>26</v>
      </c>
      <c r="N8776" t="s">
        <v>24</v>
      </c>
    </row>
    <row r="8777" spans="1:14" x14ac:dyDescent="0.25">
      <c r="A8777" t="s">
        <v>5235</v>
      </c>
      <c r="B8777" t="s">
        <v>5236</v>
      </c>
      <c r="C8777" t="s">
        <v>34</v>
      </c>
      <c r="D8777" t="s">
        <v>21</v>
      </c>
      <c r="E8777">
        <v>98684</v>
      </c>
      <c r="F8777" t="s">
        <v>22</v>
      </c>
      <c r="G8777" t="s">
        <v>23</v>
      </c>
      <c r="H8777" t="s">
        <v>24</v>
      </c>
      <c r="I8777" t="s">
        <v>24</v>
      </c>
      <c r="J8777" t="s">
        <v>25</v>
      </c>
      <c r="K8777" s="1">
        <v>43180</v>
      </c>
      <c r="L8777" t="s">
        <v>26</v>
      </c>
      <c r="N8777" t="s">
        <v>24</v>
      </c>
    </row>
    <row r="8778" spans="1:14" x14ac:dyDescent="0.25">
      <c r="A8778" t="s">
        <v>7442</v>
      </c>
      <c r="B8778" t="s">
        <v>7443</v>
      </c>
      <c r="C8778" t="s">
        <v>246</v>
      </c>
      <c r="D8778" t="s">
        <v>21</v>
      </c>
      <c r="E8778">
        <v>98311</v>
      </c>
      <c r="F8778" t="s">
        <v>22</v>
      </c>
      <c r="G8778" t="s">
        <v>23</v>
      </c>
      <c r="H8778" t="s">
        <v>24</v>
      </c>
      <c r="I8778" t="s">
        <v>24</v>
      </c>
      <c r="J8778" t="s">
        <v>25</v>
      </c>
      <c r="K8778" s="1">
        <v>43180</v>
      </c>
      <c r="L8778" t="s">
        <v>26</v>
      </c>
      <c r="N8778" t="s">
        <v>24</v>
      </c>
    </row>
    <row r="8779" spans="1:14" x14ac:dyDescent="0.25">
      <c r="A8779" t="s">
        <v>5237</v>
      </c>
      <c r="B8779" t="s">
        <v>190</v>
      </c>
      <c r="C8779" t="s">
        <v>34</v>
      </c>
      <c r="D8779" t="s">
        <v>21</v>
      </c>
      <c r="E8779">
        <v>98682</v>
      </c>
      <c r="F8779" t="s">
        <v>22</v>
      </c>
      <c r="G8779" t="s">
        <v>23</v>
      </c>
      <c r="H8779" t="s">
        <v>24</v>
      </c>
      <c r="I8779" t="s">
        <v>24</v>
      </c>
      <c r="J8779" t="s">
        <v>25</v>
      </c>
      <c r="K8779" s="1">
        <v>43180</v>
      </c>
      <c r="L8779" t="s">
        <v>26</v>
      </c>
      <c r="N8779" t="s">
        <v>24</v>
      </c>
    </row>
    <row r="8780" spans="1:14" x14ac:dyDescent="0.25">
      <c r="A8780" t="s">
        <v>4689</v>
      </c>
      <c r="B8780" t="s">
        <v>4690</v>
      </c>
      <c r="C8780" t="s">
        <v>34</v>
      </c>
      <c r="D8780" t="s">
        <v>21</v>
      </c>
      <c r="E8780">
        <v>98661</v>
      </c>
      <c r="F8780" t="s">
        <v>22</v>
      </c>
      <c r="G8780" t="s">
        <v>23</v>
      </c>
      <c r="H8780" t="s">
        <v>24</v>
      </c>
      <c r="I8780" t="s">
        <v>24</v>
      </c>
      <c r="J8780" t="s">
        <v>25</v>
      </c>
      <c r="K8780" s="1">
        <v>43180</v>
      </c>
      <c r="L8780" t="s">
        <v>26</v>
      </c>
      <c r="N8780" t="s">
        <v>24</v>
      </c>
    </row>
    <row r="8781" spans="1:14" x14ac:dyDescent="0.25">
      <c r="A8781" t="s">
        <v>5240</v>
      </c>
      <c r="B8781" t="s">
        <v>5241</v>
      </c>
      <c r="C8781" t="s">
        <v>34</v>
      </c>
      <c r="D8781" t="s">
        <v>21</v>
      </c>
      <c r="E8781">
        <v>98684</v>
      </c>
      <c r="F8781" t="s">
        <v>22</v>
      </c>
      <c r="G8781" t="s">
        <v>23</v>
      </c>
      <c r="H8781" t="s">
        <v>24</v>
      </c>
      <c r="I8781" t="s">
        <v>24</v>
      </c>
      <c r="J8781" t="s">
        <v>25</v>
      </c>
      <c r="K8781" s="1">
        <v>43180</v>
      </c>
      <c r="L8781" t="s">
        <v>26</v>
      </c>
      <c r="N8781" t="s">
        <v>24</v>
      </c>
    </row>
    <row r="8782" spans="1:14" x14ac:dyDescent="0.25">
      <c r="A8782" t="s">
        <v>4113</v>
      </c>
      <c r="B8782" t="s">
        <v>4114</v>
      </c>
      <c r="C8782" t="s">
        <v>268</v>
      </c>
      <c r="D8782" t="s">
        <v>21</v>
      </c>
      <c r="E8782">
        <v>98168</v>
      </c>
      <c r="F8782" t="s">
        <v>22</v>
      </c>
      <c r="G8782" t="s">
        <v>23</v>
      </c>
      <c r="H8782" t="s">
        <v>24</v>
      </c>
      <c r="I8782" t="s">
        <v>24</v>
      </c>
      <c r="J8782" t="s">
        <v>25</v>
      </c>
      <c r="K8782" s="1">
        <v>43180</v>
      </c>
      <c r="L8782" t="s">
        <v>26</v>
      </c>
      <c r="N8782" t="s">
        <v>24</v>
      </c>
    </row>
    <row r="8783" spans="1:14" x14ac:dyDescent="0.25">
      <c r="A8783" t="s">
        <v>5169</v>
      </c>
      <c r="B8783" t="s">
        <v>5170</v>
      </c>
      <c r="C8783" t="s">
        <v>443</v>
      </c>
      <c r="D8783" t="s">
        <v>21</v>
      </c>
      <c r="E8783">
        <v>98057</v>
      </c>
      <c r="F8783" t="s">
        <v>22</v>
      </c>
      <c r="G8783" t="s">
        <v>23</v>
      </c>
      <c r="H8783" t="s">
        <v>24</v>
      </c>
      <c r="I8783" t="s">
        <v>24</v>
      </c>
      <c r="J8783" t="s">
        <v>25</v>
      </c>
      <c r="K8783" s="1">
        <v>43180</v>
      </c>
      <c r="L8783" t="s">
        <v>26</v>
      </c>
      <c r="N8783" t="s">
        <v>24</v>
      </c>
    </row>
    <row r="8784" spans="1:14" x14ac:dyDescent="0.25">
      <c r="A8784" t="s">
        <v>5357</v>
      </c>
      <c r="B8784" t="s">
        <v>5358</v>
      </c>
      <c r="C8784" t="s">
        <v>443</v>
      </c>
      <c r="D8784" t="s">
        <v>21</v>
      </c>
      <c r="E8784">
        <v>98057</v>
      </c>
      <c r="F8784" t="s">
        <v>22</v>
      </c>
      <c r="G8784" t="s">
        <v>23</v>
      </c>
      <c r="H8784" t="s">
        <v>24</v>
      </c>
      <c r="I8784" t="s">
        <v>24</v>
      </c>
      <c r="J8784" t="s">
        <v>25</v>
      </c>
      <c r="K8784" s="1">
        <v>43180</v>
      </c>
      <c r="L8784" t="s">
        <v>26</v>
      </c>
      <c r="N8784" t="s">
        <v>24</v>
      </c>
    </row>
    <row r="8785" spans="1:14" x14ac:dyDescent="0.25">
      <c r="A8785" t="s">
        <v>6489</v>
      </c>
      <c r="B8785" t="s">
        <v>6490</v>
      </c>
      <c r="C8785" t="s">
        <v>261</v>
      </c>
      <c r="D8785" t="s">
        <v>21</v>
      </c>
      <c r="E8785">
        <v>99207</v>
      </c>
      <c r="F8785" t="s">
        <v>22</v>
      </c>
      <c r="G8785" t="s">
        <v>23</v>
      </c>
      <c r="H8785" t="s">
        <v>24</v>
      </c>
      <c r="I8785" t="s">
        <v>24</v>
      </c>
      <c r="J8785" t="s">
        <v>25</v>
      </c>
      <c r="K8785" s="1">
        <v>43180</v>
      </c>
      <c r="L8785" t="s">
        <v>26</v>
      </c>
      <c r="N8785" t="s">
        <v>24</v>
      </c>
    </row>
    <row r="8786" spans="1:14" x14ac:dyDescent="0.25">
      <c r="A8786" t="s">
        <v>7640</v>
      </c>
      <c r="B8786" t="s">
        <v>7641</v>
      </c>
      <c r="C8786" t="s">
        <v>519</v>
      </c>
      <c r="D8786" t="s">
        <v>21</v>
      </c>
      <c r="E8786">
        <v>98671</v>
      </c>
      <c r="F8786" t="s">
        <v>22</v>
      </c>
      <c r="G8786" t="s">
        <v>23</v>
      </c>
      <c r="H8786" t="s">
        <v>24</v>
      </c>
      <c r="I8786" t="s">
        <v>24</v>
      </c>
      <c r="J8786" t="s">
        <v>25</v>
      </c>
      <c r="K8786" s="1">
        <v>43180</v>
      </c>
      <c r="L8786" t="s">
        <v>26</v>
      </c>
      <c r="N8786" t="s">
        <v>24</v>
      </c>
    </row>
    <row r="8787" spans="1:14" x14ac:dyDescent="0.25">
      <c r="A8787" t="s">
        <v>3639</v>
      </c>
      <c r="B8787" t="s">
        <v>7863</v>
      </c>
      <c r="C8787" t="s">
        <v>519</v>
      </c>
      <c r="D8787" t="s">
        <v>21</v>
      </c>
      <c r="E8787">
        <v>98671</v>
      </c>
      <c r="F8787" t="s">
        <v>22</v>
      </c>
      <c r="G8787" t="s">
        <v>23</v>
      </c>
      <c r="H8787" t="s">
        <v>24</v>
      </c>
      <c r="I8787" t="s">
        <v>24</v>
      </c>
      <c r="J8787" t="s">
        <v>25</v>
      </c>
      <c r="K8787" s="1">
        <v>43180</v>
      </c>
      <c r="L8787" t="s">
        <v>26</v>
      </c>
      <c r="N8787" t="s">
        <v>24</v>
      </c>
    </row>
    <row r="8788" spans="1:14" x14ac:dyDescent="0.25">
      <c r="A8788" t="s">
        <v>10519</v>
      </c>
      <c r="B8788" t="s">
        <v>10520</v>
      </c>
      <c r="C8788" t="s">
        <v>268</v>
      </c>
      <c r="D8788" t="s">
        <v>21</v>
      </c>
      <c r="E8788">
        <v>98188</v>
      </c>
      <c r="F8788" t="s">
        <v>22</v>
      </c>
      <c r="G8788" t="s">
        <v>23</v>
      </c>
      <c r="H8788" t="s">
        <v>24</v>
      </c>
      <c r="I8788" t="s">
        <v>24</v>
      </c>
      <c r="J8788" t="s">
        <v>25</v>
      </c>
      <c r="K8788" s="1">
        <v>43180</v>
      </c>
      <c r="L8788" t="s">
        <v>26</v>
      </c>
      <c r="N8788" t="s">
        <v>24</v>
      </c>
    </row>
    <row r="8789" spans="1:14" x14ac:dyDescent="0.25">
      <c r="A8789" t="s">
        <v>2754</v>
      </c>
      <c r="B8789" t="s">
        <v>5873</v>
      </c>
      <c r="C8789" t="s">
        <v>443</v>
      </c>
      <c r="D8789" t="s">
        <v>21</v>
      </c>
      <c r="E8789">
        <v>98057</v>
      </c>
      <c r="F8789" t="s">
        <v>22</v>
      </c>
      <c r="G8789" t="s">
        <v>23</v>
      </c>
      <c r="H8789" t="s">
        <v>24</v>
      </c>
      <c r="I8789" t="s">
        <v>24</v>
      </c>
      <c r="J8789" t="s">
        <v>25</v>
      </c>
      <c r="K8789" s="1">
        <v>43180</v>
      </c>
      <c r="L8789" t="s">
        <v>26</v>
      </c>
      <c r="N8789" t="s">
        <v>24</v>
      </c>
    </row>
    <row r="8790" spans="1:14" x14ac:dyDescent="0.25">
      <c r="A8790" t="s">
        <v>1568</v>
      </c>
      <c r="B8790" t="s">
        <v>4246</v>
      </c>
      <c r="C8790" t="s">
        <v>268</v>
      </c>
      <c r="D8790" t="s">
        <v>21</v>
      </c>
      <c r="E8790">
        <v>98168</v>
      </c>
      <c r="F8790" t="s">
        <v>22</v>
      </c>
      <c r="G8790" t="s">
        <v>23</v>
      </c>
      <c r="H8790" t="s">
        <v>24</v>
      </c>
      <c r="I8790" t="s">
        <v>24</v>
      </c>
      <c r="J8790" t="s">
        <v>25</v>
      </c>
      <c r="K8790" s="1">
        <v>43180</v>
      </c>
      <c r="L8790" t="s">
        <v>26</v>
      </c>
      <c r="N8790" t="s">
        <v>24</v>
      </c>
    </row>
    <row r="8791" spans="1:14" x14ac:dyDescent="0.25">
      <c r="A8791" t="s">
        <v>10521</v>
      </c>
      <c r="B8791" t="s">
        <v>8359</v>
      </c>
      <c r="C8791" t="s">
        <v>246</v>
      </c>
      <c r="D8791" t="s">
        <v>21</v>
      </c>
      <c r="E8791">
        <v>98337</v>
      </c>
      <c r="F8791" t="s">
        <v>22</v>
      </c>
      <c r="G8791" t="s">
        <v>23</v>
      </c>
      <c r="H8791" t="s">
        <v>24</v>
      </c>
      <c r="I8791" t="s">
        <v>24</v>
      </c>
      <c r="J8791" t="s">
        <v>25</v>
      </c>
      <c r="K8791" s="1">
        <v>43180</v>
      </c>
      <c r="L8791" t="s">
        <v>26</v>
      </c>
      <c r="N8791" t="s">
        <v>24</v>
      </c>
    </row>
    <row r="8792" spans="1:14" x14ac:dyDescent="0.25">
      <c r="A8792" t="s">
        <v>517</v>
      </c>
      <c r="B8792" t="s">
        <v>518</v>
      </c>
      <c r="C8792" t="s">
        <v>519</v>
      </c>
      <c r="D8792" t="s">
        <v>21</v>
      </c>
      <c r="E8792">
        <v>98671</v>
      </c>
      <c r="F8792" t="s">
        <v>22</v>
      </c>
      <c r="G8792" t="s">
        <v>23</v>
      </c>
      <c r="H8792" t="s">
        <v>24</v>
      </c>
      <c r="I8792" t="s">
        <v>24</v>
      </c>
      <c r="J8792" t="s">
        <v>25</v>
      </c>
      <c r="K8792" s="1">
        <v>43180</v>
      </c>
      <c r="L8792" t="s">
        <v>26</v>
      </c>
      <c r="N8792" t="s">
        <v>24</v>
      </c>
    </row>
    <row r="8793" spans="1:14" x14ac:dyDescent="0.25">
      <c r="A8793" t="s">
        <v>5882</v>
      </c>
      <c r="B8793" t="s">
        <v>5883</v>
      </c>
      <c r="C8793" t="s">
        <v>443</v>
      </c>
      <c r="D8793" t="s">
        <v>21</v>
      </c>
      <c r="E8793">
        <v>98057</v>
      </c>
      <c r="F8793" t="s">
        <v>22</v>
      </c>
      <c r="G8793" t="s">
        <v>23</v>
      </c>
      <c r="H8793" t="s">
        <v>24</v>
      </c>
      <c r="I8793" t="s">
        <v>24</v>
      </c>
      <c r="J8793" t="s">
        <v>25</v>
      </c>
      <c r="K8793" s="1">
        <v>43180</v>
      </c>
      <c r="L8793" t="s">
        <v>26</v>
      </c>
      <c r="N8793" t="s">
        <v>24</v>
      </c>
    </row>
    <row r="8794" spans="1:14" x14ac:dyDescent="0.25">
      <c r="A8794" t="s">
        <v>7916</v>
      </c>
      <c r="B8794" t="s">
        <v>7917</v>
      </c>
      <c r="C8794" t="s">
        <v>224</v>
      </c>
      <c r="D8794" t="s">
        <v>21</v>
      </c>
      <c r="E8794">
        <v>98155</v>
      </c>
      <c r="F8794" t="s">
        <v>22</v>
      </c>
      <c r="G8794" t="s">
        <v>23</v>
      </c>
      <c r="H8794" t="s">
        <v>24</v>
      </c>
      <c r="I8794" t="s">
        <v>24</v>
      </c>
      <c r="J8794" t="s">
        <v>25</v>
      </c>
      <c r="K8794" s="1">
        <v>43180</v>
      </c>
      <c r="L8794" t="s">
        <v>26</v>
      </c>
      <c r="N8794" t="s">
        <v>24</v>
      </c>
    </row>
    <row r="8795" spans="1:14" x14ac:dyDescent="0.25">
      <c r="A8795" t="s">
        <v>10522</v>
      </c>
      <c r="B8795" t="s">
        <v>10523</v>
      </c>
      <c r="C8795" t="s">
        <v>236</v>
      </c>
      <c r="D8795" t="s">
        <v>21</v>
      </c>
      <c r="E8795">
        <v>98408</v>
      </c>
      <c r="F8795" t="s">
        <v>22</v>
      </c>
      <c r="G8795" t="s">
        <v>23</v>
      </c>
      <c r="H8795" t="s">
        <v>24</v>
      </c>
      <c r="I8795" t="s">
        <v>24</v>
      </c>
      <c r="J8795" t="s">
        <v>25</v>
      </c>
      <c r="K8795" s="1">
        <v>43180</v>
      </c>
      <c r="L8795" t="s">
        <v>26</v>
      </c>
      <c r="N8795" t="s">
        <v>24</v>
      </c>
    </row>
    <row r="8796" spans="1:14" x14ac:dyDescent="0.25">
      <c r="A8796" t="s">
        <v>71</v>
      </c>
      <c r="B8796" t="s">
        <v>5956</v>
      </c>
      <c r="C8796" t="s">
        <v>2217</v>
      </c>
      <c r="D8796" t="s">
        <v>21</v>
      </c>
      <c r="E8796">
        <v>99114</v>
      </c>
      <c r="F8796" t="s">
        <v>22</v>
      </c>
      <c r="G8796" t="s">
        <v>23</v>
      </c>
      <c r="H8796" t="s">
        <v>24</v>
      </c>
      <c r="I8796" t="s">
        <v>24</v>
      </c>
      <c r="J8796" t="s">
        <v>25</v>
      </c>
      <c r="K8796" s="1">
        <v>43180</v>
      </c>
      <c r="L8796" t="s">
        <v>26</v>
      </c>
      <c r="N8796" t="s">
        <v>24</v>
      </c>
    </row>
    <row r="8797" spans="1:14" x14ac:dyDescent="0.25">
      <c r="A8797" t="s">
        <v>334</v>
      </c>
      <c r="B8797" t="s">
        <v>335</v>
      </c>
      <c r="C8797" t="s">
        <v>224</v>
      </c>
      <c r="D8797" t="s">
        <v>21</v>
      </c>
      <c r="E8797">
        <v>98177</v>
      </c>
      <c r="F8797" t="s">
        <v>22</v>
      </c>
      <c r="G8797" t="s">
        <v>23</v>
      </c>
      <c r="H8797" t="s">
        <v>24</v>
      </c>
      <c r="I8797" t="s">
        <v>24</v>
      </c>
      <c r="J8797" t="s">
        <v>25</v>
      </c>
      <c r="K8797" s="1">
        <v>43180</v>
      </c>
      <c r="L8797" t="s">
        <v>26</v>
      </c>
      <c r="N8797" t="s">
        <v>24</v>
      </c>
    </row>
    <row r="8798" spans="1:14" x14ac:dyDescent="0.25">
      <c r="A8798" t="s">
        <v>5271</v>
      </c>
      <c r="B8798" t="s">
        <v>5272</v>
      </c>
      <c r="C8798" t="s">
        <v>34</v>
      </c>
      <c r="D8798" t="s">
        <v>21</v>
      </c>
      <c r="E8798">
        <v>98682</v>
      </c>
      <c r="F8798" t="s">
        <v>22</v>
      </c>
      <c r="G8798" t="s">
        <v>23</v>
      </c>
      <c r="H8798" t="s">
        <v>24</v>
      </c>
      <c r="I8798" t="s">
        <v>24</v>
      </c>
      <c r="J8798" t="s">
        <v>25</v>
      </c>
      <c r="K8798" s="1">
        <v>43180</v>
      </c>
      <c r="L8798" t="s">
        <v>26</v>
      </c>
      <c r="N8798" t="s">
        <v>24</v>
      </c>
    </row>
    <row r="8799" spans="1:14" x14ac:dyDescent="0.25">
      <c r="A8799" t="s">
        <v>10524</v>
      </c>
      <c r="B8799" t="s">
        <v>10525</v>
      </c>
      <c r="C8799" t="s">
        <v>34</v>
      </c>
      <c r="D8799" t="s">
        <v>21</v>
      </c>
      <c r="E8799">
        <v>98683</v>
      </c>
      <c r="F8799" t="s">
        <v>22</v>
      </c>
      <c r="G8799" t="s">
        <v>23</v>
      </c>
      <c r="H8799" t="s">
        <v>24</v>
      </c>
      <c r="I8799" t="s">
        <v>24</v>
      </c>
      <c r="J8799" t="s">
        <v>25</v>
      </c>
      <c r="K8799" s="1">
        <v>43180</v>
      </c>
      <c r="L8799" t="s">
        <v>26</v>
      </c>
      <c r="N8799" t="s">
        <v>24</v>
      </c>
    </row>
    <row r="8800" spans="1:14" x14ac:dyDescent="0.25">
      <c r="A8800" t="s">
        <v>685</v>
      </c>
      <c r="B8800" t="s">
        <v>4205</v>
      </c>
      <c r="C8800" t="s">
        <v>34</v>
      </c>
      <c r="D8800" t="s">
        <v>21</v>
      </c>
      <c r="E8800">
        <v>98661</v>
      </c>
      <c r="F8800" t="s">
        <v>22</v>
      </c>
      <c r="G8800" t="s">
        <v>23</v>
      </c>
      <c r="H8800" t="s">
        <v>24</v>
      </c>
      <c r="I8800" t="s">
        <v>24</v>
      </c>
      <c r="J8800" t="s">
        <v>25</v>
      </c>
      <c r="K8800" s="1">
        <v>43180</v>
      </c>
      <c r="L8800" t="s">
        <v>26</v>
      </c>
      <c r="N8800" t="s">
        <v>24</v>
      </c>
    </row>
    <row r="8801" spans="1:14" x14ac:dyDescent="0.25">
      <c r="A8801" t="s">
        <v>10526</v>
      </c>
      <c r="B8801" t="s">
        <v>6792</v>
      </c>
      <c r="C8801" t="s">
        <v>236</v>
      </c>
      <c r="D8801" t="s">
        <v>21</v>
      </c>
      <c r="E8801">
        <v>98407</v>
      </c>
      <c r="F8801" t="s">
        <v>22</v>
      </c>
      <c r="G8801" t="s">
        <v>23</v>
      </c>
      <c r="H8801" t="s">
        <v>24</v>
      </c>
      <c r="I8801" t="s">
        <v>24</v>
      </c>
      <c r="J8801" t="s">
        <v>25</v>
      </c>
      <c r="K8801" s="1">
        <v>43180</v>
      </c>
      <c r="L8801" t="s">
        <v>26</v>
      </c>
      <c r="N8801" t="s">
        <v>24</v>
      </c>
    </row>
    <row r="8802" spans="1:14" x14ac:dyDescent="0.25">
      <c r="A8802" t="s">
        <v>77</v>
      </c>
      <c r="B8802" t="s">
        <v>5127</v>
      </c>
      <c r="C8802" t="s">
        <v>443</v>
      </c>
      <c r="D8802" t="s">
        <v>21</v>
      </c>
      <c r="E8802">
        <v>98055</v>
      </c>
      <c r="F8802" t="s">
        <v>22</v>
      </c>
      <c r="G8802" t="s">
        <v>23</v>
      </c>
      <c r="H8802" t="s">
        <v>24</v>
      </c>
      <c r="I8802" t="s">
        <v>24</v>
      </c>
      <c r="J8802" t="s">
        <v>25</v>
      </c>
      <c r="K8802" s="1">
        <v>43180</v>
      </c>
      <c r="L8802" t="s">
        <v>26</v>
      </c>
      <c r="N8802" t="s">
        <v>24</v>
      </c>
    </row>
    <row r="8803" spans="1:14" x14ac:dyDescent="0.25">
      <c r="A8803" t="s">
        <v>798</v>
      </c>
      <c r="B8803" t="s">
        <v>10527</v>
      </c>
      <c r="C8803" t="s">
        <v>800</v>
      </c>
      <c r="D8803" t="s">
        <v>21</v>
      </c>
      <c r="E8803">
        <v>98012</v>
      </c>
      <c r="F8803" t="s">
        <v>22</v>
      </c>
      <c r="G8803" t="s">
        <v>23</v>
      </c>
      <c r="H8803" t="s">
        <v>24</v>
      </c>
      <c r="I8803" t="s">
        <v>24</v>
      </c>
      <c r="J8803" t="s">
        <v>25</v>
      </c>
      <c r="K8803" s="1">
        <v>43180</v>
      </c>
      <c r="L8803" t="s">
        <v>26</v>
      </c>
      <c r="N8803" t="s">
        <v>24</v>
      </c>
    </row>
    <row r="8804" spans="1:14" x14ac:dyDescent="0.25">
      <c r="A8804" t="s">
        <v>10528</v>
      </c>
      <c r="B8804" t="s">
        <v>6707</v>
      </c>
      <c r="C8804" t="s">
        <v>463</v>
      </c>
      <c r="D8804" t="s">
        <v>21</v>
      </c>
      <c r="E8804">
        <v>98632</v>
      </c>
      <c r="F8804" t="s">
        <v>22</v>
      </c>
      <c r="G8804" t="s">
        <v>23</v>
      </c>
      <c r="H8804" t="s">
        <v>24</v>
      </c>
      <c r="I8804" t="s">
        <v>24</v>
      </c>
      <c r="J8804" t="s">
        <v>25</v>
      </c>
      <c r="K8804" s="1">
        <v>43179</v>
      </c>
      <c r="L8804" t="s">
        <v>26</v>
      </c>
      <c r="N8804" t="s">
        <v>24</v>
      </c>
    </row>
    <row r="8805" spans="1:14" x14ac:dyDescent="0.25">
      <c r="A8805" t="s">
        <v>10529</v>
      </c>
      <c r="B8805" t="s">
        <v>2877</v>
      </c>
      <c r="C8805" t="s">
        <v>227</v>
      </c>
      <c r="D8805" t="s">
        <v>21</v>
      </c>
      <c r="E8805">
        <v>98225</v>
      </c>
      <c r="F8805" t="s">
        <v>22</v>
      </c>
      <c r="G8805" t="s">
        <v>23</v>
      </c>
      <c r="H8805" t="s">
        <v>24</v>
      </c>
      <c r="I8805" t="s">
        <v>24</v>
      </c>
      <c r="J8805" t="s">
        <v>25</v>
      </c>
      <c r="K8805" s="1">
        <v>43179</v>
      </c>
      <c r="L8805" t="s">
        <v>26</v>
      </c>
      <c r="N8805" t="s">
        <v>24</v>
      </c>
    </row>
    <row r="8806" spans="1:14" x14ac:dyDescent="0.25">
      <c r="A8806" t="s">
        <v>880</v>
      </c>
      <c r="B8806" t="s">
        <v>7634</v>
      </c>
      <c r="C8806" t="s">
        <v>660</v>
      </c>
      <c r="D8806" t="s">
        <v>21</v>
      </c>
      <c r="E8806">
        <v>98383</v>
      </c>
      <c r="F8806" t="s">
        <v>22</v>
      </c>
      <c r="G8806" t="s">
        <v>23</v>
      </c>
      <c r="H8806" t="s">
        <v>24</v>
      </c>
      <c r="I8806" t="s">
        <v>24</v>
      </c>
      <c r="J8806" t="s">
        <v>25</v>
      </c>
      <c r="K8806" s="1">
        <v>43179</v>
      </c>
      <c r="L8806" t="s">
        <v>26</v>
      </c>
      <c r="N8806" t="s">
        <v>24</v>
      </c>
    </row>
    <row r="8807" spans="1:14" x14ac:dyDescent="0.25">
      <c r="A8807" t="s">
        <v>3093</v>
      </c>
      <c r="B8807" t="s">
        <v>7639</v>
      </c>
      <c r="C8807" t="s">
        <v>660</v>
      </c>
      <c r="D8807" t="s">
        <v>21</v>
      </c>
      <c r="E8807">
        <v>98383</v>
      </c>
      <c r="F8807" t="s">
        <v>22</v>
      </c>
      <c r="G8807" t="s">
        <v>23</v>
      </c>
      <c r="H8807" t="s">
        <v>24</v>
      </c>
      <c r="I8807" t="s">
        <v>24</v>
      </c>
      <c r="J8807" t="s">
        <v>25</v>
      </c>
      <c r="K8807" s="1">
        <v>43179</v>
      </c>
      <c r="L8807" t="s">
        <v>26</v>
      </c>
      <c r="N8807" t="s">
        <v>24</v>
      </c>
    </row>
    <row r="8808" spans="1:14" x14ac:dyDescent="0.25">
      <c r="A8808" t="s">
        <v>5939</v>
      </c>
      <c r="B8808" t="s">
        <v>5940</v>
      </c>
      <c r="C8808" t="s">
        <v>2217</v>
      </c>
      <c r="D8808" t="s">
        <v>21</v>
      </c>
      <c r="E8808">
        <v>99114</v>
      </c>
      <c r="F8808" t="s">
        <v>22</v>
      </c>
      <c r="G8808" t="s">
        <v>23</v>
      </c>
      <c r="H8808" t="s">
        <v>24</v>
      </c>
      <c r="I8808" t="s">
        <v>24</v>
      </c>
      <c r="J8808" t="s">
        <v>25</v>
      </c>
      <c r="K8808" s="1">
        <v>43179</v>
      </c>
      <c r="L8808" t="s">
        <v>26</v>
      </c>
      <c r="N8808" t="s">
        <v>24</v>
      </c>
    </row>
    <row r="8809" spans="1:14" x14ac:dyDescent="0.25">
      <c r="A8809" t="s">
        <v>7452</v>
      </c>
      <c r="B8809" t="s">
        <v>7453</v>
      </c>
      <c r="C8809" t="s">
        <v>660</v>
      </c>
      <c r="D8809" t="s">
        <v>21</v>
      </c>
      <c r="E8809">
        <v>98383</v>
      </c>
      <c r="F8809" t="s">
        <v>22</v>
      </c>
      <c r="G8809" t="s">
        <v>23</v>
      </c>
      <c r="H8809" t="s">
        <v>24</v>
      </c>
      <c r="I8809" t="s">
        <v>24</v>
      </c>
      <c r="J8809" t="s">
        <v>25</v>
      </c>
      <c r="K8809" s="1">
        <v>43179</v>
      </c>
      <c r="L8809" t="s">
        <v>26</v>
      </c>
      <c r="N8809" t="s">
        <v>24</v>
      </c>
    </row>
    <row r="8810" spans="1:14" x14ac:dyDescent="0.25">
      <c r="A8810" t="s">
        <v>9390</v>
      </c>
      <c r="B8810" t="s">
        <v>9391</v>
      </c>
      <c r="C8810" t="s">
        <v>261</v>
      </c>
      <c r="D8810" t="s">
        <v>21</v>
      </c>
      <c r="E8810">
        <v>99202</v>
      </c>
      <c r="F8810" t="s">
        <v>22</v>
      </c>
      <c r="G8810" t="s">
        <v>23</v>
      </c>
      <c r="H8810" t="s">
        <v>24</v>
      </c>
      <c r="I8810" t="s">
        <v>24</v>
      </c>
      <c r="J8810" t="s">
        <v>25</v>
      </c>
      <c r="K8810" s="1">
        <v>43179</v>
      </c>
      <c r="L8810" t="s">
        <v>26</v>
      </c>
      <c r="N8810" t="s">
        <v>24</v>
      </c>
    </row>
    <row r="8811" spans="1:14" x14ac:dyDescent="0.25">
      <c r="A8811" t="s">
        <v>7647</v>
      </c>
      <c r="B8811" t="s">
        <v>7648</v>
      </c>
      <c r="C8811" t="s">
        <v>246</v>
      </c>
      <c r="D8811" t="s">
        <v>21</v>
      </c>
      <c r="E8811">
        <v>98337</v>
      </c>
      <c r="F8811" t="s">
        <v>22</v>
      </c>
      <c r="G8811" t="s">
        <v>23</v>
      </c>
      <c r="H8811" t="s">
        <v>24</v>
      </c>
      <c r="I8811" t="s">
        <v>24</v>
      </c>
      <c r="J8811" t="s">
        <v>25</v>
      </c>
      <c r="K8811" s="1">
        <v>43179</v>
      </c>
      <c r="L8811" t="s">
        <v>26</v>
      </c>
      <c r="N8811" t="s">
        <v>24</v>
      </c>
    </row>
    <row r="8812" spans="1:14" x14ac:dyDescent="0.25">
      <c r="A8812" t="s">
        <v>1692</v>
      </c>
      <c r="B8812" t="s">
        <v>1693</v>
      </c>
      <c r="C8812" t="s">
        <v>209</v>
      </c>
      <c r="D8812" t="s">
        <v>21</v>
      </c>
      <c r="E8812">
        <v>98032</v>
      </c>
      <c r="F8812" t="s">
        <v>22</v>
      </c>
      <c r="G8812" t="s">
        <v>23</v>
      </c>
      <c r="H8812" t="s">
        <v>24</v>
      </c>
      <c r="I8812" t="s">
        <v>24</v>
      </c>
      <c r="J8812" t="s">
        <v>25</v>
      </c>
      <c r="K8812" s="1">
        <v>43179</v>
      </c>
      <c r="L8812" t="s">
        <v>26</v>
      </c>
      <c r="N8812" t="s">
        <v>24</v>
      </c>
    </row>
    <row r="8813" spans="1:14" x14ac:dyDescent="0.25">
      <c r="A8813" t="s">
        <v>102</v>
      </c>
      <c r="B8813" t="s">
        <v>103</v>
      </c>
      <c r="C8813" t="s">
        <v>37</v>
      </c>
      <c r="D8813" t="s">
        <v>21</v>
      </c>
      <c r="E8813">
        <v>99337</v>
      </c>
      <c r="F8813" t="s">
        <v>22</v>
      </c>
      <c r="G8813" t="s">
        <v>23</v>
      </c>
      <c r="H8813" t="s">
        <v>24</v>
      </c>
      <c r="I8813" t="s">
        <v>24</v>
      </c>
      <c r="J8813" t="s">
        <v>25</v>
      </c>
      <c r="K8813" s="1">
        <v>43179</v>
      </c>
      <c r="L8813" t="s">
        <v>26</v>
      </c>
      <c r="N8813" t="s">
        <v>24</v>
      </c>
    </row>
    <row r="8814" spans="1:14" x14ac:dyDescent="0.25">
      <c r="A8814" t="s">
        <v>683</v>
      </c>
      <c r="B8814" t="s">
        <v>5794</v>
      </c>
      <c r="C8814" t="s">
        <v>227</v>
      </c>
      <c r="D8814" t="s">
        <v>21</v>
      </c>
      <c r="E8814">
        <v>98225</v>
      </c>
      <c r="F8814" t="s">
        <v>22</v>
      </c>
      <c r="G8814" t="s">
        <v>23</v>
      </c>
      <c r="H8814" t="s">
        <v>24</v>
      </c>
      <c r="I8814" t="s">
        <v>24</v>
      </c>
      <c r="J8814" t="s">
        <v>25</v>
      </c>
      <c r="K8814" s="1">
        <v>43179</v>
      </c>
      <c r="L8814" t="s">
        <v>26</v>
      </c>
      <c r="N8814" t="s">
        <v>24</v>
      </c>
    </row>
    <row r="8815" spans="1:14" x14ac:dyDescent="0.25">
      <c r="A8815" t="s">
        <v>9417</v>
      </c>
      <c r="B8815" t="s">
        <v>9418</v>
      </c>
      <c r="C8815" t="s">
        <v>81</v>
      </c>
      <c r="D8815" t="s">
        <v>21</v>
      </c>
      <c r="E8815">
        <v>99216</v>
      </c>
      <c r="F8815" t="s">
        <v>22</v>
      </c>
      <c r="G8815" t="s">
        <v>23</v>
      </c>
      <c r="H8815" t="s">
        <v>24</v>
      </c>
      <c r="I8815" t="s">
        <v>24</v>
      </c>
      <c r="J8815" t="s">
        <v>25</v>
      </c>
      <c r="K8815" s="1">
        <v>43179</v>
      </c>
      <c r="L8815" t="s">
        <v>26</v>
      </c>
      <c r="N8815" t="s">
        <v>24</v>
      </c>
    </row>
    <row r="8816" spans="1:14" x14ac:dyDescent="0.25">
      <c r="A8816" t="s">
        <v>3474</v>
      </c>
      <c r="B8816" t="s">
        <v>9419</v>
      </c>
      <c r="C8816" t="s">
        <v>261</v>
      </c>
      <c r="D8816" t="s">
        <v>21</v>
      </c>
      <c r="E8816">
        <v>99223</v>
      </c>
      <c r="F8816" t="s">
        <v>22</v>
      </c>
      <c r="G8816" t="s">
        <v>23</v>
      </c>
      <c r="H8816" t="s">
        <v>24</v>
      </c>
      <c r="I8816" t="s">
        <v>24</v>
      </c>
      <c r="J8816" t="s">
        <v>25</v>
      </c>
      <c r="K8816" s="1">
        <v>43179</v>
      </c>
      <c r="L8816" t="s">
        <v>26</v>
      </c>
      <c r="N8816" t="s">
        <v>24</v>
      </c>
    </row>
    <row r="8817" spans="1:14" x14ac:dyDescent="0.25">
      <c r="A8817" t="s">
        <v>688</v>
      </c>
      <c r="B8817" t="s">
        <v>7667</v>
      </c>
      <c r="C8817" t="s">
        <v>660</v>
      </c>
      <c r="D8817" t="s">
        <v>21</v>
      </c>
      <c r="E8817">
        <v>98383</v>
      </c>
      <c r="F8817" t="s">
        <v>22</v>
      </c>
      <c r="G8817" t="s">
        <v>23</v>
      </c>
      <c r="H8817" t="s">
        <v>24</v>
      </c>
      <c r="I8817" t="s">
        <v>24</v>
      </c>
      <c r="J8817" t="s">
        <v>25</v>
      </c>
      <c r="K8817" s="1">
        <v>43179</v>
      </c>
      <c r="L8817" t="s">
        <v>26</v>
      </c>
      <c r="N8817" t="s">
        <v>24</v>
      </c>
    </row>
    <row r="8818" spans="1:14" x14ac:dyDescent="0.25">
      <c r="A8818" t="s">
        <v>7461</v>
      </c>
      <c r="B8818" t="s">
        <v>7462</v>
      </c>
      <c r="C8818" t="s">
        <v>660</v>
      </c>
      <c r="D8818" t="s">
        <v>21</v>
      </c>
      <c r="E8818">
        <v>98383</v>
      </c>
      <c r="F8818" t="s">
        <v>22</v>
      </c>
      <c r="G8818" t="s">
        <v>23</v>
      </c>
      <c r="H8818" t="s">
        <v>24</v>
      </c>
      <c r="I8818" t="s">
        <v>24</v>
      </c>
      <c r="J8818" t="s">
        <v>25</v>
      </c>
      <c r="K8818" s="1">
        <v>43179</v>
      </c>
      <c r="L8818" t="s">
        <v>26</v>
      </c>
      <c r="N8818" t="s">
        <v>24</v>
      </c>
    </row>
    <row r="8819" spans="1:14" x14ac:dyDescent="0.25">
      <c r="A8819" t="s">
        <v>1867</v>
      </c>
      <c r="B8819" t="s">
        <v>1868</v>
      </c>
      <c r="C8819" t="s">
        <v>660</v>
      </c>
      <c r="D8819" t="s">
        <v>21</v>
      </c>
      <c r="E8819">
        <v>98383</v>
      </c>
      <c r="F8819" t="s">
        <v>22</v>
      </c>
      <c r="G8819" t="s">
        <v>23</v>
      </c>
      <c r="H8819" t="s">
        <v>24</v>
      </c>
      <c r="I8819" t="s">
        <v>24</v>
      </c>
      <c r="J8819" t="s">
        <v>25</v>
      </c>
      <c r="K8819" s="1">
        <v>43179</v>
      </c>
      <c r="L8819" t="s">
        <v>26</v>
      </c>
      <c r="N8819" t="s">
        <v>24</v>
      </c>
    </row>
    <row r="8820" spans="1:14" x14ac:dyDescent="0.25">
      <c r="A8820" t="s">
        <v>5760</v>
      </c>
      <c r="B8820" t="s">
        <v>5761</v>
      </c>
      <c r="C8820" t="s">
        <v>227</v>
      </c>
      <c r="D8820" t="s">
        <v>21</v>
      </c>
      <c r="E8820">
        <v>98226</v>
      </c>
      <c r="F8820" t="s">
        <v>22</v>
      </c>
      <c r="G8820" t="s">
        <v>23</v>
      </c>
      <c r="H8820" t="s">
        <v>24</v>
      </c>
      <c r="I8820" t="s">
        <v>24</v>
      </c>
      <c r="J8820" t="s">
        <v>25</v>
      </c>
      <c r="K8820" s="1">
        <v>43178</v>
      </c>
      <c r="L8820" t="s">
        <v>26</v>
      </c>
      <c r="N8820" t="s">
        <v>24</v>
      </c>
    </row>
    <row r="8821" spans="1:14" x14ac:dyDescent="0.25">
      <c r="A8821" t="s">
        <v>6747</v>
      </c>
      <c r="B8821" t="s">
        <v>6748</v>
      </c>
      <c r="C8821" t="s">
        <v>463</v>
      </c>
      <c r="D8821" t="s">
        <v>21</v>
      </c>
      <c r="E8821">
        <v>98632</v>
      </c>
      <c r="F8821" t="s">
        <v>22</v>
      </c>
      <c r="G8821" t="s">
        <v>23</v>
      </c>
      <c r="H8821" t="s">
        <v>24</v>
      </c>
      <c r="I8821" t="s">
        <v>24</v>
      </c>
      <c r="J8821" t="s">
        <v>25</v>
      </c>
      <c r="K8821" s="1">
        <v>43178</v>
      </c>
      <c r="L8821" t="s">
        <v>26</v>
      </c>
      <c r="N8821" t="s">
        <v>24</v>
      </c>
    </row>
    <row r="8822" spans="1:14" x14ac:dyDescent="0.25">
      <c r="A8822" t="s">
        <v>10530</v>
      </c>
      <c r="B8822" t="s">
        <v>10531</v>
      </c>
      <c r="C8822" t="s">
        <v>266</v>
      </c>
      <c r="D8822" t="s">
        <v>21</v>
      </c>
      <c r="E8822">
        <v>98092</v>
      </c>
      <c r="F8822" t="s">
        <v>22</v>
      </c>
      <c r="G8822" t="s">
        <v>23</v>
      </c>
      <c r="H8822" t="s">
        <v>24</v>
      </c>
      <c r="I8822" t="s">
        <v>24</v>
      </c>
      <c r="J8822" t="s">
        <v>25</v>
      </c>
      <c r="K8822" s="1">
        <v>43178</v>
      </c>
      <c r="L8822" t="s">
        <v>26</v>
      </c>
      <c r="N8822" t="s">
        <v>24</v>
      </c>
    </row>
    <row r="8823" spans="1:14" x14ac:dyDescent="0.25">
      <c r="A8823" t="s">
        <v>4109</v>
      </c>
      <c r="B8823" t="s">
        <v>4110</v>
      </c>
      <c r="C8823" t="s">
        <v>268</v>
      </c>
      <c r="D8823" t="s">
        <v>21</v>
      </c>
      <c r="E8823">
        <v>98188</v>
      </c>
      <c r="F8823" t="s">
        <v>22</v>
      </c>
      <c r="G8823" t="s">
        <v>23</v>
      </c>
      <c r="H8823" t="s">
        <v>24</v>
      </c>
      <c r="I8823" t="s">
        <v>24</v>
      </c>
      <c r="J8823" t="s">
        <v>25</v>
      </c>
      <c r="K8823" s="1">
        <v>43178</v>
      </c>
      <c r="L8823" t="s">
        <v>26</v>
      </c>
      <c r="N8823" t="s">
        <v>24</v>
      </c>
    </row>
    <row r="8824" spans="1:14" x14ac:dyDescent="0.25">
      <c r="A8824" t="s">
        <v>6766</v>
      </c>
      <c r="B8824" t="s">
        <v>6767</v>
      </c>
      <c r="C8824" t="s">
        <v>463</v>
      </c>
      <c r="D8824" t="s">
        <v>21</v>
      </c>
      <c r="E8824">
        <v>98632</v>
      </c>
      <c r="F8824" t="s">
        <v>22</v>
      </c>
      <c r="G8824" t="s">
        <v>23</v>
      </c>
      <c r="H8824" t="s">
        <v>24</v>
      </c>
      <c r="I8824" t="s">
        <v>24</v>
      </c>
      <c r="J8824" t="s">
        <v>25</v>
      </c>
      <c r="K8824" s="1">
        <v>43178</v>
      </c>
      <c r="L8824" t="s">
        <v>26</v>
      </c>
      <c r="N8824" t="s">
        <v>24</v>
      </c>
    </row>
    <row r="8825" spans="1:14" x14ac:dyDescent="0.25">
      <c r="A8825" t="s">
        <v>5992</v>
      </c>
      <c r="B8825" t="s">
        <v>5993</v>
      </c>
      <c r="C8825" t="s">
        <v>227</v>
      </c>
      <c r="D8825" t="s">
        <v>21</v>
      </c>
      <c r="E8825">
        <v>98226</v>
      </c>
      <c r="F8825" t="s">
        <v>22</v>
      </c>
      <c r="G8825" t="s">
        <v>23</v>
      </c>
      <c r="H8825" t="s">
        <v>24</v>
      </c>
      <c r="I8825" t="s">
        <v>24</v>
      </c>
      <c r="J8825" t="s">
        <v>25</v>
      </c>
      <c r="K8825" s="1">
        <v>43178</v>
      </c>
      <c r="L8825" t="s">
        <v>26</v>
      </c>
      <c r="N8825" t="s">
        <v>24</v>
      </c>
    </row>
    <row r="8826" spans="1:14" x14ac:dyDescent="0.25">
      <c r="A8826" t="s">
        <v>6772</v>
      </c>
      <c r="B8826" t="s">
        <v>6773</v>
      </c>
      <c r="C8826" t="s">
        <v>463</v>
      </c>
      <c r="D8826" t="s">
        <v>21</v>
      </c>
      <c r="E8826">
        <v>98632</v>
      </c>
      <c r="F8826" t="s">
        <v>22</v>
      </c>
      <c r="G8826" t="s">
        <v>23</v>
      </c>
      <c r="H8826" t="s">
        <v>24</v>
      </c>
      <c r="I8826" t="s">
        <v>24</v>
      </c>
      <c r="J8826" t="s">
        <v>25</v>
      </c>
      <c r="K8826" s="1">
        <v>43178</v>
      </c>
      <c r="L8826" t="s">
        <v>26</v>
      </c>
      <c r="N8826" t="s">
        <v>24</v>
      </c>
    </row>
    <row r="8827" spans="1:14" x14ac:dyDescent="0.25">
      <c r="A8827" t="s">
        <v>6268</v>
      </c>
      <c r="B8827" t="s">
        <v>5400</v>
      </c>
      <c r="C8827" t="s">
        <v>156</v>
      </c>
      <c r="D8827" t="s">
        <v>21</v>
      </c>
      <c r="E8827">
        <v>98390</v>
      </c>
      <c r="F8827" t="s">
        <v>22</v>
      </c>
      <c r="G8827" t="s">
        <v>23</v>
      </c>
      <c r="H8827" t="s">
        <v>24</v>
      </c>
      <c r="I8827" t="s">
        <v>24</v>
      </c>
      <c r="J8827" t="s">
        <v>25</v>
      </c>
      <c r="K8827" s="1">
        <v>43178</v>
      </c>
      <c r="L8827" t="s">
        <v>26</v>
      </c>
      <c r="N8827" t="s">
        <v>24</v>
      </c>
    </row>
    <row r="8828" spans="1:14" x14ac:dyDescent="0.25">
      <c r="A8828" t="s">
        <v>5399</v>
      </c>
      <c r="B8828" t="s">
        <v>5400</v>
      </c>
      <c r="C8828" t="s">
        <v>156</v>
      </c>
      <c r="D8828" t="s">
        <v>21</v>
      </c>
      <c r="E8828">
        <v>98390</v>
      </c>
      <c r="F8828" t="s">
        <v>22</v>
      </c>
      <c r="G8828" t="s">
        <v>23</v>
      </c>
      <c r="H8828" t="s">
        <v>24</v>
      </c>
      <c r="I8828" t="s">
        <v>24</v>
      </c>
      <c r="J8828" t="s">
        <v>25</v>
      </c>
      <c r="K8828" s="1">
        <v>43178</v>
      </c>
      <c r="L8828" t="s">
        <v>26</v>
      </c>
      <c r="N8828" t="s">
        <v>24</v>
      </c>
    </row>
    <row r="8829" spans="1:14" x14ac:dyDescent="0.25">
      <c r="A8829" t="s">
        <v>5401</v>
      </c>
      <c r="B8829" t="s">
        <v>5402</v>
      </c>
      <c r="C8829" t="s">
        <v>156</v>
      </c>
      <c r="D8829" t="s">
        <v>21</v>
      </c>
      <c r="E8829">
        <v>98390</v>
      </c>
      <c r="F8829" t="s">
        <v>22</v>
      </c>
      <c r="G8829" t="s">
        <v>23</v>
      </c>
      <c r="H8829" t="s">
        <v>24</v>
      </c>
      <c r="I8829" t="s">
        <v>24</v>
      </c>
      <c r="J8829" t="s">
        <v>25</v>
      </c>
      <c r="K8829" s="1">
        <v>43178</v>
      </c>
      <c r="L8829" t="s">
        <v>26</v>
      </c>
      <c r="N8829" t="s">
        <v>24</v>
      </c>
    </row>
    <row r="8830" spans="1:14" x14ac:dyDescent="0.25">
      <c r="A8830" t="s">
        <v>6786</v>
      </c>
      <c r="B8830" t="s">
        <v>6787</v>
      </c>
      <c r="C8830" t="s">
        <v>463</v>
      </c>
      <c r="D8830" t="s">
        <v>21</v>
      </c>
      <c r="E8830">
        <v>98632</v>
      </c>
      <c r="F8830" t="s">
        <v>22</v>
      </c>
      <c r="G8830" t="s">
        <v>23</v>
      </c>
      <c r="H8830" t="s">
        <v>24</v>
      </c>
      <c r="I8830" t="s">
        <v>24</v>
      </c>
      <c r="J8830" t="s">
        <v>25</v>
      </c>
      <c r="K8830" s="1">
        <v>43178</v>
      </c>
      <c r="L8830" t="s">
        <v>26</v>
      </c>
      <c r="N8830" t="s">
        <v>24</v>
      </c>
    </row>
    <row r="8831" spans="1:14" x14ac:dyDescent="0.25">
      <c r="A8831" t="s">
        <v>10532</v>
      </c>
      <c r="B8831" t="s">
        <v>6694</v>
      </c>
      <c r="C8831" t="s">
        <v>463</v>
      </c>
      <c r="D8831" t="s">
        <v>21</v>
      </c>
      <c r="E8831">
        <v>98632</v>
      </c>
      <c r="F8831" t="s">
        <v>22</v>
      </c>
      <c r="G8831" t="s">
        <v>23</v>
      </c>
      <c r="H8831" t="s">
        <v>24</v>
      </c>
      <c r="I8831" t="s">
        <v>24</v>
      </c>
      <c r="J8831" t="s">
        <v>25</v>
      </c>
      <c r="K8831" s="1">
        <v>43178</v>
      </c>
      <c r="L8831" t="s">
        <v>26</v>
      </c>
      <c r="N8831" t="s">
        <v>24</v>
      </c>
    </row>
    <row r="8832" spans="1:14" x14ac:dyDescent="0.25">
      <c r="A8832" t="s">
        <v>2560</v>
      </c>
      <c r="B8832" t="s">
        <v>5406</v>
      </c>
      <c r="C8832" t="s">
        <v>156</v>
      </c>
      <c r="D8832" t="s">
        <v>21</v>
      </c>
      <c r="E8832">
        <v>98390</v>
      </c>
      <c r="F8832" t="s">
        <v>22</v>
      </c>
      <c r="G8832" t="s">
        <v>23</v>
      </c>
      <c r="H8832" t="s">
        <v>24</v>
      </c>
      <c r="I8832" t="s">
        <v>24</v>
      </c>
      <c r="J8832" t="s">
        <v>25</v>
      </c>
      <c r="K8832" s="1">
        <v>43178</v>
      </c>
      <c r="L8832" t="s">
        <v>26</v>
      </c>
      <c r="N8832" t="s">
        <v>24</v>
      </c>
    </row>
    <row r="8833" spans="1:14" x14ac:dyDescent="0.25">
      <c r="A8833" t="s">
        <v>6868</v>
      </c>
      <c r="B8833" t="s">
        <v>10533</v>
      </c>
      <c r="C8833" t="s">
        <v>454</v>
      </c>
      <c r="D8833" t="s">
        <v>21</v>
      </c>
      <c r="E8833">
        <v>98004</v>
      </c>
      <c r="F8833" t="s">
        <v>22</v>
      </c>
      <c r="G8833" t="s">
        <v>23</v>
      </c>
      <c r="H8833" t="s">
        <v>24</v>
      </c>
      <c r="I8833" t="s">
        <v>24</v>
      </c>
      <c r="J8833" t="s">
        <v>25</v>
      </c>
      <c r="K8833" s="1">
        <v>43178</v>
      </c>
      <c r="L8833" t="s">
        <v>26</v>
      </c>
      <c r="N8833" t="s">
        <v>24</v>
      </c>
    </row>
    <row r="8834" spans="1:14" x14ac:dyDescent="0.25">
      <c r="A8834" t="s">
        <v>6795</v>
      </c>
      <c r="B8834" t="s">
        <v>6796</v>
      </c>
      <c r="C8834" t="s">
        <v>463</v>
      </c>
      <c r="D8834" t="s">
        <v>21</v>
      </c>
      <c r="E8834">
        <v>98632</v>
      </c>
      <c r="F8834" t="s">
        <v>22</v>
      </c>
      <c r="G8834" t="s">
        <v>23</v>
      </c>
      <c r="H8834" t="s">
        <v>24</v>
      </c>
      <c r="I8834" t="s">
        <v>24</v>
      </c>
      <c r="J8834" t="s">
        <v>25</v>
      </c>
      <c r="K8834" s="1">
        <v>43178</v>
      </c>
      <c r="L8834" t="s">
        <v>26</v>
      </c>
      <c r="N8834" t="s">
        <v>24</v>
      </c>
    </row>
    <row r="8835" spans="1:14" x14ac:dyDescent="0.25">
      <c r="A8835" t="s">
        <v>7758</v>
      </c>
      <c r="B8835" t="s">
        <v>7759</v>
      </c>
      <c r="C8835" t="s">
        <v>403</v>
      </c>
      <c r="D8835" t="s">
        <v>21</v>
      </c>
      <c r="E8835">
        <v>98611</v>
      </c>
      <c r="F8835" t="s">
        <v>22</v>
      </c>
      <c r="G8835" t="s">
        <v>23</v>
      </c>
      <c r="H8835" t="s">
        <v>24</v>
      </c>
      <c r="I8835" t="s">
        <v>24</v>
      </c>
      <c r="J8835" t="s">
        <v>25</v>
      </c>
      <c r="K8835" s="1">
        <v>43178</v>
      </c>
      <c r="L8835" t="s">
        <v>26</v>
      </c>
      <c r="N8835" t="s">
        <v>24</v>
      </c>
    </row>
    <row r="8836" spans="1:14" x14ac:dyDescent="0.25">
      <c r="A8836" t="s">
        <v>7762</v>
      </c>
      <c r="B8836" t="s">
        <v>7763</v>
      </c>
      <c r="C8836" t="s">
        <v>403</v>
      </c>
      <c r="D8836" t="s">
        <v>21</v>
      </c>
      <c r="E8836">
        <v>98611</v>
      </c>
      <c r="F8836" t="s">
        <v>22</v>
      </c>
      <c r="G8836" t="s">
        <v>23</v>
      </c>
      <c r="H8836" t="s">
        <v>24</v>
      </c>
      <c r="I8836" t="s">
        <v>24</v>
      </c>
      <c r="J8836" t="s">
        <v>25</v>
      </c>
      <c r="K8836" s="1">
        <v>43178</v>
      </c>
      <c r="L8836" t="s">
        <v>26</v>
      </c>
      <c r="N8836" t="s">
        <v>24</v>
      </c>
    </row>
    <row r="8837" spans="1:14" x14ac:dyDescent="0.25">
      <c r="A8837" t="s">
        <v>316</v>
      </c>
      <c r="B8837" t="s">
        <v>4126</v>
      </c>
      <c r="C8837" t="s">
        <v>268</v>
      </c>
      <c r="D8837" t="s">
        <v>21</v>
      </c>
      <c r="E8837">
        <v>98188</v>
      </c>
      <c r="F8837" t="s">
        <v>22</v>
      </c>
      <c r="G8837" t="s">
        <v>23</v>
      </c>
      <c r="H8837" t="s">
        <v>24</v>
      </c>
      <c r="I8837" t="s">
        <v>24</v>
      </c>
      <c r="J8837" t="s">
        <v>25</v>
      </c>
      <c r="K8837" s="1">
        <v>43178</v>
      </c>
      <c r="L8837" t="s">
        <v>26</v>
      </c>
      <c r="N8837" t="s">
        <v>24</v>
      </c>
    </row>
    <row r="8838" spans="1:14" x14ac:dyDescent="0.25">
      <c r="A8838" t="s">
        <v>5417</v>
      </c>
      <c r="B8838" t="s">
        <v>5418</v>
      </c>
      <c r="C8838" t="s">
        <v>156</v>
      </c>
      <c r="D8838" t="s">
        <v>21</v>
      </c>
      <c r="E8838">
        <v>98390</v>
      </c>
      <c r="F8838" t="s">
        <v>22</v>
      </c>
      <c r="G8838" t="s">
        <v>23</v>
      </c>
      <c r="H8838" t="s">
        <v>24</v>
      </c>
      <c r="I8838" t="s">
        <v>24</v>
      </c>
      <c r="J8838" t="s">
        <v>25</v>
      </c>
      <c r="K8838" s="1">
        <v>43178</v>
      </c>
      <c r="L8838" t="s">
        <v>26</v>
      </c>
      <c r="N8838" t="s">
        <v>24</v>
      </c>
    </row>
    <row r="8839" spans="1:14" x14ac:dyDescent="0.25">
      <c r="A8839" t="s">
        <v>5067</v>
      </c>
      <c r="B8839" t="s">
        <v>5419</v>
      </c>
      <c r="C8839" t="s">
        <v>156</v>
      </c>
      <c r="D8839" t="s">
        <v>21</v>
      </c>
      <c r="E8839">
        <v>98390</v>
      </c>
      <c r="F8839" t="s">
        <v>22</v>
      </c>
      <c r="G8839" t="s">
        <v>23</v>
      </c>
      <c r="H8839" t="s">
        <v>24</v>
      </c>
      <c r="I8839" t="s">
        <v>24</v>
      </c>
      <c r="J8839" t="s">
        <v>25</v>
      </c>
      <c r="K8839" s="1">
        <v>43178</v>
      </c>
      <c r="L8839" t="s">
        <v>26</v>
      </c>
      <c r="N8839" t="s">
        <v>24</v>
      </c>
    </row>
    <row r="8840" spans="1:14" x14ac:dyDescent="0.25">
      <c r="A8840" t="s">
        <v>4131</v>
      </c>
      <c r="B8840" t="s">
        <v>4132</v>
      </c>
      <c r="C8840" t="s">
        <v>268</v>
      </c>
      <c r="D8840" t="s">
        <v>21</v>
      </c>
      <c r="E8840">
        <v>98188</v>
      </c>
      <c r="F8840" t="s">
        <v>22</v>
      </c>
      <c r="G8840" t="s">
        <v>23</v>
      </c>
      <c r="H8840" t="s">
        <v>24</v>
      </c>
      <c r="I8840" t="s">
        <v>24</v>
      </c>
      <c r="J8840" t="s">
        <v>25</v>
      </c>
      <c r="K8840" s="1">
        <v>43178</v>
      </c>
      <c r="L8840" t="s">
        <v>26</v>
      </c>
      <c r="N8840" t="s">
        <v>24</v>
      </c>
    </row>
    <row r="8841" spans="1:14" x14ac:dyDescent="0.25">
      <c r="A8841" t="s">
        <v>163</v>
      </c>
      <c r="B8841" t="s">
        <v>164</v>
      </c>
      <c r="C8841" t="s">
        <v>165</v>
      </c>
      <c r="D8841" t="s">
        <v>21</v>
      </c>
      <c r="E8841">
        <v>98373</v>
      </c>
      <c r="F8841" t="s">
        <v>22</v>
      </c>
      <c r="G8841" t="s">
        <v>23</v>
      </c>
      <c r="H8841" t="s">
        <v>24</v>
      </c>
      <c r="I8841" t="s">
        <v>24</v>
      </c>
      <c r="J8841" t="s">
        <v>25</v>
      </c>
      <c r="K8841" s="1">
        <v>43178</v>
      </c>
      <c r="L8841" t="s">
        <v>26</v>
      </c>
      <c r="N8841" t="s">
        <v>24</v>
      </c>
    </row>
    <row r="8842" spans="1:14" x14ac:dyDescent="0.25">
      <c r="A8842" t="s">
        <v>683</v>
      </c>
      <c r="B8842" t="s">
        <v>7776</v>
      </c>
      <c r="C8842" t="s">
        <v>101</v>
      </c>
      <c r="D8842" t="s">
        <v>21</v>
      </c>
      <c r="E8842">
        <v>98284</v>
      </c>
      <c r="F8842" t="s">
        <v>22</v>
      </c>
      <c r="G8842" t="s">
        <v>23</v>
      </c>
      <c r="H8842" t="s">
        <v>24</v>
      </c>
      <c r="I8842" t="s">
        <v>24</v>
      </c>
      <c r="J8842" t="s">
        <v>25</v>
      </c>
      <c r="K8842" s="1">
        <v>43178</v>
      </c>
      <c r="L8842" t="s">
        <v>26</v>
      </c>
      <c r="N8842" t="s">
        <v>24</v>
      </c>
    </row>
    <row r="8843" spans="1:14" x14ac:dyDescent="0.25">
      <c r="A8843" t="s">
        <v>6404</v>
      </c>
      <c r="B8843" t="s">
        <v>6405</v>
      </c>
      <c r="C8843" t="s">
        <v>6372</v>
      </c>
      <c r="D8843" t="s">
        <v>21</v>
      </c>
      <c r="E8843">
        <v>98620</v>
      </c>
      <c r="F8843" t="s">
        <v>22</v>
      </c>
      <c r="G8843" t="s">
        <v>22</v>
      </c>
      <c r="H8843" t="s">
        <v>104</v>
      </c>
      <c r="I8843" t="s">
        <v>105</v>
      </c>
      <c r="J8843" t="s">
        <v>59</v>
      </c>
      <c r="K8843" s="1">
        <v>43178</v>
      </c>
      <c r="L8843" t="s">
        <v>60</v>
      </c>
      <c r="M8843" t="str">
        <f>HYPERLINK("https://www.regulations.gov/docket?D=FDA-2018-H-1162")</f>
        <v>https://www.regulations.gov/docket?D=FDA-2018-H-1162</v>
      </c>
      <c r="N8843" t="s">
        <v>59</v>
      </c>
    </row>
    <row r="8844" spans="1:14" x14ac:dyDescent="0.25">
      <c r="A8844" t="s">
        <v>10534</v>
      </c>
      <c r="B8844" t="s">
        <v>10535</v>
      </c>
      <c r="C8844" t="s">
        <v>463</v>
      </c>
      <c r="D8844" t="s">
        <v>21</v>
      </c>
      <c r="E8844">
        <v>98632</v>
      </c>
      <c r="F8844" t="s">
        <v>22</v>
      </c>
      <c r="G8844" t="s">
        <v>23</v>
      </c>
      <c r="H8844" t="s">
        <v>24</v>
      </c>
      <c r="I8844" t="s">
        <v>24</v>
      </c>
      <c r="J8844" t="s">
        <v>25</v>
      </c>
      <c r="K8844" s="1">
        <v>43178</v>
      </c>
      <c r="L8844" t="s">
        <v>26</v>
      </c>
      <c r="N8844" t="s">
        <v>24</v>
      </c>
    </row>
    <row r="8845" spans="1:14" x14ac:dyDescent="0.25">
      <c r="A8845" t="s">
        <v>6828</v>
      </c>
      <c r="B8845" t="s">
        <v>6829</v>
      </c>
      <c r="C8845" t="s">
        <v>463</v>
      </c>
      <c r="D8845" t="s">
        <v>21</v>
      </c>
      <c r="E8845">
        <v>98632</v>
      </c>
      <c r="F8845" t="s">
        <v>22</v>
      </c>
      <c r="G8845" t="s">
        <v>23</v>
      </c>
      <c r="H8845" t="s">
        <v>24</v>
      </c>
      <c r="I8845" t="s">
        <v>24</v>
      </c>
      <c r="J8845" t="s">
        <v>25</v>
      </c>
      <c r="K8845" s="1">
        <v>43178</v>
      </c>
      <c r="L8845" t="s">
        <v>26</v>
      </c>
      <c r="N8845" t="s">
        <v>24</v>
      </c>
    </row>
    <row r="8846" spans="1:14" x14ac:dyDescent="0.25">
      <c r="A8846" t="s">
        <v>7786</v>
      </c>
      <c r="B8846" t="s">
        <v>7787</v>
      </c>
      <c r="C8846" t="s">
        <v>7788</v>
      </c>
      <c r="D8846" t="s">
        <v>21</v>
      </c>
      <c r="E8846">
        <v>98645</v>
      </c>
      <c r="F8846" t="s">
        <v>22</v>
      </c>
      <c r="G8846" t="s">
        <v>23</v>
      </c>
      <c r="H8846" t="s">
        <v>24</v>
      </c>
      <c r="I8846" t="s">
        <v>24</v>
      </c>
      <c r="J8846" t="s">
        <v>25</v>
      </c>
      <c r="K8846" s="1">
        <v>43178</v>
      </c>
      <c r="L8846" t="s">
        <v>26</v>
      </c>
      <c r="N8846" t="s">
        <v>24</v>
      </c>
    </row>
    <row r="8847" spans="1:14" x14ac:dyDescent="0.25">
      <c r="A8847" t="s">
        <v>6832</v>
      </c>
      <c r="B8847" t="s">
        <v>6833</v>
      </c>
      <c r="C8847" t="s">
        <v>463</v>
      </c>
      <c r="D8847" t="s">
        <v>21</v>
      </c>
      <c r="E8847">
        <v>98632</v>
      </c>
      <c r="F8847" t="s">
        <v>22</v>
      </c>
      <c r="G8847" t="s">
        <v>23</v>
      </c>
      <c r="H8847" t="s">
        <v>24</v>
      </c>
      <c r="I8847" t="s">
        <v>24</v>
      </c>
      <c r="J8847" t="s">
        <v>25</v>
      </c>
      <c r="K8847" s="1">
        <v>43178</v>
      </c>
      <c r="L8847" t="s">
        <v>26</v>
      </c>
      <c r="N8847" t="s">
        <v>24</v>
      </c>
    </row>
    <row r="8848" spans="1:14" x14ac:dyDescent="0.25">
      <c r="A8848" t="s">
        <v>556</v>
      </c>
      <c r="B8848" t="s">
        <v>6310</v>
      </c>
      <c r="C8848" t="s">
        <v>156</v>
      </c>
      <c r="D8848" t="s">
        <v>21</v>
      </c>
      <c r="E8848">
        <v>98390</v>
      </c>
      <c r="F8848" t="s">
        <v>22</v>
      </c>
      <c r="G8848" t="s">
        <v>23</v>
      </c>
      <c r="H8848" t="s">
        <v>24</v>
      </c>
      <c r="I8848" t="s">
        <v>24</v>
      </c>
      <c r="J8848" t="s">
        <v>25</v>
      </c>
      <c r="K8848" s="1">
        <v>43178</v>
      </c>
      <c r="L8848" t="s">
        <v>26</v>
      </c>
      <c r="N8848" t="s">
        <v>24</v>
      </c>
    </row>
    <row r="8849" spans="1:14" x14ac:dyDescent="0.25">
      <c r="A8849" t="s">
        <v>556</v>
      </c>
      <c r="B8849" t="s">
        <v>6842</v>
      </c>
      <c r="C8849" t="s">
        <v>463</v>
      </c>
      <c r="D8849" t="s">
        <v>21</v>
      </c>
      <c r="E8849">
        <v>98632</v>
      </c>
      <c r="F8849" t="s">
        <v>22</v>
      </c>
      <c r="G8849" t="s">
        <v>23</v>
      </c>
      <c r="H8849" t="s">
        <v>24</v>
      </c>
      <c r="I8849" t="s">
        <v>24</v>
      </c>
      <c r="J8849" t="s">
        <v>25</v>
      </c>
      <c r="K8849" s="1">
        <v>43178</v>
      </c>
      <c r="L8849" t="s">
        <v>26</v>
      </c>
      <c r="N8849" t="s">
        <v>24</v>
      </c>
    </row>
    <row r="8850" spans="1:14" x14ac:dyDescent="0.25">
      <c r="A8850" t="s">
        <v>4371</v>
      </c>
      <c r="B8850" t="s">
        <v>4372</v>
      </c>
      <c r="C8850" t="s">
        <v>224</v>
      </c>
      <c r="D8850" t="s">
        <v>21</v>
      </c>
      <c r="E8850">
        <v>98133</v>
      </c>
      <c r="F8850" t="s">
        <v>22</v>
      </c>
      <c r="G8850" t="s">
        <v>23</v>
      </c>
      <c r="H8850" t="s">
        <v>24</v>
      </c>
      <c r="I8850" t="s">
        <v>24</v>
      </c>
      <c r="J8850" t="s">
        <v>25</v>
      </c>
      <c r="K8850" s="1">
        <v>43175</v>
      </c>
      <c r="L8850" t="s">
        <v>26</v>
      </c>
      <c r="N8850" t="s">
        <v>24</v>
      </c>
    </row>
    <row r="8851" spans="1:14" x14ac:dyDescent="0.25">
      <c r="A8851" t="s">
        <v>4967</v>
      </c>
      <c r="B8851" t="s">
        <v>4968</v>
      </c>
      <c r="C8851" t="s">
        <v>224</v>
      </c>
      <c r="D8851" t="s">
        <v>21</v>
      </c>
      <c r="E8851">
        <v>98133</v>
      </c>
      <c r="F8851" t="s">
        <v>22</v>
      </c>
      <c r="G8851" t="s">
        <v>23</v>
      </c>
      <c r="H8851" t="s">
        <v>24</v>
      </c>
      <c r="I8851" t="s">
        <v>24</v>
      </c>
      <c r="J8851" t="s">
        <v>25</v>
      </c>
      <c r="K8851" s="1">
        <v>43175</v>
      </c>
      <c r="L8851" t="s">
        <v>26</v>
      </c>
      <c r="N8851" t="s">
        <v>24</v>
      </c>
    </row>
    <row r="8852" spans="1:14" x14ac:dyDescent="0.25">
      <c r="A8852" t="s">
        <v>2149</v>
      </c>
      <c r="B8852" t="s">
        <v>2150</v>
      </c>
      <c r="C8852" t="s">
        <v>2144</v>
      </c>
      <c r="D8852" t="s">
        <v>21</v>
      </c>
      <c r="E8852">
        <v>98155</v>
      </c>
      <c r="F8852" t="s">
        <v>22</v>
      </c>
      <c r="G8852" t="s">
        <v>23</v>
      </c>
      <c r="H8852" t="s">
        <v>24</v>
      </c>
      <c r="I8852" t="s">
        <v>24</v>
      </c>
      <c r="J8852" t="s">
        <v>25</v>
      </c>
      <c r="K8852" s="1">
        <v>43175</v>
      </c>
      <c r="L8852" t="s">
        <v>26</v>
      </c>
      <c r="N8852" t="s">
        <v>24</v>
      </c>
    </row>
    <row r="8853" spans="1:14" x14ac:dyDescent="0.25">
      <c r="A8853" t="s">
        <v>7769</v>
      </c>
      <c r="B8853" t="s">
        <v>7770</v>
      </c>
      <c r="C8853" t="s">
        <v>743</v>
      </c>
      <c r="D8853" t="s">
        <v>21</v>
      </c>
      <c r="E8853">
        <v>98597</v>
      </c>
      <c r="F8853" t="s">
        <v>22</v>
      </c>
      <c r="G8853" t="s">
        <v>23</v>
      </c>
      <c r="H8853" t="s">
        <v>24</v>
      </c>
      <c r="I8853" t="s">
        <v>24</v>
      </c>
      <c r="J8853" t="s">
        <v>25</v>
      </c>
      <c r="K8853" s="1">
        <v>43175</v>
      </c>
      <c r="L8853" t="s">
        <v>26</v>
      </c>
      <c r="N8853" t="s">
        <v>24</v>
      </c>
    </row>
    <row r="8854" spans="1:14" x14ac:dyDescent="0.25">
      <c r="A8854" t="s">
        <v>5368</v>
      </c>
      <c r="B8854" t="s">
        <v>5369</v>
      </c>
      <c r="C8854" t="s">
        <v>1270</v>
      </c>
      <c r="D8854" t="s">
        <v>21</v>
      </c>
      <c r="E8854">
        <v>98012</v>
      </c>
      <c r="F8854" t="s">
        <v>22</v>
      </c>
      <c r="G8854" t="s">
        <v>23</v>
      </c>
      <c r="H8854" t="s">
        <v>24</v>
      </c>
      <c r="I8854" t="s">
        <v>24</v>
      </c>
      <c r="J8854" t="s">
        <v>25</v>
      </c>
      <c r="K8854" s="1">
        <v>43175</v>
      </c>
      <c r="L8854" t="s">
        <v>26</v>
      </c>
      <c r="N8854" t="s">
        <v>24</v>
      </c>
    </row>
    <row r="8855" spans="1:14" x14ac:dyDescent="0.25">
      <c r="A8855" t="s">
        <v>4440</v>
      </c>
      <c r="B8855" t="s">
        <v>4441</v>
      </c>
      <c r="C8855" t="s">
        <v>1270</v>
      </c>
      <c r="D8855" t="s">
        <v>21</v>
      </c>
      <c r="E8855">
        <v>98021</v>
      </c>
      <c r="F8855" t="s">
        <v>22</v>
      </c>
      <c r="G8855" t="s">
        <v>23</v>
      </c>
      <c r="H8855" t="s">
        <v>24</v>
      </c>
      <c r="I8855" t="s">
        <v>24</v>
      </c>
      <c r="J8855" t="s">
        <v>25</v>
      </c>
      <c r="K8855" s="1">
        <v>43175</v>
      </c>
      <c r="L8855" t="s">
        <v>26</v>
      </c>
      <c r="N8855" t="s">
        <v>24</v>
      </c>
    </row>
    <row r="8856" spans="1:14" x14ac:dyDescent="0.25">
      <c r="A8856" t="s">
        <v>77</v>
      </c>
      <c r="B8856" t="s">
        <v>7791</v>
      </c>
      <c r="C8856" t="s">
        <v>743</v>
      </c>
      <c r="D8856" t="s">
        <v>21</v>
      </c>
      <c r="E8856">
        <v>98597</v>
      </c>
      <c r="F8856" t="s">
        <v>22</v>
      </c>
      <c r="G8856" t="s">
        <v>23</v>
      </c>
      <c r="H8856" t="s">
        <v>24</v>
      </c>
      <c r="I8856" t="s">
        <v>24</v>
      </c>
      <c r="J8856" t="s">
        <v>25</v>
      </c>
      <c r="K8856" s="1">
        <v>43175</v>
      </c>
      <c r="L8856" t="s">
        <v>26</v>
      </c>
      <c r="N8856" t="s">
        <v>24</v>
      </c>
    </row>
    <row r="8857" spans="1:14" x14ac:dyDescent="0.25">
      <c r="A8857" t="s">
        <v>7845</v>
      </c>
      <c r="B8857" t="s">
        <v>7846</v>
      </c>
      <c r="C8857" t="s">
        <v>800</v>
      </c>
      <c r="D8857" t="s">
        <v>21</v>
      </c>
      <c r="E8857">
        <v>98012</v>
      </c>
      <c r="F8857" t="s">
        <v>22</v>
      </c>
      <c r="G8857" t="s">
        <v>23</v>
      </c>
      <c r="H8857" t="s">
        <v>24</v>
      </c>
      <c r="I8857" t="s">
        <v>24</v>
      </c>
      <c r="J8857" t="s">
        <v>25</v>
      </c>
      <c r="K8857" s="1">
        <v>43175</v>
      </c>
      <c r="L8857" t="s">
        <v>26</v>
      </c>
      <c r="N8857" t="s">
        <v>24</v>
      </c>
    </row>
    <row r="8858" spans="1:14" x14ac:dyDescent="0.25">
      <c r="A8858" t="s">
        <v>2168</v>
      </c>
      <c r="B8858" t="s">
        <v>2169</v>
      </c>
      <c r="C8858" t="s">
        <v>454</v>
      </c>
      <c r="D8858" t="s">
        <v>21</v>
      </c>
      <c r="E8858">
        <v>98005</v>
      </c>
      <c r="F8858" t="s">
        <v>22</v>
      </c>
      <c r="G8858" t="s">
        <v>23</v>
      </c>
      <c r="H8858" t="s">
        <v>24</v>
      </c>
      <c r="I8858" t="s">
        <v>24</v>
      </c>
      <c r="J8858" t="s">
        <v>25</v>
      </c>
      <c r="K8858" s="1">
        <v>43174</v>
      </c>
      <c r="L8858" t="s">
        <v>26</v>
      </c>
      <c r="N8858" t="s">
        <v>24</v>
      </c>
    </row>
    <row r="8859" spans="1:14" x14ac:dyDescent="0.25">
      <c r="A8859" t="s">
        <v>6531</v>
      </c>
      <c r="B8859" t="s">
        <v>6532</v>
      </c>
      <c r="C8859" t="s">
        <v>20</v>
      </c>
      <c r="D8859" t="s">
        <v>21</v>
      </c>
      <c r="E8859">
        <v>98107</v>
      </c>
      <c r="F8859" t="s">
        <v>22</v>
      </c>
      <c r="G8859" t="s">
        <v>22</v>
      </c>
      <c r="H8859" t="s">
        <v>104</v>
      </c>
      <c r="I8859" t="s">
        <v>148</v>
      </c>
      <c r="J8859" s="1">
        <v>43146</v>
      </c>
      <c r="K8859" s="1">
        <v>43174</v>
      </c>
      <c r="L8859" t="s">
        <v>118</v>
      </c>
      <c r="N8859" t="s">
        <v>1854</v>
      </c>
    </row>
    <row r="8860" spans="1:14" x14ac:dyDescent="0.25">
      <c r="A8860" t="s">
        <v>1193</v>
      </c>
      <c r="B8860" t="s">
        <v>1194</v>
      </c>
      <c r="C8860" t="s">
        <v>286</v>
      </c>
      <c r="D8860" t="s">
        <v>21</v>
      </c>
      <c r="E8860">
        <v>98503</v>
      </c>
      <c r="F8860" t="s">
        <v>22</v>
      </c>
      <c r="G8860" t="s">
        <v>23</v>
      </c>
      <c r="H8860" t="s">
        <v>24</v>
      </c>
      <c r="I8860" t="s">
        <v>24</v>
      </c>
      <c r="J8860" t="s">
        <v>25</v>
      </c>
      <c r="K8860" s="1">
        <v>43174</v>
      </c>
      <c r="L8860" t="s">
        <v>26</v>
      </c>
      <c r="N8860" t="s">
        <v>24</v>
      </c>
    </row>
    <row r="8861" spans="1:14" x14ac:dyDescent="0.25">
      <c r="A8861" t="s">
        <v>413</v>
      </c>
      <c r="B8861" t="s">
        <v>4645</v>
      </c>
      <c r="C8861" t="s">
        <v>20</v>
      </c>
      <c r="D8861" t="s">
        <v>21</v>
      </c>
      <c r="E8861">
        <v>98101</v>
      </c>
      <c r="F8861" t="s">
        <v>22</v>
      </c>
      <c r="G8861" t="s">
        <v>23</v>
      </c>
      <c r="H8861" t="s">
        <v>24</v>
      </c>
      <c r="I8861" t="s">
        <v>24</v>
      </c>
      <c r="J8861" t="s">
        <v>25</v>
      </c>
      <c r="K8861" s="1">
        <v>43174</v>
      </c>
      <c r="L8861" t="s">
        <v>26</v>
      </c>
      <c r="N8861" t="s">
        <v>24</v>
      </c>
    </row>
    <row r="8862" spans="1:14" x14ac:dyDescent="0.25">
      <c r="A8862" t="s">
        <v>10536</v>
      </c>
      <c r="B8862" t="s">
        <v>2200</v>
      </c>
      <c r="C8862" t="s">
        <v>20</v>
      </c>
      <c r="D8862" t="s">
        <v>21</v>
      </c>
      <c r="E8862">
        <v>98105</v>
      </c>
      <c r="F8862" t="s">
        <v>22</v>
      </c>
      <c r="G8862" t="s">
        <v>23</v>
      </c>
      <c r="H8862" t="s">
        <v>24</v>
      </c>
      <c r="I8862" t="s">
        <v>24</v>
      </c>
      <c r="J8862" t="s">
        <v>25</v>
      </c>
      <c r="K8862" s="1">
        <v>43174</v>
      </c>
      <c r="L8862" t="s">
        <v>26</v>
      </c>
      <c r="N8862" t="s">
        <v>24</v>
      </c>
    </row>
    <row r="8863" spans="1:14" x14ac:dyDescent="0.25">
      <c r="A8863" t="s">
        <v>607</v>
      </c>
      <c r="B8863" t="s">
        <v>3841</v>
      </c>
      <c r="C8863" t="s">
        <v>3835</v>
      </c>
      <c r="D8863" t="s">
        <v>21</v>
      </c>
      <c r="E8863">
        <v>98045</v>
      </c>
      <c r="F8863" t="s">
        <v>22</v>
      </c>
      <c r="G8863" t="s">
        <v>23</v>
      </c>
      <c r="H8863" t="s">
        <v>24</v>
      </c>
      <c r="I8863" t="s">
        <v>24</v>
      </c>
      <c r="J8863" t="s">
        <v>25</v>
      </c>
      <c r="K8863" s="1">
        <v>43174</v>
      </c>
      <c r="L8863" t="s">
        <v>26</v>
      </c>
      <c r="N8863" t="s">
        <v>24</v>
      </c>
    </row>
    <row r="8864" spans="1:14" x14ac:dyDescent="0.25">
      <c r="A8864" t="s">
        <v>4169</v>
      </c>
      <c r="B8864" t="s">
        <v>4170</v>
      </c>
      <c r="C8864" t="s">
        <v>20</v>
      </c>
      <c r="D8864" t="s">
        <v>21</v>
      </c>
      <c r="E8864">
        <v>98125</v>
      </c>
      <c r="F8864" t="s">
        <v>22</v>
      </c>
      <c r="G8864" t="s">
        <v>23</v>
      </c>
      <c r="H8864" t="s">
        <v>24</v>
      </c>
      <c r="I8864" t="s">
        <v>24</v>
      </c>
      <c r="J8864" t="s">
        <v>25</v>
      </c>
      <c r="K8864" s="1">
        <v>43174</v>
      </c>
      <c r="L8864" t="s">
        <v>26</v>
      </c>
      <c r="N8864" t="s">
        <v>24</v>
      </c>
    </row>
    <row r="8865" spans="1:14" x14ac:dyDescent="0.25">
      <c r="A8865" t="s">
        <v>818</v>
      </c>
      <c r="B8865" t="s">
        <v>5830</v>
      </c>
      <c r="C8865" t="s">
        <v>215</v>
      </c>
      <c r="D8865" t="s">
        <v>21</v>
      </c>
      <c r="E8865">
        <v>98003</v>
      </c>
      <c r="F8865" t="s">
        <v>22</v>
      </c>
      <c r="G8865" t="s">
        <v>23</v>
      </c>
      <c r="H8865" t="s">
        <v>24</v>
      </c>
      <c r="I8865" t="s">
        <v>24</v>
      </c>
      <c r="J8865" t="s">
        <v>25</v>
      </c>
      <c r="K8865" s="1">
        <v>43174</v>
      </c>
      <c r="L8865" t="s">
        <v>26</v>
      </c>
      <c r="N8865" t="s">
        <v>24</v>
      </c>
    </row>
    <row r="8866" spans="1:14" x14ac:dyDescent="0.25">
      <c r="A8866" t="s">
        <v>10537</v>
      </c>
      <c r="B8866" t="s">
        <v>10538</v>
      </c>
      <c r="C8866" t="s">
        <v>3880</v>
      </c>
      <c r="D8866" t="s">
        <v>21</v>
      </c>
      <c r="E8866">
        <v>98922</v>
      </c>
      <c r="F8866" t="s">
        <v>22</v>
      </c>
      <c r="G8866" t="s">
        <v>23</v>
      </c>
      <c r="H8866" t="s">
        <v>24</v>
      </c>
      <c r="I8866" t="s">
        <v>24</v>
      </c>
      <c r="J8866" t="s">
        <v>25</v>
      </c>
      <c r="K8866" s="1">
        <v>43174</v>
      </c>
      <c r="L8866" t="s">
        <v>26</v>
      </c>
      <c r="N8866" t="s">
        <v>24</v>
      </c>
    </row>
    <row r="8867" spans="1:14" x14ac:dyDescent="0.25">
      <c r="A8867" t="s">
        <v>8893</v>
      </c>
      <c r="B8867" t="s">
        <v>8894</v>
      </c>
      <c r="C8867" t="s">
        <v>8895</v>
      </c>
      <c r="D8867" t="s">
        <v>21</v>
      </c>
      <c r="E8867">
        <v>98562</v>
      </c>
      <c r="F8867" t="s">
        <v>22</v>
      </c>
      <c r="G8867" t="s">
        <v>23</v>
      </c>
      <c r="H8867" t="s">
        <v>24</v>
      </c>
      <c r="I8867" t="s">
        <v>24</v>
      </c>
      <c r="J8867" t="s">
        <v>25</v>
      </c>
      <c r="K8867" s="1">
        <v>43174</v>
      </c>
      <c r="L8867" t="s">
        <v>26</v>
      </c>
      <c r="N8867" t="s">
        <v>24</v>
      </c>
    </row>
    <row r="8868" spans="1:14" x14ac:dyDescent="0.25">
      <c r="A8868" t="s">
        <v>3220</v>
      </c>
      <c r="B8868" t="s">
        <v>5167</v>
      </c>
      <c r="C8868" t="s">
        <v>132</v>
      </c>
      <c r="D8868" t="s">
        <v>21</v>
      </c>
      <c r="E8868">
        <v>99301</v>
      </c>
      <c r="F8868" t="s">
        <v>22</v>
      </c>
      <c r="G8868" t="s">
        <v>22</v>
      </c>
      <c r="H8868" t="s">
        <v>116</v>
      </c>
      <c r="I8868" t="s">
        <v>117</v>
      </c>
      <c r="J8868" s="1">
        <v>43145</v>
      </c>
      <c r="K8868" s="1">
        <v>43174</v>
      </c>
      <c r="L8868" t="s">
        <v>118</v>
      </c>
      <c r="N8868" t="s">
        <v>1849</v>
      </c>
    </row>
    <row r="8869" spans="1:14" x14ac:dyDescent="0.25">
      <c r="A8869" t="s">
        <v>8095</v>
      </c>
      <c r="B8869" t="s">
        <v>8096</v>
      </c>
      <c r="C8869" t="s">
        <v>20</v>
      </c>
      <c r="D8869" t="s">
        <v>21</v>
      </c>
      <c r="E8869">
        <v>98121</v>
      </c>
      <c r="F8869" t="s">
        <v>22</v>
      </c>
      <c r="G8869" t="s">
        <v>23</v>
      </c>
      <c r="H8869" t="s">
        <v>24</v>
      </c>
      <c r="I8869" t="s">
        <v>24</v>
      </c>
      <c r="J8869" t="s">
        <v>25</v>
      </c>
      <c r="K8869" s="1">
        <v>43174</v>
      </c>
      <c r="L8869" t="s">
        <v>26</v>
      </c>
      <c r="N8869" t="s">
        <v>24</v>
      </c>
    </row>
    <row r="8870" spans="1:14" x14ac:dyDescent="0.25">
      <c r="A8870" t="s">
        <v>7496</v>
      </c>
      <c r="B8870" t="s">
        <v>7497</v>
      </c>
      <c r="C8870" t="s">
        <v>132</v>
      </c>
      <c r="D8870" t="s">
        <v>21</v>
      </c>
      <c r="E8870">
        <v>99301</v>
      </c>
      <c r="F8870" t="s">
        <v>22</v>
      </c>
      <c r="G8870" t="s">
        <v>22</v>
      </c>
      <c r="H8870" t="s">
        <v>104</v>
      </c>
      <c r="I8870" t="s">
        <v>105</v>
      </c>
      <c r="J8870" s="1">
        <v>43142</v>
      </c>
      <c r="K8870" s="1">
        <v>43174</v>
      </c>
      <c r="L8870" t="s">
        <v>118</v>
      </c>
      <c r="N8870" t="s">
        <v>1858</v>
      </c>
    </row>
    <row r="8871" spans="1:14" x14ac:dyDescent="0.25">
      <c r="A8871" t="s">
        <v>8289</v>
      </c>
      <c r="B8871" t="s">
        <v>8290</v>
      </c>
      <c r="C8871" t="s">
        <v>7623</v>
      </c>
      <c r="D8871" t="s">
        <v>21</v>
      </c>
      <c r="E8871">
        <v>98589</v>
      </c>
      <c r="F8871" t="s">
        <v>22</v>
      </c>
      <c r="G8871" t="s">
        <v>23</v>
      </c>
      <c r="H8871" t="s">
        <v>24</v>
      </c>
      <c r="I8871" t="s">
        <v>24</v>
      </c>
      <c r="J8871" t="s">
        <v>25</v>
      </c>
      <c r="K8871" s="1">
        <v>43174</v>
      </c>
      <c r="L8871" t="s">
        <v>26</v>
      </c>
      <c r="N8871" t="s">
        <v>24</v>
      </c>
    </row>
    <row r="8872" spans="1:14" x14ac:dyDescent="0.25">
      <c r="A8872" t="s">
        <v>10539</v>
      </c>
      <c r="B8872" t="s">
        <v>7131</v>
      </c>
      <c r="C8872" t="s">
        <v>3880</v>
      </c>
      <c r="D8872" t="s">
        <v>21</v>
      </c>
      <c r="E8872">
        <v>98922</v>
      </c>
      <c r="F8872" t="s">
        <v>22</v>
      </c>
      <c r="G8872" t="s">
        <v>23</v>
      </c>
      <c r="H8872" t="s">
        <v>24</v>
      </c>
      <c r="I8872" t="s">
        <v>24</v>
      </c>
      <c r="J8872" t="s">
        <v>25</v>
      </c>
      <c r="K8872" s="1">
        <v>43173</v>
      </c>
      <c r="L8872" t="s">
        <v>26</v>
      </c>
      <c r="N8872" t="s">
        <v>24</v>
      </c>
    </row>
    <row r="8873" spans="1:14" x14ac:dyDescent="0.25">
      <c r="A8873" t="s">
        <v>3898</v>
      </c>
      <c r="B8873" t="s">
        <v>3899</v>
      </c>
      <c r="C8873" t="s">
        <v>3880</v>
      </c>
      <c r="D8873" t="s">
        <v>21</v>
      </c>
      <c r="E8873">
        <v>98922</v>
      </c>
      <c r="F8873" t="s">
        <v>22</v>
      </c>
      <c r="G8873" t="s">
        <v>23</v>
      </c>
      <c r="H8873" t="s">
        <v>24</v>
      </c>
      <c r="I8873" t="s">
        <v>24</v>
      </c>
      <c r="J8873" t="s">
        <v>25</v>
      </c>
      <c r="K8873" s="1">
        <v>43173</v>
      </c>
      <c r="L8873" t="s">
        <v>26</v>
      </c>
      <c r="N8873" t="s">
        <v>24</v>
      </c>
    </row>
    <row r="8874" spans="1:14" x14ac:dyDescent="0.25">
      <c r="A8874" t="s">
        <v>5440</v>
      </c>
      <c r="B8874" t="s">
        <v>5441</v>
      </c>
      <c r="C8874" t="s">
        <v>215</v>
      </c>
      <c r="D8874" t="s">
        <v>21</v>
      </c>
      <c r="E8874">
        <v>98003</v>
      </c>
      <c r="F8874" t="s">
        <v>22</v>
      </c>
      <c r="G8874" t="s">
        <v>23</v>
      </c>
      <c r="H8874" t="s">
        <v>24</v>
      </c>
      <c r="I8874" t="s">
        <v>24</v>
      </c>
      <c r="J8874" t="s">
        <v>25</v>
      </c>
      <c r="K8874" s="1">
        <v>43173</v>
      </c>
      <c r="L8874" t="s">
        <v>26</v>
      </c>
      <c r="N8874" t="s">
        <v>24</v>
      </c>
    </row>
    <row r="8875" spans="1:14" x14ac:dyDescent="0.25">
      <c r="A8875" t="s">
        <v>111</v>
      </c>
      <c r="B8875" t="s">
        <v>5817</v>
      </c>
      <c r="C8875" t="s">
        <v>215</v>
      </c>
      <c r="D8875" t="s">
        <v>21</v>
      </c>
      <c r="E8875">
        <v>98003</v>
      </c>
      <c r="F8875" t="s">
        <v>22</v>
      </c>
      <c r="G8875" t="s">
        <v>23</v>
      </c>
      <c r="H8875" t="s">
        <v>24</v>
      </c>
      <c r="I8875" t="s">
        <v>24</v>
      </c>
      <c r="J8875" t="s">
        <v>25</v>
      </c>
      <c r="K8875" s="1">
        <v>43173</v>
      </c>
      <c r="L8875" t="s">
        <v>26</v>
      </c>
      <c r="N8875" t="s">
        <v>24</v>
      </c>
    </row>
    <row r="8876" spans="1:14" x14ac:dyDescent="0.25">
      <c r="A8876" t="s">
        <v>3900</v>
      </c>
      <c r="B8876" t="s">
        <v>3901</v>
      </c>
      <c r="C8876" t="s">
        <v>3880</v>
      </c>
      <c r="D8876" t="s">
        <v>21</v>
      </c>
      <c r="E8876">
        <v>98922</v>
      </c>
      <c r="F8876" t="s">
        <v>22</v>
      </c>
      <c r="G8876" t="s">
        <v>23</v>
      </c>
      <c r="H8876" t="s">
        <v>24</v>
      </c>
      <c r="I8876" t="s">
        <v>24</v>
      </c>
      <c r="J8876" t="s">
        <v>25</v>
      </c>
      <c r="K8876" s="1">
        <v>43173</v>
      </c>
      <c r="L8876" t="s">
        <v>26</v>
      </c>
      <c r="N8876" t="s">
        <v>24</v>
      </c>
    </row>
    <row r="8877" spans="1:14" x14ac:dyDescent="0.25">
      <c r="A8877" t="s">
        <v>994</v>
      </c>
      <c r="B8877" t="s">
        <v>6030</v>
      </c>
      <c r="C8877" t="s">
        <v>215</v>
      </c>
      <c r="D8877" t="s">
        <v>21</v>
      </c>
      <c r="E8877">
        <v>98003</v>
      </c>
      <c r="F8877" t="s">
        <v>22</v>
      </c>
      <c r="G8877" t="s">
        <v>23</v>
      </c>
      <c r="H8877" t="s">
        <v>24</v>
      </c>
      <c r="I8877" t="s">
        <v>24</v>
      </c>
      <c r="J8877" t="s">
        <v>25</v>
      </c>
      <c r="K8877" s="1">
        <v>43173</v>
      </c>
      <c r="L8877" t="s">
        <v>26</v>
      </c>
      <c r="N8877" t="s">
        <v>24</v>
      </c>
    </row>
    <row r="8878" spans="1:14" x14ac:dyDescent="0.25">
      <c r="A8878" t="s">
        <v>7475</v>
      </c>
      <c r="B8878" t="s">
        <v>7476</v>
      </c>
      <c r="C8878" t="s">
        <v>1558</v>
      </c>
      <c r="D8878" t="s">
        <v>21</v>
      </c>
      <c r="E8878">
        <v>98569</v>
      </c>
      <c r="F8878" t="s">
        <v>22</v>
      </c>
      <c r="G8878" t="s">
        <v>23</v>
      </c>
      <c r="H8878" t="s">
        <v>24</v>
      </c>
      <c r="I8878" t="s">
        <v>24</v>
      </c>
      <c r="J8878" t="s">
        <v>25</v>
      </c>
      <c r="K8878" s="1">
        <v>43173</v>
      </c>
      <c r="L8878" t="s">
        <v>26</v>
      </c>
      <c r="N8878" t="s">
        <v>24</v>
      </c>
    </row>
    <row r="8879" spans="1:14" x14ac:dyDescent="0.25">
      <c r="A8879" t="s">
        <v>4427</v>
      </c>
      <c r="B8879" t="s">
        <v>4428</v>
      </c>
      <c r="C8879" t="s">
        <v>492</v>
      </c>
      <c r="D8879" t="s">
        <v>21</v>
      </c>
      <c r="E8879">
        <v>98513</v>
      </c>
      <c r="F8879" t="s">
        <v>22</v>
      </c>
      <c r="G8879" t="s">
        <v>23</v>
      </c>
      <c r="H8879" t="s">
        <v>24</v>
      </c>
      <c r="I8879" t="s">
        <v>24</v>
      </c>
      <c r="J8879" t="s">
        <v>25</v>
      </c>
      <c r="K8879" s="1">
        <v>43173</v>
      </c>
      <c r="L8879" t="s">
        <v>26</v>
      </c>
      <c r="N8879" t="s">
        <v>24</v>
      </c>
    </row>
    <row r="8880" spans="1:14" x14ac:dyDescent="0.25">
      <c r="A8880" t="s">
        <v>7159</v>
      </c>
      <c r="B8880" t="s">
        <v>7160</v>
      </c>
      <c r="C8880" t="s">
        <v>84</v>
      </c>
      <c r="D8880" t="s">
        <v>21</v>
      </c>
      <c r="E8880">
        <v>98926</v>
      </c>
      <c r="F8880" t="s">
        <v>22</v>
      </c>
      <c r="G8880" t="s">
        <v>23</v>
      </c>
      <c r="H8880" t="s">
        <v>24</v>
      </c>
      <c r="I8880" t="s">
        <v>24</v>
      </c>
      <c r="J8880" t="s">
        <v>25</v>
      </c>
      <c r="K8880" s="1">
        <v>43173</v>
      </c>
      <c r="L8880" t="s">
        <v>26</v>
      </c>
      <c r="N8880" t="s">
        <v>24</v>
      </c>
    </row>
    <row r="8881" spans="1:14" x14ac:dyDescent="0.25">
      <c r="A8881" t="s">
        <v>10540</v>
      </c>
      <c r="B8881" t="s">
        <v>7124</v>
      </c>
      <c r="C8881" t="s">
        <v>3880</v>
      </c>
      <c r="D8881" t="s">
        <v>21</v>
      </c>
      <c r="E8881">
        <v>98922</v>
      </c>
      <c r="F8881" t="s">
        <v>22</v>
      </c>
      <c r="G8881" t="s">
        <v>23</v>
      </c>
      <c r="H8881" t="s">
        <v>24</v>
      </c>
      <c r="I8881" t="s">
        <v>24</v>
      </c>
      <c r="J8881" t="s">
        <v>25</v>
      </c>
      <c r="K8881" s="1">
        <v>43173</v>
      </c>
      <c r="L8881" t="s">
        <v>26</v>
      </c>
      <c r="N8881" t="s">
        <v>24</v>
      </c>
    </row>
    <row r="8882" spans="1:14" x14ac:dyDescent="0.25">
      <c r="A8882" t="s">
        <v>783</v>
      </c>
      <c r="B8882" t="s">
        <v>6042</v>
      </c>
      <c r="C8882" t="s">
        <v>215</v>
      </c>
      <c r="D8882" t="s">
        <v>21</v>
      </c>
      <c r="E8882">
        <v>98003</v>
      </c>
      <c r="F8882" t="s">
        <v>22</v>
      </c>
      <c r="G8882" t="s">
        <v>23</v>
      </c>
      <c r="H8882" t="s">
        <v>24</v>
      </c>
      <c r="I8882" t="s">
        <v>24</v>
      </c>
      <c r="J8882" t="s">
        <v>25</v>
      </c>
      <c r="K8882" s="1">
        <v>43173</v>
      </c>
      <c r="L8882" t="s">
        <v>26</v>
      </c>
      <c r="N8882" t="s">
        <v>24</v>
      </c>
    </row>
    <row r="8883" spans="1:14" x14ac:dyDescent="0.25">
      <c r="A8883" t="s">
        <v>3902</v>
      </c>
      <c r="B8883" t="s">
        <v>3903</v>
      </c>
      <c r="C8883" t="s">
        <v>3890</v>
      </c>
      <c r="D8883" t="s">
        <v>21</v>
      </c>
      <c r="E8883">
        <v>98940</v>
      </c>
      <c r="F8883" t="s">
        <v>22</v>
      </c>
      <c r="G8883" t="s">
        <v>23</v>
      </c>
      <c r="H8883" t="s">
        <v>24</v>
      </c>
      <c r="I8883" t="s">
        <v>24</v>
      </c>
      <c r="J8883" t="s">
        <v>25</v>
      </c>
      <c r="K8883" s="1">
        <v>43173</v>
      </c>
      <c r="L8883" t="s">
        <v>26</v>
      </c>
      <c r="N8883" t="s">
        <v>24</v>
      </c>
    </row>
    <row r="8884" spans="1:14" x14ac:dyDescent="0.25">
      <c r="A8884" t="s">
        <v>3912</v>
      </c>
      <c r="B8884" t="s">
        <v>3913</v>
      </c>
      <c r="C8884" t="s">
        <v>3880</v>
      </c>
      <c r="D8884" t="s">
        <v>21</v>
      </c>
      <c r="E8884">
        <v>98922</v>
      </c>
      <c r="F8884" t="s">
        <v>22</v>
      </c>
      <c r="G8884" t="s">
        <v>23</v>
      </c>
      <c r="H8884" t="s">
        <v>24</v>
      </c>
      <c r="I8884" t="s">
        <v>24</v>
      </c>
      <c r="J8884" t="s">
        <v>25</v>
      </c>
      <c r="K8884" s="1">
        <v>43173</v>
      </c>
      <c r="L8884" t="s">
        <v>26</v>
      </c>
      <c r="N8884" t="s">
        <v>24</v>
      </c>
    </row>
    <row r="8885" spans="1:14" x14ac:dyDescent="0.25">
      <c r="A8885" t="s">
        <v>4299</v>
      </c>
      <c r="B8885" t="s">
        <v>4300</v>
      </c>
      <c r="C8885" t="s">
        <v>286</v>
      </c>
      <c r="D8885" t="s">
        <v>21</v>
      </c>
      <c r="E8885">
        <v>98513</v>
      </c>
      <c r="F8885" t="s">
        <v>22</v>
      </c>
      <c r="G8885" t="s">
        <v>23</v>
      </c>
      <c r="H8885" t="s">
        <v>24</v>
      </c>
      <c r="I8885" t="s">
        <v>24</v>
      </c>
      <c r="J8885" t="s">
        <v>25</v>
      </c>
      <c r="K8885" s="1">
        <v>43173</v>
      </c>
      <c r="L8885" t="s">
        <v>26</v>
      </c>
      <c r="N8885" t="s">
        <v>24</v>
      </c>
    </row>
    <row r="8886" spans="1:14" x14ac:dyDescent="0.25">
      <c r="A8886" t="s">
        <v>8261</v>
      </c>
      <c r="B8886" t="s">
        <v>8262</v>
      </c>
      <c r="C8886" t="s">
        <v>331</v>
      </c>
      <c r="D8886" t="s">
        <v>21</v>
      </c>
      <c r="E8886">
        <v>98596</v>
      </c>
      <c r="F8886" t="s">
        <v>22</v>
      </c>
      <c r="G8886" t="s">
        <v>23</v>
      </c>
      <c r="H8886" t="s">
        <v>24</v>
      </c>
      <c r="I8886" t="s">
        <v>24</v>
      </c>
      <c r="J8886" t="s">
        <v>25</v>
      </c>
      <c r="K8886" s="1">
        <v>43173</v>
      </c>
      <c r="L8886" t="s">
        <v>26</v>
      </c>
      <c r="N8886" t="s">
        <v>24</v>
      </c>
    </row>
    <row r="8887" spans="1:14" x14ac:dyDescent="0.25">
      <c r="A8887" t="s">
        <v>6244</v>
      </c>
      <c r="B8887" t="s">
        <v>6245</v>
      </c>
      <c r="C8887" t="s">
        <v>215</v>
      </c>
      <c r="D8887" t="s">
        <v>21</v>
      </c>
      <c r="E8887">
        <v>98003</v>
      </c>
      <c r="F8887" t="s">
        <v>22</v>
      </c>
      <c r="G8887" t="s">
        <v>23</v>
      </c>
      <c r="H8887" t="s">
        <v>24</v>
      </c>
      <c r="I8887" t="s">
        <v>24</v>
      </c>
      <c r="J8887" t="s">
        <v>25</v>
      </c>
      <c r="K8887" s="1">
        <v>43172</v>
      </c>
      <c r="L8887" t="s">
        <v>26</v>
      </c>
      <c r="N8887" t="s">
        <v>24</v>
      </c>
    </row>
    <row r="8888" spans="1:14" x14ac:dyDescent="0.25">
      <c r="A8888" t="s">
        <v>5432</v>
      </c>
      <c r="B8888" t="s">
        <v>5433</v>
      </c>
      <c r="C8888" t="s">
        <v>215</v>
      </c>
      <c r="D8888" t="s">
        <v>21</v>
      </c>
      <c r="E8888">
        <v>98003</v>
      </c>
      <c r="F8888" t="s">
        <v>22</v>
      </c>
      <c r="G8888" t="s">
        <v>23</v>
      </c>
      <c r="H8888" t="s">
        <v>24</v>
      </c>
      <c r="I8888" t="s">
        <v>24</v>
      </c>
      <c r="J8888" t="s">
        <v>25</v>
      </c>
      <c r="K8888" s="1">
        <v>43172</v>
      </c>
      <c r="L8888" t="s">
        <v>26</v>
      </c>
      <c r="N8888" t="s">
        <v>24</v>
      </c>
    </row>
    <row r="8889" spans="1:14" x14ac:dyDescent="0.25">
      <c r="A8889" t="s">
        <v>6180</v>
      </c>
      <c r="B8889" t="s">
        <v>6181</v>
      </c>
      <c r="C8889" t="s">
        <v>215</v>
      </c>
      <c r="D8889" t="s">
        <v>21</v>
      </c>
      <c r="E8889">
        <v>98003</v>
      </c>
      <c r="F8889" t="s">
        <v>22</v>
      </c>
      <c r="G8889" t="s">
        <v>23</v>
      </c>
      <c r="H8889" t="s">
        <v>24</v>
      </c>
      <c r="I8889" t="s">
        <v>24</v>
      </c>
      <c r="J8889" t="s">
        <v>25</v>
      </c>
      <c r="K8889" s="1">
        <v>43172</v>
      </c>
      <c r="L8889" t="s">
        <v>26</v>
      </c>
      <c r="N8889" t="s">
        <v>24</v>
      </c>
    </row>
    <row r="8890" spans="1:14" x14ac:dyDescent="0.25">
      <c r="A8890" t="s">
        <v>5436</v>
      </c>
      <c r="B8890" t="s">
        <v>5437</v>
      </c>
      <c r="C8890" t="s">
        <v>215</v>
      </c>
      <c r="D8890" t="s">
        <v>21</v>
      </c>
      <c r="E8890">
        <v>98003</v>
      </c>
      <c r="F8890" t="s">
        <v>22</v>
      </c>
      <c r="G8890" t="s">
        <v>23</v>
      </c>
      <c r="H8890" t="s">
        <v>24</v>
      </c>
      <c r="I8890" t="s">
        <v>24</v>
      </c>
      <c r="J8890" t="s">
        <v>25</v>
      </c>
      <c r="K8890" s="1">
        <v>43172</v>
      </c>
      <c r="L8890" t="s">
        <v>26</v>
      </c>
      <c r="N8890" t="s">
        <v>24</v>
      </c>
    </row>
    <row r="8891" spans="1:14" x14ac:dyDescent="0.25">
      <c r="A8891" t="s">
        <v>5352</v>
      </c>
      <c r="B8891" t="s">
        <v>5353</v>
      </c>
      <c r="C8891" t="s">
        <v>215</v>
      </c>
      <c r="D8891" t="s">
        <v>21</v>
      </c>
      <c r="E8891">
        <v>98023</v>
      </c>
      <c r="F8891" t="s">
        <v>22</v>
      </c>
      <c r="G8891" t="s">
        <v>23</v>
      </c>
      <c r="H8891" t="s">
        <v>24</v>
      </c>
      <c r="I8891" t="s">
        <v>24</v>
      </c>
      <c r="J8891" t="s">
        <v>25</v>
      </c>
      <c r="K8891" s="1">
        <v>43172</v>
      </c>
      <c r="L8891" t="s">
        <v>26</v>
      </c>
      <c r="N8891" t="s">
        <v>24</v>
      </c>
    </row>
    <row r="8892" spans="1:14" x14ac:dyDescent="0.25">
      <c r="A8892" t="s">
        <v>5809</v>
      </c>
      <c r="B8892" t="s">
        <v>5810</v>
      </c>
      <c r="C8892" t="s">
        <v>215</v>
      </c>
      <c r="D8892" t="s">
        <v>21</v>
      </c>
      <c r="E8892">
        <v>98023</v>
      </c>
      <c r="F8892" t="s">
        <v>22</v>
      </c>
      <c r="G8892" t="s">
        <v>23</v>
      </c>
      <c r="H8892" t="s">
        <v>24</v>
      </c>
      <c r="I8892" t="s">
        <v>24</v>
      </c>
      <c r="J8892" t="s">
        <v>25</v>
      </c>
      <c r="K8892" s="1">
        <v>43172</v>
      </c>
      <c r="L8892" t="s">
        <v>26</v>
      </c>
      <c r="N8892" t="s">
        <v>24</v>
      </c>
    </row>
    <row r="8893" spans="1:14" x14ac:dyDescent="0.25">
      <c r="A8893" t="s">
        <v>6264</v>
      </c>
      <c r="B8893" t="s">
        <v>6265</v>
      </c>
      <c r="C8893" t="s">
        <v>215</v>
      </c>
      <c r="D8893" t="s">
        <v>21</v>
      </c>
      <c r="E8893">
        <v>98003</v>
      </c>
      <c r="F8893" t="s">
        <v>22</v>
      </c>
      <c r="G8893" t="s">
        <v>23</v>
      </c>
      <c r="H8893" t="s">
        <v>24</v>
      </c>
      <c r="I8893" t="s">
        <v>24</v>
      </c>
      <c r="J8893" t="s">
        <v>25</v>
      </c>
      <c r="K8893" s="1">
        <v>43172</v>
      </c>
      <c r="L8893" t="s">
        <v>26</v>
      </c>
      <c r="N8893" t="s">
        <v>24</v>
      </c>
    </row>
    <row r="8894" spans="1:14" x14ac:dyDescent="0.25">
      <c r="A8894" t="s">
        <v>503</v>
      </c>
      <c r="B8894" t="s">
        <v>5453</v>
      </c>
      <c r="C8894" t="s">
        <v>215</v>
      </c>
      <c r="D8894" t="s">
        <v>21</v>
      </c>
      <c r="E8894">
        <v>98023</v>
      </c>
      <c r="F8894" t="s">
        <v>22</v>
      </c>
      <c r="G8894" t="s">
        <v>23</v>
      </c>
      <c r="H8894" t="s">
        <v>24</v>
      </c>
      <c r="I8894" t="s">
        <v>24</v>
      </c>
      <c r="J8894" t="s">
        <v>25</v>
      </c>
      <c r="K8894" s="1">
        <v>43172</v>
      </c>
      <c r="L8894" t="s">
        <v>26</v>
      </c>
      <c r="N8894" t="s">
        <v>24</v>
      </c>
    </row>
    <row r="8895" spans="1:14" x14ac:dyDescent="0.25">
      <c r="A8895" t="s">
        <v>10541</v>
      </c>
      <c r="B8895" t="s">
        <v>1282</v>
      </c>
      <c r="C8895" t="s">
        <v>1283</v>
      </c>
      <c r="D8895" t="s">
        <v>21</v>
      </c>
      <c r="E8895">
        <v>98802</v>
      </c>
      <c r="F8895" t="s">
        <v>23</v>
      </c>
      <c r="G8895" t="s">
        <v>23</v>
      </c>
      <c r="H8895" t="s">
        <v>24</v>
      </c>
      <c r="I8895" t="s">
        <v>24</v>
      </c>
      <c r="J8895" t="s">
        <v>25</v>
      </c>
      <c r="K8895" s="1">
        <v>43172</v>
      </c>
      <c r="L8895" t="s">
        <v>26</v>
      </c>
      <c r="N8895" t="s">
        <v>24</v>
      </c>
    </row>
    <row r="8896" spans="1:14" x14ac:dyDescent="0.25">
      <c r="A8896" t="s">
        <v>316</v>
      </c>
      <c r="B8896" t="s">
        <v>5831</v>
      </c>
      <c r="C8896" t="s">
        <v>215</v>
      </c>
      <c r="D8896" t="s">
        <v>21</v>
      </c>
      <c r="E8896">
        <v>98023</v>
      </c>
      <c r="F8896" t="s">
        <v>22</v>
      </c>
      <c r="G8896" t="s">
        <v>23</v>
      </c>
      <c r="H8896" t="s">
        <v>24</v>
      </c>
      <c r="I8896" t="s">
        <v>24</v>
      </c>
      <c r="J8896" t="s">
        <v>25</v>
      </c>
      <c r="K8896" s="1">
        <v>43172</v>
      </c>
      <c r="L8896" t="s">
        <v>26</v>
      </c>
      <c r="N8896" t="s">
        <v>24</v>
      </c>
    </row>
    <row r="8897" spans="1:14" x14ac:dyDescent="0.25">
      <c r="A8897" t="s">
        <v>213</v>
      </c>
      <c r="B8897" t="s">
        <v>4128</v>
      </c>
      <c r="C8897" t="s">
        <v>215</v>
      </c>
      <c r="D8897" t="s">
        <v>21</v>
      </c>
      <c r="E8897">
        <v>98023</v>
      </c>
      <c r="F8897" t="s">
        <v>22</v>
      </c>
      <c r="G8897" t="s">
        <v>23</v>
      </c>
      <c r="H8897" t="s">
        <v>24</v>
      </c>
      <c r="I8897" t="s">
        <v>24</v>
      </c>
      <c r="J8897" t="s">
        <v>25</v>
      </c>
      <c r="K8897" s="1">
        <v>43172</v>
      </c>
      <c r="L8897" t="s">
        <v>26</v>
      </c>
      <c r="N8897" t="s">
        <v>24</v>
      </c>
    </row>
    <row r="8898" spans="1:14" x14ac:dyDescent="0.25">
      <c r="A8898" t="s">
        <v>3218</v>
      </c>
      <c r="B8898" t="s">
        <v>3219</v>
      </c>
      <c r="C8898" t="s">
        <v>53</v>
      </c>
      <c r="D8898" t="s">
        <v>21</v>
      </c>
      <c r="E8898">
        <v>98815</v>
      </c>
      <c r="F8898" t="s">
        <v>23</v>
      </c>
      <c r="G8898" t="s">
        <v>23</v>
      </c>
      <c r="H8898" t="s">
        <v>24</v>
      </c>
      <c r="I8898" t="s">
        <v>24</v>
      </c>
      <c r="J8898" t="s">
        <v>25</v>
      </c>
      <c r="K8898" s="1">
        <v>43172</v>
      </c>
      <c r="L8898" t="s">
        <v>26</v>
      </c>
      <c r="N8898" t="s">
        <v>24</v>
      </c>
    </row>
    <row r="8899" spans="1:14" x14ac:dyDescent="0.25">
      <c r="A8899" t="s">
        <v>5608</v>
      </c>
      <c r="B8899" t="s">
        <v>5609</v>
      </c>
      <c r="C8899" t="s">
        <v>339</v>
      </c>
      <c r="D8899" t="s">
        <v>21</v>
      </c>
      <c r="E8899">
        <v>98848</v>
      </c>
      <c r="F8899" t="s">
        <v>22</v>
      </c>
      <c r="G8899" t="s">
        <v>23</v>
      </c>
      <c r="H8899" t="s">
        <v>24</v>
      </c>
      <c r="I8899" t="s">
        <v>24</v>
      </c>
      <c r="J8899" t="s">
        <v>25</v>
      </c>
      <c r="K8899" s="1">
        <v>43172</v>
      </c>
      <c r="L8899" t="s">
        <v>26</v>
      </c>
      <c r="N8899" t="s">
        <v>24</v>
      </c>
    </row>
    <row r="8900" spans="1:14" x14ac:dyDescent="0.25">
      <c r="A8900" t="s">
        <v>9462</v>
      </c>
      <c r="B8900" t="s">
        <v>9463</v>
      </c>
      <c r="C8900" t="s">
        <v>1786</v>
      </c>
      <c r="D8900" t="s">
        <v>21</v>
      </c>
      <c r="E8900">
        <v>98822</v>
      </c>
      <c r="F8900" t="s">
        <v>22</v>
      </c>
      <c r="G8900" t="s">
        <v>23</v>
      </c>
      <c r="H8900" t="s">
        <v>24</v>
      </c>
      <c r="I8900" t="s">
        <v>24</v>
      </c>
      <c r="J8900" t="s">
        <v>25</v>
      </c>
      <c r="K8900" s="1">
        <v>43172</v>
      </c>
      <c r="L8900" t="s">
        <v>26</v>
      </c>
      <c r="N8900" t="s">
        <v>24</v>
      </c>
    </row>
    <row r="8901" spans="1:14" x14ac:dyDescent="0.25">
      <c r="A8901" t="s">
        <v>10542</v>
      </c>
      <c r="B8901" t="s">
        <v>2383</v>
      </c>
      <c r="C8901" t="s">
        <v>2384</v>
      </c>
      <c r="D8901" t="s">
        <v>21</v>
      </c>
      <c r="E8901">
        <v>98649</v>
      </c>
      <c r="F8901" t="s">
        <v>22</v>
      </c>
      <c r="G8901" t="s">
        <v>23</v>
      </c>
      <c r="H8901" t="s">
        <v>24</v>
      </c>
      <c r="I8901" t="s">
        <v>24</v>
      </c>
      <c r="J8901" t="s">
        <v>25</v>
      </c>
      <c r="K8901" s="1">
        <v>43172</v>
      </c>
      <c r="L8901" t="s">
        <v>26</v>
      </c>
      <c r="N8901" t="s">
        <v>24</v>
      </c>
    </row>
    <row r="8902" spans="1:14" x14ac:dyDescent="0.25">
      <c r="A8902" t="s">
        <v>7651</v>
      </c>
      <c r="B8902" t="s">
        <v>7652</v>
      </c>
      <c r="C8902" t="s">
        <v>162</v>
      </c>
      <c r="D8902" t="s">
        <v>21</v>
      </c>
      <c r="E8902">
        <v>98558</v>
      </c>
      <c r="F8902" t="s">
        <v>22</v>
      </c>
      <c r="G8902" t="s">
        <v>22</v>
      </c>
      <c r="H8902" t="s">
        <v>116</v>
      </c>
      <c r="I8902" t="s">
        <v>117</v>
      </c>
      <c r="J8902" t="s">
        <v>59</v>
      </c>
      <c r="K8902" s="1">
        <v>43172</v>
      </c>
      <c r="L8902" t="s">
        <v>60</v>
      </c>
      <c r="M8902" t="str">
        <f>HYPERLINK("https://www.regulations.gov/docket?D=FDA-2018-H-1077")</f>
        <v>https://www.regulations.gov/docket?D=FDA-2018-H-1077</v>
      </c>
      <c r="N8902" t="s">
        <v>59</v>
      </c>
    </row>
    <row r="8903" spans="1:14" x14ac:dyDescent="0.25">
      <c r="A8903" t="s">
        <v>683</v>
      </c>
      <c r="B8903" t="s">
        <v>6292</v>
      </c>
      <c r="C8903" t="s">
        <v>215</v>
      </c>
      <c r="D8903" t="s">
        <v>21</v>
      </c>
      <c r="E8903">
        <v>98003</v>
      </c>
      <c r="F8903" t="s">
        <v>22</v>
      </c>
      <c r="G8903" t="s">
        <v>23</v>
      </c>
      <c r="H8903" t="s">
        <v>24</v>
      </c>
      <c r="I8903" t="s">
        <v>24</v>
      </c>
      <c r="J8903" t="s">
        <v>25</v>
      </c>
      <c r="K8903" s="1">
        <v>43172</v>
      </c>
      <c r="L8903" t="s">
        <v>26</v>
      </c>
      <c r="N8903" t="s">
        <v>24</v>
      </c>
    </row>
    <row r="8904" spans="1:14" x14ac:dyDescent="0.25">
      <c r="A8904" t="s">
        <v>5612</v>
      </c>
      <c r="B8904" t="s">
        <v>5613</v>
      </c>
      <c r="C8904" t="s">
        <v>186</v>
      </c>
      <c r="D8904" t="s">
        <v>21</v>
      </c>
      <c r="E8904">
        <v>98823</v>
      </c>
      <c r="F8904" t="s">
        <v>22</v>
      </c>
      <c r="G8904" t="s">
        <v>23</v>
      </c>
      <c r="H8904" t="s">
        <v>24</v>
      </c>
      <c r="I8904" t="s">
        <v>24</v>
      </c>
      <c r="J8904" t="s">
        <v>25</v>
      </c>
      <c r="K8904" s="1">
        <v>43172</v>
      </c>
      <c r="L8904" t="s">
        <v>26</v>
      </c>
      <c r="N8904" t="s">
        <v>24</v>
      </c>
    </row>
    <row r="8905" spans="1:14" x14ac:dyDescent="0.25">
      <c r="A8905" t="s">
        <v>405</v>
      </c>
      <c r="B8905" t="s">
        <v>725</v>
      </c>
      <c r="C8905" t="s">
        <v>293</v>
      </c>
      <c r="D8905" t="s">
        <v>21</v>
      </c>
      <c r="E8905">
        <v>98270</v>
      </c>
      <c r="F8905" t="s">
        <v>22</v>
      </c>
      <c r="G8905" t="s">
        <v>23</v>
      </c>
      <c r="H8905" t="s">
        <v>24</v>
      </c>
      <c r="I8905" t="s">
        <v>24</v>
      </c>
      <c r="J8905" t="s">
        <v>25</v>
      </c>
      <c r="K8905" s="1">
        <v>43172</v>
      </c>
      <c r="L8905" t="s">
        <v>26</v>
      </c>
      <c r="N8905" t="s">
        <v>24</v>
      </c>
    </row>
    <row r="8906" spans="1:14" x14ac:dyDescent="0.25">
      <c r="A8906" t="s">
        <v>8134</v>
      </c>
      <c r="B8906" t="s">
        <v>8135</v>
      </c>
      <c r="C8906" t="s">
        <v>632</v>
      </c>
      <c r="D8906" t="s">
        <v>21</v>
      </c>
      <c r="E8906">
        <v>98037</v>
      </c>
      <c r="F8906" t="s">
        <v>22</v>
      </c>
      <c r="G8906" t="s">
        <v>23</v>
      </c>
      <c r="H8906" t="s">
        <v>24</v>
      </c>
      <c r="I8906" t="s">
        <v>24</v>
      </c>
      <c r="J8906" t="s">
        <v>25</v>
      </c>
      <c r="K8906" s="1">
        <v>43172</v>
      </c>
      <c r="L8906" t="s">
        <v>26</v>
      </c>
      <c r="N8906" t="s">
        <v>24</v>
      </c>
    </row>
    <row r="8907" spans="1:14" x14ac:dyDescent="0.25">
      <c r="A8907" t="s">
        <v>5482</v>
      </c>
      <c r="B8907" t="s">
        <v>5483</v>
      </c>
      <c r="C8907" t="s">
        <v>215</v>
      </c>
      <c r="D8907" t="s">
        <v>21</v>
      </c>
      <c r="E8907">
        <v>98023</v>
      </c>
      <c r="F8907" t="s">
        <v>22</v>
      </c>
      <c r="G8907" t="s">
        <v>23</v>
      </c>
      <c r="H8907" t="s">
        <v>24</v>
      </c>
      <c r="I8907" t="s">
        <v>24</v>
      </c>
      <c r="J8907" t="s">
        <v>25</v>
      </c>
      <c r="K8907" s="1">
        <v>43172</v>
      </c>
      <c r="L8907" t="s">
        <v>26</v>
      </c>
      <c r="N8907" t="s">
        <v>24</v>
      </c>
    </row>
    <row r="8908" spans="1:14" x14ac:dyDescent="0.25">
      <c r="A8908" t="s">
        <v>77</v>
      </c>
      <c r="B8908" t="s">
        <v>6055</v>
      </c>
      <c r="C8908" t="s">
        <v>215</v>
      </c>
      <c r="D8908" t="s">
        <v>21</v>
      </c>
      <c r="E8908">
        <v>98003</v>
      </c>
      <c r="F8908" t="s">
        <v>22</v>
      </c>
      <c r="G8908" t="s">
        <v>23</v>
      </c>
      <c r="H8908" t="s">
        <v>24</v>
      </c>
      <c r="I8908" t="s">
        <v>24</v>
      </c>
      <c r="J8908" t="s">
        <v>25</v>
      </c>
      <c r="K8908" s="1">
        <v>43172</v>
      </c>
      <c r="L8908" t="s">
        <v>26</v>
      </c>
      <c r="N8908" t="s">
        <v>24</v>
      </c>
    </row>
    <row r="8909" spans="1:14" x14ac:dyDescent="0.25">
      <c r="A8909" t="s">
        <v>6315</v>
      </c>
      <c r="B8909" t="s">
        <v>6316</v>
      </c>
      <c r="C8909" t="s">
        <v>186</v>
      </c>
      <c r="D8909" t="s">
        <v>21</v>
      </c>
      <c r="E8909">
        <v>98823</v>
      </c>
      <c r="F8909" t="s">
        <v>22</v>
      </c>
      <c r="G8909" t="s">
        <v>23</v>
      </c>
      <c r="H8909" t="s">
        <v>24</v>
      </c>
      <c r="I8909" t="s">
        <v>24</v>
      </c>
      <c r="J8909" t="s">
        <v>25</v>
      </c>
      <c r="K8909" s="1">
        <v>43171</v>
      </c>
      <c r="L8909" t="s">
        <v>26</v>
      </c>
      <c r="N8909" t="s">
        <v>24</v>
      </c>
    </row>
    <row r="8910" spans="1:14" x14ac:dyDescent="0.25">
      <c r="A8910" t="s">
        <v>1589</v>
      </c>
      <c r="B8910" t="s">
        <v>4835</v>
      </c>
      <c r="C8910" t="s">
        <v>165</v>
      </c>
      <c r="D8910" t="s">
        <v>21</v>
      </c>
      <c r="E8910">
        <v>98375</v>
      </c>
      <c r="F8910" t="s">
        <v>22</v>
      </c>
      <c r="G8910" t="s">
        <v>23</v>
      </c>
      <c r="H8910" t="s">
        <v>24</v>
      </c>
      <c r="I8910" t="s">
        <v>24</v>
      </c>
      <c r="J8910" t="s">
        <v>25</v>
      </c>
      <c r="K8910" s="1">
        <v>43171</v>
      </c>
      <c r="L8910" t="s">
        <v>26</v>
      </c>
      <c r="N8910" t="s">
        <v>24</v>
      </c>
    </row>
    <row r="8911" spans="1:14" x14ac:dyDescent="0.25">
      <c r="A8911" t="s">
        <v>6934</v>
      </c>
      <c r="B8911" t="s">
        <v>6935</v>
      </c>
      <c r="C8911" t="s">
        <v>3862</v>
      </c>
      <c r="D8911" t="s">
        <v>21</v>
      </c>
      <c r="E8911">
        <v>98022</v>
      </c>
      <c r="F8911" t="s">
        <v>23</v>
      </c>
      <c r="G8911" t="s">
        <v>23</v>
      </c>
      <c r="H8911" t="s">
        <v>24</v>
      </c>
      <c r="I8911" t="s">
        <v>24</v>
      </c>
      <c r="J8911" t="s">
        <v>25</v>
      </c>
      <c r="K8911" s="1">
        <v>43171</v>
      </c>
      <c r="L8911" t="s">
        <v>26</v>
      </c>
      <c r="N8911" t="s">
        <v>24</v>
      </c>
    </row>
    <row r="8912" spans="1:14" x14ac:dyDescent="0.25">
      <c r="A8912" t="s">
        <v>4164</v>
      </c>
      <c r="B8912" t="s">
        <v>4165</v>
      </c>
      <c r="C8912" t="s">
        <v>4166</v>
      </c>
      <c r="D8912" t="s">
        <v>21</v>
      </c>
      <c r="E8912">
        <v>98610</v>
      </c>
      <c r="F8912" t="s">
        <v>22</v>
      </c>
      <c r="G8912" t="s">
        <v>23</v>
      </c>
      <c r="H8912" t="s">
        <v>24</v>
      </c>
      <c r="I8912" t="s">
        <v>24</v>
      </c>
      <c r="J8912" t="s">
        <v>25</v>
      </c>
      <c r="K8912" s="1">
        <v>43171</v>
      </c>
      <c r="L8912" t="s">
        <v>26</v>
      </c>
      <c r="N8912" t="s">
        <v>24</v>
      </c>
    </row>
    <row r="8913" spans="1:14" x14ac:dyDescent="0.25">
      <c r="A8913" t="s">
        <v>818</v>
      </c>
      <c r="B8913" t="s">
        <v>4845</v>
      </c>
      <c r="C8913" t="s">
        <v>165</v>
      </c>
      <c r="D8913" t="s">
        <v>21</v>
      </c>
      <c r="E8913">
        <v>98375</v>
      </c>
      <c r="F8913" t="s">
        <v>22</v>
      </c>
      <c r="G8913" t="s">
        <v>23</v>
      </c>
      <c r="H8913" t="s">
        <v>24</v>
      </c>
      <c r="I8913" t="s">
        <v>24</v>
      </c>
      <c r="J8913" t="s">
        <v>25</v>
      </c>
      <c r="K8913" s="1">
        <v>43171</v>
      </c>
      <c r="L8913" t="s">
        <v>26</v>
      </c>
      <c r="N8913" t="s">
        <v>24</v>
      </c>
    </row>
    <row r="8914" spans="1:14" x14ac:dyDescent="0.25">
      <c r="A8914" t="s">
        <v>316</v>
      </c>
      <c r="B8914" t="s">
        <v>10543</v>
      </c>
      <c r="C8914" t="s">
        <v>165</v>
      </c>
      <c r="D8914" t="s">
        <v>21</v>
      </c>
      <c r="E8914">
        <v>98373</v>
      </c>
      <c r="F8914" t="s">
        <v>22</v>
      </c>
      <c r="G8914" t="s">
        <v>23</v>
      </c>
      <c r="H8914" t="s">
        <v>24</v>
      </c>
      <c r="I8914" t="s">
        <v>24</v>
      </c>
      <c r="J8914" t="s">
        <v>25</v>
      </c>
      <c r="K8914" s="1">
        <v>43171</v>
      </c>
      <c r="L8914" t="s">
        <v>26</v>
      </c>
      <c r="N8914" t="s">
        <v>24</v>
      </c>
    </row>
    <row r="8915" spans="1:14" x14ac:dyDescent="0.25">
      <c r="A8915" t="s">
        <v>356</v>
      </c>
      <c r="B8915" t="s">
        <v>7184</v>
      </c>
      <c r="C8915" t="s">
        <v>2001</v>
      </c>
      <c r="D8915" t="s">
        <v>21</v>
      </c>
      <c r="E8915">
        <v>98591</v>
      </c>
      <c r="F8915" t="s">
        <v>22</v>
      </c>
      <c r="G8915" t="s">
        <v>23</v>
      </c>
      <c r="H8915" t="s">
        <v>24</v>
      </c>
      <c r="I8915" t="s">
        <v>24</v>
      </c>
      <c r="J8915" t="s">
        <v>25</v>
      </c>
      <c r="K8915" s="1">
        <v>43171</v>
      </c>
      <c r="L8915" t="s">
        <v>26</v>
      </c>
      <c r="N8915" t="s">
        <v>24</v>
      </c>
    </row>
    <row r="8916" spans="1:14" x14ac:dyDescent="0.25">
      <c r="A8916" t="s">
        <v>6445</v>
      </c>
      <c r="B8916" t="s">
        <v>6446</v>
      </c>
      <c r="C8916" t="s">
        <v>6408</v>
      </c>
      <c r="D8916" t="s">
        <v>21</v>
      </c>
      <c r="E8916">
        <v>98648</v>
      </c>
      <c r="F8916" t="s">
        <v>22</v>
      </c>
      <c r="G8916" t="s">
        <v>23</v>
      </c>
      <c r="H8916" t="s">
        <v>24</v>
      </c>
      <c r="I8916" t="s">
        <v>24</v>
      </c>
      <c r="J8916" t="s">
        <v>25</v>
      </c>
      <c r="K8916" s="1">
        <v>43171</v>
      </c>
      <c r="L8916" t="s">
        <v>26</v>
      </c>
      <c r="N8916" t="s">
        <v>24</v>
      </c>
    </row>
    <row r="8917" spans="1:14" x14ac:dyDescent="0.25">
      <c r="A8917" t="s">
        <v>8254</v>
      </c>
      <c r="B8917" t="s">
        <v>8255</v>
      </c>
      <c r="C8917" t="s">
        <v>2001</v>
      </c>
      <c r="D8917" t="s">
        <v>21</v>
      </c>
      <c r="E8917">
        <v>98591</v>
      </c>
      <c r="F8917" t="s">
        <v>22</v>
      </c>
      <c r="G8917" t="s">
        <v>23</v>
      </c>
      <c r="H8917" t="s">
        <v>24</v>
      </c>
      <c r="I8917" t="s">
        <v>24</v>
      </c>
      <c r="J8917" t="s">
        <v>25</v>
      </c>
      <c r="K8917" s="1">
        <v>43171</v>
      </c>
      <c r="L8917" t="s">
        <v>26</v>
      </c>
      <c r="N8917" t="s">
        <v>24</v>
      </c>
    </row>
    <row r="8918" spans="1:14" x14ac:dyDescent="0.25">
      <c r="A8918" t="s">
        <v>7007</v>
      </c>
      <c r="B8918" t="s">
        <v>7008</v>
      </c>
      <c r="C8918" t="s">
        <v>183</v>
      </c>
      <c r="D8918" t="s">
        <v>21</v>
      </c>
      <c r="E8918">
        <v>98851</v>
      </c>
      <c r="F8918" t="s">
        <v>22</v>
      </c>
      <c r="G8918" t="s">
        <v>23</v>
      </c>
      <c r="H8918" t="s">
        <v>24</v>
      </c>
      <c r="I8918" t="s">
        <v>24</v>
      </c>
      <c r="J8918" t="s">
        <v>25</v>
      </c>
      <c r="K8918" s="1">
        <v>43171</v>
      </c>
      <c r="L8918" t="s">
        <v>26</v>
      </c>
      <c r="N8918" t="s">
        <v>24</v>
      </c>
    </row>
    <row r="8919" spans="1:14" x14ac:dyDescent="0.25">
      <c r="A8919" t="s">
        <v>3187</v>
      </c>
      <c r="B8919" t="s">
        <v>3188</v>
      </c>
      <c r="C8919" t="s">
        <v>3189</v>
      </c>
      <c r="D8919" t="s">
        <v>21</v>
      </c>
      <c r="E8919">
        <v>98675</v>
      </c>
      <c r="F8919" t="s">
        <v>22</v>
      </c>
      <c r="G8919" t="s">
        <v>23</v>
      </c>
      <c r="H8919" t="s">
        <v>24</v>
      </c>
      <c r="I8919" t="s">
        <v>24</v>
      </c>
      <c r="J8919" t="s">
        <v>25</v>
      </c>
      <c r="K8919" s="1">
        <v>43171</v>
      </c>
      <c r="L8919" t="s">
        <v>26</v>
      </c>
      <c r="N8919" t="s">
        <v>24</v>
      </c>
    </row>
    <row r="8920" spans="1:14" x14ac:dyDescent="0.25">
      <c r="A8920" t="s">
        <v>3192</v>
      </c>
      <c r="B8920" t="s">
        <v>3193</v>
      </c>
      <c r="C8920" t="s">
        <v>407</v>
      </c>
      <c r="D8920" t="s">
        <v>21</v>
      </c>
      <c r="E8920">
        <v>98604</v>
      </c>
      <c r="F8920" t="s">
        <v>22</v>
      </c>
      <c r="G8920" t="s">
        <v>23</v>
      </c>
      <c r="H8920" t="s">
        <v>24</v>
      </c>
      <c r="I8920" t="s">
        <v>24</v>
      </c>
      <c r="J8920" t="s">
        <v>25</v>
      </c>
      <c r="K8920" s="1">
        <v>43171</v>
      </c>
      <c r="L8920" t="s">
        <v>26</v>
      </c>
      <c r="N8920" t="s">
        <v>24</v>
      </c>
    </row>
    <row r="8921" spans="1:14" x14ac:dyDescent="0.25">
      <c r="A8921" t="s">
        <v>8265</v>
      </c>
      <c r="B8921" t="s">
        <v>8266</v>
      </c>
      <c r="C8921" t="s">
        <v>331</v>
      </c>
      <c r="D8921" t="s">
        <v>21</v>
      </c>
      <c r="E8921">
        <v>98596</v>
      </c>
      <c r="F8921" t="s">
        <v>22</v>
      </c>
      <c r="G8921" t="s">
        <v>23</v>
      </c>
      <c r="H8921" t="s">
        <v>24</v>
      </c>
      <c r="I8921" t="s">
        <v>24</v>
      </c>
      <c r="J8921" t="s">
        <v>25</v>
      </c>
      <c r="K8921" s="1">
        <v>43171</v>
      </c>
      <c r="L8921" t="s">
        <v>26</v>
      </c>
      <c r="N8921" t="s">
        <v>24</v>
      </c>
    </row>
    <row r="8922" spans="1:14" x14ac:dyDescent="0.25">
      <c r="A8922" t="s">
        <v>4817</v>
      </c>
      <c r="B8922" t="s">
        <v>4818</v>
      </c>
      <c r="C8922" t="s">
        <v>165</v>
      </c>
      <c r="D8922" t="s">
        <v>21</v>
      </c>
      <c r="E8922">
        <v>98375</v>
      </c>
      <c r="F8922" t="s">
        <v>22</v>
      </c>
      <c r="G8922" t="s">
        <v>23</v>
      </c>
      <c r="H8922" t="s">
        <v>24</v>
      </c>
      <c r="I8922" t="s">
        <v>24</v>
      </c>
      <c r="J8922" t="s">
        <v>25</v>
      </c>
      <c r="K8922" s="1">
        <v>43170</v>
      </c>
      <c r="L8922" t="s">
        <v>26</v>
      </c>
      <c r="N8922" t="s">
        <v>24</v>
      </c>
    </row>
    <row r="8923" spans="1:14" x14ac:dyDescent="0.25">
      <c r="A8923" t="s">
        <v>5387</v>
      </c>
      <c r="B8923" t="s">
        <v>5388</v>
      </c>
      <c r="C8923" t="s">
        <v>165</v>
      </c>
      <c r="D8923" t="s">
        <v>21</v>
      </c>
      <c r="E8923">
        <v>98374</v>
      </c>
      <c r="F8923" t="s">
        <v>22</v>
      </c>
      <c r="G8923" t="s">
        <v>23</v>
      </c>
      <c r="H8923" t="s">
        <v>24</v>
      </c>
      <c r="I8923" t="s">
        <v>24</v>
      </c>
      <c r="J8923" t="s">
        <v>25</v>
      </c>
      <c r="K8923" s="1">
        <v>43170</v>
      </c>
      <c r="L8923" t="s">
        <v>26</v>
      </c>
      <c r="N8923" t="s">
        <v>24</v>
      </c>
    </row>
    <row r="8924" spans="1:14" x14ac:dyDescent="0.25">
      <c r="A8924" t="s">
        <v>10544</v>
      </c>
      <c r="B8924" t="s">
        <v>5361</v>
      </c>
      <c r="C8924" t="s">
        <v>165</v>
      </c>
      <c r="D8924" t="s">
        <v>21</v>
      </c>
      <c r="E8924">
        <v>98373</v>
      </c>
      <c r="F8924" t="s">
        <v>22</v>
      </c>
      <c r="G8924" t="s">
        <v>23</v>
      </c>
      <c r="H8924" t="s">
        <v>24</v>
      </c>
      <c r="I8924" t="s">
        <v>24</v>
      </c>
      <c r="J8924" t="s">
        <v>25</v>
      </c>
      <c r="K8924" s="1">
        <v>43170</v>
      </c>
      <c r="L8924" t="s">
        <v>26</v>
      </c>
      <c r="N8924" t="s">
        <v>24</v>
      </c>
    </row>
    <row r="8925" spans="1:14" x14ac:dyDescent="0.25">
      <c r="A8925" t="s">
        <v>4823</v>
      </c>
      <c r="B8925" t="s">
        <v>4824</v>
      </c>
      <c r="C8925" t="s">
        <v>165</v>
      </c>
      <c r="D8925" t="s">
        <v>21</v>
      </c>
      <c r="E8925">
        <v>98375</v>
      </c>
      <c r="F8925" t="s">
        <v>22</v>
      </c>
      <c r="G8925" t="s">
        <v>23</v>
      </c>
      <c r="H8925" t="s">
        <v>24</v>
      </c>
      <c r="I8925" t="s">
        <v>24</v>
      </c>
      <c r="J8925" t="s">
        <v>25</v>
      </c>
      <c r="K8925" s="1">
        <v>43170</v>
      </c>
      <c r="L8925" t="s">
        <v>26</v>
      </c>
      <c r="N8925" t="s">
        <v>24</v>
      </c>
    </row>
    <row r="8926" spans="1:14" x14ac:dyDescent="0.25">
      <c r="A8926" t="s">
        <v>5397</v>
      </c>
      <c r="B8926" t="s">
        <v>5398</v>
      </c>
      <c r="C8926" t="s">
        <v>165</v>
      </c>
      <c r="D8926" t="s">
        <v>21</v>
      </c>
      <c r="E8926">
        <v>98375</v>
      </c>
      <c r="F8926" t="s">
        <v>22</v>
      </c>
      <c r="G8926" t="s">
        <v>23</v>
      </c>
      <c r="H8926" t="s">
        <v>24</v>
      </c>
      <c r="I8926" t="s">
        <v>24</v>
      </c>
      <c r="J8926" t="s">
        <v>25</v>
      </c>
      <c r="K8926" s="1">
        <v>43170</v>
      </c>
      <c r="L8926" t="s">
        <v>26</v>
      </c>
      <c r="N8926" t="s">
        <v>24</v>
      </c>
    </row>
    <row r="8927" spans="1:14" x14ac:dyDescent="0.25">
      <c r="A8927" t="s">
        <v>4829</v>
      </c>
      <c r="B8927" t="s">
        <v>4830</v>
      </c>
      <c r="C8927" t="s">
        <v>165</v>
      </c>
      <c r="D8927" t="s">
        <v>21</v>
      </c>
      <c r="E8927">
        <v>98373</v>
      </c>
      <c r="F8927" t="s">
        <v>22</v>
      </c>
      <c r="G8927" t="s">
        <v>23</v>
      </c>
      <c r="H8927" t="s">
        <v>24</v>
      </c>
      <c r="I8927" t="s">
        <v>24</v>
      </c>
      <c r="J8927" t="s">
        <v>25</v>
      </c>
      <c r="K8927" s="1">
        <v>43170</v>
      </c>
      <c r="L8927" t="s">
        <v>26</v>
      </c>
      <c r="N8927" t="s">
        <v>24</v>
      </c>
    </row>
    <row r="8928" spans="1:14" x14ac:dyDescent="0.25">
      <c r="A8928" t="s">
        <v>5322</v>
      </c>
      <c r="B8928" t="s">
        <v>5323</v>
      </c>
      <c r="C8928" t="s">
        <v>907</v>
      </c>
      <c r="D8928" t="s">
        <v>21</v>
      </c>
      <c r="E8928">
        <v>98221</v>
      </c>
      <c r="F8928" t="s">
        <v>22</v>
      </c>
      <c r="G8928" t="s">
        <v>23</v>
      </c>
      <c r="H8928" t="s">
        <v>24</v>
      </c>
      <c r="I8928" t="s">
        <v>24</v>
      </c>
      <c r="J8928" t="s">
        <v>25</v>
      </c>
      <c r="K8928" s="1">
        <v>43168</v>
      </c>
      <c r="L8928" t="s">
        <v>26</v>
      </c>
      <c r="N8928" t="s">
        <v>24</v>
      </c>
    </row>
    <row r="8929" spans="1:14" x14ac:dyDescent="0.25">
      <c r="A8929" t="s">
        <v>10545</v>
      </c>
      <c r="B8929" t="s">
        <v>10546</v>
      </c>
      <c r="C8929" t="s">
        <v>492</v>
      </c>
      <c r="D8929" t="s">
        <v>21</v>
      </c>
      <c r="E8929">
        <v>98506</v>
      </c>
      <c r="F8929" t="s">
        <v>22</v>
      </c>
      <c r="G8929" t="s">
        <v>23</v>
      </c>
      <c r="H8929" t="s">
        <v>24</v>
      </c>
      <c r="I8929" t="s">
        <v>24</v>
      </c>
      <c r="J8929" t="s">
        <v>25</v>
      </c>
      <c r="K8929" s="1">
        <v>43168</v>
      </c>
      <c r="L8929" t="s">
        <v>26</v>
      </c>
      <c r="N8929" t="s">
        <v>24</v>
      </c>
    </row>
    <row r="8930" spans="1:14" x14ac:dyDescent="0.25">
      <c r="A8930" t="s">
        <v>5130</v>
      </c>
      <c r="B8930" t="s">
        <v>5131</v>
      </c>
      <c r="C8930" t="s">
        <v>266</v>
      </c>
      <c r="D8930" t="s">
        <v>21</v>
      </c>
      <c r="E8930">
        <v>98002</v>
      </c>
      <c r="F8930" t="s">
        <v>22</v>
      </c>
      <c r="G8930" t="s">
        <v>23</v>
      </c>
      <c r="H8930" t="s">
        <v>24</v>
      </c>
      <c r="I8930" t="s">
        <v>24</v>
      </c>
      <c r="J8930" t="s">
        <v>25</v>
      </c>
      <c r="K8930" s="1">
        <v>43168</v>
      </c>
      <c r="L8930" t="s">
        <v>26</v>
      </c>
      <c r="N8930" t="s">
        <v>24</v>
      </c>
    </row>
    <row r="8931" spans="1:14" x14ac:dyDescent="0.25">
      <c r="A8931" t="s">
        <v>6849</v>
      </c>
      <c r="B8931" t="s">
        <v>6850</v>
      </c>
      <c r="C8931" t="s">
        <v>266</v>
      </c>
      <c r="D8931" t="s">
        <v>21</v>
      </c>
      <c r="E8931">
        <v>98002</v>
      </c>
      <c r="F8931" t="s">
        <v>22</v>
      </c>
      <c r="G8931" t="s">
        <v>23</v>
      </c>
      <c r="H8931" t="s">
        <v>24</v>
      </c>
      <c r="I8931" t="s">
        <v>24</v>
      </c>
      <c r="J8931" t="s">
        <v>25</v>
      </c>
      <c r="K8931" s="1">
        <v>43168</v>
      </c>
      <c r="L8931" t="s">
        <v>26</v>
      </c>
      <c r="N8931" t="s">
        <v>24</v>
      </c>
    </row>
    <row r="8932" spans="1:14" x14ac:dyDescent="0.25">
      <c r="A8932" t="s">
        <v>6575</v>
      </c>
      <c r="B8932" t="s">
        <v>6576</v>
      </c>
      <c r="C8932" t="s">
        <v>266</v>
      </c>
      <c r="D8932" t="s">
        <v>21</v>
      </c>
      <c r="E8932">
        <v>98002</v>
      </c>
      <c r="F8932" t="s">
        <v>22</v>
      </c>
      <c r="G8932" t="s">
        <v>23</v>
      </c>
      <c r="H8932" t="s">
        <v>24</v>
      </c>
      <c r="I8932" t="s">
        <v>24</v>
      </c>
      <c r="J8932" t="s">
        <v>25</v>
      </c>
      <c r="K8932" s="1">
        <v>43168</v>
      </c>
      <c r="L8932" t="s">
        <v>26</v>
      </c>
      <c r="N8932" t="s">
        <v>24</v>
      </c>
    </row>
    <row r="8933" spans="1:14" x14ac:dyDescent="0.25">
      <c r="A8933" t="s">
        <v>4417</v>
      </c>
      <c r="B8933" t="s">
        <v>4418</v>
      </c>
      <c r="C8933" t="s">
        <v>3762</v>
      </c>
      <c r="D8933" t="s">
        <v>21</v>
      </c>
      <c r="E8933">
        <v>98501</v>
      </c>
      <c r="F8933" t="s">
        <v>22</v>
      </c>
      <c r="G8933" t="s">
        <v>23</v>
      </c>
      <c r="H8933" t="s">
        <v>24</v>
      </c>
      <c r="I8933" t="s">
        <v>24</v>
      </c>
      <c r="J8933" t="s">
        <v>25</v>
      </c>
      <c r="K8933" s="1">
        <v>43168</v>
      </c>
      <c r="L8933" t="s">
        <v>26</v>
      </c>
      <c r="N8933" t="s">
        <v>24</v>
      </c>
    </row>
    <row r="8934" spans="1:14" x14ac:dyDescent="0.25">
      <c r="A8934" t="s">
        <v>6857</v>
      </c>
      <c r="B8934" t="s">
        <v>6858</v>
      </c>
      <c r="C8934" t="s">
        <v>266</v>
      </c>
      <c r="D8934" t="s">
        <v>21</v>
      </c>
      <c r="E8934">
        <v>98002</v>
      </c>
      <c r="F8934" t="s">
        <v>22</v>
      </c>
      <c r="G8934" t="s">
        <v>23</v>
      </c>
      <c r="H8934" t="s">
        <v>24</v>
      </c>
      <c r="I8934" t="s">
        <v>24</v>
      </c>
      <c r="J8934" t="s">
        <v>25</v>
      </c>
      <c r="K8934" s="1">
        <v>43168</v>
      </c>
      <c r="L8934" t="s">
        <v>26</v>
      </c>
      <c r="N8934" t="s">
        <v>24</v>
      </c>
    </row>
    <row r="8935" spans="1:14" x14ac:dyDescent="0.25">
      <c r="A8935" t="s">
        <v>503</v>
      </c>
      <c r="B8935" t="s">
        <v>4118</v>
      </c>
      <c r="C8935" t="s">
        <v>41</v>
      </c>
      <c r="D8935" t="s">
        <v>21</v>
      </c>
      <c r="E8935">
        <v>98188</v>
      </c>
      <c r="F8935" t="s">
        <v>22</v>
      </c>
      <c r="G8935" t="s">
        <v>23</v>
      </c>
      <c r="H8935" t="s">
        <v>24</v>
      </c>
      <c r="I8935" t="s">
        <v>24</v>
      </c>
      <c r="J8935" t="s">
        <v>25</v>
      </c>
      <c r="K8935" s="1">
        <v>43168</v>
      </c>
      <c r="L8935" t="s">
        <v>26</v>
      </c>
      <c r="N8935" t="s">
        <v>24</v>
      </c>
    </row>
    <row r="8936" spans="1:14" x14ac:dyDescent="0.25">
      <c r="A8936" t="s">
        <v>503</v>
      </c>
      <c r="B8936" t="s">
        <v>4115</v>
      </c>
      <c r="C8936" t="s">
        <v>41</v>
      </c>
      <c r="D8936" t="s">
        <v>21</v>
      </c>
      <c r="E8936">
        <v>98188</v>
      </c>
      <c r="F8936" t="s">
        <v>22</v>
      </c>
      <c r="G8936" t="s">
        <v>23</v>
      </c>
      <c r="H8936" t="s">
        <v>24</v>
      </c>
      <c r="I8936" t="s">
        <v>24</v>
      </c>
      <c r="J8936" t="s">
        <v>25</v>
      </c>
      <c r="K8936" s="1">
        <v>43168</v>
      </c>
      <c r="L8936" t="s">
        <v>26</v>
      </c>
      <c r="N8936" t="s">
        <v>24</v>
      </c>
    </row>
    <row r="8937" spans="1:14" x14ac:dyDescent="0.25">
      <c r="A8937" t="s">
        <v>5333</v>
      </c>
      <c r="B8937" t="s">
        <v>5334</v>
      </c>
      <c r="C8937" t="s">
        <v>907</v>
      </c>
      <c r="D8937" t="s">
        <v>21</v>
      </c>
      <c r="E8937">
        <v>98221</v>
      </c>
      <c r="F8937" t="s">
        <v>22</v>
      </c>
      <c r="G8937" t="s">
        <v>23</v>
      </c>
      <c r="H8937" t="s">
        <v>24</v>
      </c>
      <c r="I8937" t="s">
        <v>24</v>
      </c>
      <c r="J8937" t="s">
        <v>25</v>
      </c>
      <c r="K8937" s="1">
        <v>43168</v>
      </c>
      <c r="L8937" t="s">
        <v>26</v>
      </c>
      <c r="N8937" t="s">
        <v>24</v>
      </c>
    </row>
    <row r="8938" spans="1:14" x14ac:dyDescent="0.25">
      <c r="A8938" t="s">
        <v>244</v>
      </c>
      <c r="B8938" t="s">
        <v>1780</v>
      </c>
      <c r="C8938" t="s">
        <v>41</v>
      </c>
      <c r="D8938" t="s">
        <v>21</v>
      </c>
      <c r="E8938">
        <v>98188</v>
      </c>
      <c r="F8938" t="s">
        <v>22</v>
      </c>
      <c r="G8938" t="s">
        <v>23</v>
      </c>
      <c r="H8938" t="s">
        <v>24</v>
      </c>
      <c r="I8938" t="s">
        <v>24</v>
      </c>
      <c r="J8938" t="s">
        <v>25</v>
      </c>
      <c r="K8938" s="1">
        <v>43168</v>
      </c>
      <c r="L8938" t="s">
        <v>26</v>
      </c>
      <c r="N8938" t="s">
        <v>24</v>
      </c>
    </row>
    <row r="8939" spans="1:14" x14ac:dyDescent="0.25">
      <c r="A8939" t="s">
        <v>5067</v>
      </c>
      <c r="B8939" t="s">
        <v>6386</v>
      </c>
      <c r="C8939" t="s">
        <v>286</v>
      </c>
      <c r="D8939" t="s">
        <v>21</v>
      </c>
      <c r="E8939">
        <v>98516</v>
      </c>
      <c r="F8939" t="s">
        <v>22</v>
      </c>
      <c r="G8939" t="s">
        <v>23</v>
      </c>
      <c r="H8939" t="s">
        <v>24</v>
      </c>
      <c r="I8939" t="s">
        <v>24</v>
      </c>
      <c r="J8939" t="s">
        <v>25</v>
      </c>
      <c r="K8939" s="1">
        <v>43168</v>
      </c>
      <c r="L8939" t="s">
        <v>26</v>
      </c>
      <c r="N8939" t="s">
        <v>24</v>
      </c>
    </row>
    <row r="8940" spans="1:14" x14ac:dyDescent="0.25">
      <c r="A8940" t="s">
        <v>5335</v>
      </c>
      <c r="B8940" t="s">
        <v>5336</v>
      </c>
      <c r="C8940" t="s">
        <v>907</v>
      </c>
      <c r="D8940" t="s">
        <v>21</v>
      </c>
      <c r="E8940">
        <v>98221</v>
      </c>
      <c r="F8940" t="s">
        <v>22</v>
      </c>
      <c r="G8940" t="s">
        <v>23</v>
      </c>
      <c r="H8940" t="s">
        <v>24</v>
      </c>
      <c r="I8940" t="s">
        <v>24</v>
      </c>
      <c r="J8940" t="s">
        <v>25</v>
      </c>
      <c r="K8940" s="1">
        <v>43168</v>
      </c>
      <c r="L8940" t="s">
        <v>26</v>
      </c>
      <c r="N8940" t="s">
        <v>24</v>
      </c>
    </row>
    <row r="8941" spans="1:14" x14ac:dyDescent="0.25">
      <c r="A8941" t="s">
        <v>194</v>
      </c>
      <c r="B8941" t="s">
        <v>6685</v>
      </c>
      <c r="C8941" t="s">
        <v>3762</v>
      </c>
      <c r="D8941" t="s">
        <v>21</v>
      </c>
      <c r="E8941">
        <v>98501</v>
      </c>
      <c r="F8941" t="s">
        <v>22</v>
      </c>
      <c r="G8941" t="s">
        <v>23</v>
      </c>
      <c r="H8941" t="s">
        <v>24</v>
      </c>
      <c r="I8941" t="s">
        <v>24</v>
      </c>
      <c r="J8941" t="s">
        <v>25</v>
      </c>
      <c r="K8941" s="1">
        <v>43168</v>
      </c>
      <c r="L8941" t="s">
        <v>26</v>
      </c>
      <c r="N8941" t="s">
        <v>24</v>
      </c>
    </row>
    <row r="8942" spans="1:14" x14ac:dyDescent="0.25">
      <c r="A8942" t="s">
        <v>342</v>
      </c>
      <c r="B8942" t="s">
        <v>10547</v>
      </c>
      <c r="C8942" t="s">
        <v>7676</v>
      </c>
      <c r="D8942" t="s">
        <v>21</v>
      </c>
      <c r="E8942">
        <v>98572</v>
      </c>
      <c r="F8942" t="s">
        <v>22</v>
      </c>
      <c r="G8942" t="s">
        <v>23</v>
      </c>
      <c r="H8942" t="s">
        <v>24</v>
      </c>
      <c r="I8942" t="s">
        <v>24</v>
      </c>
      <c r="J8942" t="s">
        <v>25</v>
      </c>
      <c r="K8942" s="1">
        <v>43168</v>
      </c>
      <c r="L8942" t="s">
        <v>26</v>
      </c>
      <c r="N8942" t="s">
        <v>24</v>
      </c>
    </row>
    <row r="8943" spans="1:14" x14ac:dyDescent="0.25">
      <c r="A8943" t="s">
        <v>98</v>
      </c>
      <c r="B8943" t="s">
        <v>4812</v>
      </c>
      <c r="C8943" t="s">
        <v>286</v>
      </c>
      <c r="D8943" t="s">
        <v>21</v>
      </c>
      <c r="E8943">
        <v>98502</v>
      </c>
      <c r="F8943" t="s">
        <v>22</v>
      </c>
      <c r="G8943" t="s">
        <v>23</v>
      </c>
      <c r="H8943" t="s">
        <v>24</v>
      </c>
      <c r="I8943" t="s">
        <v>24</v>
      </c>
      <c r="J8943" t="s">
        <v>25</v>
      </c>
      <c r="K8943" s="1">
        <v>43168</v>
      </c>
      <c r="L8943" t="s">
        <v>26</v>
      </c>
      <c r="N8943" t="s">
        <v>24</v>
      </c>
    </row>
    <row r="8944" spans="1:14" x14ac:dyDescent="0.25">
      <c r="A8944" t="s">
        <v>6018</v>
      </c>
      <c r="B8944" t="s">
        <v>6603</v>
      </c>
      <c r="C8944" t="s">
        <v>1566</v>
      </c>
      <c r="D8944" t="s">
        <v>21</v>
      </c>
      <c r="E8944">
        <v>98520</v>
      </c>
      <c r="F8944" t="s">
        <v>22</v>
      </c>
      <c r="G8944" t="s">
        <v>22</v>
      </c>
      <c r="H8944" t="s">
        <v>116</v>
      </c>
      <c r="I8944" t="s">
        <v>117</v>
      </c>
      <c r="J8944" t="s">
        <v>59</v>
      </c>
      <c r="K8944" s="1">
        <v>43168</v>
      </c>
      <c r="L8944" t="s">
        <v>60</v>
      </c>
      <c r="M8944" t="str">
        <f>HYPERLINK("https://www.regulations.gov/docket?D=FDA-2018-H-0994")</f>
        <v>https://www.regulations.gov/docket?D=FDA-2018-H-0994</v>
      </c>
      <c r="N8944" t="s">
        <v>59</v>
      </c>
    </row>
    <row r="8945" spans="1:14" x14ac:dyDescent="0.25">
      <c r="A8945" t="s">
        <v>5496</v>
      </c>
      <c r="B8945" t="s">
        <v>5497</v>
      </c>
      <c r="C8945" t="s">
        <v>470</v>
      </c>
      <c r="D8945" t="s">
        <v>21</v>
      </c>
      <c r="E8945">
        <v>98166</v>
      </c>
      <c r="F8945" t="s">
        <v>22</v>
      </c>
      <c r="G8945" t="s">
        <v>23</v>
      </c>
      <c r="H8945" t="s">
        <v>24</v>
      </c>
      <c r="I8945" t="s">
        <v>24</v>
      </c>
      <c r="J8945" t="s">
        <v>25</v>
      </c>
      <c r="K8945" s="1">
        <v>43167</v>
      </c>
      <c r="L8945" t="s">
        <v>26</v>
      </c>
      <c r="N8945" t="s">
        <v>24</v>
      </c>
    </row>
    <row r="8946" spans="1:14" x14ac:dyDescent="0.25">
      <c r="A8946" t="s">
        <v>3130</v>
      </c>
      <c r="B8946" t="s">
        <v>3631</v>
      </c>
      <c r="C8946" t="s">
        <v>209</v>
      </c>
      <c r="D8946" t="s">
        <v>21</v>
      </c>
      <c r="E8946">
        <v>98032</v>
      </c>
      <c r="F8946" t="s">
        <v>22</v>
      </c>
      <c r="G8946" t="s">
        <v>22</v>
      </c>
      <c r="H8946" t="s">
        <v>116</v>
      </c>
      <c r="I8946" t="s">
        <v>117</v>
      </c>
      <c r="J8946" s="1">
        <v>43143</v>
      </c>
      <c r="K8946" s="1">
        <v>43167</v>
      </c>
      <c r="L8946" t="s">
        <v>118</v>
      </c>
      <c r="N8946" t="s">
        <v>1992</v>
      </c>
    </row>
    <row r="8947" spans="1:14" x14ac:dyDescent="0.25">
      <c r="A8947" t="s">
        <v>5624</v>
      </c>
      <c r="B8947" t="s">
        <v>5625</v>
      </c>
      <c r="C8947" t="s">
        <v>1283</v>
      </c>
      <c r="D8947" t="s">
        <v>21</v>
      </c>
      <c r="E8947">
        <v>98802</v>
      </c>
      <c r="F8947" t="s">
        <v>22</v>
      </c>
      <c r="G8947" t="s">
        <v>23</v>
      </c>
      <c r="H8947" t="s">
        <v>24</v>
      </c>
      <c r="I8947" t="s">
        <v>24</v>
      </c>
      <c r="J8947" t="s">
        <v>25</v>
      </c>
      <c r="K8947" s="1">
        <v>43167</v>
      </c>
      <c r="L8947" t="s">
        <v>26</v>
      </c>
      <c r="N8947" t="s">
        <v>24</v>
      </c>
    </row>
    <row r="8948" spans="1:14" x14ac:dyDescent="0.25">
      <c r="A8948" t="s">
        <v>3337</v>
      </c>
      <c r="B8948" t="s">
        <v>3338</v>
      </c>
      <c r="C8948" t="s">
        <v>1691</v>
      </c>
      <c r="D8948" t="s">
        <v>21</v>
      </c>
      <c r="E8948">
        <v>98368</v>
      </c>
      <c r="F8948" t="s">
        <v>22</v>
      </c>
      <c r="G8948" t="s">
        <v>22</v>
      </c>
      <c r="H8948" t="s">
        <v>104</v>
      </c>
      <c r="I8948" t="s">
        <v>148</v>
      </c>
      <c r="J8948" s="1">
        <v>43138</v>
      </c>
      <c r="K8948" s="1">
        <v>43167</v>
      </c>
      <c r="L8948" t="s">
        <v>118</v>
      </c>
      <c r="N8948" t="s">
        <v>1854</v>
      </c>
    </row>
    <row r="8949" spans="1:14" x14ac:dyDescent="0.25">
      <c r="A8949" t="s">
        <v>316</v>
      </c>
      <c r="B8949" t="s">
        <v>4468</v>
      </c>
      <c r="C8949" t="s">
        <v>41</v>
      </c>
      <c r="D8949" t="s">
        <v>21</v>
      </c>
      <c r="E8949">
        <v>98148</v>
      </c>
      <c r="F8949" t="s">
        <v>22</v>
      </c>
      <c r="G8949" t="s">
        <v>23</v>
      </c>
      <c r="H8949" t="s">
        <v>24</v>
      </c>
      <c r="I8949" t="s">
        <v>24</v>
      </c>
      <c r="J8949" t="s">
        <v>25</v>
      </c>
      <c r="K8949" s="1">
        <v>43167</v>
      </c>
      <c r="L8949" t="s">
        <v>26</v>
      </c>
      <c r="N8949" t="s">
        <v>24</v>
      </c>
    </row>
    <row r="8950" spans="1:14" x14ac:dyDescent="0.25">
      <c r="A8950" t="s">
        <v>2900</v>
      </c>
      <c r="B8950" t="s">
        <v>2901</v>
      </c>
      <c r="C8950" t="s">
        <v>41</v>
      </c>
      <c r="D8950" t="s">
        <v>21</v>
      </c>
      <c r="E8950">
        <v>98188</v>
      </c>
      <c r="F8950" t="s">
        <v>22</v>
      </c>
      <c r="G8950" t="s">
        <v>23</v>
      </c>
      <c r="H8950" t="s">
        <v>24</v>
      </c>
      <c r="I8950" t="s">
        <v>24</v>
      </c>
      <c r="J8950" t="s">
        <v>25</v>
      </c>
      <c r="K8950" s="1">
        <v>43167</v>
      </c>
      <c r="L8950" t="s">
        <v>26</v>
      </c>
      <c r="N8950" t="s">
        <v>24</v>
      </c>
    </row>
    <row r="8951" spans="1:14" x14ac:dyDescent="0.25">
      <c r="A8951" t="s">
        <v>1784</v>
      </c>
      <c r="B8951" t="s">
        <v>1785</v>
      </c>
      <c r="C8951" t="s">
        <v>1786</v>
      </c>
      <c r="D8951" t="s">
        <v>21</v>
      </c>
      <c r="E8951">
        <v>98822</v>
      </c>
      <c r="F8951" t="s">
        <v>22</v>
      </c>
      <c r="G8951" t="s">
        <v>23</v>
      </c>
      <c r="H8951" t="s">
        <v>24</v>
      </c>
      <c r="I8951" t="s">
        <v>24</v>
      </c>
      <c r="J8951" t="s">
        <v>25</v>
      </c>
      <c r="K8951" s="1">
        <v>43167</v>
      </c>
      <c r="L8951" t="s">
        <v>26</v>
      </c>
      <c r="N8951" t="s">
        <v>24</v>
      </c>
    </row>
    <row r="8952" spans="1:14" x14ac:dyDescent="0.25">
      <c r="A8952" t="s">
        <v>10548</v>
      </c>
      <c r="B8952" t="s">
        <v>6683</v>
      </c>
      <c r="C8952" t="s">
        <v>3762</v>
      </c>
      <c r="D8952" t="s">
        <v>21</v>
      </c>
      <c r="E8952">
        <v>98512</v>
      </c>
      <c r="F8952" t="s">
        <v>22</v>
      </c>
      <c r="G8952" t="s">
        <v>23</v>
      </c>
      <c r="H8952" t="s">
        <v>24</v>
      </c>
      <c r="I8952" t="s">
        <v>24</v>
      </c>
      <c r="J8952" t="s">
        <v>25</v>
      </c>
      <c r="K8952" s="1">
        <v>43167</v>
      </c>
      <c r="L8952" t="s">
        <v>26</v>
      </c>
      <c r="N8952" t="s">
        <v>24</v>
      </c>
    </row>
    <row r="8953" spans="1:14" x14ac:dyDescent="0.25">
      <c r="A8953" t="s">
        <v>3141</v>
      </c>
      <c r="B8953" t="s">
        <v>5626</v>
      </c>
      <c r="C8953" t="s">
        <v>299</v>
      </c>
      <c r="D8953" t="s">
        <v>21</v>
      </c>
      <c r="E8953">
        <v>98850</v>
      </c>
      <c r="F8953" t="s">
        <v>22</v>
      </c>
      <c r="G8953" t="s">
        <v>23</v>
      </c>
      <c r="H8953" t="s">
        <v>24</v>
      </c>
      <c r="I8953" t="s">
        <v>24</v>
      </c>
      <c r="J8953" t="s">
        <v>25</v>
      </c>
      <c r="K8953" s="1">
        <v>43167</v>
      </c>
      <c r="L8953" t="s">
        <v>26</v>
      </c>
      <c r="N8953" t="s">
        <v>24</v>
      </c>
    </row>
    <row r="8954" spans="1:14" x14ac:dyDescent="0.25">
      <c r="A8954" t="s">
        <v>3650</v>
      </c>
      <c r="B8954" t="s">
        <v>3651</v>
      </c>
      <c r="C8954" t="s">
        <v>209</v>
      </c>
      <c r="D8954" t="s">
        <v>21</v>
      </c>
      <c r="E8954">
        <v>98032</v>
      </c>
      <c r="F8954" t="s">
        <v>22</v>
      </c>
      <c r="G8954" t="s">
        <v>22</v>
      </c>
      <c r="H8954" t="s">
        <v>116</v>
      </c>
      <c r="I8954" t="s">
        <v>117</v>
      </c>
      <c r="J8954" s="1">
        <v>43143</v>
      </c>
      <c r="K8954" s="1">
        <v>43167</v>
      </c>
      <c r="L8954" t="s">
        <v>118</v>
      </c>
      <c r="N8954" t="s">
        <v>1849</v>
      </c>
    </row>
    <row r="8955" spans="1:14" x14ac:dyDescent="0.25">
      <c r="A8955" t="s">
        <v>8295</v>
      </c>
      <c r="B8955" t="s">
        <v>8296</v>
      </c>
      <c r="C8955" t="s">
        <v>6567</v>
      </c>
      <c r="D8955" t="s">
        <v>21</v>
      </c>
      <c r="E8955">
        <v>98530</v>
      </c>
      <c r="F8955" t="s">
        <v>22</v>
      </c>
      <c r="G8955" t="s">
        <v>23</v>
      </c>
      <c r="H8955" t="s">
        <v>24</v>
      </c>
      <c r="I8955" t="s">
        <v>24</v>
      </c>
      <c r="J8955" t="s">
        <v>25</v>
      </c>
      <c r="K8955" s="1">
        <v>43167</v>
      </c>
      <c r="L8955" t="s">
        <v>26</v>
      </c>
      <c r="N8955" t="s">
        <v>24</v>
      </c>
    </row>
    <row r="8956" spans="1:14" x14ac:dyDescent="0.25">
      <c r="A8956" t="s">
        <v>71</v>
      </c>
      <c r="B8956" t="s">
        <v>2959</v>
      </c>
      <c r="C8956" t="s">
        <v>470</v>
      </c>
      <c r="D8956" t="s">
        <v>21</v>
      </c>
      <c r="E8956">
        <v>98148</v>
      </c>
      <c r="F8956" t="s">
        <v>22</v>
      </c>
      <c r="G8956" t="s">
        <v>23</v>
      </c>
      <c r="H8956" t="s">
        <v>24</v>
      </c>
      <c r="I8956" t="s">
        <v>24</v>
      </c>
      <c r="J8956" t="s">
        <v>25</v>
      </c>
      <c r="K8956" s="1">
        <v>43167</v>
      </c>
      <c r="L8956" t="s">
        <v>26</v>
      </c>
      <c r="N8956" t="s">
        <v>24</v>
      </c>
    </row>
    <row r="8957" spans="1:14" x14ac:dyDescent="0.25">
      <c r="A8957" t="s">
        <v>2960</v>
      </c>
      <c r="B8957" t="s">
        <v>2961</v>
      </c>
      <c r="C8957" t="s">
        <v>470</v>
      </c>
      <c r="D8957" t="s">
        <v>21</v>
      </c>
      <c r="E8957">
        <v>98148</v>
      </c>
      <c r="F8957" t="s">
        <v>22</v>
      </c>
      <c r="G8957" t="s">
        <v>23</v>
      </c>
      <c r="H8957" t="s">
        <v>24</v>
      </c>
      <c r="I8957" t="s">
        <v>24</v>
      </c>
      <c r="J8957" t="s">
        <v>25</v>
      </c>
      <c r="K8957" s="1">
        <v>43167</v>
      </c>
      <c r="L8957" t="s">
        <v>26</v>
      </c>
      <c r="N8957" t="s">
        <v>24</v>
      </c>
    </row>
    <row r="8958" spans="1:14" x14ac:dyDescent="0.25">
      <c r="A8958" t="s">
        <v>9485</v>
      </c>
      <c r="B8958" t="s">
        <v>9486</v>
      </c>
      <c r="C8958" t="s">
        <v>29</v>
      </c>
      <c r="D8958" t="s">
        <v>21</v>
      </c>
      <c r="E8958">
        <v>98801</v>
      </c>
      <c r="F8958" t="s">
        <v>22</v>
      </c>
      <c r="G8958" t="s">
        <v>23</v>
      </c>
      <c r="H8958" t="s">
        <v>24</v>
      </c>
      <c r="I8958" t="s">
        <v>24</v>
      </c>
      <c r="J8958" t="s">
        <v>25</v>
      </c>
      <c r="K8958" s="1">
        <v>43167</v>
      </c>
      <c r="L8958" t="s">
        <v>26</v>
      </c>
      <c r="N8958" t="s">
        <v>24</v>
      </c>
    </row>
    <row r="8959" spans="1:14" x14ac:dyDescent="0.25">
      <c r="A8959" t="s">
        <v>2846</v>
      </c>
      <c r="B8959" t="s">
        <v>8142</v>
      </c>
      <c r="C8959" t="s">
        <v>619</v>
      </c>
      <c r="D8959" t="s">
        <v>21</v>
      </c>
      <c r="E8959">
        <v>98077</v>
      </c>
      <c r="F8959" t="s">
        <v>22</v>
      </c>
      <c r="G8959" t="s">
        <v>23</v>
      </c>
      <c r="H8959" t="s">
        <v>24</v>
      </c>
      <c r="I8959" t="s">
        <v>24</v>
      </c>
      <c r="J8959" t="s">
        <v>25</v>
      </c>
      <c r="K8959" s="1">
        <v>43167</v>
      </c>
      <c r="L8959" t="s">
        <v>26</v>
      </c>
      <c r="N8959" t="s">
        <v>24</v>
      </c>
    </row>
    <row r="8960" spans="1:14" x14ac:dyDescent="0.25">
      <c r="A8960" t="s">
        <v>3512</v>
      </c>
      <c r="B8960" t="s">
        <v>3513</v>
      </c>
      <c r="C8960" t="s">
        <v>3459</v>
      </c>
      <c r="D8960" t="s">
        <v>21</v>
      </c>
      <c r="E8960">
        <v>99328</v>
      </c>
      <c r="F8960" t="s">
        <v>22</v>
      </c>
      <c r="G8960" t="s">
        <v>23</v>
      </c>
      <c r="H8960" t="s">
        <v>24</v>
      </c>
      <c r="I8960" t="s">
        <v>24</v>
      </c>
      <c r="J8960" t="s">
        <v>25</v>
      </c>
      <c r="K8960" s="1">
        <v>43166</v>
      </c>
      <c r="L8960" t="s">
        <v>26</v>
      </c>
      <c r="N8960" t="s">
        <v>24</v>
      </c>
    </row>
    <row r="8961" spans="1:14" x14ac:dyDescent="0.25">
      <c r="A8961" t="s">
        <v>2194</v>
      </c>
      <c r="B8961" t="s">
        <v>5451</v>
      </c>
      <c r="C8961" t="s">
        <v>20</v>
      </c>
      <c r="D8961" t="s">
        <v>21</v>
      </c>
      <c r="E8961">
        <v>98105</v>
      </c>
      <c r="F8961" t="s">
        <v>22</v>
      </c>
      <c r="G8961" t="s">
        <v>23</v>
      </c>
      <c r="H8961" t="s">
        <v>24</v>
      </c>
      <c r="I8961" t="s">
        <v>24</v>
      </c>
      <c r="J8961" t="s">
        <v>25</v>
      </c>
      <c r="K8961" s="1">
        <v>43166</v>
      </c>
      <c r="L8961" t="s">
        <v>26</v>
      </c>
      <c r="N8961" t="s">
        <v>24</v>
      </c>
    </row>
    <row r="8962" spans="1:14" x14ac:dyDescent="0.25">
      <c r="A8962" t="s">
        <v>1234</v>
      </c>
      <c r="B8962" t="s">
        <v>1235</v>
      </c>
      <c r="C8962" t="s">
        <v>20</v>
      </c>
      <c r="D8962" t="s">
        <v>21</v>
      </c>
      <c r="E8962">
        <v>98101</v>
      </c>
      <c r="F8962" t="s">
        <v>22</v>
      </c>
      <c r="G8962" t="s">
        <v>23</v>
      </c>
      <c r="H8962" t="s">
        <v>24</v>
      </c>
      <c r="I8962" t="s">
        <v>24</v>
      </c>
      <c r="J8962" t="s">
        <v>25</v>
      </c>
      <c r="K8962" s="1">
        <v>43166</v>
      </c>
      <c r="L8962" t="s">
        <v>26</v>
      </c>
      <c r="N8962" t="s">
        <v>24</v>
      </c>
    </row>
    <row r="8963" spans="1:14" x14ac:dyDescent="0.25">
      <c r="A8963" t="s">
        <v>2846</v>
      </c>
      <c r="B8963" t="s">
        <v>5011</v>
      </c>
      <c r="C8963" t="s">
        <v>632</v>
      </c>
      <c r="D8963" t="s">
        <v>21</v>
      </c>
      <c r="E8963">
        <v>98036</v>
      </c>
      <c r="F8963" t="s">
        <v>22</v>
      </c>
      <c r="G8963" t="s">
        <v>23</v>
      </c>
      <c r="H8963" t="s">
        <v>24</v>
      </c>
      <c r="I8963" t="s">
        <v>24</v>
      </c>
      <c r="J8963" t="s">
        <v>25</v>
      </c>
      <c r="K8963" s="1">
        <v>43166</v>
      </c>
      <c r="L8963" t="s">
        <v>26</v>
      </c>
      <c r="N8963" t="s">
        <v>24</v>
      </c>
    </row>
    <row r="8964" spans="1:14" x14ac:dyDescent="0.25">
      <c r="A8964">
        <v>76</v>
      </c>
      <c r="B8964" t="s">
        <v>8001</v>
      </c>
      <c r="C8964" t="s">
        <v>209</v>
      </c>
      <c r="D8964" t="s">
        <v>21</v>
      </c>
      <c r="E8964">
        <v>98032</v>
      </c>
      <c r="F8964" t="s">
        <v>22</v>
      </c>
      <c r="G8964" t="s">
        <v>23</v>
      </c>
      <c r="H8964" t="s">
        <v>24</v>
      </c>
      <c r="I8964" t="s">
        <v>24</v>
      </c>
      <c r="J8964" t="s">
        <v>25</v>
      </c>
      <c r="K8964" s="1">
        <v>43165</v>
      </c>
      <c r="L8964" t="s">
        <v>26</v>
      </c>
      <c r="N8964" t="s">
        <v>24</v>
      </c>
    </row>
    <row r="8965" spans="1:14" x14ac:dyDescent="0.25">
      <c r="A8965" t="s">
        <v>7041</v>
      </c>
      <c r="B8965" t="s">
        <v>7042</v>
      </c>
      <c r="C8965" t="s">
        <v>286</v>
      </c>
      <c r="D8965" t="s">
        <v>21</v>
      </c>
      <c r="E8965">
        <v>98512</v>
      </c>
      <c r="F8965" t="s">
        <v>22</v>
      </c>
      <c r="G8965" t="s">
        <v>22</v>
      </c>
      <c r="H8965" t="s">
        <v>116</v>
      </c>
      <c r="I8965" t="s">
        <v>117</v>
      </c>
      <c r="J8965" t="s">
        <v>59</v>
      </c>
      <c r="K8965" s="1">
        <v>43165</v>
      </c>
      <c r="L8965" t="s">
        <v>60</v>
      </c>
      <c r="M8965" t="str">
        <f>HYPERLINK("https://www.regulations.gov/docket?D=FDA-2018-H-0948")</f>
        <v>https://www.regulations.gov/docket?D=FDA-2018-H-0948</v>
      </c>
      <c r="N8965" t="s">
        <v>59</v>
      </c>
    </row>
    <row r="8966" spans="1:14" x14ac:dyDescent="0.25">
      <c r="A8966" t="s">
        <v>3457</v>
      </c>
      <c r="B8966" t="s">
        <v>3458</v>
      </c>
      <c r="C8966" t="s">
        <v>3459</v>
      </c>
      <c r="D8966" t="s">
        <v>21</v>
      </c>
      <c r="E8966">
        <v>99328</v>
      </c>
      <c r="F8966" t="s">
        <v>22</v>
      </c>
      <c r="G8966" t="s">
        <v>23</v>
      </c>
      <c r="H8966" t="s">
        <v>24</v>
      </c>
      <c r="I8966" t="s">
        <v>24</v>
      </c>
      <c r="J8966" t="s">
        <v>25</v>
      </c>
      <c r="K8966" s="1">
        <v>43165</v>
      </c>
      <c r="L8966" t="s">
        <v>26</v>
      </c>
      <c r="N8966" t="s">
        <v>24</v>
      </c>
    </row>
    <row r="8967" spans="1:14" x14ac:dyDescent="0.25">
      <c r="A8967" t="s">
        <v>1530</v>
      </c>
      <c r="B8967" t="s">
        <v>1531</v>
      </c>
      <c r="C8967" t="s">
        <v>266</v>
      </c>
      <c r="D8967" t="s">
        <v>21</v>
      </c>
      <c r="E8967">
        <v>98092</v>
      </c>
      <c r="F8967" t="s">
        <v>23</v>
      </c>
      <c r="G8967" t="s">
        <v>23</v>
      </c>
      <c r="H8967" t="s">
        <v>24</v>
      </c>
      <c r="I8967" t="s">
        <v>24</v>
      </c>
      <c r="J8967" t="s">
        <v>25</v>
      </c>
      <c r="K8967" s="1">
        <v>43165</v>
      </c>
      <c r="L8967" t="s">
        <v>26</v>
      </c>
      <c r="N8967" t="s">
        <v>24</v>
      </c>
    </row>
    <row r="8968" spans="1:14" x14ac:dyDescent="0.25">
      <c r="A8968" t="s">
        <v>7179</v>
      </c>
      <c r="B8968" t="s">
        <v>7180</v>
      </c>
      <c r="C8968" t="s">
        <v>3459</v>
      </c>
      <c r="D8968" t="s">
        <v>21</v>
      </c>
      <c r="E8968">
        <v>99328</v>
      </c>
      <c r="F8968" t="s">
        <v>22</v>
      </c>
      <c r="G8968" t="s">
        <v>23</v>
      </c>
      <c r="H8968" t="s">
        <v>24</v>
      </c>
      <c r="I8968" t="s">
        <v>24</v>
      </c>
      <c r="J8968" t="s">
        <v>25</v>
      </c>
      <c r="K8968" s="1">
        <v>43165</v>
      </c>
      <c r="L8968" t="s">
        <v>26</v>
      </c>
      <c r="N8968" t="s">
        <v>24</v>
      </c>
    </row>
    <row r="8969" spans="1:14" x14ac:dyDescent="0.25">
      <c r="A8969" t="s">
        <v>4359</v>
      </c>
      <c r="B8969" t="s">
        <v>4360</v>
      </c>
      <c r="C8969" t="s">
        <v>20</v>
      </c>
      <c r="D8969" t="s">
        <v>21</v>
      </c>
      <c r="E8969">
        <v>98102</v>
      </c>
      <c r="F8969" t="s">
        <v>22</v>
      </c>
      <c r="G8969" t="s">
        <v>23</v>
      </c>
      <c r="H8969" t="s">
        <v>24</v>
      </c>
      <c r="I8969" t="s">
        <v>24</v>
      </c>
      <c r="J8969" t="s">
        <v>25</v>
      </c>
      <c r="K8969" s="1">
        <v>43165</v>
      </c>
      <c r="L8969" t="s">
        <v>26</v>
      </c>
      <c r="N8969" t="s">
        <v>24</v>
      </c>
    </row>
    <row r="8970" spans="1:14" x14ac:dyDescent="0.25">
      <c r="A8970" t="s">
        <v>6210</v>
      </c>
      <c r="B8970" t="s">
        <v>6211</v>
      </c>
      <c r="C8970" t="s">
        <v>20</v>
      </c>
      <c r="D8970" t="s">
        <v>21</v>
      </c>
      <c r="E8970">
        <v>98104</v>
      </c>
      <c r="F8970" t="s">
        <v>22</v>
      </c>
      <c r="G8970" t="s">
        <v>23</v>
      </c>
      <c r="H8970" t="s">
        <v>24</v>
      </c>
      <c r="I8970" t="s">
        <v>24</v>
      </c>
      <c r="J8970" t="s">
        <v>25</v>
      </c>
      <c r="K8970" s="1">
        <v>43165</v>
      </c>
      <c r="L8970" t="s">
        <v>26</v>
      </c>
      <c r="N8970" t="s">
        <v>24</v>
      </c>
    </row>
    <row r="8971" spans="1:14" x14ac:dyDescent="0.25">
      <c r="A8971" t="s">
        <v>10549</v>
      </c>
      <c r="B8971" t="s">
        <v>7133</v>
      </c>
      <c r="C8971" t="s">
        <v>3459</v>
      </c>
      <c r="D8971" t="s">
        <v>21</v>
      </c>
      <c r="E8971">
        <v>99328</v>
      </c>
      <c r="F8971" t="s">
        <v>22</v>
      </c>
      <c r="G8971" t="s">
        <v>23</v>
      </c>
      <c r="H8971" t="s">
        <v>24</v>
      </c>
      <c r="I8971" t="s">
        <v>24</v>
      </c>
      <c r="J8971" t="s">
        <v>25</v>
      </c>
      <c r="K8971" s="1">
        <v>43165</v>
      </c>
      <c r="L8971" t="s">
        <v>26</v>
      </c>
      <c r="N8971" t="s">
        <v>24</v>
      </c>
    </row>
    <row r="8972" spans="1:14" x14ac:dyDescent="0.25">
      <c r="A8972" t="s">
        <v>3847</v>
      </c>
      <c r="B8972" t="s">
        <v>7135</v>
      </c>
      <c r="C8972" t="s">
        <v>3459</v>
      </c>
      <c r="D8972" t="s">
        <v>21</v>
      </c>
      <c r="E8972">
        <v>99328</v>
      </c>
      <c r="F8972" t="s">
        <v>22</v>
      </c>
      <c r="G8972" t="s">
        <v>23</v>
      </c>
      <c r="H8972" t="s">
        <v>24</v>
      </c>
      <c r="I8972" t="s">
        <v>24</v>
      </c>
      <c r="J8972" t="s">
        <v>25</v>
      </c>
      <c r="K8972" s="1">
        <v>43165</v>
      </c>
      <c r="L8972" t="s">
        <v>26</v>
      </c>
      <c r="N8972" t="s">
        <v>24</v>
      </c>
    </row>
    <row r="8973" spans="1:14" x14ac:dyDescent="0.25">
      <c r="A8973" t="s">
        <v>4215</v>
      </c>
      <c r="B8973" t="s">
        <v>4216</v>
      </c>
      <c r="C8973" t="s">
        <v>20</v>
      </c>
      <c r="D8973" t="s">
        <v>21</v>
      </c>
      <c r="E8973">
        <v>98101</v>
      </c>
      <c r="F8973" t="s">
        <v>22</v>
      </c>
      <c r="G8973" t="s">
        <v>23</v>
      </c>
      <c r="H8973" t="s">
        <v>24</v>
      </c>
      <c r="I8973" t="s">
        <v>24</v>
      </c>
      <c r="J8973" t="s">
        <v>25</v>
      </c>
      <c r="K8973" s="1">
        <v>43165</v>
      </c>
      <c r="L8973" t="s">
        <v>26</v>
      </c>
      <c r="N8973" t="s">
        <v>24</v>
      </c>
    </row>
    <row r="8974" spans="1:14" x14ac:dyDescent="0.25">
      <c r="A8974" t="s">
        <v>3544</v>
      </c>
      <c r="B8974" t="s">
        <v>3545</v>
      </c>
      <c r="C8974" t="s">
        <v>3459</v>
      </c>
      <c r="D8974" t="s">
        <v>21</v>
      </c>
      <c r="E8974">
        <v>99328</v>
      </c>
      <c r="F8974" t="s">
        <v>22</v>
      </c>
      <c r="G8974" t="s">
        <v>23</v>
      </c>
      <c r="H8974" t="s">
        <v>24</v>
      </c>
      <c r="I8974" t="s">
        <v>24</v>
      </c>
      <c r="J8974" t="s">
        <v>25</v>
      </c>
      <c r="K8974" s="1">
        <v>43165</v>
      </c>
      <c r="L8974" t="s">
        <v>26</v>
      </c>
      <c r="N8974" t="s">
        <v>24</v>
      </c>
    </row>
    <row r="8975" spans="1:14" x14ac:dyDescent="0.25">
      <c r="A8975" t="s">
        <v>4219</v>
      </c>
      <c r="B8975" t="s">
        <v>4220</v>
      </c>
      <c r="C8975" t="s">
        <v>20</v>
      </c>
      <c r="D8975" t="s">
        <v>21</v>
      </c>
      <c r="E8975">
        <v>98101</v>
      </c>
      <c r="F8975" t="s">
        <v>22</v>
      </c>
      <c r="G8975" t="s">
        <v>23</v>
      </c>
      <c r="H8975" t="s">
        <v>24</v>
      </c>
      <c r="I8975" t="s">
        <v>24</v>
      </c>
      <c r="J8975" t="s">
        <v>25</v>
      </c>
      <c r="K8975" s="1">
        <v>43165</v>
      </c>
      <c r="L8975" t="s">
        <v>26</v>
      </c>
      <c r="N8975" t="s">
        <v>24</v>
      </c>
    </row>
    <row r="8976" spans="1:14" x14ac:dyDescent="0.25">
      <c r="A8976" t="s">
        <v>6301</v>
      </c>
      <c r="B8976" t="s">
        <v>6302</v>
      </c>
      <c r="C8976" t="s">
        <v>215</v>
      </c>
      <c r="D8976" t="s">
        <v>21</v>
      </c>
      <c r="E8976">
        <v>98003</v>
      </c>
      <c r="F8976" t="s">
        <v>22</v>
      </c>
      <c r="G8976" t="s">
        <v>23</v>
      </c>
      <c r="H8976" t="s">
        <v>24</v>
      </c>
      <c r="I8976" t="s">
        <v>24</v>
      </c>
      <c r="J8976" t="s">
        <v>25</v>
      </c>
      <c r="K8976" s="1">
        <v>43165</v>
      </c>
      <c r="L8976" t="s">
        <v>26</v>
      </c>
      <c r="N8976" t="s">
        <v>24</v>
      </c>
    </row>
    <row r="8977" spans="1:14" x14ac:dyDescent="0.25">
      <c r="A8977" t="s">
        <v>6192</v>
      </c>
      <c r="B8977" t="s">
        <v>6193</v>
      </c>
      <c r="C8977" t="s">
        <v>10550</v>
      </c>
      <c r="D8977" t="s">
        <v>21</v>
      </c>
      <c r="E8977">
        <v>98002</v>
      </c>
      <c r="F8977" t="s">
        <v>22</v>
      </c>
      <c r="G8977" t="s">
        <v>22</v>
      </c>
      <c r="H8977" t="s">
        <v>116</v>
      </c>
      <c r="I8977" t="s">
        <v>117</v>
      </c>
      <c r="J8977" t="s">
        <v>59</v>
      </c>
      <c r="K8977" s="1">
        <v>43164</v>
      </c>
      <c r="L8977" t="s">
        <v>60</v>
      </c>
      <c r="M8977" t="str">
        <f>HYPERLINK("https://www.regulations.gov/docket?D=FDA-2018-H-0931")</f>
        <v>https://www.regulations.gov/docket?D=FDA-2018-H-0931</v>
      </c>
      <c r="N8977" t="s">
        <v>59</v>
      </c>
    </row>
    <row r="8978" spans="1:14" x14ac:dyDescent="0.25">
      <c r="A8978" t="s">
        <v>6194</v>
      </c>
      <c r="B8978" t="s">
        <v>6195</v>
      </c>
      <c r="C8978" t="s">
        <v>266</v>
      </c>
      <c r="D8978" t="s">
        <v>21</v>
      </c>
      <c r="E8978">
        <v>98002</v>
      </c>
      <c r="F8978" t="s">
        <v>22</v>
      </c>
      <c r="G8978" t="s">
        <v>22</v>
      </c>
      <c r="H8978" t="s">
        <v>116</v>
      </c>
      <c r="I8978" t="s">
        <v>117</v>
      </c>
      <c r="J8978" t="s">
        <v>59</v>
      </c>
      <c r="K8978" s="1">
        <v>43164</v>
      </c>
      <c r="L8978" t="s">
        <v>60</v>
      </c>
      <c r="M8978" t="str">
        <f>HYPERLINK("https://www.regulations.gov/docket?D=FDA-2018-H-0942")</f>
        <v>https://www.regulations.gov/docket?D=FDA-2018-H-0942</v>
      </c>
      <c r="N8978" t="s">
        <v>59</v>
      </c>
    </row>
    <row r="8979" spans="1:14" x14ac:dyDescent="0.25">
      <c r="A8979" t="s">
        <v>4120</v>
      </c>
      <c r="B8979" t="s">
        <v>4121</v>
      </c>
      <c r="C8979" t="s">
        <v>4122</v>
      </c>
      <c r="D8979" t="s">
        <v>21</v>
      </c>
      <c r="E8979">
        <v>98236</v>
      </c>
      <c r="F8979" t="s">
        <v>22</v>
      </c>
      <c r="G8979" t="s">
        <v>23</v>
      </c>
      <c r="H8979" t="s">
        <v>24</v>
      </c>
      <c r="I8979" t="s">
        <v>24</v>
      </c>
      <c r="J8979" t="s">
        <v>25</v>
      </c>
      <c r="K8979" s="1">
        <v>43164</v>
      </c>
      <c r="L8979" t="s">
        <v>26</v>
      </c>
      <c r="N8979" t="s">
        <v>24</v>
      </c>
    </row>
    <row r="8980" spans="1:14" x14ac:dyDescent="0.25">
      <c r="A8980" t="s">
        <v>10551</v>
      </c>
      <c r="B8980" t="s">
        <v>1639</v>
      </c>
      <c r="C8980" t="s">
        <v>525</v>
      </c>
      <c r="D8980" t="s">
        <v>21</v>
      </c>
      <c r="E8980">
        <v>98258</v>
      </c>
      <c r="F8980" t="s">
        <v>23</v>
      </c>
      <c r="G8980" t="s">
        <v>23</v>
      </c>
      <c r="H8980" t="s">
        <v>24</v>
      </c>
      <c r="I8980" t="s">
        <v>24</v>
      </c>
      <c r="J8980" t="s">
        <v>25</v>
      </c>
      <c r="K8980" s="1">
        <v>43164</v>
      </c>
      <c r="L8980" t="s">
        <v>26</v>
      </c>
      <c r="N8980" t="s">
        <v>24</v>
      </c>
    </row>
    <row r="8981" spans="1:14" x14ac:dyDescent="0.25">
      <c r="A8981" t="s">
        <v>10552</v>
      </c>
      <c r="B8981" t="s">
        <v>4898</v>
      </c>
      <c r="C8981" t="s">
        <v>92</v>
      </c>
      <c r="D8981" t="s">
        <v>21</v>
      </c>
      <c r="E8981">
        <v>98274</v>
      </c>
      <c r="F8981" t="s">
        <v>22</v>
      </c>
      <c r="G8981" t="s">
        <v>23</v>
      </c>
      <c r="H8981" t="s">
        <v>24</v>
      </c>
      <c r="I8981" t="s">
        <v>24</v>
      </c>
      <c r="J8981" t="s">
        <v>25</v>
      </c>
      <c r="K8981" s="1">
        <v>43164</v>
      </c>
      <c r="L8981" t="s">
        <v>26</v>
      </c>
      <c r="N8981" t="s">
        <v>24</v>
      </c>
    </row>
    <row r="8982" spans="1:14" x14ac:dyDescent="0.25">
      <c r="A8982" t="s">
        <v>8286</v>
      </c>
      <c r="B8982" t="s">
        <v>8287</v>
      </c>
      <c r="C8982" t="s">
        <v>20</v>
      </c>
      <c r="D8982" t="s">
        <v>21</v>
      </c>
      <c r="E8982">
        <v>98103</v>
      </c>
      <c r="F8982" t="s">
        <v>22</v>
      </c>
      <c r="G8982" t="s">
        <v>23</v>
      </c>
      <c r="H8982" t="s">
        <v>24</v>
      </c>
      <c r="I8982" t="s">
        <v>24</v>
      </c>
      <c r="J8982" t="s">
        <v>25</v>
      </c>
      <c r="K8982" s="1">
        <v>43164</v>
      </c>
      <c r="L8982" t="s">
        <v>26</v>
      </c>
      <c r="N8982" t="s">
        <v>24</v>
      </c>
    </row>
    <row r="8983" spans="1:14" x14ac:dyDescent="0.25">
      <c r="A8983" t="s">
        <v>1379</v>
      </c>
      <c r="B8983" t="s">
        <v>1380</v>
      </c>
      <c r="C8983" t="s">
        <v>258</v>
      </c>
      <c r="D8983" t="s">
        <v>21</v>
      </c>
      <c r="E8983">
        <v>98292</v>
      </c>
      <c r="F8983" t="s">
        <v>22</v>
      </c>
      <c r="G8983" t="s">
        <v>23</v>
      </c>
      <c r="H8983" t="s">
        <v>24</v>
      </c>
      <c r="I8983" t="s">
        <v>24</v>
      </c>
      <c r="J8983" t="s">
        <v>25</v>
      </c>
      <c r="K8983" s="1">
        <v>43164</v>
      </c>
      <c r="L8983" t="s">
        <v>26</v>
      </c>
      <c r="N8983" t="s">
        <v>24</v>
      </c>
    </row>
    <row r="8984" spans="1:14" x14ac:dyDescent="0.25">
      <c r="A8984" t="s">
        <v>2411</v>
      </c>
      <c r="B8984" t="s">
        <v>2412</v>
      </c>
      <c r="C8984" t="s">
        <v>2413</v>
      </c>
      <c r="D8984" t="s">
        <v>21</v>
      </c>
      <c r="E8984">
        <v>98239</v>
      </c>
      <c r="F8984" t="s">
        <v>23</v>
      </c>
      <c r="G8984" t="s">
        <v>23</v>
      </c>
      <c r="H8984" t="s">
        <v>24</v>
      </c>
      <c r="I8984" t="s">
        <v>24</v>
      </c>
      <c r="J8984" t="s">
        <v>25</v>
      </c>
      <c r="K8984" s="1">
        <v>43164</v>
      </c>
      <c r="L8984" t="s">
        <v>26</v>
      </c>
      <c r="N8984" t="s">
        <v>24</v>
      </c>
    </row>
    <row r="8985" spans="1:14" x14ac:dyDescent="0.25">
      <c r="A8985" t="s">
        <v>10553</v>
      </c>
      <c r="B8985" t="s">
        <v>10554</v>
      </c>
      <c r="C8985" t="s">
        <v>630</v>
      </c>
      <c r="D8985" t="s">
        <v>21</v>
      </c>
      <c r="E8985">
        <v>98237</v>
      </c>
      <c r="F8985" t="s">
        <v>22</v>
      </c>
      <c r="G8985" t="s">
        <v>23</v>
      </c>
      <c r="H8985" t="s">
        <v>24</v>
      </c>
      <c r="I8985" t="s">
        <v>24</v>
      </c>
      <c r="J8985" t="s">
        <v>25</v>
      </c>
      <c r="K8985" s="1">
        <v>43164</v>
      </c>
      <c r="L8985" t="s">
        <v>26</v>
      </c>
      <c r="N8985" t="s">
        <v>24</v>
      </c>
    </row>
    <row r="8986" spans="1:14" x14ac:dyDescent="0.25">
      <c r="A8986" t="s">
        <v>2414</v>
      </c>
      <c r="B8986" t="s">
        <v>2415</v>
      </c>
      <c r="C8986" t="s">
        <v>258</v>
      </c>
      <c r="D8986" t="s">
        <v>21</v>
      </c>
      <c r="E8986">
        <v>98292</v>
      </c>
      <c r="F8986" t="s">
        <v>23</v>
      </c>
      <c r="G8986" t="s">
        <v>23</v>
      </c>
      <c r="H8986" t="s">
        <v>24</v>
      </c>
      <c r="I8986" t="s">
        <v>24</v>
      </c>
      <c r="J8986" t="s">
        <v>25</v>
      </c>
      <c r="K8986" s="1">
        <v>43164</v>
      </c>
      <c r="L8986" t="s">
        <v>26</v>
      </c>
      <c r="N8986" t="s">
        <v>24</v>
      </c>
    </row>
    <row r="8987" spans="1:14" x14ac:dyDescent="0.25">
      <c r="A8987" t="s">
        <v>2564</v>
      </c>
      <c r="B8987" t="s">
        <v>2565</v>
      </c>
      <c r="C8987" t="s">
        <v>20</v>
      </c>
      <c r="D8987" t="s">
        <v>21</v>
      </c>
      <c r="E8987">
        <v>98105</v>
      </c>
      <c r="F8987" t="s">
        <v>23</v>
      </c>
      <c r="G8987" t="s">
        <v>23</v>
      </c>
      <c r="H8987" t="s">
        <v>24</v>
      </c>
      <c r="I8987" t="s">
        <v>24</v>
      </c>
      <c r="J8987" t="s">
        <v>25</v>
      </c>
      <c r="K8987" s="1">
        <v>43161</v>
      </c>
      <c r="L8987" t="s">
        <v>26</v>
      </c>
      <c r="N8987" t="s">
        <v>24</v>
      </c>
    </row>
    <row r="8988" spans="1:14" x14ac:dyDescent="0.25">
      <c r="A8988" t="s">
        <v>1597</v>
      </c>
      <c r="B8988" t="s">
        <v>1598</v>
      </c>
      <c r="C8988" t="s">
        <v>20</v>
      </c>
      <c r="D8988" t="s">
        <v>21</v>
      </c>
      <c r="E8988">
        <v>98101</v>
      </c>
      <c r="F8988" t="s">
        <v>23</v>
      </c>
      <c r="G8988" t="s">
        <v>23</v>
      </c>
      <c r="H8988" t="s">
        <v>24</v>
      </c>
      <c r="I8988" t="s">
        <v>24</v>
      </c>
      <c r="J8988" t="s">
        <v>25</v>
      </c>
      <c r="K8988" s="1">
        <v>43161</v>
      </c>
      <c r="L8988" t="s">
        <v>26</v>
      </c>
      <c r="N8988" t="s">
        <v>24</v>
      </c>
    </row>
    <row r="8989" spans="1:14" x14ac:dyDescent="0.25">
      <c r="A8989" t="s">
        <v>2574</v>
      </c>
      <c r="B8989" t="s">
        <v>2575</v>
      </c>
      <c r="C8989" t="s">
        <v>20</v>
      </c>
      <c r="D8989" t="s">
        <v>21</v>
      </c>
      <c r="E8989">
        <v>98115</v>
      </c>
      <c r="F8989" t="s">
        <v>23</v>
      </c>
      <c r="G8989" t="s">
        <v>23</v>
      </c>
      <c r="H8989" t="s">
        <v>24</v>
      </c>
      <c r="I8989" t="s">
        <v>24</v>
      </c>
      <c r="J8989" t="s">
        <v>25</v>
      </c>
      <c r="K8989" s="1">
        <v>43161</v>
      </c>
      <c r="L8989" t="s">
        <v>26</v>
      </c>
      <c r="N8989" t="s">
        <v>24</v>
      </c>
    </row>
    <row r="8990" spans="1:14" x14ac:dyDescent="0.25">
      <c r="A8990" t="s">
        <v>9537</v>
      </c>
      <c r="B8990" t="s">
        <v>9538</v>
      </c>
      <c r="C8990" t="s">
        <v>108</v>
      </c>
      <c r="D8990" t="s">
        <v>21</v>
      </c>
      <c r="E8990">
        <v>98201</v>
      </c>
      <c r="F8990" t="s">
        <v>22</v>
      </c>
      <c r="G8990" t="s">
        <v>23</v>
      </c>
      <c r="H8990" t="s">
        <v>24</v>
      </c>
      <c r="I8990" t="s">
        <v>24</v>
      </c>
      <c r="J8990" t="s">
        <v>25</v>
      </c>
      <c r="K8990" s="1">
        <v>43161</v>
      </c>
      <c r="L8990" t="s">
        <v>26</v>
      </c>
      <c r="N8990" t="s">
        <v>24</v>
      </c>
    </row>
    <row r="8991" spans="1:14" x14ac:dyDescent="0.25">
      <c r="A8991" t="s">
        <v>8901</v>
      </c>
      <c r="B8991" t="s">
        <v>8902</v>
      </c>
      <c r="C8991" t="s">
        <v>8903</v>
      </c>
      <c r="D8991" t="s">
        <v>21</v>
      </c>
      <c r="E8991">
        <v>98552</v>
      </c>
      <c r="F8991" t="s">
        <v>22</v>
      </c>
      <c r="G8991" t="s">
        <v>23</v>
      </c>
      <c r="H8991" t="s">
        <v>24</v>
      </c>
      <c r="I8991" t="s">
        <v>24</v>
      </c>
      <c r="J8991" t="s">
        <v>25</v>
      </c>
      <c r="K8991" s="1">
        <v>43161</v>
      </c>
      <c r="L8991" t="s">
        <v>26</v>
      </c>
      <c r="N8991" t="s">
        <v>24</v>
      </c>
    </row>
    <row r="8992" spans="1:14" x14ac:dyDescent="0.25">
      <c r="A8992" t="s">
        <v>1647</v>
      </c>
      <c r="B8992" t="s">
        <v>1648</v>
      </c>
      <c r="C8992" t="s">
        <v>20</v>
      </c>
      <c r="D8992" t="s">
        <v>21</v>
      </c>
      <c r="E8992">
        <v>98104</v>
      </c>
      <c r="F8992" t="s">
        <v>23</v>
      </c>
      <c r="G8992" t="s">
        <v>23</v>
      </c>
      <c r="H8992" t="s">
        <v>24</v>
      </c>
      <c r="I8992" t="s">
        <v>24</v>
      </c>
      <c r="J8992" t="s">
        <v>25</v>
      </c>
      <c r="K8992" s="1">
        <v>43161</v>
      </c>
      <c r="L8992" t="s">
        <v>26</v>
      </c>
      <c r="N8992" t="s">
        <v>24</v>
      </c>
    </row>
    <row r="8993" spans="1:14" x14ac:dyDescent="0.25">
      <c r="A8993" t="s">
        <v>1649</v>
      </c>
      <c r="B8993" t="s">
        <v>1650</v>
      </c>
      <c r="C8993" t="s">
        <v>20</v>
      </c>
      <c r="D8993" t="s">
        <v>21</v>
      </c>
      <c r="E8993">
        <v>98104</v>
      </c>
      <c r="F8993" t="s">
        <v>23</v>
      </c>
      <c r="G8993" t="s">
        <v>23</v>
      </c>
      <c r="H8993" t="s">
        <v>24</v>
      </c>
      <c r="I8993" t="s">
        <v>24</v>
      </c>
      <c r="J8993" t="s">
        <v>25</v>
      </c>
      <c r="K8993" s="1">
        <v>43161</v>
      </c>
      <c r="L8993" t="s">
        <v>26</v>
      </c>
      <c r="N8993" t="s">
        <v>24</v>
      </c>
    </row>
    <row r="8994" spans="1:14" x14ac:dyDescent="0.25">
      <c r="A8994" t="s">
        <v>1625</v>
      </c>
      <c r="B8994" t="s">
        <v>1626</v>
      </c>
      <c r="C8994" t="s">
        <v>20</v>
      </c>
      <c r="D8994" t="s">
        <v>21</v>
      </c>
      <c r="E8994">
        <v>98109</v>
      </c>
      <c r="F8994" t="s">
        <v>23</v>
      </c>
      <c r="G8994" t="s">
        <v>23</v>
      </c>
      <c r="H8994" t="s">
        <v>24</v>
      </c>
      <c r="I8994" t="s">
        <v>24</v>
      </c>
      <c r="J8994" t="s">
        <v>25</v>
      </c>
      <c r="K8994" s="1">
        <v>43161</v>
      </c>
      <c r="L8994" t="s">
        <v>26</v>
      </c>
      <c r="N8994" t="s">
        <v>24</v>
      </c>
    </row>
    <row r="8995" spans="1:14" x14ac:dyDescent="0.25">
      <c r="A8995" t="s">
        <v>1037</v>
      </c>
      <c r="B8995" t="s">
        <v>10555</v>
      </c>
      <c r="C8995" t="s">
        <v>20</v>
      </c>
      <c r="D8995" t="s">
        <v>21</v>
      </c>
      <c r="E8995">
        <v>98104</v>
      </c>
      <c r="F8995" t="s">
        <v>23</v>
      </c>
      <c r="G8995" t="s">
        <v>23</v>
      </c>
      <c r="H8995" t="s">
        <v>24</v>
      </c>
      <c r="I8995" t="s">
        <v>24</v>
      </c>
      <c r="J8995" t="s">
        <v>25</v>
      </c>
      <c r="K8995" s="1">
        <v>43161</v>
      </c>
      <c r="L8995" t="s">
        <v>26</v>
      </c>
      <c r="N8995" t="s">
        <v>24</v>
      </c>
    </row>
    <row r="8996" spans="1:14" x14ac:dyDescent="0.25">
      <c r="A8996" t="s">
        <v>1662</v>
      </c>
      <c r="B8996" t="s">
        <v>1663</v>
      </c>
      <c r="C8996" t="s">
        <v>20</v>
      </c>
      <c r="D8996" t="s">
        <v>21</v>
      </c>
      <c r="E8996">
        <v>98104</v>
      </c>
      <c r="F8996" t="s">
        <v>23</v>
      </c>
      <c r="G8996" t="s">
        <v>23</v>
      </c>
      <c r="H8996" t="s">
        <v>24</v>
      </c>
      <c r="I8996" t="s">
        <v>24</v>
      </c>
      <c r="J8996" t="s">
        <v>25</v>
      </c>
      <c r="K8996" s="1">
        <v>43161</v>
      </c>
      <c r="L8996" t="s">
        <v>26</v>
      </c>
      <c r="N8996" t="s">
        <v>24</v>
      </c>
    </row>
    <row r="8997" spans="1:14" x14ac:dyDescent="0.25">
      <c r="A8997" t="s">
        <v>111</v>
      </c>
      <c r="B8997" t="s">
        <v>3262</v>
      </c>
      <c r="C8997" t="s">
        <v>266</v>
      </c>
      <c r="D8997" t="s">
        <v>21</v>
      </c>
      <c r="E8997">
        <v>98002</v>
      </c>
      <c r="F8997" t="s">
        <v>22</v>
      </c>
      <c r="G8997" t="s">
        <v>22</v>
      </c>
      <c r="H8997" t="s">
        <v>9741</v>
      </c>
      <c r="I8997" t="s">
        <v>203</v>
      </c>
      <c r="J8997" s="1">
        <v>43141</v>
      </c>
      <c r="K8997" s="1">
        <v>43160</v>
      </c>
      <c r="L8997" t="s">
        <v>118</v>
      </c>
      <c r="N8997" t="s">
        <v>1992</v>
      </c>
    </row>
    <row r="8998" spans="1:14" x14ac:dyDescent="0.25">
      <c r="A8998" t="s">
        <v>2556</v>
      </c>
      <c r="B8998" t="s">
        <v>2557</v>
      </c>
      <c r="C8998" t="s">
        <v>443</v>
      </c>
      <c r="D8998" t="s">
        <v>21</v>
      </c>
      <c r="E8998">
        <v>98057</v>
      </c>
      <c r="F8998" t="s">
        <v>23</v>
      </c>
      <c r="G8998" t="s">
        <v>23</v>
      </c>
      <c r="H8998" t="s">
        <v>24</v>
      </c>
      <c r="I8998" t="s">
        <v>24</v>
      </c>
      <c r="J8998" t="s">
        <v>25</v>
      </c>
      <c r="K8998" s="1">
        <v>43160</v>
      </c>
      <c r="L8998" t="s">
        <v>26</v>
      </c>
      <c r="N8998" t="s">
        <v>24</v>
      </c>
    </row>
    <row r="8999" spans="1:14" x14ac:dyDescent="0.25">
      <c r="A8999" t="s">
        <v>1402</v>
      </c>
      <c r="B8999" t="s">
        <v>5866</v>
      </c>
      <c r="C8999" t="s">
        <v>268</v>
      </c>
      <c r="D8999" t="s">
        <v>21</v>
      </c>
      <c r="E8999">
        <v>98168</v>
      </c>
      <c r="F8999" t="s">
        <v>23</v>
      </c>
      <c r="G8999" t="s">
        <v>23</v>
      </c>
      <c r="H8999" t="s">
        <v>24</v>
      </c>
      <c r="I8999" t="s">
        <v>24</v>
      </c>
      <c r="J8999" t="s">
        <v>25</v>
      </c>
      <c r="K8999" s="1">
        <v>43160</v>
      </c>
      <c r="L8999" t="s">
        <v>26</v>
      </c>
      <c r="N8999" t="s">
        <v>24</v>
      </c>
    </row>
    <row r="9000" spans="1:14" x14ac:dyDescent="0.25">
      <c r="A9000" t="s">
        <v>10556</v>
      </c>
      <c r="B9000" t="s">
        <v>2530</v>
      </c>
      <c r="C9000" t="s">
        <v>443</v>
      </c>
      <c r="D9000" t="s">
        <v>21</v>
      </c>
      <c r="E9000">
        <v>98057</v>
      </c>
      <c r="F9000" t="s">
        <v>23</v>
      </c>
      <c r="G9000" t="s">
        <v>23</v>
      </c>
      <c r="H9000" t="s">
        <v>24</v>
      </c>
      <c r="I9000" t="s">
        <v>24</v>
      </c>
      <c r="J9000" t="s">
        <v>25</v>
      </c>
      <c r="K9000" s="1">
        <v>43160</v>
      </c>
      <c r="L9000" t="s">
        <v>26</v>
      </c>
      <c r="N9000" t="s">
        <v>24</v>
      </c>
    </row>
    <row r="9001" spans="1:14" x14ac:dyDescent="0.25">
      <c r="A9001" t="s">
        <v>2578</v>
      </c>
      <c r="B9001" t="s">
        <v>2579</v>
      </c>
      <c r="C9001" t="s">
        <v>443</v>
      </c>
      <c r="D9001" t="s">
        <v>21</v>
      </c>
      <c r="E9001">
        <v>98057</v>
      </c>
      <c r="F9001" t="s">
        <v>23</v>
      </c>
      <c r="G9001" t="s">
        <v>23</v>
      </c>
      <c r="H9001" t="s">
        <v>24</v>
      </c>
      <c r="I9001" t="s">
        <v>24</v>
      </c>
      <c r="J9001" t="s">
        <v>25</v>
      </c>
      <c r="K9001" s="1">
        <v>43160</v>
      </c>
      <c r="L9001" t="s">
        <v>26</v>
      </c>
      <c r="N9001" t="s">
        <v>24</v>
      </c>
    </row>
    <row r="9002" spans="1:14" x14ac:dyDescent="0.25">
      <c r="A9002" t="s">
        <v>2576</v>
      </c>
      <c r="B9002" t="s">
        <v>2577</v>
      </c>
      <c r="C9002" t="s">
        <v>443</v>
      </c>
      <c r="D9002" t="s">
        <v>21</v>
      </c>
      <c r="E9002">
        <v>98055</v>
      </c>
      <c r="F9002" t="s">
        <v>23</v>
      </c>
      <c r="G9002" t="s">
        <v>23</v>
      </c>
      <c r="H9002" t="s">
        <v>24</v>
      </c>
      <c r="I9002" t="s">
        <v>24</v>
      </c>
      <c r="J9002" t="s">
        <v>25</v>
      </c>
      <c r="K9002" s="1">
        <v>43160</v>
      </c>
      <c r="L9002" t="s">
        <v>26</v>
      </c>
      <c r="N9002" t="s">
        <v>24</v>
      </c>
    </row>
    <row r="9003" spans="1:14" x14ac:dyDescent="0.25">
      <c r="A9003" t="s">
        <v>2572</v>
      </c>
      <c r="B9003" t="s">
        <v>2573</v>
      </c>
      <c r="C9003" t="s">
        <v>443</v>
      </c>
      <c r="D9003" t="s">
        <v>21</v>
      </c>
      <c r="E9003">
        <v>98056</v>
      </c>
      <c r="F9003" t="s">
        <v>23</v>
      </c>
      <c r="G9003" t="s">
        <v>23</v>
      </c>
      <c r="H9003" t="s">
        <v>24</v>
      </c>
      <c r="I9003" t="s">
        <v>24</v>
      </c>
      <c r="J9003" t="s">
        <v>25</v>
      </c>
      <c r="K9003" s="1">
        <v>43160</v>
      </c>
      <c r="L9003" t="s">
        <v>26</v>
      </c>
      <c r="N9003" t="s">
        <v>24</v>
      </c>
    </row>
    <row r="9004" spans="1:14" x14ac:dyDescent="0.25">
      <c r="A9004" t="s">
        <v>2580</v>
      </c>
      <c r="B9004" t="s">
        <v>2581</v>
      </c>
      <c r="C9004" t="s">
        <v>443</v>
      </c>
      <c r="D9004" t="s">
        <v>21</v>
      </c>
      <c r="E9004">
        <v>98056</v>
      </c>
      <c r="F9004" t="s">
        <v>23</v>
      </c>
      <c r="G9004" t="s">
        <v>23</v>
      </c>
      <c r="H9004" t="s">
        <v>24</v>
      </c>
      <c r="I9004" t="s">
        <v>24</v>
      </c>
      <c r="J9004" t="s">
        <v>25</v>
      </c>
      <c r="K9004" s="1">
        <v>43160</v>
      </c>
      <c r="L9004" t="s">
        <v>26</v>
      </c>
      <c r="N9004" t="s">
        <v>24</v>
      </c>
    </row>
    <row r="9005" spans="1:14" x14ac:dyDescent="0.25">
      <c r="A9005" t="s">
        <v>2416</v>
      </c>
      <c r="B9005" t="s">
        <v>2417</v>
      </c>
      <c r="C9005" t="s">
        <v>630</v>
      </c>
      <c r="D9005" t="s">
        <v>21</v>
      </c>
      <c r="E9005">
        <v>98237</v>
      </c>
      <c r="F9005" t="s">
        <v>23</v>
      </c>
      <c r="G9005" t="s">
        <v>23</v>
      </c>
      <c r="H9005" t="s">
        <v>24</v>
      </c>
      <c r="I9005" t="s">
        <v>24</v>
      </c>
      <c r="J9005" t="s">
        <v>25</v>
      </c>
      <c r="K9005" s="1">
        <v>43160</v>
      </c>
      <c r="L9005" t="s">
        <v>26</v>
      </c>
      <c r="N9005" t="s">
        <v>24</v>
      </c>
    </row>
    <row r="9006" spans="1:14" x14ac:dyDescent="0.25">
      <c r="A9006" t="s">
        <v>1522</v>
      </c>
      <c r="B9006" t="s">
        <v>1523</v>
      </c>
      <c r="C9006" t="s">
        <v>108</v>
      </c>
      <c r="D9006" t="s">
        <v>21</v>
      </c>
      <c r="E9006">
        <v>98201</v>
      </c>
      <c r="F9006" t="s">
        <v>23</v>
      </c>
      <c r="G9006" t="s">
        <v>23</v>
      </c>
      <c r="H9006" t="s">
        <v>24</v>
      </c>
      <c r="I9006" t="s">
        <v>24</v>
      </c>
      <c r="J9006" t="s">
        <v>25</v>
      </c>
      <c r="K9006" s="1">
        <v>43160</v>
      </c>
      <c r="L9006" t="s">
        <v>26</v>
      </c>
      <c r="N9006" t="s">
        <v>24</v>
      </c>
    </row>
    <row r="9007" spans="1:14" x14ac:dyDescent="0.25">
      <c r="A9007" t="s">
        <v>4899</v>
      </c>
      <c r="B9007" t="s">
        <v>4900</v>
      </c>
      <c r="C9007" t="s">
        <v>261</v>
      </c>
      <c r="D9007" t="s">
        <v>21</v>
      </c>
      <c r="E9007">
        <v>99201</v>
      </c>
      <c r="F9007" t="s">
        <v>22</v>
      </c>
      <c r="G9007" t="s">
        <v>23</v>
      </c>
      <c r="H9007" t="s">
        <v>24</v>
      </c>
      <c r="I9007" t="s">
        <v>24</v>
      </c>
      <c r="J9007" t="s">
        <v>25</v>
      </c>
      <c r="K9007" s="1">
        <v>43160</v>
      </c>
      <c r="L9007" t="s">
        <v>26</v>
      </c>
      <c r="N9007" t="s">
        <v>24</v>
      </c>
    </row>
    <row r="9008" spans="1:14" x14ac:dyDescent="0.25">
      <c r="A9008" t="s">
        <v>2650</v>
      </c>
      <c r="B9008" t="s">
        <v>5891</v>
      </c>
      <c r="C9008" t="s">
        <v>268</v>
      </c>
      <c r="D9008" t="s">
        <v>21</v>
      </c>
      <c r="E9008">
        <v>98168</v>
      </c>
      <c r="F9008" t="s">
        <v>23</v>
      </c>
      <c r="G9008" t="s">
        <v>23</v>
      </c>
      <c r="H9008" t="s">
        <v>24</v>
      </c>
      <c r="I9008" t="s">
        <v>24</v>
      </c>
      <c r="J9008" t="s">
        <v>25</v>
      </c>
      <c r="K9008" s="1">
        <v>43160</v>
      </c>
      <c r="L9008" t="s">
        <v>26</v>
      </c>
      <c r="N9008" t="s">
        <v>24</v>
      </c>
    </row>
    <row r="9009" spans="1:14" x14ac:dyDescent="0.25">
      <c r="A9009" t="s">
        <v>2701</v>
      </c>
      <c r="B9009" t="s">
        <v>2703</v>
      </c>
      <c r="C9009" t="s">
        <v>443</v>
      </c>
      <c r="D9009" t="s">
        <v>21</v>
      </c>
      <c r="E9009">
        <v>98055</v>
      </c>
      <c r="F9009" t="s">
        <v>23</v>
      </c>
      <c r="G9009" t="s">
        <v>23</v>
      </c>
      <c r="H9009" t="s">
        <v>24</v>
      </c>
      <c r="I9009" t="s">
        <v>24</v>
      </c>
      <c r="J9009" t="s">
        <v>25</v>
      </c>
      <c r="K9009" s="1">
        <v>43160</v>
      </c>
      <c r="L9009" t="s">
        <v>26</v>
      </c>
      <c r="N9009" t="s">
        <v>24</v>
      </c>
    </row>
    <row r="9010" spans="1:14" x14ac:dyDescent="0.25">
      <c r="A9010" t="s">
        <v>5889</v>
      </c>
      <c r="B9010" t="s">
        <v>5890</v>
      </c>
      <c r="C9010" t="s">
        <v>268</v>
      </c>
      <c r="D9010" t="s">
        <v>21</v>
      </c>
      <c r="E9010">
        <v>98168</v>
      </c>
      <c r="F9010" t="s">
        <v>23</v>
      </c>
      <c r="G9010" t="s">
        <v>23</v>
      </c>
      <c r="H9010" t="s">
        <v>24</v>
      </c>
      <c r="I9010" t="s">
        <v>24</v>
      </c>
      <c r="J9010" t="s">
        <v>25</v>
      </c>
      <c r="K9010" s="1">
        <v>43160</v>
      </c>
      <c r="L9010" t="s">
        <v>26</v>
      </c>
      <c r="N9010" t="s">
        <v>24</v>
      </c>
    </row>
    <row r="9011" spans="1:14" x14ac:dyDescent="0.25">
      <c r="A9011" t="s">
        <v>2701</v>
      </c>
      <c r="B9011" t="s">
        <v>2702</v>
      </c>
      <c r="C9011" t="s">
        <v>41</v>
      </c>
      <c r="D9011" t="s">
        <v>21</v>
      </c>
      <c r="E9011">
        <v>98188</v>
      </c>
      <c r="F9011" t="s">
        <v>23</v>
      </c>
      <c r="G9011" t="s">
        <v>23</v>
      </c>
      <c r="H9011" t="s">
        <v>24</v>
      </c>
      <c r="I9011" t="s">
        <v>24</v>
      </c>
      <c r="J9011" t="s">
        <v>25</v>
      </c>
      <c r="K9011" s="1">
        <v>43160</v>
      </c>
      <c r="L9011" t="s">
        <v>26</v>
      </c>
      <c r="N9011" t="s">
        <v>24</v>
      </c>
    </row>
    <row r="9012" spans="1:14" x14ac:dyDescent="0.25">
      <c r="A9012" t="s">
        <v>356</v>
      </c>
      <c r="B9012" t="s">
        <v>6095</v>
      </c>
      <c r="C9012" t="s">
        <v>2841</v>
      </c>
      <c r="D9012" t="s">
        <v>21</v>
      </c>
      <c r="E9012">
        <v>99032</v>
      </c>
      <c r="F9012" t="s">
        <v>22</v>
      </c>
      <c r="G9012" t="s">
        <v>23</v>
      </c>
      <c r="H9012" t="s">
        <v>24</v>
      </c>
      <c r="I9012" t="s">
        <v>24</v>
      </c>
      <c r="J9012" t="s">
        <v>25</v>
      </c>
      <c r="K9012" s="1">
        <v>43160</v>
      </c>
      <c r="L9012" t="s">
        <v>26</v>
      </c>
      <c r="N9012" t="s">
        <v>24</v>
      </c>
    </row>
    <row r="9013" spans="1:14" x14ac:dyDescent="0.25">
      <c r="A9013" t="s">
        <v>10557</v>
      </c>
      <c r="B9013" t="s">
        <v>10558</v>
      </c>
      <c r="C9013" t="s">
        <v>2899</v>
      </c>
      <c r="D9013" t="s">
        <v>21</v>
      </c>
      <c r="E9013">
        <v>98028</v>
      </c>
      <c r="F9013" t="s">
        <v>23</v>
      </c>
      <c r="G9013" t="s">
        <v>23</v>
      </c>
      <c r="H9013" t="s">
        <v>24</v>
      </c>
      <c r="I9013" t="s">
        <v>24</v>
      </c>
      <c r="J9013" t="s">
        <v>25</v>
      </c>
      <c r="K9013" s="1">
        <v>43160</v>
      </c>
      <c r="L9013" t="s">
        <v>26</v>
      </c>
      <c r="N9013" t="s">
        <v>24</v>
      </c>
    </row>
    <row r="9014" spans="1:14" x14ac:dyDescent="0.25">
      <c r="A9014" t="s">
        <v>1494</v>
      </c>
      <c r="B9014" t="s">
        <v>1495</v>
      </c>
      <c r="C9014" t="s">
        <v>293</v>
      </c>
      <c r="D9014" t="s">
        <v>21</v>
      </c>
      <c r="E9014">
        <v>98270</v>
      </c>
      <c r="F9014" t="s">
        <v>23</v>
      </c>
      <c r="G9014" t="s">
        <v>23</v>
      </c>
      <c r="H9014" t="s">
        <v>24</v>
      </c>
      <c r="I9014" t="s">
        <v>24</v>
      </c>
      <c r="J9014" t="s">
        <v>25</v>
      </c>
      <c r="K9014" s="1">
        <v>43160</v>
      </c>
      <c r="L9014" t="s">
        <v>26</v>
      </c>
      <c r="N9014" t="s">
        <v>24</v>
      </c>
    </row>
    <row r="9015" spans="1:14" x14ac:dyDescent="0.25">
      <c r="A9015" t="s">
        <v>10559</v>
      </c>
      <c r="B9015" t="s">
        <v>2651</v>
      </c>
      <c r="C9015" t="s">
        <v>443</v>
      </c>
      <c r="D9015" t="s">
        <v>21</v>
      </c>
      <c r="E9015">
        <v>98055</v>
      </c>
      <c r="F9015" t="s">
        <v>23</v>
      </c>
      <c r="G9015" t="s">
        <v>23</v>
      </c>
      <c r="H9015" t="s">
        <v>24</v>
      </c>
      <c r="I9015" t="s">
        <v>24</v>
      </c>
      <c r="J9015" t="s">
        <v>25</v>
      </c>
      <c r="K9015" s="1">
        <v>43160</v>
      </c>
      <c r="L9015" t="s">
        <v>26</v>
      </c>
      <c r="N9015" t="s">
        <v>24</v>
      </c>
    </row>
    <row r="9016" spans="1:14" x14ac:dyDescent="0.25">
      <c r="A9016" t="s">
        <v>3647</v>
      </c>
      <c r="B9016" t="s">
        <v>3648</v>
      </c>
      <c r="C9016" t="s">
        <v>20</v>
      </c>
      <c r="D9016" t="s">
        <v>21</v>
      </c>
      <c r="E9016">
        <v>98108</v>
      </c>
      <c r="F9016" t="s">
        <v>22</v>
      </c>
      <c r="G9016" t="s">
        <v>22</v>
      </c>
      <c r="H9016" t="s">
        <v>116</v>
      </c>
      <c r="I9016" t="s">
        <v>117</v>
      </c>
      <c r="J9016" s="1">
        <v>43141</v>
      </c>
      <c r="K9016" s="1">
        <v>43160</v>
      </c>
      <c r="L9016" t="s">
        <v>118</v>
      </c>
      <c r="N9016" t="s">
        <v>1849</v>
      </c>
    </row>
    <row r="9017" spans="1:14" x14ac:dyDescent="0.25">
      <c r="A9017" t="s">
        <v>2354</v>
      </c>
      <c r="B9017" t="s">
        <v>2355</v>
      </c>
      <c r="C9017" t="s">
        <v>286</v>
      </c>
      <c r="D9017" t="s">
        <v>21</v>
      </c>
      <c r="E9017">
        <v>98502</v>
      </c>
      <c r="F9017" t="s">
        <v>23</v>
      </c>
      <c r="G9017" t="s">
        <v>23</v>
      </c>
      <c r="H9017" t="s">
        <v>24</v>
      </c>
      <c r="I9017" t="s">
        <v>24</v>
      </c>
      <c r="J9017" t="s">
        <v>25</v>
      </c>
      <c r="K9017" s="1">
        <v>43160</v>
      </c>
      <c r="L9017" t="s">
        <v>26</v>
      </c>
      <c r="N9017" t="s">
        <v>24</v>
      </c>
    </row>
    <row r="9018" spans="1:14" x14ac:dyDescent="0.25">
      <c r="A9018" t="s">
        <v>2489</v>
      </c>
      <c r="B9018" t="s">
        <v>2490</v>
      </c>
      <c r="C9018" t="s">
        <v>1145</v>
      </c>
      <c r="D9018" t="s">
        <v>21</v>
      </c>
      <c r="E9018">
        <v>98294</v>
      </c>
      <c r="F9018" t="s">
        <v>23</v>
      </c>
      <c r="G9018" t="s">
        <v>23</v>
      </c>
      <c r="H9018" t="s">
        <v>24</v>
      </c>
      <c r="I9018" t="s">
        <v>24</v>
      </c>
      <c r="J9018" t="s">
        <v>25</v>
      </c>
      <c r="K9018" s="1">
        <v>43160</v>
      </c>
      <c r="L9018" t="s">
        <v>26</v>
      </c>
      <c r="N9018" t="s">
        <v>24</v>
      </c>
    </row>
    <row r="9019" spans="1:14" x14ac:dyDescent="0.25">
      <c r="A9019" t="s">
        <v>1547</v>
      </c>
      <c r="B9019" t="s">
        <v>1548</v>
      </c>
      <c r="C9019" t="s">
        <v>293</v>
      </c>
      <c r="D9019" t="s">
        <v>21</v>
      </c>
      <c r="E9019">
        <v>98270</v>
      </c>
      <c r="F9019" t="s">
        <v>23</v>
      </c>
      <c r="G9019" t="s">
        <v>23</v>
      </c>
      <c r="H9019" t="s">
        <v>24</v>
      </c>
      <c r="I9019" t="s">
        <v>24</v>
      </c>
      <c r="J9019" t="s">
        <v>25</v>
      </c>
      <c r="K9019" s="1">
        <v>43160</v>
      </c>
      <c r="L9019" t="s">
        <v>26</v>
      </c>
      <c r="N9019" t="s">
        <v>24</v>
      </c>
    </row>
    <row r="9020" spans="1:14" x14ac:dyDescent="0.25">
      <c r="A9020" t="s">
        <v>77</v>
      </c>
      <c r="B9020" t="s">
        <v>6509</v>
      </c>
      <c r="C9020" t="s">
        <v>1390</v>
      </c>
      <c r="D9020" t="s">
        <v>21</v>
      </c>
      <c r="E9020">
        <v>99019</v>
      </c>
      <c r="F9020" t="s">
        <v>22</v>
      </c>
      <c r="G9020" t="s">
        <v>23</v>
      </c>
      <c r="H9020" t="s">
        <v>24</v>
      </c>
      <c r="I9020" t="s">
        <v>24</v>
      </c>
      <c r="J9020" t="s">
        <v>25</v>
      </c>
      <c r="K9020" s="1">
        <v>43160</v>
      </c>
      <c r="L9020" t="s">
        <v>26</v>
      </c>
      <c r="N9020" t="s">
        <v>24</v>
      </c>
    </row>
    <row r="9021" spans="1:14" x14ac:dyDescent="0.25">
      <c r="A9021" t="s">
        <v>1672</v>
      </c>
      <c r="B9021" t="s">
        <v>1673</v>
      </c>
      <c r="C9021" t="s">
        <v>632</v>
      </c>
      <c r="D9021" t="s">
        <v>21</v>
      </c>
      <c r="E9021">
        <v>98036</v>
      </c>
      <c r="F9021" t="s">
        <v>23</v>
      </c>
      <c r="G9021" t="s">
        <v>23</v>
      </c>
      <c r="H9021" t="s">
        <v>24</v>
      </c>
      <c r="I9021" t="s">
        <v>24</v>
      </c>
      <c r="J9021" t="s">
        <v>25</v>
      </c>
      <c r="K9021" s="1">
        <v>43160</v>
      </c>
      <c r="L9021" t="s">
        <v>26</v>
      </c>
      <c r="N9021" t="s">
        <v>24</v>
      </c>
    </row>
    <row r="9022" spans="1:14" x14ac:dyDescent="0.25">
      <c r="A9022" t="s">
        <v>2614</v>
      </c>
      <c r="B9022" t="s">
        <v>2615</v>
      </c>
      <c r="C9022" t="s">
        <v>20</v>
      </c>
      <c r="D9022" t="s">
        <v>21</v>
      </c>
      <c r="E9022">
        <v>98115</v>
      </c>
      <c r="F9022" t="s">
        <v>23</v>
      </c>
      <c r="G9022" t="s">
        <v>23</v>
      </c>
      <c r="H9022" t="s">
        <v>24</v>
      </c>
      <c r="I9022" t="s">
        <v>24</v>
      </c>
      <c r="J9022" t="s">
        <v>25</v>
      </c>
      <c r="K9022" s="1">
        <v>43160</v>
      </c>
      <c r="L9022" t="s">
        <v>26</v>
      </c>
      <c r="N9022" t="s">
        <v>24</v>
      </c>
    </row>
    <row r="9023" spans="1:14" x14ac:dyDescent="0.25">
      <c r="A9023" t="s">
        <v>9259</v>
      </c>
      <c r="B9023" t="s">
        <v>9260</v>
      </c>
      <c r="C9023" t="s">
        <v>1498</v>
      </c>
      <c r="D9023" t="s">
        <v>21</v>
      </c>
      <c r="E9023">
        <v>98332</v>
      </c>
      <c r="F9023" t="s">
        <v>22</v>
      </c>
      <c r="G9023" t="s">
        <v>23</v>
      </c>
      <c r="H9023" t="s">
        <v>24</v>
      </c>
      <c r="I9023" t="s">
        <v>24</v>
      </c>
      <c r="J9023" t="s">
        <v>25</v>
      </c>
      <c r="K9023" s="1">
        <v>43160</v>
      </c>
      <c r="L9023" t="s">
        <v>26</v>
      </c>
      <c r="N9023" t="s">
        <v>24</v>
      </c>
    </row>
    <row r="9024" spans="1:14" x14ac:dyDescent="0.25">
      <c r="A9024" t="s">
        <v>6481</v>
      </c>
      <c r="B9024" t="s">
        <v>6482</v>
      </c>
      <c r="C9024" t="s">
        <v>1390</v>
      </c>
      <c r="D9024" t="s">
        <v>21</v>
      </c>
      <c r="E9024">
        <v>99019</v>
      </c>
      <c r="F9024" t="s">
        <v>22</v>
      </c>
      <c r="G9024" t="s">
        <v>23</v>
      </c>
      <c r="H9024" t="s">
        <v>24</v>
      </c>
      <c r="I9024" t="s">
        <v>24</v>
      </c>
      <c r="J9024" t="s">
        <v>25</v>
      </c>
      <c r="K9024" s="1">
        <v>43159</v>
      </c>
      <c r="L9024" t="s">
        <v>26</v>
      </c>
      <c r="N9024" t="s">
        <v>24</v>
      </c>
    </row>
    <row r="9025" spans="1:14" x14ac:dyDescent="0.25">
      <c r="A9025" t="s">
        <v>4892</v>
      </c>
      <c r="B9025" t="s">
        <v>4893</v>
      </c>
      <c r="C9025" t="s">
        <v>261</v>
      </c>
      <c r="D9025" t="s">
        <v>21</v>
      </c>
      <c r="E9025">
        <v>99205</v>
      </c>
      <c r="F9025" t="s">
        <v>22</v>
      </c>
      <c r="G9025" t="s">
        <v>23</v>
      </c>
      <c r="H9025" t="s">
        <v>24</v>
      </c>
      <c r="I9025" t="s">
        <v>24</v>
      </c>
      <c r="J9025" t="s">
        <v>25</v>
      </c>
      <c r="K9025" s="1">
        <v>43159</v>
      </c>
      <c r="L9025" t="s">
        <v>26</v>
      </c>
      <c r="N9025" t="s">
        <v>24</v>
      </c>
    </row>
    <row r="9026" spans="1:14" x14ac:dyDescent="0.25">
      <c r="A9026" t="s">
        <v>1520</v>
      </c>
      <c r="B9026" t="s">
        <v>1521</v>
      </c>
      <c r="C9026" t="s">
        <v>108</v>
      </c>
      <c r="D9026" t="s">
        <v>21</v>
      </c>
      <c r="E9026">
        <v>98203</v>
      </c>
      <c r="F9026" t="s">
        <v>23</v>
      </c>
      <c r="G9026" t="s">
        <v>23</v>
      </c>
      <c r="H9026" t="s">
        <v>24</v>
      </c>
      <c r="I9026" t="s">
        <v>24</v>
      </c>
      <c r="J9026" t="s">
        <v>25</v>
      </c>
      <c r="K9026" s="1">
        <v>43159</v>
      </c>
      <c r="L9026" t="s">
        <v>26</v>
      </c>
      <c r="N9026" t="s">
        <v>24</v>
      </c>
    </row>
    <row r="9027" spans="1:14" x14ac:dyDescent="0.25">
      <c r="A9027" t="s">
        <v>1595</v>
      </c>
      <c r="B9027" t="s">
        <v>1596</v>
      </c>
      <c r="C9027" t="s">
        <v>20</v>
      </c>
      <c r="D9027" t="s">
        <v>21</v>
      </c>
      <c r="E9027">
        <v>98115</v>
      </c>
      <c r="F9027" t="s">
        <v>23</v>
      </c>
      <c r="G9027" t="s">
        <v>23</v>
      </c>
      <c r="H9027" t="s">
        <v>24</v>
      </c>
      <c r="I9027" t="s">
        <v>24</v>
      </c>
      <c r="J9027" t="s">
        <v>25</v>
      </c>
      <c r="K9027" s="1">
        <v>43159</v>
      </c>
      <c r="L9027" t="s">
        <v>26</v>
      </c>
      <c r="N9027" t="s">
        <v>24</v>
      </c>
    </row>
    <row r="9028" spans="1:14" x14ac:dyDescent="0.25">
      <c r="A9028" t="s">
        <v>1709</v>
      </c>
      <c r="B9028" t="s">
        <v>1710</v>
      </c>
      <c r="C9028" t="s">
        <v>20</v>
      </c>
      <c r="D9028" t="s">
        <v>21</v>
      </c>
      <c r="E9028">
        <v>98117</v>
      </c>
      <c r="F9028" t="s">
        <v>23</v>
      </c>
      <c r="G9028" t="s">
        <v>23</v>
      </c>
      <c r="H9028" t="s">
        <v>24</v>
      </c>
      <c r="I9028" t="s">
        <v>24</v>
      </c>
      <c r="J9028" t="s">
        <v>25</v>
      </c>
      <c r="K9028" s="1">
        <v>43159</v>
      </c>
      <c r="L9028" t="s">
        <v>26</v>
      </c>
      <c r="N9028" t="s">
        <v>24</v>
      </c>
    </row>
    <row r="9029" spans="1:14" x14ac:dyDescent="0.25">
      <c r="A9029" t="s">
        <v>1442</v>
      </c>
      <c r="B9029" t="s">
        <v>1443</v>
      </c>
      <c r="C9029" t="s">
        <v>165</v>
      </c>
      <c r="D9029" t="s">
        <v>21</v>
      </c>
      <c r="E9029">
        <v>98375</v>
      </c>
      <c r="F9029" t="s">
        <v>23</v>
      </c>
      <c r="G9029" t="s">
        <v>23</v>
      </c>
      <c r="H9029" t="s">
        <v>24</v>
      </c>
      <c r="I9029" t="s">
        <v>24</v>
      </c>
      <c r="J9029" t="s">
        <v>25</v>
      </c>
      <c r="K9029" s="1">
        <v>43159</v>
      </c>
      <c r="L9029" t="s">
        <v>26</v>
      </c>
      <c r="N9029" t="s">
        <v>24</v>
      </c>
    </row>
    <row r="9030" spans="1:14" x14ac:dyDescent="0.25">
      <c r="A9030" t="s">
        <v>10560</v>
      </c>
      <c r="B9030" t="s">
        <v>10561</v>
      </c>
      <c r="C9030" t="s">
        <v>286</v>
      </c>
      <c r="D9030" t="s">
        <v>21</v>
      </c>
      <c r="E9030">
        <v>98501</v>
      </c>
      <c r="F9030" t="s">
        <v>23</v>
      </c>
      <c r="G9030" t="s">
        <v>23</v>
      </c>
      <c r="H9030" t="s">
        <v>24</v>
      </c>
      <c r="I9030" t="s">
        <v>24</v>
      </c>
      <c r="J9030" t="s">
        <v>25</v>
      </c>
      <c r="K9030" s="1">
        <v>43159</v>
      </c>
      <c r="L9030" t="s">
        <v>26</v>
      </c>
      <c r="N9030" t="s">
        <v>24</v>
      </c>
    </row>
    <row r="9031" spans="1:14" x14ac:dyDescent="0.25">
      <c r="A9031" t="s">
        <v>5959</v>
      </c>
      <c r="B9031" t="s">
        <v>5960</v>
      </c>
      <c r="C9031" t="s">
        <v>227</v>
      </c>
      <c r="D9031" t="s">
        <v>21</v>
      </c>
      <c r="E9031">
        <v>98225</v>
      </c>
      <c r="F9031" t="s">
        <v>23</v>
      </c>
      <c r="G9031" t="s">
        <v>23</v>
      </c>
      <c r="H9031" t="s">
        <v>24</v>
      </c>
      <c r="I9031" t="s">
        <v>24</v>
      </c>
      <c r="J9031" t="s">
        <v>25</v>
      </c>
      <c r="K9031" s="1">
        <v>43159</v>
      </c>
      <c r="L9031" t="s">
        <v>26</v>
      </c>
      <c r="N9031" t="s">
        <v>24</v>
      </c>
    </row>
    <row r="9032" spans="1:14" x14ac:dyDescent="0.25">
      <c r="A9032" t="s">
        <v>5629</v>
      </c>
      <c r="B9032" t="s">
        <v>5630</v>
      </c>
      <c r="C9032" t="s">
        <v>227</v>
      </c>
      <c r="D9032" t="s">
        <v>21</v>
      </c>
      <c r="E9032">
        <v>98225</v>
      </c>
      <c r="F9032" t="s">
        <v>23</v>
      </c>
      <c r="G9032" t="s">
        <v>23</v>
      </c>
      <c r="H9032" t="s">
        <v>24</v>
      </c>
      <c r="I9032" t="s">
        <v>24</v>
      </c>
      <c r="J9032" t="s">
        <v>25</v>
      </c>
      <c r="K9032" s="1">
        <v>43159</v>
      </c>
      <c r="L9032" t="s">
        <v>26</v>
      </c>
      <c r="N9032" t="s">
        <v>24</v>
      </c>
    </row>
    <row r="9033" spans="1:14" x14ac:dyDescent="0.25">
      <c r="A9033" t="s">
        <v>1526</v>
      </c>
      <c r="B9033" t="s">
        <v>1527</v>
      </c>
      <c r="C9033" t="s">
        <v>108</v>
      </c>
      <c r="D9033" t="s">
        <v>21</v>
      </c>
      <c r="E9033">
        <v>98204</v>
      </c>
      <c r="F9033" t="s">
        <v>23</v>
      </c>
      <c r="G9033" t="s">
        <v>23</v>
      </c>
      <c r="H9033" t="s">
        <v>24</v>
      </c>
      <c r="I9033" t="s">
        <v>24</v>
      </c>
      <c r="J9033" t="s">
        <v>25</v>
      </c>
      <c r="K9033" s="1">
        <v>43159</v>
      </c>
      <c r="L9033" t="s">
        <v>26</v>
      </c>
      <c r="N9033" t="s">
        <v>24</v>
      </c>
    </row>
    <row r="9034" spans="1:14" x14ac:dyDescent="0.25">
      <c r="A9034" t="s">
        <v>5963</v>
      </c>
      <c r="B9034" t="s">
        <v>5964</v>
      </c>
      <c r="C9034" t="s">
        <v>227</v>
      </c>
      <c r="D9034" t="s">
        <v>21</v>
      </c>
      <c r="E9034">
        <v>98225</v>
      </c>
      <c r="F9034" t="s">
        <v>23</v>
      </c>
      <c r="G9034" t="s">
        <v>23</v>
      </c>
      <c r="H9034" t="s">
        <v>24</v>
      </c>
      <c r="I9034" t="s">
        <v>24</v>
      </c>
      <c r="J9034" t="s">
        <v>25</v>
      </c>
      <c r="K9034" s="1">
        <v>43159</v>
      </c>
      <c r="L9034" t="s">
        <v>26</v>
      </c>
      <c r="N9034" t="s">
        <v>24</v>
      </c>
    </row>
    <row r="9035" spans="1:14" x14ac:dyDescent="0.25">
      <c r="A9035" t="s">
        <v>581</v>
      </c>
      <c r="B9035" t="s">
        <v>6491</v>
      </c>
      <c r="C9035" t="s">
        <v>261</v>
      </c>
      <c r="D9035" t="s">
        <v>21</v>
      </c>
      <c r="E9035">
        <v>99205</v>
      </c>
      <c r="F9035" t="s">
        <v>22</v>
      </c>
      <c r="G9035" t="s">
        <v>23</v>
      </c>
      <c r="H9035" t="s">
        <v>24</v>
      </c>
      <c r="I9035" t="s">
        <v>24</v>
      </c>
      <c r="J9035" t="s">
        <v>25</v>
      </c>
      <c r="K9035" s="1">
        <v>43159</v>
      </c>
      <c r="L9035" t="s">
        <v>26</v>
      </c>
      <c r="N9035" t="s">
        <v>24</v>
      </c>
    </row>
    <row r="9036" spans="1:14" x14ac:dyDescent="0.25">
      <c r="A9036" t="s">
        <v>6492</v>
      </c>
      <c r="B9036" t="s">
        <v>6493</v>
      </c>
      <c r="C9036" t="s">
        <v>261</v>
      </c>
      <c r="D9036" t="s">
        <v>21</v>
      </c>
      <c r="E9036">
        <v>99205</v>
      </c>
      <c r="F9036" t="s">
        <v>22</v>
      </c>
      <c r="G9036" t="s">
        <v>23</v>
      </c>
      <c r="H9036" t="s">
        <v>24</v>
      </c>
      <c r="I9036" t="s">
        <v>24</v>
      </c>
      <c r="J9036" t="s">
        <v>25</v>
      </c>
      <c r="K9036" s="1">
        <v>43159</v>
      </c>
      <c r="L9036" t="s">
        <v>26</v>
      </c>
      <c r="N9036" t="s">
        <v>24</v>
      </c>
    </row>
    <row r="9037" spans="1:14" x14ac:dyDescent="0.25">
      <c r="A9037" t="s">
        <v>2450</v>
      </c>
      <c r="B9037" t="s">
        <v>10562</v>
      </c>
      <c r="C9037" t="s">
        <v>108</v>
      </c>
      <c r="D9037" t="s">
        <v>21</v>
      </c>
      <c r="E9037">
        <v>98203</v>
      </c>
      <c r="F9037" t="s">
        <v>23</v>
      </c>
      <c r="G9037" t="s">
        <v>23</v>
      </c>
      <c r="H9037" t="s">
        <v>24</v>
      </c>
      <c r="I9037" t="s">
        <v>24</v>
      </c>
      <c r="J9037" t="s">
        <v>25</v>
      </c>
      <c r="K9037" s="1">
        <v>43159</v>
      </c>
      <c r="L9037" t="s">
        <v>26</v>
      </c>
      <c r="N9037" t="s">
        <v>24</v>
      </c>
    </row>
    <row r="9038" spans="1:14" x14ac:dyDescent="0.25">
      <c r="A9038" t="s">
        <v>1532</v>
      </c>
      <c r="B9038" t="s">
        <v>1533</v>
      </c>
      <c r="C9038" t="s">
        <v>215</v>
      </c>
      <c r="D9038" t="s">
        <v>21</v>
      </c>
      <c r="E9038">
        <v>98023</v>
      </c>
      <c r="F9038" t="s">
        <v>23</v>
      </c>
      <c r="G9038" t="s">
        <v>23</v>
      </c>
      <c r="H9038" t="s">
        <v>24</v>
      </c>
      <c r="I9038" t="s">
        <v>24</v>
      </c>
      <c r="J9038" t="s">
        <v>25</v>
      </c>
      <c r="K9038" s="1">
        <v>43159</v>
      </c>
      <c r="L9038" t="s">
        <v>26</v>
      </c>
      <c r="N9038" t="s">
        <v>24</v>
      </c>
    </row>
    <row r="9039" spans="1:14" x14ac:dyDescent="0.25">
      <c r="A9039" t="s">
        <v>1417</v>
      </c>
      <c r="B9039" t="s">
        <v>6496</v>
      </c>
      <c r="C9039" t="s">
        <v>6497</v>
      </c>
      <c r="D9039" t="s">
        <v>21</v>
      </c>
      <c r="E9039">
        <v>99022</v>
      </c>
      <c r="F9039" t="s">
        <v>22</v>
      </c>
      <c r="G9039" t="s">
        <v>23</v>
      </c>
      <c r="H9039" t="s">
        <v>24</v>
      </c>
      <c r="I9039" t="s">
        <v>24</v>
      </c>
      <c r="J9039" t="s">
        <v>25</v>
      </c>
      <c r="K9039" s="1">
        <v>43159</v>
      </c>
      <c r="L9039" t="s">
        <v>26</v>
      </c>
      <c r="N9039" t="s">
        <v>24</v>
      </c>
    </row>
    <row r="9040" spans="1:14" x14ac:dyDescent="0.25">
      <c r="A9040" t="s">
        <v>2378</v>
      </c>
      <c r="B9040" t="s">
        <v>2379</v>
      </c>
      <c r="C9040" t="s">
        <v>151</v>
      </c>
      <c r="D9040" t="s">
        <v>21</v>
      </c>
      <c r="E9040">
        <v>98499</v>
      </c>
      <c r="F9040" t="s">
        <v>22</v>
      </c>
      <c r="G9040" t="s">
        <v>23</v>
      </c>
      <c r="H9040" t="s">
        <v>24</v>
      </c>
      <c r="I9040" t="s">
        <v>24</v>
      </c>
      <c r="J9040" t="s">
        <v>25</v>
      </c>
      <c r="K9040" s="1">
        <v>43159</v>
      </c>
      <c r="L9040" t="s">
        <v>26</v>
      </c>
      <c r="N9040" t="s">
        <v>24</v>
      </c>
    </row>
    <row r="9041" spans="1:14" x14ac:dyDescent="0.25">
      <c r="A9041" t="s">
        <v>6812</v>
      </c>
      <c r="B9041" t="s">
        <v>6813</v>
      </c>
      <c r="C9041" t="s">
        <v>236</v>
      </c>
      <c r="D9041" t="s">
        <v>21</v>
      </c>
      <c r="E9041">
        <v>98445</v>
      </c>
      <c r="F9041" t="s">
        <v>22</v>
      </c>
      <c r="G9041" t="s">
        <v>23</v>
      </c>
      <c r="H9041" t="s">
        <v>24</v>
      </c>
      <c r="I9041" t="s">
        <v>24</v>
      </c>
      <c r="J9041" t="s">
        <v>25</v>
      </c>
      <c r="K9041" s="1">
        <v>43159</v>
      </c>
      <c r="L9041" t="s">
        <v>26</v>
      </c>
      <c r="N9041" t="s">
        <v>24</v>
      </c>
    </row>
    <row r="9042" spans="1:14" x14ac:dyDescent="0.25">
      <c r="A9042" t="s">
        <v>6498</v>
      </c>
      <c r="B9042" t="s">
        <v>6499</v>
      </c>
      <c r="C9042" t="s">
        <v>6497</v>
      </c>
      <c r="D9042" t="s">
        <v>21</v>
      </c>
      <c r="E9042">
        <v>99022</v>
      </c>
      <c r="F9042" t="s">
        <v>22</v>
      </c>
      <c r="G9042" t="s">
        <v>23</v>
      </c>
      <c r="H9042" t="s">
        <v>24</v>
      </c>
      <c r="I9042" t="s">
        <v>24</v>
      </c>
      <c r="J9042" t="s">
        <v>25</v>
      </c>
      <c r="K9042" s="1">
        <v>43159</v>
      </c>
      <c r="L9042" t="s">
        <v>26</v>
      </c>
      <c r="N9042" t="s">
        <v>24</v>
      </c>
    </row>
    <row r="9043" spans="1:14" x14ac:dyDescent="0.25">
      <c r="A9043" t="s">
        <v>4948</v>
      </c>
      <c r="B9043" t="s">
        <v>4949</v>
      </c>
      <c r="C9043" t="s">
        <v>2841</v>
      </c>
      <c r="D9043" t="s">
        <v>21</v>
      </c>
      <c r="E9043">
        <v>99034</v>
      </c>
      <c r="F9043" t="s">
        <v>22</v>
      </c>
      <c r="G9043" t="s">
        <v>23</v>
      </c>
      <c r="H9043" t="s">
        <v>24</v>
      </c>
      <c r="I9043" t="s">
        <v>24</v>
      </c>
      <c r="J9043" t="s">
        <v>25</v>
      </c>
      <c r="K9043" s="1">
        <v>43159</v>
      </c>
      <c r="L9043" t="s">
        <v>26</v>
      </c>
      <c r="N9043" t="s">
        <v>24</v>
      </c>
    </row>
    <row r="9044" spans="1:14" x14ac:dyDescent="0.25">
      <c r="A9044" t="s">
        <v>5839</v>
      </c>
      <c r="B9044" t="s">
        <v>5840</v>
      </c>
      <c r="C9044" t="s">
        <v>578</v>
      </c>
      <c r="D9044" t="s">
        <v>21</v>
      </c>
      <c r="E9044">
        <v>98321</v>
      </c>
      <c r="F9044" t="s">
        <v>23</v>
      </c>
      <c r="G9044" t="s">
        <v>23</v>
      </c>
      <c r="H9044" t="s">
        <v>24</v>
      </c>
      <c r="I9044" t="s">
        <v>24</v>
      </c>
      <c r="J9044" t="s">
        <v>25</v>
      </c>
      <c r="K9044" s="1">
        <v>43159</v>
      </c>
      <c r="L9044" t="s">
        <v>26</v>
      </c>
      <c r="N9044" t="s">
        <v>24</v>
      </c>
    </row>
    <row r="9045" spans="1:14" x14ac:dyDescent="0.25">
      <c r="A9045" t="s">
        <v>4924</v>
      </c>
      <c r="B9045" t="s">
        <v>4925</v>
      </c>
      <c r="C9045" t="s">
        <v>261</v>
      </c>
      <c r="D9045" t="s">
        <v>21</v>
      </c>
      <c r="E9045">
        <v>99205</v>
      </c>
      <c r="F9045" t="s">
        <v>22</v>
      </c>
      <c r="G9045" t="s">
        <v>23</v>
      </c>
      <c r="H9045" t="s">
        <v>24</v>
      </c>
      <c r="I9045" t="s">
        <v>24</v>
      </c>
      <c r="J9045" t="s">
        <v>25</v>
      </c>
      <c r="K9045" s="1">
        <v>43159</v>
      </c>
      <c r="L9045" t="s">
        <v>26</v>
      </c>
      <c r="N9045" t="s">
        <v>24</v>
      </c>
    </row>
    <row r="9046" spans="1:14" x14ac:dyDescent="0.25">
      <c r="A9046" t="s">
        <v>1180</v>
      </c>
      <c r="B9046" t="s">
        <v>5580</v>
      </c>
      <c r="C9046" t="s">
        <v>632</v>
      </c>
      <c r="D9046" t="s">
        <v>21</v>
      </c>
      <c r="E9046">
        <v>98037</v>
      </c>
      <c r="F9046" t="s">
        <v>22</v>
      </c>
      <c r="G9046" t="s">
        <v>22</v>
      </c>
      <c r="H9046" t="s">
        <v>9741</v>
      </c>
      <c r="I9046" t="s">
        <v>203</v>
      </c>
      <c r="J9046" t="s">
        <v>59</v>
      </c>
      <c r="K9046" s="1">
        <v>43159</v>
      </c>
      <c r="L9046" t="s">
        <v>60</v>
      </c>
      <c r="M9046" t="str">
        <f>HYPERLINK("https://www.regulations.gov/docket?D=FDA-2018-H-0880")</f>
        <v>https://www.regulations.gov/docket?D=FDA-2018-H-0880</v>
      </c>
      <c r="N9046" t="s">
        <v>59</v>
      </c>
    </row>
    <row r="9047" spans="1:14" x14ac:dyDescent="0.25">
      <c r="A9047" t="s">
        <v>4926</v>
      </c>
      <c r="B9047" t="s">
        <v>4927</v>
      </c>
      <c r="C9047" t="s">
        <v>261</v>
      </c>
      <c r="D9047" t="s">
        <v>21</v>
      </c>
      <c r="E9047">
        <v>99205</v>
      </c>
      <c r="F9047" t="s">
        <v>22</v>
      </c>
      <c r="G9047" t="s">
        <v>23</v>
      </c>
      <c r="H9047" t="s">
        <v>24</v>
      </c>
      <c r="I9047" t="s">
        <v>24</v>
      </c>
      <c r="J9047" t="s">
        <v>25</v>
      </c>
      <c r="K9047" s="1">
        <v>43159</v>
      </c>
      <c r="L9047" t="s">
        <v>26</v>
      </c>
      <c r="N9047" t="s">
        <v>24</v>
      </c>
    </row>
    <row r="9048" spans="1:14" x14ac:dyDescent="0.25">
      <c r="A9048" t="s">
        <v>1458</v>
      </c>
      <c r="B9048" t="s">
        <v>1459</v>
      </c>
      <c r="C9048" t="s">
        <v>165</v>
      </c>
      <c r="D9048" t="s">
        <v>21</v>
      </c>
      <c r="E9048">
        <v>98372</v>
      </c>
      <c r="F9048" t="s">
        <v>23</v>
      </c>
      <c r="G9048" t="s">
        <v>23</v>
      </c>
      <c r="H9048" t="s">
        <v>24</v>
      </c>
      <c r="I9048" t="s">
        <v>24</v>
      </c>
      <c r="J9048" t="s">
        <v>25</v>
      </c>
      <c r="K9048" s="1">
        <v>43159</v>
      </c>
      <c r="L9048" t="s">
        <v>26</v>
      </c>
      <c r="N9048" t="s">
        <v>24</v>
      </c>
    </row>
    <row r="9049" spans="1:14" x14ac:dyDescent="0.25">
      <c r="A9049" t="s">
        <v>7613</v>
      </c>
      <c r="B9049" t="s">
        <v>7614</v>
      </c>
      <c r="C9049" t="s">
        <v>2326</v>
      </c>
      <c r="D9049" t="s">
        <v>21</v>
      </c>
      <c r="E9049">
        <v>98355</v>
      </c>
      <c r="F9049" t="s">
        <v>22</v>
      </c>
      <c r="G9049" t="s">
        <v>23</v>
      </c>
      <c r="H9049" t="s">
        <v>24</v>
      </c>
      <c r="I9049" t="s">
        <v>24</v>
      </c>
      <c r="J9049" t="s">
        <v>25</v>
      </c>
      <c r="K9049" s="1">
        <v>43159</v>
      </c>
      <c r="L9049" t="s">
        <v>26</v>
      </c>
      <c r="N9049" t="s">
        <v>24</v>
      </c>
    </row>
    <row r="9050" spans="1:14" x14ac:dyDescent="0.25">
      <c r="A9050" t="s">
        <v>9656</v>
      </c>
      <c r="B9050" t="s">
        <v>9657</v>
      </c>
      <c r="C9050" t="s">
        <v>283</v>
      </c>
      <c r="D9050" t="s">
        <v>21</v>
      </c>
      <c r="E9050">
        <v>98466</v>
      </c>
      <c r="F9050" t="s">
        <v>22</v>
      </c>
      <c r="G9050" t="s">
        <v>23</v>
      </c>
      <c r="H9050" t="s">
        <v>24</v>
      </c>
      <c r="I9050" t="s">
        <v>24</v>
      </c>
      <c r="J9050" t="s">
        <v>25</v>
      </c>
      <c r="K9050" s="1">
        <v>43159</v>
      </c>
      <c r="L9050" t="s">
        <v>26</v>
      </c>
      <c r="N9050" t="s">
        <v>24</v>
      </c>
    </row>
    <row r="9051" spans="1:14" x14ac:dyDescent="0.25">
      <c r="A9051" t="s">
        <v>10563</v>
      </c>
      <c r="B9051" t="s">
        <v>1578</v>
      </c>
      <c r="C9051" t="s">
        <v>614</v>
      </c>
      <c r="D9051" t="s">
        <v>21</v>
      </c>
      <c r="E9051">
        <v>98674</v>
      </c>
      <c r="F9051" t="s">
        <v>23</v>
      </c>
      <c r="G9051" t="s">
        <v>23</v>
      </c>
      <c r="H9051" t="s">
        <v>24</v>
      </c>
      <c r="I9051" t="s">
        <v>24</v>
      </c>
      <c r="J9051" t="s">
        <v>25</v>
      </c>
      <c r="K9051" s="1">
        <v>43158</v>
      </c>
      <c r="L9051" t="s">
        <v>26</v>
      </c>
      <c r="N9051" t="s">
        <v>24</v>
      </c>
    </row>
    <row r="9052" spans="1:14" x14ac:dyDescent="0.25">
      <c r="A9052" t="s">
        <v>10564</v>
      </c>
      <c r="B9052" t="s">
        <v>5502</v>
      </c>
      <c r="C9052" t="s">
        <v>4759</v>
      </c>
      <c r="D9052" t="s">
        <v>21</v>
      </c>
      <c r="E9052">
        <v>98053</v>
      </c>
      <c r="F9052" t="s">
        <v>23</v>
      </c>
      <c r="G9052" t="s">
        <v>23</v>
      </c>
      <c r="H9052" t="s">
        <v>24</v>
      </c>
      <c r="I9052" t="s">
        <v>24</v>
      </c>
      <c r="J9052" t="s">
        <v>25</v>
      </c>
      <c r="K9052" s="1">
        <v>43158</v>
      </c>
      <c r="L9052" t="s">
        <v>26</v>
      </c>
      <c r="N9052" t="s">
        <v>24</v>
      </c>
    </row>
    <row r="9053" spans="1:14" x14ac:dyDescent="0.25">
      <c r="A9053" t="s">
        <v>2499</v>
      </c>
      <c r="B9053" t="s">
        <v>2500</v>
      </c>
      <c r="C9053" t="s">
        <v>470</v>
      </c>
      <c r="D9053" t="s">
        <v>21</v>
      </c>
      <c r="E9053">
        <v>98166</v>
      </c>
      <c r="F9053" t="s">
        <v>23</v>
      </c>
      <c r="G9053" t="s">
        <v>23</v>
      </c>
      <c r="H9053" t="s">
        <v>24</v>
      </c>
      <c r="I9053" t="s">
        <v>24</v>
      </c>
      <c r="J9053" t="s">
        <v>25</v>
      </c>
      <c r="K9053" s="1">
        <v>43158</v>
      </c>
      <c r="L9053" t="s">
        <v>26</v>
      </c>
      <c r="N9053" t="s">
        <v>24</v>
      </c>
    </row>
    <row r="9054" spans="1:14" x14ac:dyDescent="0.25">
      <c r="A9054" t="s">
        <v>111</v>
      </c>
      <c r="B9054" t="s">
        <v>7120</v>
      </c>
      <c r="C9054" t="s">
        <v>236</v>
      </c>
      <c r="D9054" t="s">
        <v>21</v>
      </c>
      <c r="E9054">
        <v>98418</v>
      </c>
      <c r="F9054" t="s">
        <v>22</v>
      </c>
      <c r="G9054" t="s">
        <v>23</v>
      </c>
      <c r="H9054" t="s">
        <v>24</v>
      </c>
      <c r="I9054" t="s">
        <v>24</v>
      </c>
      <c r="J9054" t="s">
        <v>25</v>
      </c>
      <c r="K9054" s="1">
        <v>43158</v>
      </c>
      <c r="L9054" t="s">
        <v>26</v>
      </c>
      <c r="N9054" t="s">
        <v>24</v>
      </c>
    </row>
    <row r="9055" spans="1:14" x14ac:dyDescent="0.25">
      <c r="A9055" t="s">
        <v>5815</v>
      </c>
      <c r="B9055" t="s">
        <v>5816</v>
      </c>
      <c r="C9055" t="s">
        <v>529</v>
      </c>
      <c r="D9055" t="s">
        <v>21</v>
      </c>
      <c r="E9055">
        <v>98034</v>
      </c>
      <c r="F9055" t="s">
        <v>23</v>
      </c>
      <c r="G9055" t="s">
        <v>23</v>
      </c>
      <c r="H9055" t="s">
        <v>24</v>
      </c>
      <c r="I9055" t="s">
        <v>24</v>
      </c>
      <c r="J9055" t="s">
        <v>25</v>
      </c>
      <c r="K9055" s="1">
        <v>43158</v>
      </c>
      <c r="L9055" t="s">
        <v>26</v>
      </c>
      <c r="N9055" t="s">
        <v>24</v>
      </c>
    </row>
    <row r="9056" spans="1:14" x14ac:dyDescent="0.25">
      <c r="A9056" t="s">
        <v>5820</v>
      </c>
      <c r="B9056" t="s">
        <v>5821</v>
      </c>
      <c r="C9056" t="s">
        <v>529</v>
      </c>
      <c r="D9056" t="s">
        <v>21</v>
      </c>
      <c r="E9056">
        <v>98033</v>
      </c>
      <c r="F9056" t="s">
        <v>23</v>
      </c>
      <c r="G9056" t="s">
        <v>23</v>
      </c>
      <c r="H9056" t="s">
        <v>24</v>
      </c>
      <c r="I9056" t="s">
        <v>24</v>
      </c>
      <c r="J9056" t="s">
        <v>25</v>
      </c>
      <c r="K9056" s="1">
        <v>43158</v>
      </c>
      <c r="L9056" t="s">
        <v>26</v>
      </c>
      <c r="N9056" t="s">
        <v>24</v>
      </c>
    </row>
    <row r="9057" spans="1:14" x14ac:dyDescent="0.25">
      <c r="A9057" t="s">
        <v>1515</v>
      </c>
      <c r="B9057" t="s">
        <v>1516</v>
      </c>
      <c r="C9057" t="s">
        <v>215</v>
      </c>
      <c r="D9057" t="s">
        <v>21</v>
      </c>
      <c r="E9057">
        <v>98003</v>
      </c>
      <c r="F9057" t="s">
        <v>23</v>
      </c>
      <c r="G9057" t="s">
        <v>23</v>
      </c>
      <c r="H9057" t="s">
        <v>24</v>
      </c>
      <c r="I9057" t="s">
        <v>24</v>
      </c>
      <c r="J9057" t="s">
        <v>25</v>
      </c>
      <c r="K9057" s="1">
        <v>43158</v>
      </c>
      <c r="L9057" t="s">
        <v>26</v>
      </c>
      <c r="N9057" t="s">
        <v>24</v>
      </c>
    </row>
    <row r="9058" spans="1:14" x14ac:dyDescent="0.25">
      <c r="A9058" t="s">
        <v>6722</v>
      </c>
      <c r="B9058" t="s">
        <v>6723</v>
      </c>
      <c r="C9058" t="s">
        <v>1897</v>
      </c>
      <c r="D9058" t="s">
        <v>21</v>
      </c>
      <c r="E9058">
        <v>98024</v>
      </c>
      <c r="F9058" t="s">
        <v>23</v>
      </c>
      <c r="G9058" t="s">
        <v>23</v>
      </c>
      <c r="H9058" t="s">
        <v>24</v>
      </c>
      <c r="I9058" t="s">
        <v>24</v>
      </c>
      <c r="J9058" t="s">
        <v>25</v>
      </c>
      <c r="K9058" s="1">
        <v>43158</v>
      </c>
      <c r="L9058" t="s">
        <v>26</v>
      </c>
      <c r="N9058" t="s">
        <v>24</v>
      </c>
    </row>
    <row r="9059" spans="1:14" x14ac:dyDescent="0.25">
      <c r="A9059" t="s">
        <v>1593</v>
      </c>
      <c r="B9059" t="s">
        <v>1594</v>
      </c>
      <c r="C9059" t="s">
        <v>20</v>
      </c>
      <c r="D9059" t="s">
        <v>21</v>
      </c>
      <c r="E9059">
        <v>98115</v>
      </c>
      <c r="F9059" t="s">
        <v>23</v>
      </c>
      <c r="G9059" t="s">
        <v>23</v>
      </c>
      <c r="H9059" t="s">
        <v>24</v>
      </c>
      <c r="I9059" t="s">
        <v>24</v>
      </c>
      <c r="J9059" t="s">
        <v>25</v>
      </c>
      <c r="K9059" s="1">
        <v>43158</v>
      </c>
      <c r="L9059" t="s">
        <v>26</v>
      </c>
      <c r="N9059" t="s">
        <v>24</v>
      </c>
    </row>
    <row r="9060" spans="1:14" x14ac:dyDescent="0.25">
      <c r="A9060" t="s">
        <v>1713</v>
      </c>
      <c r="B9060" t="s">
        <v>1714</v>
      </c>
      <c r="C9060" t="s">
        <v>20</v>
      </c>
      <c r="D9060" t="s">
        <v>21</v>
      </c>
      <c r="E9060">
        <v>98103</v>
      </c>
      <c r="F9060" t="s">
        <v>23</v>
      </c>
      <c r="G9060" t="s">
        <v>23</v>
      </c>
      <c r="H9060" t="s">
        <v>24</v>
      </c>
      <c r="I9060" t="s">
        <v>24</v>
      </c>
      <c r="J9060" t="s">
        <v>25</v>
      </c>
      <c r="K9060" s="1">
        <v>43158</v>
      </c>
      <c r="L9060" t="s">
        <v>26</v>
      </c>
      <c r="N9060" t="s">
        <v>24</v>
      </c>
    </row>
    <row r="9061" spans="1:14" x14ac:dyDescent="0.25">
      <c r="A9061" t="s">
        <v>2346</v>
      </c>
      <c r="B9061" t="s">
        <v>2347</v>
      </c>
      <c r="C9061" t="s">
        <v>286</v>
      </c>
      <c r="D9061" t="s">
        <v>21</v>
      </c>
      <c r="E9061">
        <v>98501</v>
      </c>
      <c r="F9061" t="s">
        <v>23</v>
      </c>
      <c r="G9061" t="s">
        <v>23</v>
      </c>
      <c r="H9061" t="s">
        <v>24</v>
      </c>
      <c r="I9061" t="s">
        <v>24</v>
      </c>
      <c r="J9061" t="s">
        <v>25</v>
      </c>
      <c r="K9061" s="1">
        <v>43158</v>
      </c>
      <c r="L9061" t="s">
        <v>26</v>
      </c>
      <c r="N9061" t="s">
        <v>24</v>
      </c>
    </row>
    <row r="9062" spans="1:14" x14ac:dyDescent="0.25">
      <c r="A9062" t="s">
        <v>10565</v>
      </c>
      <c r="B9062" t="s">
        <v>10566</v>
      </c>
      <c r="C9062" t="s">
        <v>10567</v>
      </c>
      <c r="D9062" t="s">
        <v>21</v>
      </c>
      <c r="E9062">
        <v>98323</v>
      </c>
      <c r="F9062" t="s">
        <v>23</v>
      </c>
      <c r="G9062" t="s">
        <v>23</v>
      </c>
      <c r="H9062" t="s">
        <v>24</v>
      </c>
      <c r="I9062" t="s">
        <v>24</v>
      </c>
      <c r="J9062" t="s">
        <v>25</v>
      </c>
      <c r="K9062" s="1">
        <v>43158</v>
      </c>
      <c r="L9062" t="s">
        <v>26</v>
      </c>
      <c r="N9062" t="s">
        <v>24</v>
      </c>
    </row>
    <row r="9063" spans="1:14" x14ac:dyDescent="0.25">
      <c r="A9063" t="s">
        <v>10568</v>
      </c>
      <c r="B9063" t="s">
        <v>9758</v>
      </c>
      <c r="C9063" t="s">
        <v>614</v>
      </c>
      <c r="D9063" t="s">
        <v>21</v>
      </c>
      <c r="E9063">
        <v>98674</v>
      </c>
      <c r="F9063" t="s">
        <v>23</v>
      </c>
      <c r="G9063" t="s">
        <v>23</v>
      </c>
      <c r="H9063" t="s">
        <v>24</v>
      </c>
      <c r="I9063" t="s">
        <v>24</v>
      </c>
      <c r="J9063" t="s">
        <v>25</v>
      </c>
      <c r="K9063" s="1">
        <v>43158</v>
      </c>
      <c r="L9063" t="s">
        <v>26</v>
      </c>
      <c r="N9063" t="s">
        <v>24</v>
      </c>
    </row>
    <row r="9064" spans="1:14" x14ac:dyDescent="0.25">
      <c r="A9064" t="s">
        <v>5824</v>
      </c>
      <c r="B9064" t="s">
        <v>5825</v>
      </c>
      <c r="C9064" t="s">
        <v>529</v>
      </c>
      <c r="D9064" t="s">
        <v>21</v>
      </c>
      <c r="E9064">
        <v>98034</v>
      </c>
      <c r="F9064" t="s">
        <v>23</v>
      </c>
      <c r="G9064" t="s">
        <v>23</v>
      </c>
      <c r="H9064" t="s">
        <v>24</v>
      </c>
      <c r="I9064" t="s">
        <v>24</v>
      </c>
      <c r="J9064" t="s">
        <v>25</v>
      </c>
      <c r="K9064" s="1">
        <v>43158</v>
      </c>
      <c r="L9064" t="s">
        <v>26</v>
      </c>
      <c r="N9064" t="s">
        <v>24</v>
      </c>
    </row>
    <row r="9065" spans="1:14" x14ac:dyDescent="0.25">
      <c r="A9065" t="s">
        <v>2582</v>
      </c>
      <c r="B9065" t="s">
        <v>2583</v>
      </c>
      <c r="C9065" t="s">
        <v>20</v>
      </c>
      <c r="D9065" t="s">
        <v>21</v>
      </c>
      <c r="E9065">
        <v>98125</v>
      </c>
      <c r="F9065" t="s">
        <v>23</v>
      </c>
      <c r="G9065" t="s">
        <v>23</v>
      </c>
      <c r="H9065" t="s">
        <v>24</v>
      </c>
      <c r="I9065" t="s">
        <v>24</v>
      </c>
      <c r="J9065" t="s">
        <v>25</v>
      </c>
      <c r="K9065" s="1">
        <v>43158</v>
      </c>
      <c r="L9065" t="s">
        <v>26</v>
      </c>
      <c r="N9065" t="s">
        <v>24</v>
      </c>
    </row>
    <row r="9066" spans="1:14" x14ac:dyDescent="0.25">
      <c r="A9066" t="s">
        <v>2706</v>
      </c>
      <c r="B9066" t="s">
        <v>2707</v>
      </c>
      <c r="C9066" t="s">
        <v>470</v>
      </c>
      <c r="D9066" t="s">
        <v>21</v>
      </c>
      <c r="E9066">
        <v>98166</v>
      </c>
      <c r="F9066" t="s">
        <v>23</v>
      </c>
      <c r="G9066" t="s">
        <v>23</v>
      </c>
      <c r="H9066" t="s">
        <v>24</v>
      </c>
      <c r="I9066" t="s">
        <v>24</v>
      </c>
      <c r="J9066" t="s">
        <v>25</v>
      </c>
      <c r="K9066" s="1">
        <v>43158</v>
      </c>
      <c r="L9066" t="s">
        <v>26</v>
      </c>
      <c r="N9066" t="s">
        <v>24</v>
      </c>
    </row>
    <row r="9067" spans="1:14" x14ac:dyDescent="0.25">
      <c r="A9067" t="s">
        <v>1489</v>
      </c>
      <c r="B9067" t="s">
        <v>1490</v>
      </c>
      <c r="C9067" t="s">
        <v>108</v>
      </c>
      <c r="D9067" t="s">
        <v>21</v>
      </c>
      <c r="E9067">
        <v>98204</v>
      </c>
      <c r="F9067" t="s">
        <v>23</v>
      </c>
      <c r="G9067" t="s">
        <v>23</v>
      </c>
      <c r="H9067" t="s">
        <v>24</v>
      </c>
      <c r="I9067" t="s">
        <v>24</v>
      </c>
      <c r="J9067" t="s">
        <v>25</v>
      </c>
      <c r="K9067" s="1">
        <v>43158</v>
      </c>
      <c r="L9067" t="s">
        <v>26</v>
      </c>
      <c r="N9067" t="s">
        <v>24</v>
      </c>
    </row>
    <row r="9068" spans="1:14" x14ac:dyDescent="0.25">
      <c r="A9068" t="s">
        <v>2424</v>
      </c>
      <c r="B9068" t="s">
        <v>2425</v>
      </c>
      <c r="C9068" t="s">
        <v>1270</v>
      </c>
      <c r="D9068" t="s">
        <v>21</v>
      </c>
      <c r="E9068">
        <v>98012</v>
      </c>
      <c r="F9068" t="s">
        <v>23</v>
      </c>
      <c r="G9068" t="s">
        <v>23</v>
      </c>
      <c r="H9068" t="s">
        <v>24</v>
      </c>
      <c r="I9068" t="s">
        <v>24</v>
      </c>
      <c r="J9068" t="s">
        <v>25</v>
      </c>
      <c r="K9068" s="1">
        <v>43158</v>
      </c>
      <c r="L9068" t="s">
        <v>26</v>
      </c>
      <c r="N9068" t="s">
        <v>24</v>
      </c>
    </row>
    <row r="9069" spans="1:14" x14ac:dyDescent="0.25">
      <c r="A9069" t="s">
        <v>1409</v>
      </c>
      <c r="B9069" t="s">
        <v>1410</v>
      </c>
      <c r="C9069" t="s">
        <v>151</v>
      </c>
      <c r="D9069" t="s">
        <v>21</v>
      </c>
      <c r="E9069">
        <v>98499</v>
      </c>
      <c r="F9069" t="s">
        <v>23</v>
      </c>
      <c r="G9069" t="s">
        <v>23</v>
      </c>
      <c r="H9069" t="s">
        <v>24</v>
      </c>
      <c r="I9069" t="s">
        <v>24</v>
      </c>
      <c r="J9069" t="s">
        <v>25</v>
      </c>
      <c r="K9069" s="1">
        <v>43158</v>
      </c>
      <c r="L9069" t="s">
        <v>26</v>
      </c>
      <c r="N9069" t="s">
        <v>24</v>
      </c>
    </row>
    <row r="9070" spans="1:14" x14ac:dyDescent="0.25">
      <c r="A9070" t="s">
        <v>1561</v>
      </c>
      <c r="B9070" t="s">
        <v>5416</v>
      </c>
      <c r="C9070" t="s">
        <v>261</v>
      </c>
      <c r="D9070" t="s">
        <v>21</v>
      </c>
      <c r="E9070">
        <v>99205</v>
      </c>
      <c r="F9070" t="s">
        <v>22</v>
      </c>
      <c r="G9070" t="s">
        <v>23</v>
      </c>
      <c r="H9070" t="s">
        <v>24</v>
      </c>
      <c r="I9070" t="s">
        <v>24</v>
      </c>
      <c r="J9070" t="s">
        <v>25</v>
      </c>
      <c r="K9070" s="1">
        <v>43158</v>
      </c>
      <c r="L9070" t="s">
        <v>26</v>
      </c>
      <c r="N9070" t="s">
        <v>24</v>
      </c>
    </row>
    <row r="9071" spans="1:14" x14ac:dyDescent="0.25">
      <c r="A9071" t="s">
        <v>581</v>
      </c>
      <c r="B9071" t="s">
        <v>6801</v>
      </c>
      <c r="C9071" t="s">
        <v>261</v>
      </c>
      <c r="D9071" t="s">
        <v>21</v>
      </c>
      <c r="E9071">
        <v>99218</v>
      </c>
      <c r="F9071" t="s">
        <v>22</v>
      </c>
      <c r="G9071" t="s">
        <v>23</v>
      </c>
      <c r="H9071" t="s">
        <v>24</v>
      </c>
      <c r="I9071" t="s">
        <v>24</v>
      </c>
      <c r="J9071" t="s">
        <v>25</v>
      </c>
      <c r="K9071" s="1">
        <v>43158</v>
      </c>
      <c r="L9071" t="s">
        <v>26</v>
      </c>
      <c r="N9071" t="s">
        <v>24</v>
      </c>
    </row>
    <row r="9072" spans="1:14" x14ac:dyDescent="0.25">
      <c r="A9072" t="s">
        <v>5262</v>
      </c>
      <c r="B9072" t="s">
        <v>5263</v>
      </c>
      <c r="C9072" t="s">
        <v>5230</v>
      </c>
      <c r="D9072" t="s">
        <v>21</v>
      </c>
      <c r="E9072">
        <v>99021</v>
      </c>
      <c r="F9072" t="s">
        <v>22</v>
      </c>
      <c r="G9072" t="s">
        <v>23</v>
      </c>
      <c r="H9072" t="s">
        <v>24</v>
      </c>
      <c r="I9072" t="s">
        <v>24</v>
      </c>
      <c r="J9072" t="s">
        <v>25</v>
      </c>
      <c r="K9072" s="1">
        <v>43158</v>
      </c>
      <c r="L9072" t="s">
        <v>26</v>
      </c>
      <c r="N9072" t="s">
        <v>24</v>
      </c>
    </row>
    <row r="9073" spans="1:14" x14ac:dyDescent="0.25">
      <c r="A9073" t="s">
        <v>5837</v>
      </c>
      <c r="B9073" t="s">
        <v>5838</v>
      </c>
      <c r="C9073" t="s">
        <v>2899</v>
      </c>
      <c r="D9073" t="s">
        <v>21</v>
      </c>
      <c r="E9073">
        <v>98028</v>
      </c>
      <c r="F9073" t="s">
        <v>23</v>
      </c>
      <c r="G9073" t="s">
        <v>23</v>
      </c>
      <c r="H9073" t="s">
        <v>24</v>
      </c>
      <c r="I9073" t="s">
        <v>24</v>
      </c>
      <c r="J9073" t="s">
        <v>25</v>
      </c>
      <c r="K9073" s="1">
        <v>43158</v>
      </c>
      <c r="L9073" t="s">
        <v>26</v>
      </c>
      <c r="N9073" t="s">
        <v>24</v>
      </c>
    </row>
    <row r="9074" spans="1:14" x14ac:dyDescent="0.25">
      <c r="A9074" t="s">
        <v>2541</v>
      </c>
      <c r="B9074" t="s">
        <v>2542</v>
      </c>
      <c r="C9074" t="s">
        <v>20</v>
      </c>
      <c r="D9074" t="s">
        <v>21</v>
      </c>
      <c r="E9074">
        <v>98121</v>
      </c>
      <c r="F9074" t="s">
        <v>23</v>
      </c>
      <c r="G9074" t="s">
        <v>23</v>
      </c>
      <c r="H9074" t="s">
        <v>24</v>
      </c>
      <c r="I9074" t="s">
        <v>24</v>
      </c>
      <c r="J9074" t="s">
        <v>25</v>
      </c>
      <c r="K9074" s="1">
        <v>43158</v>
      </c>
      <c r="L9074" t="s">
        <v>26</v>
      </c>
      <c r="N9074" t="s">
        <v>24</v>
      </c>
    </row>
    <row r="9075" spans="1:14" x14ac:dyDescent="0.25">
      <c r="A9075" t="s">
        <v>10569</v>
      </c>
      <c r="B9075" t="s">
        <v>10570</v>
      </c>
      <c r="C9075" t="s">
        <v>108</v>
      </c>
      <c r="D9075" t="s">
        <v>21</v>
      </c>
      <c r="E9075">
        <v>98204</v>
      </c>
      <c r="F9075" t="s">
        <v>23</v>
      </c>
      <c r="G9075" t="s">
        <v>23</v>
      </c>
      <c r="H9075" t="s">
        <v>24</v>
      </c>
      <c r="I9075" t="s">
        <v>24</v>
      </c>
      <c r="J9075" t="s">
        <v>25</v>
      </c>
      <c r="K9075" s="1">
        <v>43158</v>
      </c>
      <c r="L9075" t="s">
        <v>26</v>
      </c>
      <c r="N9075" t="s">
        <v>24</v>
      </c>
    </row>
    <row r="9076" spans="1:14" x14ac:dyDescent="0.25">
      <c r="A9076" t="s">
        <v>10571</v>
      </c>
      <c r="B9076" t="s">
        <v>6911</v>
      </c>
      <c r="C9076" t="s">
        <v>296</v>
      </c>
      <c r="D9076" t="s">
        <v>21</v>
      </c>
      <c r="E9076">
        <v>98367</v>
      </c>
      <c r="F9076" t="s">
        <v>22</v>
      </c>
      <c r="G9076" t="s">
        <v>23</v>
      </c>
      <c r="H9076" t="s">
        <v>24</v>
      </c>
      <c r="I9076" t="s">
        <v>24</v>
      </c>
      <c r="J9076" t="s">
        <v>25</v>
      </c>
      <c r="K9076" s="1">
        <v>43158</v>
      </c>
      <c r="L9076" t="s">
        <v>26</v>
      </c>
      <c r="N9076" t="s">
        <v>24</v>
      </c>
    </row>
    <row r="9077" spans="1:14" x14ac:dyDescent="0.25">
      <c r="A9077" t="s">
        <v>2324</v>
      </c>
      <c r="B9077" t="s">
        <v>2325</v>
      </c>
      <c r="C9077" t="s">
        <v>2326</v>
      </c>
      <c r="D9077" t="s">
        <v>21</v>
      </c>
      <c r="E9077">
        <v>98355</v>
      </c>
      <c r="F9077" t="s">
        <v>23</v>
      </c>
      <c r="G9077" t="s">
        <v>23</v>
      </c>
      <c r="H9077" t="s">
        <v>24</v>
      </c>
      <c r="I9077" t="s">
        <v>24</v>
      </c>
      <c r="J9077" t="s">
        <v>25</v>
      </c>
      <c r="K9077" s="1">
        <v>43158</v>
      </c>
      <c r="L9077" t="s">
        <v>26</v>
      </c>
      <c r="N9077" t="s">
        <v>24</v>
      </c>
    </row>
    <row r="9078" spans="1:14" x14ac:dyDescent="0.25">
      <c r="A9078" t="s">
        <v>1960</v>
      </c>
      <c r="B9078" t="s">
        <v>1961</v>
      </c>
      <c r="C9078" t="s">
        <v>619</v>
      </c>
      <c r="D9078" t="s">
        <v>21</v>
      </c>
      <c r="E9078">
        <v>98072</v>
      </c>
      <c r="F9078" t="s">
        <v>23</v>
      </c>
      <c r="G9078" t="s">
        <v>23</v>
      </c>
      <c r="H9078" t="s">
        <v>24</v>
      </c>
      <c r="I9078" t="s">
        <v>24</v>
      </c>
      <c r="J9078" t="s">
        <v>25</v>
      </c>
      <c r="K9078" s="1">
        <v>43158</v>
      </c>
      <c r="L9078" t="s">
        <v>26</v>
      </c>
      <c r="N9078" t="s">
        <v>24</v>
      </c>
    </row>
    <row r="9079" spans="1:14" x14ac:dyDescent="0.25">
      <c r="A9079" t="s">
        <v>10572</v>
      </c>
      <c r="B9079" t="s">
        <v>7761</v>
      </c>
      <c r="C9079" t="s">
        <v>246</v>
      </c>
      <c r="D9079" t="s">
        <v>21</v>
      </c>
      <c r="E9079">
        <v>98312</v>
      </c>
      <c r="F9079" t="s">
        <v>22</v>
      </c>
      <c r="G9079" t="s">
        <v>23</v>
      </c>
      <c r="H9079" t="s">
        <v>24</v>
      </c>
      <c r="I9079" t="s">
        <v>24</v>
      </c>
      <c r="J9079" t="s">
        <v>25</v>
      </c>
      <c r="K9079" s="1">
        <v>43158</v>
      </c>
      <c r="L9079" t="s">
        <v>26</v>
      </c>
      <c r="N9079" t="s">
        <v>24</v>
      </c>
    </row>
    <row r="9080" spans="1:14" x14ac:dyDescent="0.25">
      <c r="A9080" t="s">
        <v>4527</v>
      </c>
      <c r="B9080" t="s">
        <v>4528</v>
      </c>
      <c r="C9080" t="s">
        <v>92</v>
      </c>
      <c r="D9080" t="s">
        <v>21</v>
      </c>
      <c r="E9080">
        <v>98274</v>
      </c>
      <c r="F9080" t="s">
        <v>22</v>
      </c>
      <c r="G9080" t="s">
        <v>23</v>
      </c>
      <c r="H9080" t="s">
        <v>24</v>
      </c>
      <c r="I9080" t="s">
        <v>24</v>
      </c>
      <c r="J9080" t="s">
        <v>25</v>
      </c>
      <c r="K9080" s="1">
        <v>43158</v>
      </c>
      <c r="L9080" t="s">
        <v>26</v>
      </c>
      <c r="N9080" t="s">
        <v>24</v>
      </c>
    </row>
    <row r="9081" spans="1:14" x14ac:dyDescent="0.25">
      <c r="A9081" t="s">
        <v>10573</v>
      </c>
      <c r="B9081" t="s">
        <v>10574</v>
      </c>
      <c r="C9081" t="s">
        <v>20</v>
      </c>
      <c r="D9081" t="s">
        <v>21</v>
      </c>
      <c r="E9081">
        <v>98103</v>
      </c>
      <c r="F9081" t="s">
        <v>23</v>
      </c>
      <c r="G9081" t="s">
        <v>23</v>
      </c>
      <c r="H9081" t="s">
        <v>24</v>
      </c>
      <c r="I9081" t="s">
        <v>24</v>
      </c>
      <c r="J9081" t="s">
        <v>25</v>
      </c>
      <c r="K9081" s="1">
        <v>43158</v>
      </c>
      <c r="L9081" t="s">
        <v>26</v>
      </c>
      <c r="N9081" t="s">
        <v>24</v>
      </c>
    </row>
    <row r="9082" spans="1:14" x14ac:dyDescent="0.25">
      <c r="A9082" t="s">
        <v>1479</v>
      </c>
      <c r="B9082" t="s">
        <v>1480</v>
      </c>
      <c r="C9082" t="s">
        <v>209</v>
      </c>
      <c r="D9082" t="s">
        <v>21</v>
      </c>
      <c r="E9082">
        <v>98032</v>
      </c>
      <c r="F9082" t="s">
        <v>23</v>
      </c>
      <c r="G9082" t="s">
        <v>23</v>
      </c>
      <c r="H9082" t="s">
        <v>24</v>
      </c>
      <c r="I9082" t="s">
        <v>24</v>
      </c>
      <c r="J9082" t="s">
        <v>25</v>
      </c>
      <c r="K9082" s="1">
        <v>43158</v>
      </c>
      <c r="L9082" t="s">
        <v>26</v>
      </c>
      <c r="N9082" t="s">
        <v>24</v>
      </c>
    </row>
    <row r="9083" spans="1:14" x14ac:dyDescent="0.25">
      <c r="A9083" t="s">
        <v>291</v>
      </c>
      <c r="B9083" t="s">
        <v>6530</v>
      </c>
      <c r="C9083" t="s">
        <v>261</v>
      </c>
      <c r="D9083" t="s">
        <v>21</v>
      </c>
      <c r="E9083">
        <v>99208</v>
      </c>
      <c r="F9083" t="s">
        <v>22</v>
      </c>
      <c r="G9083" t="s">
        <v>23</v>
      </c>
      <c r="H9083" t="s">
        <v>24</v>
      </c>
      <c r="I9083" t="s">
        <v>24</v>
      </c>
      <c r="J9083" t="s">
        <v>25</v>
      </c>
      <c r="K9083" s="1">
        <v>43158</v>
      </c>
      <c r="L9083" t="s">
        <v>26</v>
      </c>
      <c r="N9083" t="s">
        <v>24</v>
      </c>
    </row>
    <row r="9084" spans="1:14" x14ac:dyDescent="0.25">
      <c r="A9084" t="s">
        <v>2551</v>
      </c>
      <c r="B9084" t="s">
        <v>10575</v>
      </c>
      <c r="C9084" t="s">
        <v>20</v>
      </c>
      <c r="D9084" t="s">
        <v>21</v>
      </c>
      <c r="E9084">
        <v>98109</v>
      </c>
      <c r="F9084" t="s">
        <v>23</v>
      </c>
      <c r="G9084" t="s">
        <v>23</v>
      </c>
      <c r="H9084" t="s">
        <v>24</v>
      </c>
      <c r="I9084" t="s">
        <v>24</v>
      </c>
      <c r="J9084" t="s">
        <v>25</v>
      </c>
      <c r="K9084" s="1">
        <v>43158</v>
      </c>
      <c r="L9084" t="s">
        <v>26</v>
      </c>
      <c r="N9084" t="s">
        <v>24</v>
      </c>
    </row>
    <row r="9085" spans="1:14" x14ac:dyDescent="0.25">
      <c r="A9085" t="s">
        <v>7993</v>
      </c>
      <c r="B9085" t="s">
        <v>7994</v>
      </c>
      <c r="C9085" t="s">
        <v>296</v>
      </c>
      <c r="D9085" t="s">
        <v>21</v>
      </c>
      <c r="E9085">
        <v>98366</v>
      </c>
      <c r="F9085" t="s">
        <v>22</v>
      </c>
      <c r="G9085" t="s">
        <v>23</v>
      </c>
      <c r="H9085" t="s">
        <v>24</v>
      </c>
      <c r="I9085" t="s">
        <v>24</v>
      </c>
      <c r="J9085" t="s">
        <v>25</v>
      </c>
      <c r="K9085" s="1">
        <v>43157</v>
      </c>
      <c r="L9085" t="s">
        <v>26</v>
      </c>
      <c r="N9085" t="s">
        <v>24</v>
      </c>
    </row>
    <row r="9086" spans="1:14" x14ac:dyDescent="0.25">
      <c r="A9086" t="s">
        <v>5228</v>
      </c>
      <c r="B9086" t="s">
        <v>5229</v>
      </c>
      <c r="C9086" t="s">
        <v>5230</v>
      </c>
      <c r="D9086" t="s">
        <v>21</v>
      </c>
      <c r="E9086">
        <v>99021</v>
      </c>
      <c r="F9086" t="s">
        <v>22</v>
      </c>
      <c r="G9086" t="s">
        <v>23</v>
      </c>
      <c r="H9086" t="s">
        <v>24</v>
      </c>
      <c r="I9086" t="s">
        <v>24</v>
      </c>
      <c r="J9086" t="s">
        <v>25</v>
      </c>
      <c r="K9086" s="1">
        <v>43157</v>
      </c>
      <c r="L9086" t="s">
        <v>26</v>
      </c>
      <c r="N9086" t="s">
        <v>24</v>
      </c>
    </row>
    <row r="9087" spans="1:14" x14ac:dyDescent="0.25">
      <c r="A9087" t="s">
        <v>5246</v>
      </c>
      <c r="B9087" t="s">
        <v>5247</v>
      </c>
      <c r="C9087" t="s">
        <v>5230</v>
      </c>
      <c r="D9087" t="s">
        <v>21</v>
      </c>
      <c r="E9087">
        <v>99021</v>
      </c>
      <c r="F9087" t="s">
        <v>22</v>
      </c>
      <c r="G9087" t="s">
        <v>23</v>
      </c>
      <c r="H9087" t="s">
        <v>24</v>
      </c>
      <c r="I9087" t="s">
        <v>24</v>
      </c>
      <c r="J9087" t="s">
        <v>25</v>
      </c>
      <c r="K9087" s="1">
        <v>43157</v>
      </c>
      <c r="L9087" t="s">
        <v>26</v>
      </c>
      <c r="N9087" t="s">
        <v>24</v>
      </c>
    </row>
    <row r="9088" spans="1:14" x14ac:dyDescent="0.25">
      <c r="A9088" t="s">
        <v>2336</v>
      </c>
      <c r="B9088" t="s">
        <v>2337</v>
      </c>
      <c r="C9088" t="s">
        <v>286</v>
      </c>
      <c r="D9088" t="s">
        <v>21</v>
      </c>
      <c r="E9088">
        <v>98501</v>
      </c>
      <c r="F9088" t="s">
        <v>23</v>
      </c>
      <c r="G9088" t="s">
        <v>23</v>
      </c>
      <c r="H9088" t="s">
        <v>24</v>
      </c>
      <c r="I9088" t="s">
        <v>24</v>
      </c>
      <c r="J9088" t="s">
        <v>25</v>
      </c>
      <c r="K9088" s="1">
        <v>43157</v>
      </c>
      <c r="L9088" t="s">
        <v>26</v>
      </c>
      <c r="N9088" t="s">
        <v>24</v>
      </c>
    </row>
    <row r="9089" spans="1:14" x14ac:dyDescent="0.25">
      <c r="A9089" t="s">
        <v>6514</v>
      </c>
      <c r="B9089" t="s">
        <v>6515</v>
      </c>
      <c r="C9089" t="s">
        <v>670</v>
      </c>
      <c r="D9089" t="s">
        <v>21</v>
      </c>
      <c r="E9089">
        <v>99006</v>
      </c>
      <c r="F9089" t="s">
        <v>22</v>
      </c>
      <c r="G9089" t="s">
        <v>23</v>
      </c>
      <c r="H9089" t="s">
        <v>24</v>
      </c>
      <c r="I9089" t="s">
        <v>24</v>
      </c>
      <c r="J9089" t="s">
        <v>25</v>
      </c>
      <c r="K9089" s="1">
        <v>43157</v>
      </c>
      <c r="L9089" t="s">
        <v>26</v>
      </c>
      <c r="N9089" t="s">
        <v>24</v>
      </c>
    </row>
    <row r="9090" spans="1:14" x14ac:dyDescent="0.25">
      <c r="A9090" t="s">
        <v>1402</v>
      </c>
      <c r="B9090" t="s">
        <v>1403</v>
      </c>
      <c r="C9090" t="s">
        <v>151</v>
      </c>
      <c r="D9090" t="s">
        <v>21</v>
      </c>
      <c r="E9090">
        <v>98499</v>
      </c>
      <c r="F9090" t="s">
        <v>23</v>
      </c>
      <c r="G9090" t="s">
        <v>23</v>
      </c>
      <c r="H9090" t="s">
        <v>24</v>
      </c>
      <c r="I9090" t="s">
        <v>24</v>
      </c>
      <c r="J9090" t="s">
        <v>25</v>
      </c>
      <c r="K9090" s="1">
        <v>43157</v>
      </c>
      <c r="L9090" t="s">
        <v>26</v>
      </c>
      <c r="N9090" t="s">
        <v>24</v>
      </c>
    </row>
    <row r="9091" spans="1:14" x14ac:dyDescent="0.25">
      <c r="A9091" t="s">
        <v>1474</v>
      </c>
      <c r="B9091" t="s">
        <v>1475</v>
      </c>
      <c r="C9091" t="s">
        <v>108</v>
      </c>
      <c r="D9091" t="s">
        <v>21</v>
      </c>
      <c r="E9091">
        <v>98201</v>
      </c>
      <c r="F9091" t="s">
        <v>23</v>
      </c>
      <c r="G9091" t="s">
        <v>23</v>
      </c>
      <c r="H9091" t="s">
        <v>24</v>
      </c>
      <c r="I9091" t="s">
        <v>24</v>
      </c>
      <c r="J9091" t="s">
        <v>25</v>
      </c>
      <c r="K9091" s="1">
        <v>43157</v>
      </c>
      <c r="L9091" t="s">
        <v>26</v>
      </c>
      <c r="N9091" t="s">
        <v>24</v>
      </c>
    </row>
    <row r="9092" spans="1:14" x14ac:dyDescent="0.25">
      <c r="A9092" t="s">
        <v>356</v>
      </c>
      <c r="B9092" t="s">
        <v>5260</v>
      </c>
      <c r="C9092" t="s">
        <v>5230</v>
      </c>
      <c r="D9092" t="s">
        <v>21</v>
      </c>
      <c r="E9092">
        <v>99021</v>
      </c>
      <c r="F9092" t="s">
        <v>22</v>
      </c>
      <c r="G9092" t="s">
        <v>23</v>
      </c>
      <c r="H9092" t="s">
        <v>24</v>
      </c>
      <c r="I9092" t="s">
        <v>24</v>
      </c>
      <c r="J9092" t="s">
        <v>25</v>
      </c>
      <c r="K9092" s="1">
        <v>43157</v>
      </c>
      <c r="L9092" t="s">
        <v>26</v>
      </c>
      <c r="N9092" t="s">
        <v>24</v>
      </c>
    </row>
    <row r="9093" spans="1:14" x14ac:dyDescent="0.25">
      <c r="A9093" t="s">
        <v>6661</v>
      </c>
      <c r="B9093" t="s">
        <v>6662</v>
      </c>
      <c r="C9093" t="s">
        <v>230</v>
      </c>
      <c r="D9093" t="s">
        <v>21</v>
      </c>
      <c r="E9093">
        <v>98264</v>
      </c>
      <c r="F9093" t="s">
        <v>22</v>
      </c>
      <c r="G9093" t="s">
        <v>22</v>
      </c>
      <c r="H9093" t="s">
        <v>104</v>
      </c>
      <c r="I9093" t="s">
        <v>148</v>
      </c>
      <c r="J9093" t="s">
        <v>59</v>
      </c>
      <c r="K9093" s="1">
        <v>43157</v>
      </c>
      <c r="L9093" t="s">
        <v>60</v>
      </c>
      <c r="M9093" t="str">
        <f>HYPERLINK("https://www.regulations.gov/docket?D=FDA-2018-H-0838")</f>
        <v>https://www.regulations.gov/docket?D=FDA-2018-H-0838</v>
      </c>
      <c r="N9093" t="s">
        <v>59</v>
      </c>
    </row>
    <row r="9094" spans="1:14" x14ac:dyDescent="0.25">
      <c r="A9094" t="s">
        <v>10576</v>
      </c>
      <c r="B9094" t="s">
        <v>10577</v>
      </c>
      <c r="C9094" t="s">
        <v>296</v>
      </c>
      <c r="D9094" t="s">
        <v>21</v>
      </c>
      <c r="E9094">
        <v>98366</v>
      </c>
      <c r="F9094" t="s">
        <v>22</v>
      </c>
      <c r="G9094" t="s">
        <v>23</v>
      </c>
      <c r="H9094" t="s">
        <v>24</v>
      </c>
      <c r="I9094" t="s">
        <v>24</v>
      </c>
      <c r="J9094" t="s">
        <v>25</v>
      </c>
      <c r="K9094" s="1">
        <v>43157</v>
      </c>
      <c r="L9094" t="s">
        <v>26</v>
      </c>
      <c r="N9094" t="s">
        <v>24</v>
      </c>
    </row>
    <row r="9095" spans="1:14" x14ac:dyDescent="0.25">
      <c r="A9095" t="s">
        <v>5264</v>
      </c>
      <c r="B9095" t="s">
        <v>5265</v>
      </c>
      <c r="C9095" t="s">
        <v>5230</v>
      </c>
      <c r="D9095" t="s">
        <v>21</v>
      </c>
      <c r="E9095">
        <v>99021</v>
      </c>
      <c r="F9095" t="s">
        <v>22</v>
      </c>
      <c r="G9095" t="s">
        <v>23</v>
      </c>
      <c r="H9095" t="s">
        <v>24</v>
      </c>
      <c r="I9095" t="s">
        <v>24</v>
      </c>
      <c r="J9095" t="s">
        <v>25</v>
      </c>
      <c r="K9095" s="1">
        <v>43157</v>
      </c>
      <c r="L9095" t="s">
        <v>26</v>
      </c>
      <c r="N9095" t="s">
        <v>24</v>
      </c>
    </row>
    <row r="9096" spans="1:14" x14ac:dyDescent="0.25">
      <c r="A9096" t="s">
        <v>2783</v>
      </c>
      <c r="B9096" t="s">
        <v>5268</v>
      </c>
      <c r="C9096" t="s">
        <v>5230</v>
      </c>
      <c r="D9096" t="s">
        <v>21</v>
      </c>
      <c r="E9096">
        <v>99021</v>
      </c>
      <c r="F9096" t="s">
        <v>22</v>
      </c>
      <c r="G9096" t="s">
        <v>23</v>
      </c>
      <c r="H9096" t="s">
        <v>24</v>
      </c>
      <c r="I9096" t="s">
        <v>24</v>
      </c>
      <c r="J9096" t="s">
        <v>25</v>
      </c>
      <c r="K9096" s="1">
        <v>43157</v>
      </c>
      <c r="L9096" t="s">
        <v>26</v>
      </c>
      <c r="N9096" t="s">
        <v>24</v>
      </c>
    </row>
    <row r="9097" spans="1:14" x14ac:dyDescent="0.25">
      <c r="A9097" t="s">
        <v>10578</v>
      </c>
      <c r="B9097" t="s">
        <v>10579</v>
      </c>
      <c r="C9097" t="s">
        <v>108</v>
      </c>
      <c r="D9097" t="s">
        <v>21</v>
      </c>
      <c r="E9097">
        <v>98201</v>
      </c>
      <c r="F9097" t="s">
        <v>23</v>
      </c>
      <c r="G9097" t="s">
        <v>23</v>
      </c>
      <c r="H9097" t="s">
        <v>24</v>
      </c>
      <c r="I9097" t="s">
        <v>24</v>
      </c>
      <c r="J9097" t="s">
        <v>25</v>
      </c>
      <c r="K9097" s="1">
        <v>43157</v>
      </c>
      <c r="L9097" t="s">
        <v>26</v>
      </c>
      <c r="N9097" t="s">
        <v>24</v>
      </c>
    </row>
    <row r="9098" spans="1:14" x14ac:dyDescent="0.25">
      <c r="A9098" t="s">
        <v>8054</v>
      </c>
      <c r="B9098" t="s">
        <v>8055</v>
      </c>
      <c r="C9098" t="s">
        <v>296</v>
      </c>
      <c r="D9098" t="s">
        <v>21</v>
      </c>
      <c r="E9098">
        <v>98366</v>
      </c>
      <c r="F9098" t="s">
        <v>22</v>
      </c>
      <c r="G9098" t="s">
        <v>23</v>
      </c>
      <c r="H9098" t="s">
        <v>24</v>
      </c>
      <c r="I9098" t="s">
        <v>24</v>
      </c>
      <c r="J9098" t="s">
        <v>25</v>
      </c>
      <c r="K9098" s="1">
        <v>43157</v>
      </c>
      <c r="L9098" t="s">
        <v>26</v>
      </c>
      <c r="N9098" t="s">
        <v>24</v>
      </c>
    </row>
    <row r="9099" spans="1:14" x14ac:dyDescent="0.25">
      <c r="A9099" t="s">
        <v>77</v>
      </c>
      <c r="B9099" t="s">
        <v>6840</v>
      </c>
      <c r="C9099" t="s">
        <v>261</v>
      </c>
      <c r="D9099" t="s">
        <v>21</v>
      </c>
      <c r="E9099">
        <v>99207</v>
      </c>
      <c r="F9099" t="s">
        <v>22</v>
      </c>
      <c r="G9099" t="s">
        <v>23</v>
      </c>
      <c r="H9099" t="s">
        <v>24</v>
      </c>
      <c r="I9099" t="s">
        <v>24</v>
      </c>
      <c r="J9099" t="s">
        <v>25</v>
      </c>
      <c r="K9099" s="1">
        <v>43157</v>
      </c>
      <c r="L9099" t="s">
        <v>26</v>
      </c>
      <c r="N9099" t="s">
        <v>24</v>
      </c>
    </row>
    <row r="9100" spans="1:14" x14ac:dyDescent="0.25">
      <c r="A9100" t="s">
        <v>2334</v>
      </c>
      <c r="B9100" t="s">
        <v>2335</v>
      </c>
      <c r="C9100" t="s">
        <v>286</v>
      </c>
      <c r="D9100" t="s">
        <v>21</v>
      </c>
      <c r="E9100">
        <v>98502</v>
      </c>
      <c r="F9100" t="s">
        <v>23</v>
      </c>
      <c r="G9100" t="s">
        <v>23</v>
      </c>
      <c r="H9100" t="s">
        <v>24</v>
      </c>
      <c r="I9100" t="s">
        <v>24</v>
      </c>
      <c r="J9100" t="s">
        <v>25</v>
      </c>
      <c r="K9100" s="1">
        <v>43156</v>
      </c>
      <c r="L9100" t="s">
        <v>26</v>
      </c>
      <c r="N9100" t="s">
        <v>24</v>
      </c>
    </row>
    <row r="9101" spans="1:14" x14ac:dyDescent="0.25">
      <c r="A9101" t="s">
        <v>4534</v>
      </c>
      <c r="B9101" t="s">
        <v>4535</v>
      </c>
      <c r="C9101" t="s">
        <v>20</v>
      </c>
      <c r="D9101" t="s">
        <v>21</v>
      </c>
      <c r="E9101">
        <v>98107</v>
      </c>
      <c r="F9101" t="s">
        <v>22</v>
      </c>
      <c r="G9101" t="s">
        <v>23</v>
      </c>
      <c r="H9101" t="s">
        <v>24</v>
      </c>
      <c r="I9101" t="s">
        <v>24</v>
      </c>
      <c r="J9101" t="s">
        <v>25</v>
      </c>
      <c r="K9101" s="1">
        <v>43154</v>
      </c>
      <c r="L9101" t="s">
        <v>26</v>
      </c>
      <c r="N9101" t="s">
        <v>24</v>
      </c>
    </row>
    <row r="9102" spans="1:14" x14ac:dyDescent="0.25">
      <c r="A9102" t="s">
        <v>10580</v>
      </c>
      <c r="B9102" t="s">
        <v>9605</v>
      </c>
      <c r="C9102" t="s">
        <v>20</v>
      </c>
      <c r="D9102" t="s">
        <v>21</v>
      </c>
      <c r="E9102">
        <v>98103</v>
      </c>
      <c r="F9102" t="s">
        <v>22</v>
      </c>
      <c r="G9102" t="s">
        <v>23</v>
      </c>
      <c r="H9102" t="s">
        <v>24</v>
      </c>
      <c r="I9102" t="s">
        <v>24</v>
      </c>
      <c r="J9102" t="s">
        <v>25</v>
      </c>
      <c r="K9102" s="1">
        <v>43154</v>
      </c>
      <c r="L9102" t="s">
        <v>26</v>
      </c>
      <c r="N9102" t="s">
        <v>24</v>
      </c>
    </row>
    <row r="9103" spans="1:14" x14ac:dyDescent="0.25">
      <c r="A9103" t="s">
        <v>5454</v>
      </c>
      <c r="B9103" t="s">
        <v>5455</v>
      </c>
      <c r="C9103" t="s">
        <v>20</v>
      </c>
      <c r="D9103" t="s">
        <v>21</v>
      </c>
      <c r="E9103">
        <v>98103</v>
      </c>
      <c r="F9103" t="s">
        <v>22</v>
      </c>
      <c r="G9103" t="s">
        <v>23</v>
      </c>
      <c r="H9103" t="s">
        <v>24</v>
      </c>
      <c r="I9103" t="s">
        <v>24</v>
      </c>
      <c r="J9103" t="s">
        <v>25</v>
      </c>
      <c r="K9103" s="1">
        <v>43154</v>
      </c>
      <c r="L9103" t="s">
        <v>26</v>
      </c>
      <c r="N9103" t="s">
        <v>24</v>
      </c>
    </row>
    <row r="9104" spans="1:14" x14ac:dyDescent="0.25">
      <c r="A9104" t="s">
        <v>7039</v>
      </c>
      <c r="B9104" t="s">
        <v>7040</v>
      </c>
      <c r="C9104" t="s">
        <v>286</v>
      </c>
      <c r="D9104" t="s">
        <v>21</v>
      </c>
      <c r="E9104">
        <v>98501</v>
      </c>
      <c r="F9104" t="s">
        <v>22</v>
      </c>
      <c r="G9104" t="s">
        <v>23</v>
      </c>
      <c r="H9104" t="s">
        <v>24</v>
      </c>
      <c r="I9104" t="s">
        <v>24</v>
      </c>
      <c r="J9104" t="s">
        <v>25</v>
      </c>
      <c r="K9104" s="1">
        <v>43154</v>
      </c>
      <c r="L9104" t="s">
        <v>26</v>
      </c>
      <c r="N9104" t="s">
        <v>24</v>
      </c>
    </row>
    <row r="9105" spans="1:14" x14ac:dyDescent="0.25">
      <c r="A9105" t="s">
        <v>5546</v>
      </c>
      <c r="B9105" t="s">
        <v>5547</v>
      </c>
      <c r="C9105" t="s">
        <v>20</v>
      </c>
      <c r="D9105" t="s">
        <v>21</v>
      </c>
      <c r="E9105">
        <v>98103</v>
      </c>
      <c r="F9105" t="s">
        <v>22</v>
      </c>
      <c r="G9105" t="s">
        <v>23</v>
      </c>
      <c r="H9105" t="s">
        <v>24</v>
      </c>
      <c r="I9105" t="s">
        <v>24</v>
      </c>
      <c r="J9105" t="s">
        <v>25</v>
      </c>
      <c r="K9105" s="1">
        <v>43154</v>
      </c>
      <c r="L9105" t="s">
        <v>26</v>
      </c>
      <c r="N9105" t="s">
        <v>24</v>
      </c>
    </row>
    <row r="9106" spans="1:14" x14ac:dyDescent="0.25">
      <c r="A9106" t="s">
        <v>8234</v>
      </c>
      <c r="B9106" t="s">
        <v>8235</v>
      </c>
      <c r="C9106" t="s">
        <v>266</v>
      </c>
      <c r="D9106" t="s">
        <v>21</v>
      </c>
      <c r="E9106">
        <v>98002</v>
      </c>
      <c r="F9106" t="s">
        <v>22</v>
      </c>
      <c r="G9106" t="s">
        <v>23</v>
      </c>
      <c r="H9106" t="s">
        <v>24</v>
      </c>
      <c r="I9106" t="s">
        <v>24</v>
      </c>
      <c r="J9106" t="s">
        <v>25</v>
      </c>
      <c r="K9106" s="1">
        <v>43154</v>
      </c>
      <c r="L9106" t="s">
        <v>26</v>
      </c>
      <c r="N9106" t="s">
        <v>24</v>
      </c>
    </row>
    <row r="9107" spans="1:14" x14ac:dyDescent="0.25">
      <c r="A9107" t="s">
        <v>6905</v>
      </c>
      <c r="B9107" t="s">
        <v>6906</v>
      </c>
      <c r="C9107" t="s">
        <v>2267</v>
      </c>
      <c r="D9107" t="s">
        <v>21</v>
      </c>
      <c r="E9107">
        <v>98631</v>
      </c>
      <c r="F9107" t="s">
        <v>22</v>
      </c>
      <c r="G9107" t="s">
        <v>22</v>
      </c>
      <c r="H9107" t="s">
        <v>104</v>
      </c>
      <c r="I9107" t="s">
        <v>105</v>
      </c>
      <c r="J9107" t="s">
        <v>59</v>
      </c>
      <c r="K9107" s="1">
        <v>43154</v>
      </c>
      <c r="L9107" t="s">
        <v>60</v>
      </c>
      <c r="M9107" t="str">
        <f>HYPERLINK("https://www.regulations.gov/docket?D=FDA-2018-H-0816")</f>
        <v>https://www.regulations.gov/docket?D=FDA-2018-H-0816</v>
      </c>
      <c r="N9107" t="s">
        <v>59</v>
      </c>
    </row>
    <row r="9108" spans="1:14" x14ac:dyDescent="0.25">
      <c r="A9108" t="s">
        <v>6494</v>
      </c>
      <c r="B9108" t="s">
        <v>6495</v>
      </c>
      <c r="C9108" t="s">
        <v>1390</v>
      </c>
      <c r="D9108" t="s">
        <v>21</v>
      </c>
      <c r="E9108">
        <v>99019</v>
      </c>
      <c r="F9108" t="s">
        <v>22</v>
      </c>
      <c r="G9108" t="s">
        <v>23</v>
      </c>
      <c r="H9108" t="s">
        <v>24</v>
      </c>
      <c r="I9108" t="s">
        <v>24</v>
      </c>
      <c r="J9108" t="s">
        <v>25</v>
      </c>
      <c r="K9108" s="1">
        <v>43154</v>
      </c>
      <c r="L9108" t="s">
        <v>26</v>
      </c>
      <c r="N9108" t="s">
        <v>24</v>
      </c>
    </row>
    <row r="9109" spans="1:14" x14ac:dyDescent="0.25">
      <c r="A9109" t="s">
        <v>10581</v>
      </c>
      <c r="B9109" t="s">
        <v>6471</v>
      </c>
      <c r="C9109" t="s">
        <v>1390</v>
      </c>
      <c r="D9109" t="s">
        <v>21</v>
      </c>
      <c r="E9109">
        <v>99019</v>
      </c>
      <c r="F9109" t="s">
        <v>22</v>
      </c>
      <c r="G9109" t="s">
        <v>23</v>
      </c>
      <c r="H9109" t="s">
        <v>24</v>
      </c>
      <c r="I9109" t="s">
        <v>24</v>
      </c>
      <c r="J9109" t="s">
        <v>25</v>
      </c>
      <c r="K9109" s="1">
        <v>43154</v>
      </c>
      <c r="L9109" t="s">
        <v>26</v>
      </c>
      <c r="N9109" t="s">
        <v>24</v>
      </c>
    </row>
    <row r="9110" spans="1:14" x14ac:dyDescent="0.25">
      <c r="A9110" t="s">
        <v>2816</v>
      </c>
      <c r="B9110" t="s">
        <v>5475</v>
      </c>
      <c r="C9110" t="s">
        <v>5476</v>
      </c>
      <c r="D9110" t="s">
        <v>21</v>
      </c>
      <c r="E9110">
        <v>99212</v>
      </c>
      <c r="F9110" t="s">
        <v>22</v>
      </c>
      <c r="G9110" t="s">
        <v>23</v>
      </c>
      <c r="H9110" t="s">
        <v>24</v>
      </c>
      <c r="I9110" t="s">
        <v>24</v>
      </c>
      <c r="J9110" t="s">
        <v>25</v>
      </c>
      <c r="K9110" s="1">
        <v>43154</v>
      </c>
      <c r="L9110" t="s">
        <v>26</v>
      </c>
      <c r="N9110" t="s">
        <v>24</v>
      </c>
    </row>
    <row r="9111" spans="1:14" x14ac:dyDescent="0.25">
      <c r="A9111" t="s">
        <v>6221</v>
      </c>
      <c r="B9111" t="s">
        <v>6222</v>
      </c>
      <c r="C9111" t="s">
        <v>20</v>
      </c>
      <c r="D9111" t="s">
        <v>21</v>
      </c>
      <c r="E9111">
        <v>98104</v>
      </c>
      <c r="F9111" t="s">
        <v>22</v>
      </c>
      <c r="G9111" t="s">
        <v>23</v>
      </c>
      <c r="H9111" t="s">
        <v>24</v>
      </c>
      <c r="I9111" t="s">
        <v>24</v>
      </c>
      <c r="J9111" t="s">
        <v>25</v>
      </c>
      <c r="K9111" s="1">
        <v>43154</v>
      </c>
      <c r="L9111" t="s">
        <v>26</v>
      </c>
      <c r="N9111" t="s">
        <v>24</v>
      </c>
    </row>
    <row r="9112" spans="1:14" x14ac:dyDescent="0.25">
      <c r="A9112" t="s">
        <v>1958</v>
      </c>
      <c r="B9112" t="s">
        <v>5034</v>
      </c>
      <c r="C9112" t="s">
        <v>20</v>
      </c>
      <c r="D9112" t="s">
        <v>21</v>
      </c>
      <c r="E9112">
        <v>98101</v>
      </c>
      <c r="F9112" t="s">
        <v>22</v>
      </c>
      <c r="G9112" t="s">
        <v>23</v>
      </c>
      <c r="H9112" t="s">
        <v>24</v>
      </c>
      <c r="I9112" t="s">
        <v>24</v>
      </c>
      <c r="J9112" t="s">
        <v>25</v>
      </c>
      <c r="K9112" s="1">
        <v>43154</v>
      </c>
      <c r="L9112" t="s">
        <v>26</v>
      </c>
      <c r="N9112" t="s">
        <v>24</v>
      </c>
    </row>
    <row r="9113" spans="1:14" x14ac:dyDescent="0.25">
      <c r="A9113" t="s">
        <v>5478</v>
      </c>
      <c r="B9113" t="s">
        <v>5479</v>
      </c>
      <c r="C9113" t="s">
        <v>5476</v>
      </c>
      <c r="D9113" t="s">
        <v>21</v>
      </c>
      <c r="E9113">
        <v>99212</v>
      </c>
      <c r="F9113" t="s">
        <v>22</v>
      </c>
      <c r="G9113" t="s">
        <v>23</v>
      </c>
      <c r="H9113" t="s">
        <v>24</v>
      </c>
      <c r="I9113" t="s">
        <v>24</v>
      </c>
      <c r="J9113" t="s">
        <v>25</v>
      </c>
      <c r="K9113" s="1">
        <v>43154</v>
      </c>
      <c r="L9113" t="s">
        <v>26</v>
      </c>
      <c r="N9113" t="s">
        <v>24</v>
      </c>
    </row>
    <row r="9114" spans="1:14" x14ac:dyDescent="0.25">
      <c r="A9114" t="s">
        <v>2330</v>
      </c>
      <c r="B9114" t="s">
        <v>2331</v>
      </c>
      <c r="C9114" t="s">
        <v>403</v>
      </c>
      <c r="D9114" t="s">
        <v>21</v>
      </c>
      <c r="E9114">
        <v>98611</v>
      </c>
      <c r="F9114" t="s">
        <v>23</v>
      </c>
      <c r="G9114" t="s">
        <v>23</v>
      </c>
      <c r="H9114" t="s">
        <v>24</v>
      </c>
      <c r="I9114" t="s">
        <v>24</v>
      </c>
      <c r="J9114" t="s">
        <v>25</v>
      </c>
      <c r="K9114" s="1">
        <v>43154</v>
      </c>
      <c r="L9114" t="s">
        <v>26</v>
      </c>
      <c r="N9114" t="s">
        <v>24</v>
      </c>
    </row>
    <row r="9115" spans="1:14" x14ac:dyDescent="0.25">
      <c r="A9115" t="s">
        <v>6483</v>
      </c>
      <c r="B9115" t="s">
        <v>6484</v>
      </c>
      <c r="C9115" t="s">
        <v>1390</v>
      </c>
      <c r="D9115" t="s">
        <v>21</v>
      </c>
      <c r="E9115">
        <v>99019</v>
      </c>
      <c r="F9115" t="s">
        <v>22</v>
      </c>
      <c r="G9115" t="s">
        <v>23</v>
      </c>
      <c r="H9115" t="s">
        <v>24</v>
      </c>
      <c r="I9115" t="s">
        <v>24</v>
      </c>
      <c r="J9115" t="s">
        <v>25</v>
      </c>
      <c r="K9115" s="1">
        <v>43153</v>
      </c>
      <c r="L9115" t="s">
        <v>26</v>
      </c>
      <c r="N9115" t="s">
        <v>24</v>
      </c>
    </row>
    <row r="9116" spans="1:14" x14ac:dyDescent="0.25">
      <c r="A9116" t="s">
        <v>10582</v>
      </c>
      <c r="B9116" t="s">
        <v>10583</v>
      </c>
      <c r="C9116" t="s">
        <v>286</v>
      </c>
      <c r="D9116" t="s">
        <v>21</v>
      </c>
      <c r="E9116">
        <v>98516</v>
      </c>
      <c r="F9116" t="s">
        <v>22</v>
      </c>
      <c r="G9116" t="s">
        <v>23</v>
      </c>
      <c r="H9116" t="s">
        <v>24</v>
      </c>
      <c r="I9116" t="s">
        <v>24</v>
      </c>
      <c r="J9116" t="s">
        <v>25</v>
      </c>
      <c r="K9116" s="1">
        <v>43153</v>
      </c>
      <c r="L9116" t="s">
        <v>26</v>
      </c>
      <c r="N9116" t="s">
        <v>24</v>
      </c>
    </row>
    <row r="9117" spans="1:14" x14ac:dyDescent="0.25">
      <c r="A9117" t="s">
        <v>5513</v>
      </c>
      <c r="B9117" t="s">
        <v>5514</v>
      </c>
      <c r="C9117" t="s">
        <v>20</v>
      </c>
      <c r="D9117" t="s">
        <v>21</v>
      </c>
      <c r="E9117">
        <v>98103</v>
      </c>
      <c r="F9117" t="s">
        <v>22</v>
      </c>
      <c r="G9117" t="s">
        <v>23</v>
      </c>
      <c r="H9117" t="s">
        <v>24</v>
      </c>
      <c r="I9117" t="s">
        <v>24</v>
      </c>
      <c r="J9117" t="s">
        <v>25</v>
      </c>
      <c r="K9117" s="1">
        <v>43153</v>
      </c>
      <c r="L9117" t="s">
        <v>26</v>
      </c>
      <c r="N9117" t="s">
        <v>24</v>
      </c>
    </row>
    <row r="9118" spans="1:14" x14ac:dyDescent="0.25">
      <c r="A9118" t="s">
        <v>7035</v>
      </c>
      <c r="B9118" t="s">
        <v>7036</v>
      </c>
      <c r="C9118" t="s">
        <v>286</v>
      </c>
      <c r="D9118" t="s">
        <v>21</v>
      </c>
      <c r="E9118">
        <v>98501</v>
      </c>
      <c r="F9118" t="s">
        <v>22</v>
      </c>
      <c r="G9118" t="s">
        <v>23</v>
      </c>
      <c r="H9118" t="s">
        <v>24</v>
      </c>
      <c r="I9118" t="s">
        <v>24</v>
      </c>
      <c r="J9118" t="s">
        <v>25</v>
      </c>
      <c r="K9118" s="1">
        <v>43153</v>
      </c>
      <c r="L9118" t="s">
        <v>26</v>
      </c>
      <c r="N9118" t="s">
        <v>24</v>
      </c>
    </row>
    <row r="9119" spans="1:14" x14ac:dyDescent="0.25">
      <c r="A9119" t="s">
        <v>809</v>
      </c>
      <c r="B9119" t="s">
        <v>6063</v>
      </c>
      <c r="C9119" t="s">
        <v>286</v>
      </c>
      <c r="D9119" t="s">
        <v>21</v>
      </c>
      <c r="E9119">
        <v>98502</v>
      </c>
      <c r="F9119" t="s">
        <v>22</v>
      </c>
      <c r="G9119" t="s">
        <v>23</v>
      </c>
      <c r="H9119" t="s">
        <v>24</v>
      </c>
      <c r="I9119" t="s">
        <v>24</v>
      </c>
      <c r="J9119" t="s">
        <v>25</v>
      </c>
      <c r="K9119" s="1">
        <v>43153</v>
      </c>
      <c r="L9119" t="s">
        <v>26</v>
      </c>
      <c r="N9119" t="s">
        <v>24</v>
      </c>
    </row>
    <row r="9120" spans="1:14" x14ac:dyDescent="0.25">
      <c r="A9120" t="s">
        <v>4643</v>
      </c>
      <c r="B9120" t="s">
        <v>4644</v>
      </c>
      <c r="C9120" t="s">
        <v>20</v>
      </c>
      <c r="D9120" t="s">
        <v>21</v>
      </c>
      <c r="E9120">
        <v>98101</v>
      </c>
      <c r="F9120" t="s">
        <v>22</v>
      </c>
      <c r="G9120" t="s">
        <v>23</v>
      </c>
      <c r="H9120" t="s">
        <v>24</v>
      </c>
      <c r="I9120" t="s">
        <v>24</v>
      </c>
      <c r="J9120" t="s">
        <v>25</v>
      </c>
      <c r="K9120" s="1">
        <v>43153</v>
      </c>
      <c r="L9120" t="s">
        <v>26</v>
      </c>
      <c r="N9120" t="s">
        <v>24</v>
      </c>
    </row>
    <row r="9121" spans="1:14" x14ac:dyDescent="0.25">
      <c r="A9121" t="s">
        <v>2527</v>
      </c>
      <c r="B9121" t="s">
        <v>2528</v>
      </c>
      <c r="C9121" t="s">
        <v>20</v>
      </c>
      <c r="D9121" t="s">
        <v>21</v>
      </c>
      <c r="E9121">
        <v>98108</v>
      </c>
      <c r="F9121" t="s">
        <v>23</v>
      </c>
      <c r="G9121" t="s">
        <v>23</v>
      </c>
      <c r="H9121" t="s">
        <v>24</v>
      </c>
      <c r="I9121" t="s">
        <v>24</v>
      </c>
      <c r="J9121" t="s">
        <v>25</v>
      </c>
      <c r="K9121" s="1">
        <v>43153</v>
      </c>
      <c r="L9121" t="s">
        <v>26</v>
      </c>
      <c r="N9121" t="s">
        <v>24</v>
      </c>
    </row>
    <row r="9122" spans="1:14" x14ac:dyDescent="0.25">
      <c r="A9122" t="s">
        <v>2296</v>
      </c>
      <c r="B9122" t="s">
        <v>2297</v>
      </c>
      <c r="C9122" t="s">
        <v>255</v>
      </c>
      <c r="D9122" t="s">
        <v>21</v>
      </c>
      <c r="E9122">
        <v>98626</v>
      </c>
      <c r="F9122" t="s">
        <v>23</v>
      </c>
      <c r="G9122" t="s">
        <v>23</v>
      </c>
      <c r="H9122" t="s">
        <v>24</v>
      </c>
      <c r="I9122" t="s">
        <v>24</v>
      </c>
      <c r="J9122" t="s">
        <v>25</v>
      </c>
      <c r="K9122" s="1">
        <v>43153</v>
      </c>
      <c r="L9122" t="s">
        <v>26</v>
      </c>
      <c r="N9122" t="s">
        <v>24</v>
      </c>
    </row>
    <row r="9123" spans="1:14" x14ac:dyDescent="0.25">
      <c r="A9123" t="s">
        <v>3583</v>
      </c>
      <c r="B9123" t="s">
        <v>10584</v>
      </c>
      <c r="C9123" t="s">
        <v>215</v>
      </c>
      <c r="D9123" t="s">
        <v>21</v>
      </c>
      <c r="E9123">
        <v>98003</v>
      </c>
      <c r="F9123" t="s">
        <v>22</v>
      </c>
      <c r="G9123" t="s">
        <v>22</v>
      </c>
      <c r="H9123" t="s">
        <v>104</v>
      </c>
      <c r="I9123" t="s">
        <v>1720</v>
      </c>
      <c r="J9123" s="1">
        <v>43134</v>
      </c>
      <c r="K9123" s="1">
        <v>43153</v>
      </c>
      <c r="L9123" t="s">
        <v>118</v>
      </c>
      <c r="N9123" t="s">
        <v>1858</v>
      </c>
    </row>
    <row r="9124" spans="1:14" x14ac:dyDescent="0.25">
      <c r="A9124" t="s">
        <v>7261</v>
      </c>
      <c r="B9124" t="s">
        <v>7262</v>
      </c>
      <c r="C9124" t="s">
        <v>215</v>
      </c>
      <c r="D9124" t="s">
        <v>21</v>
      </c>
      <c r="E9124">
        <v>98023</v>
      </c>
      <c r="F9124" t="s">
        <v>22</v>
      </c>
      <c r="G9124" t="s">
        <v>22</v>
      </c>
      <c r="H9124" t="s">
        <v>116</v>
      </c>
      <c r="I9124" t="s">
        <v>117</v>
      </c>
      <c r="J9124" s="1">
        <v>43138</v>
      </c>
      <c r="K9124" s="1">
        <v>43153</v>
      </c>
      <c r="L9124" t="s">
        <v>118</v>
      </c>
      <c r="N9124" t="s">
        <v>1992</v>
      </c>
    </row>
    <row r="9125" spans="1:14" x14ac:dyDescent="0.25">
      <c r="A9125" t="s">
        <v>6374</v>
      </c>
      <c r="B9125" t="s">
        <v>6375</v>
      </c>
      <c r="C9125" t="s">
        <v>286</v>
      </c>
      <c r="D9125" t="s">
        <v>21</v>
      </c>
      <c r="E9125">
        <v>98502</v>
      </c>
      <c r="F9125" t="s">
        <v>22</v>
      </c>
      <c r="G9125" t="s">
        <v>23</v>
      </c>
      <c r="H9125" t="s">
        <v>24</v>
      </c>
      <c r="I9125" t="s">
        <v>24</v>
      </c>
      <c r="J9125" t="s">
        <v>25</v>
      </c>
      <c r="K9125" s="1">
        <v>43153</v>
      </c>
      <c r="L9125" t="s">
        <v>26</v>
      </c>
      <c r="N9125" t="s">
        <v>24</v>
      </c>
    </row>
    <row r="9126" spans="1:14" x14ac:dyDescent="0.25">
      <c r="A9126" t="s">
        <v>3421</v>
      </c>
      <c r="B9126" t="s">
        <v>3422</v>
      </c>
      <c r="C9126" t="s">
        <v>236</v>
      </c>
      <c r="D9126" t="s">
        <v>21</v>
      </c>
      <c r="E9126">
        <v>98408</v>
      </c>
      <c r="F9126" t="s">
        <v>22</v>
      </c>
      <c r="G9126" t="s">
        <v>22</v>
      </c>
      <c r="H9126" t="s">
        <v>104</v>
      </c>
      <c r="I9126" t="s">
        <v>148</v>
      </c>
      <c r="J9126" t="s">
        <v>59</v>
      </c>
      <c r="K9126" s="1">
        <v>43153</v>
      </c>
      <c r="L9126" t="s">
        <v>60</v>
      </c>
      <c r="M9126" t="str">
        <f>HYPERLINK("https://www.regulations.gov/docket?D=FDA-2018-H-0802")</f>
        <v>https://www.regulations.gov/docket?D=FDA-2018-H-0802</v>
      </c>
      <c r="N9126" t="s">
        <v>59</v>
      </c>
    </row>
    <row r="9127" spans="1:14" x14ac:dyDescent="0.25">
      <c r="A9127" t="s">
        <v>7265</v>
      </c>
      <c r="B9127" t="s">
        <v>7266</v>
      </c>
      <c r="C9127" t="s">
        <v>215</v>
      </c>
      <c r="D9127" t="s">
        <v>21</v>
      </c>
      <c r="E9127">
        <v>98003</v>
      </c>
      <c r="F9127" t="s">
        <v>22</v>
      </c>
      <c r="G9127" t="s">
        <v>22</v>
      </c>
      <c r="H9127" t="s">
        <v>104</v>
      </c>
      <c r="I9127" t="s">
        <v>148</v>
      </c>
      <c r="J9127" s="1">
        <v>43138</v>
      </c>
      <c r="K9127" s="1">
        <v>43153</v>
      </c>
      <c r="L9127" t="s">
        <v>118</v>
      </c>
      <c r="N9127" t="s">
        <v>1854</v>
      </c>
    </row>
    <row r="9128" spans="1:14" x14ac:dyDescent="0.25">
      <c r="A9128" t="s">
        <v>4653</v>
      </c>
      <c r="B9128" t="s">
        <v>4654</v>
      </c>
      <c r="C9128" t="s">
        <v>20</v>
      </c>
      <c r="D9128" t="s">
        <v>21</v>
      </c>
      <c r="E9128">
        <v>98101</v>
      </c>
      <c r="F9128" t="s">
        <v>22</v>
      </c>
      <c r="G9128" t="s">
        <v>23</v>
      </c>
      <c r="H9128" t="s">
        <v>24</v>
      </c>
      <c r="I9128" t="s">
        <v>24</v>
      </c>
      <c r="J9128" t="s">
        <v>25</v>
      </c>
      <c r="K9128" s="1">
        <v>43153</v>
      </c>
      <c r="L9128" t="s">
        <v>26</v>
      </c>
      <c r="N9128" t="s">
        <v>24</v>
      </c>
    </row>
    <row r="9129" spans="1:14" x14ac:dyDescent="0.25">
      <c r="A9129" t="s">
        <v>10585</v>
      </c>
      <c r="B9129" t="s">
        <v>10586</v>
      </c>
      <c r="C9129" t="s">
        <v>261</v>
      </c>
      <c r="D9129" t="s">
        <v>21</v>
      </c>
      <c r="E9129">
        <v>99201</v>
      </c>
      <c r="F9129" t="s">
        <v>22</v>
      </c>
      <c r="G9129" t="s">
        <v>23</v>
      </c>
      <c r="H9129" t="s">
        <v>24</v>
      </c>
      <c r="I9129" t="s">
        <v>24</v>
      </c>
      <c r="J9129" t="s">
        <v>25</v>
      </c>
      <c r="K9129" s="1">
        <v>43153</v>
      </c>
      <c r="L9129" t="s">
        <v>26</v>
      </c>
      <c r="N9129" t="s">
        <v>24</v>
      </c>
    </row>
    <row r="9130" spans="1:14" x14ac:dyDescent="0.25">
      <c r="A9130" t="s">
        <v>4169</v>
      </c>
      <c r="B9130" t="s">
        <v>7048</v>
      </c>
      <c r="C9130" t="s">
        <v>286</v>
      </c>
      <c r="D9130" t="s">
        <v>21</v>
      </c>
      <c r="E9130">
        <v>98501</v>
      </c>
      <c r="F9130" t="s">
        <v>22</v>
      </c>
      <c r="G9130" t="s">
        <v>23</v>
      </c>
      <c r="H9130" t="s">
        <v>24</v>
      </c>
      <c r="I9130" t="s">
        <v>24</v>
      </c>
      <c r="J9130" t="s">
        <v>25</v>
      </c>
      <c r="K9130" s="1">
        <v>43153</v>
      </c>
      <c r="L9130" t="s">
        <v>26</v>
      </c>
      <c r="N9130" t="s">
        <v>24</v>
      </c>
    </row>
    <row r="9131" spans="1:14" x14ac:dyDescent="0.25">
      <c r="A9131" t="s">
        <v>4211</v>
      </c>
      <c r="B9131" t="s">
        <v>4212</v>
      </c>
      <c r="C9131" t="s">
        <v>20</v>
      </c>
      <c r="D9131" t="s">
        <v>21</v>
      </c>
      <c r="E9131">
        <v>98102</v>
      </c>
      <c r="F9131" t="s">
        <v>22</v>
      </c>
      <c r="G9131" t="s">
        <v>23</v>
      </c>
      <c r="H9131" t="s">
        <v>24</v>
      </c>
      <c r="I9131" t="s">
        <v>24</v>
      </c>
      <c r="J9131" t="s">
        <v>25</v>
      </c>
      <c r="K9131" s="1">
        <v>43153</v>
      </c>
      <c r="L9131" t="s">
        <v>26</v>
      </c>
      <c r="N9131" t="s">
        <v>24</v>
      </c>
    </row>
    <row r="9132" spans="1:14" x14ac:dyDescent="0.25">
      <c r="A9132" t="s">
        <v>2816</v>
      </c>
      <c r="B9132" t="s">
        <v>4436</v>
      </c>
      <c r="C9132" t="s">
        <v>286</v>
      </c>
      <c r="D9132" t="s">
        <v>21</v>
      </c>
      <c r="E9132">
        <v>98501</v>
      </c>
      <c r="F9132" t="s">
        <v>22</v>
      </c>
      <c r="G9132" t="s">
        <v>23</v>
      </c>
      <c r="H9132" t="s">
        <v>24</v>
      </c>
      <c r="I9132" t="s">
        <v>24</v>
      </c>
      <c r="J9132" t="s">
        <v>25</v>
      </c>
      <c r="K9132" s="1">
        <v>43153</v>
      </c>
      <c r="L9132" t="s">
        <v>26</v>
      </c>
      <c r="N9132" t="s">
        <v>24</v>
      </c>
    </row>
    <row r="9133" spans="1:14" x14ac:dyDescent="0.25">
      <c r="A9133" t="s">
        <v>405</v>
      </c>
      <c r="B9133" t="s">
        <v>3283</v>
      </c>
      <c r="C9133" t="s">
        <v>215</v>
      </c>
      <c r="D9133" t="s">
        <v>21</v>
      </c>
      <c r="E9133">
        <v>98023</v>
      </c>
      <c r="F9133" t="s">
        <v>22</v>
      </c>
      <c r="G9133" t="s">
        <v>22</v>
      </c>
      <c r="H9133" t="s">
        <v>116</v>
      </c>
      <c r="I9133" t="s">
        <v>117</v>
      </c>
      <c r="J9133" s="1">
        <v>43138</v>
      </c>
      <c r="K9133" s="1">
        <v>43153</v>
      </c>
      <c r="L9133" t="s">
        <v>118</v>
      </c>
      <c r="N9133" t="s">
        <v>1992</v>
      </c>
    </row>
    <row r="9134" spans="1:14" x14ac:dyDescent="0.25">
      <c r="A9134" t="s">
        <v>405</v>
      </c>
      <c r="B9134" t="s">
        <v>1225</v>
      </c>
      <c r="C9134" t="s">
        <v>261</v>
      </c>
      <c r="D9134" t="s">
        <v>21</v>
      </c>
      <c r="E9134">
        <v>99202</v>
      </c>
      <c r="F9134" t="s">
        <v>22</v>
      </c>
      <c r="G9134" t="s">
        <v>23</v>
      </c>
      <c r="H9134" t="s">
        <v>24</v>
      </c>
      <c r="I9134" t="s">
        <v>24</v>
      </c>
      <c r="J9134" t="s">
        <v>25</v>
      </c>
      <c r="K9134" s="1">
        <v>43153</v>
      </c>
      <c r="L9134" t="s">
        <v>26</v>
      </c>
      <c r="N9134" t="s">
        <v>24</v>
      </c>
    </row>
    <row r="9135" spans="1:14" x14ac:dyDescent="0.25">
      <c r="A9135" t="s">
        <v>4567</v>
      </c>
      <c r="B9135" t="s">
        <v>4568</v>
      </c>
      <c r="C9135" t="s">
        <v>108</v>
      </c>
      <c r="D9135" t="s">
        <v>21</v>
      </c>
      <c r="E9135">
        <v>98204</v>
      </c>
      <c r="F9135" t="s">
        <v>22</v>
      </c>
      <c r="G9135" t="s">
        <v>22</v>
      </c>
      <c r="H9135" t="s">
        <v>104</v>
      </c>
      <c r="I9135" t="s">
        <v>148</v>
      </c>
      <c r="J9135" s="1">
        <v>43137</v>
      </c>
      <c r="K9135" s="1">
        <v>43153</v>
      </c>
      <c r="L9135" t="s">
        <v>118</v>
      </c>
      <c r="N9135" t="s">
        <v>1854</v>
      </c>
    </row>
    <row r="9136" spans="1:14" x14ac:dyDescent="0.25">
      <c r="A9136" t="s">
        <v>3284</v>
      </c>
      <c r="B9136" t="s">
        <v>10587</v>
      </c>
      <c r="C9136" t="s">
        <v>215</v>
      </c>
      <c r="D9136" t="s">
        <v>21</v>
      </c>
      <c r="E9136">
        <v>98003</v>
      </c>
      <c r="F9136" t="s">
        <v>22</v>
      </c>
      <c r="G9136" t="s">
        <v>22</v>
      </c>
      <c r="H9136" t="s">
        <v>116</v>
      </c>
      <c r="I9136" t="s">
        <v>117</v>
      </c>
      <c r="J9136" s="1">
        <v>43125</v>
      </c>
      <c r="K9136" s="1">
        <v>43153</v>
      </c>
      <c r="L9136" t="s">
        <v>118</v>
      </c>
      <c r="N9136" t="s">
        <v>1992</v>
      </c>
    </row>
    <row r="9137" spans="1:14" x14ac:dyDescent="0.25">
      <c r="A9137" t="s">
        <v>4442</v>
      </c>
      <c r="B9137" t="s">
        <v>4443</v>
      </c>
      <c r="C9137" t="s">
        <v>286</v>
      </c>
      <c r="D9137" t="s">
        <v>21</v>
      </c>
      <c r="E9137">
        <v>98501</v>
      </c>
      <c r="F9137" t="s">
        <v>22</v>
      </c>
      <c r="G9137" t="s">
        <v>23</v>
      </c>
      <c r="H9137" t="s">
        <v>24</v>
      </c>
      <c r="I9137" t="s">
        <v>24</v>
      </c>
      <c r="J9137" t="s">
        <v>25</v>
      </c>
      <c r="K9137" s="1">
        <v>43153</v>
      </c>
      <c r="L9137" t="s">
        <v>26</v>
      </c>
      <c r="N9137" t="s">
        <v>24</v>
      </c>
    </row>
    <row r="9138" spans="1:14" x14ac:dyDescent="0.25">
      <c r="A9138" t="s">
        <v>4217</v>
      </c>
      <c r="B9138" t="s">
        <v>4218</v>
      </c>
      <c r="C9138" t="s">
        <v>20</v>
      </c>
      <c r="D9138" t="s">
        <v>21</v>
      </c>
      <c r="E9138">
        <v>98102</v>
      </c>
      <c r="F9138" t="s">
        <v>22</v>
      </c>
      <c r="G9138" t="s">
        <v>23</v>
      </c>
      <c r="H9138" t="s">
        <v>24</v>
      </c>
      <c r="I9138" t="s">
        <v>24</v>
      </c>
      <c r="J9138" t="s">
        <v>25</v>
      </c>
      <c r="K9138" s="1">
        <v>43153</v>
      </c>
      <c r="L9138" t="s">
        <v>26</v>
      </c>
      <c r="N9138" t="s">
        <v>24</v>
      </c>
    </row>
    <row r="9139" spans="1:14" x14ac:dyDescent="0.25">
      <c r="A9139" t="s">
        <v>3322</v>
      </c>
      <c r="B9139" t="s">
        <v>4563</v>
      </c>
      <c r="C9139" t="s">
        <v>934</v>
      </c>
      <c r="D9139" t="s">
        <v>21</v>
      </c>
      <c r="E9139">
        <v>99344</v>
      </c>
      <c r="F9139" t="s">
        <v>22</v>
      </c>
      <c r="G9139" t="s">
        <v>22</v>
      </c>
      <c r="H9139" t="s">
        <v>116</v>
      </c>
      <c r="I9139" t="s">
        <v>117</v>
      </c>
      <c r="J9139" s="1">
        <v>43130</v>
      </c>
      <c r="K9139" s="1">
        <v>43153</v>
      </c>
      <c r="L9139" t="s">
        <v>118</v>
      </c>
      <c r="N9139" t="s">
        <v>1849</v>
      </c>
    </row>
    <row r="9140" spans="1:14" x14ac:dyDescent="0.25">
      <c r="A9140" t="s">
        <v>7068</v>
      </c>
      <c r="B9140" t="s">
        <v>7069</v>
      </c>
      <c r="C9140" t="s">
        <v>286</v>
      </c>
      <c r="D9140" t="s">
        <v>21</v>
      </c>
      <c r="E9140">
        <v>98506</v>
      </c>
      <c r="F9140" t="s">
        <v>22</v>
      </c>
      <c r="G9140" t="s">
        <v>23</v>
      </c>
      <c r="H9140" t="s">
        <v>24</v>
      </c>
      <c r="I9140" t="s">
        <v>24</v>
      </c>
      <c r="J9140" t="s">
        <v>25</v>
      </c>
      <c r="K9140" s="1">
        <v>43153</v>
      </c>
      <c r="L9140" t="s">
        <v>26</v>
      </c>
      <c r="N9140" t="s">
        <v>24</v>
      </c>
    </row>
    <row r="9141" spans="1:14" x14ac:dyDescent="0.25">
      <c r="A9141" t="s">
        <v>77</v>
      </c>
      <c r="B9141" t="s">
        <v>10588</v>
      </c>
      <c r="C9141" t="s">
        <v>142</v>
      </c>
      <c r="D9141" t="s">
        <v>21</v>
      </c>
      <c r="E9141">
        <v>98902</v>
      </c>
      <c r="F9141" t="s">
        <v>22</v>
      </c>
      <c r="G9141" t="s">
        <v>22</v>
      </c>
      <c r="H9141" t="s">
        <v>116</v>
      </c>
      <c r="I9141" t="s">
        <v>117</v>
      </c>
      <c r="J9141" s="1">
        <v>43136</v>
      </c>
      <c r="K9141" s="1">
        <v>43153</v>
      </c>
      <c r="L9141" t="s">
        <v>118</v>
      </c>
      <c r="N9141" t="s">
        <v>1849</v>
      </c>
    </row>
    <row r="9142" spans="1:14" x14ac:dyDescent="0.25">
      <c r="A9142" t="s">
        <v>6352</v>
      </c>
      <c r="B9142" t="s">
        <v>6353</v>
      </c>
      <c r="C9142" t="s">
        <v>286</v>
      </c>
      <c r="D9142" t="s">
        <v>21</v>
      </c>
      <c r="E9142">
        <v>98502</v>
      </c>
      <c r="F9142" t="s">
        <v>22</v>
      </c>
      <c r="G9142" t="s">
        <v>23</v>
      </c>
      <c r="H9142" t="s">
        <v>24</v>
      </c>
      <c r="I9142" t="s">
        <v>24</v>
      </c>
      <c r="J9142" t="s">
        <v>25</v>
      </c>
      <c r="K9142" s="1">
        <v>43152</v>
      </c>
      <c r="L9142" t="s">
        <v>26</v>
      </c>
      <c r="N9142" t="s">
        <v>24</v>
      </c>
    </row>
    <row r="9143" spans="1:14" x14ac:dyDescent="0.25">
      <c r="A9143" t="s">
        <v>4413</v>
      </c>
      <c r="B9143" t="s">
        <v>4414</v>
      </c>
      <c r="C9143" t="s">
        <v>3762</v>
      </c>
      <c r="D9143" t="s">
        <v>21</v>
      </c>
      <c r="E9143">
        <v>98501</v>
      </c>
      <c r="F9143" t="s">
        <v>22</v>
      </c>
      <c r="G9143" t="s">
        <v>23</v>
      </c>
      <c r="H9143" t="s">
        <v>24</v>
      </c>
      <c r="I9143" t="s">
        <v>24</v>
      </c>
      <c r="J9143" t="s">
        <v>25</v>
      </c>
      <c r="K9143" s="1">
        <v>43152</v>
      </c>
      <c r="L9143" t="s">
        <v>26</v>
      </c>
      <c r="N9143" t="s">
        <v>24</v>
      </c>
    </row>
    <row r="9144" spans="1:14" x14ac:dyDescent="0.25">
      <c r="A9144" t="s">
        <v>700</v>
      </c>
      <c r="B9144" t="s">
        <v>5354</v>
      </c>
      <c r="C9144" t="s">
        <v>261</v>
      </c>
      <c r="D9144" t="s">
        <v>21</v>
      </c>
      <c r="E9144">
        <v>99201</v>
      </c>
      <c r="F9144" t="s">
        <v>22</v>
      </c>
      <c r="G9144" t="s">
        <v>23</v>
      </c>
      <c r="H9144" t="s">
        <v>24</v>
      </c>
      <c r="I9144" t="s">
        <v>24</v>
      </c>
      <c r="J9144" t="s">
        <v>25</v>
      </c>
      <c r="K9144" s="1">
        <v>43152</v>
      </c>
      <c r="L9144" t="s">
        <v>26</v>
      </c>
      <c r="N9144" t="s">
        <v>24</v>
      </c>
    </row>
    <row r="9145" spans="1:14" x14ac:dyDescent="0.25">
      <c r="A9145" t="s">
        <v>6673</v>
      </c>
      <c r="B9145" t="s">
        <v>6674</v>
      </c>
      <c r="C9145" t="s">
        <v>3762</v>
      </c>
      <c r="D9145" t="s">
        <v>21</v>
      </c>
      <c r="E9145">
        <v>98512</v>
      </c>
      <c r="F9145" t="s">
        <v>22</v>
      </c>
      <c r="G9145" t="s">
        <v>23</v>
      </c>
      <c r="H9145" t="s">
        <v>24</v>
      </c>
      <c r="I9145" t="s">
        <v>24</v>
      </c>
      <c r="J9145" t="s">
        <v>25</v>
      </c>
      <c r="K9145" s="1">
        <v>43152</v>
      </c>
      <c r="L9145" t="s">
        <v>26</v>
      </c>
      <c r="N9145" t="s">
        <v>24</v>
      </c>
    </row>
    <row r="9146" spans="1:14" x14ac:dyDescent="0.25">
      <c r="A9146" t="s">
        <v>6487</v>
      </c>
      <c r="B9146" t="s">
        <v>6488</v>
      </c>
      <c r="C9146" t="s">
        <v>1328</v>
      </c>
      <c r="D9146" t="s">
        <v>21</v>
      </c>
      <c r="E9146">
        <v>99004</v>
      </c>
      <c r="F9146" t="s">
        <v>22</v>
      </c>
      <c r="G9146" t="s">
        <v>23</v>
      </c>
      <c r="H9146" t="s">
        <v>24</v>
      </c>
      <c r="I9146" t="s">
        <v>24</v>
      </c>
      <c r="J9146" t="s">
        <v>25</v>
      </c>
      <c r="K9146" s="1">
        <v>43152</v>
      </c>
      <c r="L9146" t="s">
        <v>26</v>
      </c>
      <c r="N9146" t="s">
        <v>24</v>
      </c>
    </row>
    <row r="9147" spans="1:14" x14ac:dyDescent="0.25">
      <c r="A9147" t="s">
        <v>7926</v>
      </c>
      <c r="B9147" t="s">
        <v>7927</v>
      </c>
      <c r="C9147" t="s">
        <v>3862</v>
      </c>
      <c r="D9147" t="s">
        <v>21</v>
      </c>
      <c r="E9147">
        <v>98022</v>
      </c>
      <c r="F9147" t="s">
        <v>22</v>
      </c>
      <c r="G9147" t="s">
        <v>22</v>
      </c>
      <c r="H9147" t="s">
        <v>104</v>
      </c>
      <c r="I9147" t="s">
        <v>105</v>
      </c>
      <c r="J9147" t="s">
        <v>59</v>
      </c>
      <c r="K9147" s="1">
        <v>43152</v>
      </c>
      <c r="L9147" t="s">
        <v>60</v>
      </c>
      <c r="M9147" t="str">
        <f>HYPERLINK("https://www.regulations.gov/docket?D=FDA-2018-H-0781")</f>
        <v>https://www.regulations.gov/docket?D=FDA-2018-H-0781</v>
      </c>
      <c r="N9147" t="s">
        <v>59</v>
      </c>
    </row>
    <row r="9148" spans="1:14" x14ac:dyDescent="0.25">
      <c r="A9148" t="s">
        <v>1700</v>
      </c>
      <c r="B9148" t="s">
        <v>1701</v>
      </c>
      <c r="C9148" t="s">
        <v>286</v>
      </c>
      <c r="D9148" t="s">
        <v>21</v>
      </c>
      <c r="E9148">
        <v>98501</v>
      </c>
      <c r="F9148" t="s">
        <v>23</v>
      </c>
      <c r="G9148" t="s">
        <v>23</v>
      </c>
      <c r="H9148" t="s">
        <v>24</v>
      </c>
      <c r="I9148" t="s">
        <v>24</v>
      </c>
      <c r="J9148" t="s">
        <v>25</v>
      </c>
      <c r="K9148" s="1">
        <v>43152</v>
      </c>
      <c r="L9148" t="s">
        <v>26</v>
      </c>
      <c r="N9148" t="s">
        <v>24</v>
      </c>
    </row>
    <row r="9149" spans="1:14" x14ac:dyDescent="0.25">
      <c r="A9149" t="s">
        <v>352</v>
      </c>
      <c r="B9149" t="s">
        <v>4973</v>
      </c>
      <c r="C9149" t="s">
        <v>20</v>
      </c>
      <c r="D9149" t="s">
        <v>21</v>
      </c>
      <c r="E9149">
        <v>98108</v>
      </c>
      <c r="F9149" t="s">
        <v>22</v>
      </c>
      <c r="G9149" t="s">
        <v>22</v>
      </c>
      <c r="H9149" t="s">
        <v>104</v>
      </c>
      <c r="I9149" t="s">
        <v>148</v>
      </c>
      <c r="J9149" t="s">
        <v>59</v>
      </c>
      <c r="K9149" s="1">
        <v>43152</v>
      </c>
      <c r="L9149" t="s">
        <v>60</v>
      </c>
      <c r="M9149" t="str">
        <f>HYPERLINK("https://www.regulations.gov/docket?D=FDA-2018-H-0783")</f>
        <v>https://www.regulations.gov/docket?D=FDA-2018-H-0783</v>
      </c>
      <c r="N9149" t="s">
        <v>59</v>
      </c>
    </row>
    <row r="9150" spans="1:14" x14ac:dyDescent="0.25">
      <c r="A9150" t="s">
        <v>1446</v>
      </c>
      <c r="B9150" t="s">
        <v>1447</v>
      </c>
      <c r="C9150" t="s">
        <v>236</v>
      </c>
      <c r="D9150" t="s">
        <v>21</v>
      </c>
      <c r="E9150">
        <v>98406</v>
      </c>
      <c r="F9150" t="s">
        <v>23</v>
      </c>
      <c r="G9150" t="s">
        <v>23</v>
      </c>
      <c r="H9150" t="s">
        <v>24</v>
      </c>
      <c r="I9150" t="s">
        <v>24</v>
      </c>
      <c r="J9150" t="s">
        <v>25</v>
      </c>
      <c r="K9150" s="1">
        <v>43152</v>
      </c>
      <c r="L9150" t="s">
        <v>26</v>
      </c>
      <c r="N9150" t="s">
        <v>24</v>
      </c>
    </row>
    <row r="9151" spans="1:14" x14ac:dyDescent="0.25">
      <c r="A9151" t="s">
        <v>1975</v>
      </c>
      <c r="B9151" t="s">
        <v>1976</v>
      </c>
      <c r="C9151" t="s">
        <v>886</v>
      </c>
      <c r="D9151" t="s">
        <v>21</v>
      </c>
      <c r="E9151">
        <v>98223</v>
      </c>
      <c r="F9151" t="s">
        <v>22</v>
      </c>
      <c r="G9151" t="s">
        <v>22</v>
      </c>
      <c r="H9151" t="s">
        <v>104</v>
      </c>
      <c r="I9151" t="s">
        <v>105</v>
      </c>
      <c r="J9151" t="s">
        <v>59</v>
      </c>
      <c r="K9151" s="1">
        <v>43152</v>
      </c>
      <c r="L9151" t="s">
        <v>60</v>
      </c>
      <c r="M9151" t="str">
        <f>HYPERLINK("https://www.regulations.gov/docket?D=FDA-2018-H-0785")</f>
        <v>https://www.regulations.gov/docket?D=FDA-2018-H-0785</v>
      </c>
      <c r="N9151" t="s">
        <v>59</v>
      </c>
    </row>
    <row r="9152" spans="1:14" x14ac:dyDescent="0.25">
      <c r="A9152" t="s">
        <v>2236</v>
      </c>
      <c r="B9152" t="s">
        <v>2237</v>
      </c>
      <c r="C9152" t="s">
        <v>782</v>
      </c>
      <c r="D9152" t="s">
        <v>21</v>
      </c>
      <c r="E9152">
        <v>98043</v>
      </c>
      <c r="F9152" t="s">
        <v>23</v>
      </c>
      <c r="G9152" t="s">
        <v>23</v>
      </c>
      <c r="H9152" t="s">
        <v>24</v>
      </c>
      <c r="I9152" t="s">
        <v>24</v>
      </c>
      <c r="J9152" t="s">
        <v>25</v>
      </c>
      <c r="K9152" s="1">
        <v>43152</v>
      </c>
      <c r="L9152" t="s">
        <v>26</v>
      </c>
      <c r="N9152" t="s">
        <v>24</v>
      </c>
    </row>
    <row r="9153" spans="1:14" x14ac:dyDescent="0.25">
      <c r="A9153" t="s">
        <v>10589</v>
      </c>
      <c r="B9153" t="s">
        <v>2202</v>
      </c>
      <c r="C9153" t="s">
        <v>782</v>
      </c>
      <c r="D9153" t="s">
        <v>21</v>
      </c>
      <c r="E9153">
        <v>98043</v>
      </c>
      <c r="F9153" t="s">
        <v>23</v>
      </c>
      <c r="G9153" t="s">
        <v>23</v>
      </c>
      <c r="H9153" t="s">
        <v>24</v>
      </c>
      <c r="I9153" t="s">
        <v>24</v>
      </c>
      <c r="J9153" t="s">
        <v>25</v>
      </c>
      <c r="K9153" s="1">
        <v>43152</v>
      </c>
      <c r="L9153" t="s">
        <v>26</v>
      </c>
      <c r="N9153" t="s">
        <v>24</v>
      </c>
    </row>
    <row r="9154" spans="1:14" x14ac:dyDescent="0.25">
      <c r="A9154" t="s">
        <v>6875</v>
      </c>
      <c r="B9154" t="s">
        <v>6876</v>
      </c>
      <c r="C9154" t="s">
        <v>218</v>
      </c>
      <c r="D9154" t="s">
        <v>21</v>
      </c>
      <c r="E9154">
        <v>98391</v>
      </c>
      <c r="F9154" t="s">
        <v>22</v>
      </c>
      <c r="G9154" t="s">
        <v>23</v>
      </c>
      <c r="H9154" t="s">
        <v>24</v>
      </c>
      <c r="I9154" t="s">
        <v>24</v>
      </c>
      <c r="J9154" t="s">
        <v>25</v>
      </c>
      <c r="K9154" s="1">
        <v>43152</v>
      </c>
      <c r="L9154" t="s">
        <v>26</v>
      </c>
      <c r="N9154" t="s">
        <v>24</v>
      </c>
    </row>
    <row r="9155" spans="1:14" x14ac:dyDescent="0.25">
      <c r="A9155" t="s">
        <v>316</v>
      </c>
      <c r="B9155" t="s">
        <v>7183</v>
      </c>
      <c r="C9155" t="s">
        <v>261</v>
      </c>
      <c r="D9155" t="s">
        <v>21</v>
      </c>
      <c r="E9155">
        <v>99201</v>
      </c>
      <c r="F9155" t="s">
        <v>22</v>
      </c>
      <c r="G9155" t="s">
        <v>23</v>
      </c>
      <c r="H9155" t="s">
        <v>24</v>
      </c>
      <c r="I9155" t="s">
        <v>24</v>
      </c>
      <c r="J9155" t="s">
        <v>25</v>
      </c>
      <c r="K9155" s="1">
        <v>43152</v>
      </c>
      <c r="L9155" t="s">
        <v>26</v>
      </c>
      <c r="N9155" t="s">
        <v>24</v>
      </c>
    </row>
    <row r="9156" spans="1:14" x14ac:dyDescent="0.25">
      <c r="A9156" t="s">
        <v>2352</v>
      </c>
      <c r="B9156" t="s">
        <v>2353</v>
      </c>
      <c r="C9156" t="s">
        <v>286</v>
      </c>
      <c r="D9156" t="s">
        <v>21</v>
      </c>
      <c r="E9156">
        <v>98501</v>
      </c>
      <c r="F9156" t="s">
        <v>23</v>
      </c>
      <c r="G9156" t="s">
        <v>23</v>
      </c>
      <c r="H9156" t="s">
        <v>24</v>
      </c>
      <c r="I9156" t="s">
        <v>24</v>
      </c>
      <c r="J9156" t="s">
        <v>25</v>
      </c>
      <c r="K9156" s="1">
        <v>43152</v>
      </c>
      <c r="L9156" t="s">
        <v>26</v>
      </c>
      <c r="N9156" t="s">
        <v>24</v>
      </c>
    </row>
    <row r="9157" spans="1:14" x14ac:dyDescent="0.25">
      <c r="A9157" t="s">
        <v>3220</v>
      </c>
      <c r="B9157" t="s">
        <v>6500</v>
      </c>
      <c r="C9157" t="s">
        <v>1328</v>
      </c>
      <c r="D9157" t="s">
        <v>21</v>
      </c>
      <c r="E9157">
        <v>99004</v>
      </c>
      <c r="F9157" t="s">
        <v>22</v>
      </c>
      <c r="G9157" t="s">
        <v>23</v>
      </c>
      <c r="H9157" t="s">
        <v>24</v>
      </c>
      <c r="I9157" t="s">
        <v>24</v>
      </c>
      <c r="J9157" t="s">
        <v>25</v>
      </c>
      <c r="K9157" s="1">
        <v>43152</v>
      </c>
      <c r="L9157" t="s">
        <v>26</v>
      </c>
      <c r="N9157" t="s">
        <v>24</v>
      </c>
    </row>
    <row r="9158" spans="1:14" x14ac:dyDescent="0.25">
      <c r="A9158" t="s">
        <v>1787</v>
      </c>
      <c r="B9158" t="s">
        <v>1788</v>
      </c>
      <c r="C9158" t="s">
        <v>309</v>
      </c>
      <c r="D9158" t="s">
        <v>21</v>
      </c>
      <c r="E9158">
        <v>98026</v>
      </c>
      <c r="F9158" t="s">
        <v>23</v>
      </c>
      <c r="G9158" t="s">
        <v>23</v>
      </c>
      <c r="H9158" t="s">
        <v>24</v>
      </c>
      <c r="I9158" t="s">
        <v>24</v>
      </c>
      <c r="J9158" t="s">
        <v>25</v>
      </c>
      <c r="K9158" s="1">
        <v>43152</v>
      </c>
      <c r="L9158" t="s">
        <v>26</v>
      </c>
      <c r="N9158" t="s">
        <v>24</v>
      </c>
    </row>
    <row r="9159" spans="1:14" x14ac:dyDescent="0.25">
      <c r="A9159" t="s">
        <v>6505</v>
      </c>
      <c r="B9159" t="s">
        <v>6506</v>
      </c>
      <c r="C9159" t="s">
        <v>1328</v>
      </c>
      <c r="D9159" t="s">
        <v>21</v>
      </c>
      <c r="E9159">
        <v>99004</v>
      </c>
      <c r="F9159" t="s">
        <v>22</v>
      </c>
      <c r="G9159" t="s">
        <v>23</v>
      </c>
      <c r="H9159" t="s">
        <v>24</v>
      </c>
      <c r="I9159" t="s">
        <v>24</v>
      </c>
      <c r="J9159" t="s">
        <v>25</v>
      </c>
      <c r="K9159" s="1">
        <v>43152</v>
      </c>
      <c r="L9159" t="s">
        <v>26</v>
      </c>
      <c r="N9159" t="s">
        <v>24</v>
      </c>
    </row>
    <row r="9160" spans="1:14" x14ac:dyDescent="0.25">
      <c r="A9160" t="s">
        <v>1456</v>
      </c>
      <c r="B9160" t="s">
        <v>1457</v>
      </c>
      <c r="C9160" t="s">
        <v>236</v>
      </c>
      <c r="D9160" t="s">
        <v>21</v>
      </c>
      <c r="E9160">
        <v>98444</v>
      </c>
      <c r="F9160" t="s">
        <v>23</v>
      </c>
      <c r="G9160" t="s">
        <v>23</v>
      </c>
      <c r="H9160" t="s">
        <v>24</v>
      </c>
      <c r="I9160" t="s">
        <v>24</v>
      </c>
      <c r="J9160" t="s">
        <v>25</v>
      </c>
      <c r="K9160" s="1">
        <v>43152</v>
      </c>
      <c r="L9160" t="s">
        <v>26</v>
      </c>
      <c r="N9160" t="s">
        <v>24</v>
      </c>
    </row>
    <row r="9161" spans="1:14" x14ac:dyDescent="0.25">
      <c r="A9161" t="s">
        <v>71</v>
      </c>
      <c r="B9161" t="s">
        <v>4672</v>
      </c>
      <c r="C9161" t="s">
        <v>3862</v>
      </c>
      <c r="D9161" t="s">
        <v>21</v>
      </c>
      <c r="E9161">
        <v>98022</v>
      </c>
      <c r="F9161" t="s">
        <v>22</v>
      </c>
      <c r="G9161" t="s">
        <v>23</v>
      </c>
      <c r="H9161" t="s">
        <v>24</v>
      </c>
      <c r="I9161" t="s">
        <v>24</v>
      </c>
      <c r="J9161" t="s">
        <v>25</v>
      </c>
      <c r="K9161" s="1">
        <v>43152</v>
      </c>
      <c r="L9161" t="s">
        <v>26</v>
      </c>
      <c r="N9161" t="s">
        <v>24</v>
      </c>
    </row>
    <row r="9162" spans="1:14" x14ac:dyDescent="0.25">
      <c r="A9162" t="s">
        <v>1460</v>
      </c>
      <c r="B9162" t="s">
        <v>1461</v>
      </c>
      <c r="C9162" t="s">
        <v>309</v>
      </c>
      <c r="D9162" t="s">
        <v>21</v>
      </c>
      <c r="E9162">
        <v>98026</v>
      </c>
      <c r="F9162" t="s">
        <v>23</v>
      </c>
      <c r="G9162" t="s">
        <v>23</v>
      </c>
      <c r="H9162" t="s">
        <v>24</v>
      </c>
      <c r="I9162" t="s">
        <v>24</v>
      </c>
      <c r="J9162" t="s">
        <v>25</v>
      </c>
      <c r="K9162" s="1">
        <v>43152</v>
      </c>
      <c r="L9162" t="s">
        <v>26</v>
      </c>
      <c r="N9162" t="s">
        <v>24</v>
      </c>
    </row>
    <row r="9163" spans="1:14" x14ac:dyDescent="0.25">
      <c r="A9163" t="s">
        <v>10590</v>
      </c>
      <c r="B9163" t="s">
        <v>2211</v>
      </c>
      <c r="C9163" t="s">
        <v>782</v>
      </c>
      <c r="D9163" t="s">
        <v>21</v>
      </c>
      <c r="E9163">
        <v>98043</v>
      </c>
      <c r="F9163" t="s">
        <v>23</v>
      </c>
      <c r="G9163" t="s">
        <v>23</v>
      </c>
      <c r="H9163" t="s">
        <v>24</v>
      </c>
      <c r="I9163" t="s">
        <v>24</v>
      </c>
      <c r="J9163" t="s">
        <v>25</v>
      </c>
      <c r="K9163" s="1">
        <v>43152</v>
      </c>
      <c r="L9163" t="s">
        <v>26</v>
      </c>
      <c r="N9163" t="s">
        <v>24</v>
      </c>
    </row>
    <row r="9164" spans="1:14" x14ac:dyDescent="0.25">
      <c r="A9164" t="s">
        <v>10591</v>
      </c>
      <c r="B9164" t="s">
        <v>2731</v>
      </c>
      <c r="C9164" t="s">
        <v>218</v>
      </c>
      <c r="D9164" t="s">
        <v>21</v>
      </c>
      <c r="E9164">
        <v>98391</v>
      </c>
      <c r="F9164" t="s">
        <v>22</v>
      </c>
      <c r="G9164" t="s">
        <v>23</v>
      </c>
      <c r="H9164" t="s">
        <v>24</v>
      </c>
      <c r="I9164" t="s">
        <v>24</v>
      </c>
      <c r="J9164" t="s">
        <v>25</v>
      </c>
      <c r="K9164" s="1">
        <v>43151</v>
      </c>
      <c r="L9164" t="s">
        <v>26</v>
      </c>
      <c r="N9164" t="s">
        <v>24</v>
      </c>
    </row>
    <row r="9165" spans="1:14" x14ac:dyDescent="0.25">
      <c r="A9165" t="s">
        <v>3111</v>
      </c>
      <c r="B9165" t="s">
        <v>3112</v>
      </c>
      <c r="C9165" t="s">
        <v>3048</v>
      </c>
      <c r="D9165" t="s">
        <v>21</v>
      </c>
      <c r="E9165">
        <v>98040</v>
      </c>
      <c r="F9165" t="s">
        <v>22</v>
      </c>
      <c r="G9165" t="s">
        <v>23</v>
      </c>
      <c r="H9165" t="s">
        <v>24</v>
      </c>
      <c r="I9165" t="s">
        <v>24</v>
      </c>
      <c r="J9165" t="s">
        <v>25</v>
      </c>
      <c r="K9165" s="1">
        <v>43151</v>
      </c>
      <c r="L9165" t="s">
        <v>26</v>
      </c>
      <c r="N9165" t="s">
        <v>24</v>
      </c>
    </row>
    <row r="9166" spans="1:14" x14ac:dyDescent="0.25">
      <c r="A9166" t="s">
        <v>6853</v>
      </c>
      <c r="B9166" t="s">
        <v>6854</v>
      </c>
      <c r="C9166" t="s">
        <v>218</v>
      </c>
      <c r="D9166" t="s">
        <v>21</v>
      </c>
      <c r="E9166">
        <v>98391</v>
      </c>
      <c r="F9166" t="s">
        <v>22</v>
      </c>
      <c r="G9166" t="s">
        <v>23</v>
      </c>
      <c r="H9166" t="s">
        <v>24</v>
      </c>
      <c r="I9166" t="s">
        <v>24</v>
      </c>
      <c r="J9166" t="s">
        <v>25</v>
      </c>
      <c r="K9166" s="1">
        <v>43151</v>
      </c>
      <c r="L9166" t="s">
        <v>26</v>
      </c>
      <c r="N9166" t="s">
        <v>24</v>
      </c>
    </row>
    <row r="9167" spans="1:14" x14ac:dyDescent="0.25">
      <c r="A9167" t="s">
        <v>4503</v>
      </c>
      <c r="B9167" t="s">
        <v>4504</v>
      </c>
      <c r="C9167" t="s">
        <v>578</v>
      </c>
      <c r="D9167" t="s">
        <v>21</v>
      </c>
      <c r="E9167">
        <v>98321</v>
      </c>
      <c r="F9167" t="s">
        <v>22</v>
      </c>
      <c r="G9167" t="s">
        <v>23</v>
      </c>
      <c r="H9167" t="s">
        <v>24</v>
      </c>
      <c r="I9167" t="s">
        <v>24</v>
      </c>
      <c r="J9167" t="s">
        <v>25</v>
      </c>
      <c r="K9167" s="1">
        <v>43151</v>
      </c>
      <c r="L9167" t="s">
        <v>26</v>
      </c>
      <c r="N9167" t="s">
        <v>24</v>
      </c>
    </row>
    <row r="9168" spans="1:14" x14ac:dyDescent="0.25">
      <c r="A9168" t="s">
        <v>2398</v>
      </c>
      <c r="B9168" t="s">
        <v>2399</v>
      </c>
      <c r="C9168" t="s">
        <v>907</v>
      </c>
      <c r="D9168" t="s">
        <v>21</v>
      </c>
      <c r="E9168">
        <v>98221</v>
      </c>
      <c r="F9168" t="s">
        <v>23</v>
      </c>
      <c r="G9168" t="s">
        <v>23</v>
      </c>
      <c r="H9168" t="s">
        <v>24</v>
      </c>
      <c r="I9168" t="s">
        <v>24</v>
      </c>
      <c r="J9168" t="s">
        <v>25</v>
      </c>
      <c r="K9168" s="1">
        <v>43151</v>
      </c>
      <c r="L9168" t="s">
        <v>26</v>
      </c>
      <c r="N9168" t="s">
        <v>24</v>
      </c>
    </row>
    <row r="9169" spans="1:14" x14ac:dyDescent="0.25">
      <c r="A9169" t="s">
        <v>2400</v>
      </c>
      <c r="B9169" t="s">
        <v>2401</v>
      </c>
      <c r="C9169" t="s">
        <v>657</v>
      </c>
      <c r="D9169" t="s">
        <v>21</v>
      </c>
      <c r="E9169">
        <v>98277</v>
      </c>
      <c r="F9169" t="s">
        <v>23</v>
      </c>
      <c r="G9169" t="s">
        <v>23</v>
      </c>
      <c r="H9169" t="s">
        <v>24</v>
      </c>
      <c r="I9169" t="s">
        <v>24</v>
      </c>
      <c r="J9169" t="s">
        <v>25</v>
      </c>
      <c r="K9169" s="1">
        <v>43151</v>
      </c>
      <c r="L9169" t="s">
        <v>26</v>
      </c>
      <c r="N9169" t="s">
        <v>24</v>
      </c>
    </row>
    <row r="9170" spans="1:14" x14ac:dyDescent="0.25">
      <c r="A9170" t="s">
        <v>3209</v>
      </c>
      <c r="B9170" t="s">
        <v>3210</v>
      </c>
      <c r="C9170" t="s">
        <v>101</v>
      </c>
      <c r="D9170" t="s">
        <v>21</v>
      </c>
      <c r="E9170">
        <v>98284</v>
      </c>
      <c r="F9170" t="s">
        <v>23</v>
      </c>
      <c r="G9170" t="s">
        <v>23</v>
      </c>
      <c r="H9170" t="s">
        <v>24</v>
      </c>
      <c r="I9170" t="s">
        <v>24</v>
      </c>
      <c r="J9170" t="s">
        <v>25</v>
      </c>
      <c r="K9170" s="1">
        <v>43151</v>
      </c>
      <c r="L9170" t="s">
        <v>26</v>
      </c>
      <c r="N9170" t="s">
        <v>24</v>
      </c>
    </row>
    <row r="9171" spans="1:14" x14ac:dyDescent="0.25">
      <c r="A9171" t="s">
        <v>4508</v>
      </c>
      <c r="B9171" t="s">
        <v>4509</v>
      </c>
      <c r="C9171" t="s">
        <v>578</v>
      </c>
      <c r="D9171" t="s">
        <v>21</v>
      </c>
      <c r="E9171">
        <v>98321</v>
      </c>
      <c r="F9171" t="s">
        <v>22</v>
      </c>
      <c r="G9171" t="s">
        <v>23</v>
      </c>
      <c r="H9171" t="s">
        <v>24</v>
      </c>
      <c r="I9171" t="s">
        <v>24</v>
      </c>
      <c r="J9171" t="s">
        <v>25</v>
      </c>
      <c r="K9171" s="1">
        <v>43151</v>
      </c>
      <c r="L9171" t="s">
        <v>26</v>
      </c>
      <c r="N9171" t="s">
        <v>24</v>
      </c>
    </row>
    <row r="9172" spans="1:14" x14ac:dyDescent="0.25">
      <c r="A9172" t="s">
        <v>10592</v>
      </c>
      <c r="B9172" t="s">
        <v>9619</v>
      </c>
      <c r="C9172" t="s">
        <v>101</v>
      </c>
      <c r="D9172" t="s">
        <v>21</v>
      </c>
      <c r="E9172">
        <v>98284</v>
      </c>
      <c r="F9172" t="s">
        <v>23</v>
      </c>
      <c r="G9172" t="s">
        <v>23</v>
      </c>
      <c r="H9172" t="s">
        <v>24</v>
      </c>
      <c r="I9172" t="s">
        <v>24</v>
      </c>
      <c r="J9172" t="s">
        <v>25</v>
      </c>
      <c r="K9172" s="1">
        <v>43151</v>
      </c>
      <c r="L9172" t="s">
        <v>26</v>
      </c>
      <c r="N9172" t="s">
        <v>24</v>
      </c>
    </row>
    <row r="9173" spans="1:14" x14ac:dyDescent="0.25">
      <c r="A9173" t="s">
        <v>1407</v>
      </c>
      <c r="B9173" t="s">
        <v>1408</v>
      </c>
      <c r="C9173" t="s">
        <v>151</v>
      </c>
      <c r="D9173" t="s">
        <v>21</v>
      </c>
      <c r="E9173">
        <v>98499</v>
      </c>
      <c r="F9173" t="s">
        <v>23</v>
      </c>
      <c r="G9173" t="s">
        <v>23</v>
      </c>
      <c r="H9173" t="s">
        <v>24</v>
      </c>
      <c r="I9173" t="s">
        <v>24</v>
      </c>
      <c r="J9173" t="s">
        <v>25</v>
      </c>
      <c r="K9173" s="1">
        <v>43151</v>
      </c>
      <c r="L9173" t="s">
        <v>26</v>
      </c>
      <c r="N9173" t="s">
        <v>24</v>
      </c>
    </row>
    <row r="9174" spans="1:14" x14ac:dyDescent="0.25">
      <c r="A9174" t="s">
        <v>1411</v>
      </c>
      <c r="B9174" t="s">
        <v>1408</v>
      </c>
      <c r="C9174" t="s">
        <v>151</v>
      </c>
      <c r="D9174" t="s">
        <v>21</v>
      </c>
      <c r="E9174">
        <v>98499</v>
      </c>
      <c r="F9174" t="s">
        <v>23</v>
      </c>
      <c r="G9174" t="s">
        <v>23</v>
      </c>
      <c r="H9174" t="s">
        <v>24</v>
      </c>
      <c r="I9174" t="s">
        <v>24</v>
      </c>
      <c r="J9174" t="s">
        <v>25</v>
      </c>
      <c r="K9174" s="1">
        <v>43151</v>
      </c>
      <c r="L9174" t="s">
        <v>26</v>
      </c>
      <c r="N9174" t="s">
        <v>24</v>
      </c>
    </row>
    <row r="9175" spans="1:14" x14ac:dyDescent="0.25">
      <c r="A9175" t="s">
        <v>4655</v>
      </c>
      <c r="B9175" t="s">
        <v>4656</v>
      </c>
      <c r="C9175" t="s">
        <v>3862</v>
      </c>
      <c r="D9175" t="s">
        <v>21</v>
      </c>
      <c r="E9175">
        <v>98022</v>
      </c>
      <c r="F9175" t="s">
        <v>22</v>
      </c>
      <c r="G9175" t="s">
        <v>23</v>
      </c>
      <c r="H9175" t="s">
        <v>24</v>
      </c>
      <c r="I9175" t="s">
        <v>24</v>
      </c>
      <c r="J9175" t="s">
        <v>25</v>
      </c>
      <c r="K9175" s="1">
        <v>43151</v>
      </c>
      <c r="L9175" t="s">
        <v>26</v>
      </c>
      <c r="N9175" t="s">
        <v>24</v>
      </c>
    </row>
    <row r="9176" spans="1:14" x14ac:dyDescent="0.25">
      <c r="A9176" t="s">
        <v>5411</v>
      </c>
      <c r="B9176" t="s">
        <v>5412</v>
      </c>
      <c r="C9176" t="s">
        <v>578</v>
      </c>
      <c r="D9176" t="s">
        <v>21</v>
      </c>
      <c r="E9176">
        <v>98321</v>
      </c>
      <c r="F9176" t="s">
        <v>22</v>
      </c>
      <c r="G9176" t="s">
        <v>23</v>
      </c>
      <c r="H9176" t="s">
        <v>24</v>
      </c>
      <c r="I9176" t="s">
        <v>24</v>
      </c>
      <c r="J9176" t="s">
        <v>25</v>
      </c>
      <c r="K9176" s="1">
        <v>43151</v>
      </c>
      <c r="L9176" t="s">
        <v>26</v>
      </c>
      <c r="N9176" t="s">
        <v>24</v>
      </c>
    </row>
    <row r="9177" spans="1:14" x14ac:dyDescent="0.25">
      <c r="A9177" t="s">
        <v>6878</v>
      </c>
      <c r="B9177" t="s">
        <v>6879</v>
      </c>
      <c r="C9177" t="s">
        <v>218</v>
      </c>
      <c r="D9177" t="s">
        <v>21</v>
      </c>
      <c r="E9177">
        <v>98321</v>
      </c>
      <c r="F9177" t="s">
        <v>22</v>
      </c>
      <c r="G9177" t="s">
        <v>23</v>
      </c>
      <c r="H9177" t="s">
        <v>24</v>
      </c>
      <c r="I9177" t="s">
        <v>24</v>
      </c>
      <c r="J9177" t="s">
        <v>25</v>
      </c>
      <c r="K9177" s="1">
        <v>43151</v>
      </c>
      <c r="L9177" t="s">
        <v>26</v>
      </c>
      <c r="N9177" t="s">
        <v>24</v>
      </c>
    </row>
    <row r="9178" spans="1:14" x14ac:dyDescent="0.25">
      <c r="A9178" t="s">
        <v>6618</v>
      </c>
      <c r="B9178" t="s">
        <v>6619</v>
      </c>
      <c r="C9178" t="s">
        <v>2089</v>
      </c>
      <c r="D9178" t="s">
        <v>21</v>
      </c>
      <c r="E9178">
        <v>98338</v>
      </c>
      <c r="F9178" t="s">
        <v>22</v>
      </c>
      <c r="G9178" t="s">
        <v>23</v>
      </c>
      <c r="H9178" t="s">
        <v>24</v>
      </c>
      <c r="I9178" t="s">
        <v>24</v>
      </c>
      <c r="J9178" t="s">
        <v>25</v>
      </c>
      <c r="K9178" s="1">
        <v>43151</v>
      </c>
      <c r="L9178" t="s">
        <v>26</v>
      </c>
      <c r="N9178" t="s">
        <v>24</v>
      </c>
    </row>
    <row r="9179" spans="1:14" x14ac:dyDescent="0.25">
      <c r="A9179" t="s">
        <v>1454</v>
      </c>
      <c r="B9179" t="s">
        <v>1455</v>
      </c>
      <c r="C9179" t="s">
        <v>236</v>
      </c>
      <c r="D9179" t="s">
        <v>21</v>
      </c>
      <c r="E9179">
        <v>98403</v>
      </c>
      <c r="F9179" t="s">
        <v>23</v>
      </c>
      <c r="G9179" t="s">
        <v>23</v>
      </c>
      <c r="H9179" t="s">
        <v>24</v>
      </c>
      <c r="I9179" t="s">
        <v>24</v>
      </c>
      <c r="J9179" t="s">
        <v>25</v>
      </c>
      <c r="K9179" s="1">
        <v>43151</v>
      </c>
      <c r="L9179" t="s">
        <v>26</v>
      </c>
      <c r="N9179" t="s">
        <v>24</v>
      </c>
    </row>
    <row r="9180" spans="1:14" x14ac:dyDescent="0.25">
      <c r="A9180" t="s">
        <v>4522</v>
      </c>
      <c r="B9180" t="s">
        <v>4523</v>
      </c>
      <c r="C9180" t="s">
        <v>578</v>
      </c>
      <c r="D9180" t="s">
        <v>21</v>
      </c>
      <c r="E9180">
        <v>98321</v>
      </c>
      <c r="F9180" t="s">
        <v>22</v>
      </c>
      <c r="G9180" t="s">
        <v>23</v>
      </c>
      <c r="H9180" t="s">
        <v>24</v>
      </c>
      <c r="I9180" t="s">
        <v>24</v>
      </c>
      <c r="J9180" t="s">
        <v>25</v>
      </c>
      <c r="K9180" s="1">
        <v>43151</v>
      </c>
      <c r="L9180" t="s">
        <v>26</v>
      </c>
      <c r="N9180" t="s">
        <v>24</v>
      </c>
    </row>
    <row r="9181" spans="1:14" x14ac:dyDescent="0.25">
      <c r="A9181" t="s">
        <v>6954</v>
      </c>
      <c r="B9181" t="s">
        <v>6955</v>
      </c>
      <c r="C9181" t="s">
        <v>236</v>
      </c>
      <c r="D9181" t="s">
        <v>21</v>
      </c>
      <c r="E9181">
        <v>98409</v>
      </c>
      <c r="F9181" t="s">
        <v>23</v>
      </c>
      <c r="G9181" t="s">
        <v>23</v>
      </c>
      <c r="H9181" t="s">
        <v>24</v>
      </c>
      <c r="I9181" t="s">
        <v>24</v>
      </c>
      <c r="J9181" t="s">
        <v>25</v>
      </c>
      <c r="K9181" s="1">
        <v>43151</v>
      </c>
      <c r="L9181" t="s">
        <v>26</v>
      </c>
      <c r="N9181" t="s">
        <v>24</v>
      </c>
    </row>
    <row r="9182" spans="1:14" x14ac:dyDescent="0.25">
      <c r="A9182" t="s">
        <v>2407</v>
      </c>
      <c r="B9182" t="s">
        <v>2408</v>
      </c>
      <c r="C9182" t="s">
        <v>657</v>
      </c>
      <c r="D9182" t="s">
        <v>21</v>
      </c>
      <c r="E9182">
        <v>98277</v>
      </c>
      <c r="F9182" t="s">
        <v>23</v>
      </c>
      <c r="G9182" t="s">
        <v>23</v>
      </c>
      <c r="H9182" t="s">
        <v>24</v>
      </c>
      <c r="I9182" t="s">
        <v>24</v>
      </c>
      <c r="J9182" t="s">
        <v>25</v>
      </c>
      <c r="K9182" s="1">
        <v>43151</v>
      </c>
      <c r="L9182" t="s">
        <v>26</v>
      </c>
      <c r="N9182" t="s">
        <v>24</v>
      </c>
    </row>
    <row r="9183" spans="1:14" x14ac:dyDescent="0.25">
      <c r="A9183" t="s">
        <v>10593</v>
      </c>
      <c r="B9183" t="s">
        <v>6867</v>
      </c>
      <c r="C9183" t="s">
        <v>218</v>
      </c>
      <c r="D9183" t="s">
        <v>21</v>
      </c>
      <c r="E9183">
        <v>98391</v>
      </c>
      <c r="F9183" t="s">
        <v>22</v>
      </c>
      <c r="G9183" t="s">
        <v>23</v>
      </c>
      <c r="H9183" t="s">
        <v>24</v>
      </c>
      <c r="I9183" t="s">
        <v>24</v>
      </c>
      <c r="J9183" t="s">
        <v>25</v>
      </c>
      <c r="K9183" s="1">
        <v>43151</v>
      </c>
      <c r="L9183" t="s">
        <v>26</v>
      </c>
      <c r="N9183" t="s">
        <v>24</v>
      </c>
    </row>
    <row r="9184" spans="1:14" x14ac:dyDescent="0.25">
      <c r="A9184" t="s">
        <v>4407</v>
      </c>
      <c r="B9184" t="s">
        <v>4676</v>
      </c>
      <c r="C9184" t="s">
        <v>3862</v>
      </c>
      <c r="D9184" t="s">
        <v>21</v>
      </c>
      <c r="E9184">
        <v>98022</v>
      </c>
      <c r="F9184" t="s">
        <v>22</v>
      </c>
      <c r="G9184" t="s">
        <v>23</v>
      </c>
      <c r="H9184" t="s">
        <v>24</v>
      </c>
      <c r="I9184" t="s">
        <v>24</v>
      </c>
      <c r="J9184" t="s">
        <v>25</v>
      </c>
      <c r="K9184" s="1">
        <v>43151</v>
      </c>
      <c r="L9184" t="s">
        <v>26</v>
      </c>
      <c r="N9184" t="s">
        <v>24</v>
      </c>
    </row>
    <row r="9185" spans="1:14" x14ac:dyDescent="0.25">
      <c r="A9185" t="s">
        <v>2312</v>
      </c>
      <c r="B9185" t="s">
        <v>2313</v>
      </c>
      <c r="C9185" t="s">
        <v>1018</v>
      </c>
      <c r="D9185" t="s">
        <v>21</v>
      </c>
      <c r="E9185">
        <v>98531</v>
      </c>
      <c r="F9185" t="s">
        <v>23</v>
      </c>
      <c r="G9185" t="s">
        <v>23</v>
      </c>
      <c r="H9185" t="s">
        <v>24</v>
      </c>
      <c r="I9185" t="s">
        <v>24</v>
      </c>
      <c r="J9185" t="s">
        <v>25</v>
      </c>
      <c r="K9185" s="1">
        <v>43148</v>
      </c>
      <c r="L9185" t="s">
        <v>26</v>
      </c>
      <c r="N9185" t="s">
        <v>24</v>
      </c>
    </row>
    <row r="9186" spans="1:14" x14ac:dyDescent="0.25">
      <c r="A9186" t="s">
        <v>2332</v>
      </c>
      <c r="B9186" t="s">
        <v>2333</v>
      </c>
      <c r="C9186" t="s">
        <v>1018</v>
      </c>
      <c r="D9186" t="s">
        <v>21</v>
      </c>
      <c r="E9186">
        <v>98531</v>
      </c>
      <c r="F9186" t="s">
        <v>23</v>
      </c>
      <c r="G9186" t="s">
        <v>23</v>
      </c>
      <c r="H9186" t="s">
        <v>24</v>
      </c>
      <c r="I9186" t="s">
        <v>24</v>
      </c>
      <c r="J9186" t="s">
        <v>25</v>
      </c>
      <c r="K9186" s="1">
        <v>43148</v>
      </c>
      <c r="L9186" t="s">
        <v>26</v>
      </c>
      <c r="N9186" t="s">
        <v>24</v>
      </c>
    </row>
    <row r="9187" spans="1:14" x14ac:dyDescent="0.25">
      <c r="A9187" t="s">
        <v>10594</v>
      </c>
      <c r="B9187" t="s">
        <v>6151</v>
      </c>
      <c r="C9187" t="s">
        <v>722</v>
      </c>
      <c r="D9187" t="s">
        <v>21</v>
      </c>
      <c r="E9187">
        <v>98047</v>
      </c>
      <c r="F9187" t="s">
        <v>22</v>
      </c>
      <c r="G9187" t="s">
        <v>22</v>
      </c>
      <c r="H9187" t="s">
        <v>116</v>
      </c>
      <c r="I9187" t="s">
        <v>117</v>
      </c>
      <c r="J9187" t="s">
        <v>59</v>
      </c>
      <c r="K9187" s="1">
        <v>43147</v>
      </c>
      <c r="L9187" t="s">
        <v>60</v>
      </c>
      <c r="M9187" t="str">
        <f>HYPERLINK("https://www.regulations.gov/docket?D=FDA-2018-H-0746")</f>
        <v>https://www.regulations.gov/docket?D=FDA-2018-H-0746</v>
      </c>
      <c r="N9187" t="s">
        <v>59</v>
      </c>
    </row>
    <row r="9188" spans="1:14" x14ac:dyDescent="0.25">
      <c r="A9188" t="s">
        <v>6899</v>
      </c>
      <c r="B9188" t="s">
        <v>6900</v>
      </c>
      <c r="C9188" t="s">
        <v>492</v>
      </c>
      <c r="D9188" t="s">
        <v>21</v>
      </c>
      <c r="E9188">
        <v>98503</v>
      </c>
      <c r="F9188" t="s">
        <v>23</v>
      </c>
      <c r="G9188" t="s">
        <v>23</v>
      </c>
      <c r="H9188" t="s">
        <v>24</v>
      </c>
      <c r="I9188" t="s">
        <v>24</v>
      </c>
      <c r="J9188" t="s">
        <v>25</v>
      </c>
      <c r="K9188" s="1">
        <v>43147</v>
      </c>
      <c r="L9188" t="s">
        <v>26</v>
      </c>
      <c r="N9188" t="s">
        <v>24</v>
      </c>
    </row>
    <row r="9189" spans="1:14" x14ac:dyDescent="0.25">
      <c r="A9189" t="s">
        <v>2344</v>
      </c>
      <c r="B9189" t="s">
        <v>2345</v>
      </c>
      <c r="C9189" t="s">
        <v>286</v>
      </c>
      <c r="D9189" t="s">
        <v>21</v>
      </c>
      <c r="E9189">
        <v>98501</v>
      </c>
      <c r="F9189" t="s">
        <v>23</v>
      </c>
      <c r="G9189" t="s">
        <v>23</v>
      </c>
      <c r="H9189" t="s">
        <v>24</v>
      </c>
      <c r="I9189" t="s">
        <v>24</v>
      </c>
      <c r="J9189" t="s">
        <v>25</v>
      </c>
      <c r="K9189" s="1">
        <v>43147</v>
      </c>
      <c r="L9189" t="s">
        <v>26</v>
      </c>
      <c r="N9189" t="s">
        <v>24</v>
      </c>
    </row>
    <row r="9190" spans="1:14" x14ac:dyDescent="0.25">
      <c r="A9190" t="s">
        <v>4162</v>
      </c>
      <c r="B9190" t="s">
        <v>4163</v>
      </c>
      <c r="C9190" t="s">
        <v>361</v>
      </c>
      <c r="D9190" t="s">
        <v>21</v>
      </c>
      <c r="E9190">
        <v>98250</v>
      </c>
      <c r="F9190" t="s">
        <v>22</v>
      </c>
      <c r="G9190" t="s">
        <v>23</v>
      </c>
      <c r="H9190" t="s">
        <v>24</v>
      </c>
      <c r="I9190" t="s">
        <v>24</v>
      </c>
      <c r="J9190" t="s">
        <v>25</v>
      </c>
      <c r="K9190" s="1">
        <v>43147</v>
      </c>
      <c r="L9190" t="s">
        <v>26</v>
      </c>
      <c r="N9190" t="s">
        <v>24</v>
      </c>
    </row>
    <row r="9191" spans="1:14" x14ac:dyDescent="0.25">
      <c r="A9191" t="s">
        <v>6004</v>
      </c>
      <c r="B9191" t="s">
        <v>6005</v>
      </c>
      <c r="C9191" t="s">
        <v>37</v>
      </c>
      <c r="D9191" t="s">
        <v>21</v>
      </c>
      <c r="E9191">
        <v>99336</v>
      </c>
      <c r="F9191" t="s">
        <v>23</v>
      </c>
      <c r="G9191" t="s">
        <v>23</v>
      </c>
      <c r="H9191" t="s">
        <v>24</v>
      </c>
      <c r="I9191" t="s">
        <v>24</v>
      </c>
      <c r="J9191" t="s">
        <v>25</v>
      </c>
      <c r="K9191" s="1">
        <v>43147</v>
      </c>
      <c r="L9191" t="s">
        <v>26</v>
      </c>
      <c r="N9191" t="s">
        <v>24</v>
      </c>
    </row>
    <row r="9192" spans="1:14" x14ac:dyDescent="0.25">
      <c r="A9192" t="s">
        <v>10595</v>
      </c>
      <c r="B9192" t="s">
        <v>10596</v>
      </c>
      <c r="C9192" t="s">
        <v>236</v>
      </c>
      <c r="D9192" t="s">
        <v>21</v>
      </c>
      <c r="E9192">
        <v>98402</v>
      </c>
      <c r="F9192" t="s">
        <v>23</v>
      </c>
      <c r="G9192" t="s">
        <v>23</v>
      </c>
      <c r="H9192" t="s">
        <v>24</v>
      </c>
      <c r="I9192" t="s">
        <v>24</v>
      </c>
      <c r="J9192" t="s">
        <v>25</v>
      </c>
      <c r="K9192" s="1">
        <v>43147</v>
      </c>
      <c r="L9192" t="s">
        <v>26</v>
      </c>
      <c r="N9192" t="s">
        <v>24</v>
      </c>
    </row>
    <row r="9193" spans="1:14" x14ac:dyDescent="0.25">
      <c r="A9193" t="s">
        <v>2350</v>
      </c>
      <c r="B9193" t="s">
        <v>2351</v>
      </c>
      <c r="C9193" t="s">
        <v>286</v>
      </c>
      <c r="D9193" t="s">
        <v>21</v>
      </c>
      <c r="E9193">
        <v>98501</v>
      </c>
      <c r="F9193" t="s">
        <v>23</v>
      </c>
      <c r="G9193" t="s">
        <v>23</v>
      </c>
      <c r="H9193" t="s">
        <v>24</v>
      </c>
      <c r="I9193" t="s">
        <v>24</v>
      </c>
      <c r="J9193" t="s">
        <v>25</v>
      </c>
      <c r="K9193" s="1">
        <v>43147</v>
      </c>
      <c r="L9193" t="s">
        <v>26</v>
      </c>
      <c r="N9193" t="s">
        <v>24</v>
      </c>
    </row>
    <row r="9194" spans="1:14" x14ac:dyDescent="0.25">
      <c r="A9194" t="s">
        <v>2203</v>
      </c>
      <c r="B9194" t="s">
        <v>2204</v>
      </c>
      <c r="C9194" t="s">
        <v>20</v>
      </c>
      <c r="D9194" t="s">
        <v>21</v>
      </c>
      <c r="E9194">
        <v>98168</v>
      </c>
      <c r="F9194" t="s">
        <v>23</v>
      </c>
      <c r="G9194" t="s">
        <v>23</v>
      </c>
      <c r="H9194" t="s">
        <v>24</v>
      </c>
      <c r="I9194" t="s">
        <v>24</v>
      </c>
      <c r="J9194" t="s">
        <v>25</v>
      </c>
      <c r="K9194" s="1">
        <v>43147</v>
      </c>
      <c r="L9194" t="s">
        <v>26</v>
      </c>
      <c r="N9194" t="s">
        <v>24</v>
      </c>
    </row>
    <row r="9195" spans="1:14" x14ac:dyDescent="0.25">
      <c r="A9195" t="s">
        <v>359</v>
      </c>
      <c r="B9195" t="s">
        <v>360</v>
      </c>
      <c r="C9195" t="s">
        <v>361</v>
      </c>
      <c r="D9195" t="s">
        <v>21</v>
      </c>
      <c r="E9195">
        <v>98250</v>
      </c>
      <c r="F9195" t="s">
        <v>22</v>
      </c>
      <c r="G9195" t="s">
        <v>23</v>
      </c>
      <c r="H9195" t="s">
        <v>24</v>
      </c>
      <c r="I9195" t="s">
        <v>24</v>
      </c>
      <c r="J9195" t="s">
        <v>25</v>
      </c>
      <c r="K9195" s="1">
        <v>43147</v>
      </c>
      <c r="L9195" t="s">
        <v>26</v>
      </c>
      <c r="N9195" t="s">
        <v>24</v>
      </c>
    </row>
    <row r="9196" spans="1:14" x14ac:dyDescent="0.25">
      <c r="A9196" t="s">
        <v>4554</v>
      </c>
      <c r="B9196" t="s">
        <v>4555</v>
      </c>
      <c r="C9196" t="s">
        <v>20</v>
      </c>
      <c r="D9196" t="s">
        <v>21</v>
      </c>
      <c r="E9196">
        <v>98107</v>
      </c>
      <c r="F9196" t="s">
        <v>22</v>
      </c>
      <c r="G9196" t="s">
        <v>23</v>
      </c>
      <c r="H9196" t="s">
        <v>24</v>
      </c>
      <c r="I9196" t="s">
        <v>24</v>
      </c>
      <c r="J9196" t="s">
        <v>25</v>
      </c>
      <c r="K9196" s="1">
        <v>43147</v>
      </c>
      <c r="L9196" t="s">
        <v>26</v>
      </c>
      <c r="N9196" t="s">
        <v>24</v>
      </c>
    </row>
    <row r="9197" spans="1:14" x14ac:dyDescent="0.25">
      <c r="A9197" t="s">
        <v>364</v>
      </c>
      <c r="B9197" t="s">
        <v>365</v>
      </c>
      <c r="C9197" t="s">
        <v>361</v>
      </c>
      <c r="D9197" t="s">
        <v>21</v>
      </c>
      <c r="E9197">
        <v>98250</v>
      </c>
      <c r="F9197" t="s">
        <v>22</v>
      </c>
      <c r="G9197" t="s">
        <v>23</v>
      </c>
      <c r="H9197" t="s">
        <v>24</v>
      </c>
      <c r="I9197" t="s">
        <v>24</v>
      </c>
      <c r="J9197" t="s">
        <v>25</v>
      </c>
      <c r="K9197" s="1">
        <v>43147</v>
      </c>
      <c r="L9197" t="s">
        <v>26</v>
      </c>
      <c r="N9197" t="s">
        <v>24</v>
      </c>
    </row>
    <row r="9198" spans="1:14" x14ac:dyDescent="0.25">
      <c r="A9198" t="s">
        <v>4173</v>
      </c>
      <c r="B9198" t="s">
        <v>4174</v>
      </c>
      <c r="C9198" t="s">
        <v>361</v>
      </c>
      <c r="D9198" t="s">
        <v>21</v>
      </c>
      <c r="E9198">
        <v>98250</v>
      </c>
      <c r="F9198" t="s">
        <v>22</v>
      </c>
      <c r="G9198" t="s">
        <v>23</v>
      </c>
      <c r="H9198" t="s">
        <v>24</v>
      </c>
      <c r="I9198" t="s">
        <v>24</v>
      </c>
      <c r="J9198" t="s">
        <v>25</v>
      </c>
      <c r="K9198" s="1">
        <v>43147</v>
      </c>
      <c r="L9198" t="s">
        <v>26</v>
      </c>
      <c r="N9198" t="s">
        <v>24</v>
      </c>
    </row>
    <row r="9199" spans="1:14" x14ac:dyDescent="0.25">
      <c r="A9199" t="s">
        <v>10597</v>
      </c>
      <c r="B9199" t="s">
        <v>2716</v>
      </c>
      <c r="C9199" t="s">
        <v>361</v>
      </c>
      <c r="D9199" t="s">
        <v>21</v>
      </c>
      <c r="E9199">
        <v>98250</v>
      </c>
      <c r="F9199" t="s">
        <v>22</v>
      </c>
      <c r="G9199" t="s">
        <v>23</v>
      </c>
      <c r="H9199" t="s">
        <v>24</v>
      </c>
      <c r="I9199" t="s">
        <v>24</v>
      </c>
      <c r="J9199" t="s">
        <v>25</v>
      </c>
      <c r="K9199" s="1">
        <v>43147</v>
      </c>
      <c r="L9199" t="s">
        <v>26</v>
      </c>
      <c r="N9199" t="s">
        <v>24</v>
      </c>
    </row>
    <row r="9200" spans="1:14" x14ac:dyDescent="0.25">
      <c r="A9200" t="s">
        <v>1369</v>
      </c>
      <c r="B9200" t="s">
        <v>4186</v>
      </c>
      <c r="C9200" t="s">
        <v>361</v>
      </c>
      <c r="D9200" t="s">
        <v>21</v>
      </c>
      <c r="E9200">
        <v>98250</v>
      </c>
      <c r="F9200" t="s">
        <v>22</v>
      </c>
      <c r="G9200" t="s">
        <v>23</v>
      </c>
      <c r="H9200" t="s">
        <v>24</v>
      </c>
      <c r="I9200" t="s">
        <v>24</v>
      </c>
      <c r="J9200" t="s">
        <v>25</v>
      </c>
      <c r="K9200" s="1">
        <v>43147</v>
      </c>
      <c r="L9200" t="s">
        <v>26</v>
      </c>
      <c r="N9200" t="s">
        <v>24</v>
      </c>
    </row>
    <row r="9201" spans="1:14" x14ac:dyDescent="0.25">
      <c r="A9201" t="s">
        <v>10598</v>
      </c>
      <c r="B9201" t="s">
        <v>1654</v>
      </c>
      <c r="C9201" t="s">
        <v>286</v>
      </c>
      <c r="D9201" t="s">
        <v>21</v>
      </c>
      <c r="E9201">
        <v>98503</v>
      </c>
      <c r="F9201" t="s">
        <v>23</v>
      </c>
      <c r="G9201" t="s">
        <v>23</v>
      </c>
      <c r="H9201" t="s">
        <v>24</v>
      </c>
      <c r="I9201" t="s">
        <v>24</v>
      </c>
      <c r="J9201" t="s">
        <v>25</v>
      </c>
      <c r="K9201" s="1">
        <v>43147</v>
      </c>
      <c r="L9201" t="s">
        <v>26</v>
      </c>
      <c r="N9201" t="s">
        <v>24</v>
      </c>
    </row>
    <row r="9202" spans="1:14" x14ac:dyDescent="0.25">
      <c r="A9202" t="s">
        <v>556</v>
      </c>
      <c r="B9202" t="s">
        <v>3010</v>
      </c>
      <c r="C9202" t="s">
        <v>20</v>
      </c>
      <c r="D9202" t="s">
        <v>21</v>
      </c>
      <c r="E9202">
        <v>98199</v>
      </c>
      <c r="F9202" t="s">
        <v>22</v>
      </c>
      <c r="G9202" t="s">
        <v>23</v>
      </c>
      <c r="H9202" t="s">
        <v>24</v>
      </c>
      <c r="I9202" t="s">
        <v>24</v>
      </c>
      <c r="J9202" t="s">
        <v>25</v>
      </c>
      <c r="K9202" s="1">
        <v>43147</v>
      </c>
      <c r="L9202" t="s">
        <v>26</v>
      </c>
      <c r="N9202" t="s">
        <v>24</v>
      </c>
    </row>
    <row r="9203" spans="1:14" x14ac:dyDescent="0.25">
      <c r="A9203" t="s">
        <v>2140</v>
      </c>
      <c r="B9203" t="s">
        <v>2141</v>
      </c>
      <c r="C9203" t="s">
        <v>20</v>
      </c>
      <c r="D9203" t="s">
        <v>21</v>
      </c>
      <c r="E9203">
        <v>98107</v>
      </c>
      <c r="F9203" t="s">
        <v>22</v>
      </c>
      <c r="G9203" t="s">
        <v>23</v>
      </c>
      <c r="H9203" t="s">
        <v>24</v>
      </c>
      <c r="I9203" t="s">
        <v>24</v>
      </c>
      <c r="J9203" t="s">
        <v>25</v>
      </c>
      <c r="K9203" s="1">
        <v>43146</v>
      </c>
      <c r="L9203" t="s">
        <v>26</v>
      </c>
      <c r="N9203" t="s">
        <v>24</v>
      </c>
    </row>
    <row r="9204" spans="1:14" x14ac:dyDescent="0.25">
      <c r="A9204" t="s">
        <v>10599</v>
      </c>
      <c r="B9204" t="s">
        <v>10600</v>
      </c>
      <c r="C9204" t="s">
        <v>20</v>
      </c>
      <c r="D9204" t="s">
        <v>21</v>
      </c>
      <c r="E9204">
        <v>98101</v>
      </c>
      <c r="F9204" t="s">
        <v>22</v>
      </c>
      <c r="G9204" t="s">
        <v>23</v>
      </c>
      <c r="H9204" t="s">
        <v>24</v>
      </c>
      <c r="I9204" t="s">
        <v>24</v>
      </c>
      <c r="J9204" t="s">
        <v>25</v>
      </c>
      <c r="K9204" s="1">
        <v>43146</v>
      </c>
      <c r="L9204" t="s">
        <v>26</v>
      </c>
      <c r="N9204" t="s">
        <v>24</v>
      </c>
    </row>
    <row r="9205" spans="1:14" x14ac:dyDescent="0.25">
      <c r="A9205" t="s">
        <v>6026</v>
      </c>
      <c r="B9205" t="s">
        <v>6027</v>
      </c>
      <c r="C9205" t="s">
        <v>34</v>
      </c>
      <c r="D9205" t="s">
        <v>21</v>
      </c>
      <c r="E9205">
        <v>98663</v>
      </c>
      <c r="F9205" t="s">
        <v>22</v>
      </c>
      <c r="G9205" t="s">
        <v>22</v>
      </c>
      <c r="H9205" t="s">
        <v>116</v>
      </c>
      <c r="I9205" t="s">
        <v>117</v>
      </c>
      <c r="J9205" t="s">
        <v>59</v>
      </c>
      <c r="K9205" s="1">
        <v>43146</v>
      </c>
      <c r="L9205" t="s">
        <v>60</v>
      </c>
      <c r="M9205" t="str">
        <f>HYPERLINK("https://www.regulations.gov/docket?D=FDA-2018-H-0732")</f>
        <v>https://www.regulations.gov/docket?D=FDA-2018-H-0732</v>
      </c>
      <c r="N9205" t="s">
        <v>59</v>
      </c>
    </row>
    <row r="9206" spans="1:14" x14ac:dyDescent="0.25">
      <c r="A9206" t="s">
        <v>111</v>
      </c>
      <c r="B9206" t="s">
        <v>9773</v>
      </c>
      <c r="C9206" t="s">
        <v>1566</v>
      </c>
      <c r="D9206" t="s">
        <v>21</v>
      </c>
      <c r="E9206">
        <v>98520</v>
      </c>
      <c r="F9206" t="s">
        <v>22</v>
      </c>
      <c r="G9206" t="s">
        <v>23</v>
      </c>
      <c r="H9206" t="s">
        <v>24</v>
      </c>
      <c r="I9206" t="s">
        <v>24</v>
      </c>
      <c r="J9206" t="s">
        <v>25</v>
      </c>
      <c r="K9206" s="1">
        <v>43146</v>
      </c>
      <c r="L9206" t="s">
        <v>26</v>
      </c>
      <c r="N9206" t="s">
        <v>24</v>
      </c>
    </row>
    <row r="9207" spans="1:14" x14ac:dyDescent="0.25">
      <c r="A9207" t="s">
        <v>569</v>
      </c>
      <c r="B9207" t="s">
        <v>5449</v>
      </c>
      <c r="C9207" t="s">
        <v>20</v>
      </c>
      <c r="D9207" t="s">
        <v>21</v>
      </c>
      <c r="E9207">
        <v>98103</v>
      </c>
      <c r="F9207" t="s">
        <v>22</v>
      </c>
      <c r="G9207" t="s">
        <v>23</v>
      </c>
      <c r="H9207" t="s">
        <v>24</v>
      </c>
      <c r="I9207" t="s">
        <v>24</v>
      </c>
      <c r="J9207" t="s">
        <v>25</v>
      </c>
      <c r="K9207" s="1">
        <v>43146</v>
      </c>
      <c r="L9207" t="s">
        <v>26</v>
      </c>
      <c r="N9207" t="s">
        <v>24</v>
      </c>
    </row>
    <row r="9208" spans="1:14" x14ac:dyDescent="0.25">
      <c r="A9208" t="s">
        <v>5996</v>
      </c>
      <c r="B9208" t="s">
        <v>5997</v>
      </c>
      <c r="C9208" t="s">
        <v>37</v>
      </c>
      <c r="D9208" t="s">
        <v>21</v>
      </c>
      <c r="E9208">
        <v>99336</v>
      </c>
      <c r="F9208" t="s">
        <v>23</v>
      </c>
      <c r="G9208" t="s">
        <v>23</v>
      </c>
      <c r="H9208" t="s">
        <v>24</v>
      </c>
      <c r="I9208" t="s">
        <v>24</v>
      </c>
      <c r="J9208" t="s">
        <v>25</v>
      </c>
      <c r="K9208" s="1">
        <v>43146</v>
      </c>
      <c r="L9208" t="s">
        <v>26</v>
      </c>
      <c r="N9208" t="s">
        <v>24</v>
      </c>
    </row>
    <row r="9209" spans="1:14" x14ac:dyDescent="0.25">
      <c r="A9209" t="s">
        <v>2693</v>
      </c>
      <c r="B9209" t="s">
        <v>10601</v>
      </c>
      <c r="C9209" t="s">
        <v>20</v>
      </c>
      <c r="D9209" t="s">
        <v>21</v>
      </c>
      <c r="E9209">
        <v>98107</v>
      </c>
      <c r="F9209" t="s">
        <v>22</v>
      </c>
      <c r="G9209" t="s">
        <v>22</v>
      </c>
      <c r="H9209" t="s">
        <v>10383</v>
      </c>
      <c r="I9209" t="s">
        <v>212</v>
      </c>
      <c r="J9209" s="1">
        <v>43132</v>
      </c>
      <c r="K9209" s="1">
        <v>43146</v>
      </c>
      <c r="L9209" t="s">
        <v>118</v>
      </c>
      <c r="N9209" t="s">
        <v>1992</v>
      </c>
    </row>
    <row r="9210" spans="1:14" x14ac:dyDescent="0.25">
      <c r="A9210" t="s">
        <v>5998</v>
      </c>
      <c r="B9210" t="s">
        <v>5999</v>
      </c>
      <c r="C9210" t="s">
        <v>37</v>
      </c>
      <c r="D9210" t="s">
        <v>21</v>
      </c>
      <c r="E9210">
        <v>99337</v>
      </c>
      <c r="F9210" t="s">
        <v>23</v>
      </c>
      <c r="G9210" t="s">
        <v>23</v>
      </c>
      <c r="H9210" t="s">
        <v>24</v>
      </c>
      <c r="I9210" t="s">
        <v>24</v>
      </c>
      <c r="J9210" t="s">
        <v>25</v>
      </c>
      <c r="K9210" s="1">
        <v>43146</v>
      </c>
      <c r="L9210" t="s">
        <v>26</v>
      </c>
      <c r="N9210" t="s">
        <v>24</v>
      </c>
    </row>
    <row r="9211" spans="1:14" x14ac:dyDescent="0.25">
      <c r="A9211" t="s">
        <v>9807</v>
      </c>
      <c r="B9211" t="s">
        <v>9808</v>
      </c>
      <c r="C9211" t="s">
        <v>9809</v>
      </c>
      <c r="D9211" t="s">
        <v>21</v>
      </c>
      <c r="E9211">
        <v>98557</v>
      </c>
      <c r="F9211" t="s">
        <v>22</v>
      </c>
      <c r="G9211" t="s">
        <v>23</v>
      </c>
      <c r="H9211" t="s">
        <v>24</v>
      </c>
      <c r="I9211" t="s">
        <v>24</v>
      </c>
      <c r="J9211" t="s">
        <v>25</v>
      </c>
      <c r="K9211" s="1">
        <v>43146</v>
      </c>
      <c r="L9211" t="s">
        <v>26</v>
      </c>
      <c r="N9211" t="s">
        <v>24</v>
      </c>
    </row>
    <row r="9212" spans="1:14" x14ac:dyDescent="0.25">
      <c r="A9212" t="s">
        <v>356</v>
      </c>
      <c r="B9212" t="s">
        <v>6040</v>
      </c>
      <c r="C9212" t="s">
        <v>34</v>
      </c>
      <c r="D9212" t="s">
        <v>21</v>
      </c>
      <c r="E9212">
        <v>98662</v>
      </c>
      <c r="F9212" t="s">
        <v>22</v>
      </c>
      <c r="G9212" t="s">
        <v>22</v>
      </c>
      <c r="H9212" t="s">
        <v>10383</v>
      </c>
      <c r="I9212" t="s">
        <v>203</v>
      </c>
      <c r="J9212" t="s">
        <v>59</v>
      </c>
      <c r="K9212" s="1">
        <v>43146</v>
      </c>
      <c r="L9212" t="s">
        <v>60</v>
      </c>
      <c r="M9212" t="str">
        <f>HYPERLINK("https://www.regulations.gov/docket?D=FDA-2018-H-0733")</f>
        <v>https://www.regulations.gov/docket?D=FDA-2018-H-0733</v>
      </c>
      <c r="N9212" t="s">
        <v>59</v>
      </c>
    </row>
    <row r="9213" spans="1:14" x14ac:dyDescent="0.25">
      <c r="A9213" t="s">
        <v>154</v>
      </c>
      <c r="B9213" t="s">
        <v>3036</v>
      </c>
      <c r="C9213" t="s">
        <v>108</v>
      </c>
      <c r="D9213" t="s">
        <v>21</v>
      </c>
      <c r="E9213">
        <v>98203</v>
      </c>
      <c r="F9213" t="s">
        <v>22</v>
      </c>
      <c r="G9213" t="s">
        <v>22</v>
      </c>
      <c r="H9213" t="s">
        <v>116</v>
      </c>
      <c r="I9213" t="s">
        <v>117</v>
      </c>
      <c r="J9213" s="1">
        <v>43129</v>
      </c>
      <c r="K9213" s="1">
        <v>43146</v>
      </c>
      <c r="L9213" t="s">
        <v>118</v>
      </c>
      <c r="N9213" t="s">
        <v>1849</v>
      </c>
    </row>
    <row r="9214" spans="1:14" x14ac:dyDescent="0.25">
      <c r="A9214" t="s">
        <v>10602</v>
      </c>
      <c r="B9214" t="s">
        <v>10603</v>
      </c>
      <c r="C9214" t="s">
        <v>286</v>
      </c>
      <c r="D9214" t="s">
        <v>21</v>
      </c>
      <c r="E9214">
        <v>98506</v>
      </c>
      <c r="F9214" t="s">
        <v>22</v>
      </c>
      <c r="G9214" t="s">
        <v>22</v>
      </c>
      <c r="H9214" t="s">
        <v>116</v>
      </c>
      <c r="I9214" t="s">
        <v>117</v>
      </c>
      <c r="J9214" s="1">
        <v>43131</v>
      </c>
      <c r="K9214" s="1">
        <v>43146</v>
      </c>
      <c r="L9214" t="s">
        <v>118</v>
      </c>
      <c r="N9214" t="s">
        <v>1992</v>
      </c>
    </row>
    <row r="9215" spans="1:14" x14ac:dyDescent="0.25">
      <c r="A9215" t="s">
        <v>6592</v>
      </c>
      <c r="B9215" t="s">
        <v>10298</v>
      </c>
      <c r="C9215" t="s">
        <v>20</v>
      </c>
      <c r="D9215" t="s">
        <v>21</v>
      </c>
      <c r="E9215">
        <v>98144</v>
      </c>
      <c r="F9215" t="s">
        <v>22</v>
      </c>
      <c r="G9215" t="s">
        <v>22</v>
      </c>
      <c r="H9215" t="s">
        <v>104</v>
      </c>
      <c r="I9215" t="s">
        <v>105</v>
      </c>
      <c r="J9215" t="s">
        <v>59</v>
      </c>
      <c r="K9215" s="1">
        <v>43146</v>
      </c>
      <c r="L9215" t="s">
        <v>60</v>
      </c>
      <c r="M9215" t="str">
        <f>HYPERLINK("https://www.regulations.gov/docket?D=FDA-2018-H-0707")</f>
        <v>https://www.regulations.gov/docket?D=FDA-2018-H-0707</v>
      </c>
      <c r="N9215" t="s">
        <v>59</v>
      </c>
    </row>
    <row r="9216" spans="1:14" x14ac:dyDescent="0.25">
      <c r="A9216" t="s">
        <v>1759</v>
      </c>
      <c r="B9216" t="s">
        <v>1760</v>
      </c>
      <c r="C9216" t="s">
        <v>1566</v>
      </c>
      <c r="D9216" t="s">
        <v>21</v>
      </c>
      <c r="E9216">
        <v>98520</v>
      </c>
      <c r="F9216" t="s">
        <v>22</v>
      </c>
      <c r="G9216" t="s">
        <v>23</v>
      </c>
      <c r="H9216" t="s">
        <v>24</v>
      </c>
      <c r="I9216" t="s">
        <v>24</v>
      </c>
      <c r="J9216" t="s">
        <v>25</v>
      </c>
      <c r="K9216" s="1">
        <v>43146</v>
      </c>
      <c r="L9216" t="s">
        <v>26</v>
      </c>
      <c r="N9216" t="s">
        <v>24</v>
      </c>
    </row>
    <row r="9217" spans="1:14" x14ac:dyDescent="0.25">
      <c r="A9217" t="s">
        <v>3498</v>
      </c>
      <c r="B9217" t="s">
        <v>3499</v>
      </c>
      <c r="C9217" t="s">
        <v>3500</v>
      </c>
      <c r="D9217" t="s">
        <v>21</v>
      </c>
      <c r="E9217">
        <v>99361</v>
      </c>
      <c r="F9217" t="s">
        <v>22</v>
      </c>
      <c r="G9217" t="s">
        <v>22</v>
      </c>
      <c r="H9217" t="s">
        <v>116</v>
      </c>
      <c r="I9217" t="s">
        <v>117</v>
      </c>
      <c r="J9217" s="1">
        <v>43087</v>
      </c>
      <c r="K9217" s="1">
        <v>43146</v>
      </c>
      <c r="L9217" t="s">
        <v>118</v>
      </c>
      <c r="N9217" t="s">
        <v>1849</v>
      </c>
    </row>
    <row r="9218" spans="1:14" x14ac:dyDescent="0.25">
      <c r="A9218" t="s">
        <v>7092</v>
      </c>
      <c r="B9218" t="s">
        <v>7093</v>
      </c>
      <c r="C9218" t="s">
        <v>3459</v>
      </c>
      <c r="D9218" t="s">
        <v>21</v>
      </c>
      <c r="E9218">
        <v>99328</v>
      </c>
      <c r="F9218" t="s">
        <v>22</v>
      </c>
      <c r="G9218" t="s">
        <v>22</v>
      </c>
      <c r="H9218" t="s">
        <v>116</v>
      </c>
      <c r="I9218" t="s">
        <v>117</v>
      </c>
      <c r="J9218" s="1">
        <v>43087</v>
      </c>
      <c r="K9218" s="1">
        <v>43146</v>
      </c>
      <c r="L9218" t="s">
        <v>118</v>
      </c>
      <c r="N9218" t="s">
        <v>1849</v>
      </c>
    </row>
    <row r="9219" spans="1:14" x14ac:dyDescent="0.25">
      <c r="A9219" t="s">
        <v>8347</v>
      </c>
      <c r="B9219" t="s">
        <v>8348</v>
      </c>
      <c r="C9219" t="s">
        <v>548</v>
      </c>
      <c r="D9219" t="s">
        <v>21</v>
      </c>
      <c r="E9219">
        <v>98584</v>
      </c>
      <c r="F9219" t="s">
        <v>22</v>
      </c>
      <c r="G9219" t="s">
        <v>23</v>
      </c>
      <c r="H9219" t="s">
        <v>24</v>
      </c>
      <c r="I9219" t="s">
        <v>24</v>
      </c>
      <c r="J9219" t="s">
        <v>25</v>
      </c>
      <c r="K9219" s="1">
        <v>43146</v>
      </c>
      <c r="L9219" t="s">
        <v>26</v>
      </c>
      <c r="N9219" t="s">
        <v>24</v>
      </c>
    </row>
    <row r="9220" spans="1:14" x14ac:dyDescent="0.25">
      <c r="A9220" t="s">
        <v>10604</v>
      </c>
      <c r="B9220" t="s">
        <v>5986</v>
      </c>
      <c r="C9220" t="s">
        <v>1566</v>
      </c>
      <c r="D9220" t="s">
        <v>21</v>
      </c>
      <c r="E9220">
        <v>98520</v>
      </c>
      <c r="F9220" t="s">
        <v>22</v>
      </c>
      <c r="G9220" t="s">
        <v>22</v>
      </c>
      <c r="H9220" t="s">
        <v>116</v>
      </c>
      <c r="I9220" t="s">
        <v>117</v>
      </c>
      <c r="J9220" s="1">
        <v>43130</v>
      </c>
      <c r="K9220" s="1">
        <v>43146</v>
      </c>
      <c r="L9220" t="s">
        <v>118</v>
      </c>
      <c r="N9220" t="s">
        <v>1849</v>
      </c>
    </row>
    <row r="9221" spans="1:14" x14ac:dyDescent="0.25">
      <c r="A9221" t="s">
        <v>4599</v>
      </c>
      <c r="B9221" t="s">
        <v>4600</v>
      </c>
      <c r="C9221" t="s">
        <v>132</v>
      </c>
      <c r="D9221" t="s">
        <v>21</v>
      </c>
      <c r="E9221">
        <v>99301</v>
      </c>
      <c r="F9221" t="s">
        <v>22</v>
      </c>
      <c r="G9221" t="s">
        <v>23</v>
      </c>
      <c r="H9221" t="s">
        <v>24</v>
      </c>
      <c r="I9221" t="s">
        <v>24</v>
      </c>
      <c r="J9221" t="s">
        <v>25</v>
      </c>
      <c r="K9221" s="1">
        <v>43145</v>
      </c>
      <c r="L9221" t="s">
        <v>26</v>
      </c>
      <c r="N9221" t="s">
        <v>24</v>
      </c>
    </row>
    <row r="9222" spans="1:14" x14ac:dyDescent="0.25">
      <c r="A9222" t="s">
        <v>6196</v>
      </c>
      <c r="B9222" t="s">
        <v>6197</v>
      </c>
      <c r="C9222" t="s">
        <v>215</v>
      </c>
      <c r="D9222" t="s">
        <v>21</v>
      </c>
      <c r="E9222">
        <v>98023</v>
      </c>
      <c r="F9222" t="s">
        <v>22</v>
      </c>
      <c r="G9222" t="s">
        <v>23</v>
      </c>
      <c r="H9222" t="s">
        <v>24</v>
      </c>
      <c r="I9222" t="s">
        <v>24</v>
      </c>
      <c r="J9222" t="s">
        <v>25</v>
      </c>
      <c r="K9222" s="1">
        <v>43145</v>
      </c>
      <c r="L9222" t="s">
        <v>26</v>
      </c>
      <c r="N9222" t="s">
        <v>24</v>
      </c>
    </row>
    <row r="9223" spans="1:14" x14ac:dyDescent="0.25">
      <c r="A9223" t="s">
        <v>662</v>
      </c>
      <c r="B9223" t="s">
        <v>4426</v>
      </c>
      <c r="C9223" t="s">
        <v>215</v>
      </c>
      <c r="D9223" t="s">
        <v>21</v>
      </c>
      <c r="E9223">
        <v>98023</v>
      </c>
      <c r="F9223" t="s">
        <v>22</v>
      </c>
      <c r="G9223" t="s">
        <v>23</v>
      </c>
      <c r="H9223" t="s">
        <v>24</v>
      </c>
      <c r="I9223" t="s">
        <v>24</v>
      </c>
      <c r="J9223" t="s">
        <v>25</v>
      </c>
      <c r="K9223" s="1">
        <v>43145</v>
      </c>
      <c r="L9223" t="s">
        <v>26</v>
      </c>
      <c r="N9223" t="s">
        <v>24</v>
      </c>
    </row>
    <row r="9224" spans="1:14" x14ac:dyDescent="0.25">
      <c r="A9224" t="s">
        <v>1599</v>
      </c>
      <c r="B9224" t="s">
        <v>1600</v>
      </c>
      <c r="C9224" t="s">
        <v>20</v>
      </c>
      <c r="D9224" t="s">
        <v>21</v>
      </c>
      <c r="E9224">
        <v>98121</v>
      </c>
      <c r="F9224" t="s">
        <v>23</v>
      </c>
      <c r="G9224" t="s">
        <v>23</v>
      </c>
      <c r="H9224" t="s">
        <v>24</v>
      </c>
      <c r="I9224" t="s">
        <v>24</v>
      </c>
      <c r="J9224" t="s">
        <v>25</v>
      </c>
      <c r="K9224" s="1">
        <v>43145</v>
      </c>
      <c r="L9224" t="s">
        <v>26</v>
      </c>
      <c r="N9224" t="s">
        <v>24</v>
      </c>
    </row>
    <row r="9225" spans="1:14" x14ac:dyDescent="0.25">
      <c r="A9225" t="s">
        <v>1776</v>
      </c>
      <c r="B9225" t="s">
        <v>1777</v>
      </c>
      <c r="C9225" t="s">
        <v>224</v>
      </c>
      <c r="D9225" t="s">
        <v>21</v>
      </c>
      <c r="E9225">
        <v>98133</v>
      </c>
      <c r="F9225" t="s">
        <v>23</v>
      </c>
      <c r="G9225" t="s">
        <v>23</v>
      </c>
      <c r="H9225" t="s">
        <v>24</v>
      </c>
      <c r="I9225" t="s">
        <v>24</v>
      </c>
      <c r="J9225" t="s">
        <v>25</v>
      </c>
      <c r="K9225" s="1">
        <v>43145</v>
      </c>
      <c r="L9225" t="s">
        <v>26</v>
      </c>
      <c r="N9225" t="s">
        <v>24</v>
      </c>
    </row>
    <row r="9226" spans="1:14" x14ac:dyDescent="0.25">
      <c r="A9226" t="s">
        <v>10605</v>
      </c>
      <c r="B9226" t="s">
        <v>10606</v>
      </c>
      <c r="C9226" t="s">
        <v>224</v>
      </c>
      <c r="D9226" t="s">
        <v>21</v>
      </c>
      <c r="E9226">
        <v>98133</v>
      </c>
      <c r="F9226" t="s">
        <v>23</v>
      </c>
      <c r="G9226" t="s">
        <v>23</v>
      </c>
      <c r="H9226" t="s">
        <v>24</v>
      </c>
      <c r="I9226" t="s">
        <v>24</v>
      </c>
      <c r="J9226" t="s">
        <v>25</v>
      </c>
      <c r="K9226" s="1">
        <v>43145</v>
      </c>
      <c r="L9226" t="s">
        <v>26</v>
      </c>
      <c r="N9226" t="s">
        <v>24</v>
      </c>
    </row>
    <row r="9227" spans="1:14" x14ac:dyDescent="0.25">
      <c r="A9227" t="s">
        <v>6132</v>
      </c>
      <c r="B9227" t="s">
        <v>6133</v>
      </c>
      <c r="C9227" t="s">
        <v>1498</v>
      </c>
      <c r="D9227" t="s">
        <v>21</v>
      </c>
      <c r="E9227">
        <v>98335</v>
      </c>
      <c r="F9227" t="s">
        <v>22</v>
      </c>
      <c r="G9227" t="s">
        <v>22</v>
      </c>
      <c r="H9227" t="s">
        <v>104</v>
      </c>
      <c r="I9227" t="s">
        <v>148</v>
      </c>
      <c r="J9227" t="s">
        <v>59</v>
      </c>
      <c r="K9227" s="1">
        <v>43145</v>
      </c>
      <c r="L9227" t="s">
        <v>60</v>
      </c>
      <c r="M9227" t="str">
        <f>HYPERLINK("https://www.regulations.gov/docket?D=FDA-2018-H-0684")</f>
        <v>https://www.regulations.gov/docket?D=FDA-2018-H-0684</v>
      </c>
      <c r="N9227" t="s">
        <v>59</v>
      </c>
    </row>
    <row r="9228" spans="1:14" x14ac:dyDescent="0.25">
      <c r="A9228" t="s">
        <v>818</v>
      </c>
      <c r="B9228" t="s">
        <v>6281</v>
      </c>
      <c r="C9228" t="s">
        <v>215</v>
      </c>
      <c r="D9228" t="s">
        <v>21</v>
      </c>
      <c r="E9228">
        <v>98023</v>
      </c>
      <c r="F9228" t="s">
        <v>22</v>
      </c>
      <c r="G9228" t="s">
        <v>23</v>
      </c>
      <c r="H9228" t="s">
        <v>24</v>
      </c>
      <c r="I9228" t="s">
        <v>24</v>
      </c>
      <c r="J9228" t="s">
        <v>25</v>
      </c>
      <c r="K9228" s="1">
        <v>43145</v>
      </c>
      <c r="L9228" t="s">
        <v>26</v>
      </c>
      <c r="N9228" t="s">
        <v>24</v>
      </c>
    </row>
    <row r="9229" spans="1:14" x14ac:dyDescent="0.25">
      <c r="A9229" t="s">
        <v>3591</v>
      </c>
      <c r="B9229" t="s">
        <v>3592</v>
      </c>
      <c r="C9229" t="s">
        <v>37</v>
      </c>
      <c r="D9229" t="s">
        <v>21</v>
      </c>
      <c r="E9229">
        <v>99336</v>
      </c>
      <c r="F9229" t="s">
        <v>22</v>
      </c>
      <c r="G9229" t="s">
        <v>23</v>
      </c>
      <c r="H9229" t="s">
        <v>24</v>
      </c>
      <c r="I9229" t="s">
        <v>24</v>
      </c>
      <c r="J9229" t="s">
        <v>25</v>
      </c>
      <c r="K9229" s="1">
        <v>43145</v>
      </c>
      <c r="L9229" t="s">
        <v>26</v>
      </c>
      <c r="N9229" t="s">
        <v>24</v>
      </c>
    </row>
    <row r="9230" spans="1:14" x14ac:dyDescent="0.25">
      <c r="A9230" t="s">
        <v>823</v>
      </c>
      <c r="B9230" t="s">
        <v>10607</v>
      </c>
      <c r="C9230" t="s">
        <v>56</v>
      </c>
      <c r="D9230" t="s">
        <v>21</v>
      </c>
      <c r="E9230">
        <v>99352</v>
      </c>
      <c r="F9230" t="s">
        <v>22</v>
      </c>
      <c r="G9230" t="s">
        <v>23</v>
      </c>
      <c r="H9230" t="s">
        <v>24</v>
      </c>
      <c r="I9230" t="s">
        <v>24</v>
      </c>
      <c r="J9230" t="s">
        <v>25</v>
      </c>
      <c r="K9230" s="1">
        <v>43145</v>
      </c>
      <c r="L9230" t="s">
        <v>26</v>
      </c>
      <c r="N9230" t="s">
        <v>24</v>
      </c>
    </row>
    <row r="9231" spans="1:14" x14ac:dyDescent="0.25">
      <c r="A9231" t="s">
        <v>10608</v>
      </c>
      <c r="B9231" t="s">
        <v>7571</v>
      </c>
      <c r="C9231" t="s">
        <v>142</v>
      </c>
      <c r="D9231" t="s">
        <v>21</v>
      </c>
      <c r="E9231">
        <v>98908</v>
      </c>
      <c r="F9231" t="s">
        <v>22</v>
      </c>
      <c r="G9231" t="s">
        <v>23</v>
      </c>
      <c r="H9231" t="s">
        <v>24</v>
      </c>
      <c r="I9231" t="s">
        <v>24</v>
      </c>
      <c r="J9231" t="s">
        <v>25</v>
      </c>
      <c r="K9231" s="1">
        <v>43145</v>
      </c>
      <c r="L9231" t="s">
        <v>26</v>
      </c>
      <c r="N9231" t="s">
        <v>24</v>
      </c>
    </row>
    <row r="9232" spans="1:14" x14ac:dyDescent="0.25">
      <c r="A9232" t="s">
        <v>537</v>
      </c>
      <c r="B9232" t="s">
        <v>7178</v>
      </c>
      <c r="C9232" t="s">
        <v>539</v>
      </c>
      <c r="D9232" t="s">
        <v>21</v>
      </c>
      <c r="E9232">
        <v>98592</v>
      </c>
      <c r="F9232" t="s">
        <v>22</v>
      </c>
      <c r="G9232" t="s">
        <v>23</v>
      </c>
      <c r="H9232" t="s">
        <v>24</v>
      </c>
      <c r="I9232" t="s">
        <v>24</v>
      </c>
      <c r="J9232" t="s">
        <v>25</v>
      </c>
      <c r="K9232" s="1">
        <v>43145</v>
      </c>
      <c r="L9232" t="s">
        <v>26</v>
      </c>
      <c r="N9232" t="s">
        <v>24</v>
      </c>
    </row>
    <row r="9233" spans="1:14" x14ac:dyDescent="0.25">
      <c r="A9233" t="s">
        <v>5028</v>
      </c>
      <c r="B9233" t="s">
        <v>5029</v>
      </c>
      <c r="C9233" t="s">
        <v>56</v>
      </c>
      <c r="D9233" t="s">
        <v>21</v>
      </c>
      <c r="E9233">
        <v>99354</v>
      </c>
      <c r="F9233" t="s">
        <v>22</v>
      </c>
      <c r="G9233" t="s">
        <v>23</v>
      </c>
      <c r="H9233" t="s">
        <v>24</v>
      </c>
      <c r="I9233" t="s">
        <v>24</v>
      </c>
      <c r="J9233" t="s">
        <v>25</v>
      </c>
      <c r="K9233" s="1">
        <v>43145</v>
      </c>
      <c r="L9233" t="s">
        <v>26</v>
      </c>
      <c r="N9233" t="s">
        <v>24</v>
      </c>
    </row>
    <row r="9234" spans="1:14" x14ac:dyDescent="0.25">
      <c r="A9234" t="s">
        <v>10609</v>
      </c>
      <c r="B9234" t="s">
        <v>10610</v>
      </c>
      <c r="C9234" t="s">
        <v>548</v>
      </c>
      <c r="D9234" t="s">
        <v>21</v>
      </c>
      <c r="E9234">
        <v>98584</v>
      </c>
      <c r="F9234" t="s">
        <v>22</v>
      </c>
      <c r="G9234" t="s">
        <v>23</v>
      </c>
      <c r="H9234" t="s">
        <v>24</v>
      </c>
      <c r="I9234" t="s">
        <v>24</v>
      </c>
      <c r="J9234" t="s">
        <v>25</v>
      </c>
      <c r="K9234" s="1">
        <v>43145</v>
      </c>
      <c r="L9234" t="s">
        <v>26</v>
      </c>
      <c r="N9234" t="s">
        <v>24</v>
      </c>
    </row>
    <row r="9235" spans="1:14" x14ac:dyDescent="0.25">
      <c r="A9235" t="s">
        <v>10611</v>
      </c>
      <c r="B9235" t="s">
        <v>10612</v>
      </c>
      <c r="C9235" t="s">
        <v>1566</v>
      </c>
      <c r="D9235" t="s">
        <v>21</v>
      </c>
      <c r="E9235">
        <v>98520</v>
      </c>
      <c r="F9235" t="s">
        <v>22</v>
      </c>
      <c r="G9235" t="s">
        <v>23</v>
      </c>
      <c r="H9235" t="s">
        <v>24</v>
      </c>
      <c r="I9235" t="s">
        <v>24</v>
      </c>
      <c r="J9235" t="s">
        <v>25</v>
      </c>
      <c r="K9235" s="1">
        <v>43145</v>
      </c>
      <c r="L9235" t="s">
        <v>26</v>
      </c>
      <c r="N9235" t="s">
        <v>24</v>
      </c>
    </row>
    <row r="9236" spans="1:14" x14ac:dyDescent="0.25">
      <c r="A9236" t="s">
        <v>2546</v>
      </c>
      <c r="B9236" t="s">
        <v>2547</v>
      </c>
      <c r="C9236" t="s">
        <v>20</v>
      </c>
      <c r="D9236" t="s">
        <v>21</v>
      </c>
      <c r="E9236">
        <v>98103</v>
      </c>
      <c r="F9236" t="s">
        <v>23</v>
      </c>
      <c r="G9236" t="s">
        <v>23</v>
      </c>
      <c r="H9236" t="s">
        <v>24</v>
      </c>
      <c r="I9236" t="s">
        <v>24</v>
      </c>
      <c r="J9236" t="s">
        <v>25</v>
      </c>
      <c r="K9236" s="1">
        <v>43145</v>
      </c>
      <c r="L9236" t="s">
        <v>26</v>
      </c>
      <c r="N9236" t="s">
        <v>24</v>
      </c>
    </row>
    <row r="9237" spans="1:14" x14ac:dyDescent="0.25">
      <c r="A9237" t="s">
        <v>6303</v>
      </c>
      <c r="B9237" t="s">
        <v>6304</v>
      </c>
      <c r="C9237" t="s">
        <v>215</v>
      </c>
      <c r="D9237" t="s">
        <v>21</v>
      </c>
      <c r="E9237">
        <v>98023</v>
      </c>
      <c r="F9237" t="s">
        <v>22</v>
      </c>
      <c r="G9237" t="s">
        <v>23</v>
      </c>
      <c r="H9237" t="s">
        <v>24</v>
      </c>
      <c r="I9237" t="s">
        <v>24</v>
      </c>
      <c r="J9237" t="s">
        <v>25</v>
      </c>
      <c r="K9237" s="1">
        <v>43145</v>
      </c>
      <c r="L9237" t="s">
        <v>26</v>
      </c>
      <c r="N9237" t="s">
        <v>24</v>
      </c>
    </row>
    <row r="9238" spans="1:14" x14ac:dyDescent="0.25">
      <c r="A9238" t="s">
        <v>4740</v>
      </c>
      <c r="B9238" t="s">
        <v>4741</v>
      </c>
      <c r="C9238" t="s">
        <v>4714</v>
      </c>
      <c r="D9238" t="s">
        <v>21</v>
      </c>
      <c r="E9238">
        <v>98942</v>
      </c>
      <c r="F9238" t="s">
        <v>22</v>
      </c>
      <c r="G9238" t="s">
        <v>23</v>
      </c>
      <c r="H9238" t="s">
        <v>24</v>
      </c>
      <c r="I9238" t="s">
        <v>24</v>
      </c>
      <c r="J9238" t="s">
        <v>25</v>
      </c>
      <c r="K9238" s="1">
        <v>43145</v>
      </c>
      <c r="L9238" t="s">
        <v>26</v>
      </c>
      <c r="N9238" t="s">
        <v>24</v>
      </c>
    </row>
    <row r="9239" spans="1:14" x14ac:dyDescent="0.25">
      <c r="A9239" t="s">
        <v>10613</v>
      </c>
      <c r="B9239" t="s">
        <v>10614</v>
      </c>
      <c r="C9239" t="s">
        <v>20</v>
      </c>
      <c r="D9239" t="s">
        <v>21</v>
      </c>
      <c r="E9239">
        <v>98107</v>
      </c>
      <c r="F9239" t="s">
        <v>23</v>
      </c>
      <c r="G9239" t="s">
        <v>23</v>
      </c>
      <c r="H9239" t="s">
        <v>24</v>
      </c>
      <c r="I9239" t="s">
        <v>24</v>
      </c>
      <c r="J9239" t="s">
        <v>25</v>
      </c>
      <c r="K9239" s="1">
        <v>43145</v>
      </c>
      <c r="L9239" t="s">
        <v>26</v>
      </c>
      <c r="N9239" t="s">
        <v>24</v>
      </c>
    </row>
    <row r="9240" spans="1:14" x14ac:dyDescent="0.25">
      <c r="A9240" t="s">
        <v>1632</v>
      </c>
      <c r="B9240" t="s">
        <v>10615</v>
      </c>
      <c r="C9240" t="s">
        <v>20</v>
      </c>
      <c r="D9240" t="s">
        <v>21</v>
      </c>
      <c r="E9240">
        <v>98121</v>
      </c>
      <c r="F9240" t="s">
        <v>23</v>
      </c>
      <c r="G9240" t="s">
        <v>23</v>
      </c>
      <c r="H9240" t="s">
        <v>24</v>
      </c>
      <c r="I9240" t="s">
        <v>24</v>
      </c>
      <c r="J9240" t="s">
        <v>25</v>
      </c>
      <c r="K9240" s="1">
        <v>43145</v>
      </c>
      <c r="L9240" t="s">
        <v>26</v>
      </c>
      <c r="N9240" t="s">
        <v>24</v>
      </c>
    </row>
    <row r="9241" spans="1:14" x14ac:dyDescent="0.25">
      <c r="A9241" t="s">
        <v>2212</v>
      </c>
      <c r="B9241" t="s">
        <v>2213</v>
      </c>
      <c r="C9241" t="s">
        <v>20</v>
      </c>
      <c r="D9241" t="s">
        <v>21</v>
      </c>
      <c r="E9241">
        <v>98107</v>
      </c>
      <c r="F9241" t="s">
        <v>23</v>
      </c>
      <c r="G9241" t="s">
        <v>23</v>
      </c>
      <c r="H9241" t="s">
        <v>24</v>
      </c>
      <c r="I9241" t="s">
        <v>24</v>
      </c>
      <c r="J9241" t="s">
        <v>25</v>
      </c>
      <c r="K9241" s="1">
        <v>43145</v>
      </c>
      <c r="L9241" t="s">
        <v>26</v>
      </c>
      <c r="N9241" t="s">
        <v>24</v>
      </c>
    </row>
    <row r="9242" spans="1:14" x14ac:dyDescent="0.25">
      <c r="A9242" t="s">
        <v>1753</v>
      </c>
      <c r="B9242" t="s">
        <v>1754</v>
      </c>
      <c r="C9242" t="s">
        <v>20</v>
      </c>
      <c r="D9242" t="s">
        <v>21</v>
      </c>
      <c r="E9242">
        <v>98107</v>
      </c>
      <c r="F9242" t="s">
        <v>23</v>
      </c>
      <c r="G9242" t="s">
        <v>23</v>
      </c>
      <c r="H9242" t="s">
        <v>24</v>
      </c>
      <c r="I9242" t="s">
        <v>24</v>
      </c>
      <c r="J9242" t="s">
        <v>25</v>
      </c>
      <c r="K9242" s="1">
        <v>43145</v>
      </c>
      <c r="L9242" t="s">
        <v>26</v>
      </c>
      <c r="N9242" t="s">
        <v>24</v>
      </c>
    </row>
    <row r="9243" spans="1:14" x14ac:dyDescent="0.25">
      <c r="A9243" t="s">
        <v>6020</v>
      </c>
      <c r="B9243" t="s">
        <v>6021</v>
      </c>
      <c r="C9243" t="s">
        <v>209</v>
      </c>
      <c r="D9243" t="s">
        <v>21</v>
      </c>
      <c r="E9243">
        <v>98042</v>
      </c>
      <c r="F9243" t="s">
        <v>22</v>
      </c>
      <c r="G9243" t="s">
        <v>23</v>
      </c>
      <c r="H9243" t="s">
        <v>24</v>
      </c>
      <c r="I9243" t="s">
        <v>24</v>
      </c>
      <c r="J9243" t="s">
        <v>25</v>
      </c>
      <c r="K9243" s="1">
        <v>43144</v>
      </c>
      <c r="L9243" t="s">
        <v>26</v>
      </c>
      <c r="N9243" t="s">
        <v>24</v>
      </c>
    </row>
    <row r="9244" spans="1:14" x14ac:dyDescent="0.25">
      <c r="A9244" t="s">
        <v>946</v>
      </c>
      <c r="B9244" t="s">
        <v>10616</v>
      </c>
      <c r="C9244" t="s">
        <v>202</v>
      </c>
      <c r="D9244" t="s">
        <v>21</v>
      </c>
      <c r="E9244">
        <v>98038</v>
      </c>
      <c r="F9244" t="s">
        <v>22</v>
      </c>
      <c r="G9244" t="s">
        <v>23</v>
      </c>
      <c r="H9244" t="s">
        <v>24</v>
      </c>
      <c r="I9244" t="s">
        <v>24</v>
      </c>
      <c r="J9244" t="s">
        <v>25</v>
      </c>
      <c r="K9244" s="1">
        <v>43144</v>
      </c>
      <c r="L9244" t="s">
        <v>26</v>
      </c>
      <c r="N9244" t="s">
        <v>24</v>
      </c>
    </row>
    <row r="9245" spans="1:14" x14ac:dyDescent="0.25">
      <c r="A9245" t="s">
        <v>10617</v>
      </c>
      <c r="B9245" t="s">
        <v>7034</v>
      </c>
      <c r="C9245" t="s">
        <v>4714</v>
      </c>
      <c r="D9245" t="s">
        <v>21</v>
      </c>
      <c r="E9245">
        <v>98942</v>
      </c>
      <c r="F9245" t="s">
        <v>22</v>
      </c>
      <c r="G9245" t="s">
        <v>23</v>
      </c>
      <c r="H9245" t="s">
        <v>24</v>
      </c>
      <c r="I9245" t="s">
        <v>24</v>
      </c>
      <c r="J9245" t="s">
        <v>25</v>
      </c>
      <c r="K9245" s="1">
        <v>43144</v>
      </c>
      <c r="L9245" t="s">
        <v>26</v>
      </c>
      <c r="N9245" t="s">
        <v>24</v>
      </c>
    </row>
    <row r="9246" spans="1:14" x14ac:dyDescent="0.25">
      <c r="A9246" t="s">
        <v>6022</v>
      </c>
      <c r="B9246" t="s">
        <v>6023</v>
      </c>
      <c r="C9246" t="s">
        <v>209</v>
      </c>
      <c r="D9246" t="s">
        <v>21</v>
      </c>
      <c r="E9246">
        <v>98031</v>
      </c>
      <c r="F9246" t="s">
        <v>22</v>
      </c>
      <c r="G9246" t="s">
        <v>23</v>
      </c>
      <c r="H9246" t="s">
        <v>24</v>
      </c>
      <c r="I9246" t="s">
        <v>24</v>
      </c>
      <c r="J9246" t="s">
        <v>25</v>
      </c>
      <c r="K9246" s="1">
        <v>43144</v>
      </c>
      <c r="L9246" t="s">
        <v>26</v>
      </c>
      <c r="N9246" t="s">
        <v>24</v>
      </c>
    </row>
    <row r="9247" spans="1:14" x14ac:dyDescent="0.25">
      <c r="A9247" t="s">
        <v>6024</v>
      </c>
      <c r="B9247" t="s">
        <v>6025</v>
      </c>
      <c r="C9247" t="s">
        <v>209</v>
      </c>
      <c r="D9247" t="s">
        <v>21</v>
      </c>
      <c r="E9247">
        <v>98031</v>
      </c>
      <c r="F9247" t="s">
        <v>22</v>
      </c>
      <c r="G9247" t="s">
        <v>23</v>
      </c>
      <c r="H9247" t="s">
        <v>24</v>
      </c>
      <c r="I9247" t="s">
        <v>24</v>
      </c>
      <c r="J9247" t="s">
        <v>25</v>
      </c>
      <c r="K9247" s="1">
        <v>43144</v>
      </c>
      <c r="L9247" t="s">
        <v>26</v>
      </c>
      <c r="N9247" t="s">
        <v>24</v>
      </c>
    </row>
    <row r="9248" spans="1:14" x14ac:dyDescent="0.25">
      <c r="A9248" t="s">
        <v>5048</v>
      </c>
      <c r="B9248" t="s">
        <v>5049</v>
      </c>
      <c r="C9248" t="s">
        <v>209</v>
      </c>
      <c r="D9248" t="s">
        <v>21</v>
      </c>
      <c r="E9248">
        <v>98031</v>
      </c>
      <c r="F9248" t="s">
        <v>22</v>
      </c>
      <c r="G9248" t="s">
        <v>23</v>
      </c>
      <c r="H9248" t="s">
        <v>24</v>
      </c>
      <c r="I9248" t="s">
        <v>24</v>
      </c>
      <c r="J9248" t="s">
        <v>25</v>
      </c>
      <c r="K9248" s="1">
        <v>43144</v>
      </c>
      <c r="L9248" t="s">
        <v>26</v>
      </c>
      <c r="N9248" t="s">
        <v>24</v>
      </c>
    </row>
    <row r="9249" spans="1:14" x14ac:dyDescent="0.25">
      <c r="A9249" t="s">
        <v>5768</v>
      </c>
      <c r="B9249" t="s">
        <v>5769</v>
      </c>
      <c r="C9249" t="s">
        <v>529</v>
      </c>
      <c r="D9249" t="s">
        <v>21</v>
      </c>
      <c r="E9249">
        <v>98083</v>
      </c>
      <c r="F9249" t="s">
        <v>23</v>
      </c>
      <c r="G9249" t="s">
        <v>23</v>
      </c>
      <c r="H9249" t="s">
        <v>24</v>
      </c>
      <c r="I9249" t="s">
        <v>24</v>
      </c>
      <c r="J9249" t="s">
        <v>25</v>
      </c>
      <c r="K9249" s="1">
        <v>43144</v>
      </c>
      <c r="L9249" t="s">
        <v>26</v>
      </c>
      <c r="N9249" t="s">
        <v>24</v>
      </c>
    </row>
    <row r="9250" spans="1:14" x14ac:dyDescent="0.25">
      <c r="A9250" t="s">
        <v>10618</v>
      </c>
      <c r="B9250" t="s">
        <v>882</v>
      </c>
      <c r="C9250" t="s">
        <v>202</v>
      </c>
      <c r="D9250" t="s">
        <v>21</v>
      </c>
      <c r="E9250">
        <v>98038</v>
      </c>
      <c r="F9250" t="s">
        <v>22</v>
      </c>
      <c r="G9250" t="s">
        <v>23</v>
      </c>
      <c r="H9250" t="s">
        <v>24</v>
      </c>
      <c r="I9250" t="s">
        <v>24</v>
      </c>
      <c r="J9250" t="s">
        <v>25</v>
      </c>
      <c r="K9250" s="1">
        <v>43144</v>
      </c>
      <c r="L9250" t="s">
        <v>26</v>
      </c>
      <c r="N9250" t="s">
        <v>24</v>
      </c>
    </row>
    <row r="9251" spans="1:14" x14ac:dyDescent="0.25">
      <c r="A9251" t="s">
        <v>4500</v>
      </c>
      <c r="B9251" t="s">
        <v>4501</v>
      </c>
      <c r="C9251" t="s">
        <v>209</v>
      </c>
      <c r="D9251" t="s">
        <v>21</v>
      </c>
      <c r="E9251">
        <v>98032</v>
      </c>
      <c r="F9251" t="s">
        <v>22</v>
      </c>
      <c r="G9251" t="s">
        <v>23</v>
      </c>
      <c r="H9251" t="s">
        <v>24</v>
      </c>
      <c r="I9251" t="s">
        <v>24</v>
      </c>
      <c r="J9251" t="s">
        <v>25</v>
      </c>
      <c r="K9251" s="1">
        <v>43144</v>
      </c>
      <c r="L9251" t="s">
        <v>26</v>
      </c>
      <c r="N9251" t="s">
        <v>24</v>
      </c>
    </row>
    <row r="9252" spans="1:14" x14ac:dyDescent="0.25">
      <c r="A9252" t="s">
        <v>10619</v>
      </c>
      <c r="B9252" t="s">
        <v>10620</v>
      </c>
      <c r="C9252" t="s">
        <v>4714</v>
      </c>
      <c r="D9252" t="s">
        <v>21</v>
      </c>
      <c r="E9252">
        <v>98942</v>
      </c>
      <c r="F9252" t="s">
        <v>22</v>
      </c>
      <c r="G9252" t="s">
        <v>23</v>
      </c>
      <c r="H9252" t="s">
        <v>24</v>
      </c>
      <c r="I9252" t="s">
        <v>24</v>
      </c>
      <c r="J9252" t="s">
        <v>25</v>
      </c>
      <c r="K9252" s="1">
        <v>43144</v>
      </c>
      <c r="L9252" t="s">
        <v>26</v>
      </c>
      <c r="N9252" t="s">
        <v>24</v>
      </c>
    </row>
    <row r="9253" spans="1:14" x14ac:dyDescent="0.25">
      <c r="A9253" t="s">
        <v>4838</v>
      </c>
      <c r="B9253" t="s">
        <v>4839</v>
      </c>
      <c r="C9253" t="s">
        <v>20</v>
      </c>
      <c r="D9253" t="s">
        <v>21</v>
      </c>
      <c r="E9253">
        <v>98107</v>
      </c>
      <c r="F9253" t="s">
        <v>22</v>
      </c>
      <c r="G9253" t="s">
        <v>23</v>
      </c>
      <c r="H9253" t="s">
        <v>24</v>
      </c>
      <c r="I9253" t="s">
        <v>24</v>
      </c>
      <c r="J9253" t="s">
        <v>25</v>
      </c>
      <c r="K9253" s="1">
        <v>43144</v>
      </c>
      <c r="L9253" t="s">
        <v>26</v>
      </c>
      <c r="N9253" t="s">
        <v>24</v>
      </c>
    </row>
    <row r="9254" spans="1:14" x14ac:dyDescent="0.25">
      <c r="A9254" t="s">
        <v>6554</v>
      </c>
      <c r="B9254" t="s">
        <v>6555</v>
      </c>
      <c r="C9254" t="s">
        <v>142</v>
      </c>
      <c r="D9254" t="s">
        <v>21</v>
      </c>
      <c r="E9254">
        <v>98903</v>
      </c>
      <c r="F9254" t="s">
        <v>22</v>
      </c>
      <c r="G9254" t="s">
        <v>23</v>
      </c>
      <c r="H9254" t="s">
        <v>24</v>
      </c>
      <c r="I9254" t="s">
        <v>24</v>
      </c>
      <c r="J9254" t="s">
        <v>25</v>
      </c>
      <c r="K9254" s="1">
        <v>43144</v>
      </c>
      <c r="L9254" t="s">
        <v>26</v>
      </c>
      <c r="N9254" t="s">
        <v>24</v>
      </c>
    </row>
    <row r="9255" spans="1:14" x14ac:dyDescent="0.25">
      <c r="A9255" t="s">
        <v>2744</v>
      </c>
      <c r="B9255" t="s">
        <v>3416</v>
      </c>
      <c r="C9255" t="s">
        <v>555</v>
      </c>
      <c r="D9255" t="s">
        <v>21</v>
      </c>
      <c r="E9255">
        <v>98052</v>
      </c>
      <c r="F9255" t="s">
        <v>22</v>
      </c>
      <c r="G9255" t="s">
        <v>23</v>
      </c>
      <c r="H9255" t="s">
        <v>24</v>
      </c>
      <c r="I9255" t="s">
        <v>24</v>
      </c>
      <c r="J9255" t="s">
        <v>25</v>
      </c>
      <c r="K9255" s="1">
        <v>43144</v>
      </c>
      <c r="L9255" t="s">
        <v>26</v>
      </c>
      <c r="N9255" t="s">
        <v>24</v>
      </c>
    </row>
    <row r="9256" spans="1:14" x14ac:dyDescent="0.25">
      <c r="A9256" t="s">
        <v>7037</v>
      </c>
      <c r="B9256" t="s">
        <v>7038</v>
      </c>
      <c r="C9256" t="s">
        <v>4714</v>
      </c>
      <c r="D9256" t="s">
        <v>21</v>
      </c>
      <c r="E9256">
        <v>98942</v>
      </c>
      <c r="F9256" t="s">
        <v>22</v>
      </c>
      <c r="G9256" t="s">
        <v>23</v>
      </c>
      <c r="H9256" t="s">
        <v>24</v>
      </c>
      <c r="I9256" t="s">
        <v>24</v>
      </c>
      <c r="J9256" t="s">
        <v>25</v>
      </c>
      <c r="K9256" s="1">
        <v>43144</v>
      </c>
      <c r="L9256" t="s">
        <v>26</v>
      </c>
      <c r="N9256" t="s">
        <v>24</v>
      </c>
    </row>
    <row r="9257" spans="1:14" x14ac:dyDescent="0.25">
      <c r="A9257" t="s">
        <v>5540</v>
      </c>
      <c r="B9257" t="s">
        <v>5541</v>
      </c>
      <c r="C9257" t="s">
        <v>20</v>
      </c>
      <c r="D9257" t="s">
        <v>21</v>
      </c>
      <c r="E9257">
        <v>98117</v>
      </c>
      <c r="F9257" t="s">
        <v>22</v>
      </c>
      <c r="G9257" t="s">
        <v>23</v>
      </c>
      <c r="H9257" t="s">
        <v>24</v>
      </c>
      <c r="I9257" t="s">
        <v>24</v>
      </c>
      <c r="J9257" t="s">
        <v>25</v>
      </c>
      <c r="K9257" s="1">
        <v>43144</v>
      </c>
      <c r="L9257" t="s">
        <v>26</v>
      </c>
      <c r="N9257" t="s">
        <v>24</v>
      </c>
    </row>
    <row r="9258" spans="1:14" x14ac:dyDescent="0.25">
      <c r="A9258" t="s">
        <v>5147</v>
      </c>
      <c r="B9258" t="s">
        <v>5148</v>
      </c>
      <c r="C9258" t="s">
        <v>209</v>
      </c>
      <c r="D9258" t="s">
        <v>21</v>
      </c>
      <c r="E9258">
        <v>98032</v>
      </c>
      <c r="F9258" t="s">
        <v>22</v>
      </c>
      <c r="G9258" t="s">
        <v>23</v>
      </c>
      <c r="H9258" t="s">
        <v>24</v>
      </c>
      <c r="I9258" t="s">
        <v>24</v>
      </c>
      <c r="J9258" t="s">
        <v>25</v>
      </c>
      <c r="K9258" s="1">
        <v>43144</v>
      </c>
      <c r="L9258" t="s">
        <v>26</v>
      </c>
      <c r="N9258" t="s">
        <v>24</v>
      </c>
    </row>
    <row r="9259" spans="1:14" x14ac:dyDescent="0.25">
      <c r="A9259" t="s">
        <v>10621</v>
      </c>
      <c r="B9259" t="s">
        <v>6003</v>
      </c>
      <c r="C9259" t="s">
        <v>1347</v>
      </c>
      <c r="D9259" t="s">
        <v>21</v>
      </c>
      <c r="E9259">
        <v>98248</v>
      </c>
      <c r="F9259" t="s">
        <v>22</v>
      </c>
      <c r="G9259" t="s">
        <v>23</v>
      </c>
      <c r="H9259" t="s">
        <v>24</v>
      </c>
      <c r="I9259" t="s">
        <v>24</v>
      </c>
      <c r="J9259" t="s">
        <v>25</v>
      </c>
      <c r="K9259" s="1">
        <v>43144</v>
      </c>
      <c r="L9259" t="s">
        <v>26</v>
      </c>
      <c r="N9259" t="s">
        <v>24</v>
      </c>
    </row>
    <row r="9260" spans="1:14" x14ac:dyDescent="0.25">
      <c r="A9260" t="s">
        <v>1071</v>
      </c>
      <c r="B9260" t="s">
        <v>1072</v>
      </c>
      <c r="C9260" t="s">
        <v>132</v>
      </c>
      <c r="D9260" t="s">
        <v>21</v>
      </c>
      <c r="E9260">
        <v>99301</v>
      </c>
      <c r="F9260" t="s">
        <v>22</v>
      </c>
      <c r="G9260" t="s">
        <v>23</v>
      </c>
      <c r="H9260" t="s">
        <v>24</v>
      </c>
      <c r="I9260" t="s">
        <v>24</v>
      </c>
      <c r="J9260" t="s">
        <v>25</v>
      </c>
      <c r="K9260" s="1">
        <v>43144</v>
      </c>
      <c r="L9260" t="s">
        <v>26</v>
      </c>
      <c r="N9260" t="s">
        <v>24</v>
      </c>
    </row>
    <row r="9261" spans="1:14" x14ac:dyDescent="0.25">
      <c r="A9261" t="s">
        <v>10622</v>
      </c>
      <c r="B9261" t="s">
        <v>10623</v>
      </c>
      <c r="C9261" t="s">
        <v>209</v>
      </c>
      <c r="D9261" t="s">
        <v>21</v>
      </c>
      <c r="E9261">
        <v>98031</v>
      </c>
      <c r="F9261" t="s">
        <v>22</v>
      </c>
      <c r="G9261" t="s">
        <v>23</v>
      </c>
      <c r="H9261" t="s">
        <v>24</v>
      </c>
      <c r="I9261" t="s">
        <v>24</v>
      </c>
      <c r="J9261" t="s">
        <v>25</v>
      </c>
      <c r="K9261" s="1">
        <v>43144</v>
      </c>
      <c r="L9261" t="s">
        <v>26</v>
      </c>
      <c r="N9261" t="s">
        <v>24</v>
      </c>
    </row>
    <row r="9262" spans="1:14" x14ac:dyDescent="0.25">
      <c r="A9262" t="s">
        <v>356</v>
      </c>
      <c r="B9262" t="s">
        <v>4233</v>
      </c>
      <c r="C9262" t="s">
        <v>209</v>
      </c>
      <c r="D9262" t="s">
        <v>21</v>
      </c>
      <c r="E9262">
        <v>98032</v>
      </c>
      <c r="F9262" t="s">
        <v>22</v>
      </c>
      <c r="G9262" t="s">
        <v>23</v>
      </c>
      <c r="H9262" t="s">
        <v>24</v>
      </c>
      <c r="I9262" t="s">
        <v>24</v>
      </c>
      <c r="J9262" t="s">
        <v>25</v>
      </c>
      <c r="K9262" s="1">
        <v>43144</v>
      </c>
      <c r="L9262" t="s">
        <v>26</v>
      </c>
      <c r="N9262" t="s">
        <v>24</v>
      </c>
    </row>
    <row r="9263" spans="1:14" x14ac:dyDescent="0.25">
      <c r="A9263" t="s">
        <v>5723</v>
      </c>
      <c r="B9263" t="s">
        <v>5724</v>
      </c>
      <c r="C9263" t="s">
        <v>202</v>
      </c>
      <c r="D9263" t="s">
        <v>21</v>
      </c>
      <c r="E9263">
        <v>98038</v>
      </c>
      <c r="F9263" t="s">
        <v>22</v>
      </c>
      <c r="G9263" t="s">
        <v>23</v>
      </c>
      <c r="H9263" t="s">
        <v>24</v>
      </c>
      <c r="I9263" t="s">
        <v>24</v>
      </c>
      <c r="J9263" t="s">
        <v>25</v>
      </c>
      <c r="K9263" s="1">
        <v>43144</v>
      </c>
      <c r="L9263" t="s">
        <v>26</v>
      </c>
      <c r="N9263" t="s">
        <v>24</v>
      </c>
    </row>
    <row r="9264" spans="1:14" x14ac:dyDescent="0.25">
      <c r="A9264" t="s">
        <v>5062</v>
      </c>
      <c r="B9264" t="s">
        <v>5063</v>
      </c>
      <c r="C9264" t="s">
        <v>209</v>
      </c>
      <c r="D9264" t="s">
        <v>21</v>
      </c>
      <c r="E9264">
        <v>98030</v>
      </c>
      <c r="F9264" t="s">
        <v>22</v>
      </c>
      <c r="G9264" t="s">
        <v>23</v>
      </c>
      <c r="H9264" t="s">
        <v>24</v>
      </c>
      <c r="I9264" t="s">
        <v>24</v>
      </c>
      <c r="J9264" t="s">
        <v>25</v>
      </c>
      <c r="K9264" s="1">
        <v>43144</v>
      </c>
      <c r="L9264" t="s">
        <v>26</v>
      </c>
      <c r="N9264" t="s">
        <v>24</v>
      </c>
    </row>
    <row r="9265" spans="1:14" x14ac:dyDescent="0.25">
      <c r="A9265" t="s">
        <v>5965</v>
      </c>
      <c r="B9265" t="s">
        <v>5966</v>
      </c>
      <c r="C9265" t="s">
        <v>1101</v>
      </c>
      <c r="D9265" t="s">
        <v>21</v>
      </c>
      <c r="E9265">
        <v>98230</v>
      </c>
      <c r="F9265" t="s">
        <v>23</v>
      </c>
      <c r="G9265" t="s">
        <v>23</v>
      </c>
      <c r="H9265" t="s">
        <v>24</v>
      </c>
      <c r="I9265" t="s">
        <v>24</v>
      </c>
      <c r="J9265" t="s">
        <v>25</v>
      </c>
      <c r="K9265" s="1">
        <v>43144</v>
      </c>
      <c r="L9265" t="s">
        <v>26</v>
      </c>
      <c r="N9265" t="s">
        <v>24</v>
      </c>
    </row>
    <row r="9266" spans="1:14" x14ac:dyDescent="0.25">
      <c r="A9266" t="s">
        <v>10624</v>
      </c>
      <c r="B9266" t="s">
        <v>10625</v>
      </c>
      <c r="C9266" t="s">
        <v>1101</v>
      </c>
      <c r="D9266" t="s">
        <v>21</v>
      </c>
      <c r="E9266">
        <v>98230</v>
      </c>
      <c r="F9266" t="s">
        <v>23</v>
      </c>
      <c r="G9266" t="s">
        <v>23</v>
      </c>
      <c r="H9266" t="s">
        <v>24</v>
      </c>
      <c r="I9266" t="s">
        <v>24</v>
      </c>
      <c r="J9266" t="s">
        <v>25</v>
      </c>
      <c r="K9266" s="1">
        <v>43144</v>
      </c>
      <c r="L9266" t="s">
        <v>26</v>
      </c>
      <c r="N9266" t="s">
        <v>24</v>
      </c>
    </row>
    <row r="9267" spans="1:14" x14ac:dyDescent="0.25">
      <c r="A9267" t="s">
        <v>4712</v>
      </c>
      <c r="B9267" t="s">
        <v>4713</v>
      </c>
      <c r="C9267" t="s">
        <v>4714</v>
      </c>
      <c r="D9267" t="s">
        <v>21</v>
      </c>
      <c r="E9267">
        <v>98942</v>
      </c>
      <c r="F9267" t="s">
        <v>22</v>
      </c>
      <c r="G9267" t="s">
        <v>23</v>
      </c>
      <c r="H9267" t="s">
        <v>24</v>
      </c>
      <c r="I9267" t="s">
        <v>24</v>
      </c>
      <c r="J9267" t="s">
        <v>25</v>
      </c>
      <c r="K9267" s="1">
        <v>43144</v>
      </c>
      <c r="L9267" t="s">
        <v>26</v>
      </c>
      <c r="N9267" t="s">
        <v>24</v>
      </c>
    </row>
    <row r="9268" spans="1:14" x14ac:dyDescent="0.25">
      <c r="A9268" t="s">
        <v>716</v>
      </c>
      <c r="B9268" t="s">
        <v>717</v>
      </c>
      <c r="C9268" t="s">
        <v>209</v>
      </c>
      <c r="D9268" t="s">
        <v>21</v>
      </c>
      <c r="E9268">
        <v>98030</v>
      </c>
      <c r="F9268" t="s">
        <v>22</v>
      </c>
      <c r="G9268" t="s">
        <v>23</v>
      </c>
      <c r="H9268" t="s">
        <v>24</v>
      </c>
      <c r="I9268" t="s">
        <v>24</v>
      </c>
      <c r="J9268" t="s">
        <v>25</v>
      </c>
      <c r="K9268" s="1">
        <v>43144</v>
      </c>
      <c r="L9268" t="s">
        <v>26</v>
      </c>
      <c r="N9268" t="s">
        <v>24</v>
      </c>
    </row>
    <row r="9269" spans="1:14" x14ac:dyDescent="0.25">
      <c r="A9269" t="s">
        <v>5156</v>
      </c>
      <c r="B9269" t="s">
        <v>5157</v>
      </c>
      <c r="C9269" t="s">
        <v>209</v>
      </c>
      <c r="D9269" t="s">
        <v>21</v>
      </c>
      <c r="E9269">
        <v>98032</v>
      </c>
      <c r="F9269" t="s">
        <v>22</v>
      </c>
      <c r="G9269" t="s">
        <v>23</v>
      </c>
      <c r="H9269" t="s">
        <v>24</v>
      </c>
      <c r="I9269" t="s">
        <v>24</v>
      </c>
      <c r="J9269" t="s">
        <v>25</v>
      </c>
      <c r="K9269" s="1">
        <v>43144</v>
      </c>
      <c r="L9269" t="s">
        <v>26</v>
      </c>
      <c r="N9269" t="s">
        <v>24</v>
      </c>
    </row>
    <row r="9270" spans="1:14" x14ac:dyDescent="0.25">
      <c r="A9270" t="s">
        <v>10626</v>
      </c>
      <c r="B9270" t="s">
        <v>10627</v>
      </c>
      <c r="C9270" t="s">
        <v>227</v>
      </c>
      <c r="D9270" t="s">
        <v>21</v>
      </c>
      <c r="E9270">
        <v>98226</v>
      </c>
      <c r="F9270" t="s">
        <v>23</v>
      </c>
      <c r="G9270" t="s">
        <v>23</v>
      </c>
      <c r="H9270" t="s">
        <v>24</v>
      </c>
      <c r="I9270" t="s">
        <v>24</v>
      </c>
      <c r="J9270" t="s">
        <v>25</v>
      </c>
      <c r="K9270" s="1">
        <v>43144</v>
      </c>
      <c r="L9270" t="s">
        <v>26</v>
      </c>
      <c r="N9270" t="s">
        <v>24</v>
      </c>
    </row>
    <row r="9271" spans="1:14" x14ac:dyDescent="0.25">
      <c r="A9271" t="s">
        <v>6737</v>
      </c>
      <c r="B9271" t="s">
        <v>6738</v>
      </c>
      <c r="C9271" t="s">
        <v>377</v>
      </c>
      <c r="D9271" t="s">
        <v>21</v>
      </c>
      <c r="E9271">
        <v>98027</v>
      </c>
      <c r="F9271" t="s">
        <v>23</v>
      </c>
      <c r="G9271" t="s">
        <v>23</v>
      </c>
      <c r="H9271" t="s">
        <v>24</v>
      </c>
      <c r="I9271" t="s">
        <v>24</v>
      </c>
      <c r="J9271" t="s">
        <v>25</v>
      </c>
      <c r="K9271" s="1">
        <v>43144</v>
      </c>
      <c r="L9271" t="s">
        <v>26</v>
      </c>
      <c r="N9271" t="s">
        <v>24</v>
      </c>
    </row>
    <row r="9272" spans="1:14" x14ac:dyDescent="0.25">
      <c r="A9272" t="s">
        <v>6552</v>
      </c>
      <c r="B9272" t="s">
        <v>10628</v>
      </c>
      <c r="C9272" t="s">
        <v>548</v>
      </c>
      <c r="D9272" t="s">
        <v>21</v>
      </c>
      <c r="E9272">
        <v>98584</v>
      </c>
      <c r="F9272" t="s">
        <v>22</v>
      </c>
      <c r="G9272" t="s">
        <v>23</v>
      </c>
      <c r="H9272" t="s">
        <v>24</v>
      </c>
      <c r="I9272" t="s">
        <v>24</v>
      </c>
      <c r="J9272" t="s">
        <v>25</v>
      </c>
      <c r="K9272" s="1">
        <v>43144</v>
      </c>
      <c r="L9272" t="s">
        <v>26</v>
      </c>
      <c r="N9272" t="s">
        <v>24</v>
      </c>
    </row>
    <row r="9273" spans="1:14" x14ac:dyDescent="0.25">
      <c r="A9273" t="s">
        <v>6414</v>
      </c>
      <c r="B9273" t="s">
        <v>6415</v>
      </c>
      <c r="C9273" t="s">
        <v>1023</v>
      </c>
      <c r="D9273" t="s">
        <v>21</v>
      </c>
      <c r="E9273">
        <v>98541</v>
      </c>
      <c r="F9273" t="s">
        <v>22</v>
      </c>
      <c r="G9273" t="s">
        <v>23</v>
      </c>
      <c r="H9273" t="s">
        <v>24</v>
      </c>
      <c r="I9273" t="s">
        <v>24</v>
      </c>
      <c r="J9273" t="s">
        <v>25</v>
      </c>
      <c r="K9273" s="1">
        <v>43144</v>
      </c>
      <c r="L9273" t="s">
        <v>26</v>
      </c>
      <c r="N9273" t="s">
        <v>24</v>
      </c>
    </row>
    <row r="9274" spans="1:14" x14ac:dyDescent="0.25">
      <c r="A9274" t="s">
        <v>7064</v>
      </c>
      <c r="B9274" t="s">
        <v>7065</v>
      </c>
      <c r="C9274" t="s">
        <v>4714</v>
      </c>
      <c r="D9274" t="s">
        <v>21</v>
      </c>
      <c r="E9274">
        <v>98942</v>
      </c>
      <c r="F9274" t="s">
        <v>22</v>
      </c>
      <c r="G9274" t="s">
        <v>23</v>
      </c>
      <c r="H9274" t="s">
        <v>24</v>
      </c>
      <c r="I9274" t="s">
        <v>24</v>
      </c>
      <c r="J9274" t="s">
        <v>25</v>
      </c>
      <c r="K9274" s="1">
        <v>43144</v>
      </c>
      <c r="L9274" t="s">
        <v>26</v>
      </c>
      <c r="N9274" t="s">
        <v>24</v>
      </c>
    </row>
    <row r="9275" spans="1:14" x14ac:dyDescent="0.25">
      <c r="A9275" t="s">
        <v>6049</v>
      </c>
      <c r="B9275" t="s">
        <v>6050</v>
      </c>
      <c r="C9275" t="s">
        <v>209</v>
      </c>
      <c r="D9275" t="s">
        <v>21</v>
      </c>
      <c r="E9275">
        <v>98032</v>
      </c>
      <c r="F9275" t="s">
        <v>22</v>
      </c>
      <c r="G9275" t="s">
        <v>23</v>
      </c>
      <c r="H9275" t="s">
        <v>24</v>
      </c>
      <c r="I9275" t="s">
        <v>24</v>
      </c>
      <c r="J9275" t="s">
        <v>25</v>
      </c>
      <c r="K9275" s="1">
        <v>43144</v>
      </c>
      <c r="L9275" t="s">
        <v>26</v>
      </c>
      <c r="N9275" t="s">
        <v>24</v>
      </c>
    </row>
    <row r="9276" spans="1:14" x14ac:dyDescent="0.25">
      <c r="A9276" t="s">
        <v>7066</v>
      </c>
      <c r="B9276" t="s">
        <v>7067</v>
      </c>
      <c r="C9276" t="s">
        <v>4714</v>
      </c>
      <c r="D9276" t="s">
        <v>21</v>
      </c>
      <c r="E9276">
        <v>98942</v>
      </c>
      <c r="F9276" t="s">
        <v>22</v>
      </c>
      <c r="G9276" t="s">
        <v>23</v>
      </c>
      <c r="H9276" t="s">
        <v>24</v>
      </c>
      <c r="I9276" t="s">
        <v>24</v>
      </c>
      <c r="J9276" t="s">
        <v>25</v>
      </c>
      <c r="K9276" s="1">
        <v>43144</v>
      </c>
      <c r="L9276" t="s">
        <v>26</v>
      </c>
      <c r="N9276" t="s">
        <v>24</v>
      </c>
    </row>
    <row r="9277" spans="1:14" x14ac:dyDescent="0.25">
      <c r="A9277" t="s">
        <v>5853</v>
      </c>
      <c r="B9277" t="s">
        <v>5854</v>
      </c>
      <c r="C9277" t="s">
        <v>3835</v>
      </c>
      <c r="D9277" t="s">
        <v>21</v>
      </c>
      <c r="E9277">
        <v>98045</v>
      </c>
      <c r="F9277" t="s">
        <v>23</v>
      </c>
      <c r="G9277" t="s">
        <v>23</v>
      </c>
      <c r="H9277" t="s">
        <v>24</v>
      </c>
      <c r="I9277" t="s">
        <v>24</v>
      </c>
      <c r="J9277" t="s">
        <v>25</v>
      </c>
      <c r="K9277" s="1">
        <v>43144</v>
      </c>
      <c r="L9277" t="s">
        <v>26</v>
      </c>
      <c r="N9277" t="s">
        <v>24</v>
      </c>
    </row>
    <row r="9278" spans="1:14" x14ac:dyDescent="0.25">
      <c r="A9278" t="s">
        <v>6053</v>
      </c>
      <c r="B9278" t="s">
        <v>6054</v>
      </c>
      <c r="C9278" t="s">
        <v>209</v>
      </c>
      <c r="D9278" t="s">
        <v>21</v>
      </c>
      <c r="E9278">
        <v>98031</v>
      </c>
      <c r="F9278" t="s">
        <v>22</v>
      </c>
      <c r="G9278" t="s">
        <v>23</v>
      </c>
      <c r="H9278" t="s">
        <v>24</v>
      </c>
      <c r="I9278" t="s">
        <v>24</v>
      </c>
      <c r="J9278" t="s">
        <v>25</v>
      </c>
      <c r="K9278" s="1">
        <v>43144</v>
      </c>
      <c r="L9278" t="s">
        <v>26</v>
      </c>
      <c r="N9278" t="s">
        <v>24</v>
      </c>
    </row>
    <row r="9279" spans="1:14" x14ac:dyDescent="0.25">
      <c r="A9279" t="s">
        <v>10629</v>
      </c>
      <c r="B9279" t="s">
        <v>10630</v>
      </c>
      <c r="C9279" t="s">
        <v>209</v>
      </c>
      <c r="D9279" t="s">
        <v>21</v>
      </c>
      <c r="E9279">
        <v>98032</v>
      </c>
      <c r="F9279" t="s">
        <v>22</v>
      </c>
      <c r="G9279" t="s">
        <v>23</v>
      </c>
      <c r="H9279" t="s">
        <v>24</v>
      </c>
      <c r="I9279" t="s">
        <v>24</v>
      </c>
      <c r="J9279" t="s">
        <v>25</v>
      </c>
      <c r="K9279" s="1">
        <v>43144</v>
      </c>
      <c r="L9279" t="s">
        <v>26</v>
      </c>
      <c r="N9279" t="s">
        <v>24</v>
      </c>
    </row>
    <row r="9280" spans="1:14" x14ac:dyDescent="0.25">
      <c r="A9280" t="s">
        <v>5855</v>
      </c>
      <c r="B9280" t="s">
        <v>5856</v>
      </c>
      <c r="C9280" t="s">
        <v>3835</v>
      </c>
      <c r="D9280" t="s">
        <v>21</v>
      </c>
      <c r="E9280">
        <v>98045</v>
      </c>
      <c r="F9280" t="s">
        <v>23</v>
      </c>
      <c r="G9280" t="s">
        <v>23</v>
      </c>
      <c r="H9280" t="s">
        <v>24</v>
      </c>
      <c r="I9280" t="s">
        <v>24</v>
      </c>
      <c r="J9280" t="s">
        <v>25</v>
      </c>
      <c r="K9280" s="1">
        <v>43144</v>
      </c>
      <c r="L9280" t="s">
        <v>26</v>
      </c>
      <c r="N9280" t="s">
        <v>24</v>
      </c>
    </row>
    <row r="9281" spans="1:14" x14ac:dyDescent="0.25">
      <c r="A9281" t="s">
        <v>10631</v>
      </c>
      <c r="B9281" t="s">
        <v>8346</v>
      </c>
      <c r="C9281" t="s">
        <v>548</v>
      </c>
      <c r="D9281" t="s">
        <v>21</v>
      </c>
      <c r="E9281">
        <v>98584</v>
      </c>
      <c r="F9281" t="s">
        <v>22</v>
      </c>
      <c r="G9281" t="s">
        <v>23</v>
      </c>
      <c r="H9281" t="s">
        <v>24</v>
      </c>
      <c r="I9281" t="s">
        <v>24</v>
      </c>
      <c r="J9281" t="s">
        <v>25</v>
      </c>
      <c r="K9281" s="1">
        <v>43144</v>
      </c>
      <c r="L9281" t="s">
        <v>26</v>
      </c>
      <c r="N9281" t="s">
        <v>24</v>
      </c>
    </row>
    <row r="9282" spans="1:14" x14ac:dyDescent="0.25">
      <c r="A9282" t="s">
        <v>6912</v>
      </c>
      <c r="B9282" t="s">
        <v>6913</v>
      </c>
      <c r="C9282" t="s">
        <v>236</v>
      </c>
      <c r="D9282" t="s">
        <v>21</v>
      </c>
      <c r="E9282">
        <v>98409</v>
      </c>
      <c r="F9282" t="s">
        <v>23</v>
      </c>
      <c r="G9282" t="s">
        <v>23</v>
      </c>
      <c r="H9282" t="s">
        <v>24</v>
      </c>
      <c r="I9282" t="s">
        <v>24</v>
      </c>
      <c r="J9282" t="s">
        <v>25</v>
      </c>
      <c r="K9282" s="1">
        <v>43143</v>
      </c>
      <c r="L9282" t="s">
        <v>26</v>
      </c>
      <c r="N9282" t="s">
        <v>24</v>
      </c>
    </row>
    <row r="9283" spans="1:14" x14ac:dyDescent="0.25">
      <c r="A9283" t="s">
        <v>7391</v>
      </c>
      <c r="B9283" t="s">
        <v>7392</v>
      </c>
      <c r="C9283" t="s">
        <v>632</v>
      </c>
      <c r="D9283" t="s">
        <v>21</v>
      </c>
      <c r="E9283">
        <v>98036</v>
      </c>
      <c r="F9283" t="s">
        <v>22</v>
      </c>
      <c r="G9283" t="s">
        <v>22</v>
      </c>
      <c r="H9283" t="s">
        <v>104</v>
      </c>
      <c r="I9283" t="s">
        <v>148</v>
      </c>
      <c r="J9283" t="s">
        <v>59</v>
      </c>
      <c r="K9283" s="1">
        <v>43143</v>
      </c>
      <c r="L9283" t="s">
        <v>60</v>
      </c>
      <c r="M9283" t="str">
        <f>HYPERLINK("https://www.regulations.gov/docket?D=FDA-2018-H-0629")</f>
        <v>https://www.regulations.gov/docket?D=FDA-2018-H-0629</v>
      </c>
      <c r="N9283" t="s">
        <v>59</v>
      </c>
    </row>
    <row r="9284" spans="1:14" x14ac:dyDescent="0.25">
      <c r="A9284" t="s">
        <v>10632</v>
      </c>
      <c r="B9284" t="s">
        <v>10633</v>
      </c>
      <c r="C9284" t="s">
        <v>37</v>
      </c>
      <c r="D9284" t="s">
        <v>21</v>
      </c>
      <c r="E9284">
        <v>99336</v>
      </c>
      <c r="F9284" t="s">
        <v>22</v>
      </c>
      <c r="G9284" t="s">
        <v>23</v>
      </c>
      <c r="H9284" t="s">
        <v>24</v>
      </c>
      <c r="I9284" t="s">
        <v>24</v>
      </c>
      <c r="J9284" t="s">
        <v>25</v>
      </c>
      <c r="K9284" s="1">
        <v>43143</v>
      </c>
      <c r="L9284" t="s">
        <v>26</v>
      </c>
      <c r="N9284" t="s">
        <v>24</v>
      </c>
    </row>
    <row r="9285" spans="1:14" x14ac:dyDescent="0.25">
      <c r="A9285" t="s">
        <v>4701</v>
      </c>
      <c r="B9285" t="s">
        <v>4702</v>
      </c>
      <c r="C9285" t="s">
        <v>246</v>
      </c>
      <c r="D9285" t="s">
        <v>21</v>
      </c>
      <c r="E9285">
        <v>98312</v>
      </c>
      <c r="F9285" t="s">
        <v>22</v>
      </c>
      <c r="G9285" t="s">
        <v>23</v>
      </c>
      <c r="H9285" t="s">
        <v>24</v>
      </c>
      <c r="I9285" t="s">
        <v>24</v>
      </c>
      <c r="J9285" t="s">
        <v>25</v>
      </c>
      <c r="K9285" s="1">
        <v>43143</v>
      </c>
      <c r="L9285" t="s">
        <v>26</v>
      </c>
      <c r="N9285" t="s">
        <v>24</v>
      </c>
    </row>
    <row r="9286" spans="1:14" x14ac:dyDescent="0.25">
      <c r="A9286" t="s">
        <v>3672</v>
      </c>
      <c r="B9286" t="s">
        <v>3673</v>
      </c>
      <c r="C9286" t="s">
        <v>37</v>
      </c>
      <c r="D9286" t="s">
        <v>21</v>
      </c>
      <c r="E9286">
        <v>99336</v>
      </c>
      <c r="F9286" t="s">
        <v>22</v>
      </c>
      <c r="G9286" t="s">
        <v>23</v>
      </c>
      <c r="H9286" t="s">
        <v>24</v>
      </c>
      <c r="I9286" t="s">
        <v>24</v>
      </c>
      <c r="J9286" t="s">
        <v>25</v>
      </c>
      <c r="K9286" s="1">
        <v>43143</v>
      </c>
      <c r="L9286" t="s">
        <v>26</v>
      </c>
      <c r="N9286" t="s">
        <v>24</v>
      </c>
    </row>
    <row r="9287" spans="1:14" x14ac:dyDescent="0.25">
      <c r="A9287">
        <v>76</v>
      </c>
      <c r="B9287" t="s">
        <v>10634</v>
      </c>
      <c r="C9287" t="s">
        <v>934</v>
      </c>
      <c r="D9287" t="s">
        <v>21</v>
      </c>
      <c r="E9287">
        <v>99344</v>
      </c>
      <c r="F9287" t="s">
        <v>22</v>
      </c>
      <c r="G9287" t="s">
        <v>23</v>
      </c>
      <c r="H9287" t="s">
        <v>24</v>
      </c>
      <c r="I9287" t="s">
        <v>24</v>
      </c>
      <c r="J9287" t="s">
        <v>25</v>
      </c>
      <c r="K9287" s="1">
        <v>43143</v>
      </c>
      <c r="L9287" t="s">
        <v>26</v>
      </c>
      <c r="N9287" t="s">
        <v>24</v>
      </c>
    </row>
    <row r="9288" spans="1:14" x14ac:dyDescent="0.25">
      <c r="A9288" t="s">
        <v>5818</v>
      </c>
      <c r="B9288" t="s">
        <v>5819</v>
      </c>
      <c r="C9288" t="s">
        <v>236</v>
      </c>
      <c r="D9288" t="s">
        <v>21</v>
      </c>
      <c r="E9288">
        <v>98444</v>
      </c>
      <c r="F9288" t="s">
        <v>23</v>
      </c>
      <c r="G9288" t="s">
        <v>23</v>
      </c>
      <c r="H9288" t="s">
        <v>24</v>
      </c>
      <c r="I9288" t="s">
        <v>24</v>
      </c>
      <c r="J9288" t="s">
        <v>25</v>
      </c>
      <c r="K9288" s="1">
        <v>43143</v>
      </c>
      <c r="L9288" t="s">
        <v>26</v>
      </c>
      <c r="N9288" t="s">
        <v>24</v>
      </c>
    </row>
    <row r="9289" spans="1:14" x14ac:dyDescent="0.25">
      <c r="A9289" t="s">
        <v>10635</v>
      </c>
      <c r="B9289" t="s">
        <v>1445</v>
      </c>
      <c r="C9289" t="s">
        <v>236</v>
      </c>
      <c r="D9289" t="s">
        <v>21</v>
      </c>
      <c r="E9289">
        <v>98404</v>
      </c>
      <c r="F9289" t="s">
        <v>23</v>
      </c>
      <c r="G9289" t="s">
        <v>23</v>
      </c>
      <c r="H9289" t="s">
        <v>24</v>
      </c>
      <c r="I9289" t="s">
        <v>24</v>
      </c>
      <c r="J9289" t="s">
        <v>25</v>
      </c>
      <c r="K9289" s="1">
        <v>43143</v>
      </c>
      <c r="L9289" t="s">
        <v>26</v>
      </c>
      <c r="N9289" t="s">
        <v>24</v>
      </c>
    </row>
    <row r="9290" spans="1:14" x14ac:dyDescent="0.25">
      <c r="A9290" t="s">
        <v>3455</v>
      </c>
      <c r="B9290" t="s">
        <v>3456</v>
      </c>
      <c r="C9290" t="s">
        <v>934</v>
      </c>
      <c r="D9290" t="s">
        <v>21</v>
      </c>
      <c r="E9290">
        <v>99344</v>
      </c>
      <c r="F9290" t="s">
        <v>22</v>
      </c>
      <c r="G9290" t="s">
        <v>23</v>
      </c>
      <c r="H9290" t="s">
        <v>24</v>
      </c>
      <c r="I9290" t="s">
        <v>24</v>
      </c>
      <c r="J9290" t="s">
        <v>25</v>
      </c>
      <c r="K9290" s="1">
        <v>43143</v>
      </c>
      <c r="L9290" t="s">
        <v>26</v>
      </c>
      <c r="N9290" t="s">
        <v>24</v>
      </c>
    </row>
    <row r="9291" spans="1:14" x14ac:dyDescent="0.25">
      <c r="A9291" t="s">
        <v>2201</v>
      </c>
      <c r="B9291" t="s">
        <v>6037</v>
      </c>
      <c r="C9291" t="s">
        <v>132</v>
      </c>
      <c r="D9291" t="s">
        <v>21</v>
      </c>
      <c r="E9291">
        <v>99301</v>
      </c>
      <c r="F9291" t="s">
        <v>23</v>
      </c>
      <c r="G9291" t="s">
        <v>23</v>
      </c>
      <c r="H9291" t="s">
        <v>24</v>
      </c>
      <c r="I9291" t="s">
        <v>24</v>
      </c>
      <c r="J9291" t="s">
        <v>25</v>
      </c>
      <c r="K9291" s="1">
        <v>43143</v>
      </c>
      <c r="L9291" t="s">
        <v>26</v>
      </c>
      <c r="N9291" t="s">
        <v>24</v>
      </c>
    </row>
    <row r="9292" spans="1:14" x14ac:dyDescent="0.25">
      <c r="A9292" t="s">
        <v>5095</v>
      </c>
      <c r="B9292" t="s">
        <v>5096</v>
      </c>
      <c r="C9292" t="s">
        <v>37</v>
      </c>
      <c r="D9292" t="s">
        <v>21</v>
      </c>
      <c r="E9292">
        <v>99336</v>
      </c>
      <c r="F9292" t="s">
        <v>22</v>
      </c>
      <c r="G9292" t="s">
        <v>23</v>
      </c>
      <c r="H9292" t="s">
        <v>24</v>
      </c>
      <c r="I9292" t="s">
        <v>24</v>
      </c>
      <c r="J9292" t="s">
        <v>25</v>
      </c>
      <c r="K9292" s="1">
        <v>43143</v>
      </c>
      <c r="L9292" t="s">
        <v>26</v>
      </c>
      <c r="N9292" t="s">
        <v>24</v>
      </c>
    </row>
    <row r="9293" spans="1:14" x14ac:dyDescent="0.25">
      <c r="A9293" t="s">
        <v>6697</v>
      </c>
      <c r="B9293" t="s">
        <v>6698</v>
      </c>
      <c r="C9293" t="s">
        <v>236</v>
      </c>
      <c r="D9293" t="s">
        <v>21</v>
      </c>
      <c r="E9293">
        <v>98444</v>
      </c>
      <c r="F9293" t="s">
        <v>22</v>
      </c>
      <c r="G9293" t="s">
        <v>22</v>
      </c>
      <c r="H9293" t="s">
        <v>116</v>
      </c>
      <c r="I9293" t="s">
        <v>117</v>
      </c>
      <c r="J9293" t="s">
        <v>59</v>
      </c>
      <c r="K9293" s="1">
        <v>43143</v>
      </c>
      <c r="L9293" t="s">
        <v>60</v>
      </c>
      <c r="M9293" t="str">
        <f>HYPERLINK("https://www.regulations.gov/docket?D=FDA-2018-H-0647")</f>
        <v>https://www.regulations.gov/docket?D=FDA-2018-H-0647</v>
      </c>
      <c r="N9293" t="s">
        <v>59</v>
      </c>
    </row>
    <row r="9294" spans="1:14" x14ac:dyDescent="0.25">
      <c r="A9294" t="s">
        <v>5071</v>
      </c>
      <c r="B9294" t="s">
        <v>5072</v>
      </c>
      <c r="C9294" t="s">
        <v>266</v>
      </c>
      <c r="D9294" t="s">
        <v>21</v>
      </c>
      <c r="E9294">
        <v>98002</v>
      </c>
      <c r="F9294" t="s">
        <v>22</v>
      </c>
      <c r="G9294" t="s">
        <v>23</v>
      </c>
      <c r="H9294" t="s">
        <v>24</v>
      </c>
      <c r="I9294" t="s">
        <v>24</v>
      </c>
      <c r="J9294" t="s">
        <v>25</v>
      </c>
      <c r="K9294" s="1">
        <v>43143</v>
      </c>
      <c r="L9294" t="s">
        <v>26</v>
      </c>
      <c r="N9294" t="s">
        <v>24</v>
      </c>
    </row>
    <row r="9295" spans="1:14" x14ac:dyDescent="0.25">
      <c r="A9295" t="s">
        <v>6903</v>
      </c>
      <c r="B9295" t="s">
        <v>6904</v>
      </c>
      <c r="C9295" t="s">
        <v>236</v>
      </c>
      <c r="D9295" t="s">
        <v>21</v>
      </c>
      <c r="E9295">
        <v>98406</v>
      </c>
      <c r="F9295" t="s">
        <v>23</v>
      </c>
      <c r="G9295" t="s">
        <v>23</v>
      </c>
      <c r="H9295" t="s">
        <v>24</v>
      </c>
      <c r="I9295" t="s">
        <v>24</v>
      </c>
      <c r="J9295" t="s">
        <v>25</v>
      </c>
      <c r="K9295" s="1">
        <v>43143</v>
      </c>
      <c r="L9295" t="s">
        <v>26</v>
      </c>
      <c r="N9295" t="s">
        <v>24</v>
      </c>
    </row>
    <row r="9296" spans="1:14" x14ac:dyDescent="0.25">
      <c r="A9296" t="s">
        <v>5375</v>
      </c>
      <c r="B9296" t="s">
        <v>5376</v>
      </c>
      <c r="C9296" t="s">
        <v>108</v>
      </c>
      <c r="D9296" t="s">
        <v>21</v>
      </c>
      <c r="E9296">
        <v>98201</v>
      </c>
      <c r="F9296" t="s">
        <v>22</v>
      </c>
      <c r="G9296" t="s">
        <v>23</v>
      </c>
      <c r="H9296" t="s">
        <v>24</v>
      </c>
      <c r="I9296" t="s">
        <v>24</v>
      </c>
      <c r="J9296" t="s">
        <v>25</v>
      </c>
      <c r="K9296" s="1">
        <v>43143</v>
      </c>
      <c r="L9296" t="s">
        <v>26</v>
      </c>
      <c r="N9296" t="s">
        <v>24</v>
      </c>
    </row>
    <row r="9297" spans="1:14" x14ac:dyDescent="0.25">
      <c r="A9297" t="s">
        <v>5480</v>
      </c>
      <c r="B9297" t="s">
        <v>5481</v>
      </c>
      <c r="C9297" t="s">
        <v>132</v>
      </c>
      <c r="D9297" t="s">
        <v>21</v>
      </c>
      <c r="E9297">
        <v>99301</v>
      </c>
      <c r="F9297" t="s">
        <v>22</v>
      </c>
      <c r="G9297" t="s">
        <v>23</v>
      </c>
      <c r="H9297" t="s">
        <v>24</v>
      </c>
      <c r="I9297" t="s">
        <v>24</v>
      </c>
      <c r="J9297" t="s">
        <v>25</v>
      </c>
      <c r="K9297" s="1">
        <v>43143</v>
      </c>
      <c r="L9297" t="s">
        <v>26</v>
      </c>
      <c r="N9297" t="s">
        <v>24</v>
      </c>
    </row>
    <row r="9298" spans="1:14" x14ac:dyDescent="0.25">
      <c r="A9298" t="s">
        <v>10636</v>
      </c>
      <c r="B9298" t="s">
        <v>3767</v>
      </c>
      <c r="C9298" t="s">
        <v>460</v>
      </c>
      <c r="D9298" t="s">
        <v>21</v>
      </c>
      <c r="E9298">
        <v>98290</v>
      </c>
      <c r="F9298" t="s">
        <v>22</v>
      </c>
      <c r="G9298" t="s">
        <v>23</v>
      </c>
      <c r="H9298" t="s">
        <v>24</v>
      </c>
      <c r="I9298" t="s">
        <v>24</v>
      </c>
      <c r="J9298" t="s">
        <v>25</v>
      </c>
      <c r="K9298" s="1">
        <v>43143</v>
      </c>
      <c r="L9298" t="s">
        <v>26</v>
      </c>
      <c r="N9298" t="s">
        <v>24</v>
      </c>
    </row>
    <row r="9299" spans="1:14" x14ac:dyDescent="0.25">
      <c r="A9299" t="s">
        <v>6596</v>
      </c>
      <c r="B9299" t="s">
        <v>6597</v>
      </c>
      <c r="C9299" t="s">
        <v>132</v>
      </c>
      <c r="D9299" t="s">
        <v>21</v>
      </c>
      <c r="E9299">
        <v>99301</v>
      </c>
      <c r="F9299" t="s">
        <v>23</v>
      </c>
      <c r="G9299" t="s">
        <v>23</v>
      </c>
      <c r="H9299" t="s">
        <v>24</v>
      </c>
      <c r="I9299" t="s">
        <v>24</v>
      </c>
      <c r="J9299" t="s">
        <v>25</v>
      </c>
      <c r="K9299" s="1">
        <v>43143</v>
      </c>
      <c r="L9299" t="s">
        <v>26</v>
      </c>
      <c r="N9299" t="s">
        <v>24</v>
      </c>
    </row>
    <row r="9300" spans="1:14" x14ac:dyDescent="0.25">
      <c r="A9300" t="s">
        <v>5486</v>
      </c>
      <c r="B9300" t="s">
        <v>5487</v>
      </c>
      <c r="C9300" t="s">
        <v>151</v>
      </c>
      <c r="D9300" t="s">
        <v>21</v>
      </c>
      <c r="E9300">
        <v>98499</v>
      </c>
      <c r="F9300" t="s">
        <v>22</v>
      </c>
      <c r="G9300" t="s">
        <v>22</v>
      </c>
      <c r="H9300" t="s">
        <v>104</v>
      </c>
      <c r="I9300" t="s">
        <v>1720</v>
      </c>
      <c r="J9300" t="s">
        <v>59</v>
      </c>
      <c r="K9300" s="1">
        <v>43143</v>
      </c>
      <c r="L9300" t="s">
        <v>821</v>
      </c>
      <c r="M9300" t="str">
        <f>HYPERLINK("https://www.regulations.gov/docket?D=FDA-2018-R-0649")</f>
        <v>https://www.regulations.gov/docket?D=FDA-2018-R-0649</v>
      </c>
      <c r="N9300" t="s">
        <v>59</v>
      </c>
    </row>
    <row r="9301" spans="1:14" x14ac:dyDescent="0.25">
      <c r="A9301" t="s">
        <v>10637</v>
      </c>
      <c r="B9301" t="s">
        <v>10638</v>
      </c>
      <c r="C9301" t="s">
        <v>236</v>
      </c>
      <c r="D9301" t="s">
        <v>21</v>
      </c>
      <c r="E9301">
        <v>98407</v>
      </c>
      <c r="F9301" t="s">
        <v>23</v>
      </c>
      <c r="G9301" t="s">
        <v>23</v>
      </c>
      <c r="H9301" t="s">
        <v>24</v>
      </c>
      <c r="I9301" t="s">
        <v>24</v>
      </c>
      <c r="J9301" t="s">
        <v>25</v>
      </c>
      <c r="K9301" s="1">
        <v>43143</v>
      </c>
      <c r="L9301" t="s">
        <v>26</v>
      </c>
      <c r="N9301" t="s">
        <v>24</v>
      </c>
    </row>
    <row r="9302" spans="1:14" x14ac:dyDescent="0.25">
      <c r="A9302" t="s">
        <v>1383</v>
      </c>
      <c r="B9302" t="s">
        <v>5380</v>
      </c>
      <c r="C9302" t="s">
        <v>108</v>
      </c>
      <c r="D9302" t="s">
        <v>21</v>
      </c>
      <c r="E9302">
        <v>98201</v>
      </c>
      <c r="F9302" t="s">
        <v>22</v>
      </c>
      <c r="G9302" t="s">
        <v>23</v>
      </c>
      <c r="H9302" t="s">
        <v>24</v>
      </c>
      <c r="I9302" t="s">
        <v>24</v>
      </c>
      <c r="J9302" t="s">
        <v>25</v>
      </c>
      <c r="K9302" s="1">
        <v>43143</v>
      </c>
      <c r="L9302" t="s">
        <v>26</v>
      </c>
      <c r="N9302" t="s">
        <v>24</v>
      </c>
    </row>
    <row r="9303" spans="1:14" x14ac:dyDescent="0.25">
      <c r="A9303" t="s">
        <v>556</v>
      </c>
      <c r="B9303" t="s">
        <v>5005</v>
      </c>
      <c r="C9303" t="s">
        <v>266</v>
      </c>
      <c r="D9303" t="s">
        <v>21</v>
      </c>
      <c r="E9303">
        <v>98002</v>
      </c>
      <c r="F9303" t="s">
        <v>22</v>
      </c>
      <c r="G9303" t="s">
        <v>23</v>
      </c>
      <c r="H9303" t="s">
        <v>24</v>
      </c>
      <c r="I9303" t="s">
        <v>24</v>
      </c>
      <c r="J9303" t="s">
        <v>25</v>
      </c>
      <c r="K9303" s="1">
        <v>43143</v>
      </c>
      <c r="L9303" t="s">
        <v>26</v>
      </c>
      <c r="N9303" t="s">
        <v>24</v>
      </c>
    </row>
    <row r="9304" spans="1:14" x14ac:dyDescent="0.25">
      <c r="A9304" t="s">
        <v>556</v>
      </c>
      <c r="B9304" t="s">
        <v>10639</v>
      </c>
      <c r="C9304" t="s">
        <v>20</v>
      </c>
      <c r="D9304" t="s">
        <v>21</v>
      </c>
      <c r="E9304">
        <v>98134</v>
      </c>
      <c r="F9304" t="s">
        <v>22</v>
      </c>
      <c r="G9304" t="s">
        <v>23</v>
      </c>
      <c r="H9304" t="s">
        <v>24</v>
      </c>
      <c r="I9304" t="s">
        <v>24</v>
      </c>
      <c r="J9304" t="s">
        <v>25</v>
      </c>
      <c r="K9304" s="1">
        <v>43143</v>
      </c>
      <c r="L9304" t="s">
        <v>26</v>
      </c>
      <c r="N9304" t="s">
        <v>24</v>
      </c>
    </row>
    <row r="9305" spans="1:14" x14ac:dyDescent="0.25">
      <c r="A9305" t="s">
        <v>9924</v>
      </c>
      <c r="B9305" t="s">
        <v>9925</v>
      </c>
      <c r="C9305" t="s">
        <v>209</v>
      </c>
      <c r="D9305" t="s">
        <v>21</v>
      </c>
      <c r="E9305">
        <v>98032</v>
      </c>
      <c r="F9305" t="s">
        <v>22</v>
      </c>
      <c r="G9305" t="s">
        <v>23</v>
      </c>
      <c r="H9305" t="s">
        <v>24</v>
      </c>
      <c r="I9305" t="s">
        <v>24</v>
      </c>
      <c r="J9305" t="s">
        <v>25</v>
      </c>
      <c r="K9305" s="1">
        <v>43143</v>
      </c>
      <c r="L9305" t="s">
        <v>26</v>
      </c>
      <c r="N9305" t="s">
        <v>24</v>
      </c>
    </row>
    <row r="9306" spans="1:14" x14ac:dyDescent="0.25">
      <c r="A9306" t="s">
        <v>111</v>
      </c>
      <c r="B9306" t="s">
        <v>600</v>
      </c>
      <c r="C9306" t="s">
        <v>268</v>
      </c>
      <c r="D9306" t="s">
        <v>21</v>
      </c>
      <c r="E9306">
        <v>98168</v>
      </c>
      <c r="F9306" t="s">
        <v>22</v>
      </c>
      <c r="G9306" t="s">
        <v>23</v>
      </c>
      <c r="H9306" t="s">
        <v>24</v>
      </c>
      <c r="I9306" t="s">
        <v>24</v>
      </c>
      <c r="J9306" t="s">
        <v>25</v>
      </c>
      <c r="K9306" s="1">
        <v>43142</v>
      </c>
      <c r="L9306" t="s">
        <v>26</v>
      </c>
      <c r="N9306" t="s">
        <v>24</v>
      </c>
    </row>
    <row r="9307" spans="1:14" x14ac:dyDescent="0.25">
      <c r="A9307" t="s">
        <v>356</v>
      </c>
      <c r="B9307" t="s">
        <v>887</v>
      </c>
      <c r="C9307" t="s">
        <v>268</v>
      </c>
      <c r="D9307" t="s">
        <v>21</v>
      </c>
      <c r="E9307">
        <v>98168</v>
      </c>
      <c r="F9307" t="s">
        <v>22</v>
      </c>
      <c r="G9307" t="s">
        <v>23</v>
      </c>
      <c r="H9307" t="s">
        <v>24</v>
      </c>
      <c r="I9307" t="s">
        <v>24</v>
      </c>
      <c r="J9307" t="s">
        <v>25</v>
      </c>
      <c r="K9307" s="1">
        <v>43142</v>
      </c>
      <c r="L9307" t="s">
        <v>26</v>
      </c>
      <c r="N9307" t="s">
        <v>24</v>
      </c>
    </row>
    <row r="9308" spans="1:14" x14ac:dyDescent="0.25">
      <c r="A9308" t="s">
        <v>932</v>
      </c>
      <c r="B9308" t="s">
        <v>933</v>
      </c>
      <c r="C9308" t="s">
        <v>934</v>
      </c>
      <c r="D9308" t="s">
        <v>21</v>
      </c>
      <c r="E9308">
        <v>99344</v>
      </c>
      <c r="F9308" t="s">
        <v>22</v>
      </c>
      <c r="G9308" t="s">
        <v>23</v>
      </c>
      <c r="H9308" t="s">
        <v>24</v>
      </c>
      <c r="I9308" t="s">
        <v>24</v>
      </c>
      <c r="J9308" t="s">
        <v>25</v>
      </c>
      <c r="K9308" s="1">
        <v>43142</v>
      </c>
      <c r="L9308" t="s">
        <v>26</v>
      </c>
      <c r="N9308" t="s">
        <v>24</v>
      </c>
    </row>
    <row r="9309" spans="1:14" x14ac:dyDescent="0.25">
      <c r="A9309" t="s">
        <v>3552</v>
      </c>
      <c r="B9309" t="s">
        <v>10640</v>
      </c>
      <c r="C9309" t="s">
        <v>132</v>
      </c>
      <c r="D9309" t="s">
        <v>21</v>
      </c>
      <c r="E9309">
        <v>99301</v>
      </c>
      <c r="F9309" t="s">
        <v>22</v>
      </c>
      <c r="G9309" t="s">
        <v>23</v>
      </c>
      <c r="H9309" t="s">
        <v>24</v>
      </c>
      <c r="I9309" t="s">
        <v>24</v>
      </c>
      <c r="J9309" t="s">
        <v>25</v>
      </c>
      <c r="K9309" s="1">
        <v>43142</v>
      </c>
      <c r="L9309" t="s">
        <v>26</v>
      </c>
      <c r="N9309" t="s">
        <v>24</v>
      </c>
    </row>
    <row r="9310" spans="1:14" x14ac:dyDescent="0.25">
      <c r="A9310" t="s">
        <v>10641</v>
      </c>
      <c r="B9310" t="s">
        <v>4896</v>
      </c>
      <c r="C9310" t="s">
        <v>1270</v>
      </c>
      <c r="D9310" t="s">
        <v>21</v>
      </c>
      <c r="E9310">
        <v>98021</v>
      </c>
      <c r="F9310" t="s">
        <v>22</v>
      </c>
      <c r="G9310" t="s">
        <v>23</v>
      </c>
      <c r="H9310" t="s">
        <v>24</v>
      </c>
      <c r="I9310" t="s">
        <v>24</v>
      </c>
      <c r="J9310" t="s">
        <v>25</v>
      </c>
      <c r="K9310" s="1">
        <v>43141</v>
      </c>
      <c r="L9310" t="s">
        <v>26</v>
      </c>
      <c r="N9310" t="s">
        <v>24</v>
      </c>
    </row>
    <row r="9311" spans="1:14" x14ac:dyDescent="0.25">
      <c r="A9311" t="s">
        <v>10642</v>
      </c>
      <c r="B9311" t="s">
        <v>10643</v>
      </c>
      <c r="C9311" t="s">
        <v>1270</v>
      </c>
      <c r="D9311" t="s">
        <v>21</v>
      </c>
      <c r="E9311">
        <v>98021</v>
      </c>
      <c r="F9311" t="s">
        <v>22</v>
      </c>
      <c r="G9311" t="s">
        <v>23</v>
      </c>
      <c r="H9311" t="s">
        <v>24</v>
      </c>
      <c r="I9311" t="s">
        <v>24</v>
      </c>
      <c r="J9311" t="s">
        <v>25</v>
      </c>
      <c r="K9311" s="1">
        <v>43141</v>
      </c>
      <c r="L9311" t="s">
        <v>26</v>
      </c>
      <c r="N9311" t="s">
        <v>24</v>
      </c>
    </row>
    <row r="9312" spans="1:14" x14ac:dyDescent="0.25">
      <c r="A9312" t="s">
        <v>10644</v>
      </c>
      <c r="B9312" t="s">
        <v>10645</v>
      </c>
      <c r="C9312" t="s">
        <v>20</v>
      </c>
      <c r="D9312" t="s">
        <v>21</v>
      </c>
      <c r="E9312">
        <v>98126</v>
      </c>
      <c r="F9312" t="s">
        <v>22</v>
      </c>
      <c r="G9312" t="s">
        <v>23</v>
      </c>
      <c r="H9312" t="s">
        <v>24</v>
      </c>
      <c r="I9312" t="s">
        <v>24</v>
      </c>
      <c r="J9312" t="s">
        <v>25</v>
      </c>
      <c r="K9312" s="1">
        <v>43141</v>
      </c>
      <c r="L9312" t="s">
        <v>26</v>
      </c>
      <c r="N9312" t="s">
        <v>24</v>
      </c>
    </row>
    <row r="9313" spans="1:14" x14ac:dyDescent="0.25">
      <c r="A9313" t="s">
        <v>6579</v>
      </c>
      <c r="B9313" t="s">
        <v>6580</v>
      </c>
      <c r="C9313" t="s">
        <v>266</v>
      </c>
      <c r="D9313" t="s">
        <v>21</v>
      </c>
      <c r="E9313">
        <v>98002</v>
      </c>
      <c r="F9313" t="s">
        <v>22</v>
      </c>
      <c r="G9313" t="s">
        <v>23</v>
      </c>
      <c r="H9313" t="s">
        <v>24</v>
      </c>
      <c r="I9313" t="s">
        <v>24</v>
      </c>
      <c r="J9313" t="s">
        <v>25</v>
      </c>
      <c r="K9313" s="1">
        <v>43141</v>
      </c>
      <c r="L9313" t="s">
        <v>26</v>
      </c>
      <c r="N9313" t="s">
        <v>24</v>
      </c>
    </row>
    <row r="9314" spans="1:14" x14ac:dyDescent="0.25">
      <c r="A9314" t="s">
        <v>6864</v>
      </c>
      <c r="B9314" t="s">
        <v>6865</v>
      </c>
      <c r="C9314" t="s">
        <v>266</v>
      </c>
      <c r="D9314" t="s">
        <v>21</v>
      </c>
      <c r="E9314">
        <v>98002</v>
      </c>
      <c r="F9314" t="s">
        <v>22</v>
      </c>
      <c r="G9314" t="s">
        <v>23</v>
      </c>
      <c r="H9314" t="s">
        <v>24</v>
      </c>
      <c r="I9314" t="s">
        <v>24</v>
      </c>
      <c r="J9314" t="s">
        <v>25</v>
      </c>
      <c r="K9314" s="1">
        <v>43141</v>
      </c>
      <c r="L9314" t="s">
        <v>26</v>
      </c>
      <c r="N9314" t="s">
        <v>24</v>
      </c>
    </row>
    <row r="9315" spans="1:14" x14ac:dyDescent="0.25">
      <c r="A9315" t="s">
        <v>3024</v>
      </c>
      <c r="B9315" t="s">
        <v>3025</v>
      </c>
      <c r="C9315" t="s">
        <v>1270</v>
      </c>
      <c r="D9315" t="s">
        <v>21</v>
      </c>
      <c r="E9315">
        <v>98011</v>
      </c>
      <c r="F9315" t="s">
        <v>22</v>
      </c>
      <c r="G9315" t="s">
        <v>23</v>
      </c>
      <c r="H9315" t="s">
        <v>24</v>
      </c>
      <c r="I9315" t="s">
        <v>24</v>
      </c>
      <c r="J9315" t="s">
        <v>25</v>
      </c>
      <c r="K9315" s="1">
        <v>43141</v>
      </c>
      <c r="L9315" t="s">
        <v>26</v>
      </c>
      <c r="N9315" t="s">
        <v>24</v>
      </c>
    </row>
    <row r="9316" spans="1:14" x14ac:dyDescent="0.25">
      <c r="A9316" t="s">
        <v>5212</v>
      </c>
      <c r="B9316" t="s">
        <v>5213</v>
      </c>
      <c r="C9316" t="s">
        <v>1270</v>
      </c>
      <c r="D9316" t="s">
        <v>21</v>
      </c>
      <c r="E9316">
        <v>98011</v>
      </c>
      <c r="F9316" t="s">
        <v>22</v>
      </c>
      <c r="G9316" t="s">
        <v>23</v>
      </c>
      <c r="H9316" t="s">
        <v>24</v>
      </c>
      <c r="I9316" t="s">
        <v>24</v>
      </c>
      <c r="J9316" t="s">
        <v>25</v>
      </c>
      <c r="K9316" s="1">
        <v>43141</v>
      </c>
      <c r="L9316" t="s">
        <v>26</v>
      </c>
      <c r="N9316" t="s">
        <v>24</v>
      </c>
    </row>
    <row r="9317" spans="1:14" x14ac:dyDescent="0.25">
      <c r="A9317" t="s">
        <v>77</v>
      </c>
      <c r="B9317" t="s">
        <v>6347</v>
      </c>
      <c r="C9317" t="s">
        <v>266</v>
      </c>
      <c r="D9317" t="s">
        <v>21</v>
      </c>
      <c r="E9317">
        <v>98002</v>
      </c>
      <c r="F9317" t="s">
        <v>22</v>
      </c>
      <c r="G9317" t="s">
        <v>23</v>
      </c>
      <c r="H9317" t="s">
        <v>24</v>
      </c>
      <c r="I9317" t="s">
        <v>24</v>
      </c>
      <c r="J9317" t="s">
        <v>25</v>
      </c>
      <c r="K9317" s="1">
        <v>43141</v>
      </c>
      <c r="L9317" t="s">
        <v>26</v>
      </c>
      <c r="N9317" t="s">
        <v>24</v>
      </c>
    </row>
    <row r="9318" spans="1:14" x14ac:dyDescent="0.25">
      <c r="A9318" t="s">
        <v>77</v>
      </c>
      <c r="B9318" t="s">
        <v>6234</v>
      </c>
      <c r="C9318" t="s">
        <v>215</v>
      </c>
      <c r="D9318" t="s">
        <v>21</v>
      </c>
      <c r="E9318">
        <v>98023</v>
      </c>
      <c r="F9318" t="s">
        <v>22</v>
      </c>
      <c r="G9318" t="s">
        <v>23</v>
      </c>
      <c r="H9318" t="s">
        <v>24</v>
      </c>
      <c r="I9318" t="s">
        <v>24</v>
      </c>
      <c r="J9318" t="s">
        <v>25</v>
      </c>
      <c r="K9318" s="1">
        <v>43141</v>
      </c>
      <c r="L9318" t="s">
        <v>26</v>
      </c>
      <c r="N9318" t="s">
        <v>24</v>
      </c>
    </row>
    <row r="9319" spans="1:14" x14ac:dyDescent="0.25">
      <c r="A9319" t="s">
        <v>6963</v>
      </c>
      <c r="B9319" t="s">
        <v>6964</v>
      </c>
      <c r="C9319" t="s">
        <v>6965</v>
      </c>
      <c r="D9319" t="s">
        <v>21</v>
      </c>
      <c r="E9319">
        <v>98577</v>
      </c>
      <c r="F9319" t="s">
        <v>22</v>
      </c>
      <c r="G9319" t="s">
        <v>23</v>
      </c>
      <c r="H9319" t="s">
        <v>24</v>
      </c>
      <c r="I9319" t="s">
        <v>24</v>
      </c>
      <c r="J9319" t="s">
        <v>25</v>
      </c>
      <c r="K9319" s="1">
        <v>43140</v>
      </c>
      <c r="L9319" t="s">
        <v>26</v>
      </c>
      <c r="N9319" t="s">
        <v>24</v>
      </c>
    </row>
    <row r="9320" spans="1:14" x14ac:dyDescent="0.25">
      <c r="A9320" t="s">
        <v>9801</v>
      </c>
      <c r="B9320" t="s">
        <v>9802</v>
      </c>
      <c r="C9320" t="s">
        <v>1023</v>
      </c>
      <c r="D9320" t="s">
        <v>21</v>
      </c>
      <c r="E9320">
        <v>98541</v>
      </c>
      <c r="F9320" t="s">
        <v>22</v>
      </c>
      <c r="G9320" t="s">
        <v>23</v>
      </c>
      <c r="H9320" t="s">
        <v>24</v>
      </c>
      <c r="I9320" t="s">
        <v>24</v>
      </c>
      <c r="J9320" t="s">
        <v>25</v>
      </c>
      <c r="K9320" s="1">
        <v>43140</v>
      </c>
      <c r="L9320" t="s">
        <v>26</v>
      </c>
      <c r="N9320" t="s">
        <v>24</v>
      </c>
    </row>
    <row r="9321" spans="1:14" x14ac:dyDescent="0.25">
      <c r="A9321" t="s">
        <v>9805</v>
      </c>
      <c r="B9321" t="s">
        <v>9806</v>
      </c>
      <c r="C9321" t="s">
        <v>1023</v>
      </c>
      <c r="D9321" t="s">
        <v>21</v>
      </c>
      <c r="E9321">
        <v>98541</v>
      </c>
      <c r="F9321" t="s">
        <v>22</v>
      </c>
      <c r="G9321" t="s">
        <v>23</v>
      </c>
      <c r="H9321" t="s">
        <v>24</v>
      </c>
      <c r="I9321" t="s">
        <v>24</v>
      </c>
      <c r="J9321" t="s">
        <v>25</v>
      </c>
      <c r="K9321" s="1">
        <v>43140</v>
      </c>
      <c r="L9321" t="s">
        <v>26</v>
      </c>
      <c r="N9321" t="s">
        <v>24</v>
      </c>
    </row>
    <row r="9322" spans="1:14" x14ac:dyDescent="0.25">
      <c r="A9322" t="s">
        <v>10646</v>
      </c>
      <c r="B9322" t="s">
        <v>3071</v>
      </c>
      <c r="C9322" t="s">
        <v>632</v>
      </c>
      <c r="D9322" t="s">
        <v>21</v>
      </c>
      <c r="E9322">
        <v>98036</v>
      </c>
      <c r="F9322" t="s">
        <v>22</v>
      </c>
      <c r="G9322" t="s">
        <v>23</v>
      </c>
      <c r="H9322" t="s">
        <v>24</v>
      </c>
      <c r="I9322" t="s">
        <v>24</v>
      </c>
      <c r="J9322" t="s">
        <v>25</v>
      </c>
      <c r="K9322" s="1">
        <v>43140</v>
      </c>
      <c r="L9322" t="s">
        <v>26</v>
      </c>
      <c r="N9322" t="s">
        <v>24</v>
      </c>
    </row>
    <row r="9323" spans="1:14" x14ac:dyDescent="0.25">
      <c r="A9323" t="s">
        <v>4876</v>
      </c>
      <c r="B9323" t="s">
        <v>4263</v>
      </c>
      <c r="C9323" t="s">
        <v>34</v>
      </c>
      <c r="D9323" t="s">
        <v>21</v>
      </c>
      <c r="E9323">
        <v>98684</v>
      </c>
      <c r="F9323" t="s">
        <v>22</v>
      </c>
      <c r="G9323" t="s">
        <v>23</v>
      </c>
      <c r="H9323" t="s">
        <v>24</v>
      </c>
      <c r="I9323" t="s">
        <v>24</v>
      </c>
      <c r="J9323" t="s">
        <v>25</v>
      </c>
      <c r="K9323" s="1">
        <v>43139</v>
      </c>
      <c r="L9323" t="s">
        <v>26</v>
      </c>
      <c r="N9323" t="s">
        <v>24</v>
      </c>
    </row>
    <row r="9324" spans="1:14" x14ac:dyDescent="0.25">
      <c r="A9324" t="s">
        <v>6186</v>
      </c>
      <c r="B9324" t="s">
        <v>6187</v>
      </c>
      <c r="C9324" t="s">
        <v>215</v>
      </c>
      <c r="D9324" t="s">
        <v>21</v>
      </c>
      <c r="E9324">
        <v>98005</v>
      </c>
      <c r="F9324" t="s">
        <v>22</v>
      </c>
      <c r="G9324" t="s">
        <v>23</v>
      </c>
      <c r="H9324" t="s">
        <v>24</v>
      </c>
      <c r="I9324" t="s">
        <v>24</v>
      </c>
      <c r="J9324" t="s">
        <v>25</v>
      </c>
      <c r="K9324" s="1">
        <v>43139</v>
      </c>
      <c r="L9324" t="s">
        <v>26</v>
      </c>
      <c r="N9324" t="s">
        <v>24</v>
      </c>
    </row>
    <row r="9325" spans="1:14" x14ac:dyDescent="0.25">
      <c r="A9325" t="s">
        <v>111</v>
      </c>
      <c r="B9325" t="s">
        <v>6269</v>
      </c>
      <c r="C9325" t="s">
        <v>215</v>
      </c>
      <c r="D9325" t="s">
        <v>21</v>
      </c>
      <c r="E9325">
        <v>98003</v>
      </c>
      <c r="F9325" t="s">
        <v>22</v>
      </c>
      <c r="G9325" t="s">
        <v>23</v>
      </c>
      <c r="H9325" t="s">
        <v>24</v>
      </c>
      <c r="I9325" t="s">
        <v>24</v>
      </c>
      <c r="J9325" t="s">
        <v>25</v>
      </c>
      <c r="K9325" s="1">
        <v>43139</v>
      </c>
      <c r="L9325" t="s">
        <v>26</v>
      </c>
      <c r="N9325" t="s">
        <v>24</v>
      </c>
    </row>
    <row r="9326" spans="1:14" x14ac:dyDescent="0.25">
      <c r="A9326" t="s">
        <v>10647</v>
      </c>
      <c r="B9326" t="s">
        <v>10648</v>
      </c>
      <c r="C9326" t="s">
        <v>215</v>
      </c>
      <c r="D9326" t="s">
        <v>21</v>
      </c>
      <c r="E9326">
        <v>98003</v>
      </c>
      <c r="F9326" t="s">
        <v>22</v>
      </c>
      <c r="G9326" t="s">
        <v>23</v>
      </c>
      <c r="H9326" t="s">
        <v>24</v>
      </c>
      <c r="I9326" t="s">
        <v>24</v>
      </c>
      <c r="J9326" t="s">
        <v>25</v>
      </c>
      <c r="K9326" s="1">
        <v>43139</v>
      </c>
      <c r="L9326" t="s">
        <v>26</v>
      </c>
      <c r="N9326" t="s">
        <v>24</v>
      </c>
    </row>
    <row r="9327" spans="1:14" x14ac:dyDescent="0.25">
      <c r="A9327" t="s">
        <v>10649</v>
      </c>
      <c r="B9327" t="s">
        <v>4507</v>
      </c>
      <c r="C9327" t="s">
        <v>236</v>
      </c>
      <c r="D9327" t="s">
        <v>21</v>
      </c>
      <c r="E9327">
        <v>98408</v>
      </c>
      <c r="F9327" t="s">
        <v>22</v>
      </c>
      <c r="G9327" t="s">
        <v>22</v>
      </c>
      <c r="H9327" t="s">
        <v>116</v>
      </c>
      <c r="I9327" t="s">
        <v>117</v>
      </c>
      <c r="J9327" s="1">
        <v>43119</v>
      </c>
      <c r="K9327" s="1">
        <v>43139</v>
      </c>
      <c r="L9327" t="s">
        <v>118</v>
      </c>
      <c r="N9327" t="s">
        <v>1849</v>
      </c>
    </row>
    <row r="9328" spans="1:14" x14ac:dyDescent="0.25">
      <c r="A9328" t="s">
        <v>5869</v>
      </c>
      <c r="B9328" t="s">
        <v>6202</v>
      </c>
      <c r="C9328" t="s">
        <v>215</v>
      </c>
      <c r="D9328" t="s">
        <v>21</v>
      </c>
      <c r="E9328">
        <v>98023</v>
      </c>
      <c r="F9328" t="s">
        <v>22</v>
      </c>
      <c r="G9328" t="s">
        <v>23</v>
      </c>
      <c r="H9328" t="s">
        <v>24</v>
      </c>
      <c r="I9328" t="s">
        <v>24</v>
      </c>
      <c r="J9328" t="s">
        <v>25</v>
      </c>
      <c r="K9328" s="1">
        <v>43139</v>
      </c>
      <c r="L9328" t="s">
        <v>26</v>
      </c>
      <c r="N9328" t="s">
        <v>24</v>
      </c>
    </row>
    <row r="9329" spans="1:14" x14ac:dyDescent="0.25">
      <c r="A9329" t="s">
        <v>5981</v>
      </c>
      <c r="B9329" t="s">
        <v>5982</v>
      </c>
      <c r="C9329" t="s">
        <v>1566</v>
      </c>
      <c r="D9329" t="s">
        <v>21</v>
      </c>
      <c r="E9329">
        <v>98520</v>
      </c>
      <c r="F9329" t="s">
        <v>22</v>
      </c>
      <c r="G9329" t="s">
        <v>22</v>
      </c>
      <c r="H9329" t="s">
        <v>9741</v>
      </c>
      <c r="I9329" t="s">
        <v>620</v>
      </c>
      <c r="J9329" s="1">
        <v>43124</v>
      </c>
      <c r="K9329" s="1">
        <v>43139</v>
      </c>
      <c r="L9329" t="s">
        <v>118</v>
      </c>
      <c r="N9329" t="s">
        <v>1849</v>
      </c>
    </row>
    <row r="9330" spans="1:14" x14ac:dyDescent="0.25">
      <c r="A9330" t="s">
        <v>4719</v>
      </c>
      <c r="B9330" t="s">
        <v>4720</v>
      </c>
      <c r="C9330" t="s">
        <v>34</v>
      </c>
      <c r="D9330" t="s">
        <v>21</v>
      </c>
      <c r="E9330">
        <v>98661</v>
      </c>
      <c r="F9330" t="s">
        <v>22</v>
      </c>
      <c r="G9330" t="s">
        <v>23</v>
      </c>
      <c r="H9330" t="s">
        <v>24</v>
      </c>
      <c r="I9330" t="s">
        <v>24</v>
      </c>
      <c r="J9330" t="s">
        <v>25</v>
      </c>
      <c r="K9330" s="1">
        <v>43139</v>
      </c>
      <c r="L9330" t="s">
        <v>26</v>
      </c>
      <c r="N9330" t="s">
        <v>24</v>
      </c>
    </row>
    <row r="9331" spans="1:14" x14ac:dyDescent="0.25">
      <c r="A9331" t="s">
        <v>5947</v>
      </c>
      <c r="B9331" t="s">
        <v>4772</v>
      </c>
      <c r="C9331" t="s">
        <v>34</v>
      </c>
      <c r="D9331" t="s">
        <v>21</v>
      </c>
      <c r="E9331">
        <v>98662</v>
      </c>
      <c r="F9331" t="s">
        <v>22</v>
      </c>
      <c r="G9331" t="s">
        <v>23</v>
      </c>
      <c r="H9331" t="s">
        <v>24</v>
      </c>
      <c r="I9331" t="s">
        <v>24</v>
      </c>
      <c r="J9331" t="s">
        <v>25</v>
      </c>
      <c r="K9331" s="1">
        <v>43139</v>
      </c>
      <c r="L9331" t="s">
        <v>26</v>
      </c>
      <c r="N9331" t="s">
        <v>24</v>
      </c>
    </row>
    <row r="9332" spans="1:14" x14ac:dyDescent="0.25">
      <c r="A9332" t="s">
        <v>4723</v>
      </c>
      <c r="B9332" t="s">
        <v>4724</v>
      </c>
      <c r="C9332" t="s">
        <v>34</v>
      </c>
      <c r="D9332" t="s">
        <v>21</v>
      </c>
      <c r="E9332">
        <v>98685</v>
      </c>
      <c r="F9332" t="s">
        <v>22</v>
      </c>
      <c r="G9332" t="s">
        <v>23</v>
      </c>
      <c r="H9332" t="s">
        <v>24</v>
      </c>
      <c r="I9332" t="s">
        <v>24</v>
      </c>
      <c r="J9332" t="s">
        <v>25</v>
      </c>
      <c r="K9332" s="1">
        <v>43139</v>
      </c>
      <c r="L9332" t="s">
        <v>26</v>
      </c>
      <c r="N9332" t="s">
        <v>24</v>
      </c>
    </row>
    <row r="9333" spans="1:14" x14ac:dyDescent="0.25">
      <c r="A9333" t="s">
        <v>4135</v>
      </c>
      <c r="B9333" t="s">
        <v>3283</v>
      </c>
      <c r="C9333" t="s">
        <v>215</v>
      </c>
      <c r="D9333" t="s">
        <v>21</v>
      </c>
      <c r="E9333">
        <v>98023</v>
      </c>
      <c r="F9333" t="s">
        <v>22</v>
      </c>
      <c r="G9333" t="s">
        <v>23</v>
      </c>
      <c r="H9333" t="s">
        <v>24</v>
      </c>
      <c r="I9333" t="s">
        <v>24</v>
      </c>
      <c r="J9333" t="s">
        <v>25</v>
      </c>
      <c r="K9333" s="1">
        <v>43139</v>
      </c>
      <c r="L9333" t="s">
        <v>26</v>
      </c>
      <c r="N9333" t="s">
        <v>24</v>
      </c>
    </row>
    <row r="9334" spans="1:14" x14ac:dyDescent="0.25">
      <c r="A9334" t="s">
        <v>2787</v>
      </c>
      <c r="B9334" t="s">
        <v>2788</v>
      </c>
      <c r="C9334" t="s">
        <v>142</v>
      </c>
      <c r="D9334" t="s">
        <v>21</v>
      </c>
      <c r="E9334">
        <v>98908</v>
      </c>
      <c r="F9334" t="s">
        <v>22</v>
      </c>
      <c r="G9334" t="s">
        <v>22</v>
      </c>
      <c r="H9334" t="s">
        <v>104</v>
      </c>
      <c r="I9334" t="s">
        <v>105</v>
      </c>
      <c r="J9334" s="1">
        <v>43124</v>
      </c>
      <c r="K9334" s="1">
        <v>43139</v>
      </c>
      <c r="L9334" t="s">
        <v>118</v>
      </c>
      <c r="N9334" t="s">
        <v>1854</v>
      </c>
    </row>
    <row r="9335" spans="1:14" x14ac:dyDescent="0.25">
      <c r="A9335" t="s">
        <v>6225</v>
      </c>
      <c r="B9335" t="s">
        <v>6226</v>
      </c>
      <c r="C9335" t="s">
        <v>266</v>
      </c>
      <c r="D9335" t="s">
        <v>21</v>
      </c>
      <c r="E9335">
        <v>98002</v>
      </c>
      <c r="F9335" t="s">
        <v>22</v>
      </c>
      <c r="G9335" t="s">
        <v>22</v>
      </c>
      <c r="H9335" t="s">
        <v>104</v>
      </c>
      <c r="I9335" t="s">
        <v>105</v>
      </c>
      <c r="J9335" s="1">
        <v>43125</v>
      </c>
      <c r="K9335" s="1">
        <v>43139</v>
      </c>
      <c r="L9335" t="s">
        <v>118</v>
      </c>
      <c r="N9335" t="s">
        <v>1858</v>
      </c>
    </row>
    <row r="9336" spans="1:14" x14ac:dyDescent="0.25">
      <c r="A9336" t="s">
        <v>4203</v>
      </c>
      <c r="B9336" t="s">
        <v>4204</v>
      </c>
      <c r="C9336" t="s">
        <v>34</v>
      </c>
      <c r="D9336" t="s">
        <v>21</v>
      </c>
      <c r="E9336">
        <v>98686</v>
      </c>
      <c r="F9336" t="s">
        <v>22</v>
      </c>
      <c r="G9336" t="s">
        <v>23</v>
      </c>
      <c r="H9336" t="s">
        <v>24</v>
      </c>
      <c r="I9336" t="s">
        <v>24</v>
      </c>
      <c r="J9336" t="s">
        <v>25</v>
      </c>
      <c r="K9336" s="1">
        <v>43139</v>
      </c>
      <c r="L9336" t="s">
        <v>26</v>
      </c>
      <c r="N9336" t="s">
        <v>24</v>
      </c>
    </row>
    <row r="9337" spans="1:14" x14ac:dyDescent="0.25">
      <c r="A9337" t="s">
        <v>7516</v>
      </c>
      <c r="B9337" t="s">
        <v>7517</v>
      </c>
      <c r="C9337" t="s">
        <v>1691</v>
      </c>
      <c r="D9337" t="s">
        <v>21</v>
      </c>
      <c r="E9337">
        <v>98368</v>
      </c>
      <c r="F9337" t="s">
        <v>22</v>
      </c>
      <c r="G9337" t="s">
        <v>23</v>
      </c>
      <c r="H9337" t="s">
        <v>24</v>
      </c>
      <c r="I9337" t="s">
        <v>24</v>
      </c>
      <c r="J9337" t="s">
        <v>25</v>
      </c>
      <c r="K9337" s="1">
        <v>43139</v>
      </c>
      <c r="L9337" t="s">
        <v>26</v>
      </c>
      <c r="N9337" t="s">
        <v>24</v>
      </c>
    </row>
    <row r="9338" spans="1:14" x14ac:dyDescent="0.25">
      <c r="A9338" t="s">
        <v>6238</v>
      </c>
      <c r="B9338" t="s">
        <v>6239</v>
      </c>
      <c r="C9338" t="s">
        <v>215</v>
      </c>
      <c r="D9338" t="s">
        <v>21</v>
      </c>
      <c r="E9338">
        <v>98023</v>
      </c>
      <c r="F9338" t="s">
        <v>22</v>
      </c>
      <c r="G9338" t="s">
        <v>23</v>
      </c>
      <c r="H9338" t="s">
        <v>24</v>
      </c>
      <c r="I9338" t="s">
        <v>24</v>
      </c>
      <c r="J9338" t="s">
        <v>25</v>
      </c>
      <c r="K9338" s="1">
        <v>43139</v>
      </c>
      <c r="L9338" t="s">
        <v>26</v>
      </c>
      <c r="N9338" t="s">
        <v>24</v>
      </c>
    </row>
    <row r="9339" spans="1:14" x14ac:dyDescent="0.25">
      <c r="A9339" t="s">
        <v>7959</v>
      </c>
      <c r="B9339" t="s">
        <v>6610</v>
      </c>
      <c r="C9339" t="s">
        <v>1675</v>
      </c>
      <c r="D9339" t="s">
        <v>21</v>
      </c>
      <c r="E9339">
        <v>98339</v>
      </c>
      <c r="F9339" t="s">
        <v>22</v>
      </c>
      <c r="G9339" t="s">
        <v>23</v>
      </c>
      <c r="H9339" t="s">
        <v>24</v>
      </c>
      <c r="I9339" t="s">
        <v>24</v>
      </c>
      <c r="J9339" t="s">
        <v>25</v>
      </c>
      <c r="K9339" s="1">
        <v>43138</v>
      </c>
      <c r="L9339" t="s">
        <v>26</v>
      </c>
      <c r="N9339" t="s">
        <v>24</v>
      </c>
    </row>
    <row r="9340" spans="1:14" x14ac:dyDescent="0.25">
      <c r="A9340" t="s">
        <v>6870</v>
      </c>
      <c r="B9340" t="s">
        <v>6871</v>
      </c>
      <c r="C9340" t="s">
        <v>236</v>
      </c>
      <c r="D9340" t="s">
        <v>21</v>
      </c>
      <c r="E9340">
        <v>98406</v>
      </c>
      <c r="F9340" t="s">
        <v>23</v>
      </c>
      <c r="G9340" t="s">
        <v>23</v>
      </c>
      <c r="H9340" t="s">
        <v>24</v>
      </c>
      <c r="I9340" t="s">
        <v>24</v>
      </c>
      <c r="J9340" t="s">
        <v>25</v>
      </c>
      <c r="K9340" s="1">
        <v>43138</v>
      </c>
      <c r="L9340" t="s">
        <v>26</v>
      </c>
      <c r="N9340" t="s">
        <v>24</v>
      </c>
    </row>
    <row r="9341" spans="1:14" x14ac:dyDescent="0.25">
      <c r="A9341" t="s">
        <v>3770</v>
      </c>
      <c r="B9341" t="s">
        <v>7513</v>
      </c>
      <c r="C9341" t="s">
        <v>1691</v>
      </c>
      <c r="D9341" t="s">
        <v>21</v>
      </c>
      <c r="E9341">
        <v>98368</v>
      </c>
      <c r="F9341" t="s">
        <v>22</v>
      </c>
      <c r="G9341" t="s">
        <v>23</v>
      </c>
      <c r="H9341" t="s">
        <v>24</v>
      </c>
      <c r="I9341" t="s">
        <v>24</v>
      </c>
      <c r="J9341" t="s">
        <v>25</v>
      </c>
      <c r="K9341" s="1">
        <v>43138</v>
      </c>
      <c r="L9341" t="s">
        <v>26</v>
      </c>
      <c r="N9341" t="s">
        <v>24</v>
      </c>
    </row>
    <row r="9342" spans="1:14" x14ac:dyDescent="0.25">
      <c r="A9342" t="s">
        <v>5371</v>
      </c>
      <c r="B9342" t="s">
        <v>5372</v>
      </c>
      <c r="C9342" t="s">
        <v>108</v>
      </c>
      <c r="D9342" t="s">
        <v>21</v>
      </c>
      <c r="E9342">
        <v>98201</v>
      </c>
      <c r="F9342" t="s">
        <v>22</v>
      </c>
      <c r="G9342" t="s">
        <v>23</v>
      </c>
      <c r="H9342" t="s">
        <v>24</v>
      </c>
      <c r="I9342" t="s">
        <v>24</v>
      </c>
      <c r="J9342" t="s">
        <v>25</v>
      </c>
      <c r="K9342" s="1">
        <v>43138</v>
      </c>
      <c r="L9342" t="s">
        <v>26</v>
      </c>
      <c r="N9342" t="s">
        <v>24</v>
      </c>
    </row>
    <row r="9343" spans="1:14" x14ac:dyDescent="0.25">
      <c r="A9343" t="s">
        <v>7323</v>
      </c>
      <c r="B9343" t="s">
        <v>7324</v>
      </c>
      <c r="C9343" t="s">
        <v>142</v>
      </c>
      <c r="D9343" t="s">
        <v>21</v>
      </c>
      <c r="E9343">
        <v>98902</v>
      </c>
      <c r="F9343" t="s">
        <v>22</v>
      </c>
      <c r="G9343" t="s">
        <v>23</v>
      </c>
      <c r="H9343" t="s">
        <v>24</v>
      </c>
      <c r="I9343" t="s">
        <v>24</v>
      </c>
      <c r="J9343" t="s">
        <v>25</v>
      </c>
      <c r="K9343" s="1">
        <v>43138</v>
      </c>
      <c r="L9343" t="s">
        <v>26</v>
      </c>
      <c r="N9343" t="s">
        <v>24</v>
      </c>
    </row>
    <row r="9344" spans="1:14" x14ac:dyDescent="0.25">
      <c r="A9344" t="s">
        <v>6884</v>
      </c>
      <c r="B9344" t="s">
        <v>6885</v>
      </c>
      <c r="C9344" t="s">
        <v>246</v>
      </c>
      <c r="D9344" t="s">
        <v>21</v>
      </c>
      <c r="E9344">
        <v>98312</v>
      </c>
      <c r="F9344" t="s">
        <v>23</v>
      </c>
      <c r="G9344" t="s">
        <v>23</v>
      </c>
      <c r="H9344" t="s">
        <v>24</v>
      </c>
      <c r="I9344" t="s">
        <v>24</v>
      </c>
      <c r="J9344" t="s">
        <v>25</v>
      </c>
      <c r="K9344" s="1">
        <v>43138</v>
      </c>
      <c r="L9344" t="s">
        <v>26</v>
      </c>
      <c r="N9344" t="s">
        <v>24</v>
      </c>
    </row>
    <row r="9345" spans="1:14" x14ac:dyDescent="0.25">
      <c r="A9345" t="s">
        <v>6231</v>
      </c>
      <c r="B9345" t="s">
        <v>6232</v>
      </c>
      <c r="C9345" t="s">
        <v>20</v>
      </c>
      <c r="D9345" t="s">
        <v>21</v>
      </c>
      <c r="E9345">
        <v>98109</v>
      </c>
      <c r="F9345" t="s">
        <v>22</v>
      </c>
      <c r="G9345" t="s">
        <v>23</v>
      </c>
      <c r="H9345" t="s">
        <v>24</v>
      </c>
      <c r="I9345" t="s">
        <v>24</v>
      </c>
      <c r="J9345" t="s">
        <v>25</v>
      </c>
      <c r="K9345" s="1">
        <v>43138</v>
      </c>
      <c r="L9345" t="s">
        <v>26</v>
      </c>
      <c r="N9345" t="s">
        <v>24</v>
      </c>
    </row>
    <row r="9346" spans="1:14" x14ac:dyDescent="0.25">
      <c r="A9346" t="s">
        <v>1462</v>
      </c>
      <c r="B9346" t="s">
        <v>1463</v>
      </c>
      <c r="C9346" t="s">
        <v>236</v>
      </c>
      <c r="D9346" t="s">
        <v>21</v>
      </c>
      <c r="E9346">
        <v>98402</v>
      </c>
      <c r="F9346" t="s">
        <v>23</v>
      </c>
      <c r="G9346" t="s">
        <v>23</v>
      </c>
      <c r="H9346" t="s">
        <v>24</v>
      </c>
      <c r="I9346" t="s">
        <v>24</v>
      </c>
      <c r="J9346" t="s">
        <v>25</v>
      </c>
      <c r="K9346" s="1">
        <v>43138</v>
      </c>
      <c r="L9346" t="s">
        <v>26</v>
      </c>
      <c r="N9346" t="s">
        <v>24</v>
      </c>
    </row>
    <row r="9347" spans="1:14" x14ac:dyDescent="0.25">
      <c r="A9347" t="s">
        <v>10650</v>
      </c>
      <c r="B9347" t="s">
        <v>5681</v>
      </c>
      <c r="C9347" t="s">
        <v>108</v>
      </c>
      <c r="D9347" t="s">
        <v>21</v>
      </c>
      <c r="E9347">
        <v>98204</v>
      </c>
      <c r="F9347" t="s">
        <v>22</v>
      </c>
      <c r="G9347" t="s">
        <v>23</v>
      </c>
      <c r="H9347" t="s">
        <v>24</v>
      </c>
      <c r="I9347" t="s">
        <v>24</v>
      </c>
      <c r="J9347" t="s">
        <v>25</v>
      </c>
      <c r="K9347" s="1">
        <v>43137</v>
      </c>
      <c r="L9347" t="s">
        <v>26</v>
      </c>
      <c r="N9347" t="s">
        <v>24</v>
      </c>
    </row>
    <row r="9348" spans="1:14" x14ac:dyDescent="0.25">
      <c r="A9348" t="s">
        <v>7561</v>
      </c>
      <c r="B9348" t="s">
        <v>7562</v>
      </c>
      <c r="C9348" t="s">
        <v>142</v>
      </c>
      <c r="D9348" t="s">
        <v>21</v>
      </c>
      <c r="E9348">
        <v>98908</v>
      </c>
      <c r="F9348" t="s">
        <v>22</v>
      </c>
      <c r="G9348" t="s">
        <v>23</v>
      </c>
      <c r="H9348" t="s">
        <v>24</v>
      </c>
      <c r="I9348" t="s">
        <v>24</v>
      </c>
      <c r="J9348" t="s">
        <v>25</v>
      </c>
      <c r="K9348" s="1">
        <v>43137</v>
      </c>
      <c r="L9348" t="s">
        <v>26</v>
      </c>
      <c r="N9348" t="s">
        <v>24</v>
      </c>
    </row>
    <row r="9349" spans="1:14" x14ac:dyDescent="0.25">
      <c r="A9349" t="s">
        <v>10651</v>
      </c>
      <c r="B9349" t="s">
        <v>10652</v>
      </c>
      <c r="C9349" t="s">
        <v>108</v>
      </c>
      <c r="D9349" t="s">
        <v>21</v>
      </c>
      <c r="E9349">
        <v>98201</v>
      </c>
      <c r="F9349" t="s">
        <v>22</v>
      </c>
      <c r="G9349" t="s">
        <v>23</v>
      </c>
      <c r="H9349" t="s">
        <v>24</v>
      </c>
      <c r="I9349" t="s">
        <v>24</v>
      </c>
      <c r="J9349" t="s">
        <v>25</v>
      </c>
      <c r="K9349" s="1">
        <v>43137</v>
      </c>
      <c r="L9349" t="s">
        <v>26</v>
      </c>
      <c r="N9349" t="s">
        <v>24</v>
      </c>
    </row>
    <row r="9350" spans="1:14" x14ac:dyDescent="0.25">
      <c r="A9350" t="s">
        <v>10653</v>
      </c>
      <c r="B9350" t="s">
        <v>7565</v>
      </c>
      <c r="C9350" t="s">
        <v>142</v>
      </c>
      <c r="D9350" t="s">
        <v>21</v>
      </c>
      <c r="E9350">
        <v>98903</v>
      </c>
      <c r="F9350" t="s">
        <v>22</v>
      </c>
      <c r="G9350" t="s">
        <v>23</v>
      </c>
      <c r="H9350" t="s">
        <v>24</v>
      </c>
      <c r="I9350" t="s">
        <v>24</v>
      </c>
      <c r="J9350" t="s">
        <v>25</v>
      </c>
      <c r="K9350" s="1">
        <v>43137</v>
      </c>
      <c r="L9350" t="s">
        <v>26</v>
      </c>
      <c r="N9350" t="s">
        <v>24</v>
      </c>
    </row>
    <row r="9351" spans="1:14" x14ac:dyDescent="0.25">
      <c r="A9351">
        <v>76</v>
      </c>
      <c r="B9351" t="s">
        <v>3787</v>
      </c>
      <c r="C9351" t="s">
        <v>886</v>
      </c>
      <c r="D9351" t="s">
        <v>21</v>
      </c>
      <c r="E9351">
        <v>98223</v>
      </c>
      <c r="F9351" t="s">
        <v>22</v>
      </c>
      <c r="G9351" t="s">
        <v>23</v>
      </c>
      <c r="H9351" t="s">
        <v>24</v>
      </c>
      <c r="I9351" t="s">
        <v>24</v>
      </c>
      <c r="J9351" t="s">
        <v>25</v>
      </c>
      <c r="K9351" s="1">
        <v>43137</v>
      </c>
      <c r="L9351" t="s">
        <v>26</v>
      </c>
      <c r="N9351" t="s">
        <v>24</v>
      </c>
    </row>
    <row r="9352" spans="1:14" x14ac:dyDescent="0.25">
      <c r="A9352" t="s">
        <v>3875</v>
      </c>
      <c r="B9352" t="s">
        <v>3876</v>
      </c>
      <c r="C9352" t="s">
        <v>1542</v>
      </c>
      <c r="D9352" t="s">
        <v>21</v>
      </c>
      <c r="E9352">
        <v>98362</v>
      </c>
      <c r="F9352" t="s">
        <v>22</v>
      </c>
      <c r="G9352" t="s">
        <v>23</v>
      </c>
      <c r="H9352" t="s">
        <v>24</v>
      </c>
      <c r="I9352" t="s">
        <v>24</v>
      </c>
      <c r="J9352" t="s">
        <v>25</v>
      </c>
      <c r="K9352" s="1">
        <v>43137</v>
      </c>
      <c r="L9352" t="s">
        <v>26</v>
      </c>
      <c r="N9352" t="s">
        <v>24</v>
      </c>
    </row>
    <row r="9353" spans="1:14" x14ac:dyDescent="0.25">
      <c r="A9353" t="s">
        <v>7563</v>
      </c>
      <c r="B9353" t="s">
        <v>7564</v>
      </c>
      <c r="C9353" t="s">
        <v>142</v>
      </c>
      <c r="D9353" t="s">
        <v>21</v>
      </c>
      <c r="E9353">
        <v>98903</v>
      </c>
      <c r="F9353" t="s">
        <v>22</v>
      </c>
      <c r="G9353" t="s">
        <v>23</v>
      </c>
      <c r="H9353" t="s">
        <v>24</v>
      </c>
      <c r="I9353" t="s">
        <v>24</v>
      </c>
      <c r="J9353" t="s">
        <v>25</v>
      </c>
      <c r="K9353" s="1">
        <v>43137</v>
      </c>
      <c r="L9353" t="s">
        <v>26</v>
      </c>
      <c r="N9353" t="s">
        <v>24</v>
      </c>
    </row>
    <row r="9354" spans="1:14" x14ac:dyDescent="0.25">
      <c r="A9354" t="s">
        <v>3130</v>
      </c>
      <c r="B9354" t="s">
        <v>4890</v>
      </c>
      <c r="C9354" t="s">
        <v>236</v>
      </c>
      <c r="D9354" t="s">
        <v>21</v>
      </c>
      <c r="E9354">
        <v>98409</v>
      </c>
      <c r="F9354" t="s">
        <v>22</v>
      </c>
      <c r="G9354" t="s">
        <v>22</v>
      </c>
      <c r="H9354" t="s">
        <v>116</v>
      </c>
      <c r="I9354" t="s">
        <v>117</v>
      </c>
      <c r="J9354" t="s">
        <v>59</v>
      </c>
      <c r="K9354" s="1">
        <v>43137</v>
      </c>
      <c r="L9354" t="s">
        <v>60</v>
      </c>
      <c r="M9354" t="str">
        <f>HYPERLINK("https://www.regulations.gov/docket?D=FDA-2018-H-0558")</f>
        <v>https://www.regulations.gov/docket?D=FDA-2018-H-0558</v>
      </c>
      <c r="N9354" t="s">
        <v>59</v>
      </c>
    </row>
    <row r="9355" spans="1:14" x14ac:dyDescent="0.25">
      <c r="A9355" t="s">
        <v>93</v>
      </c>
      <c r="B9355" t="s">
        <v>1843</v>
      </c>
      <c r="C9355" t="s">
        <v>1542</v>
      </c>
      <c r="D9355" t="s">
        <v>21</v>
      </c>
      <c r="E9355">
        <v>98362</v>
      </c>
      <c r="F9355" t="s">
        <v>22</v>
      </c>
      <c r="G9355" t="s">
        <v>23</v>
      </c>
      <c r="H9355" t="s">
        <v>24</v>
      </c>
      <c r="I9355" t="s">
        <v>24</v>
      </c>
      <c r="J9355" t="s">
        <v>25</v>
      </c>
      <c r="K9355" s="1">
        <v>43137</v>
      </c>
      <c r="L9355" t="s">
        <v>26</v>
      </c>
      <c r="N9355" t="s">
        <v>24</v>
      </c>
    </row>
    <row r="9356" spans="1:14" x14ac:dyDescent="0.25">
      <c r="A9356" t="s">
        <v>10295</v>
      </c>
      <c r="B9356" t="s">
        <v>5672</v>
      </c>
      <c r="C9356" t="s">
        <v>108</v>
      </c>
      <c r="D9356" t="s">
        <v>21</v>
      </c>
      <c r="E9356">
        <v>98204</v>
      </c>
      <c r="F9356" t="s">
        <v>22</v>
      </c>
      <c r="G9356" t="s">
        <v>23</v>
      </c>
      <c r="H9356" t="s">
        <v>24</v>
      </c>
      <c r="I9356" t="s">
        <v>24</v>
      </c>
      <c r="J9356" t="s">
        <v>25</v>
      </c>
      <c r="K9356" s="1">
        <v>43137</v>
      </c>
      <c r="L9356" t="s">
        <v>26</v>
      </c>
      <c r="N9356" t="s">
        <v>24</v>
      </c>
    </row>
    <row r="9357" spans="1:14" x14ac:dyDescent="0.25">
      <c r="A9357" t="s">
        <v>8236</v>
      </c>
      <c r="B9357" t="s">
        <v>8237</v>
      </c>
      <c r="C9357" t="s">
        <v>1542</v>
      </c>
      <c r="D9357" t="s">
        <v>21</v>
      </c>
      <c r="E9357">
        <v>98363</v>
      </c>
      <c r="F9357" t="s">
        <v>22</v>
      </c>
      <c r="G9357" t="s">
        <v>23</v>
      </c>
      <c r="H9357" t="s">
        <v>24</v>
      </c>
      <c r="I9357" t="s">
        <v>24</v>
      </c>
      <c r="J9357" t="s">
        <v>25</v>
      </c>
      <c r="K9357" s="1">
        <v>43137</v>
      </c>
      <c r="L9357" t="s">
        <v>26</v>
      </c>
      <c r="N9357" t="s">
        <v>24</v>
      </c>
    </row>
    <row r="9358" spans="1:14" x14ac:dyDescent="0.25">
      <c r="A9358" t="s">
        <v>242</v>
      </c>
      <c r="B9358" t="s">
        <v>3804</v>
      </c>
      <c r="C9358" t="s">
        <v>206</v>
      </c>
      <c r="D9358" t="s">
        <v>21</v>
      </c>
      <c r="E9358">
        <v>98272</v>
      </c>
      <c r="F9358" t="s">
        <v>22</v>
      </c>
      <c r="G9358" t="s">
        <v>23</v>
      </c>
      <c r="H9358" t="s">
        <v>24</v>
      </c>
      <c r="I9358" t="s">
        <v>24</v>
      </c>
      <c r="J9358" t="s">
        <v>25</v>
      </c>
      <c r="K9358" s="1">
        <v>43137</v>
      </c>
      <c r="L9358" t="s">
        <v>26</v>
      </c>
      <c r="N9358" t="s">
        <v>24</v>
      </c>
    </row>
    <row r="9359" spans="1:14" x14ac:dyDescent="0.25">
      <c r="A9359" t="s">
        <v>7049</v>
      </c>
      <c r="B9359" t="s">
        <v>7050</v>
      </c>
      <c r="C9359" t="s">
        <v>286</v>
      </c>
      <c r="D9359" t="s">
        <v>21</v>
      </c>
      <c r="E9359">
        <v>98513</v>
      </c>
      <c r="F9359" t="s">
        <v>22</v>
      </c>
      <c r="G9359" t="s">
        <v>22</v>
      </c>
      <c r="H9359" t="s">
        <v>104</v>
      </c>
      <c r="I9359" t="s">
        <v>105</v>
      </c>
      <c r="J9359" t="s">
        <v>59</v>
      </c>
      <c r="K9359" s="1">
        <v>43137</v>
      </c>
      <c r="L9359" t="s">
        <v>60</v>
      </c>
      <c r="M9359" t="str">
        <f>HYPERLINK("https://www.regulations.gov/docket?D=FDA-2018-H-0562")</f>
        <v>https://www.regulations.gov/docket?D=FDA-2018-H-0562</v>
      </c>
      <c r="N9359" t="s">
        <v>59</v>
      </c>
    </row>
    <row r="9360" spans="1:14" x14ac:dyDescent="0.25">
      <c r="A9360" t="s">
        <v>6556</v>
      </c>
      <c r="B9360" t="s">
        <v>6557</v>
      </c>
      <c r="C9360" t="s">
        <v>142</v>
      </c>
      <c r="D9360" t="s">
        <v>21</v>
      </c>
      <c r="E9360">
        <v>98902</v>
      </c>
      <c r="F9360" t="s">
        <v>22</v>
      </c>
      <c r="G9360" t="s">
        <v>23</v>
      </c>
      <c r="H9360" t="s">
        <v>24</v>
      </c>
      <c r="I9360" t="s">
        <v>24</v>
      </c>
      <c r="J9360" t="s">
        <v>25</v>
      </c>
      <c r="K9360" s="1">
        <v>43137</v>
      </c>
      <c r="L9360" t="s">
        <v>26</v>
      </c>
      <c r="N9360" t="s">
        <v>24</v>
      </c>
    </row>
    <row r="9361" spans="1:14" x14ac:dyDescent="0.25">
      <c r="A9361" t="s">
        <v>10654</v>
      </c>
      <c r="B9361" t="s">
        <v>10655</v>
      </c>
      <c r="C9361" t="s">
        <v>108</v>
      </c>
      <c r="D9361" t="s">
        <v>21</v>
      </c>
      <c r="E9361">
        <v>98204</v>
      </c>
      <c r="F9361" t="s">
        <v>22</v>
      </c>
      <c r="G9361" t="s">
        <v>23</v>
      </c>
      <c r="H9361" t="s">
        <v>24</v>
      </c>
      <c r="I9361" t="s">
        <v>24</v>
      </c>
      <c r="J9361" t="s">
        <v>25</v>
      </c>
      <c r="K9361" s="1">
        <v>43137</v>
      </c>
      <c r="L9361" t="s">
        <v>26</v>
      </c>
      <c r="N9361" t="s">
        <v>24</v>
      </c>
    </row>
    <row r="9362" spans="1:14" x14ac:dyDescent="0.25">
      <c r="A9362" t="s">
        <v>3144</v>
      </c>
      <c r="B9362" t="s">
        <v>3145</v>
      </c>
      <c r="C9362" t="s">
        <v>3146</v>
      </c>
      <c r="D9362" t="s">
        <v>21</v>
      </c>
      <c r="E9362">
        <v>98848</v>
      </c>
      <c r="F9362" t="s">
        <v>22</v>
      </c>
      <c r="G9362" t="s">
        <v>23</v>
      </c>
      <c r="H9362" t="s">
        <v>24</v>
      </c>
      <c r="I9362" t="s">
        <v>24</v>
      </c>
      <c r="J9362" t="s">
        <v>25</v>
      </c>
      <c r="K9362" s="1">
        <v>43137</v>
      </c>
      <c r="L9362" t="s">
        <v>26</v>
      </c>
      <c r="N9362" t="s">
        <v>24</v>
      </c>
    </row>
    <row r="9363" spans="1:14" x14ac:dyDescent="0.25">
      <c r="A9363" t="s">
        <v>1208</v>
      </c>
      <c r="B9363" t="s">
        <v>6551</v>
      </c>
      <c r="C9363" t="s">
        <v>142</v>
      </c>
      <c r="D9363" t="s">
        <v>21</v>
      </c>
      <c r="E9363">
        <v>98902</v>
      </c>
      <c r="F9363" t="s">
        <v>22</v>
      </c>
      <c r="G9363" t="s">
        <v>23</v>
      </c>
      <c r="H9363" t="s">
        <v>24</v>
      </c>
      <c r="I9363" t="s">
        <v>24</v>
      </c>
      <c r="J9363" t="s">
        <v>25</v>
      </c>
      <c r="K9363" s="1">
        <v>43137</v>
      </c>
      <c r="L9363" t="s">
        <v>26</v>
      </c>
      <c r="N9363" t="s">
        <v>24</v>
      </c>
    </row>
    <row r="9364" spans="1:14" x14ac:dyDescent="0.25">
      <c r="A9364" t="s">
        <v>7778</v>
      </c>
      <c r="B9364" t="s">
        <v>7779</v>
      </c>
      <c r="C9364" t="s">
        <v>934</v>
      </c>
      <c r="D9364" t="s">
        <v>21</v>
      </c>
      <c r="E9364">
        <v>99344</v>
      </c>
      <c r="F9364" t="s">
        <v>22</v>
      </c>
      <c r="G9364" t="s">
        <v>23</v>
      </c>
      <c r="H9364" t="s">
        <v>24</v>
      </c>
      <c r="I9364" t="s">
        <v>24</v>
      </c>
      <c r="J9364" t="s">
        <v>25</v>
      </c>
      <c r="K9364" s="1">
        <v>43137</v>
      </c>
      <c r="L9364" t="s">
        <v>26</v>
      </c>
      <c r="N9364" t="s">
        <v>24</v>
      </c>
    </row>
    <row r="9365" spans="1:14" x14ac:dyDescent="0.25">
      <c r="A9365" t="s">
        <v>5295</v>
      </c>
      <c r="B9365" t="s">
        <v>5296</v>
      </c>
      <c r="C9365" t="s">
        <v>142</v>
      </c>
      <c r="D9365" t="s">
        <v>21</v>
      </c>
      <c r="E9365">
        <v>98908</v>
      </c>
      <c r="F9365" t="s">
        <v>22</v>
      </c>
      <c r="G9365" t="s">
        <v>23</v>
      </c>
      <c r="H9365" t="s">
        <v>24</v>
      </c>
      <c r="I9365" t="s">
        <v>24</v>
      </c>
      <c r="J9365" t="s">
        <v>25</v>
      </c>
      <c r="K9365" s="1">
        <v>43137</v>
      </c>
      <c r="L9365" t="s">
        <v>26</v>
      </c>
      <c r="N9365" t="s">
        <v>24</v>
      </c>
    </row>
    <row r="9366" spans="1:14" x14ac:dyDescent="0.25">
      <c r="A9366" t="s">
        <v>4932</v>
      </c>
      <c r="B9366" t="s">
        <v>4933</v>
      </c>
      <c r="C9366" t="s">
        <v>886</v>
      </c>
      <c r="D9366" t="s">
        <v>21</v>
      </c>
      <c r="E9366">
        <v>98223</v>
      </c>
      <c r="F9366" t="s">
        <v>22</v>
      </c>
      <c r="G9366" t="s">
        <v>23</v>
      </c>
      <c r="H9366" t="s">
        <v>24</v>
      </c>
      <c r="I9366" t="s">
        <v>24</v>
      </c>
      <c r="J9366" t="s">
        <v>25</v>
      </c>
      <c r="K9366" s="1">
        <v>43137</v>
      </c>
      <c r="L9366" t="s">
        <v>26</v>
      </c>
      <c r="N9366" t="s">
        <v>24</v>
      </c>
    </row>
    <row r="9367" spans="1:14" x14ac:dyDescent="0.25">
      <c r="A9367" t="s">
        <v>7282</v>
      </c>
      <c r="B9367" t="s">
        <v>7283</v>
      </c>
      <c r="C9367" t="s">
        <v>142</v>
      </c>
      <c r="D9367" t="s">
        <v>21</v>
      </c>
      <c r="E9367">
        <v>98902</v>
      </c>
      <c r="F9367" t="s">
        <v>22</v>
      </c>
      <c r="G9367" t="s">
        <v>23</v>
      </c>
      <c r="H9367" t="s">
        <v>24</v>
      </c>
      <c r="I9367" t="s">
        <v>24</v>
      </c>
      <c r="J9367" t="s">
        <v>25</v>
      </c>
      <c r="K9367" s="1">
        <v>43137</v>
      </c>
      <c r="L9367" t="s">
        <v>26</v>
      </c>
      <c r="N9367" t="s">
        <v>24</v>
      </c>
    </row>
    <row r="9368" spans="1:14" x14ac:dyDescent="0.25">
      <c r="A9368" t="s">
        <v>1117</v>
      </c>
      <c r="B9368" t="s">
        <v>6570</v>
      </c>
      <c r="C9368" t="s">
        <v>142</v>
      </c>
      <c r="D9368" t="s">
        <v>21</v>
      </c>
      <c r="E9368">
        <v>98908</v>
      </c>
      <c r="F9368" t="s">
        <v>22</v>
      </c>
      <c r="G9368" t="s">
        <v>23</v>
      </c>
      <c r="H9368" t="s">
        <v>24</v>
      </c>
      <c r="I9368" t="s">
        <v>24</v>
      </c>
      <c r="J9368" t="s">
        <v>25</v>
      </c>
      <c r="K9368" s="1">
        <v>43137</v>
      </c>
      <c r="L9368" t="s">
        <v>26</v>
      </c>
      <c r="N9368" t="s">
        <v>24</v>
      </c>
    </row>
    <row r="9369" spans="1:14" x14ac:dyDescent="0.25">
      <c r="A9369" t="s">
        <v>4618</v>
      </c>
      <c r="B9369" t="s">
        <v>4619</v>
      </c>
      <c r="C9369" t="s">
        <v>1542</v>
      </c>
      <c r="D9369" t="s">
        <v>21</v>
      </c>
      <c r="E9369">
        <v>98362</v>
      </c>
      <c r="F9369" t="s">
        <v>22</v>
      </c>
      <c r="G9369" t="s">
        <v>23</v>
      </c>
      <c r="H9369" t="s">
        <v>24</v>
      </c>
      <c r="I9369" t="s">
        <v>24</v>
      </c>
      <c r="J9369" t="s">
        <v>25</v>
      </c>
      <c r="K9369" s="1">
        <v>43137</v>
      </c>
      <c r="L9369" t="s">
        <v>26</v>
      </c>
      <c r="N9369" t="s">
        <v>24</v>
      </c>
    </row>
    <row r="9370" spans="1:14" x14ac:dyDescent="0.25">
      <c r="A9370" t="s">
        <v>8218</v>
      </c>
      <c r="B9370" t="s">
        <v>8219</v>
      </c>
      <c r="C9370" t="s">
        <v>687</v>
      </c>
      <c r="D9370" t="s">
        <v>21</v>
      </c>
      <c r="E9370">
        <v>98382</v>
      </c>
      <c r="F9370" t="s">
        <v>22</v>
      </c>
      <c r="G9370" t="s">
        <v>23</v>
      </c>
      <c r="H9370" t="s">
        <v>24</v>
      </c>
      <c r="I9370" t="s">
        <v>24</v>
      </c>
      <c r="J9370" t="s">
        <v>25</v>
      </c>
      <c r="K9370" s="1">
        <v>43136</v>
      </c>
      <c r="L9370" t="s">
        <v>26</v>
      </c>
      <c r="N9370" t="s">
        <v>24</v>
      </c>
    </row>
    <row r="9371" spans="1:14" x14ac:dyDescent="0.25">
      <c r="A9371" t="s">
        <v>4379</v>
      </c>
      <c r="B9371" t="s">
        <v>4380</v>
      </c>
      <c r="C9371" t="s">
        <v>206</v>
      </c>
      <c r="D9371" t="s">
        <v>21</v>
      </c>
      <c r="E9371">
        <v>98272</v>
      </c>
      <c r="F9371" t="s">
        <v>22</v>
      </c>
      <c r="G9371" t="s">
        <v>23</v>
      </c>
      <c r="H9371" t="s">
        <v>24</v>
      </c>
      <c r="I9371" t="s">
        <v>24</v>
      </c>
      <c r="J9371" t="s">
        <v>25</v>
      </c>
      <c r="K9371" s="1">
        <v>43136</v>
      </c>
      <c r="L9371" t="s">
        <v>26</v>
      </c>
      <c r="N9371" t="s">
        <v>24</v>
      </c>
    </row>
    <row r="9372" spans="1:14" x14ac:dyDescent="0.25">
      <c r="A9372" t="s">
        <v>111</v>
      </c>
      <c r="B9372" t="s">
        <v>10656</v>
      </c>
      <c r="C9372" t="s">
        <v>886</v>
      </c>
      <c r="D9372" t="s">
        <v>21</v>
      </c>
      <c r="E9372">
        <v>98223</v>
      </c>
      <c r="F9372" t="s">
        <v>22</v>
      </c>
      <c r="G9372" t="s">
        <v>23</v>
      </c>
      <c r="H9372" t="s">
        <v>24</v>
      </c>
      <c r="I9372" t="s">
        <v>24</v>
      </c>
      <c r="J9372" t="s">
        <v>25</v>
      </c>
      <c r="K9372" s="1">
        <v>43136</v>
      </c>
      <c r="L9372" t="s">
        <v>26</v>
      </c>
      <c r="N9372" t="s">
        <v>24</v>
      </c>
    </row>
    <row r="9373" spans="1:14" x14ac:dyDescent="0.25">
      <c r="A9373" t="s">
        <v>10657</v>
      </c>
      <c r="B9373" t="s">
        <v>3798</v>
      </c>
      <c r="C9373" t="s">
        <v>206</v>
      </c>
      <c r="D9373" t="s">
        <v>21</v>
      </c>
      <c r="E9373">
        <v>98272</v>
      </c>
      <c r="F9373" t="s">
        <v>22</v>
      </c>
      <c r="G9373" t="s">
        <v>23</v>
      </c>
      <c r="H9373" t="s">
        <v>24</v>
      </c>
      <c r="I9373" t="s">
        <v>24</v>
      </c>
      <c r="J9373" t="s">
        <v>25</v>
      </c>
      <c r="K9373" s="1">
        <v>43136</v>
      </c>
      <c r="L9373" t="s">
        <v>26</v>
      </c>
      <c r="N9373" t="s">
        <v>24</v>
      </c>
    </row>
    <row r="9374" spans="1:14" x14ac:dyDescent="0.25">
      <c r="A9374" t="s">
        <v>5330</v>
      </c>
      <c r="B9374" t="s">
        <v>5331</v>
      </c>
      <c r="C9374" t="s">
        <v>886</v>
      </c>
      <c r="D9374" t="s">
        <v>21</v>
      </c>
      <c r="E9374">
        <v>98223</v>
      </c>
      <c r="F9374" t="s">
        <v>22</v>
      </c>
      <c r="G9374" t="s">
        <v>23</v>
      </c>
      <c r="H9374" t="s">
        <v>24</v>
      </c>
      <c r="I9374" t="s">
        <v>24</v>
      </c>
      <c r="J9374" t="s">
        <v>25</v>
      </c>
      <c r="K9374" s="1">
        <v>43136</v>
      </c>
      <c r="L9374" t="s">
        <v>26</v>
      </c>
      <c r="N9374" t="s">
        <v>24</v>
      </c>
    </row>
    <row r="9375" spans="1:14" x14ac:dyDescent="0.25">
      <c r="A9375" t="s">
        <v>1069</v>
      </c>
      <c r="B9375" t="s">
        <v>1070</v>
      </c>
      <c r="C9375" t="s">
        <v>268</v>
      </c>
      <c r="D9375" t="s">
        <v>21</v>
      </c>
      <c r="E9375">
        <v>98168</v>
      </c>
      <c r="F9375" t="s">
        <v>22</v>
      </c>
      <c r="G9375" t="s">
        <v>22</v>
      </c>
      <c r="H9375" t="s">
        <v>104</v>
      </c>
      <c r="I9375" t="s">
        <v>1720</v>
      </c>
      <c r="J9375" t="s">
        <v>59</v>
      </c>
      <c r="K9375" s="1">
        <v>43136</v>
      </c>
      <c r="L9375" t="s">
        <v>60</v>
      </c>
      <c r="M9375" t="str">
        <f>HYPERLINK("https://www.regulations.gov/docket?D=FDA-2018-H-0525")</f>
        <v>https://www.regulations.gov/docket?D=FDA-2018-H-0525</v>
      </c>
      <c r="N9375" t="s">
        <v>59</v>
      </c>
    </row>
    <row r="9376" spans="1:14" x14ac:dyDescent="0.25">
      <c r="A9376" t="s">
        <v>5154</v>
      </c>
      <c r="B9376" t="s">
        <v>5155</v>
      </c>
      <c r="C9376" t="s">
        <v>209</v>
      </c>
      <c r="D9376" t="s">
        <v>21</v>
      </c>
      <c r="E9376">
        <v>98030</v>
      </c>
      <c r="F9376" t="s">
        <v>22</v>
      </c>
      <c r="G9376" t="s">
        <v>23</v>
      </c>
      <c r="H9376" t="s">
        <v>24</v>
      </c>
      <c r="I9376" t="s">
        <v>24</v>
      </c>
      <c r="J9376" t="s">
        <v>25</v>
      </c>
      <c r="K9376" s="1">
        <v>43136</v>
      </c>
      <c r="L9376" t="s">
        <v>26</v>
      </c>
      <c r="N9376" t="s">
        <v>24</v>
      </c>
    </row>
    <row r="9377" spans="1:14" x14ac:dyDescent="0.25">
      <c r="A9377" t="s">
        <v>2319</v>
      </c>
      <c r="B9377" t="s">
        <v>2320</v>
      </c>
      <c r="C9377" t="s">
        <v>331</v>
      </c>
      <c r="D9377" t="s">
        <v>21</v>
      </c>
      <c r="E9377">
        <v>98596</v>
      </c>
      <c r="F9377" t="s">
        <v>23</v>
      </c>
      <c r="G9377" t="s">
        <v>23</v>
      </c>
      <c r="H9377" t="s">
        <v>24</v>
      </c>
      <c r="I9377" t="s">
        <v>24</v>
      </c>
      <c r="J9377" t="s">
        <v>25</v>
      </c>
      <c r="K9377" s="1">
        <v>43136</v>
      </c>
      <c r="L9377" t="s">
        <v>26</v>
      </c>
      <c r="N9377" t="s">
        <v>24</v>
      </c>
    </row>
    <row r="9378" spans="1:14" x14ac:dyDescent="0.25">
      <c r="A9378" t="s">
        <v>6886</v>
      </c>
      <c r="B9378" t="s">
        <v>6887</v>
      </c>
      <c r="C9378" t="s">
        <v>525</v>
      </c>
      <c r="D9378" t="s">
        <v>21</v>
      </c>
      <c r="E9378">
        <v>98258</v>
      </c>
      <c r="F9378" t="s">
        <v>22</v>
      </c>
      <c r="G9378" t="s">
        <v>22</v>
      </c>
      <c r="H9378" t="s">
        <v>9741</v>
      </c>
      <c r="I9378" t="s">
        <v>203</v>
      </c>
      <c r="J9378" t="s">
        <v>59</v>
      </c>
      <c r="K9378" s="1">
        <v>43136</v>
      </c>
      <c r="L9378" t="s">
        <v>60</v>
      </c>
      <c r="M9378" t="str">
        <f>HYPERLINK("https://www.regulations.gov/docket?D=FDA-2018-H-0522")</f>
        <v>https://www.regulations.gov/docket?D=FDA-2018-H-0522</v>
      </c>
      <c r="N9378" t="s">
        <v>59</v>
      </c>
    </row>
    <row r="9379" spans="1:14" x14ac:dyDescent="0.25">
      <c r="A9379" t="s">
        <v>3447</v>
      </c>
      <c r="B9379" t="s">
        <v>10658</v>
      </c>
      <c r="C9379" t="s">
        <v>20</v>
      </c>
      <c r="D9379" t="s">
        <v>21</v>
      </c>
      <c r="E9379">
        <v>98106</v>
      </c>
      <c r="F9379" t="s">
        <v>22</v>
      </c>
      <c r="G9379" t="s">
        <v>22</v>
      </c>
      <c r="H9379" t="s">
        <v>104</v>
      </c>
      <c r="I9379" t="s">
        <v>148</v>
      </c>
      <c r="J9379" t="s">
        <v>59</v>
      </c>
      <c r="K9379" s="1">
        <v>43136</v>
      </c>
      <c r="L9379" t="s">
        <v>60</v>
      </c>
      <c r="M9379" t="str">
        <f>HYPERLINK("https://www.regulations.gov/docket?D=FDA-2018-H-0506")</f>
        <v>https://www.regulations.gov/docket?D=FDA-2018-H-0506</v>
      </c>
      <c r="N9379" t="s">
        <v>59</v>
      </c>
    </row>
    <row r="9380" spans="1:14" x14ac:dyDescent="0.25">
      <c r="A9380" t="s">
        <v>6028</v>
      </c>
      <c r="B9380" t="s">
        <v>6029</v>
      </c>
      <c r="C9380" t="s">
        <v>209</v>
      </c>
      <c r="D9380" t="s">
        <v>21</v>
      </c>
      <c r="E9380">
        <v>98032</v>
      </c>
      <c r="F9380" t="s">
        <v>22</v>
      </c>
      <c r="G9380" t="s">
        <v>23</v>
      </c>
      <c r="H9380" t="s">
        <v>24</v>
      </c>
      <c r="I9380" t="s">
        <v>24</v>
      </c>
      <c r="J9380" t="s">
        <v>25</v>
      </c>
      <c r="K9380" s="1">
        <v>43134</v>
      </c>
      <c r="L9380" t="s">
        <v>26</v>
      </c>
      <c r="N9380" t="s">
        <v>24</v>
      </c>
    </row>
    <row r="9381" spans="1:14" x14ac:dyDescent="0.25">
      <c r="A9381" t="s">
        <v>6901</v>
      </c>
      <c r="B9381" t="s">
        <v>6902</v>
      </c>
      <c r="C9381" t="s">
        <v>743</v>
      </c>
      <c r="D9381" t="s">
        <v>21</v>
      </c>
      <c r="E9381">
        <v>98597</v>
      </c>
      <c r="F9381" t="s">
        <v>23</v>
      </c>
      <c r="G9381" t="s">
        <v>23</v>
      </c>
      <c r="H9381" t="s">
        <v>24</v>
      </c>
      <c r="I9381" t="s">
        <v>24</v>
      </c>
      <c r="J9381" t="s">
        <v>25</v>
      </c>
      <c r="K9381" s="1">
        <v>43134</v>
      </c>
      <c r="L9381" t="s">
        <v>26</v>
      </c>
      <c r="N9381" t="s">
        <v>24</v>
      </c>
    </row>
    <row r="9382" spans="1:14" x14ac:dyDescent="0.25">
      <c r="A9382" t="s">
        <v>5378</v>
      </c>
      <c r="B9382" t="s">
        <v>5379</v>
      </c>
      <c r="C9382" t="s">
        <v>209</v>
      </c>
      <c r="D9382" t="s">
        <v>21</v>
      </c>
      <c r="E9382">
        <v>98032</v>
      </c>
      <c r="F9382" t="s">
        <v>22</v>
      </c>
      <c r="G9382" t="s">
        <v>23</v>
      </c>
      <c r="H9382" t="s">
        <v>24</v>
      </c>
      <c r="I9382" t="s">
        <v>24</v>
      </c>
      <c r="J9382" t="s">
        <v>25</v>
      </c>
      <c r="K9382" s="1">
        <v>43134</v>
      </c>
      <c r="L9382" t="s">
        <v>26</v>
      </c>
      <c r="N9382" t="s">
        <v>24</v>
      </c>
    </row>
    <row r="9383" spans="1:14" x14ac:dyDescent="0.25">
      <c r="A9383" t="s">
        <v>6125</v>
      </c>
      <c r="B9383" t="s">
        <v>6126</v>
      </c>
      <c r="C9383" t="s">
        <v>236</v>
      </c>
      <c r="D9383" t="s">
        <v>21</v>
      </c>
      <c r="E9383">
        <v>98408</v>
      </c>
      <c r="F9383" t="s">
        <v>23</v>
      </c>
      <c r="G9383" t="s">
        <v>23</v>
      </c>
      <c r="H9383" t="s">
        <v>24</v>
      </c>
      <c r="I9383" t="s">
        <v>24</v>
      </c>
      <c r="J9383" t="s">
        <v>25</v>
      </c>
      <c r="K9383" s="1">
        <v>43133</v>
      </c>
      <c r="L9383" t="s">
        <v>26</v>
      </c>
      <c r="N9383" t="s">
        <v>24</v>
      </c>
    </row>
    <row r="9384" spans="1:14" x14ac:dyDescent="0.25">
      <c r="A9384" t="s">
        <v>6590</v>
      </c>
      <c r="B9384" t="s">
        <v>6591</v>
      </c>
      <c r="C9384" t="s">
        <v>142</v>
      </c>
      <c r="D9384" t="s">
        <v>21</v>
      </c>
      <c r="E9384">
        <v>98901</v>
      </c>
      <c r="F9384" t="s">
        <v>23</v>
      </c>
      <c r="G9384" t="s">
        <v>23</v>
      </c>
      <c r="H9384" t="s">
        <v>24</v>
      </c>
      <c r="I9384" t="s">
        <v>24</v>
      </c>
      <c r="J9384" t="s">
        <v>25</v>
      </c>
      <c r="K9384" s="1">
        <v>43133</v>
      </c>
      <c r="L9384" t="s">
        <v>26</v>
      </c>
      <c r="N9384" t="s">
        <v>24</v>
      </c>
    </row>
    <row r="9385" spans="1:14" x14ac:dyDescent="0.25">
      <c r="A9385" t="s">
        <v>10659</v>
      </c>
      <c r="B9385" t="s">
        <v>10660</v>
      </c>
      <c r="C9385" t="s">
        <v>2669</v>
      </c>
      <c r="D9385" t="s">
        <v>21</v>
      </c>
      <c r="E9385">
        <v>98022</v>
      </c>
      <c r="F9385" t="s">
        <v>23</v>
      </c>
      <c r="G9385" t="s">
        <v>23</v>
      </c>
      <c r="H9385" t="s">
        <v>24</v>
      </c>
      <c r="I9385" t="s">
        <v>24</v>
      </c>
      <c r="J9385" t="s">
        <v>25</v>
      </c>
      <c r="K9385" s="1">
        <v>43133</v>
      </c>
      <c r="L9385" t="s">
        <v>26</v>
      </c>
      <c r="N9385" t="s">
        <v>24</v>
      </c>
    </row>
    <row r="9386" spans="1:14" x14ac:dyDescent="0.25">
      <c r="A9386" t="s">
        <v>5530</v>
      </c>
      <c r="B9386" t="s">
        <v>5531</v>
      </c>
      <c r="C9386" t="s">
        <v>20</v>
      </c>
      <c r="D9386" t="s">
        <v>21</v>
      </c>
      <c r="E9386">
        <v>98103</v>
      </c>
      <c r="F9386" t="s">
        <v>22</v>
      </c>
      <c r="G9386" t="s">
        <v>23</v>
      </c>
      <c r="H9386" t="s">
        <v>24</v>
      </c>
      <c r="I9386" t="s">
        <v>24</v>
      </c>
      <c r="J9386" t="s">
        <v>25</v>
      </c>
      <c r="K9386" s="1">
        <v>43132</v>
      </c>
      <c r="L9386" t="s">
        <v>26</v>
      </c>
      <c r="N9386" t="s">
        <v>24</v>
      </c>
    </row>
    <row r="9387" spans="1:14" x14ac:dyDescent="0.25">
      <c r="A9387" t="s">
        <v>2228</v>
      </c>
      <c r="B9387" t="s">
        <v>627</v>
      </c>
      <c r="C9387" t="s">
        <v>115</v>
      </c>
      <c r="D9387" t="s">
        <v>21</v>
      </c>
      <c r="E9387">
        <v>98532</v>
      </c>
      <c r="F9387" t="s">
        <v>22</v>
      </c>
      <c r="G9387" t="s">
        <v>23</v>
      </c>
      <c r="H9387" t="s">
        <v>24</v>
      </c>
      <c r="I9387" t="s">
        <v>24</v>
      </c>
      <c r="J9387" t="s">
        <v>25</v>
      </c>
      <c r="K9387" s="1">
        <v>43132</v>
      </c>
      <c r="L9387" t="s">
        <v>26</v>
      </c>
      <c r="N9387" t="s">
        <v>24</v>
      </c>
    </row>
    <row r="9388" spans="1:14" x14ac:dyDescent="0.25">
      <c r="A9388" t="s">
        <v>2342</v>
      </c>
      <c r="B9388" t="s">
        <v>2343</v>
      </c>
      <c r="C9388" t="s">
        <v>286</v>
      </c>
      <c r="D9388" t="s">
        <v>21</v>
      </c>
      <c r="E9388">
        <v>98546</v>
      </c>
      <c r="F9388" t="s">
        <v>23</v>
      </c>
      <c r="G9388" t="s">
        <v>23</v>
      </c>
      <c r="H9388" t="s">
        <v>24</v>
      </c>
      <c r="I9388" t="s">
        <v>24</v>
      </c>
      <c r="J9388" t="s">
        <v>25</v>
      </c>
      <c r="K9388" s="1">
        <v>43132</v>
      </c>
      <c r="L9388" t="s">
        <v>26</v>
      </c>
      <c r="N9388" t="s">
        <v>24</v>
      </c>
    </row>
    <row r="9389" spans="1:14" x14ac:dyDescent="0.25">
      <c r="A9389" t="s">
        <v>10661</v>
      </c>
      <c r="B9389" t="s">
        <v>10662</v>
      </c>
      <c r="C9389" t="s">
        <v>20</v>
      </c>
      <c r="D9389" t="s">
        <v>21</v>
      </c>
      <c r="E9389">
        <v>98122</v>
      </c>
      <c r="F9389" t="s">
        <v>22</v>
      </c>
      <c r="G9389" t="s">
        <v>22</v>
      </c>
      <c r="H9389" t="s">
        <v>116</v>
      </c>
      <c r="I9389" t="s">
        <v>117</v>
      </c>
      <c r="J9389" s="1">
        <v>43104</v>
      </c>
      <c r="K9389" s="1">
        <v>43132</v>
      </c>
      <c r="L9389" t="s">
        <v>118</v>
      </c>
      <c r="N9389" t="s">
        <v>1992</v>
      </c>
    </row>
    <row r="9390" spans="1:14" x14ac:dyDescent="0.25">
      <c r="A9390" t="s">
        <v>5549</v>
      </c>
      <c r="B9390" t="s">
        <v>5550</v>
      </c>
      <c r="C9390" t="s">
        <v>221</v>
      </c>
      <c r="D9390" t="s">
        <v>21</v>
      </c>
      <c r="E9390">
        <v>98607</v>
      </c>
      <c r="F9390" t="s">
        <v>22</v>
      </c>
      <c r="G9390" t="s">
        <v>23</v>
      </c>
      <c r="H9390" t="s">
        <v>24</v>
      </c>
      <c r="I9390" t="s">
        <v>24</v>
      </c>
      <c r="J9390" t="s">
        <v>25</v>
      </c>
      <c r="K9390" s="1">
        <v>43132</v>
      </c>
      <c r="L9390" t="s">
        <v>26</v>
      </c>
      <c r="N9390" t="s">
        <v>24</v>
      </c>
    </row>
    <row r="9391" spans="1:14" x14ac:dyDescent="0.25">
      <c r="A9391" t="s">
        <v>415</v>
      </c>
      <c r="B9391" t="s">
        <v>416</v>
      </c>
      <c r="C9391" t="s">
        <v>20</v>
      </c>
      <c r="D9391" t="s">
        <v>21</v>
      </c>
      <c r="E9391">
        <v>98106</v>
      </c>
      <c r="F9391" t="s">
        <v>22</v>
      </c>
      <c r="G9391" t="s">
        <v>22</v>
      </c>
      <c r="H9391" t="s">
        <v>104</v>
      </c>
      <c r="I9391" t="s">
        <v>105</v>
      </c>
      <c r="J9391" s="1">
        <v>43107</v>
      </c>
      <c r="K9391" s="1">
        <v>43132</v>
      </c>
      <c r="L9391" t="s">
        <v>118</v>
      </c>
      <c r="N9391" t="s">
        <v>1858</v>
      </c>
    </row>
    <row r="9392" spans="1:14" x14ac:dyDescent="0.25">
      <c r="A9392" t="s">
        <v>5553</v>
      </c>
      <c r="B9392" t="s">
        <v>5554</v>
      </c>
      <c r="C9392" t="s">
        <v>221</v>
      </c>
      <c r="D9392" t="s">
        <v>21</v>
      </c>
      <c r="E9392">
        <v>98607</v>
      </c>
      <c r="F9392" t="s">
        <v>22</v>
      </c>
      <c r="G9392" t="s">
        <v>23</v>
      </c>
      <c r="H9392" t="s">
        <v>24</v>
      </c>
      <c r="I9392" t="s">
        <v>24</v>
      </c>
      <c r="J9392" t="s">
        <v>25</v>
      </c>
      <c r="K9392" s="1">
        <v>43132</v>
      </c>
      <c r="L9392" t="s">
        <v>26</v>
      </c>
      <c r="N9392" t="s">
        <v>24</v>
      </c>
    </row>
    <row r="9393" spans="1:14" x14ac:dyDescent="0.25">
      <c r="A9393" t="s">
        <v>5824</v>
      </c>
      <c r="B9393" t="s">
        <v>5913</v>
      </c>
      <c r="C9393" t="s">
        <v>142</v>
      </c>
      <c r="D9393" t="s">
        <v>21</v>
      </c>
      <c r="E9393">
        <v>98901</v>
      </c>
      <c r="F9393" t="s">
        <v>23</v>
      </c>
      <c r="G9393" t="s">
        <v>23</v>
      </c>
      <c r="H9393" t="s">
        <v>24</v>
      </c>
      <c r="I9393" t="s">
        <v>24</v>
      </c>
      <c r="J9393" t="s">
        <v>25</v>
      </c>
      <c r="K9393" s="1">
        <v>43132</v>
      </c>
      <c r="L9393" t="s">
        <v>26</v>
      </c>
      <c r="N9393" t="s">
        <v>24</v>
      </c>
    </row>
    <row r="9394" spans="1:14" x14ac:dyDescent="0.25">
      <c r="A9394" t="s">
        <v>4581</v>
      </c>
      <c r="B9394" t="s">
        <v>4582</v>
      </c>
      <c r="C9394" t="s">
        <v>142</v>
      </c>
      <c r="D9394" t="s">
        <v>21</v>
      </c>
      <c r="E9394">
        <v>98903</v>
      </c>
      <c r="F9394" t="s">
        <v>22</v>
      </c>
      <c r="G9394" t="s">
        <v>22</v>
      </c>
      <c r="H9394" t="s">
        <v>116</v>
      </c>
      <c r="I9394" t="s">
        <v>117</v>
      </c>
      <c r="J9394" s="1">
        <v>43116</v>
      </c>
      <c r="K9394" s="1">
        <v>43132</v>
      </c>
      <c r="L9394" t="s">
        <v>118</v>
      </c>
      <c r="N9394" t="s">
        <v>1849</v>
      </c>
    </row>
    <row r="9395" spans="1:14" x14ac:dyDescent="0.25">
      <c r="A9395" t="s">
        <v>2371</v>
      </c>
      <c r="B9395" t="s">
        <v>7167</v>
      </c>
      <c r="C9395" t="s">
        <v>29</v>
      </c>
      <c r="D9395" t="s">
        <v>21</v>
      </c>
      <c r="E9395">
        <v>98801</v>
      </c>
      <c r="F9395" t="s">
        <v>22</v>
      </c>
      <c r="G9395" t="s">
        <v>22</v>
      </c>
      <c r="H9395" t="s">
        <v>116</v>
      </c>
      <c r="I9395" t="s">
        <v>117</v>
      </c>
      <c r="J9395" s="1">
        <v>43116</v>
      </c>
      <c r="K9395" s="1">
        <v>43132</v>
      </c>
      <c r="L9395" t="s">
        <v>118</v>
      </c>
      <c r="N9395" t="s">
        <v>1849</v>
      </c>
    </row>
    <row r="9396" spans="1:14" x14ac:dyDescent="0.25">
      <c r="A9396" t="s">
        <v>316</v>
      </c>
      <c r="B9396" t="s">
        <v>5560</v>
      </c>
      <c r="C9396" t="s">
        <v>221</v>
      </c>
      <c r="D9396" t="s">
        <v>21</v>
      </c>
      <c r="E9396">
        <v>98607</v>
      </c>
      <c r="F9396" t="s">
        <v>22</v>
      </c>
      <c r="G9396" t="s">
        <v>23</v>
      </c>
      <c r="H9396" t="s">
        <v>24</v>
      </c>
      <c r="I9396" t="s">
        <v>24</v>
      </c>
      <c r="J9396" t="s">
        <v>25</v>
      </c>
      <c r="K9396" s="1">
        <v>43132</v>
      </c>
      <c r="L9396" t="s">
        <v>26</v>
      </c>
      <c r="N9396" t="s">
        <v>24</v>
      </c>
    </row>
    <row r="9397" spans="1:14" x14ac:dyDescent="0.25">
      <c r="A9397" t="s">
        <v>1451</v>
      </c>
      <c r="B9397" t="s">
        <v>1452</v>
      </c>
      <c r="C9397" t="s">
        <v>1453</v>
      </c>
      <c r="D9397" t="s">
        <v>21</v>
      </c>
      <c r="E9397">
        <v>98466</v>
      </c>
      <c r="F9397" t="s">
        <v>23</v>
      </c>
      <c r="G9397" t="s">
        <v>23</v>
      </c>
      <c r="H9397" t="s">
        <v>24</v>
      </c>
      <c r="I9397" t="s">
        <v>24</v>
      </c>
      <c r="J9397" t="s">
        <v>25</v>
      </c>
      <c r="K9397" s="1">
        <v>43132</v>
      </c>
      <c r="L9397" t="s">
        <v>26</v>
      </c>
      <c r="N9397" t="s">
        <v>24</v>
      </c>
    </row>
    <row r="9398" spans="1:14" x14ac:dyDescent="0.25">
      <c r="A9398" t="s">
        <v>5650</v>
      </c>
      <c r="B9398" t="s">
        <v>5651</v>
      </c>
      <c r="C9398" t="s">
        <v>34</v>
      </c>
      <c r="D9398" t="s">
        <v>21</v>
      </c>
      <c r="E9398">
        <v>98684</v>
      </c>
      <c r="F9398" t="s">
        <v>22</v>
      </c>
      <c r="G9398" t="s">
        <v>22</v>
      </c>
      <c r="H9398" t="s">
        <v>10383</v>
      </c>
      <c r="I9398" t="s">
        <v>203</v>
      </c>
      <c r="J9398" s="1">
        <v>43088</v>
      </c>
      <c r="K9398" s="1">
        <v>43132</v>
      </c>
      <c r="L9398" t="s">
        <v>118</v>
      </c>
      <c r="N9398" t="s">
        <v>1992</v>
      </c>
    </row>
    <row r="9399" spans="1:14" x14ac:dyDescent="0.25">
      <c r="A9399" t="s">
        <v>4726</v>
      </c>
      <c r="B9399" t="s">
        <v>4923</v>
      </c>
      <c r="C9399" t="s">
        <v>296</v>
      </c>
      <c r="D9399" t="s">
        <v>21</v>
      </c>
      <c r="E9399">
        <v>98366</v>
      </c>
      <c r="F9399" t="s">
        <v>22</v>
      </c>
      <c r="G9399" t="s">
        <v>22</v>
      </c>
      <c r="H9399" t="s">
        <v>10383</v>
      </c>
      <c r="I9399" t="s">
        <v>203</v>
      </c>
      <c r="J9399" s="1">
        <v>43116</v>
      </c>
      <c r="K9399" s="1">
        <v>43132</v>
      </c>
      <c r="L9399" t="s">
        <v>118</v>
      </c>
      <c r="N9399" t="s">
        <v>1992</v>
      </c>
    </row>
    <row r="9400" spans="1:14" x14ac:dyDescent="0.25">
      <c r="A9400" t="s">
        <v>10663</v>
      </c>
      <c r="B9400" t="s">
        <v>10664</v>
      </c>
      <c r="C9400" t="s">
        <v>2144</v>
      </c>
      <c r="D9400" t="s">
        <v>21</v>
      </c>
      <c r="E9400">
        <v>98155</v>
      </c>
      <c r="F9400" t="s">
        <v>22</v>
      </c>
      <c r="G9400" t="s">
        <v>23</v>
      </c>
      <c r="H9400" t="s">
        <v>24</v>
      </c>
      <c r="I9400" t="s">
        <v>24</v>
      </c>
      <c r="J9400" t="s">
        <v>25</v>
      </c>
      <c r="K9400" s="1">
        <v>43132</v>
      </c>
      <c r="L9400" t="s">
        <v>26</v>
      </c>
      <c r="N9400" t="s">
        <v>24</v>
      </c>
    </row>
    <row r="9401" spans="1:14" x14ac:dyDescent="0.25">
      <c r="A9401" t="s">
        <v>7349</v>
      </c>
      <c r="B9401" t="s">
        <v>7350</v>
      </c>
      <c r="C9401" t="s">
        <v>142</v>
      </c>
      <c r="D9401" t="s">
        <v>21</v>
      </c>
      <c r="E9401">
        <v>98903</v>
      </c>
      <c r="F9401" t="s">
        <v>22</v>
      </c>
      <c r="G9401" t="s">
        <v>22</v>
      </c>
      <c r="H9401" t="s">
        <v>116</v>
      </c>
      <c r="I9401" t="s">
        <v>117</v>
      </c>
      <c r="J9401" s="1">
        <v>43116</v>
      </c>
      <c r="K9401" s="1">
        <v>43132</v>
      </c>
      <c r="L9401" t="s">
        <v>118</v>
      </c>
      <c r="N9401" t="s">
        <v>1849</v>
      </c>
    </row>
    <row r="9402" spans="1:14" x14ac:dyDescent="0.25">
      <c r="A9402" t="s">
        <v>2119</v>
      </c>
      <c r="B9402" t="s">
        <v>2120</v>
      </c>
      <c r="C9402" t="s">
        <v>142</v>
      </c>
      <c r="D9402" t="s">
        <v>21</v>
      </c>
      <c r="E9402">
        <v>98902</v>
      </c>
      <c r="F9402" t="s">
        <v>22</v>
      </c>
      <c r="G9402" t="s">
        <v>22</v>
      </c>
      <c r="H9402" t="s">
        <v>104</v>
      </c>
      <c r="I9402" t="s">
        <v>212</v>
      </c>
      <c r="J9402" s="1">
        <v>43116</v>
      </c>
      <c r="K9402" s="1">
        <v>43132</v>
      </c>
      <c r="L9402" t="s">
        <v>118</v>
      </c>
      <c r="N9402" t="s">
        <v>1858</v>
      </c>
    </row>
    <row r="9403" spans="1:14" x14ac:dyDescent="0.25">
      <c r="A9403" t="s">
        <v>10665</v>
      </c>
      <c r="B9403" t="s">
        <v>1247</v>
      </c>
      <c r="C9403" t="s">
        <v>20</v>
      </c>
      <c r="D9403" t="s">
        <v>21</v>
      </c>
      <c r="E9403">
        <v>98122</v>
      </c>
      <c r="F9403" t="s">
        <v>22</v>
      </c>
      <c r="G9403" t="s">
        <v>22</v>
      </c>
      <c r="H9403" t="s">
        <v>116</v>
      </c>
      <c r="I9403" t="s">
        <v>117</v>
      </c>
      <c r="J9403" s="1">
        <v>43104</v>
      </c>
      <c r="K9403" s="1">
        <v>43132</v>
      </c>
      <c r="L9403" t="s">
        <v>118</v>
      </c>
      <c r="N9403" t="s">
        <v>1849</v>
      </c>
    </row>
    <row r="9404" spans="1:14" x14ac:dyDescent="0.25">
      <c r="A9404" t="s">
        <v>6598</v>
      </c>
      <c r="B9404" t="s">
        <v>6599</v>
      </c>
      <c r="C9404" t="s">
        <v>6600</v>
      </c>
      <c r="D9404" t="s">
        <v>21</v>
      </c>
      <c r="E9404">
        <v>98556</v>
      </c>
      <c r="F9404" t="s">
        <v>23</v>
      </c>
      <c r="G9404" t="s">
        <v>23</v>
      </c>
      <c r="H9404" t="s">
        <v>24</v>
      </c>
      <c r="I9404" t="s">
        <v>24</v>
      </c>
      <c r="J9404" t="s">
        <v>25</v>
      </c>
      <c r="K9404" s="1">
        <v>43132</v>
      </c>
      <c r="L9404" t="s">
        <v>26</v>
      </c>
      <c r="N9404" t="s">
        <v>24</v>
      </c>
    </row>
    <row r="9405" spans="1:14" x14ac:dyDescent="0.25">
      <c r="A9405" t="s">
        <v>645</v>
      </c>
      <c r="B9405" t="s">
        <v>2517</v>
      </c>
      <c r="C9405" t="s">
        <v>41</v>
      </c>
      <c r="D9405" t="s">
        <v>21</v>
      </c>
      <c r="E9405">
        <v>98148</v>
      </c>
      <c r="F9405" t="s">
        <v>22</v>
      </c>
      <c r="G9405" t="s">
        <v>22</v>
      </c>
      <c r="H9405" t="s">
        <v>116</v>
      </c>
      <c r="I9405" t="s">
        <v>117</v>
      </c>
      <c r="J9405" s="1">
        <v>43116</v>
      </c>
      <c r="K9405" s="1">
        <v>43132</v>
      </c>
      <c r="L9405" t="s">
        <v>118</v>
      </c>
      <c r="N9405" t="s">
        <v>1992</v>
      </c>
    </row>
    <row r="9406" spans="1:14" x14ac:dyDescent="0.25">
      <c r="A9406" t="s">
        <v>3322</v>
      </c>
      <c r="B9406" t="s">
        <v>5662</v>
      </c>
      <c r="C9406" t="s">
        <v>34</v>
      </c>
      <c r="D9406" t="s">
        <v>21</v>
      </c>
      <c r="E9406">
        <v>98661</v>
      </c>
      <c r="F9406" t="s">
        <v>22</v>
      </c>
      <c r="G9406" t="s">
        <v>22</v>
      </c>
      <c r="H9406" t="s">
        <v>116</v>
      </c>
      <c r="I9406" t="s">
        <v>117</v>
      </c>
      <c r="J9406" s="1">
        <v>43088</v>
      </c>
      <c r="K9406" s="1">
        <v>43132</v>
      </c>
      <c r="L9406" t="s">
        <v>118</v>
      </c>
      <c r="N9406" t="s">
        <v>1849</v>
      </c>
    </row>
    <row r="9407" spans="1:14" x14ac:dyDescent="0.25">
      <c r="A9407" t="s">
        <v>6636</v>
      </c>
      <c r="B9407" t="s">
        <v>6637</v>
      </c>
      <c r="C9407" t="s">
        <v>3146</v>
      </c>
      <c r="D9407" t="s">
        <v>21</v>
      </c>
      <c r="E9407">
        <v>98824</v>
      </c>
      <c r="F9407" t="s">
        <v>22</v>
      </c>
      <c r="G9407" t="s">
        <v>22</v>
      </c>
      <c r="H9407" t="s">
        <v>116</v>
      </c>
      <c r="I9407" t="s">
        <v>117</v>
      </c>
      <c r="J9407" s="1">
        <v>43088</v>
      </c>
      <c r="K9407" s="1">
        <v>43132</v>
      </c>
      <c r="L9407" t="s">
        <v>118</v>
      </c>
      <c r="N9407" t="s">
        <v>1849</v>
      </c>
    </row>
    <row r="9408" spans="1:14" x14ac:dyDescent="0.25">
      <c r="A9408" t="s">
        <v>5012</v>
      </c>
      <c r="B9408" t="s">
        <v>5013</v>
      </c>
      <c r="C9408" t="s">
        <v>454</v>
      </c>
      <c r="D9408" t="s">
        <v>21</v>
      </c>
      <c r="E9408">
        <v>98005</v>
      </c>
      <c r="F9408" t="s">
        <v>22</v>
      </c>
      <c r="G9408" t="s">
        <v>23</v>
      </c>
      <c r="H9408" t="s">
        <v>24</v>
      </c>
      <c r="I9408" t="s">
        <v>24</v>
      </c>
      <c r="J9408" t="s">
        <v>25</v>
      </c>
      <c r="K9408" s="1">
        <v>43131</v>
      </c>
      <c r="L9408" t="s">
        <v>26</v>
      </c>
      <c r="N9408" t="s">
        <v>24</v>
      </c>
    </row>
    <row r="9409" spans="1:14" x14ac:dyDescent="0.25">
      <c r="A9409" t="s">
        <v>1429</v>
      </c>
      <c r="B9409" t="s">
        <v>1430</v>
      </c>
      <c r="C9409" t="s">
        <v>236</v>
      </c>
      <c r="D9409" t="s">
        <v>21</v>
      </c>
      <c r="E9409">
        <v>98445</v>
      </c>
      <c r="F9409" t="s">
        <v>23</v>
      </c>
      <c r="G9409" t="s">
        <v>23</v>
      </c>
      <c r="H9409" t="s">
        <v>24</v>
      </c>
      <c r="I9409" t="s">
        <v>24</v>
      </c>
      <c r="J9409" t="s">
        <v>25</v>
      </c>
      <c r="K9409" s="1">
        <v>43131</v>
      </c>
      <c r="L9409" t="s">
        <v>26</v>
      </c>
      <c r="N9409" t="s">
        <v>24</v>
      </c>
    </row>
    <row r="9410" spans="1:14" x14ac:dyDescent="0.25">
      <c r="A9410" t="s">
        <v>6182</v>
      </c>
      <c r="B9410" t="s">
        <v>6183</v>
      </c>
      <c r="C9410" t="s">
        <v>20</v>
      </c>
      <c r="D9410" t="s">
        <v>21</v>
      </c>
      <c r="E9410">
        <v>98104</v>
      </c>
      <c r="F9410" t="s">
        <v>22</v>
      </c>
      <c r="G9410" t="s">
        <v>23</v>
      </c>
      <c r="H9410" t="s">
        <v>24</v>
      </c>
      <c r="I9410" t="s">
        <v>24</v>
      </c>
      <c r="J9410" t="s">
        <v>25</v>
      </c>
      <c r="K9410" s="1">
        <v>43131</v>
      </c>
      <c r="L9410" t="s">
        <v>26</v>
      </c>
      <c r="N9410" t="s">
        <v>24</v>
      </c>
    </row>
    <row r="9411" spans="1:14" x14ac:dyDescent="0.25">
      <c r="A9411" t="s">
        <v>7114</v>
      </c>
      <c r="B9411" t="s">
        <v>7115</v>
      </c>
      <c r="C9411" t="s">
        <v>236</v>
      </c>
      <c r="D9411" t="s">
        <v>21</v>
      </c>
      <c r="E9411">
        <v>98405</v>
      </c>
      <c r="F9411" t="s">
        <v>22</v>
      </c>
      <c r="G9411" t="s">
        <v>23</v>
      </c>
      <c r="H9411" t="s">
        <v>24</v>
      </c>
      <c r="I9411" t="s">
        <v>24</v>
      </c>
      <c r="J9411" t="s">
        <v>25</v>
      </c>
      <c r="K9411" s="1">
        <v>43131</v>
      </c>
      <c r="L9411" t="s">
        <v>26</v>
      </c>
      <c r="N9411" t="s">
        <v>24</v>
      </c>
    </row>
    <row r="9412" spans="1:14" x14ac:dyDescent="0.25">
      <c r="A9412" t="s">
        <v>7411</v>
      </c>
      <c r="B9412" t="s">
        <v>7412</v>
      </c>
      <c r="C9412" t="s">
        <v>7413</v>
      </c>
      <c r="D9412" t="s">
        <v>21</v>
      </c>
      <c r="E9412">
        <v>98238</v>
      </c>
      <c r="F9412" t="s">
        <v>22</v>
      </c>
      <c r="G9412" t="s">
        <v>22</v>
      </c>
      <c r="H9412" t="s">
        <v>104</v>
      </c>
      <c r="I9412" t="s">
        <v>105</v>
      </c>
      <c r="J9412" t="s">
        <v>59</v>
      </c>
      <c r="K9412" s="1">
        <v>43131</v>
      </c>
      <c r="L9412" t="s">
        <v>60</v>
      </c>
      <c r="M9412" t="str">
        <f>HYPERLINK("https://www.regulations.gov/docket?D=FDA-2018-H-0458")</f>
        <v>https://www.regulations.gov/docket?D=FDA-2018-H-0458</v>
      </c>
      <c r="N9412" t="s">
        <v>59</v>
      </c>
    </row>
    <row r="9413" spans="1:14" x14ac:dyDescent="0.25">
      <c r="A9413" t="s">
        <v>1795</v>
      </c>
      <c r="B9413" t="s">
        <v>1796</v>
      </c>
      <c r="C9413" t="s">
        <v>20</v>
      </c>
      <c r="D9413" t="s">
        <v>21</v>
      </c>
      <c r="E9413">
        <v>98199</v>
      </c>
      <c r="F9413" t="s">
        <v>22</v>
      </c>
      <c r="G9413" t="s">
        <v>23</v>
      </c>
      <c r="H9413" t="s">
        <v>24</v>
      </c>
      <c r="I9413" t="s">
        <v>24</v>
      </c>
      <c r="J9413" t="s">
        <v>25</v>
      </c>
      <c r="K9413" s="1">
        <v>43131</v>
      </c>
      <c r="L9413" t="s">
        <v>26</v>
      </c>
      <c r="N9413" t="s">
        <v>24</v>
      </c>
    </row>
    <row r="9414" spans="1:14" x14ac:dyDescent="0.25">
      <c r="A9414" t="s">
        <v>1438</v>
      </c>
      <c r="B9414" t="s">
        <v>1439</v>
      </c>
      <c r="C9414" t="s">
        <v>236</v>
      </c>
      <c r="D9414" t="s">
        <v>21</v>
      </c>
      <c r="E9414">
        <v>98406</v>
      </c>
      <c r="F9414" t="s">
        <v>23</v>
      </c>
      <c r="G9414" t="s">
        <v>23</v>
      </c>
      <c r="H9414" t="s">
        <v>24</v>
      </c>
      <c r="I9414" t="s">
        <v>24</v>
      </c>
      <c r="J9414" t="s">
        <v>25</v>
      </c>
      <c r="K9414" s="1">
        <v>43131</v>
      </c>
      <c r="L9414" t="s">
        <v>26</v>
      </c>
      <c r="N9414" t="s">
        <v>24</v>
      </c>
    </row>
    <row r="9415" spans="1:14" x14ac:dyDescent="0.25">
      <c r="A9415" t="s">
        <v>1448</v>
      </c>
      <c r="B9415" t="s">
        <v>1449</v>
      </c>
      <c r="C9415" t="s">
        <v>236</v>
      </c>
      <c r="D9415" t="s">
        <v>21</v>
      </c>
      <c r="E9415">
        <v>98444</v>
      </c>
      <c r="F9415" t="s">
        <v>23</v>
      </c>
      <c r="G9415" t="s">
        <v>23</v>
      </c>
      <c r="H9415" t="s">
        <v>24</v>
      </c>
      <c r="I9415" t="s">
        <v>24</v>
      </c>
      <c r="J9415" t="s">
        <v>25</v>
      </c>
      <c r="K9415" s="1">
        <v>43131</v>
      </c>
      <c r="L9415" t="s">
        <v>26</v>
      </c>
      <c r="N9415" t="s">
        <v>24</v>
      </c>
    </row>
    <row r="9416" spans="1:14" x14ac:dyDescent="0.25">
      <c r="A9416" t="s">
        <v>5835</v>
      </c>
      <c r="B9416" t="s">
        <v>5836</v>
      </c>
      <c r="C9416" t="s">
        <v>236</v>
      </c>
      <c r="D9416" t="s">
        <v>21</v>
      </c>
      <c r="E9416">
        <v>98402</v>
      </c>
      <c r="F9416" t="s">
        <v>23</v>
      </c>
      <c r="G9416" t="s">
        <v>23</v>
      </c>
      <c r="H9416" t="s">
        <v>24</v>
      </c>
      <c r="I9416" t="s">
        <v>24</v>
      </c>
      <c r="J9416" t="s">
        <v>25</v>
      </c>
      <c r="K9416" s="1">
        <v>43131</v>
      </c>
      <c r="L9416" t="s">
        <v>26</v>
      </c>
      <c r="N9416" t="s">
        <v>24</v>
      </c>
    </row>
    <row r="9417" spans="1:14" x14ac:dyDescent="0.25">
      <c r="A9417" t="s">
        <v>9834</v>
      </c>
      <c r="B9417" t="s">
        <v>9835</v>
      </c>
      <c r="C9417" t="s">
        <v>236</v>
      </c>
      <c r="D9417" t="s">
        <v>21</v>
      </c>
      <c r="E9417">
        <v>98406</v>
      </c>
      <c r="F9417" t="s">
        <v>22</v>
      </c>
      <c r="G9417" t="s">
        <v>23</v>
      </c>
      <c r="H9417" t="s">
        <v>24</v>
      </c>
      <c r="I9417" t="s">
        <v>24</v>
      </c>
      <c r="J9417" t="s">
        <v>25</v>
      </c>
      <c r="K9417" s="1">
        <v>43131</v>
      </c>
      <c r="L9417" t="s">
        <v>26</v>
      </c>
      <c r="N9417" t="s">
        <v>24</v>
      </c>
    </row>
    <row r="9418" spans="1:14" x14ac:dyDescent="0.25">
      <c r="A9418" t="s">
        <v>2475</v>
      </c>
      <c r="B9418" t="s">
        <v>2476</v>
      </c>
      <c r="C9418" t="s">
        <v>532</v>
      </c>
      <c r="D9418" t="s">
        <v>21</v>
      </c>
      <c r="E9418">
        <v>98528</v>
      </c>
      <c r="F9418" t="s">
        <v>23</v>
      </c>
      <c r="G9418" t="s">
        <v>23</v>
      </c>
      <c r="H9418" t="s">
        <v>24</v>
      </c>
      <c r="I9418" t="s">
        <v>24</v>
      </c>
      <c r="J9418" t="s">
        <v>25</v>
      </c>
      <c r="K9418" s="1">
        <v>43131</v>
      </c>
      <c r="L9418" t="s">
        <v>26</v>
      </c>
      <c r="N9418" t="s">
        <v>24</v>
      </c>
    </row>
    <row r="9419" spans="1:14" x14ac:dyDescent="0.25">
      <c r="A9419" t="s">
        <v>1421</v>
      </c>
      <c r="B9419" t="s">
        <v>1422</v>
      </c>
      <c r="C9419" t="s">
        <v>991</v>
      </c>
      <c r="D9419" t="s">
        <v>21</v>
      </c>
      <c r="E9419">
        <v>98388</v>
      </c>
      <c r="F9419" t="s">
        <v>23</v>
      </c>
      <c r="G9419" t="s">
        <v>23</v>
      </c>
      <c r="H9419" t="s">
        <v>24</v>
      </c>
      <c r="I9419" t="s">
        <v>24</v>
      </c>
      <c r="J9419" t="s">
        <v>25</v>
      </c>
      <c r="K9419" s="1">
        <v>43131</v>
      </c>
      <c r="L9419" t="s">
        <v>26</v>
      </c>
      <c r="N9419" t="s">
        <v>24</v>
      </c>
    </row>
    <row r="9420" spans="1:14" x14ac:dyDescent="0.25">
      <c r="A9420" t="s">
        <v>10666</v>
      </c>
      <c r="B9420" t="s">
        <v>2603</v>
      </c>
      <c r="C9420" t="s">
        <v>97</v>
      </c>
      <c r="D9420" t="s">
        <v>21</v>
      </c>
      <c r="E9420">
        <v>98233</v>
      </c>
      <c r="F9420" t="s">
        <v>22</v>
      </c>
      <c r="G9420" t="s">
        <v>23</v>
      </c>
      <c r="H9420" t="s">
        <v>24</v>
      </c>
      <c r="I9420" t="s">
        <v>24</v>
      </c>
      <c r="J9420" t="s">
        <v>25</v>
      </c>
      <c r="K9420" s="1">
        <v>43131</v>
      </c>
      <c r="L9420" t="s">
        <v>26</v>
      </c>
      <c r="N9420" t="s">
        <v>24</v>
      </c>
    </row>
    <row r="9421" spans="1:14" x14ac:dyDescent="0.25">
      <c r="A9421" t="s">
        <v>1143</v>
      </c>
      <c r="B9421" t="s">
        <v>7235</v>
      </c>
      <c r="C9421" t="s">
        <v>529</v>
      </c>
      <c r="D9421" t="s">
        <v>21</v>
      </c>
      <c r="E9421">
        <v>98033</v>
      </c>
      <c r="F9421" t="s">
        <v>22</v>
      </c>
      <c r="G9421" t="s">
        <v>23</v>
      </c>
      <c r="H9421" t="s">
        <v>24</v>
      </c>
      <c r="I9421" t="s">
        <v>24</v>
      </c>
      <c r="J9421" t="s">
        <v>25</v>
      </c>
      <c r="K9421" s="1">
        <v>43131</v>
      </c>
      <c r="L9421" t="s">
        <v>26</v>
      </c>
      <c r="N9421" t="s">
        <v>24</v>
      </c>
    </row>
    <row r="9422" spans="1:14" x14ac:dyDescent="0.25">
      <c r="A9422" t="s">
        <v>2220</v>
      </c>
      <c r="B9422" t="s">
        <v>2221</v>
      </c>
      <c r="C9422" t="s">
        <v>97</v>
      </c>
      <c r="D9422" t="s">
        <v>21</v>
      </c>
      <c r="E9422">
        <v>98233</v>
      </c>
      <c r="F9422" t="s">
        <v>22</v>
      </c>
      <c r="G9422" t="s">
        <v>23</v>
      </c>
      <c r="H9422" t="s">
        <v>24</v>
      </c>
      <c r="I9422" t="s">
        <v>24</v>
      </c>
      <c r="J9422" t="s">
        <v>25</v>
      </c>
      <c r="K9422" s="1">
        <v>43130</v>
      </c>
      <c r="L9422" t="s">
        <v>26</v>
      </c>
      <c r="N9422" t="s">
        <v>24</v>
      </c>
    </row>
    <row r="9423" spans="1:14" x14ac:dyDescent="0.25">
      <c r="A9423" t="s">
        <v>4755</v>
      </c>
      <c r="B9423" t="s">
        <v>4756</v>
      </c>
      <c r="C9423" t="s">
        <v>1566</v>
      </c>
      <c r="D9423" t="s">
        <v>21</v>
      </c>
      <c r="E9423">
        <v>98520</v>
      </c>
      <c r="F9423" t="s">
        <v>22</v>
      </c>
      <c r="G9423" t="s">
        <v>23</v>
      </c>
      <c r="H9423" t="s">
        <v>24</v>
      </c>
      <c r="I9423" t="s">
        <v>24</v>
      </c>
      <c r="J9423" t="s">
        <v>25</v>
      </c>
      <c r="K9423" s="1">
        <v>43130</v>
      </c>
      <c r="L9423" t="s">
        <v>26</v>
      </c>
      <c r="N9423" t="s">
        <v>24</v>
      </c>
    </row>
    <row r="9424" spans="1:14" x14ac:dyDescent="0.25">
      <c r="A9424" t="s">
        <v>10667</v>
      </c>
      <c r="B9424" t="s">
        <v>5806</v>
      </c>
      <c r="C9424" t="s">
        <v>227</v>
      </c>
      <c r="D9424" t="s">
        <v>21</v>
      </c>
      <c r="E9424">
        <v>98225</v>
      </c>
      <c r="F9424" t="s">
        <v>22</v>
      </c>
      <c r="G9424" t="s">
        <v>23</v>
      </c>
      <c r="H9424" t="s">
        <v>24</v>
      </c>
      <c r="I9424" t="s">
        <v>24</v>
      </c>
      <c r="J9424" t="s">
        <v>25</v>
      </c>
      <c r="K9424" s="1">
        <v>43130</v>
      </c>
      <c r="L9424" t="s">
        <v>26</v>
      </c>
      <c r="N9424" t="s">
        <v>24</v>
      </c>
    </row>
    <row r="9425" spans="1:14" x14ac:dyDescent="0.25">
      <c r="A9425" t="s">
        <v>2467</v>
      </c>
      <c r="B9425" t="s">
        <v>2468</v>
      </c>
      <c r="C9425" t="s">
        <v>548</v>
      </c>
      <c r="D9425" t="s">
        <v>21</v>
      </c>
      <c r="E9425">
        <v>98584</v>
      </c>
      <c r="F9425" t="s">
        <v>23</v>
      </c>
      <c r="G9425" t="s">
        <v>23</v>
      </c>
      <c r="H9425" t="s">
        <v>24</v>
      </c>
      <c r="I9425" t="s">
        <v>24</v>
      </c>
      <c r="J9425" t="s">
        <v>25</v>
      </c>
      <c r="K9425" s="1">
        <v>43130</v>
      </c>
      <c r="L9425" t="s">
        <v>26</v>
      </c>
      <c r="N9425" t="s">
        <v>24</v>
      </c>
    </row>
    <row r="9426" spans="1:14" x14ac:dyDescent="0.25">
      <c r="A9426" t="s">
        <v>2234</v>
      </c>
      <c r="B9426" t="s">
        <v>2235</v>
      </c>
      <c r="C9426" t="s">
        <v>97</v>
      </c>
      <c r="D9426" t="s">
        <v>21</v>
      </c>
      <c r="E9426">
        <v>98233</v>
      </c>
      <c r="F9426" t="s">
        <v>22</v>
      </c>
      <c r="G9426" t="s">
        <v>23</v>
      </c>
      <c r="H9426" t="s">
        <v>24</v>
      </c>
      <c r="I9426" t="s">
        <v>24</v>
      </c>
      <c r="J9426" t="s">
        <v>25</v>
      </c>
      <c r="K9426" s="1">
        <v>43130</v>
      </c>
      <c r="L9426" t="s">
        <v>26</v>
      </c>
      <c r="N9426" t="s">
        <v>24</v>
      </c>
    </row>
    <row r="9427" spans="1:14" x14ac:dyDescent="0.25">
      <c r="A9427" t="s">
        <v>9873</v>
      </c>
      <c r="B9427" t="s">
        <v>819</v>
      </c>
      <c r="C9427" t="s">
        <v>92</v>
      </c>
      <c r="D9427" t="s">
        <v>21</v>
      </c>
      <c r="E9427">
        <v>98273</v>
      </c>
      <c r="F9427" t="s">
        <v>22</v>
      </c>
      <c r="G9427" t="s">
        <v>23</v>
      </c>
      <c r="H9427" t="s">
        <v>24</v>
      </c>
      <c r="I9427" t="s">
        <v>24</v>
      </c>
      <c r="J9427" t="s">
        <v>25</v>
      </c>
      <c r="K9427" s="1">
        <v>43130</v>
      </c>
      <c r="L9427" t="s">
        <v>26</v>
      </c>
      <c r="N9427" t="s">
        <v>24</v>
      </c>
    </row>
    <row r="9428" spans="1:14" x14ac:dyDescent="0.25">
      <c r="A9428" t="s">
        <v>4315</v>
      </c>
      <c r="B9428" t="s">
        <v>4316</v>
      </c>
      <c r="C9428" t="s">
        <v>4317</v>
      </c>
      <c r="D9428" t="s">
        <v>21</v>
      </c>
      <c r="E9428">
        <v>99324</v>
      </c>
      <c r="F9428" t="s">
        <v>22</v>
      </c>
      <c r="G9428" t="s">
        <v>23</v>
      </c>
      <c r="H9428" t="s">
        <v>24</v>
      </c>
      <c r="I9428" t="s">
        <v>24</v>
      </c>
      <c r="J9428" t="s">
        <v>25</v>
      </c>
      <c r="K9428" s="1">
        <v>43130</v>
      </c>
      <c r="L9428" t="s">
        <v>26</v>
      </c>
      <c r="N9428" t="s">
        <v>24</v>
      </c>
    </row>
    <row r="9429" spans="1:14" x14ac:dyDescent="0.25">
      <c r="A9429" t="s">
        <v>2473</v>
      </c>
      <c r="B9429" t="s">
        <v>2474</v>
      </c>
      <c r="C9429" t="s">
        <v>548</v>
      </c>
      <c r="D9429" t="s">
        <v>21</v>
      </c>
      <c r="E9429">
        <v>98584</v>
      </c>
      <c r="F9429" t="s">
        <v>23</v>
      </c>
      <c r="G9429" t="s">
        <v>23</v>
      </c>
      <c r="H9429" t="s">
        <v>24</v>
      </c>
      <c r="I9429" t="s">
        <v>24</v>
      </c>
      <c r="J9429" t="s">
        <v>25</v>
      </c>
      <c r="K9429" s="1">
        <v>43130</v>
      </c>
      <c r="L9429" t="s">
        <v>26</v>
      </c>
      <c r="N9429" t="s">
        <v>24</v>
      </c>
    </row>
    <row r="9430" spans="1:14" x14ac:dyDescent="0.25">
      <c r="A9430" t="s">
        <v>5569</v>
      </c>
      <c r="B9430" t="s">
        <v>5570</v>
      </c>
      <c r="C9430" t="s">
        <v>934</v>
      </c>
      <c r="D9430" t="s">
        <v>21</v>
      </c>
      <c r="E9430">
        <v>99344</v>
      </c>
      <c r="F9430" t="s">
        <v>22</v>
      </c>
      <c r="G9430" t="s">
        <v>23</v>
      </c>
      <c r="H9430" t="s">
        <v>24</v>
      </c>
      <c r="I9430" t="s">
        <v>24</v>
      </c>
      <c r="J9430" t="s">
        <v>25</v>
      </c>
      <c r="K9430" s="1">
        <v>43130</v>
      </c>
      <c r="L9430" t="s">
        <v>26</v>
      </c>
      <c r="N9430" t="s">
        <v>24</v>
      </c>
    </row>
    <row r="9431" spans="1:14" x14ac:dyDescent="0.25">
      <c r="A9431" t="s">
        <v>3644</v>
      </c>
      <c r="B9431" t="s">
        <v>5574</v>
      </c>
      <c r="C9431" t="s">
        <v>934</v>
      </c>
      <c r="D9431" t="s">
        <v>21</v>
      </c>
      <c r="E9431">
        <v>99344</v>
      </c>
      <c r="F9431" t="s">
        <v>22</v>
      </c>
      <c r="G9431" t="s">
        <v>23</v>
      </c>
      <c r="H9431" t="s">
        <v>24</v>
      </c>
      <c r="I9431" t="s">
        <v>24</v>
      </c>
      <c r="J9431" t="s">
        <v>25</v>
      </c>
      <c r="K9431" s="1">
        <v>43130</v>
      </c>
      <c r="L9431" t="s">
        <v>26</v>
      </c>
      <c r="N9431" t="s">
        <v>24</v>
      </c>
    </row>
    <row r="9432" spans="1:14" x14ac:dyDescent="0.25">
      <c r="A9432" t="s">
        <v>4031</v>
      </c>
      <c r="B9432" t="s">
        <v>5579</v>
      </c>
      <c r="C9432" t="s">
        <v>934</v>
      </c>
      <c r="D9432" t="s">
        <v>21</v>
      </c>
      <c r="E9432">
        <v>99344</v>
      </c>
      <c r="F9432" t="s">
        <v>22</v>
      </c>
      <c r="G9432" t="s">
        <v>23</v>
      </c>
      <c r="H9432" t="s">
        <v>24</v>
      </c>
      <c r="I9432" t="s">
        <v>24</v>
      </c>
      <c r="J9432" t="s">
        <v>25</v>
      </c>
      <c r="K9432" s="1">
        <v>43130</v>
      </c>
      <c r="L9432" t="s">
        <v>26</v>
      </c>
      <c r="N9432" t="s">
        <v>24</v>
      </c>
    </row>
    <row r="9433" spans="1:14" x14ac:dyDescent="0.25">
      <c r="A9433" t="s">
        <v>3432</v>
      </c>
      <c r="B9433" t="s">
        <v>10668</v>
      </c>
      <c r="C9433" t="s">
        <v>1566</v>
      </c>
      <c r="D9433" t="s">
        <v>21</v>
      </c>
      <c r="E9433">
        <v>98520</v>
      </c>
      <c r="F9433" t="s">
        <v>22</v>
      </c>
      <c r="G9433" t="s">
        <v>23</v>
      </c>
      <c r="H9433" t="s">
        <v>24</v>
      </c>
      <c r="I9433" t="s">
        <v>24</v>
      </c>
      <c r="J9433" t="s">
        <v>25</v>
      </c>
      <c r="K9433" s="1">
        <v>43130</v>
      </c>
      <c r="L9433" t="s">
        <v>26</v>
      </c>
      <c r="N9433" t="s">
        <v>24</v>
      </c>
    </row>
    <row r="9434" spans="1:14" x14ac:dyDescent="0.25">
      <c r="A9434" t="s">
        <v>5581</v>
      </c>
      <c r="B9434" t="s">
        <v>5582</v>
      </c>
      <c r="C9434" t="s">
        <v>934</v>
      </c>
      <c r="D9434" t="s">
        <v>21</v>
      </c>
      <c r="E9434">
        <v>99344</v>
      </c>
      <c r="F9434" t="s">
        <v>22</v>
      </c>
      <c r="G9434" t="s">
        <v>23</v>
      </c>
      <c r="H9434" t="s">
        <v>24</v>
      </c>
      <c r="I9434" t="s">
        <v>24</v>
      </c>
      <c r="J9434" t="s">
        <v>25</v>
      </c>
      <c r="K9434" s="1">
        <v>43130</v>
      </c>
      <c r="L9434" t="s">
        <v>26</v>
      </c>
      <c r="N9434" t="s">
        <v>24</v>
      </c>
    </row>
    <row r="9435" spans="1:14" x14ac:dyDescent="0.25">
      <c r="A9435" t="s">
        <v>210</v>
      </c>
      <c r="B9435" t="s">
        <v>10669</v>
      </c>
      <c r="C9435" t="s">
        <v>296</v>
      </c>
      <c r="D9435" t="s">
        <v>21</v>
      </c>
      <c r="E9435">
        <v>98366</v>
      </c>
      <c r="F9435" t="s">
        <v>22</v>
      </c>
      <c r="G9435" t="s">
        <v>23</v>
      </c>
      <c r="H9435" t="s">
        <v>24</v>
      </c>
      <c r="I9435" t="s">
        <v>24</v>
      </c>
      <c r="J9435" t="s">
        <v>25</v>
      </c>
      <c r="K9435" s="1">
        <v>43130</v>
      </c>
      <c r="L9435" t="s">
        <v>26</v>
      </c>
      <c r="N9435" t="s">
        <v>24</v>
      </c>
    </row>
    <row r="9436" spans="1:14" x14ac:dyDescent="0.25">
      <c r="A9436" t="s">
        <v>8282</v>
      </c>
      <c r="B9436" t="s">
        <v>8283</v>
      </c>
      <c r="C9436" t="s">
        <v>7623</v>
      </c>
      <c r="D9436" t="s">
        <v>21</v>
      </c>
      <c r="E9436">
        <v>98589</v>
      </c>
      <c r="F9436" t="s">
        <v>22</v>
      </c>
      <c r="G9436" t="s">
        <v>23</v>
      </c>
      <c r="H9436" t="s">
        <v>24</v>
      </c>
      <c r="I9436" t="s">
        <v>24</v>
      </c>
      <c r="J9436" t="s">
        <v>25</v>
      </c>
      <c r="K9436" s="1">
        <v>43129</v>
      </c>
      <c r="L9436" t="s">
        <v>26</v>
      </c>
      <c r="N9436" t="s">
        <v>24</v>
      </c>
    </row>
    <row r="9437" spans="1:14" x14ac:dyDescent="0.25">
      <c r="A9437">
        <v>76</v>
      </c>
      <c r="B9437" t="s">
        <v>7211</v>
      </c>
      <c r="C9437" t="s">
        <v>529</v>
      </c>
      <c r="D9437" t="s">
        <v>21</v>
      </c>
      <c r="E9437">
        <v>98034</v>
      </c>
      <c r="F9437" t="s">
        <v>22</v>
      </c>
      <c r="G9437" t="s">
        <v>23</v>
      </c>
      <c r="H9437" t="s">
        <v>24</v>
      </c>
      <c r="I9437" t="s">
        <v>24</v>
      </c>
      <c r="J9437" t="s">
        <v>25</v>
      </c>
      <c r="K9437" s="1">
        <v>43129</v>
      </c>
      <c r="L9437" t="s">
        <v>26</v>
      </c>
      <c r="N9437" t="s">
        <v>24</v>
      </c>
    </row>
    <row r="9438" spans="1:14" x14ac:dyDescent="0.25">
      <c r="A9438" t="s">
        <v>3230</v>
      </c>
      <c r="B9438" t="s">
        <v>10670</v>
      </c>
      <c r="C9438" t="s">
        <v>3762</v>
      </c>
      <c r="D9438" t="s">
        <v>21</v>
      </c>
      <c r="E9438">
        <v>98501</v>
      </c>
      <c r="F9438" t="s">
        <v>22</v>
      </c>
      <c r="G9438" t="s">
        <v>23</v>
      </c>
      <c r="H9438" t="s">
        <v>24</v>
      </c>
      <c r="I9438" t="s">
        <v>24</v>
      </c>
      <c r="J9438" t="s">
        <v>25</v>
      </c>
      <c r="K9438" s="1">
        <v>43129</v>
      </c>
      <c r="L9438" t="s">
        <v>26</v>
      </c>
      <c r="N9438" t="s">
        <v>24</v>
      </c>
    </row>
    <row r="9439" spans="1:14" x14ac:dyDescent="0.25">
      <c r="A9439" t="s">
        <v>466</v>
      </c>
      <c r="B9439" t="s">
        <v>467</v>
      </c>
      <c r="C9439" t="s">
        <v>20</v>
      </c>
      <c r="D9439" t="s">
        <v>21</v>
      </c>
      <c r="E9439">
        <v>98101</v>
      </c>
      <c r="F9439" t="s">
        <v>22</v>
      </c>
      <c r="G9439" t="s">
        <v>23</v>
      </c>
      <c r="H9439" t="s">
        <v>24</v>
      </c>
      <c r="I9439" t="s">
        <v>24</v>
      </c>
      <c r="J9439" t="s">
        <v>25</v>
      </c>
      <c r="K9439" s="1">
        <v>43129</v>
      </c>
      <c r="L9439" t="s">
        <v>26</v>
      </c>
      <c r="N9439" t="s">
        <v>24</v>
      </c>
    </row>
    <row r="9440" spans="1:14" x14ac:dyDescent="0.25">
      <c r="A9440" t="s">
        <v>10671</v>
      </c>
      <c r="B9440" t="s">
        <v>1287</v>
      </c>
      <c r="C9440" t="s">
        <v>590</v>
      </c>
      <c r="D9440" t="s">
        <v>21</v>
      </c>
      <c r="E9440">
        <v>98065</v>
      </c>
      <c r="F9440" t="s">
        <v>22</v>
      </c>
      <c r="G9440" t="s">
        <v>23</v>
      </c>
      <c r="H9440" t="s">
        <v>24</v>
      </c>
      <c r="I9440" t="s">
        <v>24</v>
      </c>
      <c r="J9440" t="s">
        <v>25</v>
      </c>
      <c r="K9440" s="1">
        <v>43129</v>
      </c>
      <c r="L9440" t="s">
        <v>26</v>
      </c>
      <c r="N9440" t="s">
        <v>24</v>
      </c>
    </row>
    <row r="9441" spans="1:14" x14ac:dyDescent="0.25">
      <c r="A9441" t="s">
        <v>10672</v>
      </c>
      <c r="B9441" t="s">
        <v>10673</v>
      </c>
      <c r="C9441" t="s">
        <v>236</v>
      </c>
      <c r="D9441" t="s">
        <v>21</v>
      </c>
      <c r="E9441">
        <v>98444</v>
      </c>
      <c r="F9441" t="s">
        <v>22</v>
      </c>
      <c r="G9441" t="s">
        <v>23</v>
      </c>
      <c r="H9441" t="s">
        <v>24</v>
      </c>
      <c r="I9441" t="s">
        <v>24</v>
      </c>
      <c r="J9441" t="s">
        <v>25</v>
      </c>
      <c r="K9441" s="1">
        <v>43129</v>
      </c>
      <c r="L9441" t="s">
        <v>26</v>
      </c>
      <c r="N9441" t="s">
        <v>24</v>
      </c>
    </row>
    <row r="9442" spans="1:14" x14ac:dyDescent="0.25">
      <c r="A9442" t="s">
        <v>6565</v>
      </c>
      <c r="B9442" t="s">
        <v>6566</v>
      </c>
      <c r="C9442" t="s">
        <v>6567</v>
      </c>
      <c r="D9442" t="s">
        <v>21</v>
      </c>
      <c r="E9442">
        <v>98530</v>
      </c>
      <c r="F9442" t="s">
        <v>23</v>
      </c>
      <c r="G9442" t="s">
        <v>23</v>
      </c>
      <c r="H9442" t="s">
        <v>24</v>
      </c>
      <c r="I9442" t="s">
        <v>24</v>
      </c>
      <c r="J9442" t="s">
        <v>25</v>
      </c>
      <c r="K9442" s="1">
        <v>43129</v>
      </c>
      <c r="L9442" t="s">
        <v>26</v>
      </c>
      <c r="N9442" t="s">
        <v>24</v>
      </c>
    </row>
    <row r="9443" spans="1:14" x14ac:dyDescent="0.25">
      <c r="A9443" t="s">
        <v>2327</v>
      </c>
      <c r="B9443" t="s">
        <v>10674</v>
      </c>
      <c r="C9443" t="s">
        <v>2329</v>
      </c>
      <c r="D9443" t="s">
        <v>21</v>
      </c>
      <c r="E9443">
        <v>99143</v>
      </c>
      <c r="F9443" t="s">
        <v>23</v>
      </c>
      <c r="G9443" t="s">
        <v>23</v>
      </c>
      <c r="H9443" t="s">
        <v>24</v>
      </c>
      <c r="I9443" t="s">
        <v>24</v>
      </c>
      <c r="J9443" t="s">
        <v>25</v>
      </c>
      <c r="K9443" s="1">
        <v>43129</v>
      </c>
      <c r="L9443" t="s">
        <v>26</v>
      </c>
      <c r="N9443" t="s">
        <v>24</v>
      </c>
    </row>
    <row r="9444" spans="1:14" x14ac:dyDescent="0.25">
      <c r="A9444" t="s">
        <v>77</v>
      </c>
      <c r="B9444" t="s">
        <v>7151</v>
      </c>
      <c r="C9444" t="s">
        <v>236</v>
      </c>
      <c r="D9444" t="s">
        <v>21</v>
      </c>
      <c r="E9444">
        <v>98405</v>
      </c>
      <c r="F9444" t="s">
        <v>22</v>
      </c>
      <c r="G9444" t="s">
        <v>23</v>
      </c>
      <c r="H9444" t="s">
        <v>24</v>
      </c>
      <c r="I9444" t="s">
        <v>24</v>
      </c>
      <c r="J9444" t="s">
        <v>25</v>
      </c>
      <c r="K9444" s="1">
        <v>43129</v>
      </c>
      <c r="L9444" t="s">
        <v>26</v>
      </c>
      <c r="N9444" t="s">
        <v>24</v>
      </c>
    </row>
    <row r="9445" spans="1:14" x14ac:dyDescent="0.25">
      <c r="A9445" t="s">
        <v>2846</v>
      </c>
      <c r="B9445" t="s">
        <v>5857</v>
      </c>
      <c r="C9445" t="s">
        <v>283</v>
      </c>
      <c r="D9445" t="s">
        <v>21</v>
      </c>
      <c r="E9445">
        <v>98467</v>
      </c>
      <c r="F9445" t="s">
        <v>22</v>
      </c>
      <c r="G9445" t="s">
        <v>23</v>
      </c>
      <c r="H9445" t="s">
        <v>24</v>
      </c>
      <c r="I9445" t="s">
        <v>24</v>
      </c>
      <c r="J9445" t="s">
        <v>25</v>
      </c>
      <c r="K9445" s="1">
        <v>43129</v>
      </c>
      <c r="L9445" t="s">
        <v>26</v>
      </c>
      <c r="N9445" t="s">
        <v>24</v>
      </c>
    </row>
    <row r="9446" spans="1:14" x14ac:dyDescent="0.25">
      <c r="A9446" t="s">
        <v>6861</v>
      </c>
      <c r="B9446" t="s">
        <v>6347</v>
      </c>
      <c r="C9446" t="s">
        <v>266</v>
      </c>
      <c r="D9446" t="s">
        <v>21</v>
      </c>
      <c r="E9446">
        <v>98002</v>
      </c>
      <c r="F9446" t="s">
        <v>22</v>
      </c>
      <c r="G9446" t="s">
        <v>23</v>
      </c>
      <c r="H9446" t="s">
        <v>24</v>
      </c>
      <c r="I9446" t="s">
        <v>24</v>
      </c>
      <c r="J9446" t="s">
        <v>25</v>
      </c>
      <c r="K9446" s="1">
        <v>43127</v>
      </c>
      <c r="L9446" t="s">
        <v>26</v>
      </c>
      <c r="N9446" t="s">
        <v>24</v>
      </c>
    </row>
    <row r="9447" spans="1:14" x14ac:dyDescent="0.25">
      <c r="A9447">
        <v>76</v>
      </c>
      <c r="B9447" t="s">
        <v>9514</v>
      </c>
      <c r="C9447" t="s">
        <v>266</v>
      </c>
      <c r="D9447" t="s">
        <v>21</v>
      </c>
      <c r="E9447">
        <v>98092</v>
      </c>
      <c r="F9447" t="s">
        <v>22</v>
      </c>
      <c r="G9447" t="s">
        <v>23</v>
      </c>
      <c r="H9447" t="s">
        <v>24</v>
      </c>
      <c r="I9447" t="s">
        <v>24</v>
      </c>
      <c r="J9447" t="s">
        <v>25</v>
      </c>
      <c r="K9447" s="1">
        <v>43127</v>
      </c>
      <c r="L9447" t="s">
        <v>26</v>
      </c>
      <c r="N9447" t="s">
        <v>24</v>
      </c>
    </row>
    <row r="9448" spans="1:14" x14ac:dyDescent="0.25">
      <c r="A9448" t="s">
        <v>10675</v>
      </c>
      <c r="B9448" t="s">
        <v>10676</v>
      </c>
      <c r="C9448" t="s">
        <v>20</v>
      </c>
      <c r="D9448" t="s">
        <v>21</v>
      </c>
      <c r="E9448">
        <v>98122</v>
      </c>
      <c r="F9448" t="s">
        <v>23</v>
      </c>
      <c r="G9448" t="s">
        <v>23</v>
      </c>
      <c r="H9448" t="s">
        <v>24</v>
      </c>
      <c r="I9448" t="s">
        <v>24</v>
      </c>
      <c r="J9448" t="s">
        <v>25</v>
      </c>
      <c r="K9448" s="1">
        <v>43127</v>
      </c>
      <c r="L9448" t="s">
        <v>26</v>
      </c>
      <c r="N9448" t="s">
        <v>24</v>
      </c>
    </row>
    <row r="9449" spans="1:14" x14ac:dyDescent="0.25">
      <c r="A9449" t="s">
        <v>10677</v>
      </c>
      <c r="B9449" t="s">
        <v>10678</v>
      </c>
      <c r="C9449" t="s">
        <v>20</v>
      </c>
      <c r="D9449" t="s">
        <v>21</v>
      </c>
      <c r="E9449">
        <v>98144</v>
      </c>
      <c r="F9449" t="s">
        <v>23</v>
      </c>
      <c r="G9449" t="s">
        <v>23</v>
      </c>
      <c r="H9449" t="s">
        <v>24</v>
      </c>
      <c r="I9449" t="s">
        <v>24</v>
      </c>
      <c r="J9449" t="s">
        <v>25</v>
      </c>
      <c r="K9449" s="1">
        <v>43127</v>
      </c>
      <c r="L9449" t="s">
        <v>26</v>
      </c>
      <c r="N9449" t="s">
        <v>24</v>
      </c>
    </row>
    <row r="9450" spans="1:14" x14ac:dyDescent="0.25">
      <c r="A9450" t="s">
        <v>2704</v>
      </c>
      <c r="B9450" t="s">
        <v>2705</v>
      </c>
      <c r="C9450" t="s">
        <v>20</v>
      </c>
      <c r="D9450" t="s">
        <v>21</v>
      </c>
      <c r="E9450">
        <v>98126</v>
      </c>
      <c r="F9450" t="s">
        <v>23</v>
      </c>
      <c r="G9450" t="s">
        <v>23</v>
      </c>
      <c r="H9450" t="s">
        <v>24</v>
      </c>
      <c r="I9450" t="s">
        <v>24</v>
      </c>
      <c r="J9450" t="s">
        <v>25</v>
      </c>
      <c r="K9450" s="1">
        <v>43127</v>
      </c>
      <c r="L9450" t="s">
        <v>26</v>
      </c>
      <c r="N9450" t="s">
        <v>24</v>
      </c>
    </row>
    <row r="9451" spans="1:14" x14ac:dyDescent="0.25">
      <c r="A9451" t="s">
        <v>3277</v>
      </c>
      <c r="B9451" t="s">
        <v>3278</v>
      </c>
      <c r="C9451" t="s">
        <v>20</v>
      </c>
      <c r="D9451" t="s">
        <v>21</v>
      </c>
      <c r="E9451">
        <v>98134</v>
      </c>
      <c r="F9451" t="s">
        <v>23</v>
      </c>
      <c r="G9451" t="s">
        <v>23</v>
      </c>
      <c r="H9451" t="s">
        <v>24</v>
      </c>
      <c r="I9451" t="s">
        <v>24</v>
      </c>
      <c r="J9451" t="s">
        <v>25</v>
      </c>
      <c r="K9451" s="1">
        <v>43127</v>
      </c>
      <c r="L9451" t="s">
        <v>26</v>
      </c>
      <c r="N9451" t="s">
        <v>24</v>
      </c>
    </row>
    <row r="9452" spans="1:14" x14ac:dyDescent="0.25">
      <c r="A9452" t="s">
        <v>1643</v>
      </c>
      <c r="B9452" t="s">
        <v>1644</v>
      </c>
      <c r="C9452" t="s">
        <v>20</v>
      </c>
      <c r="D9452" t="s">
        <v>21</v>
      </c>
      <c r="E9452">
        <v>98122</v>
      </c>
      <c r="F9452" t="s">
        <v>23</v>
      </c>
      <c r="G9452" t="s">
        <v>23</v>
      </c>
      <c r="H9452" t="s">
        <v>24</v>
      </c>
      <c r="I9452" t="s">
        <v>24</v>
      </c>
      <c r="J9452" t="s">
        <v>25</v>
      </c>
      <c r="K9452" s="1">
        <v>43127</v>
      </c>
      <c r="L9452" t="s">
        <v>26</v>
      </c>
      <c r="N9452" t="s">
        <v>24</v>
      </c>
    </row>
    <row r="9453" spans="1:14" x14ac:dyDescent="0.25">
      <c r="A9453" t="s">
        <v>1862</v>
      </c>
      <c r="B9453" t="s">
        <v>9541</v>
      </c>
      <c r="C9453" t="s">
        <v>20</v>
      </c>
      <c r="D9453" t="s">
        <v>21</v>
      </c>
      <c r="E9453">
        <v>98118</v>
      </c>
      <c r="F9453" t="s">
        <v>22</v>
      </c>
      <c r="G9453" t="s">
        <v>23</v>
      </c>
      <c r="H9453" t="s">
        <v>24</v>
      </c>
      <c r="I9453" t="s">
        <v>24</v>
      </c>
      <c r="J9453" t="s">
        <v>25</v>
      </c>
      <c r="K9453" s="1">
        <v>43127</v>
      </c>
      <c r="L9453" t="s">
        <v>26</v>
      </c>
      <c r="N9453" t="s">
        <v>24</v>
      </c>
    </row>
    <row r="9454" spans="1:14" x14ac:dyDescent="0.25">
      <c r="A9454" t="s">
        <v>1214</v>
      </c>
      <c r="B9454" t="s">
        <v>1215</v>
      </c>
      <c r="C9454" t="s">
        <v>20</v>
      </c>
      <c r="D9454" t="s">
        <v>21</v>
      </c>
      <c r="E9454">
        <v>98122</v>
      </c>
      <c r="F9454" t="s">
        <v>23</v>
      </c>
      <c r="G9454" t="s">
        <v>23</v>
      </c>
      <c r="H9454" t="s">
        <v>24</v>
      </c>
      <c r="I9454" t="s">
        <v>24</v>
      </c>
      <c r="J9454" t="s">
        <v>25</v>
      </c>
      <c r="K9454" s="1">
        <v>43127</v>
      </c>
      <c r="L9454" t="s">
        <v>26</v>
      </c>
      <c r="N9454" t="s">
        <v>24</v>
      </c>
    </row>
    <row r="9455" spans="1:14" x14ac:dyDescent="0.25">
      <c r="A9455" t="s">
        <v>1002</v>
      </c>
      <c r="B9455" t="s">
        <v>1285</v>
      </c>
      <c r="C9455" t="s">
        <v>632</v>
      </c>
      <c r="D9455" t="s">
        <v>21</v>
      </c>
      <c r="E9455">
        <v>98087</v>
      </c>
      <c r="F9455" t="s">
        <v>22</v>
      </c>
      <c r="G9455" t="s">
        <v>22</v>
      </c>
      <c r="H9455" t="s">
        <v>104</v>
      </c>
      <c r="I9455" t="s">
        <v>148</v>
      </c>
      <c r="J9455" t="s">
        <v>59</v>
      </c>
      <c r="K9455" s="1">
        <v>43126</v>
      </c>
      <c r="L9455" t="s">
        <v>60</v>
      </c>
      <c r="M9455" t="str">
        <f>HYPERLINK("https://www.regulations.gov/docket?D=FDA-2018-H-0380")</f>
        <v>https://www.regulations.gov/docket?D=FDA-2018-H-0380</v>
      </c>
      <c r="N9455" t="s">
        <v>59</v>
      </c>
    </row>
    <row r="9456" spans="1:14" x14ac:dyDescent="0.25">
      <c r="A9456" t="s">
        <v>583</v>
      </c>
      <c r="B9456" t="s">
        <v>4810</v>
      </c>
      <c r="C9456" t="s">
        <v>377</v>
      </c>
      <c r="D9456" t="s">
        <v>21</v>
      </c>
      <c r="E9456">
        <v>98029</v>
      </c>
      <c r="F9456" t="s">
        <v>22</v>
      </c>
      <c r="G9456" t="s">
        <v>23</v>
      </c>
      <c r="H9456" t="s">
        <v>24</v>
      </c>
      <c r="I9456" t="s">
        <v>24</v>
      </c>
      <c r="J9456" t="s">
        <v>25</v>
      </c>
      <c r="K9456" s="1">
        <v>43126</v>
      </c>
      <c r="L9456" t="s">
        <v>26</v>
      </c>
      <c r="N9456" t="s">
        <v>24</v>
      </c>
    </row>
    <row r="9457" spans="1:14" x14ac:dyDescent="0.25">
      <c r="A9457" t="s">
        <v>7383</v>
      </c>
      <c r="B9457" t="s">
        <v>7384</v>
      </c>
      <c r="C9457" t="s">
        <v>529</v>
      </c>
      <c r="D9457" t="s">
        <v>21</v>
      </c>
      <c r="E9457">
        <v>98034</v>
      </c>
      <c r="F9457" t="s">
        <v>22</v>
      </c>
      <c r="G9457" t="s">
        <v>23</v>
      </c>
      <c r="H9457" t="s">
        <v>24</v>
      </c>
      <c r="I9457" t="s">
        <v>24</v>
      </c>
      <c r="J9457" t="s">
        <v>25</v>
      </c>
      <c r="K9457" s="1">
        <v>43125</v>
      </c>
      <c r="L9457" t="s">
        <v>26</v>
      </c>
      <c r="N9457" t="s">
        <v>24</v>
      </c>
    </row>
    <row r="9458" spans="1:14" x14ac:dyDescent="0.25">
      <c r="A9458" t="s">
        <v>3579</v>
      </c>
      <c r="B9458" t="s">
        <v>5132</v>
      </c>
      <c r="C9458" t="s">
        <v>266</v>
      </c>
      <c r="D9458" t="s">
        <v>21</v>
      </c>
      <c r="E9458">
        <v>98001</v>
      </c>
      <c r="F9458" t="s">
        <v>22</v>
      </c>
      <c r="G9458" t="s">
        <v>23</v>
      </c>
      <c r="H9458" t="s">
        <v>24</v>
      </c>
      <c r="I9458" t="s">
        <v>24</v>
      </c>
      <c r="J9458" t="s">
        <v>25</v>
      </c>
      <c r="K9458" s="1">
        <v>43125</v>
      </c>
      <c r="L9458" t="s">
        <v>26</v>
      </c>
      <c r="N9458" t="s">
        <v>24</v>
      </c>
    </row>
    <row r="9459" spans="1:14" x14ac:dyDescent="0.25">
      <c r="A9459" t="s">
        <v>7924</v>
      </c>
      <c r="B9459" t="s">
        <v>7925</v>
      </c>
      <c r="C9459" t="s">
        <v>743</v>
      </c>
      <c r="D9459" t="s">
        <v>21</v>
      </c>
      <c r="E9459">
        <v>98597</v>
      </c>
      <c r="F9459" t="s">
        <v>22</v>
      </c>
      <c r="G9459" t="s">
        <v>23</v>
      </c>
      <c r="H9459" t="s">
        <v>24</v>
      </c>
      <c r="I9459" t="s">
        <v>24</v>
      </c>
      <c r="J9459" t="s">
        <v>25</v>
      </c>
      <c r="K9459" s="1">
        <v>43125</v>
      </c>
      <c r="L9459" t="s">
        <v>26</v>
      </c>
      <c r="N9459" t="s">
        <v>24</v>
      </c>
    </row>
    <row r="9460" spans="1:14" x14ac:dyDescent="0.25">
      <c r="A9460" t="s">
        <v>6577</v>
      </c>
      <c r="B9460" t="s">
        <v>6578</v>
      </c>
      <c r="C9460" t="s">
        <v>215</v>
      </c>
      <c r="D9460" t="s">
        <v>21</v>
      </c>
      <c r="E9460">
        <v>98003</v>
      </c>
      <c r="F9460" t="s">
        <v>22</v>
      </c>
      <c r="G9460" t="s">
        <v>23</v>
      </c>
      <c r="H9460" t="s">
        <v>24</v>
      </c>
      <c r="I9460" t="s">
        <v>24</v>
      </c>
      <c r="J9460" t="s">
        <v>25</v>
      </c>
      <c r="K9460" s="1">
        <v>43125</v>
      </c>
      <c r="L9460" t="s">
        <v>26</v>
      </c>
      <c r="N9460" t="s">
        <v>24</v>
      </c>
    </row>
    <row r="9461" spans="1:14" x14ac:dyDescent="0.25">
      <c r="A9461" t="s">
        <v>111</v>
      </c>
      <c r="B9461" t="s">
        <v>3391</v>
      </c>
      <c r="C9461" t="s">
        <v>443</v>
      </c>
      <c r="D9461" t="s">
        <v>21</v>
      </c>
      <c r="E9461">
        <v>98057</v>
      </c>
      <c r="F9461" t="s">
        <v>22</v>
      </c>
      <c r="G9461" t="s">
        <v>22</v>
      </c>
      <c r="H9461" t="s">
        <v>116</v>
      </c>
      <c r="I9461" t="s">
        <v>117</v>
      </c>
      <c r="J9461" s="1">
        <v>43114</v>
      </c>
      <c r="K9461" s="1">
        <v>43125</v>
      </c>
      <c r="L9461" t="s">
        <v>118</v>
      </c>
      <c r="N9461" t="s">
        <v>1849</v>
      </c>
    </row>
    <row r="9462" spans="1:14" x14ac:dyDescent="0.25">
      <c r="A9462" t="s">
        <v>662</v>
      </c>
      <c r="B9462" t="s">
        <v>8007</v>
      </c>
      <c r="C9462" t="s">
        <v>743</v>
      </c>
      <c r="D9462" t="s">
        <v>21</v>
      </c>
      <c r="E9462">
        <v>98597</v>
      </c>
      <c r="F9462" t="s">
        <v>22</v>
      </c>
      <c r="G9462" t="s">
        <v>23</v>
      </c>
      <c r="H9462" t="s">
        <v>24</v>
      </c>
      <c r="I9462" t="s">
        <v>24</v>
      </c>
      <c r="J9462" t="s">
        <v>25</v>
      </c>
      <c r="K9462" s="1">
        <v>43125</v>
      </c>
      <c r="L9462" t="s">
        <v>26</v>
      </c>
      <c r="N9462" t="s">
        <v>24</v>
      </c>
    </row>
    <row r="9463" spans="1:14" x14ac:dyDescent="0.25">
      <c r="A9463" t="s">
        <v>7750</v>
      </c>
      <c r="B9463" t="s">
        <v>7751</v>
      </c>
      <c r="C9463" t="s">
        <v>614</v>
      </c>
      <c r="D9463" t="s">
        <v>21</v>
      </c>
      <c r="E9463">
        <v>98674</v>
      </c>
      <c r="F9463" t="s">
        <v>22</v>
      </c>
      <c r="G9463" t="s">
        <v>23</v>
      </c>
      <c r="H9463" t="s">
        <v>24</v>
      </c>
      <c r="I9463" t="s">
        <v>24</v>
      </c>
      <c r="J9463" t="s">
        <v>25</v>
      </c>
      <c r="K9463" s="1">
        <v>43125</v>
      </c>
      <c r="L9463" t="s">
        <v>26</v>
      </c>
      <c r="N9463" t="s">
        <v>24</v>
      </c>
    </row>
    <row r="9464" spans="1:14" x14ac:dyDescent="0.25">
      <c r="A9464" t="s">
        <v>7752</v>
      </c>
      <c r="B9464" t="s">
        <v>7753</v>
      </c>
      <c r="C9464" t="s">
        <v>573</v>
      </c>
      <c r="D9464" t="s">
        <v>21</v>
      </c>
      <c r="E9464">
        <v>98579</v>
      </c>
      <c r="F9464" t="s">
        <v>22</v>
      </c>
      <c r="G9464" t="s">
        <v>23</v>
      </c>
      <c r="H9464" t="s">
        <v>24</v>
      </c>
      <c r="I9464" t="s">
        <v>24</v>
      </c>
      <c r="J9464" t="s">
        <v>25</v>
      </c>
      <c r="K9464" s="1">
        <v>43125</v>
      </c>
      <c r="L9464" t="s">
        <v>26</v>
      </c>
      <c r="N9464" t="s">
        <v>24</v>
      </c>
    </row>
    <row r="9465" spans="1:14" x14ac:dyDescent="0.25">
      <c r="A9465" t="s">
        <v>8238</v>
      </c>
      <c r="B9465" t="s">
        <v>8239</v>
      </c>
      <c r="C9465" t="s">
        <v>331</v>
      </c>
      <c r="D9465" t="s">
        <v>21</v>
      </c>
      <c r="E9465">
        <v>98596</v>
      </c>
      <c r="F9465" t="s">
        <v>22</v>
      </c>
      <c r="G9465" t="s">
        <v>23</v>
      </c>
      <c r="H9465" t="s">
        <v>24</v>
      </c>
      <c r="I9465" t="s">
        <v>24</v>
      </c>
      <c r="J9465" t="s">
        <v>25</v>
      </c>
      <c r="K9465" s="1">
        <v>43125</v>
      </c>
      <c r="L9465" t="s">
        <v>26</v>
      </c>
      <c r="N9465" t="s">
        <v>24</v>
      </c>
    </row>
    <row r="9466" spans="1:14" x14ac:dyDescent="0.25">
      <c r="A9466" t="s">
        <v>581</v>
      </c>
      <c r="B9466" t="s">
        <v>5717</v>
      </c>
      <c r="C9466" t="s">
        <v>3762</v>
      </c>
      <c r="D9466" t="s">
        <v>21</v>
      </c>
      <c r="E9466">
        <v>98501</v>
      </c>
      <c r="F9466" t="s">
        <v>22</v>
      </c>
      <c r="G9466" t="s">
        <v>23</v>
      </c>
      <c r="H9466" t="s">
        <v>24</v>
      </c>
      <c r="I9466" t="s">
        <v>24</v>
      </c>
      <c r="J9466" t="s">
        <v>25</v>
      </c>
      <c r="K9466" s="1">
        <v>43125</v>
      </c>
      <c r="L9466" t="s">
        <v>26</v>
      </c>
      <c r="N9466" t="s">
        <v>24</v>
      </c>
    </row>
    <row r="9467" spans="1:14" x14ac:dyDescent="0.25">
      <c r="A9467" t="s">
        <v>316</v>
      </c>
      <c r="B9467" t="s">
        <v>6131</v>
      </c>
      <c r="C9467" t="s">
        <v>886</v>
      </c>
      <c r="D9467" t="s">
        <v>21</v>
      </c>
      <c r="E9467">
        <v>98223</v>
      </c>
      <c r="F9467" t="s">
        <v>22</v>
      </c>
      <c r="G9467" t="s">
        <v>22</v>
      </c>
      <c r="H9467" t="s">
        <v>104</v>
      </c>
      <c r="I9467" t="s">
        <v>148</v>
      </c>
      <c r="J9467" s="1">
        <v>43060</v>
      </c>
      <c r="K9467" s="1">
        <v>43125</v>
      </c>
      <c r="L9467" t="s">
        <v>118</v>
      </c>
      <c r="N9467" t="s">
        <v>1858</v>
      </c>
    </row>
    <row r="9468" spans="1:14" x14ac:dyDescent="0.25">
      <c r="A9468" t="s">
        <v>4354</v>
      </c>
      <c r="B9468" t="s">
        <v>4355</v>
      </c>
      <c r="C9468" t="s">
        <v>443</v>
      </c>
      <c r="D9468" t="s">
        <v>21</v>
      </c>
      <c r="E9468">
        <v>98058</v>
      </c>
      <c r="F9468" t="s">
        <v>22</v>
      </c>
      <c r="G9468" t="s">
        <v>22</v>
      </c>
      <c r="H9468" t="s">
        <v>104</v>
      </c>
      <c r="I9468" t="s">
        <v>148</v>
      </c>
      <c r="J9468" s="1">
        <v>43114</v>
      </c>
      <c r="K9468" s="1">
        <v>43125</v>
      </c>
      <c r="L9468" t="s">
        <v>118</v>
      </c>
      <c r="N9468" t="s">
        <v>1858</v>
      </c>
    </row>
    <row r="9469" spans="1:14" x14ac:dyDescent="0.25">
      <c r="A9469" t="s">
        <v>712</v>
      </c>
      <c r="B9469" t="s">
        <v>713</v>
      </c>
      <c r="C9469" t="s">
        <v>236</v>
      </c>
      <c r="D9469" t="s">
        <v>21</v>
      </c>
      <c r="E9469">
        <v>98403</v>
      </c>
      <c r="F9469" t="s">
        <v>22</v>
      </c>
      <c r="G9469" t="s">
        <v>22</v>
      </c>
      <c r="H9469" t="s">
        <v>116</v>
      </c>
      <c r="I9469" t="s">
        <v>117</v>
      </c>
      <c r="J9469" s="1">
        <v>43112</v>
      </c>
      <c r="K9469" s="1">
        <v>43125</v>
      </c>
      <c r="L9469" t="s">
        <v>118</v>
      </c>
      <c r="N9469" t="s">
        <v>1992</v>
      </c>
    </row>
    <row r="9470" spans="1:14" x14ac:dyDescent="0.25">
      <c r="A9470" t="s">
        <v>2816</v>
      </c>
      <c r="B9470" t="s">
        <v>8082</v>
      </c>
      <c r="C9470" t="s">
        <v>261</v>
      </c>
      <c r="D9470" t="s">
        <v>21</v>
      </c>
      <c r="E9470">
        <v>99208</v>
      </c>
      <c r="F9470" t="s">
        <v>22</v>
      </c>
      <c r="G9470" t="s">
        <v>22</v>
      </c>
      <c r="H9470" t="s">
        <v>10383</v>
      </c>
      <c r="I9470" t="s">
        <v>203</v>
      </c>
      <c r="J9470" s="1">
        <v>43109</v>
      </c>
      <c r="K9470" s="1">
        <v>43125</v>
      </c>
      <c r="L9470" t="s">
        <v>118</v>
      </c>
      <c r="N9470" t="s">
        <v>1849</v>
      </c>
    </row>
    <row r="9471" spans="1:14" x14ac:dyDescent="0.25">
      <c r="A9471" t="s">
        <v>5471</v>
      </c>
      <c r="B9471" t="s">
        <v>5472</v>
      </c>
      <c r="C9471" t="s">
        <v>5473</v>
      </c>
      <c r="D9471" t="s">
        <v>21</v>
      </c>
      <c r="E9471">
        <v>98025</v>
      </c>
      <c r="F9471" t="s">
        <v>22</v>
      </c>
      <c r="G9471" t="s">
        <v>23</v>
      </c>
      <c r="H9471" t="s">
        <v>24</v>
      </c>
      <c r="I9471" t="s">
        <v>24</v>
      </c>
      <c r="J9471" t="s">
        <v>25</v>
      </c>
      <c r="K9471" s="1">
        <v>43125</v>
      </c>
      <c r="L9471" t="s">
        <v>26</v>
      </c>
      <c r="N9471" t="s">
        <v>24</v>
      </c>
    </row>
    <row r="9472" spans="1:14" x14ac:dyDescent="0.25">
      <c r="A9472" t="s">
        <v>2665</v>
      </c>
      <c r="B9472" t="s">
        <v>10679</v>
      </c>
      <c r="C9472" t="s">
        <v>92</v>
      </c>
      <c r="D9472" t="s">
        <v>21</v>
      </c>
      <c r="E9472">
        <v>98273</v>
      </c>
      <c r="F9472" t="s">
        <v>22</v>
      </c>
      <c r="G9472" t="s">
        <v>22</v>
      </c>
      <c r="H9472" t="s">
        <v>10383</v>
      </c>
      <c r="I9472" t="s">
        <v>212</v>
      </c>
      <c r="J9472" s="1">
        <v>43112</v>
      </c>
      <c r="K9472" s="1">
        <v>43125</v>
      </c>
      <c r="L9472" t="s">
        <v>118</v>
      </c>
      <c r="N9472" t="s">
        <v>1992</v>
      </c>
    </row>
    <row r="9473" spans="1:14" x14ac:dyDescent="0.25">
      <c r="A9473" t="s">
        <v>7060</v>
      </c>
      <c r="B9473" t="s">
        <v>7061</v>
      </c>
      <c r="C9473" t="s">
        <v>261</v>
      </c>
      <c r="D9473" t="s">
        <v>21</v>
      </c>
      <c r="E9473">
        <v>99202</v>
      </c>
      <c r="F9473" t="s">
        <v>22</v>
      </c>
      <c r="G9473" t="s">
        <v>22</v>
      </c>
      <c r="H9473" t="s">
        <v>116</v>
      </c>
      <c r="I9473" t="s">
        <v>117</v>
      </c>
      <c r="J9473" s="1">
        <v>43107</v>
      </c>
      <c r="K9473" s="1">
        <v>43125</v>
      </c>
      <c r="L9473" t="s">
        <v>118</v>
      </c>
      <c r="N9473" t="s">
        <v>1849</v>
      </c>
    </row>
    <row r="9474" spans="1:14" x14ac:dyDescent="0.25">
      <c r="A9474" t="s">
        <v>6594</v>
      </c>
      <c r="B9474" t="s">
        <v>6595</v>
      </c>
      <c r="C9474" t="s">
        <v>215</v>
      </c>
      <c r="D9474" t="s">
        <v>21</v>
      </c>
      <c r="E9474">
        <v>98023</v>
      </c>
      <c r="F9474" t="s">
        <v>22</v>
      </c>
      <c r="G9474" t="s">
        <v>23</v>
      </c>
      <c r="H9474" t="s">
        <v>24</v>
      </c>
      <c r="I9474" t="s">
        <v>24</v>
      </c>
      <c r="J9474" t="s">
        <v>25</v>
      </c>
      <c r="K9474" s="1">
        <v>43125</v>
      </c>
      <c r="L9474" t="s">
        <v>26</v>
      </c>
      <c r="N9474" t="s">
        <v>24</v>
      </c>
    </row>
    <row r="9475" spans="1:14" x14ac:dyDescent="0.25">
      <c r="A9475" t="s">
        <v>7920</v>
      </c>
      <c r="B9475" t="s">
        <v>7921</v>
      </c>
      <c r="C9475" t="s">
        <v>573</v>
      </c>
      <c r="D9475" t="s">
        <v>21</v>
      </c>
      <c r="E9475">
        <v>98579</v>
      </c>
      <c r="F9475" t="s">
        <v>22</v>
      </c>
      <c r="G9475" t="s">
        <v>23</v>
      </c>
      <c r="H9475" t="s">
        <v>24</v>
      </c>
      <c r="I9475" t="s">
        <v>24</v>
      </c>
      <c r="J9475" t="s">
        <v>25</v>
      </c>
      <c r="K9475" s="1">
        <v>43125</v>
      </c>
      <c r="L9475" t="s">
        <v>26</v>
      </c>
      <c r="N9475" t="s">
        <v>24</v>
      </c>
    </row>
    <row r="9476" spans="1:14" x14ac:dyDescent="0.25">
      <c r="A9476" t="s">
        <v>77</v>
      </c>
      <c r="B9476" t="s">
        <v>6839</v>
      </c>
      <c r="C9476" t="s">
        <v>463</v>
      </c>
      <c r="D9476" t="s">
        <v>21</v>
      </c>
      <c r="E9476">
        <v>98632</v>
      </c>
      <c r="F9476" t="s">
        <v>22</v>
      </c>
      <c r="G9476" t="s">
        <v>23</v>
      </c>
      <c r="H9476" t="s">
        <v>24</v>
      </c>
      <c r="I9476" t="s">
        <v>24</v>
      </c>
      <c r="J9476" t="s">
        <v>25</v>
      </c>
      <c r="K9476" s="1">
        <v>43125</v>
      </c>
      <c r="L9476" t="s">
        <v>26</v>
      </c>
      <c r="N9476" t="s">
        <v>24</v>
      </c>
    </row>
    <row r="9477" spans="1:14" x14ac:dyDescent="0.25">
      <c r="A9477" t="s">
        <v>6690</v>
      </c>
      <c r="B9477" t="s">
        <v>6691</v>
      </c>
      <c r="C9477" t="s">
        <v>142</v>
      </c>
      <c r="D9477" t="s">
        <v>21</v>
      </c>
      <c r="E9477">
        <v>98908</v>
      </c>
      <c r="F9477" t="s">
        <v>22</v>
      </c>
      <c r="G9477" t="s">
        <v>23</v>
      </c>
      <c r="H9477" t="s">
        <v>24</v>
      </c>
      <c r="I9477" t="s">
        <v>24</v>
      </c>
      <c r="J9477" t="s">
        <v>25</v>
      </c>
      <c r="K9477" s="1">
        <v>43124</v>
      </c>
      <c r="L9477" t="s">
        <v>26</v>
      </c>
      <c r="N9477" t="s">
        <v>24</v>
      </c>
    </row>
    <row r="9478" spans="1:14" x14ac:dyDescent="0.25">
      <c r="A9478" t="s">
        <v>5385</v>
      </c>
      <c r="B9478" t="s">
        <v>5386</v>
      </c>
      <c r="C9478" t="s">
        <v>165</v>
      </c>
      <c r="D9478" t="s">
        <v>21</v>
      </c>
      <c r="E9478">
        <v>98373</v>
      </c>
      <c r="F9478" t="s">
        <v>22</v>
      </c>
      <c r="G9478" t="s">
        <v>23</v>
      </c>
      <c r="H9478" t="s">
        <v>24</v>
      </c>
      <c r="I9478" t="s">
        <v>24</v>
      </c>
      <c r="J9478" t="s">
        <v>25</v>
      </c>
      <c r="K9478" s="1">
        <v>43124</v>
      </c>
      <c r="L9478" t="s">
        <v>26</v>
      </c>
      <c r="N9478" t="s">
        <v>24</v>
      </c>
    </row>
    <row r="9479" spans="1:14" x14ac:dyDescent="0.25">
      <c r="A9479" t="s">
        <v>4625</v>
      </c>
      <c r="B9479" t="s">
        <v>4489</v>
      </c>
      <c r="C9479" t="s">
        <v>165</v>
      </c>
      <c r="D9479" t="s">
        <v>21</v>
      </c>
      <c r="E9479">
        <v>98373</v>
      </c>
      <c r="F9479" t="s">
        <v>22</v>
      </c>
      <c r="G9479" t="s">
        <v>23</v>
      </c>
      <c r="H9479" t="s">
        <v>24</v>
      </c>
      <c r="I9479" t="s">
        <v>24</v>
      </c>
      <c r="J9479" t="s">
        <v>25</v>
      </c>
      <c r="K9479" s="1">
        <v>43124</v>
      </c>
      <c r="L9479" t="s">
        <v>26</v>
      </c>
      <c r="N9479" t="s">
        <v>24</v>
      </c>
    </row>
    <row r="9480" spans="1:14" x14ac:dyDescent="0.25">
      <c r="A9480" t="s">
        <v>10680</v>
      </c>
      <c r="B9480" t="s">
        <v>10681</v>
      </c>
      <c r="C9480" t="s">
        <v>142</v>
      </c>
      <c r="D9480" t="s">
        <v>21</v>
      </c>
      <c r="E9480">
        <v>98901</v>
      </c>
      <c r="F9480" t="s">
        <v>22</v>
      </c>
      <c r="G9480" t="s">
        <v>23</v>
      </c>
      <c r="H9480" t="s">
        <v>24</v>
      </c>
      <c r="I9480" t="s">
        <v>24</v>
      </c>
      <c r="J9480" t="s">
        <v>25</v>
      </c>
      <c r="K9480" s="1">
        <v>43124</v>
      </c>
      <c r="L9480" t="s">
        <v>26</v>
      </c>
      <c r="N9480" t="s">
        <v>24</v>
      </c>
    </row>
    <row r="9481" spans="1:14" x14ac:dyDescent="0.25">
      <c r="A9481" t="s">
        <v>4687</v>
      </c>
      <c r="B9481" t="s">
        <v>4688</v>
      </c>
      <c r="C9481" t="s">
        <v>1566</v>
      </c>
      <c r="D9481" t="s">
        <v>21</v>
      </c>
      <c r="E9481">
        <v>98520</v>
      </c>
      <c r="F9481" t="s">
        <v>22</v>
      </c>
      <c r="G9481" t="s">
        <v>23</v>
      </c>
      <c r="H9481" t="s">
        <v>24</v>
      </c>
      <c r="I9481" t="s">
        <v>24</v>
      </c>
      <c r="J9481" t="s">
        <v>25</v>
      </c>
      <c r="K9481" s="1">
        <v>43124</v>
      </c>
      <c r="L9481" t="s">
        <v>26</v>
      </c>
      <c r="N9481" t="s">
        <v>24</v>
      </c>
    </row>
    <row r="9482" spans="1:14" x14ac:dyDescent="0.25">
      <c r="A9482" t="s">
        <v>7030</v>
      </c>
      <c r="B9482" t="s">
        <v>7031</v>
      </c>
      <c r="C9482" t="s">
        <v>142</v>
      </c>
      <c r="D9482" t="s">
        <v>21</v>
      </c>
      <c r="E9482">
        <v>98901</v>
      </c>
      <c r="F9482" t="s">
        <v>22</v>
      </c>
      <c r="G9482" t="s">
        <v>23</v>
      </c>
      <c r="H9482" t="s">
        <v>24</v>
      </c>
      <c r="I9482" t="s">
        <v>24</v>
      </c>
      <c r="J9482" t="s">
        <v>25</v>
      </c>
      <c r="K9482" s="1">
        <v>43124</v>
      </c>
      <c r="L9482" t="s">
        <v>26</v>
      </c>
      <c r="N9482" t="s">
        <v>24</v>
      </c>
    </row>
    <row r="9483" spans="1:14" x14ac:dyDescent="0.25">
      <c r="A9483" t="s">
        <v>6258</v>
      </c>
      <c r="B9483" t="s">
        <v>6259</v>
      </c>
      <c r="C9483" t="s">
        <v>165</v>
      </c>
      <c r="D9483" t="s">
        <v>21</v>
      </c>
      <c r="E9483">
        <v>98375</v>
      </c>
      <c r="F9483" t="s">
        <v>22</v>
      </c>
      <c r="G9483" t="s">
        <v>23</v>
      </c>
      <c r="H9483" t="s">
        <v>24</v>
      </c>
      <c r="I9483" t="s">
        <v>24</v>
      </c>
      <c r="J9483" t="s">
        <v>25</v>
      </c>
      <c r="K9483" s="1">
        <v>43124</v>
      </c>
      <c r="L9483" t="s">
        <v>26</v>
      </c>
      <c r="N9483" t="s">
        <v>24</v>
      </c>
    </row>
    <row r="9484" spans="1:14" x14ac:dyDescent="0.25">
      <c r="A9484" t="s">
        <v>6716</v>
      </c>
      <c r="B9484" t="s">
        <v>6717</v>
      </c>
      <c r="C9484" t="s">
        <v>1555</v>
      </c>
      <c r="D9484" t="s">
        <v>21</v>
      </c>
      <c r="E9484">
        <v>98550</v>
      </c>
      <c r="F9484" t="s">
        <v>22</v>
      </c>
      <c r="G9484" t="s">
        <v>23</v>
      </c>
      <c r="H9484" t="s">
        <v>24</v>
      </c>
      <c r="I9484" t="s">
        <v>24</v>
      </c>
      <c r="J9484" t="s">
        <v>25</v>
      </c>
      <c r="K9484" s="1">
        <v>43124</v>
      </c>
      <c r="L9484" t="s">
        <v>26</v>
      </c>
      <c r="N9484" t="s">
        <v>24</v>
      </c>
    </row>
    <row r="9485" spans="1:14" x14ac:dyDescent="0.25">
      <c r="A9485" t="s">
        <v>4496</v>
      </c>
      <c r="B9485" t="s">
        <v>4497</v>
      </c>
      <c r="C9485" t="s">
        <v>165</v>
      </c>
      <c r="D9485" t="s">
        <v>21</v>
      </c>
      <c r="E9485">
        <v>98373</v>
      </c>
      <c r="F9485" t="s">
        <v>22</v>
      </c>
      <c r="G9485" t="s">
        <v>23</v>
      </c>
      <c r="H9485" t="s">
        <v>24</v>
      </c>
      <c r="I9485" t="s">
        <v>24</v>
      </c>
      <c r="J9485" t="s">
        <v>25</v>
      </c>
      <c r="K9485" s="1">
        <v>43124</v>
      </c>
      <c r="L9485" t="s">
        <v>26</v>
      </c>
      <c r="N9485" t="s">
        <v>24</v>
      </c>
    </row>
    <row r="9486" spans="1:14" x14ac:dyDescent="0.25">
      <c r="A9486" t="s">
        <v>503</v>
      </c>
      <c r="B9486" t="s">
        <v>5403</v>
      </c>
      <c r="C9486" t="s">
        <v>165</v>
      </c>
      <c r="D9486" t="s">
        <v>21</v>
      </c>
      <c r="E9486">
        <v>98373</v>
      </c>
      <c r="F9486" t="s">
        <v>22</v>
      </c>
      <c r="G9486" t="s">
        <v>23</v>
      </c>
      <c r="H9486" t="s">
        <v>24</v>
      </c>
      <c r="I9486" t="s">
        <v>24</v>
      </c>
      <c r="J9486" t="s">
        <v>25</v>
      </c>
      <c r="K9486" s="1">
        <v>43124</v>
      </c>
      <c r="L9486" t="s">
        <v>26</v>
      </c>
      <c r="N9486" t="s">
        <v>24</v>
      </c>
    </row>
    <row r="9487" spans="1:14" x14ac:dyDescent="0.25">
      <c r="A9487" t="s">
        <v>6152</v>
      </c>
      <c r="B9487" t="s">
        <v>6153</v>
      </c>
      <c r="C9487" t="s">
        <v>236</v>
      </c>
      <c r="D9487" t="s">
        <v>21</v>
      </c>
      <c r="E9487">
        <v>98444</v>
      </c>
      <c r="F9487" t="s">
        <v>22</v>
      </c>
      <c r="G9487" t="s">
        <v>22</v>
      </c>
      <c r="H9487" t="s">
        <v>104</v>
      </c>
      <c r="I9487" t="s">
        <v>148</v>
      </c>
      <c r="J9487" t="s">
        <v>59</v>
      </c>
      <c r="K9487" s="1">
        <v>43124</v>
      </c>
      <c r="L9487" t="s">
        <v>60</v>
      </c>
      <c r="M9487" t="str">
        <f>HYPERLINK("https://www.regulations.gov/docket?D=FDA-2018-H-0329")</f>
        <v>https://www.regulations.gov/docket?D=FDA-2018-H-0329</v>
      </c>
      <c r="N9487" t="s">
        <v>59</v>
      </c>
    </row>
    <row r="9488" spans="1:14" x14ac:dyDescent="0.25">
      <c r="A9488" t="s">
        <v>7568</v>
      </c>
      <c r="B9488" t="s">
        <v>7569</v>
      </c>
      <c r="C9488" t="s">
        <v>142</v>
      </c>
      <c r="D9488" t="s">
        <v>21</v>
      </c>
      <c r="E9488">
        <v>98901</v>
      </c>
      <c r="F9488" t="s">
        <v>22</v>
      </c>
      <c r="G9488" t="s">
        <v>23</v>
      </c>
      <c r="H9488" t="s">
        <v>24</v>
      </c>
      <c r="I9488" t="s">
        <v>24</v>
      </c>
      <c r="J9488" t="s">
        <v>25</v>
      </c>
      <c r="K9488" s="1">
        <v>43124</v>
      </c>
      <c r="L9488" t="s">
        <v>26</v>
      </c>
      <c r="N9488" t="s">
        <v>24</v>
      </c>
    </row>
    <row r="9489" spans="1:14" x14ac:dyDescent="0.25">
      <c r="A9489" t="s">
        <v>7480</v>
      </c>
      <c r="B9489" t="s">
        <v>7731</v>
      </c>
      <c r="C9489" t="s">
        <v>3874</v>
      </c>
      <c r="D9489" t="s">
        <v>21</v>
      </c>
      <c r="E9489">
        <v>98563</v>
      </c>
      <c r="F9489" t="s">
        <v>22</v>
      </c>
      <c r="G9489" t="s">
        <v>23</v>
      </c>
      <c r="H9489" t="s">
        <v>24</v>
      </c>
      <c r="I9489" t="s">
        <v>24</v>
      </c>
      <c r="J9489" t="s">
        <v>25</v>
      </c>
      <c r="K9489" s="1">
        <v>43124</v>
      </c>
      <c r="L9489" t="s">
        <v>26</v>
      </c>
      <c r="N9489" t="s">
        <v>24</v>
      </c>
    </row>
    <row r="9490" spans="1:14" x14ac:dyDescent="0.25">
      <c r="A9490" t="s">
        <v>2028</v>
      </c>
      <c r="B9490" t="s">
        <v>2029</v>
      </c>
      <c r="C9490" t="s">
        <v>142</v>
      </c>
      <c r="D9490" t="s">
        <v>21</v>
      </c>
      <c r="E9490">
        <v>98901</v>
      </c>
      <c r="F9490" t="s">
        <v>22</v>
      </c>
      <c r="G9490" t="s">
        <v>23</v>
      </c>
      <c r="H9490" t="s">
        <v>24</v>
      </c>
      <c r="I9490" t="s">
        <v>24</v>
      </c>
      <c r="J9490" t="s">
        <v>25</v>
      </c>
      <c r="K9490" s="1">
        <v>43124</v>
      </c>
      <c r="L9490" t="s">
        <v>26</v>
      </c>
      <c r="N9490" t="s">
        <v>24</v>
      </c>
    </row>
    <row r="9491" spans="1:14" x14ac:dyDescent="0.25">
      <c r="A9491" t="s">
        <v>4281</v>
      </c>
      <c r="B9491" t="s">
        <v>4282</v>
      </c>
      <c r="C9491" t="s">
        <v>165</v>
      </c>
      <c r="D9491" t="s">
        <v>21</v>
      </c>
      <c r="E9491">
        <v>98371</v>
      </c>
      <c r="F9491" t="s">
        <v>22</v>
      </c>
      <c r="G9491" t="s">
        <v>23</v>
      </c>
      <c r="H9491" t="s">
        <v>24</v>
      </c>
      <c r="I9491" t="s">
        <v>24</v>
      </c>
      <c r="J9491" t="s">
        <v>25</v>
      </c>
      <c r="K9491" s="1">
        <v>43124</v>
      </c>
      <c r="L9491" t="s">
        <v>26</v>
      </c>
      <c r="N9491" t="s">
        <v>24</v>
      </c>
    </row>
    <row r="9492" spans="1:14" x14ac:dyDescent="0.25">
      <c r="A9492" t="s">
        <v>242</v>
      </c>
      <c r="B9492" t="s">
        <v>6804</v>
      </c>
      <c r="C9492" t="s">
        <v>236</v>
      </c>
      <c r="D9492" t="s">
        <v>21</v>
      </c>
      <c r="E9492">
        <v>98409</v>
      </c>
      <c r="F9492" t="s">
        <v>22</v>
      </c>
      <c r="G9492" t="s">
        <v>23</v>
      </c>
      <c r="H9492" t="s">
        <v>24</v>
      </c>
      <c r="I9492" t="s">
        <v>24</v>
      </c>
      <c r="J9492" t="s">
        <v>25</v>
      </c>
      <c r="K9492" s="1">
        <v>43124</v>
      </c>
      <c r="L9492" t="s">
        <v>26</v>
      </c>
      <c r="N9492" t="s">
        <v>24</v>
      </c>
    </row>
    <row r="9493" spans="1:14" x14ac:dyDescent="0.25">
      <c r="A9493" t="s">
        <v>7057</v>
      </c>
      <c r="B9493" t="s">
        <v>7058</v>
      </c>
      <c r="C9493" t="s">
        <v>3176</v>
      </c>
      <c r="D9493" t="s">
        <v>21</v>
      </c>
      <c r="E9493">
        <v>98629</v>
      </c>
      <c r="F9493" t="s">
        <v>22</v>
      </c>
      <c r="G9493" t="s">
        <v>22</v>
      </c>
      <c r="H9493" t="s">
        <v>104</v>
      </c>
      <c r="I9493" t="s">
        <v>105</v>
      </c>
      <c r="J9493" t="s">
        <v>59</v>
      </c>
      <c r="K9493" s="1">
        <v>43124</v>
      </c>
      <c r="L9493" t="s">
        <v>60</v>
      </c>
      <c r="M9493" t="str">
        <f>HYPERLINK("https://www.regulations.gov/docket?D=FDA-2018-H-0326")</f>
        <v>https://www.regulations.gov/docket?D=FDA-2018-H-0326</v>
      </c>
      <c r="N9493" t="s">
        <v>59</v>
      </c>
    </row>
    <row r="9494" spans="1:14" x14ac:dyDescent="0.25">
      <c r="A9494" t="s">
        <v>3973</v>
      </c>
      <c r="B9494" t="s">
        <v>3974</v>
      </c>
      <c r="C9494" t="s">
        <v>1566</v>
      </c>
      <c r="D9494" t="s">
        <v>21</v>
      </c>
      <c r="E9494">
        <v>98520</v>
      </c>
      <c r="F9494" t="s">
        <v>22</v>
      </c>
      <c r="G9494" t="s">
        <v>23</v>
      </c>
      <c r="H9494" t="s">
        <v>24</v>
      </c>
      <c r="I9494" t="s">
        <v>24</v>
      </c>
      <c r="J9494" t="s">
        <v>25</v>
      </c>
      <c r="K9494" s="1">
        <v>43124</v>
      </c>
      <c r="L9494" t="s">
        <v>26</v>
      </c>
      <c r="N9494" t="s">
        <v>24</v>
      </c>
    </row>
    <row r="9495" spans="1:14" x14ac:dyDescent="0.25">
      <c r="A9495" t="s">
        <v>6013</v>
      </c>
      <c r="B9495" t="s">
        <v>6014</v>
      </c>
      <c r="C9495" t="s">
        <v>1555</v>
      </c>
      <c r="D9495" t="s">
        <v>21</v>
      </c>
      <c r="E9495">
        <v>98550</v>
      </c>
      <c r="F9495" t="s">
        <v>22</v>
      </c>
      <c r="G9495" t="s">
        <v>23</v>
      </c>
      <c r="H9495" t="s">
        <v>24</v>
      </c>
      <c r="I9495" t="s">
        <v>24</v>
      </c>
      <c r="J9495" t="s">
        <v>25</v>
      </c>
      <c r="K9495" s="1">
        <v>43124</v>
      </c>
      <c r="L9495" t="s">
        <v>26</v>
      </c>
      <c r="N9495" t="s">
        <v>24</v>
      </c>
    </row>
    <row r="9496" spans="1:14" x14ac:dyDescent="0.25">
      <c r="A9496" t="s">
        <v>8073</v>
      </c>
      <c r="B9496" t="s">
        <v>8074</v>
      </c>
      <c r="C9496" t="s">
        <v>142</v>
      </c>
      <c r="D9496" t="s">
        <v>21</v>
      </c>
      <c r="E9496">
        <v>98908</v>
      </c>
      <c r="F9496" t="s">
        <v>22</v>
      </c>
      <c r="G9496" t="s">
        <v>23</v>
      </c>
      <c r="H9496" t="s">
        <v>24</v>
      </c>
      <c r="I9496" t="s">
        <v>24</v>
      </c>
      <c r="J9496" t="s">
        <v>25</v>
      </c>
      <c r="K9496" s="1">
        <v>43124</v>
      </c>
      <c r="L9496" t="s">
        <v>26</v>
      </c>
      <c r="N9496" t="s">
        <v>24</v>
      </c>
    </row>
    <row r="9497" spans="1:14" x14ac:dyDescent="0.25">
      <c r="A9497" t="s">
        <v>5906</v>
      </c>
      <c r="B9497" t="s">
        <v>5907</v>
      </c>
      <c r="C9497" t="s">
        <v>358</v>
      </c>
      <c r="D9497" t="s">
        <v>21</v>
      </c>
      <c r="E9497">
        <v>99350</v>
      </c>
      <c r="F9497" t="s">
        <v>23</v>
      </c>
      <c r="G9497" t="s">
        <v>23</v>
      </c>
      <c r="H9497" t="s">
        <v>24</v>
      </c>
      <c r="I9497" t="s">
        <v>24</v>
      </c>
      <c r="J9497" t="s">
        <v>25</v>
      </c>
      <c r="K9497" s="1">
        <v>43123</v>
      </c>
      <c r="L9497" t="s">
        <v>26</v>
      </c>
      <c r="N9497" t="s">
        <v>24</v>
      </c>
    </row>
    <row r="9498" spans="1:14" x14ac:dyDescent="0.25">
      <c r="A9498" t="s">
        <v>4628</v>
      </c>
      <c r="B9498" t="s">
        <v>4629</v>
      </c>
      <c r="C9498" t="s">
        <v>20</v>
      </c>
      <c r="D9498" t="s">
        <v>21</v>
      </c>
      <c r="E9498">
        <v>98101</v>
      </c>
      <c r="F9498" t="s">
        <v>22</v>
      </c>
      <c r="G9498" t="s">
        <v>23</v>
      </c>
      <c r="H9498" t="s">
        <v>24</v>
      </c>
      <c r="I9498" t="s">
        <v>24</v>
      </c>
      <c r="J9498" t="s">
        <v>25</v>
      </c>
      <c r="K9498" s="1">
        <v>43123</v>
      </c>
      <c r="L9498" t="s">
        <v>26</v>
      </c>
      <c r="N9498" t="s">
        <v>24</v>
      </c>
    </row>
    <row r="9499" spans="1:14" x14ac:dyDescent="0.25">
      <c r="A9499" t="s">
        <v>6924</v>
      </c>
      <c r="B9499" t="s">
        <v>6925</v>
      </c>
      <c r="C9499" t="s">
        <v>1984</v>
      </c>
      <c r="D9499" t="s">
        <v>21</v>
      </c>
      <c r="E9499">
        <v>99133</v>
      </c>
      <c r="F9499" t="s">
        <v>23</v>
      </c>
      <c r="G9499" t="s">
        <v>23</v>
      </c>
      <c r="H9499" t="s">
        <v>24</v>
      </c>
      <c r="I9499" t="s">
        <v>24</v>
      </c>
      <c r="J9499" t="s">
        <v>25</v>
      </c>
      <c r="K9499" s="1">
        <v>43123</v>
      </c>
      <c r="L9499" t="s">
        <v>26</v>
      </c>
      <c r="N9499" t="s">
        <v>24</v>
      </c>
    </row>
    <row r="9500" spans="1:14" x14ac:dyDescent="0.25">
      <c r="A9500" t="s">
        <v>7032</v>
      </c>
      <c r="B9500" t="s">
        <v>7033</v>
      </c>
      <c r="C9500" t="s">
        <v>492</v>
      </c>
      <c r="D9500" t="s">
        <v>21</v>
      </c>
      <c r="E9500">
        <v>98503</v>
      </c>
      <c r="F9500" t="s">
        <v>22</v>
      </c>
      <c r="G9500" t="s">
        <v>23</v>
      </c>
      <c r="H9500" t="s">
        <v>24</v>
      </c>
      <c r="I9500" t="s">
        <v>24</v>
      </c>
      <c r="J9500" t="s">
        <v>25</v>
      </c>
      <c r="K9500" s="1">
        <v>43123</v>
      </c>
      <c r="L9500" t="s">
        <v>26</v>
      </c>
      <c r="N9500" t="s">
        <v>24</v>
      </c>
    </row>
    <row r="9501" spans="1:14" x14ac:dyDescent="0.25">
      <c r="A9501" t="s">
        <v>111</v>
      </c>
      <c r="B9501" t="s">
        <v>3988</v>
      </c>
      <c r="C9501" t="s">
        <v>20</v>
      </c>
      <c r="D9501" t="s">
        <v>21</v>
      </c>
      <c r="E9501">
        <v>98109</v>
      </c>
      <c r="F9501" t="s">
        <v>22</v>
      </c>
      <c r="G9501" t="s">
        <v>23</v>
      </c>
      <c r="H9501" t="s">
        <v>24</v>
      </c>
      <c r="I9501" t="s">
        <v>24</v>
      </c>
      <c r="J9501" t="s">
        <v>25</v>
      </c>
      <c r="K9501" s="1">
        <v>43123</v>
      </c>
      <c r="L9501" t="s">
        <v>26</v>
      </c>
      <c r="N9501" t="s">
        <v>24</v>
      </c>
    </row>
    <row r="9502" spans="1:14" x14ac:dyDescent="0.25">
      <c r="A9502" t="s">
        <v>5677</v>
      </c>
      <c r="B9502" t="s">
        <v>5678</v>
      </c>
      <c r="C9502" t="s">
        <v>358</v>
      </c>
      <c r="D9502" t="s">
        <v>21</v>
      </c>
      <c r="E9502">
        <v>99350</v>
      </c>
      <c r="F9502" t="s">
        <v>23</v>
      </c>
      <c r="G9502" t="s">
        <v>23</v>
      </c>
      <c r="H9502" t="s">
        <v>24</v>
      </c>
      <c r="I9502" t="s">
        <v>24</v>
      </c>
      <c r="J9502" t="s">
        <v>25</v>
      </c>
      <c r="K9502" s="1">
        <v>43123</v>
      </c>
      <c r="L9502" t="s">
        <v>26</v>
      </c>
      <c r="N9502" t="s">
        <v>24</v>
      </c>
    </row>
    <row r="9503" spans="1:14" x14ac:dyDescent="0.25">
      <c r="A9503" t="s">
        <v>6936</v>
      </c>
      <c r="B9503" t="s">
        <v>6937</v>
      </c>
      <c r="C9503" t="s">
        <v>296</v>
      </c>
      <c r="D9503" t="s">
        <v>21</v>
      </c>
      <c r="E9503">
        <v>98366</v>
      </c>
      <c r="F9503" t="s">
        <v>23</v>
      </c>
      <c r="G9503" t="s">
        <v>23</v>
      </c>
      <c r="H9503" t="s">
        <v>24</v>
      </c>
      <c r="I9503" t="s">
        <v>24</v>
      </c>
      <c r="J9503" t="s">
        <v>25</v>
      </c>
      <c r="K9503" s="1">
        <v>43123</v>
      </c>
      <c r="L9503" t="s">
        <v>26</v>
      </c>
      <c r="N9503" t="s">
        <v>24</v>
      </c>
    </row>
    <row r="9504" spans="1:14" x14ac:dyDescent="0.25">
      <c r="A9504" t="s">
        <v>2371</v>
      </c>
      <c r="B9504" t="s">
        <v>3423</v>
      </c>
      <c r="C9504" t="s">
        <v>377</v>
      </c>
      <c r="D9504" t="s">
        <v>21</v>
      </c>
      <c r="E9504">
        <v>98027</v>
      </c>
      <c r="F9504" t="s">
        <v>22</v>
      </c>
      <c r="G9504" t="s">
        <v>23</v>
      </c>
      <c r="H9504" t="s">
        <v>24</v>
      </c>
      <c r="I9504" t="s">
        <v>24</v>
      </c>
      <c r="J9504" t="s">
        <v>25</v>
      </c>
      <c r="K9504" s="1">
        <v>43123</v>
      </c>
      <c r="L9504" t="s">
        <v>26</v>
      </c>
      <c r="N9504" t="s">
        <v>24</v>
      </c>
    </row>
    <row r="9505" spans="1:14" x14ac:dyDescent="0.25">
      <c r="A9505" t="s">
        <v>1355</v>
      </c>
      <c r="B9505" t="s">
        <v>1356</v>
      </c>
      <c r="C9505" t="s">
        <v>1357</v>
      </c>
      <c r="D9505" t="s">
        <v>21</v>
      </c>
      <c r="E9505">
        <v>99115</v>
      </c>
      <c r="F9505" t="s">
        <v>22</v>
      </c>
      <c r="G9505" t="s">
        <v>23</v>
      </c>
      <c r="H9505" t="s">
        <v>24</v>
      </c>
      <c r="I9505" t="s">
        <v>24</v>
      </c>
      <c r="J9505" t="s">
        <v>25</v>
      </c>
      <c r="K9505" s="1">
        <v>43123</v>
      </c>
      <c r="L9505" t="s">
        <v>26</v>
      </c>
      <c r="N9505" t="s">
        <v>24</v>
      </c>
    </row>
    <row r="9506" spans="1:14" x14ac:dyDescent="0.25">
      <c r="A9506" t="s">
        <v>6946</v>
      </c>
      <c r="B9506" t="s">
        <v>6947</v>
      </c>
      <c r="C9506" t="s">
        <v>296</v>
      </c>
      <c r="D9506" t="s">
        <v>21</v>
      </c>
      <c r="E9506">
        <v>98366</v>
      </c>
      <c r="F9506" t="s">
        <v>23</v>
      </c>
      <c r="G9506" t="s">
        <v>23</v>
      </c>
      <c r="H9506" t="s">
        <v>24</v>
      </c>
      <c r="I9506" t="s">
        <v>24</v>
      </c>
      <c r="J9506" t="s">
        <v>25</v>
      </c>
      <c r="K9506" s="1">
        <v>43123</v>
      </c>
      <c r="L9506" t="s">
        <v>26</v>
      </c>
      <c r="N9506" t="s">
        <v>24</v>
      </c>
    </row>
    <row r="9507" spans="1:14" x14ac:dyDescent="0.25">
      <c r="A9507" t="s">
        <v>405</v>
      </c>
      <c r="B9507" t="s">
        <v>7059</v>
      </c>
      <c r="C9507" t="s">
        <v>492</v>
      </c>
      <c r="D9507" t="s">
        <v>21</v>
      </c>
      <c r="E9507">
        <v>98503</v>
      </c>
      <c r="F9507" t="s">
        <v>22</v>
      </c>
      <c r="G9507" t="s">
        <v>23</v>
      </c>
      <c r="H9507" t="s">
        <v>24</v>
      </c>
      <c r="I9507" t="s">
        <v>24</v>
      </c>
      <c r="J9507" t="s">
        <v>25</v>
      </c>
      <c r="K9507" s="1">
        <v>43123</v>
      </c>
      <c r="L9507" t="s">
        <v>26</v>
      </c>
      <c r="N9507" t="s">
        <v>24</v>
      </c>
    </row>
    <row r="9508" spans="1:14" x14ac:dyDescent="0.25">
      <c r="A9508" t="s">
        <v>8291</v>
      </c>
      <c r="B9508" t="s">
        <v>8292</v>
      </c>
      <c r="C9508" t="s">
        <v>7623</v>
      </c>
      <c r="D9508" t="s">
        <v>21</v>
      </c>
      <c r="E9508">
        <v>98589</v>
      </c>
      <c r="F9508" t="s">
        <v>22</v>
      </c>
      <c r="G9508" t="s">
        <v>23</v>
      </c>
      <c r="H9508" t="s">
        <v>24</v>
      </c>
      <c r="I9508" t="s">
        <v>24</v>
      </c>
      <c r="J9508" t="s">
        <v>25</v>
      </c>
      <c r="K9508" s="1">
        <v>43123</v>
      </c>
      <c r="L9508" t="s">
        <v>26</v>
      </c>
      <c r="N9508" t="s">
        <v>24</v>
      </c>
    </row>
    <row r="9509" spans="1:14" x14ac:dyDescent="0.25">
      <c r="A9509" t="s">
        <v>7702</v>
      </c>
      <c r="B9509" t="s">
        <v>7703</v>
      </c>
      <c r="C9509" t="s">
        <v>20</v>
      </c>
      <c r="D9509" t="s">
        <v>21</v>
      </c>
      <c r="E9509">
        <v>98122</v>
      </c>
      <c r="F9509" t="s">
        <v>22</v>
      </c>
      <c r="G9509" t="s">
        <v>22</v>
      </c>
      <c r="H9509" t="s">
        <v>104</v>
      </c>
      <c r="I9509" t="s">
        <v>148</v>
      </c>
      <c r="J9509" t="s">
        <v>59</v>
      </c>
      <c r="K9509" s="1">
        <v>43123</v>
      </c>
      <c r="L9509" t="s">
        <v>60</v>
      </c>
      <c r="M9509" t="str">
        <f>HYPERLINK("https://www.regulations.gov/docket?D=FDA-2018-H-0304")</f>
        <v>https://www.regulations.gov/docket?D=FDA-2018-H-0304</v>
      </c>
      <c r="N9509" t="s">
        <v>59</v>
      </c>
    </row>
    <row r="9510" spans="1:14" x14ac:dyDescent="0.25">
      <c r="A9510" t="s">
        <v>3357</v>
      </c>
      <c r="B9510" t="s">
        <v>3358</v>
      </c>
      <c r="C9510" t="s">
        <v>1691</v>
      </c>
      <c r="D9510" t="s">
        <v>21</v>
      </c>
      <c r="E9510">
        <v>98368</v>
      </c>
      <c r="F9510" t="s">
        <v>23</v>
      </c>
      <c r="G9510" t="s">
        <v>23</v>
      </c>
      <c r="H9510" t="s">
        <v>24</v>
      </c>
      <c r="I9510" t="s">
        <v>24</v>
      </c>
      <c r="J9510" t="s">
        <v>25</v>
      </c>
      <c r="K9510" s="1">
        <v>43123</v>
      </c>
      <c r="L9510" t="s">
        <v>26</v>
      </c>
      <c r="N9510" t="s">
        <v>24</v>
      </c>
    </row>
    <row r="9511" spans="1:14" x14ac:dyDescent="0.25">
      <c r="A9511" t="s">
        <v>3609</v>
      </c>
      <c r="B9511" t="s">
        <v>3610</v>
      </c>
      <c r="C9511" t="s">
        <v>230</v>
      </c>
      <c r="D9511" t="s">
        <v>21</v>
      </c>
      <c r="E9511">
        <v>98264</v>
      </c>
      <c r="F9511" t="s">
        <v>22</v>
      </c>
      <c r="G9511" t="s">
        <v>23</v>
      </c>
      <c r="H9511" t="s">
        <v>24</v>
      </c>
      <c r="I9511" t="s">
        <v>24</v>
      </c>
      <c r="J9511" t="s">
        <v>25</v>
      </c>
      <c r="K9511" s="1">
        <v>43123</v>
      </c>
      <c r="L9511" t="s">
        <v>26</v>
      </c>
      <c r="N9511" t="s">
        <v>24</v>
      </c>
    </row>
    <row r="9512" spans="1:14" x14ac:dyDescent="0.25">
      <c r="A9512" t="s">
        <v>3364</v>
      </c>
      <c r="B9512" t="s">
        <v>3365</v>
      </c>
      <c r="C9512" t="s">
        <v>1691</v>
      </c>
      <c r="D9512" t="s">
        <v>21</v>
      </c>
      <c r="E9512">
        <v>98368</v>
      </c>
      <c r="F9512" t="s">
        <v>23</v>
      </c>
      <c r="G9512" t="s">
        <v>23</v>
      </c>
      <c r="H9512" t="s">
        <v>24</v>
      </c>
      <c r="I9512" t="s">
        <v>24</v>
      </c>
      <c r="J9512" t="s">
        <v>25</v>
      </c>
      <c r="K9512" s="1">
        <v>43123</v>
      </c>
      <c r="L9512" t="s">
        <v>26</v>
      </c>
      <c r="N9512" t="s">
        <v>24</v>
      </c>
    </row>
    <row r="9513" spans="1:14" x14ac:dyDescent="0.25">
      <c r="A9513" t="s">
        <v>7149</v>
      </c>
      <c r="B9513" t="s">
        <v>7150</v>
      </c>
      <c r="C9513" t="s">
        <v>236</v>
      </c>
      <c r="D9513" t="s">
        <v>21</v>
      </c>
      <c r="E9513">
        <v>98409</v>
      </c>
      <c r="F9513" t="s">
        <v>22</v>
      </c>
      <c r="G9513" t="s">
        <v>23</v>
      </c>
      <c r="H9513" t="s">
        <v>24</v>
      </c>
      <c r="I9513" t="s">
        <v>24</v>
      </c>
      <c r="J9513" t="s">
        <v>25</v>
      </c>
      <c r="K9513" s="1">
        <v>43123</v>
      </c>
      <c r="L9513" t="s">
        <v>26</v>
      </c>
      <c r="N9513" t="s">
        <v>24</v>
      </c>
    </row>
    <row r="9514" spans="1:14" x14ac:dyDescent="0.25">
      <c r="A9514" t="s">
        <v>2501</v>
      </c>
      <c r="B9514" t="s">
        <v>2502</v>
      </c>
      <c r="C9514" t="s">
        <v>1542</v>
      </c>
      <c r="D9514" t="s">
        <v>21</v>
      </c>
      <c r="E9514">
        <v>98362</v>
      </c>
      <c r="F9514" t="s">
        <v>23</v>
      </c>
      <c r="G9514" t="s">
        <v>23</v>
      </c>
      <c r="H9514" t="s">
        <v>24</v>
      </c>
      <c r="I9514" t="s">
        <v>24</v>
      </c>
      <c r="J9514" t="s">
        <v>25</v>
      </c>
      <c r="K9514" s="1">
        <v>43122</v>
      </c>
      <c r="L9514" t="s">
        <v>26</v>
      </c>
      <c r="N9514" t="s">
        <v>24</v>
      </c>
    </row>
    <row r="9515" spans="1:14" x14ac:dyDescent="0.25">
      <c r="A9515" t="s">
        <v>683</v>
      </c>
      <c r="B9515" t="s">
        <v>6819</v>
      </c>
      <c r="C9515" t="s">
        <v>236</v>
      </c>
      <c r="D9515" t="s">
        <v>21</v>
      </c>
      <c r="E9515">
        <v>98444</v>
      </c>
      <c r="F9515" t="s">
        <v>22</v>
      </c>
      <c r="G9515" t="s">
        <v>23</v>
      </c>
      <c r="H9515" t="s">
        <v>24</v>
      </c>
      <c r="I9515" t="s">
        <v>24</v>
      </c>
      <c r="J9515" t="s">
        <v>25</v>
      </c>
      <c r="K9515" s="1">
        <v>43122</v>
      </c>
      <c r="L9515" t="s">
        <v>26</v>
      </c>
      <c r="N9515" t="s">
        <v>24</v>
      </c>
    </row>
    <row r="9516" spans="1:14" x14ac:dyDescent="0.25">
      <c r="A9516" t="s">
        <v>375</v>
      </c>
      <c r="B9516" t="s">
        <v>7143</v>
      </c>
      <c r="C9516" t="s">
        <v>236</v>
      </c>
      <c r="D9516" t="s">
        <v>21</v>
      </c>
      <c r="E9516">
        <v>98404</v>
      </c>
      <c r="F9516" t="s">
        <v>22</v>
      </c>
      <c r="G9516" t="s">
        <v>23</v>
      </c>
      <c r="H9516" t="s">
        <v>24</v>
      </c>
      <c r="I9516" t="s">
        <v>24</v>
      </c>
      <c r="J9516" t="s">
        <v>25</v>
      </c>
      <c r="K9516" s="1">
        <v>43122</v>
      </c>
      <c r="L9516" t="s">
        <v>26</v>
      </c>
      <c r="N9516" t="s">
        <v>24</v>
      </c>
    </row>
    <row r="9517" spans="1:14" x14ac:dyDescent="0.25">
      <c r="A9517" t="s">
        <v>6956</v>
      </c>
      <c r="B9517" t="s">
        <v>6957</v>
      </c>
      <c r="C9517" t="s">
        <v>6958</v>
      </c>
      <c r="D9517" t="s">
        <v>21</v>
      </c>
      <c r="E9517">
        <v>98353</v>
      </c>
      <c r="F9517" t="s">
        <v>23</v>
      </c>
      <c r="G9517" t="s">
        <v>23</v>
      </c>
      <c r="H9517" t="s">
        <v>24</v>
      </c>
      <c r="I9517" t="s">
        <v>24</v>
      </c>
      <c r="J9517" t="s">
        <v>25</v>
      </c>
      <c r="K9517" s="1">
        <v>43122</v>
      </c>
      <c r="L9517" t="s">
        <v>26</v>
      </c>
      <c r="N9517" t="s">
        <v>24</v>
      </c>
    </row>
    <row r="9518" spans="1:14" x14ac:dyDescent="0.25">
      <c r="A9518" t="s">
        <v>6358</v>
      </c>
      <c r="B9518" t="s">
        <v>6359</v>
      </c>
      <c r="C9518" t="s">
        <v>236</v>
      </c>
      <c r="D9518" t="s">
        <v>21</v>
      </c>
      <c r="E9518">
        <v>98404</v>
      </c>
      <c r="F9518" t="s">
        <v>22</v>
      </c>
      <c r="G9518" t="s">
        <v>23</v>
      </c>
      <c r="H9518" t="s">
        <v>24</v>
      </c>
      <c r="I9518" t="s">
        <v>24</v>
      </c>
      <c r="J9518" t="s">
        <v>25</v>
      </c>
      <c r="K9518" s="1">
        <v>43119</v>
      </c>
      <c r="L9518" t="s">
        <v>26</v>
      </c>
      <c r="N9518" t="s">
        <v>24</v>
      </c>
    </row>
    <row r="9519" spans="1:14" x14ac:dyDescent="0.25">
      <c r="A9519" t="s">
        <v>111</v>
      </c>
      <c r="B9519" t="s">
        <v>6362</v>
      </c>
      <c r="C9519" t="s">
        <v>236</v>
      </c>
      <c r="D9519" t="s">
        <v>21</v>
      </c>
      <c r="E9519">
        <v>98444</v>
      </c>
      <c r="F9519" t="s">
        <v>22</v>
      </c>
      <c r="G9519" t="s">
        <v>23</v>
      </c>
      <c r="H9519" t="s">
        <v>24</v>
      </c>
      <c r="I9519" t="s">
        <v>24</v>
      </c>
      <c r="J9519" t="s">
        <v>25</v>
      </c>
      <c r="K9519" s="1">
        <v>43119</v>
      </c>
      <c r="L9519" t="s">
        <v>26</v>
      </c>
      <c r="N9519" t="s">
        <v>24</v>
      </c>
    </row>
    <row r="9520" spans="1:14" x14ac:dyDescent="0.25">
      <c r="A9520" t="s">
        <v>503</v>
      </c>
      <c r="B9520" t="s">
        <v>6364</v>
      </c>
      <c r="C9520" t="s">
        <v>236</v>
      </c>
      <c r="D9520" t="s">
        <v>21</v>
      </c>
      <c r="E9520">
        <v>98421</v>
      </c>
      <c r="F9520" t="s">
        <v>22</v>
      </c>
      <c r="G9520" t="s">
        <v>23</v>
      </c>
      <c r="H9520" t="s">
        <v>24</v>
      </c>
      <c r="I9520" t="s">
        <v>24</v>
      </c>
      <c r="J9520" t="s">
        <v>25</v>
      </c>
      <c r="K9520" s="1">
        <v>43119</v>
      </c>
      <c r="L9520" t="s">
        <v>26</v>
      </c>
      <c r="N9520" t="s">
        <v>24</v>
      </c>
    </row>
    <row r="9521" spans="1:14" x14ac:dyDescent="0.25">
      <c r="A9521" t="s">
        <v>6810</v>
      </c>
      <c r="B9521" t="s">
        <v>6811</v>
      </c>
      <c r="C9521" t="s">
        <v>236</v>
      </c>
      <c r="D9521" t="s">
        <v>21</v>
      </c>
      <c r="E9521">
        <v>98445</v>
      </c>
      <c r="F9521" t="s">
        <v>22</v>
      </c>
      <c r="G9521" t="s">
        <v>23</v>
      </c>
      <c r="H9521" t="s">
        <v>24</v>
      </c>
      <c r="I9521" t="s">
        <v>24</v>
      </c>
      <c r="J9521" t="s">
        <v>25</v>
      </c>
      <c r="K9521" s="1">
        <v>43119</v>
      </c>
      <c r="L9521" t="s">
        <v>26</v>
      </c>
      <c r="N9521" t="s">
        <v>24</v>
      </c>
    </row>
    <row r="9522" spans="1:14" x14ac:dyDescent="0.25">
      <c r="A9522" t="s">
        <v>10682</v>
      </c>
      <c r="B9522" t="s">
        <v>10683</v>
      </c>
      <c r="C9522" t="s">
        <v>236</v>
      </c>
      <c r="D9522" t="s">
        <v>21</v>
      </c>
      <c r="E9522">
        <v>98402</v>
      </c>
      <c r="F9522" t="s">
        <v>22</v>
      </c>
      <c r="G9522" t="s">
        <v>23</v>
      </c>
      <c r="H9522" t="s">
        <v>24</v>
      </c>
      <c r="I9522" t="s">
        <v>24</v>
      </c>
      <c r="J9522" t="s">
        <v>25</v>
      </c>
      <c r="K9522" s="1">
        <v>43119</v>
      </c>
      <c r="L9522" t="s">
        <v>26</v>
      </c>
      <c r="N9522" t="s">
        <v>24</v>
      </c>
    </row>
    <row r="9523" spans="1:14" x14ac:dyDescent="0.25">
      <c r="A9523" t="s">
        <v>7136</v>
      </c>
      <c r="B9523" t="s">
        <v>7137</v>
      </c>
      <c r="C9523" t="s">
        <v>236</v>
      </c>
      <c r="D9523" t="s">
        <v>21</v>
      </c>
      <c r="E9523">
        <v>98404</v>
      </c>
      <c r="F9523" t="s">
        <v>22</v>
      </c>
      <c r="G9523" t="s">
        <v>23</v>
      </c>
      <c r="H9523" t="s">
        <v>24</v>
      </c>
      <c r="I9523" t="s">
        <v>24</v>
      </c>
      <c r="J9523" t="s">
        <v>25</v>
      </c>
      <c r="K9523" s="1">
        <v>43119</v>
      </c>
      <c r="L9523" t="s">
        <v>26</v>
      </c>
      <c r="N9523" t="s">
        <v>24</v>
      </c>
    </row>
    <row r="9524" spans="1:14" x14ac:dyDescent="0.25">
      <c r="A9524" t="s">
        <v>6821</v>
      </c>
      <c r="B9524" t="s">
        <v>6822</v>
      </c>
      <c r="C9524" t="s">
        <v>236</v>
      </c>
      <c r="D9524" t="s">
        <v>21</v>
      </c>
      <c r="E9524">
        <v>98444</v>
      </c>
      <c r="F9524" t="s">
        <v>22</v>
      </c>
      <c r="G9524" t="s">
        <v>23</v>
      </c>
      <c r="H9524" t="s">
        <v>24</v>
      </c>
      <c r="I9524" t="s">
        <v>24</v>
      </c>
      <c r="J9524" t="s">
        <v>25</v>
      </c>
      <c r="K9524" s="1">
        <v>43119</v>
      </c>
      <c r="L9524" t="s">
        <v>26</v>
      </c>
      <c r="N9524" t="s">
        <v>24</v>
      </c>
    </row>
    <row r="9525" spans="1:14" x14ac:dyDescent="0.25">
      <c r="A9525" t="s">
        <v>3284</v>
      </c>
      <c r="B9525" t="s">
        <v>7144</v>
      </c>
      <c r="C9525" t="s">
        <v>236</v>
      </c>
      <c r="D9525" t="s">
        <v>21</v>
      </c>
      <c r="E9525">
        <v>98406</v>
      </c>
      <c r="F9525" t="s">
        <v>22</v>
      </c>
      <c r="G9525" t="s">
        <v>23</v>
      </c>
      <c r="H9525" t="s">
        <v>24</v>
      </c>
      <c r="I9525" t="s">
        <v>24</v>
      </c>
      <c r="J9525" t="s">
        <v>25</v>
      </c>
      <c r="K9525" s="1">
        <v>43119</v>
      </c>
      <c r="L9525" t="s">
        <v>26</v>
      </c>
      <c r="N9525" t="s">
        <v>24</v>
      </c>
    </row>
    <row r="9526" spans="1:14" x14ac:dyDescent="0.25">
      <c r="A9526" t="s">
        <v>6227</v>
      </c>
      <c r="B9526" t="s">
        <v>6228</v>
      </c>
      <c r="C9526" t="s">
        <v>236</v>
      </c>
      <c r="D9526" t="s">
        <v>21</v>
      </c>
      <c r="E9526">
        <v>98422</v>
      </c>
      <c r="F9526" t="s">
        <v>22</v>
      </c>
      <c r="G9526" t="s">
        <v>23</v>
      </c>
      <c r="H9526" t="s">
        <v>24</v>
      </c>
      <c r="I9526" t="s">
        <v>24</v>
      </c>
      <c r="J9526" t="s">
        <v>25</v>
      </c>
      <c r="K9526" s="1">
        <v>43119</v>
      </c>
      <c r="L9526" t="s">
        <v>26</v>
      </c>
      <c r="N9526" t="s">
        <v>24</v>
      </c>
    </row>
    <row r="9527" spans="1:14" x14ac:dyDescent="0.25">
      <c r="A9527" t="s">
        <v>556</v>
      </c>
      <c r="B9527" t="s">
        <v>6326</v>
      </c>
      <c r="C9527" t="s">
        <v>29</v>
      </c>
      <c r="D9527" t="s">
        <v>21</v>
      </c>
      <c r="E9527">
        <v>98801</v>
      </c>
      <c r="F9527" t="s">
        <v>22</v>
      </c>
      <c r="G9527" t="s">
        <v>23</v>
      </c>
      <c r="H9527" t="s">
        <v>24</v>
      </c>
      <c r="I9527" t="s">
        <v>24</v>
      </c>
      <c r="J9527" t="s">
        <v>25</v>
      </c>
      <c r="K9527" s="1">
        <v>43119</v>
      </c>
      <c r="L9527" t="s">
        <v>26</v>
      </c>
      <c r="N9527" t="s">
        <v>24</v>
      </c>
    </row>
    <row r="9528" spans="1:14" x14ac:dyDescent="0.25">
      <c r="A9528" t="s">
        <v>6112</v>
      </c>
      <c r="B9528" t="s">
        <v>6113</v>
      </c>
      <c r="C9528" t="s">
        <v>29</v>
      </c>
      <c r="D9528" t="s">
        <v>21</v>
      </c>
      <c r="E9528">
        <v>98801</v>
      </c>
      <c r="F9528" t="s">
        <v>22</v>
      </c>
      <c r="G9528" t="s">
        <v>23</v>
      </c>
      <c r="H9528" t="s">
        <v>24</v>
      </c>
      <c r="I9528" t="s">
        <v>24</v>
      </c>
      <c r="J9528" t="s">
        <v>25</v>
      </c>
      <c r="K9528" s="1">
        <v>43118</v>
      </c>
      <c r="L9528" t="s">
        <v>26</v>
      </c>
      <c r="N9528" t="s">
        <v>24</v>
      </c>
    </row>
    <row r="9529" spans="1:14" x14ac:dyDescent="0.25">
      <c r="A9529" t="s">
        <v>4787</v>
      </c>
      <c r="B9529" t="s">
        <v>4788</v>
      </c>
      <c r="C9529" t="s">
        <v>34</v>
      </c>
      <c r="D9529" t="s">
        <v>21</v>
      </c>
      <c r="E9529">
        <v>98664</v>
      </c>
      <c r="F9529" t="s">
        <v>22</v>
      </c>
      <c r="G9529" t="s">
        <v>22</v>
      </c>
      <c r="H9529" t="s">
        <v>104</v>
      </c>
      <c r="I9529" t="s">
        <v>148</v>
      </c>
      <c r="J9529" s="1">
        <v>43102</v>
      </c>
      <c r="K9529" s="1">
        <v>43118</v>
      </c>
      <c r="L9529" t="s">
        <v>118</v>
      </c>
      <c r="N9529" t="s">
        <v>1858</v>
      </c>
    </row>
    <row r="9530" spans="1:14" x14ac:dyDescent="0.25">
      <c r="A9530" t="s">
        <v>51</v>
      </c>
      <c r="B9530" t="s">
        <v>52</v>
      </c>
      <c r="C9530" t="s">
        <v>53</v>
      </c>
      <c r="D9530" t="s">
        <v>21</v>
      </c>
      <c r="E9530">
        <v>98815</v>
      </c>
      <c r="F9530" t="s">
        <v>22</v>
      </c>
      <c r="G9530" t="s">
        <v>23</v>
      </c>
      <c r="H9530" t="s">
        <v>24</v>
      </c>
      <c r="I9530" t="s">
        <v>24</v>
      </c>
      <c r="J9530" t="s">
        <v>25</v>
      </c>
      <c r="K9530" s="1">
        <v>43118</v>
      </c>
      <c r="L9530" t="s">
        <v>26</v>
      </c>
      <c r="N9530" t="s">
        <v>24</v>
      </c>
    </row>
    <row r="9531" spans="1:14" x14ac:dyDescent="0.25">
      <c r="A9531" t="s">
        <v>5679</v>
      </c>
      <c r="B9531" t="s">
        <v>5680</v>
      </c>
      <c r="C9531" t="s">
        <v>56</v>
      </c>
      <c r="D9531" t="s">
        <v>21</v>
      </c>
      <c r="E9531">
        <v>99352</v>
      </c>
      <c r="F9531" t="s">
        <v>23</v>
      </c>
      <c r="G9531" t="s">
        <v>23</v>
      </c>
      <c r="H9531" t="s">
        <v>24</v>
      </c>
      <c r="I9531" t="s">
        <v>24</v>
      </c>
      <c r="J9531" t="s">
        <v>25</v>
      </c>
      <c r="K9531" s="1">
        <v>43118</v>
      </c>
      <c r="L9531" t="s">
        <v>26</v>
      </c>
      <c r="N9531" t="s">
        <v>24</v>
      </c>
    </row>
    <row r="9532" spans="1:14" x14ac:dyDescent="0.25">
      <c r="A9532" t="s">
        <v>581</v>
      </c>
      <c r="B9532" t="s">
        <v>1464</v>
      </c>
      <c r="C9532" t="s">
        <v>1465</v>
      </c>
      <c r="D9532" t="s">
        <v>21</v>
      </c>
      <c r="E9532">
        <v>98816</v>
      </c>
      <c r="F9532" t="s">
        <v>22</v>
      </c>
      <c r="G9532" t="s">
        <v>23</v>
      </c>
      <c r="H9532" t="s">
        <v>24</v>
      </c>
      <c r="I9532" t="s">
        <v>24</v>
      </c>
      <c r="J9532" t="s">
        <v>25</v>
      </c>
      <c r="K9532" s="1">
        <v>43118</v>
      </c>
      <c r="L9532" t="s">
        <v>26</v>
      </c>
      <c r="N9532" t="s">
        <v>24</v>
      </c>
    </row>
    <row r="9533" spans="1:14" x14ac:dyDescent="0.25">
      <c r="A9533" t="s">
        <v>7138</v>
      </c>
      <c r="B9533" t="s">
        <v>7139</v>
      </c>
      <c r="C9533" t="s">
        <v>236</v>
      </c>
      <c r="D9533" t="s">
        <v>21</v>
      </c>
      <c r="E9533">
        <v>98408</v>
      </c>
      <c r="F9533" t="s">
        <v>22</v>
      </c>
      <c r="G9533" t="s">
        <v>23</v>
      </c>
      <c r="H9533" t="s">
        <v>24</v>
      </c>
      <c r="I9533" t="s">
        <v>24</v>
      </c>
      <c r="J9533" t="s">
        <v>25</v>
      </c>
      <c r="K9533" s="1">
        <v>43118</v>
      </c>
      <c r="L9533" t="s">
        <v>26</v>
      </c>
      <c r="N9533" t="s">
        <v>24</v>
      </c>
    </row>
    <row r="9534" spans="1:14" x14ac:dyDescent="0.25">
      <c r="A9534" t="s">
        <v>683</v>
      </c>
      <c r="B9534" t="s">
        <v>6075</v>
      </c>
      <c r="C9534" t="s">
        <v>4227</v>
      </c>
      <c r="D9534" t="s">
        <v>21</v>
      </c>
      <c r="E9534">
        <v>98019</v>
      </c>
      <c r="F9534" t="s">
        <v>22</v>
      </c>
      <c r="G9534" t="s">
        <v>22</v>
      </c>
      <c r="H9534" t="s">
        <v>104</v>
      </c>
      <c r="I9534" t="s">
        <v>105</v>
      </c>
      <c r="J9534" s="1">
        <v>43097</v>
      </c>
      <c r="K9534" s="1">
        <v>43118</v>
      </c>
      <c r="L9534" t="s">
        <v>118</v>
      </c>
      <c r="N9534" t="s">
        <v>1858</v>
      </c>
    </row>
    <row r="9535" spans="1:14" x14ac:dyDescent="0.25">
      <c r="A9535" t="s">
        <v>9194</v>
      </c>
      <c r="B9535" t="s">
        <v>9195</v>
      </c>
      <c r="C9535" t="s">
        <v>9196</v>
      </c>
      <c r="D9535" t="s">
        <v>21</v>
      </c>
      <c r="E9535">
        <v>98849</v>
      </c>
      <c r="F9535" t="s">
        <v>22</v>
      </c>
      <c r="G9535" t="s">
        <v>23</v>
      </c>
      <c r="H9535" t="s">
        <v>24</v>
      </c>
      <c r="I9535" t="s">
        <v>24</v>
      </c>
      <c r="J9535" t="s">
        <v>25</v>
      </c>
      <c r="K9535" s="1">
        <v>43118</v>
      </c>
      <c r="L9535" t="s">
        <v>26</v>
      </c>
      <c r="N9535" t="s">
        <v>24</v>
      </c>
    </row>
    <row r="9536" spans="1:14" x14ac:dyDescent="0.25">
      <c r="A9536" t="s">
        <v>2121</v>
      </c>
      <c r="B9536" t="s">
        <v>10684</v>
      </c>
      <c r="C9536" t="s">
        <v>10685</v>
      </c>
      <c r="D9536" t="s">
        <v>21</v>
      </c>
      <c r="E9536">
        <v>98375</v>
      </c>
      <c r="F9536" t="s">
        <v>22</v>
      </c>
      <c r="G9536" t="s">
        <v>22</v>
      </c>
      <c r="H9536" t="s">
        <v>116</v>
      </c>
      <c r="I9536" t="s">
        <v>117</v>
      </c>
      <c r="J9536" s="1">
        <v>43105</v>
      </c>
      <c r="K9536" s="1">
        <v>43118</v>
      </c>
      <c r="L9536" t="s">
        <v>118</v>
      </c>
      <c r="N9536" t="s">
        <v>1849</v>
      </c>
    </row>
    <row r="9537" spans="1:14" x14ac:dyDescent="0.25">
      <c r="A9537" t="s">
        <v>8919</v>
      </c>
      <c r="B9537" t="s">
        <v>8920</v>
      </c>
      <c r="C9537" t="s">
        <v>1387</v>
      </c>
      <c r="D9537" t="s">
        <v>21</v>
      </c>
      <c r="E9537">
        <v>98424</v>
      </c>
      <c r="F9537" t="s">
        <v>22</v>
      </c>
      <c r="G9537" t="s">
        <v>22</v>
      </c>
      <c r="H9537" t="s">
        <v>104</v>
      </c>
      <c r="I9537" t="s">
        <v>148</v>
      </c>
      <c r="J9537" s="1">
        <v>43100</v>
      </c>
      <c r="K9537" s="1">
        <v>43118</v>
      </c>
      <c r="L9537" t="s">
        <v>118</v>
      </c>
      <c r="N9537" t="s">
        <v>1858</v>
      </c>
    </row>
    <row r="9538" spans="1:14" x14ac:dyDescent="0.25">
      <c r="A9538" t="s">
        <v>5660</v>
      </c>
      <c r="B9538" t="s">
        <v>5661</v>
      </c>
      <c r="C9538" t="s">
        <v>34</v>
      </c>
      <c r="D9538" t="s">
        <v>21</v>
      </c>
      <c r="E9538">
        <v>98661</v>
      </c>
      <c r="F9538" t="s">
        <v>22</v>
      </c>
      <c r="G9538" t="s">
        <v>22</v>
      </c>
      <c r="H9538" t="s">
        <v>104</v>
      </c>
      <c r="I9538" t="s">
        <v>148</v>
      </c>
      <c r="J9538" s="1">
        <v>43088</v>
      </c>
      <c r="K9538" s="1">
        <v>43118</v>
      </c>
      <c r="L9538" t="s">
        <v>118</v>
      </c>
      <c r="N9538" t="s">
        <v>1854</v>
      </c>
    </row>
    <row r="9539" spans="1:14" x14ac:dyDescent="0.25">
      <c r="A9539" t="s">
        <v>391</v>
      </c>
      <c r="B9539" t="s">
        <v>392</v>
      </c>
      <c r="C9539" t="s">
        <v>393</v>
      </c>
      <c r="D9539" t="s">
        <v>21</v>
      </c>
      <c r="E9539">
        <v>98812</v>
      </c>
      <c r="F9539" t="s">
        <v>22</v>
      </c>
      <c r="G9539" t="s">
        <v>23</v>
      </c>
      <c r="H9539" t="s">
        <v>24</v>
      </c>
      <c r="I9539" t="s">
        <v>24</v>
      </c>
      <c r="J9539" t="s">
        <v>25</v>
      </c>
      <c r="K9539" s="1">
        <v>43118</v>
      </c>
      <c r="L9539" t="s">
        <v>26</v>
      </c>
      <c r="N9539" t="s">
        <v>24</v>
      </c>
    </row>
    <row r="9540" spans="1:14" x14ac:dyDescent="0.25">
      <c r="A9540" t="s">
        <v>4190</v>
      </c>
      <c r="B9540" t="s">
        <v>4191</v>
      </c>
      <c r="C9540" t="s">
        <v>34</v>
      </c>
      <c r="D9540" t="s">
        <v>21</v>
      </c>
      <c r="E9540">
        <v>98661</v>
      </c>
      <c r="F9540" t="s">
        <v>22</v>
      </c>
      <c r="G9540" t="s">
        <v>22</v>
      </c>
      <c r="H9540" t="s">
        <v>104</v>
      </c>
      <c r="I9540" t="s">
        <v>148</v>
      </c>
      <c r="J9540" s="1">
        <v>43102</v>
      </c>
      <c r="K9540" s="1">
        <v>43118</v>
      </c>
      <c r="L9540" t="s">
        <v>118</v>
      </c>
      <c r="N9540" t="s">
        <v>1858</v>
      </c>
    </row>
    <row r="9541" spans="1:14" x14ac:dyDescent="0.25">
      <c r="A9541" t="s">
        <v>10686</v>
      </c>
      <c r="B9541" t="s">
        <v>10687</v>
      </c>
      <c r="C9541" t="s">
        <v>29</v>
      </c>
      <c r="D9541" t="s">
        <v>21</v>
      </c>
      <c r="E9541">
        <v>98801</v>
      </c>
      <c r="F9541" t="s">
        <v>22</v>
      </c>
      <c r="G9541" t="s">
        <v>23</v>
      </c>
      <c r="H9541" t="s">
        <v>24</v>
      </c>
      <c r="I9541" t="s">
        <v>24</v>
      </c>
      <c r="J9541" t="s">
        <v>25</v>
      </c>
      <c r="K9541" s="1">
        <v>43117</v>
      </c>
      <c r="L9541" t="s">
        <v>26</v>
      </c>
      <c r="N9541" t="s">
        <v>24</v>
      </c>
    </row>
    <row r="9542" spans="1:14" x14ac:dyDescent="0.25">
      <c r="A9542" t="s">
        <v>6089</v>
      </c>
      <c r="B9542" t="s">
        <v>6090</v>
      </c>
      <c r="C9542" t="s">
        <v>29</v>
      </c>
      <c r="D9542" t="s">
        <v>21</v>
      </c>
      <c r="E9542">
        <v>98801</v>
      </c>
      <c r="F9542" t="s">
        <v>22</v>
      </c>
      <c r="G9542" t="s">
        <v>23</v>
      </c>
      <c r="H9542" t="s">
        <v>24</v>
      </c>
      <c r="I9542" t="s">
        <v>24</v>
      </c>
      <c r="J9542" t="s">
        <v>25</v>
      </c>
      <c r="K9542" s="1">
        <v>43117</v>
      </c>
      <c r="L9542" t="s">
        <v>26</v>
      </c>
      <c r="N9542" t="s">
        <v>24</v>
      </c>
    </row>
    <row r="9543" spans="1:14" x14ac:dyDescent="0.25">
      <c r="A9543" t="s">
        <v>6091</v>
      </c>
      <c r="B9543" t="s">
        <v>6092</v>
      </c>
      <c r="C9543" t="s">
        <v>29</v>
      </c>
      <c r="D9543" t="s">
        <v>21</v>
      </c>
      <c r="E9543">
        <v>98801</v>
      </c>
      <c r="F9543" t="s">
        <v>22</v>
      </c>
      <c r="G9543" t="s">
        <v>23</v>
      </c>
      <c r="H9543" t="s">
        <v>24</v>
      </c>
      <c r="I9543" t="s">
        <v>24</v>
      </c>
      <c r="J9543" t="s">
        <v>25</v>
      </c>
      <c r="K9543" s="1">
        <v>43117</v>
      </c>
      <c r="L9543" t="s">
        <v>26</v>
      </c>
      <c r="N9543" t="s">
        <v>24</v>
      </c>
    </row>
    <row r="9544" spans="1:14" x14ac:dyDescent="0.25">
      <c r="A9544" t="s">
        <v>7589</v>
      </c>
      <c r="B9544" t="s">
        <v>7590</v>
      </c>
      <c r="C9544" t="s">
        <v>29</v>
      </c>
      <c r="D9544" t="s">
        <v>21</v>
      </c>
      <c r="E9544">
        <v>98801</v>
      </c>
      <c r="F9544" t="s">
        <v>22</v>
      </c>
      <c r="G9544" t="s">
        <v>23</v>
      </c>
      <c r="H9544" t="s">
        <v>24</v>
      </c>
      <c r="I9544" t="s">
        <v>24</v>
      </c>
      <c r="J9544" t="s">
        <v>25</v>
      </c>
      <c r="K9544" s="1">
        <v>43117</v>
      </c>
      <c r="L9544" t="s">
        <v>26</v>
      </c>
      <c r="N9544" t="s">
        <v>24</v>
      </c>
    </row>
    <row r="9545" spans="1:14" x14ac:dyDescent="0.25">
      <c r="A9545" t="s">
        <v>6797</v>
      </c>
      <c r="B9545" t="s">
        <v>6798</v>
      </c>
      <c r="C9545" t="s">
        <v>463</v>
      </c>
      <c r="D9545" t="s">
        <v>21</v>
      </c>
      <c r="E9545">
        <v>98632</v>
      </c>
      <c r="F9545" t="s">
        <v>22</v>
      </c>
      <c r="G9545" t="s">
        <v>23</v>
      </c>
      <c r="H9545" t="s">
        <v>24</v>
      </c>
      <c r="I9545" t="s">
        <v>24</v>
      </c>
      <c r="J9545" t="s">
        <v>25</v>
      </c>
      <c r="K9545" s="1">
        <v>43117</v>
      </c>
      <c r="L9545" t="s">
        <v>26</v>
      </c>
      <c r="N9545" t="s">
        <v>24</v>
      </c>
    </row>
    <row r="9546" spans="1:14" x14ac:dyDescent="0.25">
      <c r="A9546" t="s">
        <v>2050</v>
      </c>
      <c r="B9546" t="s">
        <v>6319</v>
      </c>
      <c r="C9546" t="s">
        <v>1283</v>
      </c>
      <c r="D9546" t="s">
        <v>21</v>
      </c>
      <c r="E9546">
        <v>98802</v>
      </c>
      <c r="F9546" t="s">
        <v>22</v>
      </c>
      <c r="G9546" t="s">
        <v>23</v>
      </c>
      <c r="H9546" t="s">
        <v>24</v>
      </c>
      <c r="I9546" t="s">
        <v>24</v>
      </c>
      <c r="J9546" t="s">
        <v>25</v>
      </c>
      <c r="K9546" s="1">
        <v>43117</v>
      </c>
      <c r="L9546" t="s">
        <v>26</v>
      </c>
      <c r="N9546" t="s">
        <v>24</v>
      </c>
    </row>
    <row r="9547" spans="1:14" x14ac:dyDescent="0.25">
      <c r="A9547" t="s">
        <v>316</v>
      </c>
      <c r="B9547" t="s">
        <v>7906</v>
      </c>
      <c r="C9547" t="s">
        <v>7623</v>
      </c>
      <c r="D9547" t="s">
        <v>21</v>
      </c>
      <c r="E9547">
        <v>98589</v>
      </c>
      <c r="F9547" t="s">
        <v>22</v>
      </c>
      <c r="G9547" t="s">
        <v>23</v>
      </c>
      <c r="H9547" t="s">
        <v>24</v>
      </c>
      <c r="I9547" t="s">
        <v>24</v>
      </c>
      <c r="J9547" t="s">
        <v>25</v>
      </c>
      <c r="K9547" s="1">
        <v>43117</v>
      </c>
      <c r="L9547" t="s">
        <v>26</v>
      </c>
      <c r="N9547" t="s">
        <v>24</v>
      </c>
    </row>
    <row r="9548" spans="1:14" x14ac:dyDescent="0.25">
      <c r="A9548" t="s">
        <v>242</v>
      </c>
      <c r="B9548" t="s">
        <v>7177</v>
      </c>
      <c r="C9548" t="s">
        <v>296</v>
      </c>
      <c r="D9548" t="s">
        <v>21</v>
      </c>
      <c r="E9548">
        <v>98366</v>
      </c>
      <c r="F9548" t="s">
        <v>22</v>
      </c>
      <c r="G9548" t="s">
        <v>23</v>
      </c>
      <c r="H9548" t="s">
        <v>24</v>
      </c>
      <c r="I9548" t="s">
        <v>24</v>
      </c>
      <c r="J9548" t="s">
        <v>25</v>
      </c>
      <c r="K9548" s="1">
        <v>43117</v>
      </c>
      <c r="L9548" t="s">
        <v>26</v>
      </c>
      <c r="N9548" t="s">
        <v>24</v>
      </c>
    </row>
    <row r="9549" spans="1:14" x14ac:dyDescent="0.25">
      <c r="A9549" t="s">
        <v>8243</v>
      </c>
      <c r="B9549" t="s">
        <v>8244</v>
      </c>
      <c r="C9549" t="s">
        <v>29</v>
      </c>
      <c r="D9549" t="s">
        <v>21</v>
      </c>
      <c r="E9549">
        <v>98801</v>
      </c>
      <c r="F9549" t="s">
        <v>22</v>
      </c>
      <c r="G9549" t="s">
        <v>23</v>
      </c>
      <c r="H9549" t="s">
        <v>24</v>
      </c>
      <c r="I9549" t="s">
        <v>24</v>
      </c>
      <c r="J9549" t="s">
        <v>25</v>
      </c>
      <c r="K9549" s="1">
        <v>43117</v>
      </c>
      <c r="L9549" t="s">
        <v>26</v>
      </c>
      <c r="N9549" t="s">
        <v>24</v>
      </c>
    </row>
    <row r="9550" spans="1:14" x14ac:dyDescent="0.25">
      <c r="A9550" t="s">
        <v>4610</v>
      </c>
      <c r="B9550" t="s">
        <v>4611</v>
      </c>
      <c r="C9550" t="s">
        <v>37</v>
      </c>
      <c r="D9550" t="s">
        <v>21</v>
      </c>
      <c r="E9550">
        <v>99336</v>
      </c>
      <c r="F9550" t="s">
        <v>22</v>
      </c>
      <c r="G9550" t="s">
        <v>23</v>
      </c>
      <c r="H9550" t="s">
        <v>24</v>
      </c>
      <c r="I9550" t="s">
        <v>24</v>
      </c>
      <c r="J9550" t="s">
        <v>25</v>
      </c>
      <c r="K9550" s="1">
        <v>43117</v>
      </c>
      <c r="L9550" t="s">
        <v>26</v>
      </c>
      <c r="N9550" t="s">
        <v>24</v>
      </c>
    </row>
    <row r="9551" spans="1:14" x14ac:dyDescent="0.25">
      <c r="A9551" t="s">
        <v>4612</v>
      </c>
      <c r="B9551" t="s">
        <v>4613</v>
      </c>
      <c r="C9551" t="s">
        <v>37</v>
      </c>
      <c r="D9551" t="s">
        <v>21</v>
      </c>
      <c r="E9551">
        <v>99338</v>
      </c>
      <c r="F9551" t="s">
        <v>22</v>
      </c>
      <c r="G9551" t="s">
        <v>23</v>
      </c>
      <c r="H9551" t="s">
        <v>24</v>
      </c>
      <c r="I9551" t="s">
        <v>24</v>
      </c>
      <c r="J9551" t="s">
        <v>25</v>
      </c>
      <c r="K9551" s="1">
        <v>43117</v>
      </c>
      <c r="L9551" t="s">
        <v>26</v>
      </c>
      <c r="N9551" t="s">
        <v>24</v>
      </c>
    </row>
    <row r="9552" spans="1:14" x14ac:dyDescent="0.25">
      <c r="A9552" t="s">
        <v>6096</v>
      </c>
      <c r="B9552" t="s">
        <v>6097</v>
      </c>
      <c r="C9552" t="s">
        <v>29</v>
      </c>
      <c r="D9552" t="s">
        <v>21</v>
      </c>
      <c r="E9552">
        <v>98801</v>
      </c>
      <c r="F9552" t="s">
        <v>22</v>
      </c>
      <c r="G9552" t="s">
        <v>23</v>
      </c>
      <c r="H9552" t="s">
        <v>24</v>
      </c>
      <c r="I9552" t="s">
        <v>24</v>
      </c>
      <c r="J9552" t="s">
        <v>25</v>
      </c>
      <c r="K9552" s="1">
        <v>43117</v>
      </c>
      <c r="L9552" t="s">
        <v>26</v>
      </c>
      <c r="N9552" t="s">
        <v>24</v>
      </c>
    </row>
    <row r="9553" spans="1:14" x14ac:dyDescent="0.25">
      <c r="A9553" t="s">
        <v>7380</v>
      </c>
      <c r="B9553" t="s">
        <v>7381</v>
      </c>
      <c r="C9553" t="s">
        <v>29</v>
      </c>
      <c r="D9553" t="s">
        <v>21</v>
      </c>
      <c r="E9553">
        <v>98801</v>
      </c>
      <c r="F9553" t="s">
        <v>22</v>
      </c>
      <c r="G9553" t="s">
        <v>23</v>
      </c>
      <c r="H9553" t="s">
        <v>24</v>
      </c>
      <c r="I9553" t="s">
        <v>24</v>
      </c>
      <c r="J9553" t="s">
        <v>25</v>
      </c>
      <c r="K9553" s="1">
        <v>43117</v>
      </c>
      <c r="L9553" t="s">
        <v>26</v>
      </c>
      <c r="N9553" t="s">
        <v>24</v>
      </c>
    </row>
    <row r="9554" spans="1:14" x14ac:dyDescent="0.25">
      <c r="A9554" t="s">
        <v>7580</v>
      </c>
      <c r="B9554" t="s">
        <v>7581</v>
      </c>
      <c r="C9554" t="s">
        <v>29</v>
      </c>
      <c r="D9554" t="s">
        <v>21</v>
      </c>
      <c r="E9554">
        <v>98801</v>
      </c>
      <c r="F9554" t="s">
        <v>22</v>
      </c>
      <c r="G9554" t="s">
        <v>23</v>
      </c>
      <c r="H9554" t="s">
        <v>24</v>
      </c>
      <c r="I9554" t="s">
        <v>24</v>
      </c>
      <c r="J9554" t="s">
        <v>25</v>
      </c>
      <c r="K9554" s="1">
        <v>43117</v>
      </c>
      <c r="L9554" t="s">
        <v>26</v>
      </c>
      <c r="N9554" t="s">
        <v>24</v>
      </c>
    </row>
    <row r="9555" spans="1:14" x14ac:dyDescent="0.25">
      <c r="A9555" t="s">
        <v>71</v>
      </c>
      <c r="B9555" t="s">
        <v>7382</v>
      </c>
      <c r="C9555" t="s">
        <v>29</v>
      </c>
      <c r="D9555" t="s">
        <v>21</v>
      </c>
      <c r="E9555">
        <v>98801</v>
      </c>
      <c r="F9555" t="s">
        <v>22</v>
      </c>
      <c r="G9555" t="s">
        <v>23</v>
      </c>
      <c r="H9555" t="s">
        <v>24</v>
      </c>
      <c r="I9555" t="s">
        <v>24</v>
      </c>
      <c r="J9555" t="s">
        <v>25</v>
      </c>
      <c r="K9555" s="1">
        <v>43117</v>
      </c>
      <c r="L9555" t="s">
        <v>26</v>
      </c>
      <c r="N9555" t="s">
        <v>24</v>
      </c>
    </row>
    <row r="9556" spans="1:14" x14ac:dyDescent="0.25">
      <c r="A9556" t="s">
        <v>6102</v>
      </c>
      <c r="B9556" t="s">
        <v>6103</v>
      </c>
      <c r="C9556" t="s">
        <v>29</v>
      </c>
      <c r="D9556" t="s">
        <v>21</v>
      </c>
      <c r="E9556">
        <v>98801</v>
      </c>
      <c r="F9556" t="s">
        <v>22</v>
      </c>
      <c r="G9556" t="s">
        <v>23</v>
      </c>
      <c r="H9556" t="s">
        <v>24</v>
      </c>
      <c r="I9556" t="s">
        <v>24</v>
      </c>
      <c r="J9556" t="s">
        <v>25</v>
      </c>
      <c r="K9556" s="1">
        <v>43117</v>
      </c>
      <c r="L9556" t="s">
        <v>26</v>
      </c>
      <c r="N9556" t="s">
        <v>24</v>
      </c>
    </row>
    <row r="9557" spans="1:14" x14ac:dyDescent="0.25">
      <c r="A9557" t="s">
        <v>6633</v>
      </c>
      <c r="B9557" t="s">
        <v>10262</v>
      </c>
      <c r="C9557" t="s">
        <v>20</v>
      </c>
      <c r="D9557" t="s">
        <v>21</v>
      </c>
      <c r="E9557">
        <v>98122</v>
      </c>
      <c r="F9557" t="s">
        <v>22</v>
      </c>
      <c r="G9557" t="s">
        <v>22</v>
      </c>
      <c r="H9557" t="s">
        <v>116</v>
      </c>
      <c r="I9557" t="s">
        <v>117</v>
      </c>
      <c r="J9557" t="s">
        <v>59</v>
      </c>
      <c r="K9557" s="1">
        <v>43117</v>
      </c>
      <c r="L9557" t="s">
        <v>60</v>
      </c>
      <c r="M9557" t="str">
        <f>HYPERLINK("https://www.regulations.gov/docket?D=FDA-2018-H-0192")</f>
        <v>https://www.regulations.gov/docket?D=FDA-2018-H-0192</v>
      </c>
      <c r="N9557" t="s">
        <v>59</v>
      </c>
    </row>
    <row r="9558" spans="1:14" x14ac:dyDescent="0.25">
      <c r="A9558" t="s">
        <v>4673</v>
      </c>
      <c r="B9558" t="s">
        <v>4674</v>
      </c>
      <c r="C9558" t="s">
        <v>56</v>
      </c>
      <c r="D9558" t="s">
        <v>21</v>
      </c>
      <c r="E9558">
        <v>99352</v>
      </c>
      <c r="F9558" t="s">
        <v>22</v>
      </c>
      <c r="G9558" t="s">
        <v>23</v>
      </c>
      <c r="H9558" t="s">
        <v>24</v>
      </c>
      <c r="I9558" t="s">
        <v>24</v>
      </c>
      <c r="J9558" t="s">
        <v>25</v>
      </c>
      <c r="K9558" s="1">
        <v>43117</v>
      </c>
      <c r="L9558" t="s">
        <v>26</v>
      </c>
      <c r="N9558" t="s">
        <v>24</v>
      </c>
    </row>
    <row r="9559" spans="1:14" x14ac:dyDescent="0.25">
      <c r="A9559" t="s">
        <v>4673</v>
      </c>
      <c r="B9559" t="s">
        <v>869</v>
      </c>
      <c r="C9559" t="s">
        <v>857</v>
      </c>
      <c r="D9559" t="s">
        <v>21</v>
      </c>
      <c r="E9559">
        <v>99353</v>
      </c>
      <c r="F9559" t="s">
        <v>22</v>
      </c>
      <c r="G9559" t="s">
        <v>23</v>
      </c>
      <c r="H9559" t="s">
        <v>24</v>
      </c>
      <c r="I9559" t="s">
        <v>24</v>
      </c>
      <c r="J9559" t="s">
        <v>25</v>
      </c>
      <c r="K9559" s="1">
        <v>43117</v>
      </c>
      <c r="L9559" t="s">
        <v>26</v>
      </c>
      <c r="N9559" t="s">
        <v>24</v>
      </c>
    </row>
    <row r="9560" spans="1:14" x14ac:dyDescent="0.25">
      <c r="A9560" t="s">
        <v>7619</v>
      </c>
      <c r="B9560" t="s">
        <v>7620</v>
      </c>
      <c r="C9560" t="s">
        <v>29</v>
      </c>
      <c r="D9560" t="s">
        <v>21</v>
      </c>
      <c r="E9560">
        <v>98801</v>
      </c>
      <c r="F9560" t="s">
        <v>22</v>
      </c>
      <c r="G9560" t="s">
        <v>23</v>
      </c>
      <c r="H9560" t="s">
        <v>24</v>
      </c>
      <c r="I9560" t="s">
        <v>24</v>
      </c>
      <c r="J9560" t="s">
        <v>25</v>
      </c>
      <c r="K9560" s="1">
        <v>43117</v>
      </c>
      <c r="L9560" t="s">
        <v>26</v>
      </c>
      <c r="N9560" t="s">
        <v>24</v>
      </c>
    </row>
    <row r="9561" spans="1:14" x14ac:dyDescent="0.25">
      <c r="A9561" t="s">
        <v>1052</v>
      </c>
      <c r="B9561" t="s">
        <v>7364</v>
      </c>
      <c r="C9561" t="s">
        <v>29</v>
      </c>
      <c r="D9561" t="s">
        <v>21</v>
      </c>
      <c r="E9561">
        <v>98801</v>
      </c>
      <c r="F9561" t="s">
        <v>22</v>
      </c>
      <c r="G9561" t="s">
        <v>23</v>
      </c>
      <c r="H9561" t="s">
        <v>24</v>
      </c>
      <c r="I9561" t="s">
        <v>24</v>
      </c>
      <c r="J9561" t="s">
        <v>25</v>
      </c>
      <c r="K9561" s="1">
        <v>43117</v>
      </c>
      <c r="L9561" t="s">
        <v>26</v>
      </c>
      <c r="N9561" t="s">
        <v>24</v>
      </c>
    </row>
    <row r="9562" spans="1:14" x14ac:dyDescent="0.25">
      <c r="A9562" t="s">
        <v>4868</v>
      </c>
      <c r="B9562" t="s">
        <v>4869</v>
      </c>
      <c r="C9562" t="s">
        <v>37</v>
      </c>
      <c r="D9562" t="s">
        <v>21</v>
      </c>
      <c r="E9562">
        <v>99336</v>
      </c>
      <c r="F9562" t="s">
        <v>22</v>
      </c>
      <c r="G9562" t="s">
        <v>23</v>
      </c>
      <c r="H9562" t="s">
        <v>24</v>
      </c>
      <c r="I9562" t="s">
        <v>24</v>
      </c>
      <c r="J9562" t="s">
        <v>25</v>
      </c>
      <c r="K9562" s="1">
        <v>43117</v>
      </c>
      <c r="L9562" t="s">
        <v>26</v>
      </c>
      <c r="N9562" t="s">
        <v>24</v>
      </c>
    </row>
    <row r="9563" spans="1:14" x14ac:dyDescent="0.25">
      <c r="A9563" t="s">
        <v>1143</v>
      </c>
      <c r="B9563" t="s">
        <v>10688</v>
      </c>
      <c r="C9563" t="s">
        <v>309</v>
      </c>
      <c r="D9563" t="s">
        <v>21</v>
      </c>
      <c r="E9563">
        <v>98026</v>
      </c>
      <c r="F9563" t="s">
        <v>22</v>
      </c>
      <c r="G9563" t="s">
        <v>23</v>
      </c>
      <c r="H9563" t="s">
        <v>24</v>
      </c>
      <c r="I9563" t="s">
        <v>24</v>
      </c>
      <c r="J9563" t="s">
        <v>25</v>
      </c>
      <c r="K9563" s="1">
        <v>43117</v>
      </c>
      <c r="L9563" t="s">
        <v>26</v>
      </c>
      <c r="N9563" t="s">
        <v>24</v>
      </c>
    </row>
    <row r="9564" spans="1:14" x14ac:dyDescent="0.25">
      <c r="A9564" t="s">
        <v>7997</v>
      </c>
      <c r="B9564" t="s">
        <v>7998</v>
      </c>
      <c r="C9564" t="s">
        <v>296</v>
      </c>
      <c r="D9564" t="s">
        <v>21</v>
      </c>
      <c r="E9564">
        <v>98366</v>
      </c>
      <c r="F9564" t="s">
        <v>22</v>
      </c>
      <c r="G9564" t="s">
        <v>23</v>
      </c>
      <c r="H9564" t="s">
        <v>24</v>
      </c>
      <c r="I9564" t="s">
        <v>24</v>
      </c>
      <c r="J9564" t="s">
        <v>25</v>
      </c>
      <c r="K9564" s="1">
        <v>43116</v>
      </c>
      <c r="L9564" t="s">
        <v>26</v>
      </c>
      <c r="N9564" t="s">
        <v>24</v>
      </c>
    </row>
    <row r="9565" spans="1:14" x14ac:dyDescent="0.25">
      <c r="A9565" t="s">
        <v>10689</v>
      </c>
      <c r="B9565" t="s">
        <v>2445</v>
      </c>
      <c r="C9565" t="s">
        <v>470</v>
      </c>
      <c r="D9565" t="s">
        <v>21</v>
      </c>
      <c r="E9565">
        <v>98148</v>
      </c>
      <c r="F9565" t="s">
        <v>22</v>
      </c>
      <c r="G9565" t="s">
        <v>23</v>
      </c>
      <c r="H9565" t="s">
        <v>24</v>
      </c>
      <c r="I9565" t="s">
        <v>24</v>
      </c>
      <c r="J9565" t="s">
        <v>25</v>
      </c>
      <c r="K9565" s="1">
        <v>43116</v>
      </c>
      <c r="L9565" t="s">
        <v>26</v>
      </c>
      <c r="N9565" t="s">
        <v>24</v>
      </c>
    </row>
    <row r="9566" spans="1:14" x14ac:dyDescent="0.25">
      <c r="A9566" t="s">
        <v>7110</v>
      </c>
      <c r="B9566" t="s">
        <v>7111</v>
      </c>
      <c r="C9566" t="s">
        <v>236</v>
      </c>
      <c r="D9566" t="s">
        <v>21</v>
      </c>
      <c r="E9566">
        <v>98406</v>
      </c>
      <c r="F9566" t="s">
        <v>22</v>
      </c>
      <c r="G9566" t="s">
        <v>23</v>
      </c>
      <c r="H9566" t="s">
        <v>24</v>
      </c>
      <c r="I9566" t="s">
        <v>24</v>
      </c>
      <c r="J9566" t="s">
        <v>25</v>
      </c>
      <c r="K9566" s="1">
        <v>43116</v>
      </c>
      <c r="L9566" t="s">
        <v>26</v>
      </c>
      <c r="N9566" t="s">
        <v>24</v>
      </c>
    </row>
    <row r="9567" spans="1:14" x14ac:dyDescent="0.25">
      <c r="A9567" t="s">
        <v>7112</v>
      </c>
      <c r="B9567" t="s">
        <v>7113</v>
      </c>
      <c r="C9567" t="s">
        <v>236</v>
      </c>
      <c r="D9567" t="s">
        <v>21</v>
      </c>
      <c r="E9567">
        <v>98404</v>
      </c>
      <c r="F9567" t="s">
        <v>22</v>
      </c>
      <c r="G9567" t="s">
        <v>23</v>
      </c>
      <c r="H9567" t="s">
        <v>24</v>
      </c>
      <c r="I9567" t="s">
        <v>24</v>
      </c>
      <c r="J9567" t="s">
        <v>25</v>
      </c>
      <c r="K9567" s="1">
        <v>43116</v>
      </c>
      <c r="L9567" t="s">
        <v>26</v>
      </c>
      <c r="N9567" t="s">
        <v>24</v>
      </c>
    </row>
    <row r="9568" spans="1:14" x14ac:dyDescent="0.25">
      <c r="A9568" t="s">
        <v>111</v>
      </c>
      <c r="B9568" t="s">
        <v>4096</v>
      </c>
      <c r="C9568" t="s">
        <v>296</v>
      </c>
      <c r="D9568" t="s">
        <v>21</v>
      </c>
      <c r="E9568">
        <v>98366</v>
      </c>
      <c r="F9568" t="s">
        <v>22</v>
      </c>
      <c r="G9568" t="s">
        <v>23</v>
      </c>
      <c r="H9568" t="s">
        <v>24</v>
      </c>
      <c r="I9568" t="s">
        <v>24</v>
      </c>
      <c r="J9568" t="s">
        <v>25</v>
      </c>
      <c r="K9568" s="1">
        <v>43116</v>
      </c>
      <c r="L9568" t="s">
        <v>26</v>
      </c>
      <c r="N9568" t="s">
        <v>24</v>
      </c>
    </row>
    <row r="9569" spans="1:14" x14ac:dyDescent="0.25">
      <c r="A9569" t="s">
        <v>7370</v>
      </c>
      <c r="B9569" t="s">
        <v>7371</v>
      </c>
      <c r="C9569" t="s">
        <v>236</v>
      </c>
      <c r="D9569" t="s">
        <v>21</v>
      </c>
      <c r="E9569">
        <v>98407</v>
      </c>
      <c r="F9569" t="s">
        <v>22</v>
      </c>
      <c r="G9569" t="s">
        <v>23</v>
      </c>
      <c r="H9569" t="s">
        <v>24</v>
      </c>
      <c r="I9569" t="s">
        <v>24</v>
      </c>
      <c r="J9569" t="s">
        <v>25</v>
      </c>
      <c r="K9569" s="1">
        <v>43116</v>
      </c>
      <c r="L9569" t="s">
        <v>26</v>
      </c>
      <c r="N9569" t="s">
        <v>24</v>
      </c>
    </row>
    <row r="9570" spans="1:14" x14ac:dyDescent="0.25">
      <c r="A9570" t="s">
        <v>1589</v>
      </c>
      <c r="B9570" t="s">
        <v>10690</v>
      </c>
      <c r="C9570" t="s">
        <v>470</v>
      </c>
      <c r="D9570" t="s">
        <v>21</v>
      </c>
      <c r="E9570">
        <v>98148</v>
      </c>
      <c r="F9570" t="s">
        <v>22</v>
      </c>
      <c r="G9570" t="s">
        <v>23</v>
      </c>
      <c r="H9570" t="s">
        <v>24</v>
      </c>
      <c r="I9570" t="s">
        <v>24</v>
      </c>
      <c r="J9570" t="s">
        <v>25</v>
      </c>
      <c r="K9570" s="1">
        <v>43116</v>
      </c>
      <c r="L9570" t="s">
        <v>26</v>
      </c>
      <c r="N9570" t="s">
        <v>24</v>
      </c>
    </row>
    <row r="9571" spans="1:14" x14ac:dyDescent="0.25">
      <c r="A9571" t="s">
        <v>4276</v>
      </c>
      <c r="B9571" t="s">
        <v>4277</v>
      </c>
      <c r="C9571" t="s">
        <v>286</v>
      </c>
      <c r="D9571" t="s">
        <v>21</v>
      </c>
      <c r="E9571">
        <v>98503</v>
      </c>
      <c r="F9571" t="s">
        <v>22</v>
      </c>
      <c r="G9571" t="s">
        <v>23</v>
      </c>
      <c r="H9571" t="s">
        <v>24</v>
      </c>
      <c r="I9571" t="s">
        <v>24</v>
      </c>
      <c r="J9571" t="s">
        <v>25</v>
      </c>
      <c r="K9571" s="1">
        <v>43116</v>
      </c>
      <c r="L9571" t="s">
        <v>26</v>
      </c>
      <c r="N9571" t="s">
        <v>24</v>
      </c>
    </row>
    <row r="9572" spans="1:14" x14ac:dyDescent="0.25">
      <c r="A9572" t="s">
        <v>5528</v>
      </c>
      <c r="B9572" t="s">
        <v>5529</v>
      </c>
      <c r="C9572" t="s">
        <v>470</v>
      </c>
      <c r="D9572" t="s">
        <v>21</v>
      </c>
      <c r="E9572">
        <v>98148</v>
      </c>
      <c r="F9572" t="s">
        <v>22</v>
      </c>
      <c r="G9572" t="s">
        <v>23</v>
      </c>
      <c r="H9572" t="s">
        <v>24</v>
      </c>
      <c r="I9572" t="s">
        <v>24</v>
      </c>
      <c r="J9572" t="s">
        <v>25</v>
      </c>
      <c r="K9572" s="1">
        <v>43116</v>
      </c>
      <c r="L9572" t="s">
        <v>26</v>
      </c>
      <c r="N9572" t="s">
        <v>24</v>
      </c>
    </row>
    <row r="9573" spans="1:14" x14ac:dyDescent="0.25">
      <c r="A9573" t="s">
        <v>3528</v>
      </c>
      <c r="B9573" t="s">
        <v>8006</v>
      </c>
      <c r="C9573" t="s">
        <v>296</v>
      </c>
      <c r="D9573" t="s">
        <v>21</v>
      </c>
      <c r="E9573">
        <v>98367</v>
      </c>
      <c r="F9573" t="s">
        <v>22</v>
      </c>
      <c r="G9573" t="s">
        <v>23</v>
      </c>
      <c r="H9573" t="s">
        <v>24</v>
      </c>
      <c r="I9573" t="s">
        <v>24</v>
      </c>
      <c r="J9573" t="s">
        <v>25</v>
      </c>
      <c r="K9573" s="1">
        <v>43116</v>
      </c>
      <c r="L9573" t="s">
        <v>26</v>
      </c>
      <c r="N9573" t="s">
        <v>24</v>
      </c>
    </row>
    <row r="9574" spans="1:14" x14ac:dyDescent="0.25">
      <c r="A9574" t="s">
        <v>3052</v>
      </c>
      <c r="B9574" t="s">
        <v>3053</v>
      </c>
      <c r="C9574" t="s">
        <v>470</v>
      </c>
      <c r="D9574" t="s">
        <v>21</v>
      </c>
      <c r="E9574">
        <v>98148</v>
      </c>
      <c r="F9574" t="s">
        <v>22</v>
      </c>
      <c r="G9574" t="s">
        <v>23</v>
      </c>
      <c r="H9574" t="s">
        <v>24</v>
      </c>
      <c r="I9574" t="s">
        <v>24</v>
      </c>
      <c r="J9574" t="s">
        <v>25</v>
      </c>
      <c r="K9574" s="1">
        <v>43116</v>
      </c>
      <c r="L9574" t="s">
        <v>26</v>
      </c>
      <c r="N9574" t="s">
        <v>24</v>
      </c>
    </row>
    <row r="9575" spans="1:14" x14ac:dyDescent="0.25">
      <c r="A9575" t="s">
        <v>5404</v>
      </c>
      <c r="B9575" t="s">
        <v>5405</v>
      </c>
      <c r="C9575" t="s">
        <v>470</v>
      </c>
      <c r="D9575" t="s">
        <v>21</v>
      </c>
      <c r="E9575">
        <v>98166</v>
      </c>
      <c r="F9575" t="s">
        <v>22</v>
      </c>
      <c r="G9575" t="s">
        <v>23</v>
      </c>
      <c r="H9575" t="s">
        <v>24</v>
      </c>
      <c r="I9575" t="s">
        <v>24</v>
      </c>
      <c r="J9575" t="s">
        <v>25</v>
      </c>
      <c r="K9575" s="1">
        <v>43116</v>
      </c>
      <c r="L9575" t="s">
        <v>26</v>
      </c>
      <c r="N9575" t="s">
        <v>24</v>
      </c>
    </row>
    <row r="9576" spans="1:14" x14ac:dyDescent="0.25">
      <c r="A9576" t="s">
        <v>10691</v>
      </c>
      <c r="B9576" t="s">
        <v>10692</v>
      </c>
      <c r="C9576" t="s">
        <v>41</v>
      </c>
      <c r="D9576" t="s">
        <v>21</v>
      </c>
      <c r="E9576">
        <v>98188</v>
      </c>
      <c r="F9576" t="s">
        <v>22</v>
      </c>
      <c r="G9576" t="s">
        <v>23</v>
      </c>
      <c r="H9576" t="s">
        <v>24</v>
      </c>
      <c r="I9576" t="s">
        <v>24</v>
      </c>
      <c r="J9576" t="s">
        <v>25</v>
      </c>
      <c r="K9576" s="1">
        <v>43116</v>
      </c>
      <c r="L9576" t="s">
        <v>26</v>
      </c>
      <c r="N9576" t="s">
        <v>24</v>
      </c>
    </row>
    <row r="9577" spans="1:14" x14ac:dyDescent="0.25">
      <c r="A9577" t="s">
        <v>5551</v>
      </c>
      <c r="B9577" t="s">
        <v>5552</v>
      </c>
      <c r="C9577" t="s">
        <v>470</v>
      </c>
      <c r="D9577" t="s">
        <v>21</v>
      </c>
      <c r="E9577">
        <v>98166</v>
      </c>
      <c r="F9577" t="s">
        <v>22</v>
      </c>
      <c r="G9577" t="s">
        <v>23</v>
      </c>
      <c r="H9577" t="s">
        <v>24</v>
      </c>
      <c r="I9577" t="s">
        <v>24</v>
      </c>
      <c r="J9577" t="s">
        <v>25</v>
      </c>
      <c r="K9577" s="1">
        <v>43116</v>
      </c>
      <c r="L9577" t="s">
        <v>26</v>
      </c>
      <c r="N9577" t="s">
        <v>24</v>
      </c>
    </row>
    <row r="9578" spans="1:14" x14ac:dyDescent="0.25">
      <c r="A9578" t="s">
        <v>10693</v>
      </c>
      <c r="B9578" t="s">
        <v>10694</v>
      </c>
      <c r="C9578" t="s">
        <v>443</v>
      </c>
      <c r="D9578" t="s">
        <v>21</v>
      </c>
      <c r="E9578">
        <v>98058</v>
      </c>
      <c r="F9578" t="s">
        <v>22</v>
      </c>
      <c r="G9578" t="s">
        <v>23</v>
      </c>
      <c r="H9578" t="s">
        <v>24</v>
      </c>
      <c r="I9578" t="s">
        <v>24</v>
      </c>
      <c r="J9578" t="s">
        <v>25</v>
      </c>
      <c r="K9578" s="1">
        <v>43116</v>
      </c>
      <c r="L9578" t="s">
        <v>26</v>
      </c>
      <c r="N9578" t="s">
        <v>24</v>
      </c>
    </row>
    <row r="9579" spans="1:14" x14ac:dyDescent="0.25">
      <c r="A9579" t="s">
        <v>6282</v>
      </c>
      <c r="B9579" t="s">
        <v>6283</v>
      </c>
      <c r="C9579" t="s">
        <v>3762</v>
      </c>
      <c r="D9579" t="s">
        <v>21</v>
      </c>
      <c r="E9579">
        <v>98501</v>
      </c>
      <c r="F9579" t="s">
        <v>22</v>
      </c>
      <c r="G9579" t="s">
        <v>23</v>
      </c>
      <c r="H9579" t="s">
        <v>24</v>
      </c>
      <c r="I9579" t="s">
        <v>24</v>
      </c>
      <c r="J9579" t="s">
        <v>25</v>
      </c>
      <c r="K9579" s="1">
        <v>43116</v>
      </c>
      <c r="L9579" t="s">
        <v>26</v>
      </c>
      <c r="N9579" t="s">
        <v>24</v>
      </c>
    </row>
    <row r="9580" spans="1:14" x14ac:dyDescent="0.25">
      <c r="A9580" t="s">
        <v>5792</v>
      </c>
      <c r="B9580" t="s">
        <v>5793</v>
      </c>
      <c r="C9580" t="s">
        <v>443</v>
      </c>
      <c r="D9580" t="s">
        <v>21</v>
      </c>
      <c r="E9580">
        <v>98055</v>
      </c>
      <c r="F9580" t="s">
        <v>22</v>
      </c>
      <c r="G9580" t="s">
        <v>23</v>
      </c>
      <c r="H9580" t="s">
        <v>24</v>
      </c>
      <c r="I9580" t="s">
        <v>24</v>
      </c>
      <c r="J9580" t="s">
        <v>25</v>
      </c>
      <c r="K9580" s="1">
        <v>43116</v>
      </c>
      <c r="L9580" t="s">
        <v>26</v>
      </c>
      <c r="N9580" t="s">
        <v>24</v>
      </c>
    </row>
    <row r="9581" spans="1:14" x14ac:dyDescent="0.25">
      <c r="A9581" t="s">
        <v>1417</v>
      </c>
      <c r="B9581" t="s">
        <v>6385</v>
      </c>
      <c r="C9581" t="s">
        <v>142</v>
      </c>
      <c r="D9581" t="s">
        <v>21</v>
      </c>
      <c r="E9581">
        <v>98902</v>
      </c>
      <c r="F9581" t="s">
        <v>22</v>
      </c>
      <c r="G9581" t="s">
        <v>23</v>
      </c>
      <c r="H9581" t="s">
        <v>24</v>
      </c>
      <c r="I9581" t="s">
        <v>24</v>
      </c>
      <c r="J9581" t="s">
        <v>25</v>
      </c>
      <c r="K9581" s="1">
        <v>43116</v>
      </c>
      <c r="L9581" t="s">
        <v>26</v>
      </c>
      <c r="N9581" t="s">
        <v>24</v>
      </c>
    </row>
    <row r="9582" spans="1:14" x14ac:dyDescent="0.25">
      <c r="A9582" t="s">
        <v>1799</v>
      </c>
      <c r="B9582" t="s">
        <v>5390</v>
      </c>
      <c r="C9582" t="s">
        <v>443</v>
      </c>
      <c r="D9582" t="s">
        <v>21</v>
      </c>
      <c r="E9582">
        <v>98055</v>
      </c>
      <c r="F9582" t="s">
        <v>22</v>
      </c>
      <c r="G9582" t="s">
        <v>23</v>
      </c>
      <c r="H9582" t="s">
        <v>24</v>
      </c>
      <c r="I9582" t="s">
        <v>24</v>
      </c>
      <c r="J9582" t="s">
        <v>25</v>
      </c>
      <c r="K9582" s="1">
        <v>43116</v>
      </c>
      <c r="L9582" t="s">
        <v>26</v>
      </c>
      <c r="N9582" t="s">
        <v>24</v>
      </c>
    </row>
    <row r="9583" spans="1:14" x14ac:dyDescent="0.25">
      <c r="A9583" t="s">
        <v>6208</v>
      </c>
      <c r="B9583" t="s">
        <v>6209</v>
      </c>
      <c r="C9583" t="s">
        <v>20</v>
      </c>
      <c r="D9583" t="s">
        <v>21</v>
      </c>
      <c r="E9583">
        <v>98144</v>
      </c>
      <c r="F9583" t="s">
        <v>22</v>
      </c>
      <c r="G9583" t="s">
        <v>23</v>
      </c>
      <c r="H9583" t="s">
        <v>24</v>
      </c>
      <c r="I9583" t="s">
        <v>24</v>
      </c>
      <c r="J9583" t="s">
        <v>25</v>
      </c>
      <c r="K9583" s="1">
        <v>43116</v>
      </c>
      <c r="L9583" t="s">
        <v>26</v>
      </c>
      <c r="N9583" t="s">
        <v>24</v>
      </c>
    </row>
    <row r="9584" spans="1:14" x14ac:dyDescent="0.25">
      <c r="A9584" t="s">
        <v>7252</v>
      </c>
      <c r="B9584" t="s">
        <v>7253</v>
      </c>
      <c r="C9584" t="s">
        <v>142</v>
      </c>
      <c r="D9584" t="s">
        <v>21</v>
      </c>
      <c r="E9584">
        <v>98902</v>
      </c>
      <c r="F9584" t="s">
        <v>22</v>
      </c>
      <c r="G9584" t="s">
        <v>23</v>
      </c>
      <c r="H9584" t="s">
        <v>24</v>
      </c>
      <c r="I9584" t="s">
        <v>24</v>
      </c>
      <c r="J9584" t="s">
        <v>25</v>
      </c>
      <c r="K9584" s="1">
        <v>43116</v>
      </c>
      <c r="L9584" t="s">
        <v>26</v>
      </c>
      <c r="N9584" t="s">
        <v>24</v>
      </c>
    </row>
    <row r="9585" spans="1:14" x14ac:dyDescent="0.25">
      <c r="A9585" t="s">
        <v>6622</v>
      </c>
      <c r="B9585" t="s">
        <v>6623</v>
      </c>
      <c r="C9585" t="s">
        <v>20</v>
      </c>
      <c r="D9585" t="s">
        <v>21</v>
      </c>
      <c r="E9585">
        <v>98144</v>
      </c>
      <c r="F9585" t="s">
        <v>22</v>
      </c>
      <c r="G9585" t="s">
        <v>23</v>
      </c>
      <c r="H9585" t="s">
        <v>24</v>
      </c>
      <c r="I9585" t="s">
        <v>24</v>
      </c>
      <c r="J9585" t="s">
        <v>25</v>
      </c>
      <c r="K9585" s="1">
        <v>43116</v>
      </c>
      <c r="L9585" t="s">
        <v>26</v>
      </c>
      <c r="N9585" t="s">
        <v>24</v>
      </c>
    </row>
    <row r="9586" spans="1:14" x14ac:dyDescent="0.25">
      <c r="A9586" t="s">
        <v>4514</v>
      </c>
      <c r="B9586" t="s">
        <v>4515</v>
      </c>
      <c r="C9586" t="s">
        <v>41</v>
      </c>
      <c r="D9586" t="s">
        <v>21</v>
      </c>
      <c r="E9586">
        <v>98148</v>
      </c>
      <c r="F9586" t="s">
        <v>22</v>
      </c>
      <c r="G9586" t="s">
        <v>23</v>
      </c>
      <c r="H9586" t="s">
        <v>24</v>
      </c>
      <c r="I9586" t="s">
        <v>24</v>
      </c>
      <c r="J9586" t="s">
        <v>25</v>
      </c>
      <c r="K9586" s="1">
        <v>43116</v>
      </c>
      <c r="L9586" t="s">
        <v>26</v>
      </c>
      <c r="N9586" t="s">
        <v>24</v>
      </c>
    </row>
    <row r="9587" spans="1:14" x14ac:dyDescent="0.25">
      <c r="A9587" t="s">
        <v>7376</v>
      </c>
      <c r="B9587" t="s">
        <v>7377</v>
      </c>
      <c r="C9587" t="s">
        <v>236</v>
      </c>
      <c r="D9587" t="s">
        <v>21</v>
      </c>
      <c r="E9587">
        <v>98402</v>
      </c>
      <c r="F9587" t="s">
        <v>22</v>
      </c>
      <c r="G9587" t="s">
        <v>23</v>
      </c>
      <c r="H9587" t="s">
        <v>24</v>
      </c>
      <c r="I9587" t="s">
        <v>24</v>
      </c>
      <c r="J9587" t="s">
        <v>25</v>
      </c>
      <c r="K9587" s="1">
        <v>43116</v>
      </c>
      <c r="L9587" t="s">
        <v>26</v>
      </c>
      <c r="N9587" t="s">
        <v>24</v>
      </c>
    </row>
    <row r="9588" spans="1:14" x14ac:dyDescent="0.25">
      <c r="A9588" t="s">
        <v>7345</v>
      </c>
      <c r="B9588" t="s">
        <v>10695</v>
      </c>
      <c r="C9588" t="s">
        <v>236</v>
      </c>
      <c r="D9588" t="s">
        <v>21</v>
      </c>
      <c r="E9588">
        <v>98421</v>
      </c>
      <c r="F9588" t="s">
        <v>22</v>
      </c>
      <c r="G9588" t="s">
        <v>23</v>
      </c>
      <c r="H9588" t="s">
        <v>24</v>
      </c>
      <c r="I9588" t="s">
        <v>24</v>
      </c>
      <c r="J9588" t="s">
        <v>25</v>
      </c>
      <c r="K9588" s="1">
        <v>43116</v>
      </c>
      <c r="L9588" t="s">
        <v>26</v>
      </c>
      <c r="N9588" t="s">
        <v>24</v>
      </c>
    </row>
    <row r="9589" spans="1:14" x14ac:dyDescent="0.25">
      <c r="A9589" t="s">
        <v>3540</v>
      </c>
      <c r="B9589" t="s">
        <v>3541</v>
      </c>
      <c r="C9589" t="s">
        <v>236</v>
      </c>
      <c r="D9589" t="s">
        <v>21</v>
      </c>
      <c r="E9589">
        <v>98418</v>
      </c>
      <c r="F9589" t="s">
        <v>22</v>
      </c>
      <c r="G9589" t="s">
        <v>23</v>
      </c>
      <c r="H9589" t="s">
        <v>24</v>
      </c>
      <c r="I9589" t="s">
        <v>24</v>
      </c>
      <c r="J9589" t="s">
        <v>25</v>
      </c>
      <c r="K9589" s="1">
        <v>43116</v>
      </c>
      <c r="L9589" t="s">
        <v>26</v>
      </c>
      <c r="N9589" t="s">
        <v>24</v>
      </c>
    </row>
    <row r="9590" spans="1:14" x14ac:dyDescent="0.25">
      <c r="A9590" t="s">
        <v>3246</v>
      </c>
      <c r="B9590" t="s">
        <v>3247</v>
      </c>
      <c r="C9590" t="s">
        <v>41</v>
      </c>
      <c r="D9590" t="s">
        <v>21</v>
      </c>
      <c r="E9590">
        <v>98188</v>
      </c>
      <c r="F9590" t="s">
        <v>22</v>
      </c>
      <c r="G9590" t="s">
        <v>23</v>
      </c>
      <c r="H9590" t="s">
        <v>24</v>
      </c>
      <c r="I9590" t="s">
        <v>24</v>
      </c>
      <c r="J9590" t="s">
        <v>25</v>
      </c>
      <c r="K9590" s="1">
        <v>43116</v>
      </c>
      <c r="L9590" t="s">
        <v>26</v>
      </c>
      <c r="N9590" t="s">
        <v>24</v>
      </c>
    </row>
    <row r="9591" spans="1:14" x14ac:dyDescent="0.25">
      <c r="A9591" t="s">
        <v>8754</v>
      </c>
      <c r="B9591" t="s">
        <v>8755</v>
      </c>
      <c r="C9591" t="s">
        <v>236</v>
      </c>
      <c r="D9591" t="s">
        <v>21</v>
      </c>
      <c r="E9591">
        <v>98402</v>
      </c>
      <c r="F9591" t="s">
        <v>22</v>
      </c>
      <c r="G9591" t="s">
        <v>22</v>
      </c>
      <c r="H9591" t="s">
        <v>104</v>
      </c>
      <c r="I9591" t="s">
        <v>148</v>
      </c>
      <c r="J9591" t="s">
        <v>59</v>
      </c>
      <c r="K9591" s="1">
        <v>43116</v>
      </c>
      <c r="L9591" t="s">
        <v>60</v>
      </c>
      <c r="M9591" t="str">
        <f>HYPERLINK("https://www.regulations.gov/docket?D=FDA-2018-H-0177")</f>
        <v>https://www.regulations.gov/docket?D=FDA-2018-H-0177</v>
      </c>
      <c r="N9591" t="s">
        <v>59</v>
      </c>
    </row>
    <row r="9592" spans="1:14" x14ac:dyDescent="0.25">
      <c r="A9592" t="s">
        <v>8035</v>
      </c>
      <c r="B9592" t="s">
        <v>8036</v>
      </c>
      <c r="C9592" t="s">
        <v>296</v>
      </c>
      <c r="D9592" t="s">
        <v>21</v>
      </c>
      <c r="E9592">
        <v>98366</v>
      </c>
      <c r="F9592" t="s">
        <v>22</v>
      </c>
      <c r="G9592" t="s">
        <v>23</v>
      </c>
      <c r="H9592" t="s">
        <v>24</v>
      </c>
      <c r="I9592" t="s">
        <v>24</v>
      </c>
      <c r="J9592" t="s">
        <v>25</v>
      </c>
      <c r="K9592" s="1">
        <v>43116</v>
      </c>
      <c r="L9592" t="s">
        <v>26</v>
      </c>
      <c r="N9592" t="s">
        <v>24</v>
      </c>
    </row>
    <row r="9593" spans="1:14" x14ac:dyDescent="0.25">
      <c r="A9593" t="s">
        <v>10696</v>
      </c>
      <c r="B9593" t="s">
        <v>10697</v>
      </c>
      <c r="C9593" t="s">
        <v>20</v>
      </c>
      <c r="D9593" t="s">
        <v>21</v>
      </c>
      <c r="E9593">
        <v>98106</v>
      </c>
      <c r="F9593" t="s">
        <v>22</v>
      </c>
      <c r="G9593" t="s">
        <v>23</v>
      </c>
      <c r="H9593" t="s">
        <v>24</v>
      </c>
      <c r="I9593" t="s">
        <v>24</v>
      </c>
      <c r="J9593" t="s">
        <v>25</v>
      </c>
      <c r="K9593" s="1">
        <v>43116</v>
      </c>
      <c r="L9593" t="s">
        <v>26</v>
      </c>
      <c r="N9593" t="s">
        <v>24</v>
      </c>
    </row>
    <row r="9594" spans="1:14" x14ac:dyDescent="0.25">
      <c r="A9594" t="s">
        <v>2117</v>
      </c>
      <c r="B9594" t="s">
        <v>2118</v>
      </c>
      <c r="C9594" t="s">
        <v>2111</v>
      </c>
      <c r="D9594" t="s">
        <v>21</v>
      </c>
      <c r="E9594">
        <v>98923</v>
      </c>
      <c r="F9594" t="s">
        <v>22</v>
      </c>
      <c r="G9594" t="s">
        <v>23</v>
      </c>
      <c r="H9594" t="s">
        <v>24</v>
      </c>
      <c r="I9594" t="s">
        <v>24</v>
      </c>
      <c r="J9594" t="s">
        <v>25</v>
      </c>
      <c r="K9594" s="1">
        <v>43116</v>
      </c>
      <c r="L9594" t="s">
        <v>26</v>
      </c>
      <c r="N9594" t="s">
        <v>24</v>
      </c>
    </row>
    <row r="9595" spans="1:14" x14ac:dyDescent="0.25">
      <c r="A9595" t="s">
        <v>6409</v>
      </c>
      <c r="B9595" t="s">
        <v>6410</v>
      </c>
      <c r="C9595" t="s">
        <v>142</v>
      </c>
      <c r="D9595" t="s">
        <v>21</v>
      </c>
      <c r="E9595">
        <v>98902</v>
      </c>
      <c r="F9595" t="s">
        <v>22</v>
      </c>
      <c r="G9595" t="s">
        <v>23</v>
      </c>
      <c r="H9595" t="s">
        <v>24</v>
      </c>
      <c r="I9595" t="s">
        <v>24</v>
      </c>
      <c r="J9595" t="s">
        <v>25</v>
      </c>
      <c r="K9595" s="1">
        <v>43116</v>
      </c>
      <c r="L9595" t="s">
        <v>26</v>
      </c>
      <c r="N9595" t="s">
        <v>24</v>
      </c>
    </row>
    <row r="9596" spans="1:14" x14ac:dyDescent="0.25">
      <c r="A9596" t="s">
        <v>4016</v>
      </c>
      <c r="B9596" t="s">
        <v>4017</v>
      </c>
      <c r="C9596" t="s">
        <v>20</v>
      </c>
      <c r="D9596" t="s">
        <v>21</v>
      </c>
      <c r="E9596">
        <v>98117</v>
      </c>
      <c r="F9596" t="s">
        <v>22</v>
      </c>
      <c r="G9596" t="s">
        <v>23</v>
      </c>
      <c r="H9596" t="s">
        <v>24</v>
      </c>
      <c r="I9596" t="s">
        <v>24</v>
      </c>
      <c r="J9596" t="s">
        <v>25</v>
      </c>
      <c r="K9596" s="1">
        <v>43116</v>
      </c>
      <c r="L9596" t="s">
        <v>26</v>
      </c>
      <c r="N9596" t="s">
        <v>24</v>
      </c>
    </row>
    <row r="9597" spans="1:14" x14ac:dyDescent="0.25">
      <c r="A9597" t="s">
        <v>6412</v>
      </c>
      <c r="B9597" t="s">
        <v>6413</v>
      </c>
      <c r="C9597" t="s">
        <v>142</v>
      </c>
      <c r="D9597" t="s">
        <v>21</v>
      </c>
      <c r="E9597">
        <v>98902</v>
      </c>
      <c r="F9597" t="s">
        <v>22</v>
      </c>
      <c r="G9597" t="s">
        <v>23</v>
      </c>
      <c r="H9597" t="s">
        <v>24</v>
      </c>
      <c r="I9597" t="s">
        <v>24</v>
      </c>
      <c r="J9597" t="s">
        <v>25</v>
      </c>
      <c r="K9597" s="1">
        <v>43116</v>
      </c>
      <c r="L9597" t="s">
        <v>26</v>
      </c>
      <c r="N9597" t="s">
        <v>24</v>
      </c>
    </row>
    <row r="9598" spans="1:14" x14ac:dyDescent="0.25">
      <c r="A9598" t="s">
        <v>2035</v>
      </c>
      <c r="B9598" t="s">
        <v>2036</v>
      </c>
      <c r="C9598" t="s">
        <v>142</v>
      </c>
      <c r="D9598" t="s">
        <v>21</v>
      </c>
      <c r="E9598">
        <v>98902</v>
      </c>
      <c r="F9598" t="s">
        <v>22</v>
      </c>
      <c r="G9598" t="s">
        <v>23</v>
      </c>
      <c r="H9598" t="s">
        <v>24</v>
      </c>
      <c r="I9598" t="s">
        <v>24</v>
      </c>
      <c r="J9598" t="s">
        <v>25</v>
      </c>
      <c r="K9598" s="1">
        <v>43116</v>
      </c>
      <c r="L9598" t="s">
        <v>26</v>
      </c>
      <c r="N9598" t="s">
        <v>24</v>
      </c>
    </row>
    <row r="9599" spans="1:14" x14ac:dyDescent="0.25">
      <c r="A9599" t="s">
        <v>5158</v>
      </c>
      <c r="B9599" t="s">
        <v>5159</v>
      </c>
      <c r="C9599" t="s">
        <v>202</v>
      </c>
      <c r="D9599" t="s">
        <v>21</v>
      </c>
      <c r="E9599">
        <v>98038</v>
      </c>
      <c r="F9599" t="s">
        <v>22</v>
      </c>
      <c r="G9599" t="s">
        <v>23</v>
      </c>
      <c r="H9599" t="s">
        <v>24</v>
      </c>
      <c r="I9599" t="s">
        <v>24</v>
      </c>
      <c r="J9599" t="s">
        <v>25</v>
      </c>
      <c r="K9599" s="1">
        <v>43116</v>
      </c>
      <c r="L9599" t="s">
        <v>26</v>
      </c>
      <c r="N9599" t="s">
        <v>24</v>
      </c>
    </row>
    <row r="9600" spans="1:14" x14ac:dyDescent="0.25">
      <c r="A9600" t="s">
        <v>5123</v>
      </c>
      <c r="B9600" t="s">
        <v>5124</v>
      </c>
      <c r="C9600" t="s">
        <v>41</v>
      </c>
      <c r="D9600" t="s">
        <v>21</v>
      </c>
      <c r="E9600">
        <v>98188</v>
      </c>
      <c r="F9600" t="s">
        <v>22</v>
      </c>
      <c r="G9600" t="s">
        <v>23</v>
      </c>
      <c r="H9600" t="s">
        <v>24</v>
      </c>
      <c r="I9600" t="s">
        <v>24</v>
      </c>
      <c r="J9600" t="s">
        <v>25</v>
      </c>
      <c r="K9600" s="1">
        <v>43116</v>
      </c>
      <c r="L9600" t="s">
        <v>26</v>
      </c>
      <c r="N9600" t="s">
        <v>24</v>
      </c>
    </row>
    <row r="9601" spans="1:14" x14ac:dyDescent="0.25">
      <c r="A9601" t="s">
        <v>4860</v>
      </c>
      <c r="B9601" t="s">
        <v>4861</v>
      </c>
      <c r="C9601" t="s">
        <v>20</v>
      </c>
      <c r="D9601" t="s">
        <v>21</v>
      </c>
      <c r="E9601">
        <v>98106</v>
      </c>
      <c r="F9601" t="s">
        <v>22</v>
      </c>
      <c r="G9601" t="s">
        <v>23</v>
      </c>
      <c r="H9601" t="s">
        <v>24</v>
      </c>
      <c r="I9601" t="s">
        <v>24</v>
      </c>
      <c r="J9601" t="s">
        <v>25</v>
      </c>
      <c r="K9601" s="1">
        <v>43116</v>
      </c>
      <c r="L9601" t="s">
        <v>26</v>
      </c>
      <c r="N9601" t="s">
        <v>24</v>
      </c>
    </row>
    <row r="9602" spans="1:14" x14ac:dyDescent="0.25">
      <c r="A9602" t="s">
        <v>6420</v>
      </c>
      <c r="B9602" t="s">
        <v>6421</v>
      </c>
      <c r="C9602" t="s">
        <v>142</v>
      </c>
      <c r="D9602" t="s">
        <v>21</v>
      </c>
      <c r="E9602">
        <v>98902</v>
      </c>
      <c r="F9602" t="s">
        <v>22</v>
      </c>
      <c r="G9602" t="s">
        <v>23</v>
      </c>
      <c r="H9602" t="s">
        <v>24</v>
      </c>
      <c r="I9602" t="s">
        <v>24</v>
      </c>
      <c r="J9602" t="s">
        <v>25</v>
      </c>
      <c r="K9602" s="1">
        <v>43116</v>
      </c>
      <c r="L9602" t="s">
        <v>26</v>
      </c>
      <c r="N9602" t="s">
        <v>24</v>
      </c>
    </row>
    <row r="9603" spans="1:14" x14ac:dyDescent="0.25">
      <c r="A9603" t="s">
        <v>4858</v>
      </c>
      <c r="B9603" t="s">
        <v>4859</v>
      </c>
      <c r="C9603" t="s">
        <v>20</v>
      </c>
      <c r="D9603" t="s">
        <v>21</v>
      </c>
      <c r="E9603">
        <v>98106</v>
      </c>
      <c r="F9603" t="s">
        <v>22</v>
      </c>
      <c r="G9603" t="s">
        <v>23</v>
      </c>
      <c r="H9603" t="s">
        <v>24</v>
      </c>
      <c r="I9603" t="s">
        <v>24</v>
      </c>
      <c r="J9603" t="s">
        <v>25</v>
      </c>
      <c r="K9603" s="1">
        <v>43116</v>
      </c>
      <c r="L9603" t="s">
        <v>26</v>
      </c>
      <c r="N9603" t="s">
        <v>24</v>
      </c>
    </row>
    <row r="9604" spans="1:14" x14ac:dyDescent="0.25">
      <c r="A9604" t="s">
        <v>10698</v>
      </c>
      <c r="B9604" t="s">
        <v>10699</v>
      </c>
      <c r="C9604" t="s">
        <v>236</v>
      </c>
      <c r="D9604" t="s">
        <v>21</v>
      </c>
      <c r="E9604">
        <v>98405</v>
      </c>
      <c r="F9604" t="s">
        <v>22</v>
      </c>
      <c r="G9604" t="s">
        <v>23</v>
      </c>
      <c r="H9604" t="s">
        <v>24</v>
      </c>
      <c r="I9604" t="s">
        <v>24</v>
      </c>
      <c r="J9604" t="s">
        <v>25</v>
      </c>
      <c r="K9604" s="1">
        <v>43116</v>
      </c>
      <c r="L9604" t="s">
        <v>26</v>
      </c>
      <c r="N9604" t="s">
        <v>24</v>
      </c>
    </row>
    <row r="9605" spans="1:14" x14ac:dyDescent="0.25">
      <c r="A9605" t="s">
        <v>6843</v>
      </c>
      <c r="B9605" t="s">
        <v>6844</v>
      </c>
      <c r="C9605" t="s">
        <v>236</v>
      </c>
      <c r="D9605" t="s">
        <v>21</v>
      </c>
      <c r="E9605">
        <v>98403</v>
      </c>
      <c r="F9605" t="s">
        <v>22</v>
      </c>
      <c r="G9605" t="s">
        <v>23</v>
      </c>
      <c r="H9605" t="s">
        <v>24</v>
      </c>
      <c r="I9605" t="s">
        <v>24</v>
      </c>
      <c r="J9605" t="s">
        <v>25</v>
      </c>
      <c r="K9605" s="1">
        <v>43116</v>
      </c>
      <c r="L9605" t="s">
        <v>26</v>
      </c>
      <c r="N9605" t="s">
        <v>24</v>
      </c>
    </row>
    <row r="9606" spans="1:14" x14ac:dyDescent="0.25">
      <c r="A9606" t="s">
        <v>5596</v>
      </c>
      <c r="B9606" t="s">
        <v>5597</v>
      </c>
      <c r="C9606" t="s">
        <v>1387</v>
      </c>
      <c r="D9606" t="s">
        <v>21</v>
      </c>
      <c r="E9606">
        <v>98424</v>
      </c>
      <c r="F9606" t="s">
        <v>22</v>
      </c>
      <c r="G9606" t="s">
        <v>23</v>
      </c>
      <c r="H9606" t="s">
        <v>24</v>
      </c>
      <c r="I9606" t="s">
        <v>24</v>
      </c>
      <c r="J9606" t="s">
        <v>25</v>
      </c>
      <c r="K9606" s="1">
        <v>43116</v>
      </c>
      <c r="L9606" t="s">
        <v>26</v>
      </c>
      <c r="N9606" t="s">
        <v>24</v>
      </c>
    </row>
    <row r="9607" spans="1:14" x14ac:dyDescent="0.25">
      <c r="A9607" t="s">
        <v>4258</v>
      </c>
      <c r="B9607" t="s">
        <v>4259</v>
      </c>
      <c r="C9607" t="s">
        <v>492</v>
      </c>
      <c r="D9607" t="s">
        <v>21</v>
      </c>
      <c r="E9607">
        <v>98516</v>
      </c>
      <c r="F9607" t="s">
        <v>22</v>
      </c>
      <c r="G9607" t="s">
        <v>23</v>
      </c>
      <c r="H9607" t="s">
        <v>24</v>
      </c>
      <c r="I9607" t="s">
        <v>24</v>
      </c>
      <c r="J9607" t="s">
        <v>25</v>
      </c>
      <c r="K9607" s="1">
        <v>43114</v>
      </c>
      <c r="L9607" t="s">
        <v>26</v>
      </c>
      <c r="N9607" t="s">
        <v>24</v>
      </c>
    </row>
    <row r="9608" spans="1:14" x14ac:dyDescent="0.25">
      <c r="A9608" t="s">
        <v>6670</v>
      </c>
      <c r="B9608" t="s">
        <v>6671</v>
      </c>
      <c r="C9608" t="s">
        <v>3762</v>
      </c>
      <c r="D9608" t="s">
        <v>21</v>
      </c>
      <c r="E9608">
        <v>98512</v>
      </c>
      <c r="F9608" t="s">
        <v>22</v>
      </c>
      <c r="G9608" t="s">
        <v>23</v>
      </c>
      <c r="H9608" t="s">
        <v>24</v>
      </c>
      <c r="I9608" t="s">
        <v>24</v>
      </c>
      <c r="J9608" t="s">
        <v>25</v>
      </c>
      <c r="K9608" s="1">
        <v>43114</v>
      </c>
      <c r="L9608" t="s">
        <v>26</v>
      </c>
      <c r="N9608" t="s">
        <v>24</v>
      </c>
    </row>
    <row r="9609" spans="1:14" x14ac:dyDescent="0.25">
      <c r="A9609" t="s">
        <v>5697</v>
      </c>
      <c r="B9609" t="s">
        <v>5698</v>
      </c>
      <c r="C9609" t="s">
        <v>3762</v>
      </c>
      <c r="D9609" t="s">
        <v>21</v>
      </c>
      <c r="E9609">
        <v>98501</v>
      </c>
      <c r="F9609" t="s">
        <v>22</v>
      </c>
      <c r="G9609" t="s">
        <v>23</v>
      </c>
      <c r="H9609" t="s">
        <v>24</v>
      </c>
      <c r="I9609" t="s">
        <v>24</v>
      </c>
      <c r="J9609" t="s">
        <v>25</v>
      </c>
      <c r="K9609" s="1">
        <v>43114</v>
      </c>
      <c r="L9609" t="s">
        <v>26</v>
      </c>
      <c r="N9609" t="s">
        <v>24</v>
      </c>
    </row>
    <row r="9610" spans="1:14" x14ac:dyDescent="0.25">
      <c r="A9610" t="s">
        <v>7409</v>
      </c>
      <c r="B9610" t="s">
        <v>7410</v>
      </c>
      <c r="C9610" t="s">
        <v>286</v>
      </c>
      <c r="D9610" t="s">
        <v>21</v>
      </c>
      <c r="E9610">
        <v>98506</v>
      </c>
      <c r="F9610" t="s">
        <v>22</v>
      </c>
      <c r="G9610" t="s">
        <v>23</v>
      </c>
      <c r="H9610" t="s">
        <v>24</v>
      </c>
      <c r="I9610" t="s">
        <v>24</v>
      </c>
      <c r="J9610" t="s">
        <v>25</v>
      </c>
      <c r="K9610" s="1">
        <v>43114</v>
      </c>
      <c r="L9610" t="s">
        <v>26</v>
      </c>
      <c r="N9610" t="s">
        <v>24</v>
      </c>
    </row>
    <row r="9611" spans="1:14" x14ac:dyDescent="0.25">
      <c r="A9611" t="s">
        <v>2194</v>
      </c>
      <c r="B9611" t="s">
        <v>4274</v>
      </c>
      <c r="C9611" t="s">
        <v>492</v>
      </c>
      <c r="D9611" t="s">
        <v>21</v>
      </c>
      <c r="E9611">
        <v>98516</v>
      </c>
      <c r="F9611" t="s">
        <v>22</v>
      </c>
      <c r="G9611" t="s">
        <v>23</v>
      </c>
      <c r="H9611" t="s">
        <v>24</v>
      </c>
      <c r="I9611" t="s">
        <v>24</v>
      </c>
      <c r="J9611" t="s">
        <v>25</v>
      </c>
      <c r="K9611" s="1">
        <v>43114</v>
      </c>
      <c r="L9611" t="s">
        <v>26</v>
      </c>
      <c r="N9611" t="s">
        <v>24</v>
      </c>
    </row>
    <row r="9612" spans="1:14" x14ac:dyDescent="0.25">
      <c r="A9612" t="s">
        <v>7084</v>
      </c>
      <c r="B9612" t="s">
        <v>7085</v>
      </c>
      <c r="C9612" t="s">
        <v>286</v>
      </c>
      <c r="D9612" t="s">
        <v>21</v>
      </c>
      <c r="E9612">
        <v>98506</v>
      </c>
      <c r="F9612" t="s">
        <v>22</v>
      </c>
      <c r="G9612" t="s">
        <v>23</v>
      </c>
      <c r="H9612" t="s">
        <v>24</v>
      </c>
      <c r="I9612" t="s">
        <v>24</v>
      </c>
      <c r="J9612" t="s">
        <v>25</v>
      </c>
      <c r="K9612" s="1">
        <v>43114</v>
      </c>
      <c r="L9612" t="s">
        <v>26</v>
      </c>
      <c r="N9612" t="s">
        <v>24</v>
      </c>
    </row>
    <row r="9613" spans="1:14" x14ac:dyDescent="0.25">
      <c r="A9613" t="s">
        <v>7055</v>
      </c>
      <c r="B9613" t="s">
        <v>7056</v>
      </c>
      <c r="C9613" t="s">
        <v>492</v>
      </c>
      <c r="D9613" t="s">
        <v>21</v>
      </c>
      <c r="E9613">
        <v>98503</v>
      </c>
      <c r="F9613" t="s">
        <v>22</v>
      </c>
      <c r="G9613" t="s">
        <v>23</v>
      </c>
      <c r="H9613" t="s">
        <v>24</v>
      </c>
      <c r="I9613" t="s">
        <v>24</v>
      </c>
      <c r="J9613" t="s">
        <v>25</v>
      </c>
      <c r="K9613" s="1">
        <v>43114</v>
      </c>
      <c r="L9613" t="s">
        <v>26</v>
      </c>
      <c r="N9613" t="s">
        <v>24</v>
      </c>
    </row>
    <row r="9614" spans="1:14" x14ac:dyDescent="0.25">
      <c r="A9614" t="s">
        <v>7434</v>
      </c>
      <c r="B9614" t="s">
        <v>7435</v>
      </c>
      <c r="C9614" t="s">
        <v>286</v>
      </c>
      <c r="D9614" t="s">
        <v>21</v>
      </c>
      <c r="E9614">
        <v>98501</v>
      </c>
      <c r="F9614" t="s">
        <v>22</v>
      </c>
      <c r="G9614" t="s">
        <v>23</v>
      </c>
      <c r="H9614" t="s">
        <v>24</v>
      </c>
      <c r="I9614" t="s">
        <v>24</v>
      </c>
      <c r="J9614" t="s">
        <v>25</v>
      </c>
      <c r="K9614" s="1">
        <v>43114</v>
      </c>
      <c r="L9614" t="s">
        <v>26</v>
      </c>
      <c r="N9614" t="s">
        <v>24</v>
      </c>
    </row>
    <row r="9615" spans="1:14" x14ac:dyDescent="0.25">
      <c r="A9615" t="s">
        <v>77</v>
      </c>
      <c r="B9615" t="s">
        <v>7440</v>
      </c>
      <c r="C9615" t="s">
        <v>492</v>
      </c>
      <c r="D9615" t="s">
        <v>21</v>
      </c>
      <c r="E9615">
        <v>98503</v>
      </c>
      <c r="F9615" t="s">
        <v>22</v>
      </c>
      <c r="G9615" t="s">
        <v>23</v>
      </c>
      <c r="H9615" t="s">
        <v>24</v>
      </c>
      <c r="I9615" t="s">
        <v>24</v>
      </c>
      <c r="J9615" t="s">
        <v>25</v>
      </c>
      <c r="K9615" s="1">
        <v>43114</v>
      </c>
      <c r="L9615" t="s">
        <v>26</v>
      </c>
      <c r="N9615" t="s">
        <v>24</v>
      </c>
    </row>
    <row r="9616" spans="1:14" x14ac:dyDescent="0.25">
      <c r="A9616" t="s">
        <v>5734</v>
      </c>
      <c r="B9616" t="s">
        <v>5735</v>
      </c>
      <c r="C9616" t="s">
        <v>3762</v>
      </c>
      <c r="D9616" t="s">
        <v>21</v>
      </c>
      <c r="E9616">
        <v>98501</v>
      </c>
      <c r="F9616" t="s">
        <v>22</v>
      </c>
      <c r="G9616" t="s">
        <v>23</v>
      </c>
      <c r="H9616" t="s">
        <v>24</v>
      </c>
      <c r="I9616" t="s">
        <v>24</v>
      </c>
      <c r="J9616" t="s">
        <v>25</v>
      </c>
      <c r="K9616" s="1">
        <v>43114</v>
      </c>
      <c r="L9616" t="s">
        <v>26</v>
      </c>
      <c r="N9616" t="s">
        <v>24</v>
      </c>
    </row>
    <row r="9617" spans="1:14" x14ac:dyDescent="0.25">
      <c r="A9617" t="s">
        <v>5074</v>
      </c>
      <c r="B9617" t="s">
        <v>5075</v>
      </c>
      <c r="C9617" t="s">
        <v>92</v>
      </c>
      <c r="D9617" t="s">
        <v>21</v>
      </c>
      <c r="E9617">
        <v>98273</v>
      </c>
      <c r="F9617" t="s">
        <v>22</v>
      </c>
      <c r="G9617" t="s">
        <v>23</v>
      </c>
      <c r="H9617" t="s">
        <v>24</v>
      </c>
      <c r="I9617" t="s">
        <v>24</v>
      </c>
      <c r="J9617" t="s">
        <v>25</v>
      </c>
      <c r="K9617" s="1">
        <v>43113</v>
      </c>
      <c r="L9617" t="s">
        <v>26</v>
      </c>
      <c r="N9617" t="s">
        <v>24</v>
      </c>
    </row>
    <row r="9618" spans="1:14" x14ac:dyDescent="0.25">
      <c r="A9618" t="s">
        <v>4201</v>
      </c>
      <c r="B9618" t="s">
        <v>6830</v>
      </c>
      <c r="C9618" t="s">
        <v>463</v>
      </c>
      <c r="D9618" t="s">
        <v>21</v>
      </c>
      <c r="E9618">
        <v>98632</v>
      </c>
      <c r="F9618" t="s">
        <v>22</v>
      </c>
      <c r="G9618" t="s">
        <v>23</v>
      </c>
      <c r="H9618" t="s">
        <v>24</v>
      </c>
      <c r="I9618" t="s">
        <v>24</v>
      </c>
      <c r="J9618" t="s">
        <v>25</v>
      </c>
      <c r="K9618" s="1">
        <v>43113</v>
      </c>
      <c r="L9618" t="s">
        <v>26</v>
      </c>
      <c r="N9618" t="s">
        <v>24</v>
      </c>
    </row>
    <row r="9619" spans="1:14" x14ac:dyDescent="0.25">
      <c r="A9619" t="s">
        <v>6835</v>
      </c>
      <c r="B9619" t="s">
        <v>6836</v>
      </c>
      <c r="C9619" t="s">
        <v>463</v>
      </c>
      <c r="D9619" t="s">
        <v>21</v>
      </c>
      <c r="E9619">
        <v>98632</v>
      </c>
      <c r="F9619" t="s">
        <v>22</v>
      </c>
      <c r="G9619" t="s">
        <v>23</v>
      </c>
      <c r="H9619" t="s">
        <v>24</v>
      </c>
      <c r="I9619" t="s">
        <v>24</v>
      </c>
      <c r="J9619" t="s">
        <v>25</v>
      </c>
      <c r="K9619" s="1">
        <v>43113</v>
      </c>
      <c r="L9619" t="s">
        <v>26</v>
      </c>
      <c r="N9619" t="s">
        <v>24</v>
      </c>
    </row>
    <row r="9620" spans="1:14" x14ac:dyDescent="0.25">
      <c r="A9620" t="s">
        <v>9822</v>
      </c>
      <c r="B9620" t="s">
        <v>4565</v>
      </c>
      <c r="C9620" t="s">
        <v>555</v>
      </c>
      <c r="D9620" t="s">
        <v>21</v>
      </c>
      <c r="E9620">
        <v>98052</v>
      </c>
      <c r="F9620" t="s">
        <v>22</v>
      </c>
      <c r="G9620" t="s">
        <v>23</v>
      </c>
      <c r="H9620" t="s">
        <v>24</v>
      </c>
      <c r="I9620" t="s">
        <v>24</v>
      </c>
      <c r="J9620" t="s">
        <v>25</v>
      </c>
      <c r="K9620" s="1">
        <v>43112</v>
      </c>
      <c r="L9620" t="s">
        <v>26</v>
      </c>
      <c r="N9620" t="s">
        <v>24</v>
      </c>
    </row>
    <row r="9621" spans="1:14" x14ac:dyDescent="0.25">
      <c r="A9621" t="s">
        <v>10700</v>
      </c>
      <c r="B9621" t="s">
        <v>4884</v>
      </c>
      <c r="C9621" t="s">
        <v>1270</v>
      </c>
      <c r="D9621" t="s">
        <v>21</v>
      </c>
      <c r="E9621">
        <v>98012</v>
      </c>
      <c r="F9621" t="s">
        <v>22</v>
      </c>
      <c r="G9621" t="s">
        <v>23</v>
      </c>
      <c r="H9621" t="s">
        <v>24</v>
      </c>
      <c r="I9621" t="s">
        <v>24</v>
      </c>
      <c r="J9621" t="s">
        <v>25</v>
      </c>
      <c r="K9621" s="1">
        <v>43112</v>
      </c>
      <c r="L9621" t="s">
        <v>26</v>
      </c>
      <c r="N9621" t="s">
        <v>24</v>
      </c>
    </row>
    <row r="9622" spans="1:14" x14ac:dyDescent="0.25">
      <c r="A9622" t="s">
        <v>994</v>
      </c>
      <c r="B9622" t="s">
        <v>2992</v>
      </c>
      <c r="C9622" t="s">
        <v>619</v>
      </c>
      <c r="D9622" t="s">
        <v>21</v>
      </c>
      <c r="E9622">
        <v>98072</v>
      </c>
      <c r="F9622" t="s">
        <v>22</v>
      </c>
      <c r="G9622" t="s">
        <v>23</v>
      </c>
      <c r="H9622" t="s">
        <v>24</v>
      </c>
      <c r="I9622" t="s">
        <v>24</v>
      </c>
      <c r="J9622" t="s">
        <v>25</v>
      </c>
      <c r="K9622" s="1">
        <v>43112</v>
      </c>
      <c r="L9622" t="s">
        <v>26</v>
      </c>
      <c r="N9622" t="s">
        <v>24</v>
      </c>
    </row>
    <row r="9623" spans="1:14" x14ac:dyDescent="0.25">
      <c r="A9623" t="s">
        <v>10701</v>
      </c>
      <c r="B9623" t="s">
        <v>4347</v>
      </c>
      <c r="C9623" t="s">
        <v>632</v>
      </c>
      <c r="D9623" t="s">
        <v>21</v>
      </c>
      <c r="E9623">
        <v>98036</v>
      </c>
      <c r="F9623" t="s">
        <v>22</v>
      </c>
      <c r="G9623" t="s">
        <v>23</v>
      </c>
      <c r="H9623" t="s">
        <v>24</v>
      </c>
      <c r="I9623" t="s">
        <v>24</v>
      </c>
      <c r="J9623" t="s">
        <v>25</v>
      </c>
      <c r="K9623" s="1">
        <v>43112</v>
      </c>
      <c r="L9623" t="s">
        <v>26</v>
      </c>
      <c r="N9623" t="s">
        <v>24</v>
      </c>
    </row>
    <row r="9624" spans="1:14" x14ac:dyDescent="0.25">
      <c r="A9624" t="s">
        <v>10702</v>
      </c>
      <c r="B9624" t="s">
        <v>10703</v>
      </c>
      <c r="C9624" t="s">
        <v>236</v>
      </c>
      <c r="D9624" t="s">
        <v>21</v>
      </c>
      <c r="E9624">
        <v>98444</v>
      </c>
      <c r="F9624" t="s">
        <v>22</v>
      </c>
      <c r="G9624" t="s">
        <v>23</v>
      </c>
      <c r="H9624" t="s">
        <v>24</v>
      </c>
      <c r="I9624" t="s">
        <v>24</v>
      </c>
      <c r="J9624" t="s">
        <v>25</v>
      </c>
      <c r="K9624" s="1">
        <v>43112</v>
      </c>
      <c r="L9624" t="s">
        <v>26</v>
      </c>
      <c r="N9624" t="s">
        <v>24</v>
      </c>
    </row>
    <row r="9625" spans="1:14" x14ac:dyDescent="0.25">
      <c r="A9625" t="s">
        <v>10704</v>
      </c>
      <c r="B9625" t="s">
        <v>7338</v>
      </c>
      <c r="C9625" t="s">
        <v>236</v>
      </c>
      <c r="D9625" t="s">
        <v>21</v>
      </c>
      <c r="E9625">
        <v>98418</v>
      </c>
      <c r="F9625" t="s">
        <v>22</v>
      </c>
      <c r="G9625" t="s">
        <v>23</v>
      </c>
      <c r="H9625" t="s">
        <v>24</v>
      </c>
      <c r="I9625" t="s">
        <v>24</v>
      </c>
      <c r="J9625" t="s">
        <v>25</v>
      </c>
      <c r="K9625" s="1">
        <v>43112</v>
      </c>
      <c r="L9625" t="s">
        <v>26</v>
      </c>
      <c r="N9625" t="s">
        <v>24</v>
      </c>
    </row>
    <row r="9626" spans="1:14" x14ac:dyDescent="0.25">
      <c r="A9626" t="s">
        <v>3546</v>
      </c>
      <c r="B9626" t="s">
        <v>10705</v>
      </c>
      <c r="C9626" t="s">
        <v>236</v>
      </c>
      <c r="D9626" t="s">
        <v>21</v>
      </c>
      <c r="E9626">
        <v>98418</v>
      </c>
      <c r="F9626" t="s">
        <v>22</v>
      </c>
      <c r="G9626" t="s">
        <v>23</v>
      </c>
      <c r="H9626" t="s">
        <v>24</v>
      </c>
      <c r="I9626" t="s">
        <v>24</v>
      </c>
      <c r="J9626" t="s">
        <v>25</v>
      </c>
      <c r="K9626" s="1">
        <v>43112</v>
      </c>
      <c r="L9626" t="s">
        <v>26</v>
      </c>
      <c r="N9626" t="s">
        <v>24</v>
      </c>
    </row>
    <row r="9627" spans="1:14" x14ac:dyDescent="0.25">
      <c r="A9627" t="s">
        <v>10706</v>
      </c>
      <c r="B9627" t="s">
        <v>10707</v>
      </c>
      <c r="C9627" t="s">
        <v>286</v>
      </c>
      <c r="D9627" t="s">
        <v>21</v>
      </c>
      <c r="E9627">
        <v>98502</v>
      </c>
      <c r="F9627" t="s">
        <v>22</v>
      </c>
      <c r="G9627" t="s">
        <v>23</v>
      </c>
      <c r="H9627" t="s">
        <v>24</v>
      </c>
      <c r="I9627" t="s">
        <v>24</v>
      </c>
      <c r="J9627" t="s">
        <v>25</v>
      </c>
      <c r="K9627" s="1">
        <v>43112</v>
      </c>
      <c r="L9627" t="s">
        <v>26</v>
      </c>
      <c r="N9627" t="s">
        <v>24</v>
      </c>
    </row>
    <row r="9628" spans="1:14" x14ac:dyDescent="0.25">
      <c r="A9628" t="s">
        <v>1739</v>
      </c>
      <c r="B9628" t="s">
        <v>1740</v>
      </c>
      <c r="C9628" t="s">
        <v>224</v>
      </c>
      <c r="D9628" t="s">
        <v>21</v>
      </c>
      <c r="E9628">
        <v>98133</v>
      </c>
      <c r="F9628" t="s">
        <v>22</v>
      </c>
      <c r="G9628" t="s">
        <v>23</v>
      </c>
      <c r="H9628" t="s">
        <v>24</v>
      </c>
      <c r="I9628" t="s">
        <v>24</v>
      </c>
      <c r="J9628" t="s">
        <v>25</v>
      </c>
      <c r="K9628" s="1">
        <v>43112</v>
      </c>
      <c r="L9628" t="s">
        <v>26</v>
      </c>
      <c r="N9628" t="s">
        <v>24</v>
      </c>
    </row>
    <row r="9629" spans="1:14" x14ac:dyDescent="0.25">
      <c r="A9629" t="s">
        <v>1369</v>
      </c>
      <c r="B9629" t="s">
        <v>5377</v>
      </c>
      <c r="C9629" t="s">
        <v>236</v>
      </c>
      <c r="D9629" t="s">
        <v>21</v>
      </c>
      <c r="E9629">
        <v>98418</v>
      </c>
      <c r="F9629" t="s">
        <v>22</v>
      </c>
      <c r="G9629" t="s">
        <v>23</v>
      </c>
      <c r="H9629" t="s">
        <v>24</v>
      </c>
      <c r="I9629" t="s">
        <v>24</v>
      </c>
      <c r="J9629" t="s">
        <v>25</v>
      </c>
      <c r="K9629" s="1">
        <v>43112</v>
      </c>
      <c r="L9629" t="s">
        <v>26</v>
      </c>
      <c r="N9629" t="s">
        <v>24</v>
      </c>
    </row>
    <row r="9630" spans="1:14" x14ac:dyDescent="0.25">
      <c r="A9630" t="s">
        <v>3791</v>
      </c>
      <c r="B9630" t="s">
        <v>3792</v>
      </c>
      <c r="C9630" t="s">
        <v>632</v>
      </c>
      <c r="D9630" t="s">
        <v>21</v>
      </c>
      <c r="E9630">
        <v>98037</v>
      </c>
      <c r="F9630" t="s">
        <v>22</v>
      </c>
      <c r="G9630" t="s">
        <v>23</v>
      </c>
      <c r="H9630" t="s">
        <v>24</v>
      </c>
      <c r="I9630" t="s">
        <v>24</v>
      </c>
      <c r="J9630" t="s">
        <v>25</v>
      </c>
      <c r="K9630" s="1">
        <v>43111</v>
      </c>
      <c r="L9630" t="s">
        <v>26</v>
      </c>
      <c r="N9630" t="s">
        <v>24</v>
      </c>
    </row>
    <row r="9631" spans="1:14" x14ac:dyDescent="0.25">
      <c r="A9631" t="s">
        <v>4454</v>
      </c>
      <c r="B9631" t="s">
        <v>2971</v>
      </c>
      <c r="C9631" t="s">
        <v>1270</v>
      </c>
      <c r="D9631" t="s">
        <v>21</v>
      </c>
      <c r="E9631">
        <v>98021</v>
      </c>
      <c r="F9631" t="s">
        <v>22</v>
      </c>
      <c r="G9631" t="s">
        <v>23</v>
      </c>
      <c r="H9631" t="s">
        <v>24</v>
      </c>
      <c r="I9631" t="s">
        <v>24</v>
      </c>
      <c r="J9631" t="s">
        <v>25</v>
      </c>
      <c r="K9631" s="1">
        <v>43111</v>
      </c>
      <c r="L9631" t="s">
        <v>26</v>
      </c>
      <c r="N9631" t="s">
        <v>24</v>
      </c>
    </row>
    <row r="9632" spans="1:14" x14ac:dyDescent="0.25">
      <c r="A9632" t="s">
        <v>5191</v>
      </c>
      <c r="B9632" t="s">
        <v>5192</v>
      </c>
      <c r="C9632" t="s">
        <v>1270</v>
      </c>
      <c r="D9632" t="s">
        <v>21</v>
      </c>
      <c r="E9632">
        <v>98012</v>
      </c>
      <c r="F9632" t="s">
        <v>22</v>
      </c>
      <c r="G9632" t="s">
        <v>23</v>
      </c>
      <c r="H9632" t="s">
        <v>24</v>
      </c>
      <c r="I9632" t="s">
        <v>24</v>
      </c>
      <c r="J9632" t="s">
        <v>25</v>
      </c>
      <c r="K9632" s="1">
        <v>43111</v>
      </c>
      <c r="L9632" t="s">
        <v>26</v>
      </c>
      <c r="N9632" t="s">
        <v>24</v>
      </c>
    </row>
    <row r="9633" spans="1:14" x14ac:dyDescent="0.25">
      <c r="A9633" t="s">
        <v>111</v>
      </c>
      <c r="B9633" t="s">
        <v>952</v>
      </c>
      <c r="C9633" t="s">
        <v>20</v>
      </c>
      <c r="D9633" t="s">
        <v>21</v>
      </c>
      <c r="E9633">
        <v>98112</v>
      </c>
      <c r="F9633" t="s">
        <v>22</v>
      </c>
      <c r="G9633" t="s">
        <v>23</v>
      </c>
      <c r="H9633" t="s">
        <v>24</v>
      </c>
      <c r="I9633" t="s">
        <v>24</v>
      </c>
      <c r="J9633" t="s">
        <v>25</v>
      </c>
      <c r="K9633" s="1">
        <v>43111</v>
      </c>
      <c r="L9633" t="s">
        <v>26</v>
      </c>
      <c r="N9633" t="s">
        <v>24</v>
      </c>
    </row>
    <row r="9634" spans="1:14" x14ac:dyDescent="0.25">
      <c r="A9634" t="s">
        <v>569</v>
      </c>
      <c r="B9634" t="s">
        <v>5527</v>
      </c>
      <c r="C9634" t="s">
        <v>309</v>
      </c>
      <c r="D9634" t="s">
        <v>21</v>
      </c>
      <c r="E9634">
        <v>98026</v>
      </c>
      <c r="F9634" t="s">
        <v>22</v>
      </c>
      <c r="G9634" t="s">
        <v>22</v>
      </c>
      <c r="H9634" t="s">
        <v>104</v>
      </c>
      <c r="I9634" t="s">
        <v>148</v>
      </c>
      <c r="J9634" s="1">
        <v>43089</v>
      </c>
      <c r="K9634" s="1">
        <v>43111</v>
      </c>
      <c r="L9634" t="s">
        <v>118</v>
      </c>
      <c r="N9634" t="s">
        <v>1858</v>
      </c>
    </row>
    <row r="9635" spans="1:14" x14ac:dyDescent="0.25">
      <c r="A9635" t="s">
        <v>3740</v>
      </c>
      <c r="B9635" t="s">
        <v>10708</v>
      </c>
      <c r="C9635" t="s">
        <v>1347</v>
      </c>
      <c r="D9635" t="s">
        <v>21</v>
      </c>
      <c r="E9635">
        <v>98248</v>
      </c>
      <c r="F9635" t="s">
        <v>22</v>
      </c>
      <c r="G9635" t="s">
        <v>22</v>
      </c>
      <c r="H9635" t="s">
        <v>104</v>
      </c>
      <c r="I9635" t="s">
        <v>148</v>
      </c>
      <c r="J9635" s="1">
        <v>43096</v>
      </c>
      <c r="K9635" s="1">
        <v>43111</v>
      </c>
      <c r="L9635" t="s">
        <v>118</v>
      </c>
      <c r="N9635" t="s">
        <v>1858</v>
      </c>
    </row>
    <row r="9636" spans="1:14" x14ac:dyDescent="0.25">
      <c r="A9636" t="s">
        <v>4388</v>
      </c>
      <c r="B9636" t="s">
        <v>4389</v>
      </c>
      <c r="C9636" t="s">
        <v>1145</v>
      </c>
      <c r="D9636" t="s">
        <v>21</v>
      </c>
      <c r="E9636">
        <v>98294</v>
      </c>
      <c r="F9636" t="s">
        <v>22</v>
      </c>
      <c r="G9636" t="s">
        <v>23</v>
      </c>
      <c r="H9636" t="s">
        <v>24</v>
      </c>
      <c r="I9636" t="s">
        <v>24</v>
      </c>
      <c r="J9636" t="s">
        <v>25</v>
      </c>
      <c r="K9636" s="1">
        <v>43111</v>
      </c>
      <c r="L9636" t="s">
        <v>26</v>
      </c>
      <c r="N9636" t="s">
        <v>24</v>
      </c>
    </row>
    <row r="9637" spans="1:14" x14ac:dyDescent="0.25">
      <c r="A9637" t="s">
        <v>10709</v>
      </c>
      <c r="B9637" t="s">
        <v>10710</v>
      </c>
      <c r="C9637" t="s">
        <v>632</v>
      </c>
      <c r="D9637" t="s">
        <v>21</v>
      </c>
      <c r="E9637">
        <v>98036</v>
      </c>
      <c r="F9637" t="s">
        <v>22</v>
      </c>
      <c r="G9637" t="s">
        <v>23</v>
      </c>
      <c r="H9637" t="s">
        <v>24</v>
      </c>
      <c r="I9637" t="s">
        <v>24</v>
      </c>
      <c r="J9637" t="s">
        <v>25</v>
      </c>
      <c r="K9637" s="1">
        <v>43111</v>
      </c>
      <c r="L9637" t="s">
        <v>26</v>
      </c>
      <c r="N9637" t="s">
        <v>24</v>
      </c>
    </row>
    <row r="9638" spans="1:14" x14ac:dyDescent="0.25">
      <c r="A9638" t="s">
        <v>10711</v>
      </c>
      <c r="B9638" t="s">
        <v>10712</v>
      </c>
      <c r="C9638" t="s">
        <v>2599</v>
      </c>
      <c r="D9638" t="s">
        <v>21</v>
      </c>
      <c r="E9638">
        <v>98232</v>
      </c>
      <c r="F9638" t="s">
        <v>22</v>
      </c>
      <c r="G9638" t="s">
        <v>22</v>
      </c>
      <c r="H9638" t="s">
        <v>373</v>
      </c>
      <c r="I9638" t="s">
        <v>374</v>
      </c>
      <c r="J9638" s="1">
        <v>43053</v>
      </c>
      <c r="K9638" s="1">
        <v>43111</v>
      </c>
      <c r="L9638" t="s">
        <v>118</v>
      </c>
      <c r="N9638" t="s">
        <v>1858</v>
      </c>
    </row>
    <row r="9639" spans="1:14" x14ac:dyDescent="0.25">
      <c r="A9639" t="s">
        <v>556</v>
      </c>
      <c r="B9639" t="s">
        <v>6057</v>
      </c>
      <c r="C9639" t="s">
        <v>1270</v>
      </c>
      <c r="D9639" t="s">
        <v>21</v>
      </c>
      <c r="E9639">
        <v>98012</v>
      </c>
      <c r="F9639" t="s">
        <v>22</v>
      </c>
      <c r="G9639" t="s">
        <v>22</v>
      </c>
      <c r="H9639" t="s">
        <v>104</v>
      </c>
      <c r="I9639" t="s">
        <v>105</v>
      </c>
      <c r="J9639" s="1">
        <v>43088</v>
      </c>
      <c r="K9639" s="1">
        <v>43111</v>
      </c>
      <c r="L9639" t="s">
        <v>118</v>
      </c>
      <c r="N9639" t="s">
        <v>1858</v>
      </c>
    </row>
    <row r="9640" spans="1:14" x14ac:dyDescent="0.25">
      <c r="A9640" t="s">
        <v>10713</v>
      </c>
      <c r="B9640" t="s">
        <v>10712</v>
      </c>
      <c r="C9640" t="s">
        <v>2599</v>
      </c>
      <c r="D9640" t="s">
        <v>21</v>
      </c>
      <c r="E9640">
        <v>98232</v>
      </c>
      <c r="F9640" t="s">
        <v>22</v>
      </c>
      <c r="G9640" t="s">
        <v>22</v>
      </c>
      <c r="H9640" t="s">
        <v>104</v>
      </c>
      <c r="I9640" t="s">
        <v>1720</v>
      </c>
      <c r="J9640" s="1">
        <v>43053</v>
      </c>
      <c r="K9640" s="1">
        <v>43111</v>
      </c>
      <c r="L9640" t="s">
        <v>118</v>
      </c>
      <c r="N9640" t="s">
        <v>1854</v>
      </c>
    </row>
    <row r="9641" spans="1:14" x14ac:dyDescent="0.25">
      <c r="A9641" t="s">
        <v>1417</v>
      </c>
      <c r="B9641" t="s">
        <v>6807</v>
      </c>
      <c r="C9641" t="s">
        <v>261</v>
      </c>
      <c r="D9641" t="s">
        <v>21</v>
      </c>
      <c r="E9641">
        <v>99203</v>
      </c>
      <c r="F9641" t="s">
        <v>22</v>
      </c>
      <c r="G9641" t="s">
        <v>23</v>
      </c>
      <c r="H9641" t="s">
        <v>24</v>
      </c>
      <c r="I9641" t="s">
        <v>24</v>
      </c>
      <c r="J9641" t="s">
        <v>25</v>
      </c>
      <c r="K9641" s="1">
        <v>43110</v>
      </c>
      <c r="L9641" t="s">
        <v>26</v>
      </c>
      <c r="N9641" t="s">
        <v>24</v>
      </c>
    </row>
    <row r="9642" spans="1:14" x14ac:dyDescent="0.25">
      <c r="A9642" t="s">
        <v>1733</v>
      </c>
      <c r="B9642" t="s">
        <v>1734</v>
      </c>
      <c r="C9642" t="s">
        <v>20</v>
      </c>
      <c r="D9642" t="s">
        <v>21</v>
      </c>
      <c r="E9642">
        <v>98108</v>
      </c>
      <c r="F9642" t="s">
        <v>23</v>
      </c>
      <c r="G9642" t="s">
        <v>23</v>
      </c>
      <c r="H9642" t="s">
        <v>24</v>
      </c>
      <c r="I9642" t="s">
        <v>24</v>
      </c>
      <c r="J9642" t="s">
        <v>25</v>
      </c>
      <c r="K9642" s="1">
        <v>43110</v>
      </c>
      <c r="L9642" t="s">
        <v>26</v>
      </c>
      <c r="N9642" t="s">
        <v>24</v>
      </c>
    </row>
    <row r="9643" spans="1:14" x14ac:dyDescent="0.25">
      <c r="A9643" t="s">
        <v>4365</v>
      </c>
      <c r="B9643" t="s">
        <v>4366</v>
      </c>
      <c r="C9643" t="s">
        <v>2899</v>
      </c>
      <c r="D9643" t="s">
        <v>21</v>
      </c>
      <c r="E9643">
        <v>98028</v>
      </c>
      <c r="F9643" t="s">
        <v>22</v>
      </c>
      <c r="G9643" t="s">
        <v>23</v>
      </c>
      <c r="H9643" t="s">
        <v>24</v>
      </c>
      <c r="I9643" t="s">
        <v>24</v>
      </c>
      <c r="J9643" t="s">
        <v>25</v>
      </c>
      <c r="K9643" s="1">
        <v>43110</v>
      </c>
      <c r="L9643" t="s">
        <v>26</v>
      </c>
      <c r="N9643" t="s">
        <v>24</v>
      </c>
    </row>
    <row r="9644" spans="1:14" x14ac:dyDescent="0.25">
      <c r="A9644" t="s">
        <v>7199</v>
      </c>
      <c r="B9644" t="s">
        <v>7200</v>
      </c>
      <c r="C9644" t="s">
        <v>261</v>
      </c>
      <c r="D9644" t="s">
        <v>21</v>
      </c>
      <c r="E9644">
        <v>99205</v>
      </c>
      <c r="F9644" t="s">
        <v>22</v>
      </c>
      <c r="G9644" t="s">
        <v>23</v>
      </c>
      <c r="H9644" t="s">
        <v>24</v>
      </c>
      <c r="I9644" t="s">
        <v>24</v>
      </c>
      <c r="J9644" t="s">
        <v>25</v>
      </c>
      <c r="K9644" s="1">
        <v>43109</v>
      </c>
      <c r="L9644" t="s">
        <v>26</v>
      </c>
      <c r="N9644" t="s">
        <v>24</v>
      </c>
    </row>
    <row r="9645" spans="1:14" x14ac:dyDescent="0.25">
      <c r="A9645" t="s">
        <v>7203</v>
      </c>
      <c r="B9645" t="s">
        <v>7204</v>
      </c>
      <c r="C9645" t="s">
        <v>261</v>
      </c>
      <c r="D9645" t="s">
        <v>21</v>
      </c>
      <c r="E9645">
        <v>99208</v>
      </c>
      <c r="F9645" t="s">
        <v>22</v>
      </c>
      <c r="G9645" t="s">
        <v>23</v>
      </c>
      <c r="H9645" t="s">
        <v>24</v>
      </c>
      <c r="I9645" t="s">
        <v>24</v>
      </c>
      <c r="J9645" t="s">
        <v>25</v>
      </c>
      <c r="K9645" s="1">
        <v>43109</v>
      </c>
      <c r="L9645" t="s">
        <v>26</v>
      </c>
      <c r="N9645" t="s">
        <v>24</v>
      </c>
    </row>
    <row r="9646" spans="1:14" x14ac:dyDescent="0.25">
      <c r="A9646" t="s">
        <v>7205</v>
      </c>
      <c r="B9646" t="s">
        <v>7206</v>
      </c>
      <c r="C9646" t="s">
        <v>261</v>
      </c>
      <c r="D9646" t="s">
        <v>21</v>
      </c>
      <c r="E9646">
        <v>99205</v>
      </c>
      <c r="F9646" t="s">
        <v>22</v>
      </c>
      <c r="G9646" t="s">
        <v>23</v>
      </c>
      <c r="H9646" t="s">
        <v>24</v>
      </c>
      <c r="I9646" t="s">
        <v>24</v>
      </c>
      <c r="J9646" t="s">
        <v>25</v>
      </c>
      <c r="K9646" s="1">
        <v>43109</v>
      </c>
      <c r="L9646" t="s">
        <v>26</v>
      </c>
      <c r="N9646" t="s">
        <v>24</v>
      </c>
    </row>
    <row r="9647" spans="1:14" x14ac:dyDescent="0.25">
      <c r="A9647" t="s">
        <v>6714</v>
      </c>
      <c r="B9647" t="s">
        <v>6715</v>
      </c>
      <c r="C9647" t="s">
        <v>261</v>
      </c>
      <c r="D9647" t="s">
        <v>21</v>
      </c>
      <c r="E9647">
        <v>99205</v>
      </c>
      <c r="F9647" t="s">
        <v>22</v>
      </c>
      <c r="G9647" t="s">
        <v>23</v>
      </c>
      <c r="H9647" t="s">
        <v>24</v>
      </c>
      <c r="I9647" t="s">
        <v>24</v>
      </c>
      <c r="J9647" t="s">
        <v>25</v>
      </c>
      <c r="K9647" s="1">
        <v>43109</v>
      </c>
      <c r="L9647" t="s">
        <v>26</v>
      </c>
      <c r="N9647" t="s">
        <v>24</v>
      </c>
    </row>
    <row r="9648" spans="1:14" x14ac:dyDescent="0.25">
      <c r="A9648" t="s">
        <v>6770</v>
      </c>
      <c r="B9648" t="s">
        <v>6771</v>
      </c>
      <c r="C9648" t="s">
        <v>261</v>
      </c>
      <c r="D9648" t="s">
        <v>21</v>
      </c>
      <c r="E9648">
        <v>99208</v>
      </c>
      <c r="F9648" t="s">
        <v>22</v>
      </c>
      <c r="G9648" t="s">
        <v>23</v>
      </c>
      <c r="H9648" t="s">
        <v>24</v>
      </c>
      <c r="I9648" t="s">
        <v>24</v>
      </c>
      <c r="J9648" t="s">
        <v>25</v>
      </c>
      <c r="K9648" s="1">
        <v>43109</v>
      </c>
      <c r="L9648" t="s">
        <v>26</v>
      </c>
      <c r="N9648" t="s">
        <v>24</v>
      </c>
    </row>
    <row r="9649" spans="1:14" x14ac:dyDescent="0.25">
      <c r="A9649" t="s">
        <v>4800</v>
      </c>
      <c r="B9649" t="s">
        <v>4801</v>
      </c>
      <c r="C9649" t="s">
        <v>377</v>
      </c>
      <c r="D9649" t="s">
        <v>21</v>
      </c>
      <c r="E9649">
        <v>98027</v>
      </c>
      <c r="F9649" t="s">
        <v>22</v>
      </c>
      <c r="G9649" t="s">
        <v>23</v>
      </c>
      <c r="H9649" t="s">
        <v>24</v>
      </c>
      <c r="I9649" t="s">
        <v>24</v>
      </c>
      <c r="J9649" t="s">
        <v>25</v>
      </c>
      <c r="K9649" s="1">
        <v>43109</v>
      </c>
      <c r="L9649" t="s">
        <v>26</v>
      </c>
      <c r="N9649" t="s">
        <v>24</v>
      </c>
    </row>
    <row r="9650" spans="1:14" x14ac:dyDescent="0.25">
      <c r="A9650" t="s">
        <v>7212</v>
      </c>
      <c r="B9650" t="s">
        <v>7213</v>
      </c>
      <c r="C9650" t="s">
        <v>261</v>
      </c>
      <c r="D9650" t="s">
        <v>21</v>
      </c>
      <c r="E9650">
        <v>99201</v>
      </c>
      <c r="F9650" t="s">
        <v>22</v>
      </c>
      <c r="G9650" t="s">
        <v>23</v>
      </c>
      <c r="H9650" t="s">
        <v>24</v>
      </c>
      <c r="I9650" t="s">
        <v>24</v>
      </c>
      <c r="J9650" t="s">
        <v>25</v>
      </c>
      <c r="K9650" s="1">
        <v>43109</v>
      </c>
      <c r="L9650" t="s">
        <v>26</v>
      </c>
      <c r="N9650" t="s">
        <v>24</v>
      </c>
    </row>
    <row r="9651" spans="1:14" x14ac:dyDescent="0.25">
      <c r="A9651">
        <v>76</v>
      </c>
      <c r="B9651" t="s">
        <v>4116</v>
      </c>
      <c r="C9651" t="s">
        <v>41</v>
      </c>
      <c r="D9651" t="s">
        <v>21</v>
      </c>
      <c r="E9651">
        <v>98198</v>
      </c>
      <c r="F9651" t="s">
        <v>22</v>
      </c>
      <c r="G9651" t="s">
        <v>23</v>
      </c>
      <c r="H9651" t="s">
        <v>24</v>
      </c>
      <c r="I9651" t="s">
        <v>24</v>
      </c>
      <c r="J9651" t="s">
        <v>25</v>
      </c>
      <c r="K9651" s="1">
        <v>43109</v>
      </c>
      <c r="L9651" t="s">
        <v>26</v>
      </c>
      <c r="N9651" t="s">
        <v>24</v>
      </c>
    </row>
    <row r="9652" spans="1:14" x14ac:dyDescent="0.25">
      <c r="A9652" t="s">
        <v>6784</v>
      </c>
      <c r="B9652" t="s">
        <v>6785</v>
      </c>
      <c r="C9652" t="s">
        <v>261</v>
      </c>
      <c r="D9652" t="s">
        <v>21</v>
      </c>
      <c r="E9652">
        <v>99208</v>
      </c>
      <c r="F9652" t="s">
        <v>22</v>
      </c>
      <c r="G9652" t="s">
        <v>23</v>
      </c>
      <c r="H9652" t="s">
        <v>24</v>
      </c>
      <c r="I9652" t="s">
        <v>24</v>
      </c>
      <c r="J9652" t="s">
        <v>25</v>
      </c>
      <c r="K9652" s="1">
        <v>43109</v>
      </c>
      <c r="L9652" t="s">
        <v>26</v>
      </c>
      <c r="N9652" t="s">
        <v>24</v>
      </c>
    </row>
    <row r="9653" spans="1:14" x14ac:dyDescent="0.25">
      <c r="A9653" t="s">
        <v>1711</v>
      </c>
      <c r="B9653" t="s">
        <v>1712</v>
      </c>
      <c r="C9653" t="s">
        <v>20</v>
      </c>
      <c r="D9653" t="s">
        <v>21</v>
      </c>
      <c r="E9653">
        <v>98108</v>
      </c>
      <c r="F9653" t="s">
        <v>23</v>
      </c>
      <c r="G9653" t="s">
        <v>23</v>
      </c>
      <c r="H9653" t="s">
        <v>24</v>
      </c>
      <c r="I9653" t="s">
        <v>24</v>
      </c>
      <c r="J9653" t="s">
        <v>25</v>
      </c>
      <c r="K9653" s="1">
        <v>43109</v>
      </c>
      <c r="L9653" t="s">
        <v>26</v>
      </c>
      <c r="N9653" t="s">
        <v>24</v>
      </c>
    </row>
    <row r="9654" spans="1:14" x14ac:dyDescent="0.25">
      <c r="A9654" t="s">
        <v>2232</v>
      </c>
      <c r="B9654" t="s">
        <v>2233</v>
      </c>
      <c r="C9654" t="s">
        <v>101</v>
      </c>
      <c r="D9654" t="s">
        <v>21</v>
      </c>
      <c r="E9654">
        <v>98284</v>
      </c>
      <c r="F9654" t="s">
        <v>22</v>
      </c>
      <c r="G9654" t="s">
        <v>23</v>
      </c>
      <c r="H9654" t="s">
        <v>24</v>
      </c>
      <c r="I9654" t="s">
        <v>24</v>
      </c>
      <c r="J9654" t="s">
        <v>25</v>
      </c>
      <c r="K9654" s="1">
        <v>43109</v>
      </c>
      <c r="L9654" t="s">
        <v>26</v>
      </c>
      <c r="N9654" t="s">
        <v>24</v>
      </c>
    </row>
    <row r="9655" spans="1:14" x14ac:dyDescent="0.25">
      <c r="A9655" t="s">
        <v>2371</v>
      </c>
      <c r="B9655" t="s">
        <v>3803</v>
      </c>
      <c r="C9655" t="s">
        <v>898</v>
      </c>
      <c r="D9655" t="s">
        <v>21</v>
      </c>
      <c r="E9655">
        <v>98252</v>
      </c>
      <c r="F9655" t="s">
        <v>22</v>
      </c>
      <c r="G9655" t="s">
        <v>23</v>
      </c>
      <c r="H9655" t="s">
        <v>24</v>
      </c>
      <c r="I9655" t="s">
        <v>24</v>
      </c>
      <c r="J9655" t="s">
        <v>25</v>
      </c>
      <c r="K9655" s="1">
        <v>43109</v>
      </c>
      <c r="L9655" t="s">
        <v>26</v>
      </c>
      <c r="N9655" t="s">
        <v>24</v>
      </c>
    </row>
    <row r="9656" spans="1:14" x14ac:dyDescent="0.25">
      <c r="A9656" t="s">
        <v>6805</v>
      </c>
      <c r="B9656" t="s">
        <v>6806</v>
      </c>
      <c r="C9656" t="s">
        <v>261</v>
      </c>
      <c r="D9656" t="s">
        <v>21</v>
      </c>
      <c r="E9656">
        <v>99207</v>
      </c>
      <c r="F9656" t="s">
        <v>22</v>
      </c>
      <c r="G9656" t="s">
        <v>23</v>
      </c>
      <c r="H9656" t="s">
        <v>24</v>
      </c>
      <c r="I9656" t="s">
        <v>24</v>
      </c>
      <c r="J9656" t="s">
        <v>25</v>
      </c>
      <c r="K9656" s="1">
        <v>43109</v>
      </c>
      <c r="L9656" t="s">
        <v>26</v>
      </c>
      <c r="N9656" t="s">
        <v>24</v>
      </c>
    </row>
    <row r="9657" spans="1:14" x14ac:dyDescent="0.25">
      <c r="A9657" t="s">
        <v>10714</v>
      </c>
      <c r="B9657" t="s">
        <v>1614</v>
      </c>
      <c r="C9657" t="s">
        <v>20</v>
      </c>
      <c r="D9657" t="s">
        <v>21</v>
      </c>
      <c r="E9657">
        <v>98122</v>
      </c>
      <c r="F9657" t="s">
        <v>23</v>
      </c>
      <c r="G9657" t="s">
        <v>23</v>
      </c>
      <c r="H9657" t="s">
        <v>24</v>
      </c>
      <c r="I9657" t="s">
        <v>24</v>
      </c>
      <c r="J9657" t="s">
        <v>25</v>
      </c>
      <c r="K9657" s="1">
        <v>43109</v>
      </c>
      <c r="L9657" t="s">
        <v>26</v>
      </c>
      <c r="N9657" t="s">
        <v>24</v>
      </c>
    </row>
    <row r="9658" spans="1:14" x14ac:dyDescent="0.25">
      <c r="A9658" t="s">
        <v>2316</v>
      </c>
      <c r="B9658" t="s">
        <v>2317</v>
      </c>
      <c r="C9658" t="s">
        <v>2318</v>
      </c>
      <c r="D9658" t="s">
        <v>21</v>
      </c>
      <c r="E9658">
        <v>98241</v>
      </c>
      <c r="F9658" t="s">
        <v>22</v>
      </c>
      <c r="G9658" t="s">
        <v>23</v>
      </c>
      <c r="H9658" t="s">
        <v>24</v>
      </c>
      <c r="I9658" t="s">
        <v>24</v>
      </c>
      <c r="J9658" t="s">
        <v>25</v>
      </c>
      <c r="K9658" s="1">
        <v>43109</v>
      </c>
      <c r="L9658" t="s">
        <v>26</v>
      </c>
      <c r="N9658" t="s">
        <v>24</v>
      </c>
    </row>
    <row r="9659" spans="1:14" x14ac:dyDescent="0.25">
      <c r="A9659" t="s">
        <v>4552</v>
      </c>
      <c r="B9659" t="s">
        <v>4553</v>
      </c>
      <c r="C9659" t="s">
        <v>2899</v>
      </c>
      <c r="D9659" t="s">
        <v>21</v>
      </c>
      <c r="E9659">
        <v>98028</v>
      </c>
      <c r="F9659" t="s">
        <v>22</v>
      </c>
      <c r="G9659" t="s">
        <v>23</v>
      </c>
      <c r="H9659" t="s">
        <v>24</v>
      </c>
      <c r="I9659" t="s">
        <v>24</v>
      </c>
      <c r="J9659" t="s">
        <v>25</v>
      </c>
      <c r="K9659" s="1">
        <v>43109</v>
      </c>
      <c r="L9659" t="s">
        <v>26</v>
      </c>
      <c r="N9659" t="s">
        <v>24</v>
      </c>
    </row>
    <row r="9660" spans="1:14" x14ac:dyDescent="0.25">
      <c r="A9660" t="s">
        <v>1019</v>
      </c>
      <c r="B9660" t="s">
        <v>1020</v>
      </c>
      <c r="C9660" t="s">
        <v>20</v>
      </c>
      <c r="D9660" t="s">
        <v>21</v>
      </c>
      <c r="E9660">
        <v>98101</v>
      </c>
      <c r="F9660" t="s">
        <v>22</v>
      </c>
      <c r="G9660" t="s">
        <v>23</v>
      </c>
      <c r="H9660" t="s">
        <v>24</v>
      </c>
      <c r="I9660" t="s">
        <v>24</v>
      </c>
      <c r="J9660" t="s">
        <v>25</v>
      </c>
      <c r="K9660" s="1">
        <v>43109</v>
      </c>
      <c r="L9660" t="s">
        <v>26</v>
      </c>
      <c r="N9660" t="s">
        <v>24</v>
      </c>
    </row>
    <row r="9661" spans="1:14" x14ac:dyDescent="0.25">
      <c r="A9661" t="s">
        <v>7190</v>
      </c>
      <c r="B9661" t="s">
        <v>7191</v>
      </c>
      <c r="C9661" t="s">
        <v>261</v>
      </c>
      <c r="D9661" t="s">
        <v>21</v>
      </c>
      <c r="E9661">
        <v>99201</v>
      </c>
      <c r="F9661" t="s">
        <v>22</v>
      </c>
      <c r="G9661" t="s">
        <v>23</v>
      </c>
      <c r="H9661" t="s">
        <v>24</v>
      </c>
      <c r="I9661" t="s">
        <v>24</v>
      </c>
      <c r="J9661" t="s">
        <v>25</v>
      </c>
      <c r="K9661" s="1">
        <v>43109</v>
      </c>
      <c r="L9661" t="s">
        <v>26</v>
      </c>
      <c r="N9661" t="s">
        <v>24</v>
      </c>
    </row>
    <row r="9662" spans="1:14" x14ac:dyDescent="0.25">
      <c r="A9662" t="s">
        <v>10715</v>
      </c>
      <c r="B9662" t="s">
        <v>10716</v>
      </c>
      <c r="C9662" t="s">
        <v>5084</v>
      </c>
      <c r="D9662" t="s">
        <v>21</v>
      </c>
      <c r="E9662">
        <v>98070</v>
      </c>
      <c r="F9662" t="s">
        <v>22</v>
      </c>
      <c r="G9662" t="s">
        <v>23</v>
      </c>
      <c r="H9662" t="s">
        <v>24</v>
      </c>
      <c r="I9662" t="s">
        <v>24</v>
      </c>
      <c r="J9662" t="s">
        <v>25</v>
      </c>
      <c r="K9662" s="1">
        <v>43109</v>
      </c>
      <c r="L9662" t="s">
        <v>26</v>
      </c>
      <c r="N9662" t="s">
        <v>24</v>
      </c>
    </row>
    <row r="9663" spans="1:14" x14ac:dyDescent="0.25">
      <c r="A9663" t="s">
        <v>6219</v>
      </c>
      <c r="B9663" t="s">
        <v>6220</v>
      </c>
      <c r="C9663" t="s">
        <v>20</v>
      </c>
      <c r="D9663" t="s">
        <v>21</v>
      </c>
      <c r="E9663">
        <v>98122</v>
      </c>
      <c r="F9663" t="s">
        <v>22</v>
      </c>
      <c r="G9663" t="s">
        <v>23</v>
      </c>
      <c r="H9663" t="s">
        <v>24</v>
      </c>
      <c r="I9663" t="s">
        <v>24</v>
      </c>
      <c r="J9663" t="s">
        <v>25</v>
      </c>
      <c r="K9663" s="1">
        <v>43109</v>
      </c>
      <c r="L9663" t="s">
        <v>26</v>
      </c>
      <c r="N9663" t="s">
        <v>24</v>
      </c>
    </row>
    <row r="9664" spans="1:14" x14ac:dyDescent="0.25">
      <c r="A9664" t="s">
        <v>1737</v>
      </c>
      <c r="B9664" t="s">
        <v>1738</v>
      </c>
      <c r="C9664" t="s">
        <v>20</v>
      </c>
      <c r="D9664" t="s">
        <v>21</v>
      </c>
      <c r="E9664">
        <v>98108</v>
      </c>
      <c r="F9664" t="s">
        <v>23</v>
      </c>
      <c r="G9664" t="s">
        <v>23</v>
      </c>
      <c r="H9664" t="s">
        <v>24</v>
      </c>
      <c r="I9664" t="s">
        <v>24</v>
      </c>
      <c r="J9664" t="s">
        <v>25</v>
      </c>
      <c r="K9664" s="1">
        <v>43109</v>
      </c>
      <c r="L9664" t="s">
        <v>26</v>
      </c>
      <c r="N9664" t="s">
        <v>24</v>
      </c>
    </row>
    <row r="9665" spans="1:14" x14ac:dyDescent="0.25">
      <c r="A9665" t="s">
        <v>3103</v>
      </c>
      <c r="B9665" t="s">
        <v>3104</v>
      </c>
      <c r="C9665" t="s">
        <v>555</v>
      </c>
      <c r="D9665" t="s">
        <v>21</v>
      </c>
      <c r="E9665">
        <v>98052</v>
      </c>
      <c r="F9665" t="s">
        <v>22</v>
      </c>
      <c r="G9665" t="s">
        <v>23</v>
      </c>
      <c r="H9665" t="s">
        <v>24</v>
      </c>
      <c r="I9665" t="s">
        <v>24</v>
      </c>
      <c r="J9665" t="s">
        <v>25</v>
      </c>
      <c r="K9665" s="1">
        <v>43109</v>
      </c>
      <c r="L9665" t="s">
        <v>26</v>
      </c>
      <c r="N9665" t="s">
        <v>24</v>
      </c>
    </row>
    <row r="9666" spans="1:14" x14ac:dyDescent="0.25">
      <c r="A9666" t="s">
        <v>1655</v>
      </c>
      <c r="B9666" t="s">
        <v>1656</v>
      </c>
      <c r="C9666" t="s">
        <v>20</v>
      </c>
      <c r="D9666" t="s">
        <v>21</v>
      </c>
      <c r="E9666">
        <v>98122</v>
      </c>
      <c r="F9666" t="s">
        <v>23</v>
      </c>
      <c r="G9666" t="s">
        <v>23</v>
      </c>
      <c r="H9666" t="s">
        <v>24</v>
      </c>
      <c r="I9666" t="s">
        <v>24</v>
      </c>
      <c r="J9666" t="s">
        <v>25</v>
      </c>
      <c r="K9666" s="1">
        <v>43109</v>
      </c>
      <c r="L9666" t="s">
        <v>26</v>
      </c>
      <c r="N9666" t="s">
        <v>24</v>
      </c>
    </row>
    <row r="9667" spans="1:14" x14ac:dyDescent="0.25">
      <c r="A9667" t="s">
        <v>7196</v>
      </c>
      <c r="B9667" t="s">
        <v>7197</v>
      </c>
      <c r="C9667" t="s">
        <v>3176</v>
      </c>
      <c r="D9667" t="s">
        <v>21</v>
      </c>
      <c r="E9667">
        <v>98629</v>
      </c>
      <c r="F9667" t="s">
        <v>22</v>
      </c>
      <c r="G9667" t="s">
        <v>23</v>
      </c>
      <c r="H9667" t="s">
        <v>24</v>
      </c>
      <c r="I9667" t="s">
        <v>24</v>
      </c>
      <c r="J9667" t="s">
        <v>25</v>
      </c>
      <c r="K9667" s="1">
        <v>43109</v>
      </c>
      <c r="L9667" t="s">
        <v>26</v>
      </c>
      <c r="N9667" t="s">
        <v>24</v>
      </c>
    </row>
    <row r="9668" spans="1:14" x14ac:dyDescent="0.25">
      <c r="A9668" t="s">
        <v>1746</v>
      </c>
      <c r="B9668" t="s">
        <v>1747</v>
      </c>
      <c r="C9668" t="s">
        <v>20</v>
      </c>
      <c r="D9668" t="s">
        <v>21</v>
      </c>
      <c r="E9668">
        <v>98108</v>
      </c>
      <c r="F9668" t="s">
        <v>23</v>
      </c>
      <c r="G9668" t="s">
        <v>23</v>
      </c>
      <c r="H9668" t="s">
        <v>24</v>
      </c>
      <c r="I9668" t="s">
        <v>24</v>
      </c>
      <c r="J9668" t="s">
        <v>25</v>
      </c>
      <c r="K9668" s="1">
        <v>43109</v>
      </c>
      <c r="L9668" t="s">
        <v>26</v>
      </c>
      <c r="N9668" t="s">
        <v>24</v>
      </c>
    </row>
    <row r="9669" spans="1:14" x14ac:dyDescent="0.25">
      <c r="A9669" t="s">
        <v>77</v>
      </c>
      <c r="B9669" t="s">
        <v>2464</v>
      </c>
      <c r="C9669" t="s">
        <v>20</v>
      </c>
      <c r="D9669" t="s">
        <v>21</v>
      </c>
      <c r="E9669">
        <v>98112</v>
      </c>
      <c r="F9669" t="s">
        <v>22</v>
      </c>
      <c r="G9669" t="s">
        <v>23</v>
      </c>
      <c r="H9669" t="s">
        <v>24</v>
      </c>
      <c r="I9669" t="s">
        <v>24</v>
      </c>
      <c r="J9669" t="s">
        <v>25</v>
      </c>
      <c r="K9669" s="1">
        <v>43109</v>
      </c>
      <c r="L9669" t="s">
        <v>26</v>
      </c>
      <c r="N9669" t="s">
        <v>24</v>
      </c>
    </row>
    <row r="9670" spans="1:14" x14ac:dyDescent="0.25">
      <c r="A9670" t="s">
        <v>1117</v>
      </c>
      <c r="B9670" t="s">
        <v>7233</v>
      </c>
      <c r="C9670" t="s">
        <v>261</v>
      </c>
      <c r="D9670" t="s">
        <v>21</v>
      </c>
      <c r="E9670">
        <v>99220</v>
      </c>
      <c r="F9670" t="s">
        <v>22</v>
      </c>
      <c r="G9670" t="s">
        <v>23</v>
      </c>
      <c r="H9670" t="s">
        <v>24</v>
      </c>
      <c r="I9670" t="s">
        <v>24</v>
      </c>
      <c r="J9670" t="s">
        <v>25</v>
      </c>
      <c r="K9670" s="1">
        <v>43109</v>
      </c>
      <c r="L9670" t="s">
        <v>26</v>
      </c>
      <c r="N9670" t="s">
        <v>24</v>
      </c>
    </row>
    <row r="9671" spans="1:14" x14ac:dyDescent="0.25">
      <c r="A9671" t="s">
        <v>10717</v>
      </c>
      <c r="B9671" t="s">
        <v>10718</v>
      </c>
      <c r="C9671" t="s">
        <v>8639</v>
      </c>
      <c r="D9671" t="s">
        <v>21</v>
      </c>
      <c r="E9671">
        <v>98056</v>
      </c>
      <c r="F9671" t="s">
        <v>22</v>
      </c>
      <c r="G9671" t="s">
        <v>23</v>
      </c>
      <c r="H9671" t="s">
        <v>24</v>
      </c>
      <c r="I9671" t="s">
        <v>24</v>
      </c>
      <c r="J9671" t="s">
        <v>25</v>
      </c>
      <c r="K9671" s="1">
        <v>43109</v>
      </c>
      <c r="L9671" t="s">
        <v>26</v>
      </c>
      <c r="N9671" t="s">
        <v>24</v>
      </c>
    </row>
    <row r="9672" spans="1:14" x14ac:dyDescent="0.25">
      <c r="A9672" t="s">
        <v>1660</v>
      </c>
      <c r="B9672" t="s">
        <v>1661</v>
      </c>
      <c r="C9672" t="s">
        <v>20</v>
      </c>
      <c r="D9672" t="s">
        <v>21</v>
      </c>
      <c r="E9672">
        <v>98134</v>
      </c>
      <c r="F9672" t="s">
        <v>23</v>
      </c>
      <c r="G9672" t="s">
        <v>23</v>
      </c>
      <c r="H9672" t="s">
        <v>24</v>
      </c>
      <c r="I9672" t="s">
        <v>24</v>
      </c>
      <c r="J9672" t="s">
        <v>25</v>
      </c>
      <c r="K9672" s="1">
        <v>43109</v>
      </c>
      <c r="L9672" t="s">
        <v>26</v>
      </c>
      <c r="N9672" t="s">
        <v>24</v>
      </c>
    </row>
    <row r="9673" spans="1:14" x14ac:dyDescent="0.25">
      <c r="A9673" t="s">
        <v>9545</v>
      </c>
      <c r="B9673" t="s">
        <v>9546</v>
      </c>
      <c r="C9673" t="s">
        <v>20</v>
      </c>
      <c r="D9673" t="s">
        <v>21</v>
      </c>
      <c r="E9673">
        <v>98103</v>
      </c>
      <c r="F9673" t="s">
        <v>22</v>
      </c>
      <c r="G9673" t="s">
        <v>23</v>
      </c>
      <c r="H9673" t="s">
        <v>24</v>
      </c>
      <c r="I9673" t="s">
        <v>24</v>
      </c>
      <c r="J9673" t="s">
        <v>25</v>
      </c>
      <c r="K9673" s="1">
        <v>43109</v>
      </c>
      <c r="L9673" t="s">
        <v>26</v>
      </c>
      <c r="N9673" t="s">
        <v>24</v>
      </c>
    </row>
    <row r="9674" spans="1:14" x14ac:dyDescent="0.25">
      <c r="A9674" t="s">
        <v>5434</v>
      </c>
      <c r="B9674" t="s">
        <v>5435</v>
      </c>
      <c r="C9674" t="s">
        <v>81</v>
      </c>
      <c r="D9674" t="s">
        <v>21</v>
      </c>
      <c r="E9674">
        <v>99216</v>
      </c>
      <c r="F9674" t="s">
        <v>22</v>
      </c>
      <c r="G9674" t="s">
        <v>23</v>
      </c>
      <c r="H9674" t="s">
        <v>24</v>
      </c>
      <c r="I9674" t="s">
        <v>24</v>
      </c>
      <c r="J9674" t="s">
        <v>25</v>
      </c>
      <c r="K9674" s="1">
        <v>43108</v>
      </c>
      <c r="L9674" t="s">
        <v>26</v>
      </c>
      <c r="N9674" t="s">
        <v>24</v>
      </c>
    </row>
    <row r="9675" spans="1:14" x14ac:dyDescent="0.25">
      <c r="A9675" t="s">
        <v>10719</v>
      </c>
      <c r="B9675" t="s">
        <v>4394</v>
      </c>
      <c r="C9675" t="s">
        <v>1145</v>
      </c>
      <c r="D9675" t="s">
        <v>21</v>
      </c>
      <c r="E9675">
        <v>98294</v>
      </c>
      <c r="F9675" t="s">
        <v>22</v>
      </c>
      <c r="G9675" t="s">
        <v>23</v>
      </c>
      <c r="H9675" t="s">
        <v>24</v>
      </c>
      <c r="I9675" t="s">
        <v>24</v>
      </c>
      <c r="J9675" t="s">
        <v>25</v>
      </c>
      <c r="K9675" s="1">
        <v>43108</v>
      </c>
      <c r="L9675" t="s">
        <v>26</v>
      </c>
      <c r="N9675" t="s">
        <v>24</v>
      </c>
    </row>
    <row r="9676" spans="1:14" x14ac:dyDescent="0.25">
      <c r="A9676" t="s">
        <v>352</v>
      </c>
      <c r="B9676" t="s">
        <v>4603</v>
      </c>
      <c r="C9676" t="s">
        <v>20</v>
      </c>
      <c r="D9676" t="s">
        <v>21</v>
      </c>
      <c r="E9676">
        <v>98116</v>
      </c>
      <c r="F9676" t="s">
        <v>22</v>
      </c>
      <c r="G9676" t="s">
        <v>23</v>
      </c>
      <c r="H9676" t="s">
        <v>24</v>
      </c>
      <c r="I9676" t="s">
        <v>24</v>
      </c>
      <c r="J9676" t="s">
        <v>25</v>
      </c>
      <c r="K9676" s="1">
        <v>43108</v>
      </c>
      <c r="L9676" t="s">
        <v>26</v>
      </c>
      <c r="N9676" t="s">
        <v>24</v>
      </c>
    </row>
    <row r="9677" spans="1:14" x14ac:dyDescent="0.25">
      <c r="A9677" t="s">
        <v>994</v>
      </c>
      <c r="B9677" t="s">
        <v>4642</v>
      </c>
      <c r="C9677" t="s">
        <v>20</v>
      </c>
      <c r="D9677" t="s">
        <v>21</v>
      </c>
      <c r="E9677">
        <v>98106</v>
      </c>
      <c r="F9677" t="s">
        <v>22</v>
      </c>
      <c r="G9677" t="s">
        <v>23</v>
      </c>
      <c r="H9677" t="s">
        <v>24</v>
      </c>
      <c r="I9677" t="s">
        <v>24</v>
      </c>
      <c r="J9677" t="s">
        <v>25</v>
      </c>
      <c r="K9677" s="1">
        <v>43108</v>
      </c>
      <c r="L9677" t="s">
        <v>26</v>
      </c>
      <c r="N9677" t="s">
        <v>24</v>
      </c>
    </row>
    <row r="9678" spans="1:14" x14ac:dyDescent="0.25">
      <c r="A9678" t="s">
        <v>733</v>
      </c>
      <c r="B9678" t="s">
        <v>2884</v>
      </c>
      <c r="C9678" t="s">
        <v>206</v>
      </c>
      <c r="D9678" t="s">
        <v>21</v>
      </c>
      <c r="E9678">
        <v>98272</v>
      </c>
      <c r="F9678" t="s">
        <v>22</v>
      </c>
      <c r="G9678" t="s">
        <v>23</v>
      </c>
      <c r="H9678" t="s">
        <v>24</v>
      </c>
      <c r="I9678" t="s">
        <v>24</v>
      </c>
      <c r="J9678" t="s">
        <v>25</v>
      </c>
      <c r="K9678" s="1">
        <v>43108</v>
      </c>
      <c r="L9678" t="s">
        <v>26</v>
      </c>
      <c r="N9678" t="s">
        <v>24</v>
      </c>
    </row>
    <row r="9679" spans="1:14" x14ac:dyDescent="0.25">
      <c r="A9679" t="s">
        <v>3799</v>
      </c>
      <c r="B9679" t="s">
        <v>3800</v>
      </c>
      <c r="C9679" t="s">
        <v>1145</v>
      </c>
      <c r="D9679" t="s">
        <v>21</v>
      </c>
      <c r="E9679">
        <v>98294</v>
      </c>
      <c r="F9679" t="s">
        <v>22</v>
      </c>
      <c r="G9679" t="s">
        <v>23</v>
      </c>
      <c r="H9679" t="s">
        <v>24</v>
      </c>
      <c r="I9679" t="s">
        <v>24</v>
      </c>
      <c r="J9679" t="s">
        <v>25</v>
      </c>
      <c r="K9679" s="1">
        <v>43108</v>
      </c>
      <c r="L9679" t="s">
        <v>26</v>
      </c>
      <c r="N9679" t="s">
        <v>24</v>
      </c>
    </row>
    <row r="9680" spans="1:14" x14ac:dyDescent="0.25">
      <c r="A9680" t="s">
        <v>4841</v>
      </c>
      <c r="B9680" t="s">
        <v>4842</v>
      </c>
      <c r="C9680" t="s">
        <v>81</v>
      </c>
      <c r="D9680" t="s">
        <v>21</v>
      </c>
      <c r="E9680">
        <v>99206</v>
      </c>
      <c r="F9680" t="s">
        <v>22</v>
      </c>
      <c r="G9680" t="s">
        <v>23</v>
      </c>
      <c r="H9680" t="s">
        <v>24</v>
      </c>
      <c r="I9680" t="s">
        <v>24</v>
      </c>
      <c r="J9680" t="s">
        <v>25</v>
      </c>
      <c r="K9680" s="1">
        <v>43108</v>
      </c>
      <c r="L9680" t="s">
        <v>26</v>
      </c>
      <c r="N9680" t="s">
        <v>24</v>
      </c>
    </row>
    <row r="9681" spans="1:14" x14ac:dyDescent="0.25">
      <c r="A9681" t="s">
        <v>5409</v>
      </c>
      <c r="B9681" t="s">
        <v>5410</v>
      </c>
      <c r="C9681" t="s">
        <v>165</v>
      </c>
      <c r="D9681" t="s">
        <v>21</v>
      </c>
      <c r="E9681">
        <v>98371</v>
      </c>
      <c r="F9681" t="s">
        <v>22</v>
      </c>
      <c r="G9681" t="s">
        <v>23</v>
      </c>
      <c r="H9681" t="s">
        <v>24</v>
      </c>
      <c r="I9681" t="s">
        <v>24</v>
      </c>
      <c r="J9681" t="s">
        <v>25</v>
      </c>
      <c r="K9681" s="1">
        <v>43108</v>
      </c>
      <c r="L9681" t="s">
        <v>26</v>
      </c>
      <c r="N9681" t="s">
        <v>24</v>
      </c>
    </row>
    <row r="9682" spans="1:14" x14ac:dyDescent="0.25">
      <c r="A9682" t="s">
        <v>10720</v>
      </c>
      <c r="B9682" t="s">
        <v>10721</v>
      </c>
      <c r="C9682" t="s">
        <v>206</v>
      </c>
      <c r="D9682" t="s">
        <v>21</v>
      </c>
      <c r="E9682">
        <v>98272</v>
      </c>
      <c r="F9682" t="s">
        <v>22</v>
      </c>
      <c r="G9682" t="s">
        <v>23</v>
      </c>
      <c r="H9682" t="s">
        <v>24</v>
      </c>
      <c r="I9682" t="s">
        <v>24</v>
      </c>
      <c r="J9682" t="s">
        <v>25</v>
      </c>
      <c r="K9682" s="1">
        <v>43108</v>
      </c>
      <c r="L9682" t="s">
        <v>26</v>
      </c>
      <c r="N9682" t="s">
        <v>24</v>
      </c>
    </row>
    <row r="9683" spans="1:14" x14ac:dyDescent="0.25">
      <c r="A9683" t="s">
        <v>4390</v>
      </c>
      <c r="B9683" t="s">
        <v>4391</v>
      </c>
      <c r="C9683" t="s">
        <v>1145</v>
      </c>
      <c r="D9683" t="s">
        <v>21</v>
      </c>
      <c r="E9683">
        <v>98294</v>
      </c>
      <c r="F9683" t="s">
        <v>22</v>
      </c>
      <c r="G9683" t="s">
        <v>23</v>
      </c>
      <c r="H9683" t="s">
        <v>24</v>
      </c>
      <c r="I9683" t="s">
        <v>24</v>
      </c>
      <c r="J9683" t="s">
        <v>25</v>
      </c>
      <c r="K9683" s="1">
        <v>43108</v>
      </c>
      <c r="L9683" t="s">
        <v>26</v>
      </c>
      <c r="N9683" t="s">
        <v>24</v>
      </c>
    </row>
    <row r="9684" spans="1:14" x14ac:dyDescent="0.25">
      <c r="A9684" t="s">
        <v>4384</v>
      </c>
      <c r="B9684" t="s">
        <v>4385</v>
      </c>
      <c r="C9684" t="s">
        <v>1145</v>
      </c>
      <c r="D9684" t="s">
        <v>21</v>
      </c>
      <c r="E9684">
        <v>98294</v>
      </c>
      <c r="F9684" t="s">
        <v>22</v>
      </c>
      <c r="G9684" t="s">
        <v>23</v>
      </c>
      <c r="H9684" t="s">
        <v>24</v>
      </c>
      <c r="I9684" t="s">
        <v>24</v>
      </c>
      <c r="J9684" t="s">
        <v>25</v>
      </c>
      <c r="K9684" s="1">
        <v>43108</v>
      </c>
      <c r="L9684" t="s">
        <v>26</v>
      </c>
      <c r="N9684" t="s">
        <v>24</v>
      </c>
    </row>
    <row r="9685" spans="1:14" x14ac:dyDescent="0.25">
      <c r="A9685" t="s">
        <v>242</v>
      </c>
      <c r="B9685" t="s">
        <v>6803</v>
      </c>
      <c r="C9685" t="s">
        <v>261</v>
      </c>
      <c r="D9685" t="s">
        <v>21</v>
      </c>
      <c r="E9685">
        <v>99208</v>
      </c>
      <c r="F9685" t="s">
        <v>22</v>
      </c>
      <c r="G9685" t="s">
        <v>23</v>
      </c>
      <c r="H9685" t="s">
        <v>24</v>
      </c>
      <c r="I9685" t="s">
        <v>24</v>
      </c>
      <c r="J9685" t="s">
        <v>25</v>
      </c>
      <c r="K9685" s="1">
        <v>43108</v>
      </c>
      <c r="L9685" t="s">
        <v>26</v>
      </c>
      <c r="N9685" t="s">
        <v>24</v>
      </c>
    </row>
    <row r="9686" spans="1:14" x14ac:dyDescent="0.25">
      <c r="A9686" t="s">
        <v>583</v>
      </c>
      <c r="B9686" t="s">
        <v>584</v>
      </c>
      <c r="C9686" t="s">
        <v>293</v>
      </c>
      <c r="D9686" t="s">
        <v>21</v>
      </c>
      <c r="E9686">
        <v>98270</v>
      </c>
      <c r="F9686" t="s">
        <v>22</v>
      </c>
      <c r="G9686" t="s">
        <v>23</v>
      </c>
      <c r="H9686" t="s">
        <v>24</v>
      </c>
      <c r="I9686" t="s">
        <v>24</v>
      </c>
      <c r="J9686" t="s">
        <v>25</v>
      </c>
      <c r="K9686" s="1">
        <v>43108</v>
      </c>
      <c r="L9686" t="s">
        <v>26</v>
      </c>
      <c r="N9686" t="s">
        <v>24</v>
      </c>
    </row>
    <row r="9687" spans="1:14" x14ac:dyDescent="0.25">
      <c r="A9687" t="s">
        <v>6808</v>
      </c>
      <c r="B9687" t="s">
        <v>6809</v>
      </c>
      <c r="C9687" t="s">
        <v>261</v>
      </c>
      <c r="D9687" t="s">
        <v>21</v>
      </c>
      <c r="E9687">
        <v>99218</v>
      </c>
      <c r="F9687" t="s">
        <v>22</v>
      </c>
      <c r="G9687" t="s">
        <v>23</v>
      </c>
      <c r="H9687" t="s">
        <v>24</v>
      </c>
      <c r="I9687" t="s">
        <v>24</v>
      </c>
      <c r="J9687" t="s">
        <v>25</v>
      </c>
      <c r="K9687" s="1">
        <v>43108</v>
      </c>
      <c r="L9687" t="s">
        <v>26</v>
      </c>
      <c r="N9687" t="s">
        <v>24</v>
      </c>
    </row>
    <row r="9688" spans="1:14" x14ac:dyDescent="0.25">
      <c r="A9688" t="s">
        <v>6814</v>
      </c>
      <c r="B9688" t="s">
        <v>6815</v>
      </c>
      <c r="C9688" t="s">
        <v>261</v>
      </c>
      <c r="D9688" t="s">
        <v>21</v>
      </c>
      <c r="E9688">
        <v>99208</v>
      </c>
      <c r="F9688" t="s">
        <v>22</v>
      </c>
      <c r="G9688" t="s">
        <v>23</v>
      </c>
      <c r="H9688" t="s">
        <v>24</v>
      </c>
      <c r="I9688" t="s">
        <v>24</v>
      </c>
      <c r="J9688" t="s">
        <v>25</v>
      </c>
      <c r="K9688" s="1">
        <v>43108</v>
      </c>
      <c r="L9688" t="s">
        <v>26</v>
      </c>
      <c r="N9688" t="s">
        <v>24</v>
      </c>
    </row>
    <row r="9689" spans="1:14" x14ac:dyDescent="0.25">
      <c r="A9689" t="s">
        <v>4325</v>
      </c>
      <c r="B9689" t="s">
        <v>4326</v>
      </c>
      <c r="C9689" t="s">
        <v>20</v>
      </c>
      <c r="D9689" t="s">
        <v>21</v>
      </c>
      <c r="E9689">
        <v>98108</v>
      </c>
      <c r="F9689" t="s">
        <v>22</v>
      </c>
      <c r="G9689" t="s">
        <v>23</v>
      </c>
      <c r="H9689" t="s">
        <v>24</v>
      </c>
      <c r="I9689" t="s">
        <v>24</v>
      </c>
      <c r="J9689" t="s">
        <v>25</v>
      </c>
      <c r="K9689" s="1">
        <v>43108</v>
      </c>
      <c r="L9689" t="s">
        <v>26</v>
      </c>
      <c r="N9689" t="s">
        <v>24</v>
      </c>
    </row>
    <row r="9690" spans="1:14" x14ac:dyDescent="0.25">
      <c r="A9690" t="s">
        <v>683</v>
      </c>
      <c r="B9690" t="s">
        <v>4364</v>
      </c>
      <c r="C9690" t="s">
        <v>20</v>
      </c>
      <c r="D9690" t="s">
        <v>21</v>
      </c>
      <c r="E9690">
        <v>98108</v>
      </c>
      <c r="F9690" t="s">
        <v>22</v>
      </c>
      <c r="G9690" t="s">
        <v>23</v>
      </c>
      <c r="H9690" t="s">
        <v>24</v>
      </c>
      <c r="I9690" t="s">
        <v>24</v>
      </c>
      <c r="J9690" t="s">
        <v>25</v>
      </c>
      <c r="K9690" s="1">
        <v>43108</v>
      </c>
      <c r="L9690" t="s">
        <v>26</v>
      </c>
      <c r="N9690" t="s">
        <v>24</v>
      </c>
    </row>
    <row r="9691" spans="1:14" x14ac:dyDescent="0.25">
      <c r="A9691" t="s">
        <v>7224</v>
      </c>
      <c r="B9691" t="s">
        <v>7225</v>
      </c>
      <c r="C9691" t="s">
        <v>261</v>
      </c>
      <c r="D9691" t="s">
        <v>21</v>
      </c>
      <c r="E9691">
        <v>99204</v>
      </c>
      <c r="F9691" t="s">
        <v>22</v>
      </c>
      <c r="G9691" t="s">
        <v>23</v>
      </c>
      <c r="H9691" t="s">
        <v>24</v>
      </c>
      <c r="I9691" t="s">
        <v>24</v>
      </c>
      <c r="J9691" t="s">
        <v>25</v>
      </c>
      <c r="K9691" s="1">
        <v>43108</v>
      </c>
      <c r="L9691" t="s">
        <v>26</v>
      </c>
      <c r="N9691" t="s">
        <v>24</v>
      </c>
    </row>
    <row r="9692" spans="1:14" x14ac:dyDescent="0.25">
      <c r="A9692" t="s">
        <v>10722</v>
      </c>
      <c r="B9692" t="s">
        <v>3811</v>
      </c>
      <c r="C9692" t="s">
        <v>206</v>
      </c>
      <c r="D9692" t="s">
        <v>21</v>
      </c>
      <c r="E9692">
        <v>98272</v>
      </c>
      <c r="F9692" t="s">
        <v>22</v>
      </c>
      <c r="G9692" t="s">
        <v>23</v>
      </c>
      <c r="H9692" t="s">
        <v>24</v>
      </c>
      <c r="I9692" t="s">
        <v>24</v>
      </c>
      <c r="J9692" t="s">
        <v>25</v>
      </c>
      <c r="K9692" s="1">
        <v>43108</v>
      </c>
      <c r="L9692" t="s">
        <v>26</v>
      </c>
      <c r="N9692" t="s">
        <v>24</v>
      </c>
    </row>
    <row r="9693" spans="1:14" x14ac:dyDescent="0.25">
      <c r="A9693" t="s">
        <v>6507</v>
      </c>
      <c r="B9693" t="s">
        <v>6508</v>
      </c>
      <c r="C9693" t="s">
        <v>81</v>
      </c>
      <c r="D9693" t="s">
        <v>21</v>
      </c>
      <c r="E9693">
        <v>99206</v>
      </c>
      <c r="F9693" t="s">
        <v>22</v>
      </c>
      <c r="G9693" t="s">
        <v>23</v>
      </c>
      <c r="H9693" t="s">
        <v>24</v>
      </c>
      <c r="I9693" t="s">
        <v>24</v>
      </c>
      <c r="J9693" t="s">
        <v>25</v>
      </c>
      <c r="K9693" s="1">
        <v>43108</v>
      </c>
      <c r="L9693" t="s">
        <v>26</v>
      </c>
      <c r="N9693" t="s">
        <v>24</v>
      </c>
    </row>
    <row r="9694" spans="1:14" x14ac:dyDescent="0.25">
      <c r="A9694" t="s">
        <v>7192</v>
      </c>
      <c r="B9694" t="s">
        <v>7193</v>
      </c>
      <c r="C9694" t="s">
        <v>261</v>
      </c>
      <c r="D9694" t="s">
        <v>21</v>
      </c>
      <c r="E9694">
        <v>99201</v>
      </c>
      <c r="F9694" t="s">
        <v>22</v>
      </c>
      <c r="G9694" t="s">
        <v>23</v>
      </c>
      <c r="H9694" t="s">
        <v>24</v>
      </c>
      <c r="I9694" t="s">
        <v>24</v>
      </c>
      <c r="J9694" t="s">
        <v>25</v>
      </c>
      <c r="K9694" s="1">
        <v>43108</v>
      </c>
      <c r="L9694" t="s">
        <v>26</v>
      </c>
      <c r="N9694" t="s">
        <v>24</v>
      </c>
    </row>
    <row r="9695" spans="1:14" x14ac:dyDescent="0.25">
      <c r="A9695" t="s">
        <v>10723</v>
      </c>
      <c r="B9695" t="s">
        <v>3821</v>
      </c>
      <c r="C9695" t="s">
        <v>1145</v>
      </c>
      <c r="D9695" t="s">
        <v>21</v>
      </c>
      <c r="E9695">
        <v>98294</v>
      </c>
      <c r="F9695" t="s">
        <v>22</v>
      </c>
      <c r="G9695" t="s">
        <v>23</v>
      </c>
      <c r="H9695" t="s">
        <v>24</v>
      </c>
      <c r="I9695" t="s">
        <v>24</v>
      </c>
      <c r="J9695" t="s">
        <v>25</v>
      </c>
      <c r="K9695" s="1">
        <v>43108</v>
      </c>
      <c r="L9695" t="s">
        <v>26</v>
      </c>
      <c r="N9695" t="s">
        <v>24</v>
      </c>
    </row>
    <row r="9696" spans="1:14" x14ac:dyDescent="0.25">
      <c r="A9696" t="s">
        <v>1115</v>
      </c>
      <c r="B9696" t="s">
        <v>10724</v>
      </c>
      <c r="C9696" t="s">
        <v>165</v>
      </c>
      <c r="D9696" t="s">
        <v>21</v>
      </c>
      <c r="E9696">
        <v>98373</v>
      </c>
      <c r="F9696" t="s">
        <v>22</v>
      </c>
      <c r="G9696" t="s">
        <v>23</v>
      </c>
      <c r="H9696" t="s">
        <v>24</v>
      </c>
      <c r="I9696" t="s">
        <v>24</v>
      </c>
      <c r="J9696" t="s">
        <v>25</v>
      </c>
      <c r="K9696" s="1">
        <v>43108</v>
      </c>
      <c r="L9696" t="s">
        <v>26</v>
      </c>
      <c r="N9696" t="s">
        <v>24</v>
      </c>
    </row>
    <row r="9697" spans="1:14" x14ac:dyDescent="0.25">
      <c r="A9697" t="s">
        <v>1767</v>
      </c>
      <c r="B9697" t="s">
        <v>1768</v>
      </c>
      <c r="C9697" t="s">
        <v>1769</v>
      </c>
      <c r="D9697" t="s">
        <v>21</v>
      </c>
      <c r="E9697">
        <v>99139</v>
      </c>
      <c r="F9697" t="s">
        <v>22</v>
      </c>
      <c r="G9697" t="s">
        <v>23</v>
      </c>
      <c r="H9697" t="s">
        <v>24</v>
      </c>
      <c r="I9697" t="s">
        <v>24</v>
      </c>
      <c r="J9697" t="s">
        <v>25</v>
      </c>
      <c r="K9697" s="1">
        <v>43108</v>
      </c>
      <c r="L9697" t="s">
        <v>26</v>
      </c>
      <c r="N9697" t="s">
        <v>24</v>
      </c>
    </row>
    <row r="9698" spans="1:14" x14ac:dyDescent="0.25">
      <c r="A9698" t="s">
        <v>291</v>
      </c>
      <c r="B9698" t="s">
        <v>10725</v>
      </c>
      <c r="C9698" t="s">
        <v>293</v>
      </c>
      <c r="D9698" t="s">
        <v>21</v>
      </c>
      <c r="E9698">
        <v>98270</v>
      </c>
      <c r="F9698" t="s">
        <v>22</v>
      </c>
      <c r="G9698" t="s">
        <v>23</v>
      </c>
      <c r="H9698" t="s">
        <v>24</v>
      </c>
      <c r="I9698" t="s">
        <v>24</v>
      </c>
      <c r="J9698" t="s">
        <v>25</v>
      </c>
      <c r="K9698" s="1">
        <v>43108</v>
      </c>
      <c r="L9698" t="s">
        <v>26</v>
      </c>
      <c r="N9698" t="s">
        <v>24</v>
      </c>
    </row>
    <row r="9699" spans="1:14" x14ac:dyDescent="0.25">
      <c r="A9699" t="s">
        <v>556</v>
      </c>
      <c r="B9699" t="s">
        <v>5808</v>
      </c>
      <c r="C9699" t="s">
        <v>20</v>
      </c>
      <c r="D9699" t="s">
        <v>21</v>
      </c>
      <c r="E9699">
        <v>98122</v>
      </c>
      <c r="F9699" t="s">
        <v>22</v>
      </c>
      <c r="G9699" t="s">
        <v>23</v>
      </c>
      <c r="H9699" t="s">
        <v>24</v>
      </c>
      <c r="I9699" t="s">
        <v>24</v>
      </c>
      <c r="J9699" t="s">
        <v>25</v>
      </c>
      <c r="K9699" s="1">
        <v>43108</v>
      </c>
      <c r="L9699" t="s">
        <v>26</v>
      </c>
      <c r="N9699" t="s">
        <v>24</v>
      </c>
    </row>
    <row r="9700" spans="1:14" x14ac:dyDescent="0.25">
      <c r="A9700" t="s">
        <v>10726</v>
      </c>
      <c r="B9700" t="s">
        <v>3254</v>
      </c>
      <c r="C9700" t="s">
        <v>1145</v>
      </c>
      <c r="D9700" t="s">
        <v>21</v>
      </c>
      <c r="E9700">
        <v>98294</v>
      </c>
      <c r="F9700" t="s">
        <v>22</v>
      </c>
      <c r="G9700" t="s">
        <v>23</v>
      </c>
      <c r="H9700" t="s">
        <v>24</v>
      </c>
      <c r="I9700" t="s">
        <v>24</v>
      </c>
      <c r="J9700" t="s">
        <v>25</v>
      </c>
      <c r="K9700" s="1">
        <v>43108</v>
      </c>
      <c r="L9700" t="s">
        <v>26</v>
      </c>
      <c r="N9700" t="s">
        <v>24</v>
      </c>
    </row>
    <row r="9701" spans="1:14" x14ac:dyDescent="0.25">
      <c r="A9701" t="s">
        <v>6479</v>
      </c>
      <c r="B9701" t="s">
        <v>6480</v>
      </c>
      <c r="C9701" t="s">
        <v>81</v>
      </c>
      <c r="D9701" t="s">
        <v>21</v>
      </c>
      <c r="E9701">
        <v>99216</v>
      </c>
      <c r="F9701" t="s">
        <v>22</v>
      </c>
      <c r="G9701" t="s">
        <v>23</v>
      </c>
      <c r="H9701" t="s">
        <v>24</v>
      </c>
      <c r="I9701" t="s">
        <v>24</v>
      </c>
      <c r="J9701" t="s">
        <v>25</v>
      </c>
      <c r="K9701" s="1">
        <v>43107</v>
      </c>
      <c r="L9701" t="s">
        <v>26</v>
      </c>
      <c r="N9701" t="s">
        <v>24</v>
      </c>
    </row>
    <row r="9702" spans="1:14" x14ac:dyDescent="0.25">
      <c r="A9702" t="s">
        <v>5233</v>
      </c>
      <c r="B9702" t="s">
        <v>5234</v>
      </c>
      <c r="C9702" t="s">
        <v>81</v>
      </c>
      <c r="D9702" t="s">
        <v>21</v>
      </c>
      <c r="E9702">
        <v>99212</v>
      </c>
      <c r="F9702" t="s">
        <v>22</v>
      </c>
      <c r="G9702" t="s">
        <v>23</v>
      </c>
      <c r="H9702" t="s">
        <v>24</v>
      </c>
      <c r="I9702" t="s">
        <v>24</v>
      </c>
      <c r="J9702" t="s">
        <v>25</v>
      </c>
      <c r="K9702" s="1">
        <v>43107</v>
      </c>
      <c r="L9702" t="s">
        <v>26</v>
      </c>
      <c r="N9702" t="s">
        <v>24</v>
      </c>
    </row>
    <row r="9703" spans="1:14" x14ac:dyDescent="0.25">
      <c r="A9703" t="s">
        <v>5430</v>
      </c>
      <c r="B9703" t="s">
        <v>5431</v>
      </c>
      <c r="C9703" t="s">
        <v>81</v>
      </c>
      <c r="D9703" t="s">
        <v>21</v>
      </c>
      <c r="E9703">
        <v>99212</v>
      </c>
      <c r="F9703" t="s">
        <v>22</v>
      </c>
      <c r="G9703" t="s">
        <v>23</v>
      </c>
      <c r="H9703" t="s">
        <v>24</v>
      </c>
      <c r="I9703" t="s">
        <v>24</v>
      </c>
      <c r="J9703" t="s">
        <v>25</v>
      </c>
      <c r="K9703" s="1">
        <v>43107</v>
      </c>
      <c r="L9703" t="s">
        <v>26</v>
      </c>
      <c r="N9703" t="s">
        <v>24</v>
      </c>
    </row>
    <row r="9704" spans="1:14" x14ac:dyDescent="0.25">
      <c r="A9704" t="s">
        <v>4626</v>
      </c>
      <c r="B9704" t="s">
        <v>4627</v>
      </c>
      <c r="C9704" t="s">
        <v>20</v>
      </c>
      <c r="D9704" t="s">
        <v>21</v>
      </c>
      <c r="E9704">
        <v>98106</v>
      </c>
      <c r="F9704" t="s">
        <v>22</v>
      </c>
      <c r="G9704" t="s">
        <v>23</v>
      </c>
      <c r="H9704" t="s">
        <v>24</v>
      </c>
      <c r="I9704" t="s">
        <v>24</v>
      </c>
      <c r="J9704" t="s">
        <v>25</v>
      </c>
      <c r="K9704" s="1">
        <v>43107</v>
      </c>
      <c r="L9704" t="s">
        <v>26</v>
      </c>
      <c r="N9704" t="s">
        <v>24</v>
      </c>
    </row>
    <row r="9705" spans="1:14" x14ac:dyDescent="0.25">
      <c r="A9705" t="s">
        <v>4026</v>
      </c>
      <c r="B9705" t="s">
        <v>10727</v>
      </c>
      <c r="C9705" t="s">
        <v>20</v>
      </c>
      <c r="D9705" t="s">
        <v>21</v>
      </c>
      <c r="E9705">
        <v>98106</v>
      </c>
      <c r="F9705" t="s">
        <v>22</v>
      </c>
      <c r="G9705" t="s">
        <v>23</v>
      </c>
      <c r="H9705" t="s">
        <v>24</v>
      </c>
      <c r="I9705" t="s">
        <v>24</v>
      </c>
      <c r="J9705" t="s">
        <v>25</v>
      </c>
      <c r="K9705" s="1">
        <v>43107</v>
      </c>
      <c r="L9705" t="s">
        <v>26</v>
      </c>
      <c r="N9705" t="s">
        <v>24</v>
      </c>
    </row>
    <row r="9706" spans="1:14" x14ac:dyDescent="0.25">
      <c r="A9706" t="s">
        <v>6762</v>
      </c>
      <c r="B9706" t="s">
        <v>6763</v>
      </c>
      <c r="C9706" t="s">
        <v>81</v>
      </c>
      <c r="D9706" t="s">
        <v>21</v>
      </c>
      <c r="E9706">
        <v>99216</v>
      </c>
      <c r="F9706" t="s">
        <v>22</v>
      </c>
      <c r="G9706" t="s">
        <v>23</v>
      </c>
      <c r="H9706" t="s">
        <v>24</v>
      </c>
      <c r="I9706" t="s">
        <v>24</v>
      </c>
      <c r="J9706" t="s">
        <v>25</v>
      </c>
      <c r="K9706" s="1">
        <v>43107</v>
      </c>
      <c r="L9706" t="s">
        <v>26</v>
      </c>
      <c r="N9706" t="s">
        <v>24</v>
      </c>
    </row>
    <row r="9707" spans="1:14" x14ac:dyDescent="0.25">
      <c r="A9707" t="s">
        <v>6764</v>
      </c>
      <c r="B9707" t="s">
        <v>6765</v>
      </c>
      <c r="C9707" t="s">
        <v>261</v>
      </c>
      <c r="D9707" t="s">
        <v>21</v>
      </c>
      <c r="E9707">
        <v>99207</v>
      </c>
      <c r="F9707" t="s">
        <v>22</v>
      </c>
      <c r="G9707" t="s">
        <v>23</v>
      </c>
      <c r="H9707" t="s">
        <v>24</v>
      </c>
      <c r="I9707" t="s">
        <v>24</v>
      </c>
      <c r="J9707" t="s">
        <v>25</v>
      </c>
      <c r="K9707" s="1">
        <v>43107</v>
      </c>
      <c r="L9707" t="s">
        <v>26</v>
      </c>
      <c r="N9707" t="s">
        <v>24</v>
      </c>
    </row>
    <row r="9708" spans="1:14" x14ac:dyDescent="0.25">
      <c r="A9708" t="s">
        <v>6774</v>
      </c>
      <c r="B9708" t="s">
        <v>6775</v>
      </c>
      <c r="C9708" t="s">
        <v>261</v>
      </c>
      <c r="D9708" t="s">
        <v>21</v>
      </c>
      <c r="E9708">
        <v>99223</v>
      </c>
      <c r="F9708" t="s">
        <v>22</v>
      </c>
      <c r="G9708" t="s">
        <v>23</v>
      </c>
      <c r="H9708" t="s">
        <v>24</v>
      </c>
      <c r="I9708" t="s">
        <v>24</v>
      </c>
      <c r="J9708" t="s">
        <v>25</v>
      </c>
      <c r="K9708" s="1">
        <v>43107</v>
      </c>
      <c r="L9708" t="s">
        <v>26</v>
      </c>
      <c r="N9708" t="s">
        <v>24</v>
      </c>
    </row>
    <row r="9709" spans="1:14" x14ac:dyDescent="0.25">
      <c r="A9709" t="s">
        <v>7526</v>
      </c>
      <c r="B9709" t="s">
        <v>7527</v>
      </c>
      <c r="C9709" t="s">
        <v>261</v>
      </c>
      <c r="D9709" t="s">
        <v>21</v>
      </c>
      <c r="E9709">
        <v>99207</v>
      </c>
      <c r="F9709" t="s">
        <v>22</v>
      </c>
      <c r="G9709" t="s">
        <v>23</v>
      </c>
      <c r="H9709" t="s">
        <v>24</v>
      </c>
      <c r="I9709" t="s">
        <v>24</v>
      </c>
      <c r="J9709" t="s">
        <v>25</v>
      </c>
      <c r="K9709" s="1">
        <v>43107</v>
      </c>
      <c r="L9709" t="s">
        <v>26</v>
      </c>
      <c r="N9709" t="s">
        <v>24</v>
      </c>
    </row>
    <row r="9710" spans="1:14" x14ac:dyDescent="0.25">
      <c r="A9710" t="s">
        <v>7808</v>
      </c>
      <c r="B9710" t="s">
        <v>7809</v>
      </c>
      <c r="C9710" t="s">
        <v>261</v>
      </c>
      <c r="D9710" t="s">
        <v>21</v>
      </c>
      <c r="E9710">
        <v>99218</v>
      </c>
      <c r="F9710" t="s">
        <v>22</v>
      </c>
      <c r="G9710" t="s">
        <v>23</v>
      </c>
      <c r="H9710" t="s">
        <v>24</v>
      </c>
      <c r="I9710" t="s">
        <v>24</v>
      </c>
      <c r="J9710" t="s">
        <v>25</v>
      </c>
      <c r="K9710" s="1">
        <v>43107</v>
      </c>
      <c r="L9710" t="s">
        <v>26</v>
      </c>
      <c r="N9710" t="s">
        <v>24</v>
      </c>
    </row>
    <row r="9711" spans="1:14" x14ac:dyDescent="0.25">
      <c r="A9711" t="s">
        <v>111</v>
      </c>
      <c r="B9711" t="s">
        <v>8059</v>
      </c>
      <c r="C9711" t="s">
        <v>261</v>
      </c>
      <c r="D9711" t="s">
        <v>21</v>
      </c>
      <c r="E9711">
        <v>99202</v>
      </c>
      <c r="F9711" t="s">
        <v>22</v>
      </c>
      <c r="G9711" t="s">
        <v>23</v>
      </c>
      <c r="H9711" t="s">
        <v>24</v>
      </c>
      <c r="I9711" t="s">
        <v>24</v>
      </c>
      <c r="J9711" t="s">
        <v>25</v>
      </c>
      <c r="K9711" s="1">
        <v>43107</v>
      </c>
      <c r="L9711" t="s">
        <v>26</v>
      </c>
      <c r="N9711" t="s">
        <v>24</v>
      </c>
    </row>
    <row r="9712" spans="1:14" x14ac:dyDescent="0.25">
      <c r="A9712" t="s">
        <v>2448</v>
      </c>
      <c r="B9712" t="s">
        <v>2449</v>
      </c>
      <c r="C9712" t="s">
        <v>20</v>
      </c>
      <c r="D9712" t="s">
        <v>21</v>
      </c>
      <c r="E9712">
        <v>98112</v>
      </c>
      <c r="F9712" t="s">
        <v>22</v>
      </c>
      <c r="G9712" t="s">
        <v>23</v>
      </c>
      <c r="H9712" t="s">
        <v>24</v>
      </c>
      <c r="I9712" t="s">
        <v>24</v>
      </c>
      <c r="J9712" t="s">
        <v>25</v>
      </c>
      <c r="K9712" s="1">
        <v>43107</v>
      </c>
      <c r="L9712" t="s">
        <v>26</v>
      </c>
      <c r="N9712" t="s">
        <v>24</v>
      </c>
    </row>
    <row r="9713" spans="1:14" x14ac:dyDescent="0.25">
      <c r="A9713" t="s">
        <v>8061</v>
      </c>
      <c r="B9713" t="s">
        <v>8062</v>
      </c>
      <c r="C9713" t="s">
        <v>261</v>
      </c>
      <c r="D9713" t="s">
        <v>21</v>
      </c>
      <c r="E9713">
        <v>99201</v>
      </c>
      <c r="F9713" t="s">
        <v>22</v>
      </c>
      <c r="G9713" t="s">
        <v>23</v>
      </c>
      <c r="H9713" t="s">
        <v>24</v>
      </c>
      <c r="I9713" t="s">
        <v>24</v>
      </c>
      <c r="J9713" t="s">
        <v>25</v>
      </c>
      <c r="K9713" s="1">
        <v>43107</v>
      </c>
      <c r="L9713" t="s">
        <v>26</v>
      </c>
      <c r="N9713" t="s">
        <v>24</v>
      </c>
    </row>
    <row r="9714" spans="1:14" x14ac:dyDescent="0.25">
      <c r="A9714" t="s">
        <v>1417</v>
      </c>
      <c r="B9714" t="s">
        <v>7223</v>
      </c>
      <c r="C9714" t="s">
        <v>261</v>
      </c>
      <c r="D9714" t="s">
        <v>21</v>
      </c>
      <c r="E9714">
        <v>99204</v>
      </c>
      <c r="F9714" t="s">
        <v>22</v>
      </c>
      <c r="G9714" t="s">
        <v>23</v>
      </c>
      <c r="H9714" t="s">
        <v>24</v>
      </c>
      <c r="I9714" t="s">
        <v>24</v>
      </c>
      <c r="J9714" t="s">
        <v>25</v>
      </c>
      <c r="K9714" s="1">
        <v>43107</v>
      </c>
      <c r="L9714" t="s">
        <v>26</v>
      </c>
      <c r="N9714" t="s">
        <v>24</v>
      </c>
    </row>
    <row r="9715" spans="1:14" x14ac:dyDescent="0.25">
      <c r="A9715" t="s">
        <v>7831</v>
      </c>
      <c r="B9715" t="s">
        <v>7832</v>
      </c>
      <c r="C9715" t="s">
        <v>261</v>
      </c>
      <c r="D9715" t="s">
        <v>21</v>
      </c>
      <c r="E9715">
        <v>99218</v>
      </c>
      <c r="F9715" t="s">
        <v>22</v>
      </c>
      <c r="G9715" t="s">
        <v>23</v>
      </c>
      <c r="H9715" t="s">
        <v>24</v>
      </c>
      <c r="I9715" t="s">
        <v>24</v>
      </c>
      <c r="J9715" t="s">
        <v>25</v>
      </c>
      <c r="K9715" s="1">
        <v>43107</v>
      </c>
      <c r="L9715" t="s">
        <v>26</v>
      </c>
      <c r="N9715" t="s">
        <v>24</v>
      </c>
    </row>
    <row r="9716" spans="1:14" x14ac:dyDescent="0.25">
      <c r="A9716" t="s">
        <v>6240</v>
      </c>
      <c r="B9716" t="s">
        <v>6241</v>
      </c>
      <c r="C9716" t="s">
        <v>165</v>
      </c>
      <c r="D9716" t="s">
        <v>21</v>
      </c>
      <c r="E9716">
        <v>98373</v>
      </c>
      <c r="F9716" t="s">
        <v>22</v>
      </c>
      <c r="G9716" t="s">
        <v>23</v>
      </c>
      <c r="H9716" t="s">
        <v>24</v>
      </c>
      <c r="I9716" t="s">
        <v>24</v>
      </c>
      <c r="J9716" t="s">
        <v>25</v>
      </c>
      <c r="K9716" s="1">
        <v>43105</v>
      </c>
      <c r="L9716" t="s">
        <v>26</v>
      </c>
      <c r="N9716" t="s">
        <v>24</v>
      </c>
    </row>
    <row r="9717" spans="1:14" x14ac:dyDescent="0.25">
      <c r="A9717" t="s">
        <v>5762</v>
      </c>
      <c r="B9717" t="s">
        <v>5763</v>
      </c>
      <c r="C9717" t="s">
        <v>20</v>
      </c>
      <c r="D9717" t="s">
        <v>21</v>
      </c>
      <c r="E9717">
        <v>98122</v>
      </c>
      <c r="F9717" t="s">
        <v>22</v>
      </c>
      <c r="G9717" t="s">
        <v>23</v>
      </c>
      <c r="H9717" t="s">
        <v>24</v>
      </c>
      <c r="I9717" t="s">
        <v>24</v>
      </c>
      <c r="J9717" t="s">
        <v>25</v>
      </c>
      <c r="K9717" s="1">
        <v>43104</v>
      </c>
      <c r="L9717" t="s">
        <v>26</v>
      </c>
      <c r="N9717" t="s">
        <v>24</v>
      </c>
    </row>
    <row r="9718" spans="1:14" x14ac:dyDescent="0.25">
      <c r="A9718" t="s">
        <v>4595</v>
      </c>
      <c r="B9718" t="s">
        <v>4596</v>
      </c>
      <c r="C9718" t="s">
        <v>20</v>
      </c>
      <c r="D9718" t="s">
        <v>21</v>
      </c>
      <c r="E9718">
        <v>98116</v>
      </c>
      <c r="F9718" t="s">
        <v>22</v>
      </c>
      <c r="G9718" t="s">
        <v>23</v>
      </c>
      <c r="H9718" t="s">
        <v>24</v>
      </c>
      <c r="I9718" t="s">
        <v>24</v>
      </c>
      <c r="J9718" t="s">
        <v>25</v>
      </c>
      <c r="K9718" s="1">
        <v>43104</v>
      </c>
      <c r="L9718" t="s">
        <v>26</v>
      </c>
      <c r="N9718" t="s">
        <v>24</v>
      </c>
    </row>
    <row r="9719" spans="1:14" x14ac:dyDescent="0.25">
      <c r="A9719" t="s">
        <v>4693</v>
      </c>
      <c r="B9719" t="s">
        <v>4694</v>
      </c>
      <c r="C9719" t="s">
        <v>34</v>
      </c>
      <c r="D9719" t="s">
        <v>21</v>
      </c>
      <c r="E9719">
        <v>98663</v>
      </c>
      <c r="F9719" t="s">
        <v>22</v>
      </c>
      <c r="G9719" t="s">
        <v>23</v>
      </c>
      <c r="H9719" t="s">
        <v>24</v>
      </c>
      <c r="I9719" t="s">
        <v>24</v>
      </c>
      <c r="J9719" t="s">
        <v>25</v>
      </c>
      <c r="K9719" s="1">
        <v>43104</v>
      </c>
      <c r="L9719" t="s">
        <v>26</v>
      </c>
      <c r="N9719" t="s">
        <v>24</v>
      </c>
    </row>
    <row r="9720" spans="1:14" x14ac:dyDescent="0.25">
      <c r="A9720" t="s">
        <v>4597</v>
      </c>
      <c r="B9720" t="s">
        <v>4598</v>
      </c>
      <c r="C9720" t="s">
        <v>20</v>
      </c>
      <c r="D9720" t="s">
        <v>21</v>
      </c>
      <c r="E9720">
        <v>98116</v>
      </c>
      <c r="F9720" t="s">
        <v>22</v>
      </c>
      <c r="G9720" t="s">
        <v>23</v>
      </c>
      <c r="H9720" t="s">
        <v>24</v>
      </c>
      <c r="I9720" t="s">
        <v>24</v>
      </c>
      <c r="J9720" t="s">
        <v>25</v>
      </c>
      <c r="K9720" s="1">
        <v>43104</v>
      </c>
      <c r="L9720" t="s">
        <v>26</v>
      </c>
      <c r="N9720" t="s">
        <v>24</v>
      </c>
    </row>
    <row r="9721" spans="1:14" x14ac:dyDescent="0.25">
      <c r="A9721" t="s">
        <v>10728</v>
      </c>
      <c r="B9721" t="s">
        <v>10729</v>
      </c>
      <c r="C9721" t="s">
        <v>37</v>
      </c>
      <c r="D9721" t="s">
        <v>21</v>
      </c>
      <c r="E9721">
        <v>98336</v>
      </c>
      <c r="F9721" t="s">
        <v>22</v>
      </c>
      <c r="G9721" t="s">
        <v>22</v>
      </c>
      <c r="H9721" t="s">
        <v>104</v>
      </c>
      <c r="I9721" t="s">
        <v>148</v>
      </c>
      <c r="J9721" s="1">
        <v>43086</v>
      </c>
      <c r="K9721" s="1">
        <v>43104</v>
      </c>
      <c r="L9721" t="s">
        <v>118</v>
      </c>
      <c r="N9721" t="s">
        <v>1858</v>
      </c>
    </row>
    <row r="9722" spans="1:14" x14ac:dyDescent="0.25">
      <c r="A9722" t="s">
        <v>4877</v>
      </c>
      <c r="B9722" t="s">
        <v>4878</v>
      </c>
      <c r="C9722" t="s">
        <v>34</v>
      </c>
      <c r="D9722" t="s">
        <v>21</v>
      </c>
      <c r="E9722">
        <v>98683</v>
      </c>
      <c r="F9722" t="s">
        <v>22</v>
      </c>
      <c r="G9722" t="s">
        <v>23</v>
      </c>
      <c r="H9722" t="s">
        <v>24</v>
      </c>
      <c r="I9722" t="s">
        <v>24</v>
      </c>
      <c r="J9722" t="s">
        <v>25</v>
      </c>
      <c r="K9722" s="1">
        <v>43104</v>
      </c>
      <c r="L9722" t="s">
        <v>26</v>
      </c>
      <c r="N9722" t="s">
        <v>24</v>
      </c>
    </row>
    <row r="9723" spans="1:14" x14ac:dyDescent="0.25">
      <c r="A9723" t="s">
        <v>4881</v>
      </c>
      <c r="B9723" t="s">
        <v>4882</v>
      </c>
      <c r="C9723" t="s">
        <v>34</v>
      </c>
      <c r="D9723" t="s">
        <v>21</v>
      </c>
      <c r="E9723">
        <v>98684</v>
      </c>
      <c r="F9723" t="s">
        <v>22</v>
      </c>
      <c r="G9723" t="s">
        <v>23</v>
      </c>
      <c r="H9723" t="s">
        <v>24</v>
      </c>
      <c r="I9723" t="s">
        <v>24</v>
      </c>
      <c r="J9723" t="s">
        <v>25</v>
      </c>
      <c r="K9723" s="1">
        <v>43104</v>
      </c>
      <c r="L9723" t="s">
        <v>26</v>
      </c>
      <c r="N9723" t="s">
        <v>24</v>
      </c>
    </row>
    <row r="9724" spans="1:14" x14ac:dyDescent="0.25">
      <c r="A9724" t="s">
        <v>111</v>
      </c>
      <c r="B9724" t="s">
        <v>5526</v>
      </c>
      <c r="C9724" t="s">
        <v>632</v>
      </c>
      <c r="D9724" t="s">
        <v>21</v>
      </c>
      <c r="E9724">
        <v>98036</v>
      </c>
      <c r="F9724" t="s">
        <v>22</v>
      </c>
      <c r="G9724" t="s">
        <v>22</v>
      </c>
      <c r="H9724" t="s">
        <v>104</v>
      </c>
      <c r="I9724" t="s">
        <v>148</v>
      </c>
      <c r="J9724" s="1">
        <v>43082</v>
      </c>
      <c r="K9724" s="1">
        <v>43104</v>
      </c>
      <c r="L9724" t="s">
        <v>118</v>
      </c>
      <c r="N9724" t="s">
        <v>1858</v>
      </c>
    </row>
    <row r="9725" spans="1:14" x14ac:dyDescent="0.25">
      <c r="A9725" t="s">
        <v>10001</v>
      </c>
      <c r="B9725" t="s">
        <v>10002</v>
      </c>
      <c r="C9725" t="s">
        <v>34</v>
      </c>
      <c r="D9725" t="s">
        <v>21</v>
      </c>
      <c r="E9725">
        <v>98662</v>
      </c>
      <c r="F9725" t="s">
        <v>22</v>
      </c>
      <c r="G9725" t="s">
        <v>22</v>
      </c>
      <c r="H9725" t="s">
        <v>104</v>
      </c>
      <c r="I9725" t="s">
        <v>148</v>
      </c>
      <c r="J9725" s="1">
        <v>43087</v>
      </c>
      <c r="K9725" s="1">
        <v>43104</v>
      </c>
      <c r="L9725" t="s">
        <v>118</v>
      </c>
      <c r="N9725" t="s">
        <v>1858</v>
      </c>
    </row>
    <row r="9726" spans="1:14" x14ac:dyDescent="0.25">
      <c r="A9726" t="s">
        <v>880</v>
      </c>
      <c r="B9726" t="s">
        <v>4197</v>
      </c>
      <c r="C9726" t="s">
        <v>34</v>
      </c>
      <c r="D9726" t="s">
        <v>21</v>
      </c>
      <c r="E9726">
        <v>98684</v>
      </c>
      <c r="F9726" t="s">
        <v>22</v>
      </c>
      <c r="G9726" t="s">
        <v>23</v>
      </c>
      <c r="H9726" t="s">
        <v>24</v>
      </c>
      <c r="I9726" t="s">
        <v>24</v>
      </c>
      <c r="J9726" t="s">
        <v>25</v>
      </c>
      <c r="K9726" s="1">
        <v>43104</v>
      </c>
      <c r="L9726" t="s">
        <v>26</v>
      </c>
      <c r="N9726" t="s">
        <v>24</v>
      </c>
    </row>
    <row r="9727" spans="1:14" x14ac:dyDescent="0.25">
      <c r="A9727" t="s">
        <v>809</v>
      </c>
      <c r="B9727" t="s">
        <v>4578</v>
      </c>
      <c r="C9727" t="s">
        <v>20</v>
      </c>
      <c r="D9727" t="s">
        <v>21</v>
      </c>
      <c r="E9727">
        <v>98115</v>
      </c>
      <c r="F9727" t="s">
        <v>22</v>
      </c>
      <c r="G9727" t="s">
        <v>22</v>
      </c>
      <c r="H9727" t="s">
        <v>104</v>
      </c>
      <c r="I9727" t="s">
        <v>105</v>
      </c>
      <c r="J9727" s="1">
        <v>43087</v>
      </c>
      <c r="K9727" s="1">
        <v>43104</v>
      </c>
      <c r="L9727" t="s">
        <v>118</v>
      </c>
      <c r="N9727" t="s">
        <v>1858</v>
      </c>
    </row>
    <row r="9728" spans="1:14" x14ac:dyDescent="0.25">
      <c r="A9728" t="s">
        <v>6368</v>
      </c>
      <c r="B9728" t="s">
        <v>6369</v>
      </c>
      <c r="C9728" t="s">
        <v>1023</v>
      </c>
      <c r="D9728" t="s">
        <v>21</v>
      </c>
      <c r="E9728">
        <v>98541</v>
      </c>
      <c r="F9728" t="s">
        <v>22</v>
      </c>
      <c r="G9728" t="s">
        <v>23</v>
      </c>
      <c r="H9728" t="s">
        <v>24</v>
      </c>
      <c r="I9728" t="s">
        <v>24</v>
      </c>
      <c r="J9728" t="s">
        <v>25</v>
      </c>
      <c r="K9728" s="1">
        <v>43104</v>
      </c>
      <c r="L9728" t="s">
        <v>26</v>
      </c>
      <c r="N9728" t="s">
        <v>24</v>
      </c>
    </row>
    <row r="9729" spans="1:14" x14ac:dyDescent="0.25">
      <c r="A9729" t="s">
        <v>10730</v>
      </c>
      <c r="B9729" t="s">
        <v>10731</v>
      </c>
      <c r="C9729" t="s">
        <v>1566</v>
      </c>
      <c r="D9729" t="s">
        <v>21</v>
      </c>
      <c r="E9729">
        <v>98520</v>
      </c>
      <c r="F9729" t="s">
        <v>23</v>
      </c>
      <c r="G9729" t="s">
        <v>23</v>
      </c>
      <c r="H9729" t="s">
        <v>24</v>
      </c>
      <c r="I9729" t="s">
        <v>24</v>
      </c>
      <c r="J9729" t="s">
        <v>25</v>
      </c>
      <c r="K9729" s="1">
        <v>43104</v>
      </c>
      <c r="L9729" t="s">
        <v>26</v>
      </c>
      <c r="N9729" t="s">
        <v>24</v>
      </c>
    </row>
    <row r="9730" spans="1:14" x14ac:dyDescent="0.25">
      <c r="A9730" t="s">
        <v>413</v>
      </c>
      <c r="B9730" t="s">
        <v>6373</v>
      </c>
      <c r="C9730" t="s">
        <v>443</v>
      </c>
      <c r="D9730" t="s">
        <v>21</v>
      </c>
      <c r="E9730">
        <v>98058</v>
      </c>
      <c r="F9730" t="s">
        <v>22</v>
      </c>
      <c r="G9730" t="s">
        <v>22</v>
      </c>
      <c r="H9730" t="s">
        <v>104</v>
      </c>
      <c r="I9730" t="s">
        <v>148</v>
      </c>
      <c r="J9730" s="1">
        <v>43082</v>
      </c>
      <c r="K9730" s="1">
        <v>43104</v>
      </c>
      <c r="L9730" t="s">
        <v>118</v>
      </c>
      <c r="N9730" t="s">
        <v>1858</v>
      </c>
    </row>
    <row r="9731" spans="1:14" x14ac:dyDescent="0.25">
      <c r="A9731" t="s">
        <v>4648</v>
      </c>
      <c r="B9731" t="s">
        <v>4649</v>
      </c>
      <c r="C9731" t="s">
        <v>4650</v>
      </c>
      <c r="D9731" t="s">
        <v>21</v>
      </c>
      <c r="E9731">
        <v>98935</v>
      </c>
      <c r="F9731" t="s">
        <v>22</v>
      </c>
      <c r="G9731" t="s">
        <v>23</v>
      </c>
      <c r="H9731" t="s">
        <v>24</v>
      </c>
      <c r="I9731" t="s">
        <v>24</v>
      </c>
      <c r="J9731" t="s">
        <v>25</v>
      </c>
      <c r="K9731" s="1">
        <v>43104</v>
      </c>
      <c r="L9731" t="s">
        <v>26</v>
      </c>
      <c r="N9731" t="s">
        <v>24</v>
      </c>
    </row>
    <row r="9732" spans="1:14" x14ac:dyDescent="0.25">
      <c r="A9732" t="s">
        <v>187</v>
      </c>
      <c r="B9732" t="s">
        <v>1974</v>
      </c>
      <c r="C9732" t="s">
        <v>261</v>
      </c>
      <c r="D9732" t="s">
        <v>21</v>
      </c>
      <c r="E9732">
        <v>99202</v>
      </c>
      <c r="F9732" t="s">
        <v>22</v>
      </c>
      <c r="G9732" t="s">
        <v>22</v>
      </c>
      <c r="H9732" t="s">
        <v>116</v>
      </c>
      <c r="I9732" t="s">
        <v>117</v>
      </c>
      <c r="J9732" s="1">
        <v>43054</v>
      </c>
      <c r="K9732" s="1">
        <v>43104</v>
      </c>
      <c r="L9732" t="s">
        <v>118</v>
      </c>
      <c r="N9732" t="s">
        <v>1849</v>
      </c>
    </row>
    <row r="9733" spans="1:14" x14ac:dyDescent="0.25">
      <c r="A9733" t="s">
        <v>2371</v>
      </c>
      <c r="B9733" t="s">
        <v>6041</v>
      </c>
      <c r="C9733" t="s">
        <v>34</v>
      </c>
      <c r="D9733" t="s">
        <v>21</v>
      </c>
      <c r="E9733">
        <v>98661</v>
      </c>
      <c r="F9733" t="s">
        <v>22</v>
      </c>
      <c r="G9733" t="s">
        <v>22</v>
      </c>
      <c r="H9733" t="s">
        <v>104</v>
      </c>
      <c r="I9733" t="s">
        <v>148</v>
      </c>
      <c r="J9733" s="1">
        <v>43087</v>
      </c>
      <c r="K9733" s="1">
        <v>43104</v>
      </c>
      <c r="L9733" t="s">
        <v>118</v>
      </c>
      <c r="N9733" t="s">
        <v>1858</v>
      </c>
    </row>
    <row r="9734" spans="1:14" x14ac:dyDescent="0.25">
      <c r="A9734" t="s">
        <v>5462</v>
      </c>
      <c r="B9734" t="s">
        <v>6205</v>
      </c>
      <c r="C9734" t="s">
        <v>20</v>
      </c>
      <c r="D9734" t="s">
        <v>21</v>
      </c>
      <c r="E9734">
        <v>98122</v>
      </c>
      <c r="F9734" t="s">
        <v>22</v>
      </c>
      <c r="G9734" t="s">
        <v>23</v>
      </c>
      <c r="H9734" t="s">
        <v>24</v>
      </c>
      <c r="I9734" t="s">
        <v>24</v>
      </c>
      <c r="J9734" t="s">
        <v>25</v>
      </c>
      <c r="K9734" s="1">
        <v>43104</v>
      </c>
      <c r="L9734" t="s">
        <v>26</v>
      </c>
      <c r="N9734" t="s">
        <v>24</v>
      </c>
    </row>
    <row r="9735" spans="1:14" x14ac:dyDescent="0.25">
      <c r="A9735" t="s">
        <v>9922</v>
      </c>
      <c r="B9735" t="s">
        <v>9923</v>
      </c>
      <c r="C9735" t="s">
        <v>3176</v>
      </c>
      <c r="D9735" t="s">
        <v>21</v>
      </c>
      <c r="E9735">
        <v>98629</v>
      </c>
      <c r="F9735" t="s">
        <v>22</v>
      </c>
      <c r="G9735" t="s">
        <v>22</v>
      </c>
      <c r="H9735" t="s">
        <v>104</v>
      </c>
      <c r="I9735" t="s">
        <v>105</v>
      </c>
      <c r="J9735" s="1">
        <v>43086</v>
      </c>
      <c r="K9735" s="1">
        <v>43104</v>
      </c>
      <c r="L9735" t="s">
        <v>118</v>
      </c>
      <c r="N9735" t="s">
        <v>1858</v>
      </c>
    </row>
    <row r="9736" spans="1:14" x14ac:dyDescent="0.25">
      <c r="A9736" t="s">
        <v>5262</v>
      </c>
      <c r="B9736" t="s">
        <v>10340</v>
      </c>
      <c r="C9736" t="s">
        <v>178</v>
      </c>
      <c r="D9736" t="s">
        <v>21</v>
      </c>
      <c r="E9736">
        <v>98944</v>
      </c>
      <c r="F9736" t="s">
        <v>22</v>
      </c>
      <c r="G9736" t="s">
        <v>23</v>
      </c>
      <c r="H9736" t="s">
        <v>24</v>
      </c>
      <c r="I9736" t="s">
        <v>24</v>
      </c>
      <c r="J9736" t="s">
        <v>25</v>
      </c>
      <c r="K9736" s="1">
        <v>43104</v>
      </c>
      <c r="L9736" t="s">
        <v>26</v>
      </c>
      <c r="N9736" t="s">
        <v>24</v>
      </c>
    </row>
    <row r="9737" spans="1:14" x14ac:dyDescent="0.25">
      <c r="A9737" t="s">
        <v>6043</v>
      </c>
      <c r="B9737" t="s">
        <v>6044</v>
      </c>
      <c r="C9737" t="s">
        <v>34</v>
      </c>
      <c r="D9737" t="s">
        <v>21</v>
      </c>
      <c r="E9737">
        <v>98662</v>
      </c>
      <c r="F9737" t="s">
        <v>22</v>
      </c>
      <c r="G9737" t="s">
        <v>22</v>
      </c>
      <c r="H9737" t="s">
        <v>104</v>
      </c>
      <c r="I9737" t="s">
        <v>105</v>
      </c>
      <c r="J9737" s="1">
        <v>43086</v>
      </c>
      <c r="K9737" s="1">
        <v>43104</v>
      </c>
      <c r="L9737" t="s">
        <v>118</v>
      </c>
      <c r="N9737" t="s">
        <v>1858</v>
      </c>
    </row>
    <row r="9738" spans="1:14" x14ac:dyDescent="0.25">
      <c r="A9738" t="s">
        <v>5266</v>
      </c>
      <c r="B9738" t="s">
        <v>5267</v>
      </c>
      <c r="C9738" t="s">
        <v>34</v>
      </c>
      <c r="D9738" t="s">
        <v>21</v>
      </c>
      <c r="E9738">
        <v>98660</v>
      </c>
      <c r="F9738" t="s">
        <v>22</v>
      </c>
      <c r="G9738" t="s">
        <v>23</v>
      </c>
      <c r="H9738" t="s">
        <v>24</v>
      </c>
      <c r="I9738" t="s">
        <v>24</v>
      </c>
      <c r="J9738" t="s">
        <v>25</v>
      </c>
      <c r="K9738" s="1">
        <v>43104</v>
      </c>
      <c r="L9738" t="s">
        <v>26</v>
      </c>
      <c r="N9738" t="s">
        <v>24</v>
      </c>
    </row>
    <row r="9739" spans="1:14" x14ac:dyDescent="0.25">
      <c r="A9739" t="s">
        <v>556</v>
      </c>
      <c r="B9739" t="s">
        <v>2486</v>
      </c>
      <c r="C9739" t="s">
        <v>460</v>
      </c>
      <c r="D9739" t="s">
        <v>21</v>
      </c>
      <c r="E9739">
        <v>98296</v>
      </c>
      <c r="F9739" t="s">
        <v>22</v>
      </c>
      <c r="G9739" t="s">
        <v>22</v>
      </c>
      <c r="H9739" t="s">
        <v>9741</v>
      </c>
      <c r="I9739" t="s">
        <v>203</v>
      </c>
      <c r="J9739" s="1">
        <v>43088</v>
      </c>
      <c r="K9739" s="1">
        <v>43104</v>
      </c>
      <c r="L9739" t="s">
        <v>118</v>
      </c>
      <c r="N9739" t="s">
        <v>1849</v>
      </c>
    </row>
    <row r="9740" spans="1:14" x14ac:dyDescent="0.25">
      <c r="A9740" t="s">
        <v>3411</v>
      </c>
      <c r="B9740" t="s">
        <v>10732</v>
      </c>
      <c r="C9740" t="s">
        <v>236</v>
      </c>
      <c r="D9740" t="s">
        <v>21</v>
      </c>
      <c r="E9740">
        <v>98005</v>
      </c>
      <c r="F9740" t="s">
        <v>22</v>
      </c>
      <c r="G9740" t="s">
        <v>23</v>
      </c>
      <c r="H9740" t="s">
        <v>24</v>
      </c>
      <c r="I9740" t="s">
        <v>24</v>
      </c>
      <c r="J9740" t="s">
        <v>25</v>
      </c>
      <c r="K9740" s="1">
        <v>43103</v>
      </c>
      <c r="L9740" t="s">
        <v>26</v>
      </c>
      <c r="N9740" t="s">
        <v>24</v>
      </c>
    </row>
    <row r="9741" spans="1:14" x14ac:dyDescent="0.25">
      <c r="A9741" t="s">
        <v>1436</v>
      </c>
      <c r="B9741" t="s">
        <v>1437</v>
      </c>
      <c r="C9741" t="s">
        <v>209</v>
      </c>
      <c r="D9741" t="s">
        <v>21</v>
      </c>
      <c r="E9741">
        <v>98031</v>
      </c>
      <c r="F9741" t="s">
        <v>23</v>
      </c>
      <c r="G9741" t="s">
        <v>23</v>
      </c>
      <c r="H9741" t="s">
        <v>24</v>
      </c>
      <c r="I9741" t="s">
        <v>24</v>
      </c>
      <c r="J9741" t="s">
        <v>25</v>
      </c>
      <c r="K9741" s="1">
        <v>43103</v>
      </c>
      <c r="L9741" t="s">
        <v>26</v>
      </c>
      <c r="N9741" t="s">
        <v>24</v>
      </c>
    </row>
    <row r="9742" spans="1:14" x14ac:dyDescent="0.25">
      <c r="A9742" t="s">
        <v>3528</v>
      </c>
      <c r="B9742" t="s">
        <v>4308</v>
      </c>
      <c r="C9742" t="s">
        <v>1015</v>
      </c>
      <c r="D9742" t="s">
        <v>21</v>
      </c>
      <c r="E9742">
        <v>99362</v>
      </c>
      <c r="F9742" t="s">
        <v>22</v>
      </c>
      <c r="G9742" t="s">
        <v>23</v>
      </c>
      <c r="H9742" t="s">
        <v>24</v>
      </c>
      <c r="I9742" t="s">
        <v>24</v>
      </c>
      <c r="J9742" t="s">
        <v>25</v>
      </c>
      <c r="K9742" s="1">
        <v>43103</v>
      </c>
      <c r="L9742" t="s">
        <v>26</v>
      </c>
      <c r="N9742" t="s">
        <v>24</v>
      </c>
    </row>
    <row r="9743" spans="1:14" x14ac:dyDescent="0.25">
      <c r="A9743" t="s">
        <v>1468</v>
      </c>
      <c r="B9743" t="s">
        <v>1469</v>
      </c>
      <c r="C9743" t="s">
        <v>209</v>
      </c>
      <c r="D9743" t="s">
        <v>21</v>
      </c>
      <c r="E9743">
        <v>98032</v>
      </c>
      <c r="F9743" t="s">
        <v>23</v>
      </c>
      <c r="G9743" t="s">
        <v>23</v>
      </c>
      <c r="H9743" t="s">
        <v>24</v>
      </c>
      <c r="I9743" t="s">
        <v>24</v>
      </c>
      <c r="J9743" t="s">
        <v>25</v>
      </c>
      <c r="K9743" s="1">
        <v>43103</v>
      </c>
      <c r="L9743" t="s">
        <v>26</v>
      </c>
      <c r="N9743" t="s">
        <v>24</v>
      </c>
    </row>
    <row r="9744" spans="1:14" x14ac:dyDescent="0.25">
      <c r="A9744" t="s">
        <v>10733</v>
      </c>
      <c r="B9744" t="s">
        <v>10734</v>
      </c>
      <c r="C9744" t="s">
        <v>218</v>
      </c>
      <c r="D9744" t="s">
        <v>21</v>
      </c>
      <c r="E9744">
        <v>98391</v>
      </c>
      <c r="F9744" t="s">
        <v>23</v>
      </c>
      <c r="G9744" t="s">
        <v>23</v>
      </c>
      <c r="H9744" t="s">
        <v>24</v>
      </c>
      <c r="I9744" t="s">
        <v>24</v>
      </c>
      <c r="J9744" t="s">
        <v>25</v>
      </c>
      <c r="K9744" s="1">
        <v>43103</v>
      </c>
      <c r="L9744" t="s">
        <v>26</v>
      </c>
      <c r="N9744" t="s">
        <v>24</v>
      </c>
    </row>
    <row r="9745" spans="1:14" x14ac:dyDescent="0.25">
      <c r="A9745" t="s">
        <v>10735</v>
      </c>
      <c r="B9745" t="s">
        <v>10736</v>
      </c>
      <c r="C9745" t="s">
        <v>1688</v>
      </c>
      <c r="D9745" t="s">
        <v>21</v>
      </c>
      <c r="E9745">
        <v>98198</v>
      </c>
      <c r="F9745" t="s">
        <v>23</v>
      </c>
      <c r="G9745" t="s">
        <v>23</v>
      </c>
      <c r="H9745" t="s">
        <v>24</v>
      </c>
      <c r="I9745" t="s">
        <v>24</v>
      </c>
      <c r="J9745" t="s">
        <v>25</v>
      </c>
      <c r="K9745" s="1">
        <v>43103</v>
      </c>
      <c r="L9745" t="s">
        <v>26</v>
      </c>
      <c r="N9745" t="s">
        <v>24</v>
      </c>
    </row>
    <row r="9746" spans="1:14" x14ac:dyDescent="0.25">
      <c r="A9746" t="s">
        <v>1470</v>
      </c>
      <c r="B9746" t="s">
        <v>1471</v>
      </c>
      <c r="C9746" t="s">
        <v>209</v>
      </c>
      <c r="D9746" t="s">
        <v>21</v>
      </c>
      <c r="E9746">
        <v>98032</v>
      </c>
      <c r="F9746" t="s">
        <v>23</v>
      </c>
      <c r="G9746" t="s">
        <v>23</v>
      </c>
      <c r="H9746" t="s">
        <v>24</v>
      </c>
      <c r="I9746" t="s">
        <v>24</v>
      </c>
      <c r="J9746" t="s">
        <v>25</v>
      </c>
      <c r="K9746" s="1">
        <v>43103</v>
      </c>
      <c r="L9746" t="s">
        <v>26</v>
      </c>
      <c r="N9746" t="s">
        <v>24</v>
      </c>
    </row>
    <row r="9747" spans="1:14" x14ac:dyDescent="0.25">
      <c r="A9747" t="s">
        <v>413</v>
      </c>
      <c r="B9747" t="s">
        <v>2082</v>
      </c>
      <c r="C9747" t="s">
        <v>20</v>
      </c>
      <c r="D9747" t="s">
        <v>21</v>
      </c>
      <c r="E9747">
        <v>98164</v>
      </c>
      <c r="F9747" t="s">
        <v>22</v>
      </c>
      <c r="G9747" t="s">
        <v>23</v>
      </c>
      <c r="H9747" t="s">
        <v>24</v>
      </c>
      <c r="I9747" t="s">
        <v>24</v>
      </c>
      <c r="J9747" t="s">
        <v>25</v>
      </c>
      <c r="K9747" s="1">
        <v>43103</v>
      </c>
      <c r="L9747" t="s">
        <v>26</v>
      </c>
      <c r="N9747" t="s">
        <v>24</v>
      </c>
    </row>
    <row r="9748" spans="1:14" x14ac:dyDescent="0.25">
      <c r="A9748" t="s">
        <v>4285</v>
      </c>
      <c r="B9748" t="s">
        <v>4286</v>
      </c>
      <c r="C9748" t="s">
        <v>34</v>
      </c>
      <c r="D9748" t="s">
        <v>21</v>
      </c>
      <c r="E9748">
        <v>98683</v>
      </c>
      <c r="F9748" t="s">
        <v>22</v>
      </c>
      <c r="G9748" t="s">
        <v>23</v>
      </c>
      <c r="H9748" t="s">
        <v>24</v>
      </c>
      <c r="I9748" t="s">
        <v>24</v>
      </c>
      <c r="J9748" t="s">
        <v>25</v>
      </c>
      <c r="K9748" s="1">
        <v>43103</v>
      </c>
      <c r="L9748" t="s">
        <v>26</v>
      </c>
      <c r="N9748" t="s">
        <v>24</v>
      </c>
    </row>
    <row r="9749" spans="1:14" x14ac:dyDescent="0.25">
      <c r="A9749" t="s">
        <v>2060</v>
      </c>
      <c r="B9749" t="s">
        <v>10737</v>
      </c>
      <c r="C9749" t="s">
        <v>151</v>
      </c>
      <c r="D9749" t="s">
        <v>21</v>
      </c>
      <c r="E9749">
        <v>98499</v>
      </c>
      <c r="F9749" t="s">
        <v>22</v>
      </c>
      <c r="G9749" t="s">
        <v>23</v>
      </c>
      <c r="H9749" t="s">
        <v>24</v>
      </c>
      <c r="I9749" t="s">
        <v>24</v>
      </c>
      <c r="J9749" t="s">
        <v>25</v>
      </c>
      <c r="K9749" s="1">
        <v>43103</v>
      </c>
      <c r="L9749" t="s">
        <v>26</v>
      </c>
      <c r="N9749" t="s">
        <v>24</v>
      </c>
    </row>
    <row r="9750" spans="1:14" x14ac:dyDescent="0.25">
      <c r="A9750" t="s">
        <v>6734</v>
      </c>
      <c r="B9750" t="s">
        <v>6735</v>
      </c>
      <c r="C9750" t="s">
        <v>454</v>
      </c>
      <c r="D9750" t="s">
        <v>21</v>
      </c>
      <c r="E9750">
        <v>98005</v>
      </c>
      <c r="F9750" t="s">
        <v>23</v>
      </c>
      <c r="G9750" t="s">
        <v>23</v>
      </c>
      <c r="H9750" t="s">
        <v>24</v>
      </c>
      <c r="I9750" t="s">
        <v>24</v>
      </c>
      <c r="J9750" t="s">
        <v>25</v>
      </c>
      <c r="K9750" s="1">
        <v>43103</v>
      </c>
      <c r="L9750" t="s">
        <v>26</v>
      </c>
      <c r="N9750" t="s">
        <v>24</v>
      </c>
    </row>
    <row r="9751" spans="1:14" x14ac:dyDescent="0.25">
      <c r="A9751" t="s">
        <v>6215</v>
      </c>
      <c r="B9751" t="s">
        <v>6216</v>
      </c>
      <c r="C9751" t="s">
        <v>20</v>
      </c>
      <c r="D9751" t="s">
        <v>21</v>
      </c>
      <c r="E9751">
        <v>98104</v>
      </c>
      <c r="F9751" t="s">
        <v>22</v>
      </c>
      <c r="G9751" t="s">
        <v>23</v>
      </c>
      <c r="H9751" t="s">
        <v>24</v>
      </c>
      <c r="I9751" t="s">
        <v>24</v>
      </c>
      <c r="J9751" t="s">
        <v>25</v>
      </c>
      <c r="K9751" s="1">
        <v>43103</v>
      </c>
      <c r="L9751" t="s">
        <v>26</v>
      </c>
      <c r="N9751" t="s">
        <v>24</v>
      </c>
    </row>
    <row r="9752" spans="1:14" x14ac:dyDescent="0.25">
      <c r="A9752" t="s">
        <v>6248</v>
      </c>
      <c r="B9752" t="s">
        <v>6249</v>
      </c>
      <c r="C9752" t="s">
        <v>34</v>
      </c>
      <c r="D9752" t="s">
        <v>21</v>
      </c>
      <c r="E9752">
        <v>98660</v>
      </c>
      <c r="F9752" t="s">
        <v>22</v>
      </c>
      <c r="G9752" t="s">
        <v>23</v>
      </c>
      <c r="H9752" t="s">
        <v>24</v>
      </c>
      <c r="I9752" t="s">
        <v>24</v>
      </c>
      <c r="J9752" t="s">
        <v>25</v>
      </c>
      <c r="K9752" s="1">
        <v>43102</v>
      </c>
      <c r="L9752" t="s">
        <v>26</v>
      </c>
      <c r="N9752" t="s">
        <v>24</v>
      </c>
    </row>
    <row r="9753" spans="1:14" x14ac:dyDescent="0.25">
      <c r="A9753" t="s">
        <v>5231</v>
      </c>
      <c r="B9753" t="s">
        <v>5232</v>
      </c>
      <c r="C9753" t="s">
        <v>34</v>
      </c>
      <c r="D9753" t="s">
        <v>21</v>
      </c>
      <c r="E9753">
        <v>98665</v>
      </c>
      <c r="F9753" t="s">
        <v>22</v>
      </c>
      <c r="G9753" t="s">
        <v>23</v>
      </c>
      <c r="H9753" t="s">
        <v>24</v>
      </c>
      <c r="I9753" t="s">
        <v>24</v>
      </c>
      <c r="J9753" t="s">
        <v>25</v>
      </c>
      <c r="K9753" s="1">
        <v>43102</v>
      </c>
      <c r="L9753" t="s">
        <v>26</v>
      </c>
      <c r="N9753" t="s">
        <v>24</v>
      </c>
    </row>
    <row r="9754" spans="1:14" x14ac:dyDescent="0.25">
      <c r="A9754" t="s">
        <v>4685</v>
      </c>
      <c r="B9754" t="s">
        <v>4686</v>
      </c>
      <c r="C9754" t="s">
        <v>34</v>
      </c>
      <c r="D9754" t="s">
        <v>21</v>
      </c>
      <c r="E9754">
        <v>98686</v>
      </c>
      <c r="F9754" t="s">
        <v>22</v>
      </c>
      <c r="G9754" t="s">
        <v>23</v>
      </c>
      <c r="H9754" t="s">
        <v>24</v>
      </c>
      <c r="I9754" t="s">
        <v>24</v>
      </c>
      <c r="J9754" t="s">
        <v>25</v>
      </c>
      <c r="K9754" s="1">
        <v>43102</v>
      </c>
      <c r="L9754" t="s">
        <v>26</v>
      </c>
      <c r="N9754" t="s">
        <v>24</v>
      </c>
    </row>
    <row r="9755" spans="1:14" x14ac:dyDescent="0.25">
      <c r="A9755" t="s">
        <v>5990</v>
      </c>
      <c r="B9755" t="s">
        <v>5991</v>
      </c>
      <c r="C9755" t="s">
        <v>1015</v>
      </c>
      <c r="D9755" t="s">
        <v>21</v>
      </c>
      <c r="E9755">
        <v>99362</v>
      </c>
      <c r="F9755" t="s">
        <v>22</v>
      </c>
      <c r="G9755" t="s">
        <v>23</v>
      </c>
      <c r="H9755" t="s">
        <v>24</v>
      </c>
      <c r="I9755" t="s">
        <v>24</v>
      </c>
      <c r="J9755" t="s">
        <v>25</v>
      </c>
      <c r="K9755" s="1">
        <v>43102</v>
      </c>
      <c r="L9755" t="s">
        <v>26</v>
      </c>
      <c r="N9755" t="s">
        <v>24</v>
      </c>
    </row>
    <row r="9756" spans="1:14" x14ac:dyDescent="0.25">
      <c r="A9756" t="s">
        <v>5994</v>
      </c>
      <c r="B9756" t="s">
        <v>5995</v>
      </c>
      <c r="C9756" t="s">
        <v>1015</v>
      </c>
      <c r="D9756" t="s">
        <v>21</v>
      </c>
      <c r="E9756">
        <v>99362</v>
      </c>
      <c r="F9756" t="s">
        <v>22</v>
      </c>
      <c r="G9756" t="s">
        <v>23</v>
      </c>
      <c r="H9756" t="s">
        <v>24</v>
      </c>
      <c r="I9756" t="s">
        <v>24</v>
      </c>
      <c r="J9756" t="s">
        <v>25</v>
      </c>
      <c r="K9756" s="1">
        <v>43102</v>
      </c>
      <c r="L9756" t="s">
        <v>26</v>
      </c>
      <c r="N9756" t="s">
        <v>24</v>
      </c>
    </row>
    <row r="9757" spans="1:14" x14ac:dyDescent="0.25">
      <c r="A9757" t="s">
        <v>10738</v>
      </c>
      <c r="B9757" t="s">
        <v>10739</v>
      </c>
      <c r="C9757" t="s">
        <v>1015</v>
      </c>
      <c r="D9757" t="s">
        <v>21</v>
      </c>
      <c r="E9757">
        <v>99362</v>
      </c>
      <c r="F9757" t="s">
        <v>22</v>
      </c>
      <c r="G9757" t="s">
        <v>23</v>
      </c>
      <c r="H9757" t="s">
        <v>24</v>
      </c>
      <c r="I9757" t="s">
        <v>24</v>
      </c>
      <c r="J9757" t="s">
        <v>25</v>
      </c>
      <c r="K9757" s="1">
        <v>43102</v>
      </c>
      <c r="L9757" t="s">
        <v>26</v>
      </c>
      <c r="N9757" t="s">
        <v>24</v>
      </c>
    </row>
    <row r="9758" spans="1:14" x14ac:dyDescent="0.25">
      <c r="A9758" t="s">
        <v>5252</v>
      </c>
      <c r="B9758" t="s">
        <v>5253</v>
      </c>
      <c r="C9758" t="s">
        <v>34</v>
      </c>
      <c r="D9758" t="s">
        <v>21</v>
      </c>
      <c r="E9758">
        <v>98665</v>
      </c>
      <c r="F9758" t="s">
        <v>22</v>
      </c>
      <c r="G9758" t="s">
        <v>23</v>
      </c>
      <c r="H9758" t="s">
        <v>24</v>
      </c>
      <c r="I9758" t="s">
        <v>24</v>
      </c>
      <c r="J9758" t="s">
        <v>25</v>
      </c>
      <c r="K9758" s="1">
        <v>43102</v>
      </c>
      <c r="L9758" t="s">
        <v>26</v>
      </c>
      <c r="N9758" t="s">
        <v>24</v>
      </c>
    </row>
    <row r="9759" spans="1:14" x14ac:dyDescent="0.25">
      <c r="A9759" t="s">
        <v>1485</v>
      </c>
      <c r="B9759" t="s">
        <v>10740</v>
      </c>
      <c r="C9759" t="s">
        <v>266</v>
      </c>
      <c r="D9759" t="s">
        <v>21</v>
      </c>
      <c r="E9759">
        <v>98092</v>
      </c>
      <c r="F9759" t="s">
        <v>23</v>
      </c>
      <c r="G9759" t="s">
        <v>23</v>
      </c>
      <c r="H9759" t="s">
        <v>24</v>
      </c>
      <c r="I9759" t="s">
        <v>24</v>
      </c>
      <c r="J9759" t="s">
        <v>25</v>
      </c>
      <c r="K9759" s="1">
        <v>43102</v>
      </c>
      <c r="L9759" t="s">
        <v>26</v>
      </c>
      <c r="N9759" t="s">
        <v>24</v>
      </c>
    </row>
    <row r="9760" spans="1:14" x14ac:dyDescent="0.25">
      <c r="A9760" t="s">
        <v>10741</v>
      </c>
      <c r="B9760" t="s">
        <v>10742</v>
      </c>
      <c r="C9760" t="s">
        <v>156</v>
      </c>
      <c r="D9760" t="s">
        <v>21</v>
      </c>
      <c r="E9760">
        <v>98390</v>
      </c>
      <c r="F9760" t="s">
        <v>23</v>
      </c>
      <c r="G9760" t="s">
        <v>23</v>
      </c>
      <c r="H9760" t="s">
        <v>24</v>
      </c>
      <c r="I9760" t="s">
        <v>24</v>
      </c>
      <c r="J9760" t="s">
        <v>25</v>
      </c>
      <c r="K9760" s="1">
        <v>43102</v>
      </c>
      <c r="L9760" t="s">
        <v>26</v>
      </c>
      <c r="N9760" t="s">
        <v>24</v>
      </c>
    </row>
    <row r="9761" spans="1:14" x14ac:dyDescent="0.25">
      <c r="A9761" t="s">
        <v>6006</v>
      </c>
      <c r="B9761" t="s">
        <v>6007</v>
      </c>
      <c r="C9761" t="s">
        <v>1015</v>
      </c>
      <c r="D9761" t="s">
        <v>21</v>
      </c>
      <c r="E9761">
        <v>99362</v>
      </c>
      <c r="F9761" t="s">
        <v>22</v>
      </c>
      <c r="G9761" t="s">
        <v>23</v>
      </c>
      <c r="H9761" t="s">
        <v>24</v>
      </c>
      <c r="I9761" t="s">
        <v>24</v>
      </c>
      <c r="J9761" t="s">
        <v>25</v>
      </c>
      <c r="K9761" s="1">
        <v>43102</v>
      </c>
      <c r="L9761" t="s">
        <v>26</v>
      </c>
      <c r="N9761" t="s">
        <v>24</v>
      </c>
    </row>
    <row r="9762" spans="1:14" x14ac:dyDescent="0.25">
      <c r="A9762" t="s">
        <v>10743</v>
      </c>
      <c r="B9762" t="s">
        <v>10744</v>
      </c>
      <c r="C9762" t="s">
        <v>454</v>
      </c>
      <c r="D9762" t="s">
        <v>21</v>
      </c>
      <c r="E9762">
        <v>98006</v>
      </c>
      <c r="F9762" t="s">
        <v>22</v>
      </c>
      <c r="G9762" t="s">
        <v>23</v>
      </c>
      <c r="H9762" t="s">
        <v>24</v>
      </c>
      <c r="I9762" t="s">
        <v>24</v>
      </c>
      <c r="J9762" t="s">
        <v>25</v>
      </c>
      <c r="K9762" s="1">
        <v>43102</v>
      </c>
      <c r="L9762" t="s">
        <v>26</v>
      </c>
      <c r="N9762" t="s">
        <v>24</v>
      </c>
    </row>
    <row r="9763" spans="1:14" x14ac:dyDescent="0.25">
      <c r="A9763" t="s">
        <v>316</v>
      </c>
      <c r="B9763" t="s">
        <v>6587</v>
      </c>
      <c r="C9763" t="s">
        <v>1498</v>
      </c>
      <c r="D9763" t="s">
        <v>21</v>
      </c>
      <c r="E9763">
        <v>98335</v>
      </c>
      <c r="F9763" t="s">
        <v>22</v>
      </c>
      <c r="G9763" t="s">
        <v>23</v>
      </c>
      <c r="H9763" t="s">
        <v>24</v>
      </c>
      <c r="I9763" t="s">
        <v>24</v>
      </c>
      <c r="J9763" t="s">
        <v>25</v>
      </c>
      <c r="K9763" s="1">
        <v>43102</v>
      </c>
      <c r="L9763" t="s">
        <v>26</v>
      </c>
      <c r="N9763" t="s">
        <v>24</v>
      </c>
    </row>
    <row r="9764" spans="1:14" x14ac:dyDescent="0.25">
      <c r="A9764" t="s">
        <v>316</v>
      </c>
      <c r="B9764" t="s">
        <v>6009</v>
      </c>
      <c r="C9764" t="s">
        <v>1015</v>
      </c>
      <c r="D9764" t="s">
        <v>21</v>
      </c>
      <c r="E9764">
        <v>99362</v>
      </c>
      <c r="F9764" t="s">
        <v>22</v>
      </c>
      <c r="G9764" t="s">
        <v>23</v>
      </c>
      <c r="H9764" t="s">
        <v>24</v>
      </c>
      <c r="I9764" t="s">
        <v>24</v>
      </c>
      <c r="J9764" t="s">
        <v>25</v>
      </c>
      <c r="K9764" s="1">
        <v>43102</v>
      </c>
      <c r="L9764" t="s">
        <v>26</v>
      </c>
      <c r="N9764" t="s">
        <v>24</v>
      </c>
    </row>
    <row r="9765" spans="1:14" x14ac:dyDescent="0.25">
      <c r="A9765" t="s">
        <v>138</v>
      </c>
      <c r="B9765" t="s">
        <v>6010</v>
      </c>
      <c r="C9765" t="s">
        <v>1015</v>
      </c>
      <c r="D9765" t="s">
        <v>21</v>
      </c>
      <c r="E9765">
        <v>99362</v>
      </c>
      <c r="F9765" t="s">
        <v>22</v>
      </c>
      <c r="G9765" t="s">
        <v>23</v>
      </c>
      <c r="H9765" t="s">
        <v>24</v>
      </c>
      <c r="I9765" t="s">
        <v>24</v>
      </c>
      <c r="J9765" t="s">
        <v>25</v>
      </c>
      <c r="K9765" s="1">
        <v>43102</v>
      </c>
      <c r="L9765" t="s">
        <v>26</v>
      </c>
      <c r="N9765" t="s">
        <v>24</v>
      </c>
    </row>
    <row r="9766" spans="1:14" x14ac:dyDescent="0.25">
      <c r="A9766" t="s">
        <v>10745</v>
      </c>
      <c r="B9766" t="s">
        <v>10746</v>
      </c>
      <c r="C9766" t="s">
        <v>34</v>
      </c>
      <c r="D9766" t="s">
        <v>21</v>
      </c>
      <c r="E9766">
        <v>98686</v>
      </c>
      <c r="F9766" t="s">
        <v>22</v>
      </c>
      <c r="G9766" t="s">
        <v>23</v>
      </c>
      <c r="H9766" t="s">
        <v>24</v>
      </c>
      <c r="I9766" t="s">
        <v>24</v>
      </c>
      <c r="J9766" t="s">
        <v>25</v>
      </c>
      <c r="K9766" s="1">
        <v>43102</v>
      </c>
      <c r="L9766" t="s">
        <v>26</v>
      </c>
      <c r="N9766" t="s">
        <v>24</v>
      </c>
    </row>
    <row r="9767" spans="1:14" x14ac:dyDescent="0.25">
      <c r="A9767" t="s">
        <v>437</v>
      </c>
      <c r="B9767" t="s">
        <v>438</v>
      </c>
      <c r="C9767" t="s">
        <v>97</v>
      </c>
      <c r="D9767" t="s">
        <v>21</v>
      </c>
      <c r="E9767">
        <v>98233</v>
      </c>
      <c r="F9767" t="s">
        <v>22</v>
      </c>
      <c r="G9767" t="s">
        <v>23</v>
      </c>
      <c r="H9767" t="s">
        <v>24</v>
      </c>
      <c r="I9767" t="s">
        <v>24</v>
      </c>
      <c r="J9767" t="s">
        <v>25</v>
      </c>
      <c r="K9767" s="1">
        <v>43102</v>
      </c>
      <c r="L9767" t="s">
        <v>26</v>
      </c>
      <c r="N9767" t="s">
        <v>24</v>
      </c>
    </row>
    <row r="9768" spans="1:14" x14ac:dyDescent="0.25">
      <c r="A9768" t="s">
        <v>1110</v>
      </c>
      <c r="B9768" t="s">
        <v>1111</v>
      </c>
      <c r="C9768" t="s">
        <v>1015</v>
      </c>
      <c r="D9768" t="s">
        <v>21</v>
      </c>
      <c r="E9768">
        <v>99362</v>
      </c>
      <c r="F9768" t="s">
        <v>22</v>
      </c>
      <c r="G9768" t="s">
        <v>23</v>
      </c>
      <c r="H9768" t="s">
        <v>24</v>
      </c>
      <c r="I9768" t="s">
        <v>24</v>
      </c>
      <c r="J9768" t="s">
        <v>25</v>
      </c>
      <c r="K9768" s="1">
        <v>43102</v>
      </c>
      <c r="L9768" t="s">
        <v>26</v>
      </c>
      <c r="N9768" t="s">
        <v>24</v>
      </c>
    </row>
    <row r="9769" spans="1:14" x14ac:dyDescent="0.25">
      <c r="A9769" t="s">
        <v>683</v>
      </c>
      <c r="B9769" t="s">
        <v>6290</v>
      </c>
      <c r="C9769" t="s">
        <v>34</v>
      </c>
      <c r="D9769" t="s">
        <v>21</v>
      </c>
      <c r="E9769">
        <v>98665</v>
      </c>
      <c r="F9769" t="s">
        <v>22</v>
      </c>
      <c r="G9769" t="s">
        <v>23</v>
      </c>
      <c r="H9769" t="s">
        <v>24</v>
      </c>
      <c r="I9769" t="s">
        <v>24</v>
      </c>
      <c r="J9769" t="s">
        <v>25</v>
      </c>
      <c r="K9769" s="1">
        <v>43102</v>
      </c>
      <c r="L9769" t="s">
        <v>26</v>
      </c>
      <c r="N9769" t="s">
        <v>24</v>
      </c>
    </row>
    <row r="9770" spans="1:14" x14ac:dyDescent="0.25">
      <c r="A9770" t="s">
        <v>10747</v>
      </c>
      <c r="B9770" t="s">
        <v>5343</v>
      </c>
      <c r="C9770" t="s">
        <v>907</v>
      </c>
      <c r="D9770" t="s">
        <v>21</v>
      </c>
      <c r="E9770">
        <v>98221</v>
      </c>
      <c r="F9770" t="s">
        <v>22</v>
      </c>
      <c r="G9770" t="s">
        <v>23</v>
      </c>
      <c r="H9770" t="s">
        <v>24</v>
      </c>
      <c r="I9770" t="s">
        <v>24</v>
      </c>
      <c r="J9770" t="s">
        <v>25</v>
      </c>
      <c r="K9770" s="1">
        <v>43102</v>
      </c>
      <c r="L9770" t="s">
        <v>26</v>
      </c>
      <c r="N9770" t="s">
        <v>24</v>
      </c>
    </row>
    <row r="9771" spans="1:14" x14ac:dyDescent="0.25">
      <c r="A9771" t="s">
        <v>4928</v>
      </c>
      <c r="B9771" t="s">
        <v>5731</v>
      </c>
      <c r="C9771" t="s">
        <v>1387</v>
      </c>
      <c r="D9771" t="s">
        <v>21</v>
      </c>
      <c r="E9771">
        <v>98424</v>
      </c>
      <c r="F9771" t="s">
        <v>22</v>
      </c>
      <c r="G9771" t="s">
        <v>23</v>
      </c>
      <c r="H9771" t="s">
        <v>24</v>
      </c>
      <c r="I9771" t="s">
        <v>24</v>
      </c>
      <c r="J9771" t="s">
        <v>25</v>
      </c>
      <c r="K9771" s="1">
        <v>43102</v>
      </c>
      <c r="L9771" t="s">
        <v>26</v>
      </c>
      <c r="N9771" t="s">
        <v>24</v>
      </c>
    </row>
    <row r="9772" spans="1:14" x14ac:dyDescent="0.25">
      <c r="A9772" t="s">
        <v>4201</v>
      </c>
      <c r="B9772" t="s">
        <v>4202</v>
      </c>
      <c r="C9772" t="s">
        <v>34</v>
      </c>
      <c r="D9772" t="s">
        <v>21</v>
      </c>
      <c r="E9772">
        <v>98664</v>
      </c>
      <c r="F9772" t="s">
        <v>22</v>
      </c>
      <c r="G9772" t="s">
        <v>23</v>
      </c>
      <c r="H9772" t="s">
        <v>24</v>
      </c>
      <c r="I9772" t="s">
        <v>24</v>
      </c>
      <c r="J9772" t="s">
        <v>25</v>
      </c>
      <c r="K9772" s="1">
        <v>43102</v>
      </c>
      <c r="L9772" t="s">
        <v>26</v>
      </c>
      <c r="N9772" t="s">
        <v>24</v>
      </c>
    </row>
    <row r="9773" spans="1:14" x14ac:dyDescent="0.25">
      <c r="A9773" t="s">
        <v>7983</v>
      </c>
      <c r="B9773" t="s">
        <v>7984</v>
      </c>
      <c r="C9773" t="s">
        <v>7985</v>
      </c>
      <c r="D9773" t="s">
        <v>21</v>
      </c>
      <c r="E9773">
        <v>98365</v>
      </c>
      <c r="F9773" t="s">
        <v>22</v>
      </c>
      <c r="G9773" t="s">
        <v>23</v>
      </c>
      <c r="H9773" t="s">
        <v>24</v>
      </c>
      <c r="I9773" t="s">
        <v>24</v>
      </c>
      <c r="J9773" t="s">
        <v>25</v>
      </c>
      <c r="K9773" s="1">
        <v>43102</v>
      </c>
      <c r="L9773" t="s">
        <v>26</v>
      </c>
      <c r="N9773" t="s">
        <v>24</v>
      </c>
    </row>
    <row r="9774" spans="1:14" x14ac:dyDescent="0.25">
      <c r="A9774" t="s">
        <v>4742</v>
      </c>
      <c r="B9774" t="s">
        <v>4743</v>
      </c>
      <c r="C9774" t="s">
        <v>34</v>
      </c>
      <c r="D9774" t="s">
        <v>21</v>
      </c>
      <c r="E9774">
        <v>98663</v>
      </c>
      <c r="F9774" t="s">
        <v>22</v>
      </c>
      <c r="G9774" t="s">
        <v>23</v>
      </c>
      <c r="H9774" t="s">
        <v>24</v>
      </c>
      <c r="I9774" t="s">
        <v>24</v>
      </c>
      <c r="J9774" t="s">
        <v>25</v>
      </c>
      <c r="K9774" s="1">
        <v>43102</v>
      </c>
      <c r="L9774" t="s">
        <v>26</v>
      </c>
      <c r="N9774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13ED7-4DBE-49DA-8C78-3872353D3927}">
  <dimension ref="A1:N9768"/>
  <sheetViews>
    <sheetView tabSelected="1" topLeftCell="D9747" workbookViewId="0">
      <selection activeCell="U8584" sqref="U8584:V858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98116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29</v>
      </c>
      <c r="D3" t="s">
        <v>21</v>
      </c>
      <c r="E3">
        <v>98801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30</v>
      </c>
      <c r="B4" t="s">
        <v>31</v>
      </c>
      <c r="C4" t="s">
        <v>20</v>
      </c>
      <c r="D4" t="s">
        <v>21</v>
      </c>
      <c r="E4">
        <v>98121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32</v>
      </c>
      <c r="B5" t="s">
        <v>33</v>
      </c>
      <c r="C5" t="s">
        <v>34</v>
      </c>
      <c r="D5" t="s">
        <v>21</v>
      </c>
      <c r="E5">
        <v>98686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43738</v>
      </c>
      <c r="L5" t="s">
        <v>26</v>
      </c>
      <c r="N5" t="s">
        <v>24</v>
      </c>
    </row>
    <row r="6" spans="1:14" x14ac:dyDescent="0.25">
      <c r="A6" t="s">
        <v>35</v>
      </c>
      <c r="B6" t="s">
        <v>36</v>
      </c>
      <c r="C6" t="s">
        <v>37</v>
      </c>
      <c r="D6" t="s">
        <v>21</v>
      </c>
      <c r="E6">
        <v>99336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43738</v>
      </c>
      <c r="L6" t="s">
        <v>26</v>
      </c>
      <c r="N6" t="s">
        <v>24</v>
      </c>
    </row>
    <row r="7" spans="1:14" x14ac:dyDescent="0.25">
      <c r="A7" t="s">
        <v>38</v>
      </c>
      <c r="B7" t="s">
        <v>39</v>
      </c>
      <c r="C7" t="s">
        <v>20</v>
      </c>
      <c r="D7" t="s">
        <v>21</v>
      </c>
      <c r="E7">
        <v>98106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43738</v>
      </c>
      <c r="L7" t="s">
        <v>26</v>
      </c>
      <c r="N7" t="s">
        <v>24</v>
      </c>
    </row>
    <row r="8" spans="1:14" x14ac:dyDescent="0.25">
      <c r="A8">
        <v>76</v>
      </c>
      <c r="B8" t="s">
        <v>40</v>
      </c>
      <c r="C8" t="s">
        <v>41</v>
      </c>
      <c r="D8" t="s">
        <v>21</v>
      </c>
      <c r="E8">
        <v>98188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42</v>
      </c>
      <c r="B9" t="s">
        <v>43</v>
      </c>
      <c r="C9" t="s">
        <v>34</v>
      </c>
      <c r="D9" t="s">
        <v>21</v>
      </c>
      <c r="E9">
        <v>98662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44</v>
      </c>
      <c r="B10" t="s">
        <v>45</v>
      </c>
      <c r="C10" t="s">
        <v>20</v>
      </c>
      <c r="D10" t="s">
        <v>21</v>
      </c>
      <c r="E10">
        <v>98118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46</v>
      </c>
      <c r="B11" t="s">
        <v>47</v>
      </c>
      <c r="C11" t="s">
        <v>48</v>
      </c>
      <c r="D11" t="s">
        <v>21</v>
      </c>
      <c r="E11">
        <v>98821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49</v>
      </c>
      <c r="B12" t="s">
        <v>50</v>
      </c>
      <c r="C12" t="s">
        <v>37</v>
      </c>
      <c r="D12" t="s">
        <v>21</v>
      </c>
      <c r="E12">
        <v>99336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51</v>
      </c>
      <c r="B13" t="s">
        <v>52</v>
      </c>
      <c r="C13" t="s">
        <v>53</v>
      </c>
      <c r="D13" t="s">
        <v>21</v>
      </c>
      <c r="E13">
        <v>98815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61</v>
      </c>
      <c r="B14" t="s">
        <v>62</v>
      </c>
      <c r="C14" t="s">
        <v>37</v>
      </c>
      <c r="D14" t="s">
        <v>21</v>
      </c>
      <c r="E14">
        <v>99336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63</v>
      </c>
      <c r="B15" t="s">
        <v>64</v>
      </c>
      <c r="C15" t="s">
        <v>34</v>
      </c>
      <c r="D15" t="s">
        <v>21</v>
      </c>
      <c r="E15">
        <v>98661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65</v>
      </c>
      <c r="B16" t="s">
        <v>66</v>
      </c>
      <c r="C16" t="s">
        <v>20</v>
      </c>
      <c r="D16" t="s">
        <v>21</v>
      </c>
      <c r="E16">
        <v>98126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67</v>
      </c>
      <c r="B17" t="s">
        <v>68</v>
      </c>
      <c r="C17" t="s">
        <v>20</v>
      </c>
      <c r="D17" t="s">
        <v>21</v>
      </c>
      <c r="E17">
        <v>98118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69</v>
      </c>
      <c r="B18" t="s">
        <v>70</v>
      </c>
      <c r="C18" t="s">
        <v>20</v>
      </c>
      <c r="D18" t="s">
        <v>21</v>
      </c>
      <c r="E18">
        <v>98178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71</v>
      </c>
      <c r="B19" t="s">
        <v>72</v>
      </c>
      <c r="C19" t="s">
        <v>20</v>
      </c>
      <c r="D19" t="s">
        <v>21</v>
      </c>
      <c r="E19">
        <v>98106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73</v>
      </c>
      <c r="B20" t="s">
        <v>74</v>
      </c>
      <c r="C20" t="s">
        <v>34</v>
      </c>
      <c r="D20" t="s">
        <v>21</v>
      </c>
      <c r="E20">
        <v>98684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75</v>
      </c>
      <c r="B21" t="s">
        <v>76</v>
      </c>
      <c r="C21" t="s">
        <v>20</v>
      </c>
      <c r="D21" t="s">
        <v>21</v>
      </c>
      <c r="E21">
        <v>98126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77</v>
      </c>
      <c r="B22" t="s">
        <v>78</v>
      </c>
      <c r="C22" t="s">
        <v>20</v>
      </c>
      <c r="D22" t="s">
        <v>21</v>
      </c>
      <c r="E22">
        <v>98118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79</v>
      </c>
      <c r="B23" t="s">
        <v>80</v>
      </c>
      <c r="C23" t="s">
        <v>81</v>
      </c>
      <c r="D23" t="s">
        <v>21</v>
      </c>
      <c r="E23">
        <v>99216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43737</v>
      </c>
      <c r="L23" t="s">
        <v>26</v>
      </c>
      <c r="N23" t="s">
        <v>24</v>
      </c>
    </row>
    <row r="24" spans="1:14" x14ac:dyDescent="0.25">
      <c r="A24" t="s">
        <v>82</v>
      </c>
      <c r="B24" t="s">
        <v>83</v>
      </c>
      <c r="C24" t="s">
        <v>84</v>
      </c>
      <c r="D24" t="s">
        <v>21</v>
      </c>
      <c r="E24">
        <v>98926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43737</v>
      </c>
      <c r="L24" t="s">
        <v>26</v>
      </c>
      <c r="N24" t="s">
        <v>24</v>
      </c>
    </row>
    <row r="25" spans="1:14" x14ac:dyDescent="0.25">
      <c r="A25" t="s">
        <v>85</v>
      </c>
      <c r="B25" t="s">
        <v>86</v>
      </c>
      <c r="C25" t="s">
        <v>87</v>
      </c>
      <c r="D25" t="s">
        <v>21</v>
      </c>
      <c r="E25">
        <v>99001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43737</v>
      </c>
      <c r="L25" t="s">
        <v>26</v>
      </c>
      <c r="N25" t="s">
        <v>24</v>
      </c>
    </row>
    <row r="26" spans="1:14" x14ac:dyDescent="0.25">
      <c r="A26" t="s">
        <v>88</v>
      </c>
      <c r="B26" t="s">
        <v>89</v>
      </c>
      <c r="C26" t="s">
        <v>87</v>
      </c>
      <c r="D26" t="s">
        <v>21</v>
      </c>
      <c r="E26">
        <v>99001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43737</v>
      </c>
      <c r="L26" t="s">
        <v>26</v>
      </c>
      <c r="N26" t="s">
        <v>24</v>
      </c>
    </row>
    <row r="27" spans="1:14" x14ac:dyDescent="0.25">
      <c r="A27" t="s">
        <v>90</v>
      </c>
      <c r="B27" t="s">
        <v>91</v>
      </c>
      <c r="C27" t="s">
        <v>92</v>
      </c>
      <c r="D27" t="s">
        <v>21</v>
      </c>
      <c r="E27">
        <v>98273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43736</v>
      </c>
      <c r="L27" t="s">
        <v>26</v>
      </c>
      <c r="N27" t="s">
        <v>24</v>
      </c>
    </row>
    <row r="28" spans="1:14" x14ac:dyDescent="0.25">
      <c r="A28" t="s">
        <v>93</v>
      </c>
      <c r="B28" t="s">
        <v>94</v>
      </c>
      <c r="C28" t="s">
        <v>92</v>
      </c>
      <c r="D28" t="s">
        <v>21</v>
      </c>
      <c r="E28">
        <v>98273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43736</v>
      </c>
      <c r="L28" t="s">
        <v>26</v>
      </c>
      <c r="N28" t="s">
        <v>24</v>
      </c>
    </row>
    <row r="29" spans="1:14" x14ac:dyDescent="0.25">
      <c r="A29" t="s">
        <v>95</v>
      </c>
      <c r="B29" t="s">
        <v>96</v>
      </c>
      <c r="C29" t="s">
        <v>97</v>
      </c>
      <c r="D29" t="s">
        <v>21</v>
      </c>
      <c r="E29">
        <v>98233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43736</v>
      </c>
      <c r="L29" t="s">
        <v>26</v>
      </c>
      <c r="N29" t="s">
        <v>24</v>
      </c>
    </row>
    <row r="30" spans="1:14" x14ac:dyDescent="0.25">
      <c r="A30" t="s">
        <v>98</v>
      </c>
      <c r="B30" t="s">
        <v>99</v>
      </c>
      <c r="C30" t="s">
        <v>92</v>
      </c>
      <c r="D30" t="s">
        <v>21</v>
      </c>
      <c r="E30">
        <v>98274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43736</v>
      </c>
      <c r="L30" t="s">
        <v>26</v>
      </c>
      <c r="N30" t="s">
        <v>24</v>
      </c>
    </row>
    <row r="31" spans="1:14" x14ac:dyDescent="0.25">
      <c r="A31" t="s">
        <v>71</v>
      </c>
      <c r="B31" t="s">
        <v>100</v>
      </c>
      <c r="C31" t="s">
        <v>101</v>
      </c>
      <c r="D31" t="s">
        <v>21</v>
      </c>
      <c r="E31">
        <v>98284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43736</v>
      </c>
      <c r="L31" t="s">
        <v>26</v>
      </c>
      <c r="N31" t="s">
        <v>24</v>
      </c>
    </row>
    <row r="32" spans="1:14" x14ac:dyDescent="0.25">
      <c r="A32" t="s">
        <v>106</v>
      </c>
      <c r="B32" t="s">
        <v>107</v>
      </c>
      <c r="C32" t="s">
        <v>108</v>
      </c>
      <c r="D32" t="s">
        <v>21</v>
      </c>
      <c r="E32">
        <v>98208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43735</v>
      </c>
      <c r="L32" t="s">
        <v>26</v>
      </c>
      <c r="N32" t="s">
        <v>24</v>
      </c>
    </row>
    <row r="33" spans="1:14" x14ac:dyDescent="0.25">
      <c r="A33" t="s">
        <v>109</v>
      </c>
      <c r="B33" t="s">
        <v>110</v>
      </c>
      <c r="C33" t="s">
        <v>20</v>
      </c>
      <c r="D33" t="s">
        <v>21</v>
      </c>
      <c r="E33">
        <v>98115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43734</v>
      </c>
      <c r="L33" t="s">
        <v>26</v>
      </c>
      <c r="N33" t="s">
        <v>24</v>
      </c>
    </row>
    <row r="34" spans="1:14" x14ac:dyDescent="0.25">
      <c r="A34" t="s">
        <v>111</v>
      </c>
      <c r="B34" t="s">
        <v>112</v>
      </c>
      <c r="C34" t="s">
        <v>20</v>
      </c>
      <c r="D34" t="s">
        <v>21</v>
      </c>
      <c r="E34">
        <v>98115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43734</v>
      </c>
      <c r="L34" t="s">
        <v>26</v>
      </c>
      <c r="N34" t="s">
        <v>24</v>
      </c>
    </row>
    <row r="35" spans="1:14" x14ac:dyDescent="0.25">
      <c r="A35" t="s">
        <v>120</v>
      </c>
      <c r="B35" t="s">
        <v>121</v>
      </c>
      <c r="C35" t="s">
        <v>56</v>
      </c>
      <c r="D35" t="s">
        <v>21</v>
      </c>
      <c r="E35">
        <v>99354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43734</v>
      </c>
      <c r="L35" t="s">
        <v>26</v>
      </c>
      <c r="N35" t="s">
        <v>24</v>
      </c>
    </row>
    <row r="36" spans="1:14" x14ac:dyDescent="0.25">
      <c r="A36" t="s">
        <v>122</v>
      </c>
      <c r="B36" t="s">
        <v>123</v>
      </c>
      <c r="C36" t="s">
        <v>20</v>
      </c>
      <c r="D36" t="s">
        <v>21</v>
      </c>
      <c r="E36">
        <v>98102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43734</v>
      </c>
      <c r="L36" t="s">
        <v>26</v>
      </c>
      <c r="N36" t="s">
        <v>24</v>
      </c>
    </row>
    <row r="37" spans="1:14" x14ac:dyDescent="0.25">
      <c r="A37" t="s">
        <v>124</v>
      </c>
      <c r="B37" t="s">
        <v>125</v>
      </c>
      <c r="C37" t="s">
        <v>20</v>
      </c>
      <c r="D37" t="s">
        <v>21</v>
      </c>
      <c r="E37">
        <v>98105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43734</v>
      </c>
      <c r="L37" t="s">
        <v>26</v>
      </c>
      <c r="N37" t="s">
        <v>24</v>
      </c>
    </row>
    <row r="38" spans="1:14" x14ac:dyDescent="0.25">
      <c r="A38" t="s">
        <v>126</v>
      </c>
      <c r="B38" t="s">
        <v>127</v>
      </c>
      <c r="C38" t="s">
        <v>37</v>
      </c>
      <c r="D38" t="s">
        <v>21</v>
      </c>
      <c r="E38">
        <v>99336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43733</v>
      </c>
      <c r="L38" t="s">
        <v>26</v>
      </c>
      <c r="N38" t="s">
        <v>24</v>
      </c>
    </row>
    <row r="39" spans="1:14" x14ac:dyDescent="0.25">
      <c r="A39" t="s">
        <v>128</v>
      </c>
      <c r="B39" t="s">
        <v>129</v>
      </c>
      <c r="C39" t="s">
        <v>37</v>
      </c>
      <c r="D39" t="s">
        <v>21</v>
      </c>
      <c r="E39">
        <v>99336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43733</v>
      </c>
      <c r="L39" t="s">
        <v>26</v>
      </c>
      <c r="N39" t="s">
        <v>24</v>
      </c>
    </row>
    <row r="40" spans="1:14" x14ac:dyDescent="0.25">
      <c r="A40" t="s">
        <v>130</v>
      </c>
      <c r="B40" t="s">
        <v>131</v>
      </c>
      <c r="C40" t="s">
        <v>132</v>
      </c>
      <c r="D40" t="s">
        <v>21</v>
      </c>
      <c r="E40">
        <v>99301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43733</v>
      </c>
      <c r="L40" t="s">
        <v>26</v>
      </c>
      <c r="N40" t="s">
        <v>24</v>
      </c>
    </row>
    <row r="41" spans="1:14" x14ac:dyDescent="0.25">
      <c r="A41" t="s">
        <v>133</v>
      </c>
      <c r="B41" t="s">
        <v>134</v>
      </c>
      <c r="C41" t="s">
        <v>135</v>
      </c>
      <c r="D41" t="s">
        <v>21</v>
      </c>
      <c r="E41">
        <v>99323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43733</v>
      </c>
      <c r="L41" t="s">
        <v>26</v>
      </c>
      <c r="N41" t="s">
        <v>24</v>
      </c>
    </row>
    <row r="42" spans="1:14" x14ac:dyDescent="0.25">
      <c r="A42" t="s">
        <v>136</v>
      </c>
      <c r="B42" t="s">
        <v>137</v>
      </c>
      <c r="C42" t="s">
        <v>115</v>
      </c>
      <c r="D42" t="s">
        <v>21</v>
      </c>
      <c r="E42">
        <v>98532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43733</v>
      </c>
      <c r="L42" t="s">
        <v>26</v>
      </c>
      <c r="N42" t="s">
        <v>24</v>
      </c>
    </row>
    <row r="43" spans="1:14" x14ac:dyDescent="0.25">
      <c r="A43" t="s">
        <v>138</v>
      </c>
      <c r="B43" t="s">
        <v>139</v>
      </c>
      <c r="C43" t="s">
        <v>132</v>
      </c>
      <c r="D43" t="s">
        <v>21</v>
      </c>
      <c r="E43">
        <v>99301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43733</v>
      </c>
      <c r="L43" t="s">
        <v>26</v>
      </c>
      <c r="N43" t="s">
        <v>24</v>
      </c>
    </row>
    <row r="44" spans="1:14" x14ac:dyDescent="0.25">
      <c r="A44" t="s">
        <v>140</v>
      </c>
      <c r="B44" t="s">
        <v>141</v>
      </c>
      <c r="C44" t="s">
        <v>142</v>
      </c>
      <c r="D44" t="s">
        <v>21</v>
      </c>
      <c r="E44">
        <v>98902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43733</v>
      </c>
      <c r="L44" t="s">
        <v>26</v>
      </c>
      <c r="N44" t="s">
        <v>24</v>
      </c>
    </row>
    <row r="45" spans="1:14" x14ac:dyDescent="0.25">
      <c r="A45" t="s">
        <v>143</v>
      </c>
      <c r="B45" t="s">
        <v>144</v>
      </c>
      <c r="C45" t="s">
        <v>145</v>
      </c>
      <c r="D45" t="s">
        <v>21</v>
      </c>
      <c r="E45">
        <v>98387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43732</v>
      </c>
      <c r="L45" t="s">
        <v>26</v>
      </c>
      <c r="N45" t="s">
        <v>24</v>
      </c>
    </row>
    <row r="46" spans="1:14" x14ac:dyDescent="0.25">
      <c r="A46" t="s">
        <v>149</v>
      </c>
      <c r="B46" t="s">
        <v>150</v>
      </c>
      <c r="C46" t="s">
        <v>151</v>
      </c>
      <c r="D46" t="s">
        <v>21</v>
      </c>
      <c r="E46">
        <v>98498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43732</v>
      </c>
      <c r="L46" t="s">
        <v>26</v>
      </c>
      <c r="N46" t="s">
        <v>24</v>
      </c>
    </row>
    <row r="47" spans="1:14" x14ac:dyDescent="0.25">
      <c r="A47" t="s">
        <v>152</v>
      </c>
      <c r="B47" t="s">
        <v>153</v>
      </c>
      <c r="C47" t="s">
        <v>145</v>
      </c>
      <c r="D47" t="s">
        <v>21</v>
      </c>
      <c r="E47">
        <v>98387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43732</v>
      </c>
      <c r="L47" t="s">
        <v>26</v>
      </c>
      <c r="N47" t="s">
        <v>24</v>
      </c>
    </row>
    <row r="48" spans="1:14" x14ac:dyDescent="0.25">
      <c r="A48" t="s">
        <v>154</v>
      </c>
      <c r="B48" t="s">
        <v>155</v>
      </c>
      <c r="C48" t="s">
        <v>156</v>
      </c>
      <c r="D48" t="s">
        <v>21</v>
      </c>
      <c r="E48">
        <v>98390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43732</v>
      </c>
      <c r="L48" t="s">
        <v>26</v>
      </c>
      <c r="N48" t="s">
        <v>24</v>
      </c>
    </row>
    <row r="49" spans="1:14" x14ac:dyDescent="0.25">
      <c r="A49" t="s">
        <v>157</v>
      </c>
      <c r="B49" t="s">
        <v>158</v>
      </c>
      <c r="C49" t="s">
        <v>159</v>
      </c>
      <c r="D49" t="s">
        <v>21</v>
      </c>
      <c r="E49">
        <v>99121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43732</v>
      </c>
      <c r="L49" t="s">
        <v>26</v>
      </c>
      <c r="N49" t="s">
        <v>24</v>
      </c>
    </row>
    <row r="50" spans="1:14" x14ac:dyDescent="0.25">
      <c r="A50" t="s">
        <v>160</v>
      </c>
      <c r="B50" t="s">
        <v>161</v>
      </c>
      <c r="C50" t="s">
        <v>162</v>
      </c>
      <c r="D50" t="s">
        <v>21</v>
      </c>
      <c r="E50">
        <v>98558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43732</v>
      </c>
      <c r="L50" t="s">
        <v>26</v>
      </c>
      <c r="N50" t="s">
        <v>24</v>
      </c>
    </row>
    <row r="51" spans="1:14" x14ac:dyDescent="0.25">
      <c r="A51" t="s">
        <v>163</v>
      </c>
      <c r="B51" t="s">
        <v>164</v>
      </c>
      <c r="C51" t="s">
        <v>165</v>
      </c>
      <c r="D51" t="s">
        <v>21</v>
      </c>
      <c r="E51">
        <v>98373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43732</v>
      </c>
      <c r="L51" t="s">
        <v>26</v>
      </c>
      <c r="N51" t="s">
        <v>24</v>
      </c>
    </row>
    <row r="52" spans="1:14" x14ac:dyDescent="0.25">
      <c r="A52" t="s">
        <v>166</v>
      </c>
      <c r="B52" t="s">
        <v>167</v>
      </c>
      <c r="C52" t="s">
        <v>145</v>
      </c>
      <c r="D52" t="s">
        <v>21</v>
      </c>
      <c r="E52">
        <v>98387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43732</v>
      </c>
      <c r="L52" t="s">
        <v>26</v>
      </c>
      <c r="N52" t="s">
        <v>24</v>
      </c>
    </row>
    <row r="53" spans="1:14" x14ac:dyDescent="0.25">
      <c r="A53" t="s">
        <v>170</v>
      </c>
      <c r="B53" t="s">
        <v>171</v>
      </c>
      <c r="C53" t="s">
        <v>172</v>
      </c>
      <c r="D53" t="s">
        <v>21</v>
      </c>
      <c r="E53">
        <v>98953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43732</v>
      </c>
      <c r="L53" t="s">
        <v>26</v>
      </c>
      <c r="N53" t="s">
        <v>24</v>
      </c>
    </row>
    <row r="54" spans="1:14" x14ac:dyDescent="0.25">
      <c r="A54" t="s">
        <v>173</v>
      </c>
      <c r="B54" t="s">
        <v>174</v>
      </c>
      <c r="C54" t="s">
        <v>175</v>
      </c>
      <c r="D54" t="s">
        <v>21</v>
      </c>
      <c r="E54">
        <v>98921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43732</v>
      </c>
      <c r="L54" t="s">
        <v>26</v>
      </c>
      <c r="N54" t="s">
        <v>24</v>
      </c>
    </row>
    <row r="55" spans="1:14" x14ac:dyDescent="0.25">
      <c r="A55" t="s">
        <v>176</v>
      </c>
      <c r="B55" t="s">
        <v>177</v>
      </c>
      <c r="C55" t="s">
        <v>178</v>
      </c>
      <c r="D55" t="s">
        <v>21</v>
      </c>
      <c r="E55">
        <v>98944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43732</v>
      </c>
      <c r="L55" t="s">
        <v>26</v>
      </c>
      <c r="N55" t="s">
        <v>24</v>
      </c>
    </row>
    <row r="56" spans="1:14" x14ac:dyDescent="0.25">
      <c r="A56" t="s">
        <v>179</v>
      </c>
      <c r="B56" t="s">
        <v>180</v>
      </c>
      <c r="C56" t="s">
        <v>151</v>
      </c>
      <c r="D56" t="s">
        <v>21</v>
      </c>
      <c r="E56">
        <v>98498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43732</v>
      </c>
      <c r="L56" t="s">
        <v>26</v>
      </c>
      <c r="N56" t="s">
        <v>24</v>
      </c>
    </row>
    <row r="57" spans="1:14" x14ac:dyDescent="0.25">
      <c r="A57" t="s">
        <v>187</v>
      </c>
      <c r="B57" t="s">
        <v>188</v>
      </c>
      <c r="C57" t="s">
        <v>34</v>
      </c>
      <c r="D57" t="s">
        <v>21</v>
      </c>
      <c r="E57">
        <v>98683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43731</v>
      </c>
      <c r="L57" t="s">
        <v>26</v>
      </c>
      <c r="N57" t="s">
        <v>24</v>
      </c>
    </row>
    <row r="58" spans="1:14" x14ac:dyDescent="0.25">
      <c r="A58" t="s">
        <v>189</v>
      </c>
      <c r="B58" t="s">
        <v>190</v>
      </c>
      <c r="C58" t="s">
        <v>34</v>
      </c>
      <c r="D58" t="s">
        <v>21</v>
      </c>
      <c r="E58">
        <v>98682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43731</v>
      </c>
      <c r="L58" t="s">
        <v>26</v>
      </c>
      <c r="N58" t="s">
        <v>24</v>
      </c>
    </row>
    <row r="59" spans="1:14" x14ac:dyDescent="0.25">
      <c r="A59" t="s">
        <v>191</v>
      </c>
      <c r="B59" t="s">
        <v>192</v>
      </c>
      <c r="C59" t="s">
        <v>193</v>
      </c>
      <c r="D59" t="s">
        <v>21</v>
      </c>
      <c r="E59">
        <v>99119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43731</v>
      </c>
      <c r="L59" t="s">
        <v>26</v>
      </c>
      <c r="N59" t="s">
        <v>24</v>
      </c>
    </row>
    <row r="60" spans="1:14" x14ac:dyDescent="0.25">
      <c r="A60" t="s">
        <v>194</v>
      </c>
      <c r="B60" t="s">
        <v>195</v>
      </c>
      <c r="C60" t="s">
        <v>196</v>
      </c>
      <c r="D60" t="s">
        <v>21</v>
      </c>
      <c r="E60">
        <v>98564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43730</v>
      </c>
      <c r="L60" t="s">
        <v>26</v>
      </c>
      <c r="N60" t="s">
        <v>24</v>
      </c>
    </row>
    <row r="61" spans="1:14" x14ac:dyDescent="0.25">
      <c r="A61" t="s">
        <v>213</v>
      </c>
      <c r="B61" t="s">
        <v>214</v>
      </c>
      <c r="C61" t="s">
        <v>215</v>
      </c>
      <c r="D61" t="s">
        <v>21</v>
      </c>
      <c r="E61">
        <v>98023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43726</v>
      </c>
      <c r="L61" t="s">
        <v>26</v>
      </c>
      <c r="N61" t="s">
        <v>24</v>
      </c>
    </row>
    <row r="62" spans="1:14" x14ac:dyDescent="0.25">
      <c r="A62" t="s">
        <v>222</v>
      </c>
      <c r="B62" t="s">
        <v>223</v>
      </c>
      <c r="C62" t="s">
        <v>224</v>
      </c>
      <c r="D62" t="s">
        <v>21</v>
      </c>
      <c r="E62">
        <v>98133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43724</v>
      </c>
      <c r="L62" t="s">
        <v>26</v>
      </c>
      <c r="N62" t="s">
        <v>24</v>
      </c>
    </row>
    <row r="63" spans="1:14" x14ac:dyDescent="0.25">
      <c r="A63" t="s">
        <v>225</v>
      </c>
      <c r="B63" t="s">
        <v>226</v>
      </c>
      <c r="C63" t="s">
        <v>227</v>
      </c>
      <c r="D63" t="s">
        <v>21</v>
      </c>
      <c r="E63">
        <v>98226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43722</v>
      </c>
      <c r="L63" t="s">
        <v>26</v>
      </c>
      <c r="N63" t="s">
        <v>24</v>
      </c>
    </row>
    <row r="64" spans="1:14" x14ac:dyDescent="0.25">
      <c r="A64" t="s">
        <v>228</v>
      </c>
      <c r="B64" t="s">
        <v>229</v>
      </c>
      <c r="C64" t="s">
        <v>230</v>
      </c>
      <c r="D64" t="s">
        <v>21</v>
      </c>
      <c r="E64">
        <v>98264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43722</v>
      </c>
      <c r="L64" t="s">
        <v>26</v>
      </c>
      <c r="N64" t="s">
        <v>24</v>
      </c>
    </row>
    <row r="65" spans="1:14" x14ac:dyDescent="0.25">
      <c r="A65" t="s">
        <v>231</v>
      </c>
      <c r="B65" t="s">
        <v>232</v>
      </c>
      <c r="C65" t="s">
        <v>20</v>
      </c>
      <c r="D65" t="s">
        <v>21</v>
      </c>
      <c r="E65">
        <v>98178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43721</v>
      </c>
      <c r="L65" t="s">
        <v>26</v>
      </c>
      <c r="N65" t="s">
        <v>24</v>
      </c>
    </row>
    <row r="66" spans="1:14" x14ac:dyDescent="0.25">
      <c r="A66" t="s">
        <v>111</v>
      </c>
      <c r="B66" t="s">
        <v>235</v>
      </c>
      <c r="C66" t="s">
        <v>236</v>
      </c>
      <c r="D66" t="s">
        <v>21</v>
      </c>
      <c r="E66">
        <v>98409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43721</v>
      </c>
      <c r="L66" t="s">
        <v>26</v>
      </c>
      <c r="N66" t="s">
        <v>24</v>
      </c>
    </row>
    <row r="67" spans="1:14" x14ac:dyDescent="0.25">
      <c r="A67" t="s">
        <v>111</v>
      </c>
      <c r="B67" t="s">
        <v>237</v>
      </c>
      <c r="C67" t="s">
        <v>236</v>
      </c>
      <c r="D67" t="s">
        <v>21</v>
      </c>
      <c r="E67">
        <v>98406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43721</v>
      </c>
      <c r="L67" t="s">
        <v>26</v>
      </c>
      <c r="N67" t="s">
        <v>24</v>
      </c>
    </row>
    <row r="68" spans="1:14" x14ac:dyDescent="0.25">
      <c r="A68" t="s">
        <v>238</v>
      </c>
      <c r="B68" t="s">
        <v>239</v>
      </c>
      <c r="C68" t="s">
        <v>20</v>
      </c>
      <c r="D68" t="s">
        <v>21</v>
      </c>
      <c r="E68">
        <v>98121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43721</v>
      </c>
      <c r="L68" t="s">
        <v>26</v>
      </c>
      <c r="N68" t="s">
        <v>24</v>
      </c>
    </row>
    <row r="69" spans="1:14" x14ac:dyDescent="0.25">
      <c r="A69" t="s">
        <v>240</v>
      </c>
      <c r="B69" t="s">
        <v>241</v>
      </c>
      <c r="C69" t="s">
        <v>236</v>
      </c>
      <c r="D69" t="s">
        <v>21</v>
      </c>
      <c r="E69">
        <v>98409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43721</v>
      </c>
      <c r="L69" t="s">
        <v>26</v>
      </c>
      <c r="N69" t="s">
        <v>24</v>
      </c>
    </row>
    <row r="70" spans="1:14" x14ac:dyDescent="0.25">
      <c r="A70" t="s">
        <v>242</v>
      </c>
      <c r="B70" t="s">
        <v>243</v>
      </c>
      <c r="C70" t="s">
        <v>236</v>
      </c>
      <c r="D70" t="s">
        <v>21</v>
      </c>
      <c r="E70">
        <v>98405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43721</v>
      </c>
      <c r="L70" t="s">
        <v>26</v>
      </c>
      <c r="N70" t="s">
        <v>24</v>
      </c>
    </row>
    <row r="71" spans="1:14" x14ac:dyDescent="0.25">
      <c r="A71" t="s">
        <v>244</v>
      </c>
      <c r="B71" t="s">
        <v>245</v>
      </c>
      <c r="C71" t="s">
        <v>246</v>
      </c>
      <c r="D71" t="s">
        <v>21</v>
      </c>
      <c r="E71">
        <v>98312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43721</v>
      </c>
      <c r="L71" t="s">
        <v>26</v>
      </c>
      <c r="N71" t="s">
        <v>24</v>
      </c>
    </row>
    <row r="72" spans="1:14" x14ac:dyDescent="0.25">
      <c r="A72" t="s">
        <v>247</v>
      </c>
      <c r="B72" t="s">
        <v>248</v>
      </c>
      <c r="C72" t="s">
        <v>236</v>
      </c>
      <c r="D72" t="s">
        <v>21</v>
      </c>
      <c r="E72">
        <v>98406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43721</v>
      </c>
      <c r="L72" t="s">
        <v>26</v>
      </c>
      <c r="N72" t="s">
        <v>24</v>
      </c>
    </row>
    <row r="73" spans="1:14" x14ac:dyDescent="0.25">
      <c r="A73" t="s">
        <v>249</v>
      </c>
      <c r="B73" t="s">
        <v>250</v>
      </c>
      <c r="C73" t="s">
        <v>236</v>
      </c>
      <c r="D73" t="s">
        <v>21</v>
      </c>
      <c r="E73">
        <v>98465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43721</v>
      </c>
      <c r="L73" t="s">
        <v>26</v>
      </c>
      <c r="N73" t="s">
        <v>24</v>
      </c>
    </row>
    <row r="74" spans="1:14" x14ac:dyDescent="0.25">
      <c r="A74" t="s">
        <v>251</v>
      </c>
      <c r="B74" t="s">
        <v>252</v>
      </c>
      <c r="C74" t="s">
        <v>20</v>
      </c>
      <c r="D74" t="s">
        <v>21</v>
      </c>
      <c r="E74">
        <v>98118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43721</v>
      </c>
      <c r="L74" t="s">
        <v>26</v>
      </c>
      <c r="N74" t="s">
        <v>24</v>
      </c>
    </row>
    <row r="75" spans="1:14" x14ac:dyDescent="0.25">
      <c r="A75" t="s">
        <v>289</v>
      </c>
      <c r="B75" t="s">
        <v>290</v>
      </c>
      <c r="C75" t="s">
        <v>266</v>
      </c>
      <c r="D75" t="s">
        <v>21</v>
      </c>
      <c r="E75">
        <v>98001</v>
      </c>
      <c r="F75" t="s">
        <v>23</v>
      </c>
      <c r="G75" t="s">
        <v>23</v>
      </c>
      <c r="H75" t="s">
        <v>24</v>
      </c>
      <c r="I75" t="s">
        <v>24</v>
      </c>
      <c r="J75" t="s">
        <v>25</v>
      </c>
      <c r="K75" s="1">
        <v>43720</v>
      </c>
      <c r="L75" t="s">
        <v>26</v>
      </c>
      <c r="N75" t="s">
        <v>24</v>
      </c>
    </row>
    <row r="76" spans="1:14" x14ac:dyDescent="0.25">
      <c r="A76" t="s">
        <v>305</v>
      </c>
      <c r="B76" t="s">
        <v>306</v>
      </c>
      <c r="C76" t="s">
        <v>224</v>
      </c>
      <c r="D76" t="s">
        <v>21</v>
      </c>
      <c r="E76">
        <v>98133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43717</v>
      </c>
      <c r="L76" t="s">
        <v>26</v>
      </c>
      <c r="N76" t="s">
        <v>24</v>
      </c>
    </row>
    <row r="77" spans="1:14" x14ac:dyDescent="0.25">
      <c r="A77" t="s">
        <v>307</v>
      </c>
      <c r="B77" t="s">
        <v>308</v>
      </c>
      <c r="C77" t="s">
        <v>309</v>
      </c>
      <c r="D77" t="s">
        <v>21</v>
      </c>
      <c r="E77">
        <v>98026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43717</v>
      </c>
      <c r="L77" t="s">
        <v>26</v>
      </c>
      <c r="N77" t="s">
        <v>24</v>
      </c>
    </row>
    <row r="78" spans="1:14" x14ac:dyDescent="0.25">
      <c r="A78" t="s">
        <v>310</v>
      </c>
      <c r="B78" t="s">
        <v>311</v>
      </c>
      <c r="C78" t="s">
        <v>108</v>
      </c>
      <c r="D78" t="s">
        <v>21</v>
      </c>
      <c r="E78">
        <v>98201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43717</v>
      </c>
      <c r="L78" t="s">
        <v>26</v>
      </c>
      <c r="N78" t="s">
        <v>24</v>
      </c>
    </row>
    <row r="79" spans="1:14" x14ac:dyDescent="0.25">
      <c r="A79" t="s">
        <v>312</v>
      </c>
      <c r="B79" t="s">
        <v>313</v>
      </c>
      <c r="C79" t="s">
        <v>20</v>
      </c>
      <c r="D79" t="s">
        <v>21</v>
      </c>
      <c r="E79">
        <v>98125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43717</v>
      </c>
      <c r="L79" t="s">
        <v>26</v>
      </c>
      <c r="N79" t="s">
        <v>24</v>
      </c>
    </row>
    <row r="80" spans="1:14" x14ac:dyDescent="0.25">
      <c r="A80" t="s">
        <v>314</v>
      </c>
      <c r="B80" t="s">
        <v>315</v>
      </c>
      <c r="C80" t="s">
        <v>115</v>
      </c>
      <c r="D80" t="s">
        <v>21</v>
      </c>
      <c r="E80">
        <v>98532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43717</v>
      </c>
      <c r="L80" t="s">
        <v>26</v>
      </c>
      <c r="N80" t="s">
        <v>24</v>
      </c>
    </row>
    <row r="81" spans="1:14" x14ac:dyDescent="0.25">
      <c r="A81" t="s">
        <v>316</v>
      </c>
      <c r="B81" t="s">
        <v>317</v>
      </c>
      <c r="C81" t="s">
        <v>318</v>
      </c>
      <c r="D81" t="s">
        <v>21</v>
      </c>
      <c r="E81">
        <v>98625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43717</v>
      </c>
      <c r="L81" t="s">
        <v>26</v>
      </c>
      <c r="N81" t="s">
        <v>24</v>
      </c>
    </row>
    <row r="82" spans="1:14" x14ac:dyDescent="0.25">
      <c r="A82" t="s">
        <v>316</v>
      </c>
      <c r="B82" t="s">
        <v>319</v>
      </c>
      <c r="C82" t="s">
        <v>20</v>
      </c>
      <c r="D82" t="s">
        <v>21</v>
      </c>
      <c r="E82">
        <v>98115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43717</v>
      </c>
      <c r="L82" t="s">
        <v>26</v>
      </c>
      <c r="N82" t="s">
        <v>24</v>
      </c>
    </row>
    <row r="83" spans="1:14" x14ac:dyDescent="0.25">
      <c r="A83" t="s">
        <v>244</v>
      </c>
      <c r="B83" t="s">
        <v>320</v>
      </c>
      <c r="C83" t="s">
        <v>224</v>
      </c>
      <c r="D83" t="s">
        <v>21</v>
      </c>
      <c r="E83">
        <v>98155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43717</v>
      </c>
      <c r="L83" t="s">
        <v>26</v>
      </c>
      <c r="N83" t="s">
        <v>24</v>
      </c>
    </row>
    <row r="84" spans="1:14" x14ac:dyDescent="0.25">
      <c r="A84" t="s">
        <v>321</v>
      </c>
      <c r="B84" t="s">
        <v>322</v>
      </c>
      <c r="C84" t="s">
        <v>323</v>
      </c>
      <c r="D84" t="s">
        <v>21</v>
      </c>
      <c r="E84">
        <v>98616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43717</v>
      </c>
      <c r="L84" t="s">
        <v>26</v>
      </c>
      <c r="N84" t="s">
        <v>24</v>
      </c>
    </row>
    <row r="85" spans="1:14" x14ac:dyDescent="0.25">
      <c r="A85" t="s">
        <v>324</v>
      </c>
      <c r="B85" t="s">
        <v>325</v>
      </c>
      <c r="C85" t="s">
        <v>20</v>
      </c>
      <c r="D85" t="s">
        <v>21</v>
      </c>
      <c r="E85">
        <v>98122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43717</v>
      </c>
      <c r="L85" t="s">
        <v>26</v>
      </c>
      <c r="N85" t="s">
        <v>24</v>
      </c>
    </row>
    <row r="86" spans="1:14" x14ac:dyDescent="0.25">
      <c r="A86" t="s">
        <v>194</v>
      </c>
      <c r="B86" t="s">
        <v>326</v>
      </c>
      <c r="C86" t="s">
        <v>224</v>
      </c>
      <c r="D86" t="s">
        <v>21</v>
      </c>
      <c r="E86">
        <v>98177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43717</v>
      </c>
      <c r="L86" t="s">
        <v>26</v>
      </c>
      <c r="N86" t="s">
        <v>24</v>
      </c>
    </row>
    <row r="87" spans="1:14" x14ac:dyDescent="0.25">
      <c r="A87" t="s">
        <v>327</v>
      </c>
      <c r="B87" t="s">
        <v>328</v>
      </c>
      <c r="C87" t="s">
        <v>20</v>
      </c>
      <c r="D87" t="s">
        <v>21</v>
      </c>
      <c r="E87">
        <v>98122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43717</v>
      </c>
      <c r="L87" t="s">
        <v>26</v>
      </c>
      <c r="N87" t="s">
        <v>24</v>
      </c>
    </row>
    <row r="88" spans="1:14" x14ac:dyDescent="0.25">
      <c r="A88" t="s">
        <v>329</v>
      </c>
      <c r="B88" t="s">
        <v>330</v>
      </c>
      <c r="C88" t="s">
        <v>331</v>
      </c>
      <c r="D88" t="s">
        <v>21</v>
      </c>
      <c r="E88">
        <v>98596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43717</v>
      </c>
      <c r="L88" t="s">
        <v>26</v>
      </c>
      <c r="N88" t="s">
        <v>24</v>
      </c>
    </row>
    <row r="89" spans="1:14" x14ac:dyDescent="0.25">
      <c r="A89" t="s">
        <v>332</v>
      </c>
      <c r="B89" t="s">
        <v>333</v>
      </c>
      <c r="C89" t="s">
        <v>108</v>
      </c>
      <c r="D89" t="s">
        <v>21</v>
      </c>
      <c r="E89">
        <v>98208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43717</v>
      </c>
      <c r="L89" t="s">
        <v>26</v>
      </c>
      <c r="N89" t="s">
        <v>24</v>
      </c>
    </row>
    <row r="90" spans="1:14" x14ac:dyDescent="0.25">
      <c r="A90" t="s">
        <v>334</v>
      </c>
      <c r="B90" t="s">
        <v>335</v>
      </c>
      <c r="C90" t="s">
        <v>224</v>
      </c>
      <c r="D90" t="s">
        <v>21</v>
      </c>
      <c r="E90">
        <v>98177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43717</v>
      </c>
      <c r="L90" t="s">
        <v>26</v>
      </c>
      <c r="N90" t="s">
        <v>24</v>
      </c>
    </row>
    <row r="91" spans="1:14" x14ac:dyDescent="0.25">
      <c r="A91" t="s">
        <v>124</v>
      </c>
      <c r="B91" t="s">
        <v>336</v>
      </c>
      <c r="C91" t="s">
        <v>20</v>
      </c>
      <c r="D91" t="s">
        <v>21</v>
      </c>
      <c r="E91">
        <v>98144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43717</v>
      </c>
      <c r="L91" t="s">
        <v>26</v>
      </c>
      <c r="N91" t="s">
        <v>24</v>
      </c>
    </row>
    <row r="92" spans="1:14" x14ac:dyDescent="0.25">
      <c r="A92" t="s">
        <v>340</v>
      </c>
      <c r="B92" t="s">
        <v>341</v>
      </c>
      <c r="C92" t="s">
        <v>115</v>
      </c>
      <c r="D92" t="s">
        <v>21</v>
      </c>
      <c r="E92">
        <v>98532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43714</v>
      </c>
      <c r="L92" t="s">
        <v>26</v>
      </c>
      <c r="N92" t="s">
        <v>24</v>
      </c>
    </row>
    <row r="93" spans="1:14" x14ac:dyDescent="0.25">
      <c r="A93" t="s">
        <v>342</v>
      </c>
      <c r="B93" t="s">
        <v>343</v>
      </c>
      <c r="C93" t="s">
        <v>344</v>
      </c>
      <c r="D93" t="s">
        <v>21</v>
      </c>
      <c r="E93">
        <v>98570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43714</v>
      </c>
      <c r="L93" t="s">
        <v>26</v>
      </c>
      <c r="N93" t="s">
        <v>24</v>
      </c>
    </row>
    <row r="94" spans="1:14" x14ac:dyDescent="0.25">
      <c r="A94" t="s">
        <v>347</v>
      </c>
      <c r="B94" t="s">
        <v>348</v>
      </c>
      <c r="C94" t="s">
        <v>349</v>
      </c>
      <c r="D94" t="s">
        <v>21</v>
      </c>
      <c r="E94">
        <v>99349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43713</v>
      </c>
      <c r="L94" t="s">
        <v>26</v>
      </c>
      <c r="N94" t="s">
        <v>24</v>
      </c>
    </row>
    <row r="95" spans="1:14" x14ac:dyDescent="0.25">
      <c r="A95" t="s">
        <v>350</v>
      </c>
      <c r="B95" t="s">
        <v>351</v>
      </c>
      <c r="C95" t="s">
        <v>115</v>
      </c>
      <c r="D95" t="s">
        <v>21</v>
      </c>
      <c r="E95">
        <v>98532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43713</v>
      </c>
      <c r="L95" t="s">
        <v>26</v>
      </c>
      <c r="N95" t="s">
        <v>24</v>
      </c>
    </row>
    <row r="96" spans="1:14" x14ac:dyDescent="0.25">
      <c r="A96" t="s">
        <v>354</v>
      </c>
      <c r="B96" t="s">
        <v>355</v>
      </c>
      <c r="C96" t="s">
        <v>132</v>
      </c>
      <c r="D96" t="s">
        <v>21</v>
      </c>
      <c r="E96">
        <v>99301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43713</v>
      </c>
      <c r="L96" t="s">
        <v>26</v>
      </c>
      <c r="N96" t="s">
        <v>24</v>
      </c>
    </row>
    <row r="97" spans="1:14" x14ac:dyDescent="0.25">
      <c r="A97" t="s">
        <v>356</v>
      </c>
      <c r="B97" t="s">
        <v>357</v>
      </c>
      <c r="C97" t="s">
        <v>358</v>
      </c>
      <c r="D97" t="s">
        <v>21</v>
      </c>
      <c r="E97">
        <v>99350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43713</v>
      </c>
      <c r="L97" t="s">
        <v>26</v>
      </c>
      <c r="N97" t="s">
        <v>24</v>
      </c>
    </row>
    <row r="98" spans="1:14" x14ac:dyDescent="0.25">
      <c r="A98" t="s">
        <v>359</v>
      </c>
      <c r="B98" t="s">
        <v>360</v>
      </c>
      <c r="C98" t="s">
        <v>361</v>
      </c>
      <c r="D98" t="s">
        <v>21</v>
      </c>
      <c r="E98">
        <v>98250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43713</v>
      </c>
      <c r="L98" t="s">
        <v>26</v>
      </c>
      <c r="N98" t="s">
        <v>24</v>
      </c>
    </row>
    <row r="99" spans="1:14" x14ac:dyDescent="0.25">
      <c r="A99" t="s">
        <v>364</v>
      </c>
      <c r="B99" t="s">
        <v>365</v>
      </c>
      <c r="C99" t="s">
        <v>361</v>
      </c>
      <c r="D99" t="s">
        <v>21</v>
      </c>
      <c r="E99">
        <v>98250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43713</v>
      </c>
      <c r="L99" t="s">
        <v>26</v>
      </c>
      <c r="N99" t="s">
        <v>24</v>
      </c>
    </row>
    <row r="100" spans="1:14" x14ac:dyDescent="0.25">
      <c r="A100" t="s">
        <v>366</v>
      </c>
      <c r="B100" t="s">
        <v>367</v>
      </c>
      <c r="C100" t="s">
        <v>56</v>
      </c>
      <c r="D100" t="s">
        <v>21</v>
      </c>
      <c r="E100">
        <v>99352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43713</v>
      </c>
      <c r="L100" t="s">
        <v>26</v>
      </c>
      <c r="N100" t="s">
        <v>24</v>
      </c>
    </row>
    <row r="101" spans="1:14" x14ac:dyDescent="0.25">
      <c r="A101" t="s">
        <v>368</v>
      </c>
      <c r="B101" t="s">
        <v>369</v>
      </c>
      <c r="C101" t="s">
        <v>361</v>
      </c>
      <c r="D101" t="s">
        <v>21</v>
      </c>
      <c r="E101">
        <v>98250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43713</v>
      </c>
      <c r="L101" t="s">
        <v>26</v>
      </c>
      <c r="N101" t="s">
        <v>24</v>
      </c>
    </row>
    <row r="102" spans="1:14" x14ac:dyDescent="0.25">
      <c r="A102" t="s">
        <v>378</v>
      </c>
      <c r="B102" t="s">
        <v>379</v>
      </c>
      <c r="C102" t="s">
        <v>115</v>
      </c>
      <c r="D102" t="s">
        <v>21</v>
      </c>
      <c r="E102">
        <v>98532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43713</v>
      </c>
      <c r="L102" t="s">
        <v>26</v>
      </c>
      <c r="N102" t="s">
        <v>24</v>
      </c>
    </row>
    <row r="103" spans="1:14" x14ac:dyDescent="0.25">
      <c r="A103" t="s">
        <v>383</v>
      </c>
      <c r="B103" t="s">
        <v>384</v>
      </c>
      <c r="C103" t="s">
        <v>115</v>
      </c>
      <c r="D103" t="s">
        <v>21</v>
      </c>
      <c r="E103">
        <v>98532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43713</v>
      </c>
      <c r="L103" t="s">
        <v>26</v>
      </c>
      <c r="N103" t="s">
        <v>24</v>
      </c>
    </row>
    <row r="104" spans="1:14" x14ac:dyDescent="0.25">
      <c r="A104" t="s">
        <v>69</v>
      </c>
      <c r="B104" t="s">
        <v>385</v>
      </c>
      <c r="C104" t="s">
        <v>361</v>
      </c>
      <c r="D104" t="s">
        <v>21</v>
      </c>
      <c r="E104">
        <v>98250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43713</v>
      </c>
      <c r="L104" t="s">
        <v>26</v>
      </c>
      <c r="N104" t="s">
        <v>24</v>
      </c>
    </row>
    <row r="105" spans="1:14" x14ac:dyDescent="0.25">
      <c r="A105" t="s">
        <v>386</v>
      </c>
      <c r="B105" t="s">
        <v>387</v>
      </c>
      <c r="C105" t="s">
        <v>388</v>
      </c>
      <c r="D105" t="s">
        <v>21</v>
      </c>
      <c r="E105">
        <v>98930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43713</v>
      </c>
      <c r="L105" t="s">
        <v>26</v>
      </c>
      <c r="N105" t="s">
        <v>24</v>
      </c>
    </row>
    <row r="106" spans="1:14" x14ac:dyDescent="0.25">
      <c r="A106" t="s">
        <v>389</v>
      </c>
      <c r="B106" t="s">
        <v>390</v>
      </c>
      <c r="C106" t="s">
        <v>349</v>
      </c>
      <c r="D106" t="s">
        <v>21</v>
      </c>
      <c r="E106">
        <v>99349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43713</v>
      </c>
      <c r="L106" t="s">
        <v>26</v>
      </c>
      <c r="N106" t="s">
        <v>24</v>
      </c>
    </row>
    <row r="107" spans="1:14" x14ac:dyDescent="0.25">
      <c r="A107" t="s">
        <v>394</v>
      </c>
      <c r="B107" t="s">
        <v>395</v>
      </c>
      <c r="C107" t="s">
        <v>20</v>
      </c>
      <c r="D107" t="s">
        <v>21</v>
      </c>
      <c r="E107">
        <v>98116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43713</v>
      </c>
      <c r="L107" t="s">
        <v>26</v>
      </c>
      <c r="N107" t="s">
        <v>24</v>
      </c>
    </row>
    <row r="108" spans="1:14" x14ac:dyDescent="0.25">
      <c r="A108" t="s">
        <v>396</v>
      </c>
      <c r="B108" t="s">
        <v>397</v>
      </c>
      <c r="C108" t="s">
        <v>398</v>
      </c>
      <c r="D108" t="s">
        <v>21</v>
      </c>
      <c r="E108">
        <v>98606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43712</v>
      </c>
      <c r="L108" t="s">
        <v>26</v>
      </c>
      <c r="N108" t="s">
        <v>24</v>
      </c>
    </row>
    <row r="109" spans="1:14" x14ac:dyDescent="0.25">
      <c r="A109" t="s">
        <v>242</v>
      </c>
      <c r="B109" t="s">
        <v>399</v>
      </c>
      <c r="C109" t="s">
        <v>400</v>
      </c>
      <c r="D109" t="s">
        <v>21</v>
      </c>
      <c r="E109">
        <v>98950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43712</v>
      </c>
      <c r="L109" t="s">
        <v>26</v>
      </c>
      <c r="N109" t="s">
        <v>24</v>
      </c>
    </row>
    <row r="110" spans="1:14" x14ac:dyDescent="0.25">
      <c r="A110" t="s">
        <v>194</v>
      </c>
      <c r="B110" t="s">
        <v>404</v>
      </c>
      <c r="C110" t="s">
        <v>349</v>
      </c>
      <c r="D110" t="s">
        <v>21</v>
      </c>
      <c r="E110">
        <v>99349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43712</v>
      </c>
      <c r="L110" t="s">
        <v>26</v>
      </c>
      <c r="N110" t="s">
        <v>24</v>
      </c>
    </row>
    <row r="111" spans="1:14" x14ac:dyDescent="0.25">
      <c r="A111" t="s">
        <v>405</v>
      </c>
      <c r="B111" t="s">
        <v>406</v>
      </c>
      <c r="C111" t="s">
        <v>407</v>
      </c>
      <c r="D111" t="s">
        <v>21</v>
      </c>
      <c r="E111">
        <v>98604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43712</v>
      </c>
      <c r="L111" t="s">
        <v>26</v>
      </c>
      <c r="N111" t="s">
        <v>24</v>
      </c>
    </row>
    <row r="112" spans="1:14" x14ac:dyDescent="0.25">
      <c r="A112" t="s">
        <v>408</v>
      </c>
      <c r="B112" t="s">
        <v>409</v>
      </c>
      <c r="C112" t="s">
        <v>410</v>
      </c>
      <c r="D112" t="s">
        <v>21</v>
      </c>
      <c r="E112">
        <v>98286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43712</v>
      </c>
      <c r="L112" t="s">
        <v>26</v>
      </c>
      <c r="N112" t="s">
        <v>24</v>
      </c>
    </row>
    <row r="113" spans="1:14" x14ac:dyDescent="0.25">
      <c r="A113" t="s">
        <v>411</v>
      </c>
      <c r="B113" t="s">
        <v>412</v>
      </c>
      <c r="C113" t="s">
        <v>309</v>
      </c>
      <c r="D113" t="s">
        <v>21</v>
      </c>
      <c r="E113">
        <v>98026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43711</v>
      </c>
      <c r="L113" t="s">
        <v>26</v>
      </c>
      <c r="N113" t="s">
        <v>24</v>
      </c>
    </row>
    <row r="114" spans="1:14" x14ac:dyDescent="0.25">
      <c r="A114" t="s">
        <v>413</v>
      </c>
      <c r="B114" t="s">
        <v>414</v>
      </c>
      <c r="C114" t="s">
        <v>108</v>
      </c>
      <c r="D114" t="s">
        <v>21</v>
      </c>
      <c r="E114">
        <v>98201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43711</v>
      </c>
      <c r="L114" t="s">
        <v>26</v>
      </c>
      <c r="N114" t="s">
        <v>24</v>
      </c>
    </row>
    <row r="115" spans="1:14" x14ac:dyDescent="0.25">
      <c r="A115" t="s">
        <v>415</v>
      </c>
      <c r="B115" t="s">
        <v>416</v>
      </c>
      <c r="C115" t="s">
        <v>20</v>
      </c>
      <c r="D115" t="s">
        <v>21</v>
      </c>
      <c r="E115">
        <v>98106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43711</v>
      </c>
      <c r="L115" t="s">
        <v>26</v>
      </c>
      <c r="N115" t="s">
        <v>24</v>
      </c>
    </row>
    <row r="116" spans="1:14" x14ac:dyDescent="0.25">
      <c r="A116" t="s">
        <v>417</v>
      </c>
      <c r="B116" t="s">
        <v>418</v>
      </c>
      <c r="C116" t="s">
        <v>34</v>
      </c>
      <c r="D116" t="s">
        <v>21</v>
      </c>
      <c r="E116">
        <v>98660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43711</v>
      </c>
      <c r="L116" t="s">
        <v>26</v>
      </c>
      <c r="N116" t="s">
        <v>24</v>
      </c>
    </row>
    <row r="117" spans="1:14" x14ac:dyDescent="0.25">
      <c r="A117" t="s">
        <v>242</v>
      </c>
      <c r="B117" t="s">
        <v>419</v>
      </c>
      <c r="C117" t="s">
        <v>34</v>
      </c>
      <c r="D117" t="s">
        <v>21</v>
      </c>
      <c r="E117">
        <v>98661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43711</v>
      </c>
      <c r="L117" t="s">
        <v>26</v>
      </c>
      <c r="N117" t="s">
        <v>24</v>
      </c>
    </row>
    <row r="118" spans="1:14" x14ac:dyDescent="0.25">
      <c r="A118" t="s">
        <v>420</v>
      </c>
      <c r="B118" t="s">
        <v>421</v>
      </c>
      <c r="C118" t="s">
        <v>422</v>
      </c>
      <c r="D118" t="s">
        <v>21</v>
      </c>
      <c r="E118">
        <v>98275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43711</v>
      </c>
      <c r="L118" t="s">
        <v>26</v>
      </c>
      <c r="N118" t="s">
        <v>24</v>
      </c>
    </row>
    <row r="119" spans="1:14" x14ac:dyDescent="0.25">
      <c r="A119" t="s">
        <v>423</v>
      </c>
      <c r="B119" t="s">
        <v>424</v>
      </c>
      <c r="C119" t="s">
        <v>422</v>
      </c>
      <c r="D119" t="s">
        <v>21</v>
      </c>
      <c r="E119">
        <v>98275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43711</v>
      </c>
      <c r="L119" t="s">
        <v>26</v>
      </c>
      <c r="N119" t="s">
        <v>24</v>
      </c>
    </row>
    <row r="120" spans="1:14" x14ac:dyDescent="0.25">
      <c r="A120" t="s">
        <v>425</v>
      </c>
      <c r="B120" t="s">
        <v>426</v>
      </c>
      <c r="C120" t="s">
        <v>20</v>
      </c>
      <c r="D120" t="s">
        <v>21</v>
      </c>
      <c r="E120">
        <v>98121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43711</v>
      </c>
      <c r="L120" t="s">
        <v>26</v>
      </c>
      <c r="N120" t="s">
        <v>24</v>
      </c>
    </row>
    <row r="121" spans="1:14" x14ac:dyDescent="0.25">
      <c r="A121" t="s">
        <v>427</v>
      </c>
      <c r="B121" t="s">
        <v>428</v>
      </c>
      <c r="C121" t="s">
        <v>20</v>
      </c>
      <c r="D121" t="s">
        <v>21</v>
      </c>
      <c r="E121">
        <v>98144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43711</v>
      </c>
      <c r="L121" t="s">
        <v>26</v>
      </c>
      <c r="N121" t="s">
        <v>24</v>
      </c>
    </row>
    <row r="122" spans="1:14" x14ac:dyDescent="0.25">
      <c r="A122" t="s">
        <v>429</v>
      </c>
      <c r="B122" t="s">
        <v>430</v>
      </c>
      <c r="C122" t="s">
        <v>34</v>
      </c>
      <c r="D122" t="s">
        <v>21</v>
      </c>
      <c r="E122">
        <v>98665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43711</v>
      </c>
      <c r="L122" t="s">
        <v>26</v>
      </c>
      <c r="N122" t="s">
        <v>24</v>
      </c>
    </row>
    <row r="123" spans="1:14" x14ac:dyDescent="0.25">
      <c r="A123" t="s">
        <v>431</v>
      </c>
      <c r="B123" t="s">
        <v>432</v>
      </c>
      <c r="C123" t="s">
        <v>20</v>
      </c>
      <c r="D123" t="s">
        <v>21</v>
      </c>
      <c r="E123">
        <v>98104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43711</v>
      </c>
      <c r="L123" t="s">
        <v>26</v>
      </c>
      <c r="N123" t="s">
        <v>24</v>
      </c>
    </row>
    <row r="124" spans="1:14" x14ac:dyDescent="0.25">
      <c r="A124" t="s">
        <v>433</v>
      </c>
      <c r="B124" t="s">
        <v>434</v>
      </c>
      <c r="C124" t="s">
        <v>20</v>
      </c>
      <c r="D124" t="s">
        <v>21</v>
      </c>
      <c r="E124">
        <v>98125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43711</v>
      </c>
      <c r="L124" t="s">
        <v>26</v>
      </c>
      <c r="N124" t="s">
        <v>24</v>
      </c>
    </row>
    <row r="125" spans="1:14" x14ac:dyDescent="0.25">
      <c r="A125" t="s">
        <v>437</v>
      </c>
      <c r="B125" t="s">
        <v>438</v>
      </c>
      <c r="C125" t="s">
        <v>97</v>
      </c>
      <c r="D125" t="s">
        <v>21</v>
      </c>
      <c r="E125">
        <v>98233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43707</v>
      </c>
      <c r="L125" t="s">
        <v>26</v>
      </c>
      <c r="N125" t="s">
        <v>24</v>
      </c>
    </row>
    <row r="126" spans="1:14" x14ac:dyDescent="0.25">
      <c r="A126" t="s">
        <v>439</v>
      </c>
      <c r="B126" t="s">
        <v>440</v>
      </c>
      <c r="C126" t="s">
        <v>108</v>
      </c>
      <c r="D126" t="s">
        <v>21</v>
      </c>
      <c r="E126">
        <v>98201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43707</v>
      </c>
      <c r="L126" t="s">
        <v>26</v>
      </c>
      <c r="N126" t="s">
        <v>24</v>
      </c>
    </row>
    <row r="127" spans="1:14" x14ac:dyDescent="0.25">
      <c r="A127" t="s">
        <v>444</v>
      </c>
      <c r="B127" t="s">
        <v>445</v>
      </c>
      <c r="C127" t="s">
        <v>20</v>
      </c>
      <c r="D127" t="s">
        <v>21</v>
      </c>
      <c r="E127">
        <v>98102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43706</v>
      </c>
      <c r="L127" t="s">
        <v>26</v>
      </c>
      <c r="N127" t="s">
        <v>24</v>
      </c>
    </row>
    <row r="128" spans="1:14" x14ac:dyDescent="0.25">
      <c r="A128">
        <v>76</v>
      </c>
      <c r="B128" t="s">
        <v>446</v>
      </c>
      <c r="C128" t="s">
        <v>215</v>
      </c>
      <c r="D128" t="s">
        <v>21</v>
      </c>
      <c r="E128">
        <v>98003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43706</v>
      </c>
      <c r="L128" t="s">
        <v>26</v>
      </c>
      <c r="N128" t="s">
        <v>24</v>
      </c>
    </row>
    <row r="129" spans="1:14" x14ac:dyDescent="0.25">
      <c r="A129" t="s">
        <v>447</v>
      </c>
      <c r="B129" t="s">
        <v>448</v>
      </c>
      <c r="C129" t="s">
        <v>145</v>
      </c>
      <c r="D129" t="s">
        <v>21</v>
      </c>
      <c r="E129">
        <v>98387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43706</v>
      </c>
      <c r="L129" t="s">
        <v>26</v>
      </c>
      <c r="N129" t="s">
        <v>24</v>
      </c>
    </row>
    <row r="130" spans="1:14" x14ac:dyDescent="0.25">
      <c r="A130" t="s">
        <v>450</v>
      </c>
      <c r="B130" t="s">
        <v>451</v>
      </c>
      <c r="C130" t="s">
        <v>293</v>
      </c>
      <c r="D130" t="s">
        <v>21</v>
      </c>
      <c r="E130">
        <v>98270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43706</v>
      </c>
      <c r="L130" t="s">
        <v>26</v>
      </c>
      <c r="N130" t="s">
        <v>24</v>
      </c>
    </row>
    <row r="131" spans="1:14" x14ac:dyDescent="0.25">
      <c r="A131" t="s">
        <v>464</v>
      </c>
      <c r="B131" t="s">
        <v>465</v>
      </c>
      <c r="C131" t="s">
        <v>97</v>
      </c>
      <c r="D131" t="s">
        <v>21</v>
      </c>
      <c r="E131">
        <v>98233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43706</v>
      </c>
      <c r="L131" t="s">
        <v>26</v>
      </c>
      <c r="N131" t="s">
        <v>24</v>
      </c>
    </row>
    <row r="132" spans="1:14" x14ac:dyDescent="0.25">
      <c r="A132" t="s">
        <v>466</v>
      </c>
      <c r="B132" t="s">
        <v>467</v>
      </c>
      <c r="C132" t="s">
        <v>20</v>
      </c>
      <c r="D132" t="s">
        <v>21</v>
      </c>
      <c r="E132">
        <v>98101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43706</v>
      </c>
      <c r="L132" t="s">
        <v>26</v>
      </c>
      <c r="N132" t="s">
        <v>24</v>
      </c>
    </row>
    <row r="133" spans="1:14" x14ac:dyDescent="0.25">
      <c r="A133" t="s">
        <v>474</v>
      </c>
      <c r="B133" t="s">
        <v>475</v>
      </c>
      <c r="C133" t="s">
        <v>20</v>
      </c>
      <c r="D133" t="s">
        <v>21</v>
      </c>
      <c r="E133">
        <v>98101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43706</v>
      </c>
      <c r="L133" t="s">
        <v>26</v>
      </c>
      <c r="N133" t="s">
        <v>24</v>
      </c>
    </row>
    <row r="134" spans="1:14" x14ac:dyDescent="0.25">
      <c r="A134" t="s">
        <v>342</v>
      </c>
      <c r="B134" t="s">
        <v>476</v>
      </c>
      <c r="C134" t="s">
        <v>20</v>
      </c>
      <c r="D134" t="s">
        <v>21</v>
      </c>
      <c r="E134">
        <v>98106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43706</v>
      </c>
      <c r="L134" t="s">
        <v>26</v>
      </c>
      <c r="N134" t="s">
        <v>24</v>
      </c>
    </row>
    <row r="135" spans="1:14" x14ac:dyDescent="0.25">
      <c r="A135" t="s">
        <v>479</v>
      </c>
      <c r="B135" t="s">
        <v>480</v>
      </c>
      <c r="C135" t="s">
        <v>209</v>
      </c>
      <c r="D135" t="s">
        <v>21</v>
      </c>
      <c r="E135">
        <v>98031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43706</v>
      </c>
      <c r="L135" t="s">
        <v>26</v>
      </c>
      <c r="N135" t="s">
        <v>24</v>
      </c>
    </row>
    <row r="136" spans="1:14" x14ac:dyDescent="0.25">
      <c r="A136" t="s">
        <v>479</v>
      </c>
      <c r="B136" t="s">
        <v>481</v>
      </c>
      <c r="C136" t="s">
        <v>293</v>
      </c>
      <c r="D136" t="s">
        <v>21</v>
      </c>
      <c r="E136">
        <v>98270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43706</v>
      </c>
      <c r="L136" t="s">
        <v>26</v>
      </c>
      <c r="N136" t="s">
        <v>24</v>
      </c>
    </row>
    <row r="137" spans="1:14" x14ac:dyDescent="0.25">
      <c r="A137" t="s">
        <v>484</v>
      </c>
      <c r="B137" t="s">
        <v>485</v>
      </c>
      <c r="C137" t="s">
        <v>20</v>
      </c>
      <c r="D137" t="s">
        <v>21</v>
      </c>
      <c r="E137">
        <v>98101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43706</v>
      </c>
      <c r="L137" t="s">
        <v>26</v>
      </c>
      <c r="N137" t="s">
        <v>24</v>
      </c>
    </row>
    <row r="138" spans="1:14" x14ac:dyDescent="0.25">
      <c r="A138" t="s">
        <v>488</v>
      </c>
      <c r="B138" t="s">
        <v>489</v>
      </c>
      <c r="C138" t="s">
        <v>20</v>
      </c>
      <c r="D138" t="s">
        <v>21</v>
      </c>
      <c r="E138">
        <v>98102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43706</v>
      </c>
      <c r="L138" t="s">
        <v>26</v>
      </c>
      <c r="N138" t="s">
        <v>24</v>
      </c>
    </row>
    <row r="139" spans="1:14" x14ac:dyDescent="0.25">
      <c r="A139" t="s">
        <v>493</v>
      </c>
      <c r="B139" t="s">
        <v>494</v>
      </c>
      <c r="C139" t="s">
        <v>209</v>
      </c>
      <c r="D139" t="s">
        <v>21</v>
      </c>
      <c r="E139">
        <v>98032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43705</v>
      </c>
      <c r="L139" t="s">
        <v>26</v>
      </c>
      <c r="N139" t="s">
        <v>24</v>
      </c>
    </row>
    <row r="140" spans="1:14" x14ac:dyDescent="0.25">
      <c r="A140" t="s">
        <v>495</v>
      </c>
      <c r="B140" t="s">
        <v>496</v>
      </c>
      <c r="C140" t="s">
        <v>209</v>
      </c>
      <c r="D140" t="s">
        <v>21</v>
      </c>
      <c r="E140">
        <v>98031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43705</v>
      </c>
      <c r="L140" t="s">
        <v>26</v>
      </c>
      <c r="N140" t="s">
        <v>24</v>
      </c>
    </row>
    <row r="141" spans="1:14" x14ac:dyDescent="0.25">
      <c r="A141" t="s">
        <v>497</v>
      </c>
      <c r="B141" t="s">
        <v>498</v>
      </c>
      <c r="C141" t="s">
        <v>209</v>
      </c>
      <c r="D141" t="s">
        <v>21</v>
      </c>
      <c r="E141">
        <v>98032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43705</v>
      </c>
      <c r="L141" t="s">
        <v>26</v>
      </c>
      <c r="N141" t="s">
        <v>24</v>
      </c>
    </row>
    <row r="142" spans="1:14" x14ac:dyDescent="0.25">
      <c r="A142" t="s">
        <v>499</v>
      </c>
      <c r="B142" t="s">
        <v>500</v>
      </c>
      <c r="C142" t="s">
        <v>209</v>
      </c>
      <c r="D142" t="s">
        <v>21</v>
      </c>
      <c r="E142">
        <v>98032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43705</v>
      </c>
      <c r="L142" t="s">
        <v>26</v>
      </c>
      <c r="N142" t="s">
        <v>24</v>
      </c>
    </row>
    <row r="143" spans="1:14" x14ac:dyDescent="0.25">
      <c r="A143" t="s">
        <v>501</v>
      </c>
      <c r="B143" t="s">
        <v>502</v>
      </c>
      <c r="C143" t="s">
        <v>209</v>
      </c>
      <c r="D143" t="s">
        <v>21</v>
      </c>
      <c r="E143">
        <v>98031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43705</v>
      </c>
      <c r="L143" t="s">
        <v>26</v>
      </c>
      <c r="N143" t="s">
        <v>24</v>
      </c>
    </row>
    <row r="144" spans="1:14" x14ac:dyDescent="0.25">
      <c r="A144" t="s">
        <v>503</v>
      </c>
      <c r="B144" t="s">
        <v>504</v>
      </c>
      <c r="C144" t="s">
        <v>266</v>
      </c>
      <c r="D144" t="s">
        <v>21</v>
      </c>
      <c r="E144">
        <v>98002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43705</v>
      </c>
      <c r="L144" t="s">
        <v>26</v>
      </c>
      <c r="N144" t="s">
        <v>24</v>
      </c>
    </row>
    <row r="145" spans="1:14" x14ac:dyDescent="0.25">
      <c r="A145" t="s">
        <v>505</v>
      </c>
      <c r="B145" t="s">
        <v>506</v>
      </c>
      <c r="C145" t="s">
        <v>209</v>
      </c>
      <c r="D145" t="s">
        <v>21</v>
      </c>
      <c r="E145">
        <v>98031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43705</v>
      </c>
      <c r="L145" t="s">
        <v>26</v>
      </c>
      <c r="N145" t="s">
        <v>24</v>
      </c>
    </row>
    <row r="146" spans="1:14" x14ac:dyDescent="0.25">
      <c r="A146" t="s">
        <v>507</v>
      </c>
      <c r="B146" t="s">
        <v>508</v>
      </c>
      <c r="C146" t="s">
        <v>20</v>
      </c>
      <c r="D146" t="s">
        <v>21</v>
      </c>
      <c r="E146">
        <v>98102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43705</v>
      </c>
      <c r="L146" t="s">
        <v>26</v>
      </c>
      <c r="N146" t="s">
        <v>24</v>
      </c>
    </row>
    <row r="147" spans="1:14" x14ac:dyDescent="0.25">
      <c r="A147" t="s">
        <v>509</v>
      </c>
      <c r="B147" t="s">
        <v>510</v>
      </c>
      <c r="C147" t="s">
        <v>209</v>
      </c>
      <c r="D147" t="s">
        <v>21</v>
      </c>
      <c r="E147">
        <v>98031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43705</v>
      </c>
      <c r="L147" t="s">
        <v>26</v>
      </c>
      <c r="N147" t="s">
        <v>24</v>
      </c>
    </row>
    <row r="148" spans="1:14" x14ac:dyDescent="0.25">
      <c r="A148" t="s">
        <v>511</v>
      </c>
      <c r="B148" t="s">
        <v>512</v>
      </c>
      <c r="C148" t="s">
        <v>101</v>
      </c>
      <c r="D148" t="s">
        <v>21</v>
      </c>
      <c r="E148">
        <v>98284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43705</v>
      </c>
      <c r="L148" t="s">
        <v>26</v>
      </c>
      <c r="N148" t="s">
        <v>24</v>
      </c>
    </row>
    <row r="149" spans="1:14" x14ac:dyDescent="0.25">
      <c r="A149" t="s">
        <v>356</v>
      </c>
      <c r="B149" t="s">
        <v>513</v>
      </c>
      <c r="C149" t="s">
        <v>209</v>
      </c>
      <c r="D149" t="s">
        <v>21</v>
      </c>
      <c r="E149">
        <v>98032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43705</v>
      </c>
      <c r="L149" t="s">
        <v>26</v>
      </c>
      <c r="N149" t="s">
        <v>24</v>
      </c>
    </row>
    <row r="150" spans="1:14" x14ac:dyDescent="0.25">
      <c r="A150" t="s">
        <v>514</v>
      </c>
      <c r="B150" t="s">
        <v>515</v>
      </c>
      <c r="C150" t="s">
        <v>209</v>
      </c>
      <c r="D150" t="s">
        <v>21</v>
      </c>
      <c r="E150">
        <v>98031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43705</v>
      </c>
      <c r="L150" t="s">
        <v>26</v>
      </c>
      <c r="N150" t="s">
        <v>24</v>
      </c>
    </row>
    <row r="151" spans="1:14" x14ac:dyDescent="0.25">
      <c r="A151" t="s">
        <v>405</v>
      </c>
      <c r="B151" t="s">
        <v>516</v>
      </c>
      <c r="C151" t="s">
        <v>209</v>
      </c>
      <c r="D151" t="s">
        <v>21</v>
      </c>
      <c r="E151">
        <v>98031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43705</v>
      </c>
      <c r="L151" t="s">
        <v>26</v>
      </c>
      <c r="N151" t="s">
        <v>24</v>
      </c>
    </row>
    <row r="152" spans="1:14" x14ac:dyDescent="0.25">
      <c r="A152" t="s">
        <v>517</v>
      </c>
      <c r="B152" t="s">
        <v>518</v>
      </c>
      <c r="C152" t="s">
        <v>519</v>
      </c>
      <c r="D152" t="s">
        <v>21</v>
      </c>
      <c r="E152">
        <v>98671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43705</v>
      </c>
      <c r="L152" t="s">
        <v>26</v>
      </c>
      <c r="N152" t="s">
        <v>24</v>
      </c>
    </row>
    <row r="153" spans="1:14" x14ac:dyDescent="0.25">
      <c r="A153" t="s">
        <v>375</v>
      </c>
      <c r="B153" t="s">
        <v>520</v>
      </c>
      <c r="C153" t="s">
        <v>221</v>
      </c>
      <c r="D153" t="s">
        <v>21</v>
      </c>
      <c r="E153">
        <v>98607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43705</v>
      </c>
      <c r="L153" t="s">
        <v>26</v>
      </c>
      <c r="N153" t="s">
        <v>24</v>
      </c>
    </row>
    <row r="154" spans="1:14" x14ac:dyDescent="0.25">
      <c r="A154" t="s">
        <v>521</v>
      </c>
      <c r="B154" t="s">
        <v>522</v>
      </c>
      <c r="C154" t="s">
        <v>215</v>
      </c>
      <c r="D154" t="s">
        <v>21</v>
      </c>
      <c r="E154">
        <v>98003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43705</v>
      </c>
      <c r="L154" t="s">
        <v>26</v>
      </c>
      <c r="N154" t="s">
        <v>24</v>
      </c>
    </row>
    <row r="155" spans="1:14" x14ac:dyDescent="0.25">
      <c r="A155" t="s">
        <v>523</v>
      </c>
      <c r="B155" t="s">
        <v>524</v>
      </c>
      <c r="C155" t="s">
        <v>525</v>
      </c>
      <c r="D155" t="s">
        <v>21</v>
      </c>
      <c r="E155">
        <v>98258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43704</v>
      </c>
      <c r="L155" t="s">
        <v>26</v>
      </c>
      <c r="N155" t="s">
        <v>24</v>
      </c>
    </row>
    <row r="156" spans="1:14" x14ac:dyDescent="0.25">
      <c r="A156" t="s">
        <v>526</v>
      </c>
      <c r="B156" t="s">
        <v>527</v>
      </c>
      <c r="C156" t="s">
        <v>296</v>
      </c>
      <c r="D156" t="s">
        <v>21</v>
      </c>
      <c r="E156">
        <v>98366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43704</v>
      </c>
      <c r="L156" t="s">
        <v>26</v>
      </c>
      <c r="N156" t="s">
        <v>24</v>
      </c>
    </row>
    <row r="157" spans="1:14" x14ac:dyDescent="0.25">
      <c r="A157" t="s">
        <v>352</v>
      </c>
      <c r="B157" t="s">
        <v>528</v>
      </c>
      <c r="C157" t="s">
        <v>529</v>
      </c>
      <c r="D157" t="s">
        <v>21</v>
      </c>
      <c r="E157">
        <v>98033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43704</v>
      </c>
      <c r="L157" t="s">
        <v>26</v>
      </c>
      <c r="N157" t="s">
        <v>24</v>
      </c>
    </row>
    <row r="158" spans="1:14" x14ac:dyDescent="0.25">
      <c r="A158" t="s">
        <v>530</v>
      </c>
      <c r="B158" t="s">
        <v>531</v>
      </c>
      <c r="C158" t="s">
        <v>532</v>
      </c>
      <c r="D158" t="s">
        <v>21</v>
      </c>
      <c r="E158">
        <v>98528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43704</v>
      </c>
      <c r="L158" t="s">
        <v>26</v>
      </c>
      <c r="N158" t="s">
        <v>24</v>
      </c>
    </row>
    <row r="159" spans="1:14" x14ac:dyDescent="0.25">
      <c r="A159" t="s">
        <v>533</v>
      </c>
      <c r="B159" t="s">
        <v>534</v>
      </c>
      <c r="C159" t="s">
        <v>535</v>
      </c>
      <c r="D159" t="s">
        <v>21</v>
      </c>
      <c r="E159">
        <v>98548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43704</v>
      </c>
      <c r="L159" t="s">
        <v>26</v>
      </c>
      <c r="N159" t="s">
        <v>24</v>
      </c>
    </row>
    <row r="160" spans="1:14" x14ac:dyDescent="0.25">
      <c r="A160" t="s">
        <v>242</v>
      </c>
      <c r="B160" t="s">
        <v>536</v>
      </c>
      <c r="C160" t="s">
        <v>532</v>
      </c>
      <c r="D160" t="s">
        <v>21</v>
      </c>
      <c r="E160">
        <v>98528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43704</v>
      </c>
      <c r="L160" t="s">
        <v>26</v>
      </c>
      <c r="N160" t="s">
        <v>24</v>
      </c>
    </row>
    <row r="161" spans="1:14" x14ac:dyDescent="0.25">
      <c r="A161" t="s">
        <v>537</v>
      </c>
      <c r="B161" t="s">
        <v>538</v>
      </c>
      <c r="C161" t="s">
        <v>539</v>
      </c>
      <c r="D161" t="s">
        <v>21</v>
      </c>
      <c r="E161">
        <v>98592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43704</v>
      </c>
      <c r="L161" t="s">
        <v>26</v>
      </c>
      <c r="N161" t="s">
        <v>24</v>
      </c>
    </row>
    <row r="162" spans="1:14" x14ac:dyDescent="0.25">
      <c r="A162" t="s">
        <v>540</v>
      </c>
      <c r="B162" t="s">
        <v>541</v>
      </c>
      <c r="C162" t="s">
        <v>323</v>
      </c>
      <c r="D162" t="s">
        <v>21</v>
      </c>
      <c r="E162">
        <v>98616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43704</v>
      </c>
      <c r="L162" t="s">
        <v>26</v>
      </c>
      <c r="N162" t="s">
        <v>24</v>
      </c>
    </row>
    <row r="163" spans="1:14" x14ac:dyDescent="0.25">
      <c r="A163" t="s">
        <v>542</v>
      </c>
      <c r="B163" t="s">
        <v>543</v>
      </c>
      <c r="C163" t="s">
        <v>535</v>
      </c>
      <c r="D163" t="s">
        <v>21</v>
      </c>
      <c r="E163">
        <v>98548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43704</v>
      </c>
      <c r="L163" t="s">
        <v>26</v>
      </c>
      <c r="N163" t="s">
        <v>24</v>
      </c>
    </row>
    <row r="164" spans="1:14" x14ac:dyDescent="0.25">
      <c r="A164" t="s">
        <v>544</v>
      </c>
      <c r="B164" t="s">
        <v>545</v>
      </c>
      <c r="C164" t="s">
        <v>532</v>
      </c>
      <c r="D164" t="s">
        <v>21</v>
      </c>
      <c r="E164">
        <v>98528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43704</v>
      </c>
      <c r="L164" t="s">
        <v>26</v>
      </c>
      <c r="N164" t="s">
        <v>24</v>
      </c>
    </row>
    <row r="165" spans="1:14" x14ac:dyDescent="0.25">
      <c r="A165" t="s">
        <v>546</v>
      </c>
      <c r="B165" t="s">
        <v>547</v>
      </c>
      <c r="C165" t="s">
        <v>548</v>
      </c>
      <c r="D165" t="s">
        <v>21</v>
      </c>
      <c r="E165">
        <v>98584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43704</v>
      </c>
      <c r="L165" t="s">
        <v>26</v>
      </c>
      <c r="N165" t="s">
        <v>24</v>
      </c>
    </row>
    <row r="166" spans="1:14" x14ac:dyDescent="0.25">
      <c r="A166" t="s">
        <v>549</v>
      </c>
      <c r="B166" t="s">
        <v>550</v>
      </c>
      <c r="C166" t="s">
        <v>525</v>
      </c>
      <c r="D166" t="s">
        <v>21</v>
      </c>
      <c r="E166">
        <v>98258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43704</v>
      </c>
      <c r="L166" t="s">
        <v>26</v>
      </c>
      <c r="N166" t="s">
        <v>24</v>
      </c>
    </row>
    <row r="167" spans="1:14" x14ac:dyDescent="0.25">
      <c r="A167" t="s">
        <v>551</v>
      </c>
      <c r="B167" t="s">
        <v>552</v>
      </c>
      <c r="C167" t="s">
        <v>532</v>
      </c>
      <c r="D167" t="s">
        <v>21</v>
      </c>
      <c r="E167">
        <v>98528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43704</v>
      </c>
      <c r="L167" t="s">
        <v>26</v>
      </c>
      <c r="N167" t="s">
        <v>24</v>
      </c>
    </row>
    <row r="168" spans="1:14" x14ac:dyDescent="0.25">
      <c r="A168" t="s">
        <v>553</v>
      </c>
      <c r="B168" t="s">
        <v>554</v>
      </c>
      <c r="C168" t="s">
        <v>555</v>
      </c>
      <c r="D168" t="s">
        <v>21</v>
      </c>
      <c r="E168">
        <v>98052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43704</v>
      </c>
      <c r="L168" t="s">
        <v>26</v>
      </c>
      <c r="N168" t="s">
        <v>24</v>
      </c>
    </row>
    <row r="169" spans="1:14" x14ac:dyDescent="0.25">
      <c r="A169" t="s">
        <v>556</v>
      </c>
      <c r="B169" t="s">
        <v>557</v>
      </c>
      <c r="C169" t="s">
        <v>529</v>
      </c>
      <c r="D169" t="s">
        <v>21</v>
      </c>
      <c r="E169">
        <v>98034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43704</v>
      </c>
      <c r="L169" t="s">
        <v>26</v>
      </c>
      <c r="N169" t="s">
        <v>24</v>
      </c>
    </row>
    <row r="170" spans="1:14" x14ac:dyDescent="0.25">
      <c r="A170" t="s">
        <v>558</v>
      </c>
      <c r="B170" t="s">
        <v>559</v>
      </c>
      <c r="C170" t="s">
        <v>492</v>
      </c>
      <c r="D170" t="s">
        <v>21</v>
      </c>
      <c r="E170">
        <v>98506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43703</v>
      </c>
      <c r="L170" t="s">
        <v>26</v>
      </c>
      <c r="N170" t="s">
        <v>24</v>
      </c>
    </row>
    <row r="171" spans="1:14" x14ac:dyDescent="0.25">
      <c r="A171" t="s">
        <v>560</v>
      </c>
      <c r="B171" t="s">
        <v>561</v>
      </c>
      <c r="C171" t="s">
        <v>108</v>
      </c>
      <c r="D171" t="s">
        <v>21</v>
      </c>
      <c r="E171">
        <v>98203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43703</v>
      </c>
      <c r="L171" t="s">
        <v>26</v>
      </c>
      <c r="N171" t="s">
        <v>24</v>
      </c>
    </row>
    <row r="172" spans="1:14" x14ac:dyDescent="0.25">
      <c r="A172" t="s">
        <v>562</v>
      </c>
      <c r="B172" t="s">
        <v>563</v>
      </c>
      <c r="C172" t="s">
        <v>151</v>
      </c>
      <c r="D172" t="s">
        <v>21</v>
      </c>
      <c r="E172">
        <v>98499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43703</v>
      </c>
      <c r="L172" t="s">
        <v>26</v>
      </c>
      <c r="N172" t="s">
        <v>24</v>
      </c>
    </row>
    <row r="173" spans="1:14" x14ac:dyDescent="0.25">
      <c r="A173" t="s">
        <v>564</v>
      </c>
      <c r="B173" t="s">
        <v>565</v>
      </c>
      <c r="C173" t="s">
        <v>115</v>
      </c>
      <c r="D173" t="s">
        <v>21</v>
      </c>
      <c r="E173">
        <v>98532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43703</v>
      </c>
      <c r="L173" t="s">
        <v>26</v>
      </c>
      <c r="N173" t="s">
        <v>24</v>
      </c>
    </row>
    <row r="174" spans="1:14" x14ac:dyDescent="0.25">
      <c r="A174" t="s">
        <v>566</v>
      </c>
      <c r="B174" t="s">
        <v>567</v>
      </c>
      <c r="C174" t="s">
        <v>422</v>
      </c>
      <c r="D174" t="s">
        <v>21</v>
      </c>
      <c r="E174">
        <v>98275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43703</v>
      </c>
      <c r="L174" t="s">
        <v>26</v>
      </c>
      <c r="N174" t="s">
        <v>24</v>
      </c>
    </row>
    <row r="175" spans="1:14" x14ac:dyDescent="0.25">
      <c r="A175" t="s">
        <v>450</v>
      </c>
      <c r="B175" t="s">
        <v>568</v>
      </c>
      <c r="C175" t="s">
        <v>422</v>
      </c>
      <c r="D175" t="s">
        <v>21</v>
      </c>
      <c r="E175">
        <v>98275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43703</v>
      </c>
      <c r="L175" t="s">
        <v>26</v>
      </c>
      <c r="N175" t="s">
        <v>24</v>
      </c>
    </row>
    <row r="176" spans="1:14" x14ac:dyDescent="0.25">
      <c r="A176" t="s">
        <v>569</v>
      </c>
      <c r="B176" t="s">
        <v>570</v>
      </c>
      <c r="C176" t="s">
        <v>293</v>
      </c>
      <c r="D176" t="s">
        <v>21</v>
      </c>
      <c r="E176">
        <v>98270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43703</v>
      </c>
      <c r="L176" t="s">
        <v>26</v>
      </c>
      <c r="N176" t="s">
        <v>24</v>
      </c>
    </row>
    <row r="177" spans="1:14" x14ac:dyDescent="0.25">
      <c r="A177" t="s">
        <v>571</v>
      </c>
      <c r="B177" t="s">
        <v>572</v>
      </c>
      <c r="C177" t="s">
        <v>573</v>
      </c>
      <c r="D177" t="s">
        <v>21</v>
      </c>
      <c r="E177">
        <v>98579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43703</v>
      </c>
      <c r="L177" t="s">
        <v>26</v>
      </c>
      <c r="N177" t="s">
        <v>24</v>
      </c>
    </row>
    <row r="178" spans="1:14" x14ac:dyDescent="0.25">
      <c r="A178" t="s">
        <v>574</v>
      </c>
      <c r="B178" t="s">
        <v>575</v>
      </c>
      <c r="C178" t="s">
        <v>108</v>
      </c>
      <c r="D178" t="s">
        <v>21</v>
      </c>
      <c r="E178">
        <v>98201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43703</v>
      </c>
      <c r="L178" t="s">
        <v>26</v>
      </c>
      <c r="N178" t="s">
        <v>24</v>
      </c>
    </row>
    <row r="179" spans="1:14" x14ac:dyDescent="0.25">
      <c r="A179" t="s">
        <v>576</v>
      </c>
      <c r="B179" t="s">
        <v>577</v>
      </c>
      <c r="C179" t="s">
        <v>578</v>
      </c>
      <c r="D179" t="s">
        <v>21</v>
      </c>
      <c r="E179">
        <v>98321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43703</v>
      </c>
      <c r="L179" t="s">
        <v>26</v>
      </c>
      <c r="N179" t="s">
        <v>24</v>
      </c>
    </row>
    <row r="180" spans="1:14" x14ac:dyDescent="0.25">
      <c r="A180" t="s">
        <v>579</v>
      </c>
      <c r="B180" t="s">
        <v>580</v>
      </c>
      <c r="C180" t="s">
        <v>286</v>
      </c>
      <c r="D180" t="s">
        <v>21</v>
      </c>
      <c r="E180">
        <v>98502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43703</v>
      </c>
      <c r="L180" t="s">
        <v>26</v>
      </c>
      <c r="N180" t="s">
        <v>24</v>
      </c>
    </row>
    <row r="181" spans="1:14" x14ac:dyDescent="0.25">
      <c r="A181" t="s">
        <v>581</v>
      </c>
      <c r="B181" t="s">
        <v>582</v>
      </c>
      <c r="C181" t="s">
        <v>230</v>
      </c>
      <c r="D181" t="s">
        <v>21</v>
      </c>
      <c r="E181">
        <v>98264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43703</v>
      </c>
      <c r="L181" t="s">
        <v>26</v>
      </c>
      <c r="N181" t="s">
        <v>24</v>
      </c>
    </row>
    <row r="182" spans="1:14" x14ac:dyDescent="0.25">
      <c r="A182" t="s">
        <v>583</v>
      </c>
      <c r="B182" t="s">
        <v>584</v>
      </c>
      <c r="C182" t="s">
        <v>293</v>
      </c>
      <c r="D182" t="s">
        <v>21</v>
      </c>
      <c r="E182">
        <v>98270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43703</v>
      </c>
      <c r="L182" t="s">
        <v>26</v>
      </c>
      <c r="N182" t="s">
        <v>24</v>
      </c>
    </row>
    <row r="183" spans="1:14" x14ac:dyDescent="0.25">
      <c r="A183" t="s">
        <v>194</v>
      </c>
      <c r="B183" t="s">
        <v>585</v>
      </c>
      <c r="C183" t="s">
        <v>286</v>
      </c>
      <c r="D183" t="s">
        <v>21</v>
      </c>
      <c r="E183">
        <v>98506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43703</v>
      </c>
      <c r="L183" t="s">
        <v>26</v>
      </c>
      <c r="N183" t="s">
        <v>24</v>
      </c>
    </row>
    <row r="184" spans="1:14" x14ac:dyDescent="0.25">
      <c r="A184" t="s">
        <v>586</v>
      </c>
      <c r="B184" t="s">
        <v>587</v>
      </c>
      <c r="C184" t="s">
        <v>422</v>
      </c>
      <c r="D184" t="s">
        <v>21</v>
      </c>
      <c r="E184">
        <v>98275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43703</v>
      </c>
      <c r="L184" t="s">
        <v>26</v>
      </c>
      <c r="N184" t="s">
        <v>24</v>
      </c>
    </row>
    <row r="185" spans="1:14" x14ac:dyDescent="0.25">
      <c r="A185" t="s">
        <v>588</v>
      </c>
      <c r="B185" t="s">
        <v>589</v>
      </c>
      <c r="C185" t="s">
        <v>590</v>
      </c>
      <c r="D185" t="s">
        <v>21</v>
      </c>
      <c r="E185">
        <v>98065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43703</v>
      </c>
      <c r="L185" t="s">
        <v>26</v>
      </c>
      <c r="N185" t="s">
        <v>24</v>
      </c>
    </row>
    <row r="186" spans="1:14" x14ac:dyDescent="0.25">
      <c r="A186" t="s">
        <v>591</v>
      </c>
      <c r="B186" t="s">
        <v>592</v>
      </c>
      <c r="C186" t="s">
        <v>309</v>
      </c>
      <c r="D186" t="s">
        <v>21</v>
      </c>
      <c r="E186">
        <v>98026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43703</v>
      </c>
      <c r="L186" t="s">
        <v>26</v>
      </c>
      <c r="N186" t="s">
        <v>24</v>
      </c>
    </row>
    <row r="187" spans="1:14" x14ac:dyDescent="0.25">
      <c r="A187" t="s">
        <v>124</v>
      </c>
      <c r="B187" t="s">
        <v>593</v>
      </c>
      <c r="C187" t="s">
        <v>492</v>
      </c>
      <c r="D187" t="s">
        <v>21</v>
      </c>
      <c r="E187">
        <v>98516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43703</v>
      </c>
      <c r="L187" t="s">
        <v>26</v>
      </c>
      <c r="N187" t="s">
        <v>24</v>
      </c>
    </row>
    <row r="188" spans="1:14" x14ac:dyDescent="0.25">
      <c r="A188" t="s">
        <v>594</v>
      </c>
      <c r="B188" t="s">
        <v>595</v>
      </c>
      <c r="C188" t="s">
        <v>422</v>
      </c>
      <c r="D188" t="s">
        <v>21</v>
      </c>
      <c r="E188">
        <v>98275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43700</v>
      </c>
      <c r="L188" t="s">
        <v>26</v>
      </c>
      <c r="N188" t="s">
        <v>24</v>
      </c>
    </row>
    <row r="189" spans="1:14" x14ac:dyDescent="0.25">
      <c r="A189" t="s">
        <v>596</v>
      </c>
      <c r="B189" t="s">
        <v>597</v>
      </c>
      <c r="C189" t="s">
        <v>108</v>
      </c>
      <c r="D189" t="s">
        <v>21</v>
      </c>
      <c r="E189">
        <v>98201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43700</v>
      </c>
      <c r="L189" t="s">
        <v>26</v>
      </c>
      <c r="N189" t="s">
        <v>24</v>
      </c>
    </row>
    <row r="190" spans="1:14" x14ac:dyDescent="0.25">
      <c r="A190" t="s">
        <v>598</v>
      </c>
      <c r="B190" t="s">
        <v>599</v>
      </c>
      <c r="C190" t="s">
        <v>422</v>
      </c>
      <c r="D190" t="s">
        <v>21</v>
      </c>
      <c r="E190">
        <v>98275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43700</v>
      </c>
      <c r="L190" t="s">
        <v>26</v>
      </c>
      <c r="N190" t="s">
        <v>24</v>
      </c>
    </row>
    <row r="191" spans="1:14" x14ac:dyDescent="0.25">
      <c r="A191" t="s">
        <v>111</v>
      </c>
      <c r="B191" t="s">
        <v>600</v>
      </c>
      <c r="C191" t="s">
        <v>268</v>
      </c>
      <c r="D191" t="s">
        <v>21</v>
      </c>
      <c r="E191">
        <v>98168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43700</v>
      </c>
      <c r="L191" t="s">
        <v>26</v>
      </c>
      <c r="N191" t="s">
        <v>24</v>
      </c>
    </row>
    <row r="192" spans="1:14" x14ac:dyDescent="0.25">
      <c r="A192" t="s">
        <v>601</v>
      </c>
      <c r="B192" t="s">
        <v>602</v>
      </c>
      <c r="C192" t="s">
        <v>268</v>
      </c>
      <c r="D192" t="s">
        <v>21</v>
      </c>
      <c r="E192">
        <v>98168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43700</v>
      </c>
      <c r="L192" t="s">
        <v>26</v>
      </c>
      <c r="N192" t="s">
        <v>24</v>
      </c>
    </row>
    <row r="193" spans="1:14" x14ac:dyDescent="0.25">
      <c r="A193" t="s">
        <v>603</v>
      </c>
      <c r="B193" t="s">
        <v>604</v>
      </c>
      <c r="C193" t="s">
        <v>309</v>
      </c>
      <c r="D193" t="s">
        <v>21</v>
      </c>
      <c r="E193">
        <v>98020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43700</v>
      </c>
      <c r="L193" t="s">
        <v>26</v>
      </c>
      <c r="N193" t="s">
        <v>24</v>
      </c>
    </row>
    <row r="194" spans="1:14" x14ac:dyDescent="0.25">
      <c r="A194" t="s">
        <v>607</v>
      </c>
      <c r="B194" t="s">
        <v>567</v>
      </c>
      <c r="C194" t="s">
        <v>422</v>
      </c>
      <c r="D194" t="s">
        <v>21</v>
      </c>
      <c r="E194">
        <v>98275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43700</v>
      </c>
      <c r="L194" t="s">
        <v>26</v>
      </c>
      <c r="N194" t="s">
        <v>24</v>
      </c>
    </row>
    <row r="195" spans="1:14" x14ac:dyDescent="0.25">
      <c r="A195" t="s">
        <v>608</v>
      </c>
      <c r="B195" t="s">
        <v>609</v>
      </c>
      <c r="C195" t="s">
        <v>268</v>
      </c>
      <c r="D195" t="s">
        <v>21</v>
      </c>
      <c r="E195">
        <v>98168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43700</v>
      </c>
      <c r="L195" t="s">
        <v>26</v>
      </c>
      <c r="N195" t="s">
        <v>24</v>
      </c>
    </row>
    <row r="196" spans="1:14" x14ac:dyDescent="0.25">
      <c r="A196" t="s">
        <v>612</v>
      </c>
      <c r="B196" t="s">
        <v>613</v>
      </c>
      <c r="C196" t="s">
        <v>614</v>
      </c>
      <c r="D196" t="s">
        <v>21</v>
      </c>
      <c r="E196">
        <v>98674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43699</v>
      </c>
      <c r="L196" t="s">
        <v>26</v>
      </c>
      <c r="N196" t="s">
        <v>24</v>
      </c>
    </row>
    <row r="197" spans="1:14" x14ac:dyDescent="0.25">
      <c r="A197" t="s">
        <v>615</v>
      </c>
      <c r="B197" t="s">
        <v>616</v>
      </c>
      <c r="C197" t="s">
        <v>463</v>
      </c>
      <c r="D197" t="s">
        <v>21</v>
      </c>
      <c r="E197">
        <v>98632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43699</v>
      </c>
      <c r="L197" t="s">
        <v>26</v>
      </c>
      <c r="N197" t="s">
        <v>24</v>
      </c>
    </row>
    <row r="198" spans="1:14" x14ac:dyDescent="0.25">
      <c r="A198" t="s">
        <v>93</v>
      </c>
      <c r="B198" t="s">
        <v>626</v>
      </c>
      <c r="C198" t="s">
        <v>115</v>
      </c>
      <c r="D198" t="s">
        <v>21</v>
      </c>
      <c r="E198">
        <v>98532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43699</v>
      </c>
      <c r="L198" t="s">
        <v>26</v>
      </c>
      <c r="N198" t="s">
        <v>24</v>
      </c>
    </row>
    <row r="199" spans="1:14" x14ac:dyDescent="0.25">
      <c r="A199" t="s">
        <v>628</v>
      </c>
      <c r="B199" t="s">
        <v>629</v>
      </c>
      <c r="C199" t="s">
        <v>630</v>
      </c>
      <c r="D199" t="s">
        <v>21</v>
      </c>
      <c r="E199">
        <v>98237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43699</v>
      </c>
      <c r="L199" t="s">
        <v>26</v>
      </c>
      <c r="N199" t="s">
        <v>24</v>
      </c>
    </row>
    <row r="200" spans="1:14" x14ac:dyDescent="0.25">
      <c r="A200" t="s">
        <v>413</v>
      </c>
      <c r="B200" t="s">
        <v>631</v>
      </c>
      <c r="C200" t="s">
        <v>632</v>
      </c>
      <c r="D200" t="s">
        <v>21</v>
      </c>
      <c r="E200">
        <v>98036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43699</v>
      </c>
      <c r="L200" t="s">
        <v>26</v>
      </c>
      <c r="N200" t="s">
        <v>24</v>
      </c>
    </row>
    <row r="201" spans="1:14" x14ac:dyDescent="0.25">
      <c r="A201" t="s">
        <v>633</v>
      </c>
      <c r="B201" t="s">
        <v>634</v>
      </c>
      <c r="C201" t="s">
        <v>590</v>
      </c>
      <c r="D201" t="s">
        <v>21</v>
      </c>
      <c r="E201">
        <v>98065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43699</v>
      </c>
      <c r="L201" t="s">
        <v>26</v>
      </c>
      <c r="N201" t="s">
        <v>24</v>
      </c>
    </row>
    <row r="202" spans="1:14" x14ac:dyDescent="0.25">
      <c r="A202" t="s">
        <v>242</v>
      </c>
      <c r="B202" t="s">
        <v>636</v>
      </c>
      <c r="C202" t="s">
        <v>227</v>
      </c>
      <c r="D202" t="s">
        <v>21</v>
      </c>
      <c r="E202">
        <v>98227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43699</v>
      </c>
      <c r="L202" t="s">
        <v>26</v>
      </c>
      <c r="N202" t="s">
        <v>24</v>
      </c>
    </row>
    <row r="203" spans="1:14" x14ac:dyDescent="0.25">
      <c r="A203" t="s">
        <v>637</v>
      </c>
      <c r="B203" t="s">
        <v>638</v>
      </c>
      <c r="C203" t="s">
        <v>115</v>
      </c>
      <c r="D203" t="s">
        <v>21</v>
      </c>
      <c r="E203">
        <v>98532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43699</v>
      </c>
      <c r="L203" t="s">
        <v>26</v>
      </c>
      <c r="N203" t="s">
        <v>24</v>
      </c>
    </row>
    <row r="204" spans="1:14" x14ac:dyDescent="0.25">
      <c r="A204" t="s">
        <v>639</v>
      </c>
      <c r="B204" t="s">
        <v>640</v>
      </c>
      <c r="C204" t="s">
        <v>115</v>
      </c>
      <c r="D204" t="s">
        <v>21</v>
      </c>
      <c r="E204">
        <v>98532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43699</v>
      </c>
      <c r="L204" t="s">
        <v>26</v>
      </c>
      <c r="N204" t="s">
        <v>24</v>
      </c>
    </row>
    <row r="205" spans="1:14" x14ac:dyDescent="0.25">
      <c r="A205" t="s">
        <v>641</v>
      </c>
      <c r="B205" t="s">
        <v>642</v>
      </c>
      <c r="C205" t="s">
        <v>261</v>
      </c>
      <c r="D205" t="s">
        <v>21</v>
      </c>
      <c r="E205">
        <v>99202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43699</v>
      </c>
      <c r="L205" t="s">
        <v>26</v>
      </c>
      <c r="N205" t="s">
        <v>24</v>
      </c>
    </row>
    <row r="206" spans="1:14" x14ac:dyDescent="0.25">
      <c r="A206" t="s">
        <v>643</v>
      </c>
      <c r="B206" t="s">
        <v>644</v>
      </c>
      <c r="C206" t="s">
        <v>20</v>
      </c>
      <c r="D206" t="s">
        <v>21</v>
      </c>
      <c r="E206">
        <v>98106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43699</v>
      </c>
      <c r="L206" t="s">
        <v>26</v>
      </c>
      <c r="N206" t="s">
        <v>24</v>
      </c>
    </row>
    <row r="207" spans="1:14" x14ac:dyDescent="0.25">
      <c r="A207" t="s">
        <v>647</v>
      </c>
      <c r="B207" t="s">
        <v>648</v>
      </c>
      <c r="C207" t="s">
        <v>20</v>
      </c>
      <c r="D207" t="s">
        <v>21</v>
      </c>
      <c r="E207">
        <v>98106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43699</v>
      </c>
      <c r="L207" t="s">
        <v>26</v>
      </c>
      <c r="N207" t="s">
        <v>24</v>
      </c>
    </row>
    <row r="208" spans="1:14" x14ac:dyDescent="0.25">
      <c r="A208" t="s">
        <v>651</v>
      </c>
      <c r="B208" t="s">
        <v>652</v>
      </c>
      <c r="C208" t="s">
        <v>92</v>
      </c>
      <c r="D208" t="s">
        <v>21</v>
      </c>
      <c r="E208">
        <v>98273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43699</v>
      </c>
      <c r="L208" t="s">
        <v>26</v>
      </c>
      <c r="N208" t="s">
        <v>24</v>
      </c>
    </row>
    <row r="209" spans="1:14" x14ac:dyDescent="0.25">
      <c r="A209" t="s">
        <v>655</v>
      </c>
      <c r="B209" t="s">
        <v>656</v>
      </c>
      <c r="C209" t="s">
        <v>657</v>
      </c>
      <c r="D209" t="s">
        <v>21</v>
      </c>
      <c r="E209">
        <v>98277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43698</v>
      </c>
      <c r="L209" t="s">
        <v>26</v>
      </c>
      <c r="N209" t="s">
        <v>24</v>
      </c>
    </row>
    <row r="210" spans="1:14" x14ac:dyDescent="0.25">
      <c r="A210" t="s">
        <v>658</v>
      </c>
      <c r="B210" t="s">
        <v>659</v>
      </c>
      <c r="C210" t="s">
        <v>660</v>
      </c>
      <c r="D210" t="s">
        <v>21</v>
      </c>
      <c r="E210">
        <v>98383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43698</v>
      </c>
      <c r="L210" t="s">
        <v>26</v>
      </c>
      <c r="N210" t="s">
        <v>24</v>
      </c>
    </row>
    <row r="211" spans="1:14" x14ac:dyDescent="0.25">
      <c r="A211" t="s">
        <v>352</v>
      </c>
      <c r="B211" t="s">
        <v>661</v>
      </c>
      <c r="C211" t="s">
        <v>151</v>
      </c>
      <c r="D211" t="s">
        <v>21</v>
      </c>
      <c r="E211">
        <v>98499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43698</v>
      </c>
      <c r="L211" t="s">
        <v>26</v>
      </c>
      <c r="N211" t="s">
        <v>24</v>
      </c>
    </row>
    <row r="212" spans="1:14" x14ac:dyDescent="0.25">
      <c r="A212" t="s">
        <v>662</v>
      </c>
      <c r="B212" t="s">
        <v>663</v>
      </c>
      <c r="C212" t="s">
        <v>293</v>
      </c>
      <c r="D212" t="s">
        <v>21</v>
      </c>
      <c r="E212">
        <v>98270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43698</v>
      </c>
      <c r="L212" t="s">
        <v>26</v>
      </c>
      <c r="N212" t="s">
        <v>24</v>
      </c>
    </row>
    <row r="213" spans="1:14" x14ac:dyDescent="0.25">
      <c r="A213" t="s">
        <v>664</v>
      </c>
      <c r="B213" t="s">
        <v>665</v>
      </c>
      <c r="C213" t="s">
        <v>666</v>
      </c>
      <c r="D213" t="s">
        <v>21</v>
      </c>
      <c r="E213">
        <v>98304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43698</v>
      </c>
      <c r="L213" t="s">
        <v>26</v>
      </c>
      <c r="N213" t="s">
        <v>24</v>
      </c>
    </row>
    <row r="214" spans="1:14" x14ac:dyDescent="0.25">
      <c r="A214" t="s">
        <v>413</v>
      </c>
      <c r="B214" t="s">
        <v>667</v>
      </c>
      <c r="C214" t="s">
        <v>20</v>
      </c>
      <c r="D214" t="s">
        <v>21</v>
      </c>
      <c r="E214">
        <v>98116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43698</v>
      </c>
      <c r="L214" t="s">
        <v>26</v>
      </c>
      <c r="N214" t="s">
        <v>24</v>
      </c>
    </row>
    <row r="215" spans="1:14" x14ac:dyDescent="0.25">
      <c r="A215" t="s">
        <v>668</v>
      </c>
      <c r="B215" t="s">
        <v>669</v>
      </c>
      <c r="C215" t="s">
        <v>670</v>
      </c>
      <c r="D215" t="s">
        <v>21</v>
      </c>
      <c r="E215">
        <v>99006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43698</v>
      </c>
      <c r="L215" t="s">
        <v>26</v>
      </c>
      <c r="N215" t="s">
        <v>24</v>
      </c>
    </row>
    <row r="216" spans="1:14" x14ac:dyDescent="0.25">
      <c r="A216" t="s">
        <v>242</v>
      </c>
      <c r="B216" t="s">
        <v>671</v>
      </c>
      <c r="C216" t="s">
        <v>246</v>
      </c>
      <c r="D216" t="s">
        <v>21</v>
      </c>
      <c r="E216">
        <v>98311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43698</v>
      </c>
      <c r="L216" t="s">
        <v>26</v>
      </c>
      <c r="N216" t="s">
        <v>24</v>
      </c>
    </row>
    <row r="217" spans="1:14" x14ac:dyDescent="0.25">
      <c r="A217" t="s">
        <v>244</v>
      </c>
      <c r="B217" t="s">
        <v>672</v>
      </c>
      <c r="C217" t="s">
        <v>97</v>
      </c>
      <c r="D217" t="s">
        <v>21</v>
      </c>
      <c r="E217">
        <v>98233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43698</v>
      </c>
      <c r="L217" t="s">
        <v>26</v>
      </c>
      <c r="N217" t="s">
        <v>24</v>
      </c>
    </row>
    <row r="218" spans="1:14" x14ac:dyDescent="0.25">
      <c r="A218" t="s">
        <v>673</v>
      </c>
      <c r="B218" t="s">
        <v>674</v>
      </c>
      <c r="C218" t="s">
        <v>92</v>
      </c>
      <c r="D218" t="s">
        <v>21</v>
      </c>
      <c r="E218">
        <v>98273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43698</v>
      </c>
      <c r="L218" t="s">
        <v>26</v>
      </c>
      <c r="N218" t="s">
        <v>24</v>
      </c>
    </row>
    <row r="219" spans="1:14" x14ac:dyDescent="0.25">
      <c r="A219" t="s">
        <v>675</v>
      </c>
      <c r="B219" t="s">
        <v>676</v>
      </c>
      <c r="C219" t="s">
        <v>20</v>
      </c>
      <c r="D219" t="s">
        <v>21</v>
      </c>
      <c r="E219">
        <v>98106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43698</v>
      </c>
      <c r="L219" t="s">
        <v>26</v>
      </c>
      <c r="N219" t="s">
        <v>24</v>
      </c>
    </row>
    <row r="220" spans="1:14" x14ac:dyDescent="0.25">
      <c r="A220" t="s">
        <v>677</v>
      </c>
      <c r="B220" t="s">
        <v>678</v>
      </c>
      <c r="C220" t="s">
        <v>679</v>
      </c>
      <c r="D220" t="s">
        <v>21</v>
      </c>
      <c r="E220">
        <v>98580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43698</v>
      </c>
      <c r="L220" t="s">
        <v>26</v>
      </c>
      <c r="N220" t="s">
        <v>24</v>
      </c>
    </row>
    <row r="221" spans="1:14" x14ac:dyDescent="0.25">
      <c r="A221" t="s">
        <v>680</v>
      </c>
      <c r="B221" t="s">
        <v>681</v>
      </c>
      <c r="C221" t="s">
        <v>20</v>
      </c>
      <c r="D221" t="s">
        <v>21</v>
      </c>
      <c r="E221">
        <v>98106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43698</v>
      </c>
      <c r="L221" t="s">
        <v>26</v>
      </c>
      <c r="N221" t="s">
        <v>24</v>
      </c>
    </row>
    <row r="222" spans="1:14" x14ac:dyDescent="0.25">
      <c r="A222" t="s">
        <v>194</v>
      </c>
      <c r="B222" t="s">
        <v>682</v>
      </c>
      <c r="C222" t="s">
        <v>304</v>
      </c>
      <c r="D222" t="s">
        <v>21</v>
      </c>
      <c r="E222">
        <v>98328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43698</v>
      </c>
      <c r="L222" t="s">
        <v>26</v>
      </c>
      <c r="N222" t="s">
        <v>24</v>
      </c>
    </row>
    <row r="223" spans="1:14" x14ac:dyDescent="0.25">
      <c r="A223" t="s">
        <v>683</v>
      </c>
      <c r="B223" t="s">
        <v>684</v>
      </c>
      <c r="C223" t="s">
        <v>218</v>
      </c>
      <c r="D223" t="s">
        <v>21</v>
      </c>
      <c r="E223">
        <v>98391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43698</v>
      </c>
      <c r="L223" t="s">
        <v>26</v>
      </c>
      <c r="N223" t="s">
        <v>24</v>
      </c>
    </row>
    <row r="224" spans="1:14" x14ac:dyDescent="0.25">
      <c r="A224" t="s">
        <v>685</v>
      </c>
      <c r="B224" t="s">
        <v>686</v>
      </c>
      <c r="C224" t="s">
        <v>687</v>
      </c>
      <c r="D224" t="s">
        <v>21</v>
      </c>
      <c r="E224">
        <v>98382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43698</v>
      </c>
      <c r="L224" t="s">
        <v>26</v>
      </c>
      <c r="N224" t="s">
        <v>24</v>
      </c>
    </row>
    <row r="225" spans="1:14" x14ac:dyDescent="0.25">
      <c r="A225" t="s">
        <v>688</v>
      </c>
      <c r="B225" t="s">
        <v>689</v>
      </c>
      <c r="C225" t="s">
        <v>165</v>
      </c>
      <c r="D225" t="s">
        <v>21</v>
      </c>
      <c r="E225">
        <v>98374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43698</v>
      </c>
      <c r="L225" t="s">
        <v>26</v>
      </c>
      <c r="N225" t="s">
        <v>24</v>
      </c>
    </row>
    <row r="226" spans="1:14" x14ac:dyDescent="0.25">
      <c r="A226" t="s">
        <v>690</v>
      </c>
      <c r="B226" t="s">
        <v>691</v>
      </c>
      <c r="C226" t="s">
        <v>145</v>
      </c>
      <c r="D226" t="s">
        <v>21</v>
      </c>
      <c r="E226">
        <v>98387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43698</v>
      </c>
      <c r="L226" t="s">
        <v>26</v>
      </c>
      <c r="N226" t="s">
        <v>24</v>
      </c>
    </row>
    <row r="227" spans="1:14" x14ac:dyDescent="0.25">
      <c r="A227" t="s">
        <v>692</v>
      </c>
      <c r="B227" t="s">
        <v>693</v>
      </c>
      <c r="C227" t="s">
        <v>165</v>
      </c>
      <c r="D227" t="s">
        <v>21</v>
      </c>
      <c r="E227">
        <v>98373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43698</v>
      </c>
      <c r="L227" t="s">
        <v>26</v>
      </c>
      <c r="N227" t="s">
        <v>24</v>
      </c>
    </row>
    <row r="228" spans="1:14" x14ac:dyDescent="0.25">
      <c r="A228" t="s">
        <v>694</v>
      </c>
      <c r="B228" t="s">
        <v>695</v>
      </c>
      <c r="C228" t="s">
        <v>209</v>
      </c>
      <c r="D228" t="s">
        <v>21</v>
      </c>
      <c r="E228">
        <v>98031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43697</v>
      </c>
      <c r="L228" t="s">
        <v>26</v>
      </c>
      <c r="N228" t="s">
        <v>24</v>
      </c>
    </row>
    <row r="229" spans="1:14" x14ac:dyDescent="0.25">
      <c r="A229" t="s">
        <v>696</v>
      </c>
      <c r="B229" t="s">
        <v>697</v>
      </c>
      <c r="C229" t="s">
        <v>236</v>
      </c>
      <c r="D229" t="s">
        <v>21</v>
      </c>
      <c r="E229">
        <v>98445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43697</v>
      </c>
      <c r="L229" t="s">
        <v>26</v>
      </c>
      <c r="N229" t="s">
        <v>24</v>
      </c>
    </row>
    <row r="230" spans="1:14" x14ac:dyDescent="0.25">
      <c r="A230" t="s">
        <v>698</v>
      </c>
      <c r="B230" t="s">
        <v>699</v>
      </c>
      <c r="C230" t="s">
        <v>236</v>
      </c>
      <c r="D230" t="s">
        <v>21</v>
      </c>
      <c r="E230">
        <v>98405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43697</v>
      </c>
      <c r="L230" t="s">
        <v>26</v>
      </c>
      <c r="N230" t="s">
        <v>24</v>
      </c>
    </row>
    <row r="231" spans="1:14" x14ac:dyDescent="0.25">
      <c r="A231" t="s">
        <v>700</v>
      </c>
      <c r="B231" t="s">
        <v>701</v>
      </c>
      <c r="C231" t="s">
        <v>261</v>
      </c>
      <c r="D231" t="s">
        <v>21</v>
      </c>
      <c r="E231">
        <v>99201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43697</v>
      </c>
      <c r="L231" t="s">
        <v>26</v>
      </c>
      <c r="N231" t="s">
        <v>24</v>
      </c>
    </row>
    <row r="232" spans="1:14" x14ac:dyDescent="0.25">
      <c r="A232" t="s">
        <v>702</v>
      </c>
      <c r="B232" t="s">
        <v>703</v>
      </c>
      <c r="C232" t="s">
        <v>101</v>
      </c>
      <c r="D232" t="s">
        <v>21</v>
      </c>
      <c r="E232">
        <v>98284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43697</v>
      </c>
      <c r="L232" t="s">
        <v>26</v>
      </c>
      <c r="N232" t="s">
        <v>24</v>
      </c>
    </row>
    <row r="233" spans="1:14" x14ac:dyDescent="0.25">
      <c r="A233" t="s">
        <v>704</v>
      </c>
      <c r="B233" t="s">
        <v>705</v>
      </c>
      <c r="C233" t="s">
        <v>92</v>
      </c>
      <c r="D233" t="s">
        <v>21</v>
      </c>
      <c r="E233">
        <v>98273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43697</v>
      </c>
      <c r="L233" t="s">
        <v>26</v>
      </c>
      <c r="N233" t="s">
        <v>24</v>
      </c>
    </row>
    <row r="234" spans="1:14" x14ac:dyDescent="0.25">
      <c r="A234" t="s">
        <v>244</v>
      </c>
      <c r="B234" t="s">
        <v>706</v>
      </c>
      <c r="C234" t="s">
        <v>215</v>
      </c>
      <c r="D234" t="s">
        <v>21</v>
      </c>
      <c r="E234">
        <v>98003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43697</v>
      </c>
      <c r="L234" t="s">
        <v>26</v>
      </c>
      <c r="N234" t="s">
        <v>24</v>
      </c>
    </row>
    <row r="235" spans="1:14" x14ac:dyDescent="0.25">
      <c r="A235" t="s">
        <v>707</v>
      </c>
      <c r="B235" t="s">
        <v>708</v>
      </c>
      <c r="C235" t="s">
        <v>236</v>
      </c>
      <c r="D235" t="s">
        <v>21</v>
      </c>
      <c r="E235">
        <v>98446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43697</v>
      </c>
      <c r="L235" t="s">
        <v>26</v>
      </c>
      <c r="N235" t="s">
        <v>24</v>
      </c>
    </row>
    <row r="236" spans="1:14" x14ac:dyDescent="0.25">
      <c r="A236" t="s">
        <v>583</v>
      </c>
      <c r="B236" t="s">
        <v>709</v>
      </c>
      <c r="C236" t="s">
        <v>266</v>
      </c>
      <c r="D236" t="s">
        <v>21</v>
      </c>
      <c r="E236">
        <v>98002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43697</v>
      </c>
      <c r="L236" t="s">
        <v>26</v>
      </c>
      <c r="N236" t="s">
        <v>24</v>
      </c>
    </row>
    <row r="237" spans="1:14" x14ac:dyDescent="0.25">
      <c r="A237" t="s">
        <v>710</v>
      </c>
      <c r="B237" t="s">
        <v>711</v>
      </c>
      <c r="C237" t="s">
        <v>97</v>
      </c>
      <c r="D237" t="s">
        <v>21</v>
      </c>
      <c r="E237">
        <v>98233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43697</v>
      </c>
      <c r="L237" t="s">
        <v>26</v>
      </c>
      <c r="N237" t="s">
        <v>24</v>
      </c>
    </row>
    <row r="238" spans="1:14" x14ac:dyDescent="0.25">
      <c r="A238" t="s">
        <v>712</v>
      </c>
      <c r="B238" t="s">
        <v>713</v>
      </c>
      <c r="C238" t="s">
        <v>236</v>
      </c>
      <c r="D238" t="s">
        <v>21</v>
      </c>
      <c r="E238">
        <v>98403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43697</v>
      </c>
      <c r="L238" t="s">
        <v>26</v>
      </c>
      <c r="N238" t="s">
        <v>24</v>
      </c>
    </row>
    <row r="239" spans="1:14" x14ac:dyDescent="0.25">
      <c r="A239" t="s">
        <v>714</v>
      </c>
      <c r="B239" t="s">
        <v>715</v>
      </c>
      <c r="C239" t="s">
        <v>209</v>
      </c>
      <c r="D239" t="s">
        <v>21</v>
      </c>
      <c r="E239">
        <v>98032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43697</v>
      </c>
      <c r="L239" t="s">
        <v>26</v>
      </c>
      <c r="N239" t="s">
        <v>24</v>
      </c>
    </row>
    <row r="240" spans="1:14" x14ac:dyDescent="0.25">
      <c r="A240" t="s">
        <v>716</v>
      </c>
      <c r="B240" t="s">
        <v>717</v>
      </c>
      <c r="C240" t="s">
        <v>209</v>
      </c>
      <c r="D240" t="s">
        <v>21</v>
      </c>
      <c r="E240">
        <v>98030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43697</v>
      </c>
      <c r="L240" t="s">
        <v>26</v>
      </c>
      <c r="N240" t="s">
        <v>24</v>
      </c>
    </row>
    <row r="241" spans="1:14" x14ac:dyDescent="0.25">
      <c r="A241" t="s">
        <v>718</v>
      </c>
      <c r="B241" t="s">
        <v>719</v>
      </c>
      <c r="C241" t="s">
        <v>720</v>
      </c>
      <c r="D241" t="s">
        <v>21</v>
      </c>
      <c r="E241">
        <v>99026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43697</v>
      </c>
      <c r="L241" t="s">
        <v>26</v>
      </c>
      <c r="N241" t="s">
        <v>24</v>
      </c>
    </row>
    <row r="242" spans="1:14" x14ac:dyDescent="0.25">
      <c r="A242" t="s">
        <v>194</v>
      </c>
      <c r="B242" t="s">
        <v>721</v>
      </c>
      <c r="C242" t="s">
        <v>722</v>
      </c>
      <c r="D242" t="s">
        <v>21</v>
      </c>
      <c r="E242">
        <v>98047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43697</v>
      </c>
      <c r="L242" t="s">
        <v>26</v>
      </c>
      <c r="N242" t="s">
        <v>24</v>
      </c>
    </row>
    <row r="243" spans="1:14" x14ac:dyDescent="0.25">
      <c r="A243" t="s">
        <v>723</v>
      </c>
      <c r="B243" t="s">
        <v>724</v>
      </c>
      <c r="C243" t="s">
        <v>101</v>
      </c>
      <c r="D243" t="s">
        <v>21</v>
      </c>
      <c r="E243">
        <v>98284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43697</v>
      </c>
      <c r="L243" t="s">
        <v>26</v>
      </c>
      <c r="N243" t="s">
        <v>24</v>
      </c>
    </row>
    <row r="244" spans="1:14" x14ac:dyDescent="0.25">
      <c r="A244" t="s">
        <v>405</v>
      </c>
      <c r="B244" t="s">
        <v>725</v>
      </c>
      <c r="C244" t="s">
        <v>293</v>
      </c>
      <c r="D244" t="s">
        <v>21</v>
      </c>
      <c r="E244">
        <v>98270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43697</v>
      </c>
      <c r="L244" t="s">
        <v>26</v>
      </c>
      <c r="N244" t="s">
        <v>24</v>
      </c>
    </row>
    <row r="245" spans="1:14" x14ac:dyDescent="0.25">
      <c r="A245" t="s">
        <v>98</v>
      </c>
      <c r="B245" t="s">
        <v>726</v>
      </c>
      <c r="C245" t="s">
        <v>227</v>
      </c>
      <c r="D245" t="s">
        <v>21</v>
      </c>
      <c r="E245">
        <v>98225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43697</v>
      </c>
      <c r="L245" t="s">
        <v>26</v>
      </c>
      <c r="N245" t="s">
        <v>24</v>
      </c>
    </row>
    <row r="246" spans="1:14" x14ac:dyDescent="0.25">
      <c r="A246" t="s">
        <v>727</v>
      </c>
      <c r="B246" t="s">
        <v>728</v>
      </c>
      <c r="C246" t="s">
        <v>236</v>
      </c>
      <c r="D246" t="s">
        <v>21</v>
      </c>
      <c r="E246">
        <v>98409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43697</v>
      </c>
      <c r="L246" t="s">
        <v>26</v>
      </c>
      <c r="N246" t="s">
        <v>24</v>
      </c>
    </row>
    <row r="247" spans="1:14" x14ac:dyDescent="0.25">
      <c r="A247" t="s">
        <v>729</v>
      </c>
      <c r="B247" t="s">
        <v>730</v>
      </c>
      <c r="C247" t="s">
        <v>20</v>
      </c>
      <c r="D247" t="s">
        <v>21</v>
      </c>
      <c r="E247">
        <v>98109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43696</v>
      </c>
      <c r="L247" t="s">
        <v>26</v>
      </c>
      <c r="N247" t="s">
        <v>24</v>
      </c>
    </row>
    <row r="248" spans="1:14" x14ac:dyDescent="0.25">
      <c r="A248" t="s">
        <v>731</v>
      </c>
      <c r="B248" t="s">
        <v>732</v>
      </c>
      <c r="C248" t="s">
        <v>261</v>
      </c>
      <c r="D248" t="s">
        <v>21</v>
      </c>
      <c r="E248">
        <v>99218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43696</v>
      </c>
      <c r="L248" t="s">
        <v>26</v>
      </c>
      <c r="N248" t="s">
        <v>24</v>
      </c>
    </row>
    <row r="249" spans="1:14" x14ac:dyDescent="0.25">
      <c r="A249" t="s">
        <v>733</v>
      </c>
      <c r="B249" t="s">
        <v>734</v>
      </c>
      <c r="C249" t="s">
        <v>255</v>
      </c>
      <c r="D249" t="s">
        <v>21</v>
      </c>
      <c r="E249">
        <v>98626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43696</v>
      </c>
      <c r="L249" t="s">
        <v>26</v>
      </c>
      <c r="N249" t="s">
        <v>24</v>
      </c>
    </row>
    <row r="250" spans="1:14" x14ac:dyDescent="0.25">
      <c r="A250" t="s">
        <v>735</v>
      </c>
      <c r="B250" t="s">
        <v>736</v>
      </c>
      <c r="C250" t="s">
        <v>670</v>
      </c>
      <c r="D250" t="s">
        <v>21</v>
      </c>
      <c r="E250">
        <v>99006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43696</v>
      </c>
      <c r="L250" t="s">
        <v>26</v>
      </c>
      <c r="N250" t="s">
        <v>24</v>
      </c>
    </row>
    <row r="251" spans="1:14" x14ac:dyDescent="0.25">
      <c r="A251" t="s">
        <v>737</v>
      </c>
      <c r="B251" t="s">
        <v>738</v>
      </c>
      <c r="C251" t="s">
        <v>255</v>
      </c>
      <c r="D251" t="s">
        <v>21</v>
      </c>
      <c r="E251">
        <v>98626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43696</v>
      </c>
      <c r="L251" t="s">
        <v>26</v>
      </c>
      <c r="N251" t="s">
        <v>24</v>
      </c>
    </row>
    <row r="252" spans="1:14" x14ac:dyDescent="0.25">
      <c r="A252" t="s">
        <v>739</v>
      </c>
      <c r="B252" t="s">
        <v>740</v>
      </c>
      <c r="C252" t="s">
        <v>670</v>
      </c>
      <c r="D252" t="s">
        <v>21</v>
      </c>
      <c r="E252">
        <v>99006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43696</v>
      </c>
      <c r="L252" t="s">
        <v>26</v>
      </c>
      <c r="N252" t="s">
        <v>24</v>
      </c>
    </row>
    <row r="253" spans="1:14" x14ac:dyDescent="0.25">
      <c r="A253" t="s">
        <v>741</v>
      </c>
      <c r="B253" t="s">
        <v>742</v>
      </c>
      <c r="C253" t="s">
        <v>743</v>
      </c>
      <c r="D253" t="s">
        <v>21</v>
      </c>
      <c r="E253">
        <v>98597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43696</v>
      </c>
      <c r="L253" t="s">
        <v>26</v>
      </c>
      <c r="N253" t="s">
        <v>24</v>
      </c>
    </row>
    <row r="254" spans="1:14" x14ac:dyDescent="0.25">
      <c r="A254" t="s">
        <v>744</v>
      </c>
      <c r="B254" t="s">
        <v>745</v>
      </c>
      <c r="C254" t="s">
        <v>670</v>
      </c>
      <c r="D254" t="s">
        <v>21</v>
      </c>
      <c r="E254">
        <v>99006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43696</v>
      </c>
      <c r="L254" t="s">
        <v>26</v>
      </c>
      <c r="N254" t="s">
        <v>24</v>
      </c>
    </row>
    <row r="255" spans="1:14" x14ac:dyDescent="0.25">
      <c r="A255" t="s">
        <v>746</v>
      </c>
      <c r="B255" t="s">
        <v>747</v>
      </c>
      <c r="C255" t="s">
        <v>151</v>
      </c>
      <c r="D255" t="s">
        <v>21</v>
      </c>
      <c r="E255">
        <v>98498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43696</v>
      </c>
      <c r="L255" t="s">
        <v>26</v>
      </c>
      <c r="N255" t="s">
        <v>24</v>
      </c>
    </row>
    <row r="256" spans="1:14" x14ac:dyDescent="0.25">
      <c r="A256" t="s">
        <v>748</v>
      </c>
      <c r="B256" t="s">
        <v>749</v>
      </c>
      <c r="C256" t="s">
        <v>750</v>
      </c>
      <c r="D256" t="s">
        <v>21</v>
      </c>
      <c r="E256">
        <v>99166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43696</v>
      </c>
      <c r="L256" t="s">
        <v>26</v>
      </c>
      <c r="N256" t="s">
        <v>24</v>
      </c>
    </row>
    <row r="257" spans="1:14" x14ac:dyDescent="0.25">
      <c r="A257" t="s">
        <v>751</v>
      </c>
      <c r="B257" t="s">
        <v>752</v>
      </c>
      <c r="C257" t="s">
        <v>293</v>
      </c>
      <c r="D257" t="s">
        <v>21</v>
      </c>
      <c r="E257">
        <v>98271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43696</v>
      </c>
      <c r="L257" t="s">
        <v>26</v>
      </c>
      <c r="N257" t="s">
        <v>24</v>
      </c>
    </row>
    <row r="258" spans="1:14" x14ac:dyDescent="0.25">
      <c r="A258" t="s">
        <v>179</v>
      </c>
      <c r="B258" t="s">
        <v>753</v>
      </c>
      <c r="C258" t="s">
        <v>151</v>
      </c>
      <c r="D258" t="s">
        <v>21</v>
      </c>
      <c r="E258">
        <v>98499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43696</v>
      </c>
      <c r="L258" t="s">
        <v>26</v>
      </c>
      <c r="N258" t="s">
        <v>24</v>
      </c>
    </row>
    <row r="259" spans="1:14" x14ac:dyDescent="0.25">
      <c r="A259" t="s">
        <v>754</v>
      </c>
      <c r="B259" t="s">
        <v>755</v>
      </c>
      <c r="C259" t="s">
        <v>165</v>
      </c>
      <c r="D259" t="s">
        <v>21</v>
      </c>
      <c r="E259">
        <v>98373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43696</v>
      </c>
      <c r="L259" t="s">
        <v>26</v>
      </c>
      <c r="N259" t="s">
        <v>24</v>
      </c>
    </row>
    <row r="260" spans="1:14" x14ac:dyDescent="0.25">
      <c r="A260" t="s">
        <v>756</v>
      </c>
      <c r="B260" t="s">
        <v>757</v>
      </c>
      <c r="C260" t="s">
        <v>293</v>
      </c>
      <c r="D260" t="s">
        <v>21</v>
      </c>
      <c r="E260">
        <v>98271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43694</v>
      </c>
      <c r="L260" t="s">
        <v>26</v>
      </c>
      <c r="N260" t="s">
        <v>24</v>
      </c>
    </row>
    <row r="261" spans="1:14" x14ac:dyDescent="0.25">
      <c r="A261">
        <v>76</v>
      </c>
      <c r="B261" t="s">
        <v>758</v>
      </c>
      <c r="C261" t="s">
        <v>258</v>
      </c>
      <c r="D261" t="s">
        <v>21</v>
      </c>
      <c r="E261">
        <v>98292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43694</v>
      </c>
      <c r="L261" t="s">
        <v>26</v>
      </c>
      <c r="N261" t="s">
        <v>24</v>
      </c>
    </row>
    <row r="262" spans="1:14" x14ac:dyDescent="0.25">
      <c r="A262" t="s">
        <v>759</v>
      </c>
      <c r="B262" t="s">
        <v>760</v>
      </c>
      <c r="C262" t="s">
        <v>293</v>
      </c>
      <c r="D262" t="s">
        <v>21</v>
      </c>
      <c r="E262">
        <v>98271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43694</v>
      </c>
      <c r="L262" t="s">
        <v>26</v>
      </c>
      <c r="N262" t="s">
        <v>24</v>
      </c>
    </row>
    <row r="263" spans="1:14" x14ac:dyDescent="0.25">
      <c r="A263" t="s">
        <v>761</v>
      </c>
      <c r="B263" t="s">
        <v>762</v>
      </c>
      <c r="C263" t="s">
        <v>258</v>
      </c>
      <c r="D263" t="s">
        <v>21</v>
      </c>
      <c r="E263">
        <v>98292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43694</v>
      </c>
      <c r="L263" t="s">
        <v>26</v>
      </c>
      <c r="N263" t="s">
        <v>24</v>
      </c>
    </row>
    <row r="264" spans="1:14" x14ac:dyDescent="0.25">
      <c r="A264" t="s">
        <v>763</v>
      </c>
      <c r="B264" t="s">
        <v>764</v>
      </c>
      <c r="C264" t="s">
        <v>765</v>
      </c>
      <c r="D264" t="s">
        <v>21</v>
      </c>
      <c r="E264">
        <v>99163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43693</v>
      </c>
      <c r="L264" t="s">
        <v>26</v>
      </c>
      <c r="N264" t="s">
        <v>24</v>
      </c>
    </row>
    <row r="265" spans="1:14" x14ac:dyDescent="0.25">
      <c r="A265" t="s">
        <v>766</v>
      </c>
      <c r="B265" t="s">
        <v>767</v>
      </c>
      <c r="C265" t="s">
        <v>454</v>
      </c>
      <c r="D265" t="s">
        <v>21</v>
      </c>
      <c r="E265">
        <v>98007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43693</v>
      </c>
      <c r="L265" t="s">
        <v>26</v>
      </c>
      <c r="N265" t="s">
        <v>24</v>
      </c>
    </row>
    <row r="266" spans="1:14" x14ac:dyDescent="0.25">
      <c r="A266" t="s">
        <v>768</v>
      </c>
      <c r="B266" t="s">
        <v>769</v>
      </c>
      <c r="C266" t="s">
        <v>770</v>
      </c>
      <c r="D266" t="s">
        <v>21</v>
      </c>
      <c r="E266">
        <v>99111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43693</v>
      </c>
      <c r="L266" t="s">
        <v>26</v>
      </c>
      <c r="N266" t="s">
        <v>24</v>
      </c>
    </row>
    <row r="267" spans="1:14" x14ac:dyDescent="0.25">
      <c r="A267" t="s">
        <v>771</v>
      </c>
      <c r="B267" t="s">
        <v>772</v>
      </c>
      <c r="C267" t="s">
        <v>770</v>
      </c>
      <c r="D267" t="s">
        <v>21</v>
      </c>
      <c r="E267">
        <v>99111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43693</v>
      </c>
      <c r="L267" t="s">
        <v>26</v>
      </c>
      <c r="N267" t="s">
        <v>24</v>
      </c>
    </row>
    <row r="268" spans="1:14" x14ac:dyDescent="0.25">
      <c r="A268" t="s">
        <v>773</v>
      </c>
      <c r="B268" t="s">
        <v>774</v>
      </c>
      <c r="C268" t="s">
        <v>632</v>
      </c>
      <c r="D268" t="s">
        <v>21</v>
      </c>
      <c r="E268">
        <v>98087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43693</v>
      </c>
      <c r="L268" t="s">
        <v>26</v>
      </c>
      <c r="N268" t="s">
        <v>24</v>
      </c>
    </row>
    <row r="269" spans="1:14" x14ac:dyDescent="0.25">
      <c r="A269" t="s">
        <v>775</v>
      </c>
      <c r="B269" t="s">
        <v>776</v>
      </c>
      <c r="C269" t="s">
        <v>765</v>
      </c>
      <c r="D269" t="s">
        <v>21</v>
      </c>
      <c r="E269">
        <v>99163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43693</v>
      </c>
      <c r="L269" t="s">
        <v>26</v>
      </c>
      <c r="N269" t="s">
        <v>24</v>
      </c>
    </row>
    <row r="270" spans="1:14" x14ac:dyDescent="0.25">
      <c r="A270" t="s">
        <v>777</v>
      </c>
      <c r="B270" t="s">
        <v>778</v>
      </c>
      <c r="C270" t="s">
        <v>268</v>
      </c>
      <c r="D270" t="s">
        <v>21</v>
      </c>
      <c r="E270">
        <v>98178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43693</v>
      </c>
      <c r="L270" t="s">
        <v>26</v>
      </c>
      <c r="N270" t="s">
        <v>24</v>
      </c>
    </row>
    <row r="271" spans="1:14" x14ac:dyDescent="0.25">
      <c r="A271" t="s">
        <v>242</v>
      </c>
      <c r="B271" t="s">
        <v>779</v>
      </c>
      <c r="C271" t="s">
        <v>268</v>
      </c>
      <c r="D271" t="s">
        <v>21</v>
      </c>
      <c r="E271">
        <v>98168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43693</v>
      </c>
      <c r="L271" t="s">
        <v>26</v>
      </c>
      <c r="N271" t="s">
        <v>24</v>
      </c>
    </row>
    <row r="272" spans="1:14" x14ac:dyDescent="0.25">
      <c r="A272" t="s">
        <v>780</v>
      </c>
      <c r="B272" t="s">
        <v>781</v>
      </c>
      <c r="C272" t="s">
        <v>782</v>
      </c>
      <c r="D272" t="s">
        <v>21</v>
      </c>
      <c r="E272">
        <v>98043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43693</v>
      </c>
      <c r="L272" t="s">
        <v>26</v>
      </c>
      <c r="N272" t="s">
        <v>24</v>
      </c>
    </row>
    <row r="273" spans="1:14" x14ac:dyDescent="0.25">
      <c r="A273" t="s">
        <v>783</v>
      </c>
      <c r="B273" t="s">
        <v>784</v>
      </c>
      <c r="C273" t="s">
        <v>765</v>
      </c>
      <c r="D273" t="s">
        <v>21</v>
      </c>
      <c r="E273">
        <v>99163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43693</v>
      </c>
      <c r="L273" t="s">
        <v>26</v>
      </c>
      <c r="N273" t="s">
        <v>24</v>
      </c>
    </row>
    <row r="274" spans="1:14" x14ac:dyDescent="0.25">
      <c r="A274" t="s">
        <v>785</v>
      </c>
      <c r="B274" t="s">
        <v>786</v>
      </c>
      <c r="C274" t="s">
        <v>787</v>
      </c>
      <c r="D274" t="s">
        <v>21</v>
      </c>
      <c r="E274">
        <v>99158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43693</v>
      </c>
      <c r="L274" t="s">
        <v>26</v>
      </c>
      <c r="N274" t="s">
        <v>24</v>
      </c>
    </row>
    <row r="275" spans="1:14" x14ac:dyDescent="0.25">
      <c r="A275" t="s">
        <v>788</v>
      </c>
      <c r="B275" t="s">
        <v>789</v>
      </c>
      <c r="C275" t="s">
        <v>790</v>
      </c>
      <c r="D275" t="s">
        <v>21</v>
      </c>
      <c r="E275">
        <v>99033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43693</v>
      </c>
      <c r="L275" t="s">
        <v>26</v>
      </c>
      <c r="N275" t="s">
        <v>24</v>
      </c>
    </row>
    <row r="276" spans="1:14" x14ac:dyDescent="0.25">
      <c r="A276" t="s">
        <v>791</v>
      </c>
      <c r="B276" t="s">
        <v>792</v>
      </c>
      <c r="C276" t="s">
        <v>793</v>
      </c>
      <c r="D276" t="s">
        <v>21</v>
      </c>
      <c r="E276">
        <v>99403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43693</v>
      </c>
      <c r="L276" t="s">
        <v>26</v>
      </c>
      <c r="N276" t="s">
        <v>24</v>
      </c>
    </row>
    <row r="277" spans="1:14" x14ac:dyDescent="0.25">
      <c r="A277" t="s">
        <v>794</v>
      </c>
      <c r="B277" t="s">
        <v>795</v>
      </c>
      <c r="C277" t="s">
        <v>268</v>
      </c>
      <c r="D277" t="s">
        <v>21</v>
      </c>
      <c r="E277">
        <v>98168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43693</v>
      </c>
      <c r="L277" t="s">
        <v>26</v>
      </c>
      <c r="N277" t="s">
        <v>24</v>
      </c>
    </row>
    <row r="278" spans="1:14" x14ac:dyDescent="0.25">
      <c r="A278" t="s">
        <v>796</v>
      </c>
      <c r="B278" t="s">
        <v>797</v>
      </c>
      <c r="C278" t="s">
        <v>782</v>
      </c>
      <c r="D278" t="s">
        <v>21</v>
      </c>
      <c r="E278">
        <v>98043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43693</v>
      </c>
      <c r="L278" t="s">
        <v>26</v>
      </c>
      <c r="N278" t="s">
        <v>24</v>
      </c>
    </row>
    <row r="279" spans="1:14" x14ac:dyDescent="0.25">
      <c r="A279" t="s">
        <v>798</v>
      </c>
      <c r="B279" t="s">
        <v>799</v>
      </c>
      <c r="C279" t="s">
        <v>800</v>
      </c>
      <c r="D279" t="s">
        <v>21</v>
      </c>
      <c r="E279">
        <v>98012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43693</v>
      </c>
      <c r="L279" t="s">
        <v>26</v>
      </c>
      <c r="N279" t="s">
        <v>24</v>
      </c>
    </row>
    <row r="280" spans="1:14" x14ac:dyDescent="0.25">
      <c r="A280" t="s">
        <v>801</v>
      </c>
      <c r="B280" t="s">
        <v>802</v>
      </c>
      <c r="C280" t="s">
        <v>92</v>
      </c>
      <c r="D280" t="s">
        <v>21</v>
      </c>
      <c r="E280">
        <v>98273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43692</v>
      </c>
      <c r="L280" t="s">
        <v>26</v>
      </c>
      <c r="N280" t="s">
        <v>24</v>
      </c>
    </row>
    <row r="281" spans="1:14" x14ac:dyDescent="0.25">
      <c r="A281" t="s">
        <v>803</v>
      </c>
      <c r="B281" t="s">
        <v>804</v>
      </c>
      <c r="C281" t="s">
        <v>81</v>
      </c>
      <c r="D281" t="s">
        <v>21</v>
      </c>
      <c r="E281">
        <v>99216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43692</v>
      </c>
      <c r="L281" t="s">
        <v>26</v>
      </c>
      <c r="N281" t="s">
        <v>24</v>
      </c>
    </row>
    <row r="282" spans="1:14" x14ac:dyDescent="0.25">
      <c r="A282" t="s">
        <v>805</v>
      </c>
      <c r="B282" t="s">
        <v>806</v>
      </c>
      <c r="C282" t="s">
        <v>454</v>
      </c>
      <c r="D282" t="s">
        <v>21</v>
      </c>
      <c r="E282">
        <v>98006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43692</v>
      </c>
      <c r="L282" t="s">
        <v>26</v>
      </c>
      <c r="N282" t="s">
        <v>24</v>
      </c>
    </row>
    <row r="283" spans="1:14" x14ac:dyDescent="0.25">
      <c r="A283" t="s">
        <v>807</v>
      </c>
      <c r="B283" t="s">
        <v>808</v>
      </c>
      <c r="C283" t="s">
        <v>20</v>
      </c>
      <c r="D283" t="s">
        <v>21</v>
      </c>
      <c r="E283">
        <v>98109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43692</v>
      </c>
      <c r="L283" t="s">
        <v>26</v>
      </c>
      <c r="N283" t="s">
        <v>24</v>
      </c>
    </row>
    <row r="284" spans="1:14" x14ac:dyDescent="0.25">
      <c r="A284" t="s">
        <v>809</v>
      </c>
      <c r="B284" t="s">
        <v>810</v>
      </c>
      <c r="C284" t="s">
        <v>454</v>
      </c>
      <c r="D284" t="s">
        <v>21</v>
      </c>
      <c r="E284">
        <v>98006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43692</v>
      </c>
      <c r="L284" t="s">
        <v>26</v>
      </c>
      <c r="N284" t="s">
        <v>24</v>
      </c>
    </row>
    <row r="285" spans="1:14" x14ac:dyDescent="0.25">
      <c r="A285" t="s">
        <v>413</v>
      </c>
      <c r="B285" t="s">
        <v>811</v>
      </c>
      <c r="C285" t="s">
        <v>258</v>
      </c>
      <c r="D285" t="s">
        <v>21</v>
      </c>
      <c r="E285">
        <v>98292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43692</v>
      </c>
      <c r="L285" t="s">
        <v>26</v>
      </c>
      <c r="N285" t="s">
        <v>24</v>
      </c>
    </row>
    <row r="286" spans="1:14" x14ac:dyDescent="0.25">
      <c r="A286" t="s">
        <v>812</v>
      </c>
      <c r="B286" t="s">
        <v>813</v>
      </c>
      <c r="C286" t="s">
        <v>56</v>
      </c>
      <c r="D286" t="s">
        <v>21</v>
      </c>
      <c r="E286">
        <v>99352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43692</v>
      </c>
      <c r="L286" t="s">
        <v>26</v>
      </c>
      <c r="N286" t="s">
        <v>24</v>
      </c>
    </row>
    <row r="287" spans="1:14" x14ac:dyDescent="0.25">
      <c r="A287" t="s">
        <v>814</v>
      </c>
      <c r="B287" t="s">
        <v>815</v>
      </c>
      <c r="C287" t="s">
        <v>37</v>
      </c>
      <c r="D287" t="s">
        <v>21</v>
      </c>
      <c r="E287">
        <v>99336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43692</v>
      </c>
      <c r="L287" t="s">
        <v>26</v>
      </c>
      <c r="N287" t="s">
        <v>24</v>
      </c>
    </row>
    <row r="288" spans="1:14" x14ac:dyDescent="0.25">
      <c r="A288" t="s">
        <v>816</v>
      </c>
      <c r="B288" t="s">
        <v>817</v>
      </c>
      <c r="C288" t="s">
        <v>20</v>
      </c>
      <c r="D288" t="s">
        <v>21</v>
      </c>
      <c r="E288">
        <v>98121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43692</v>
      </c>
      <c r="L288" t="s">
        <v>26</v>
      </c>
      <c r="N288" t="s">
        <v>24</v>
      </c>
    </row>
    <row r="289" spans="1:14" x14ac:dyDescent="0.25">
      <c r="A289" t="s">
        <v>818</v>
      </c>
      <c r="B289" t="s">
        <v>819</v>
      </c>
      <c r="C289" t="s">
        <v>92</v>
      </c>
      <c r="D289" t="s">
        <v>21</v>
      </c>
      <c r="E289">
        <v>98273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43692</v>
      </c>
      <c r="L289" t="s">
        <v>26</v>
      </c>
      <c r="N289" t="s">
        <v>24</v>
      </c>
    </row>
    <row r="290" spans="1:14" x14ac:dyDescent="0.25">
      <c r="A290" t="s">
        <v>356</v>
      </c>
      <c r="B290" t="s">
        <v>822</v>
      </c>
      <c r="C290" t="s">
        <v>258</v>
      </c>
      <c r="D290" t="s">
        <v>21</v>
      </c>
      <c r="E290">
        <v>98292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43692</v>
      </c>
      <c r="L290" t="s">
        <v>26</v>
      </c>
      <c r="N290" t="s">
        <v>24</v>
      </c>
    </row>
    <row r="291" spans="1:14" x14ac:dyDescent="0.25">
      <c r="A291" t="s">
        <v>823</v>
      </c>
      <c r="B291" t="s">
        <v>824</v>
      </c>
      <c r="C291" t="s">
        <v>258</v>
      </c>
      <c r="D291" t="s">
        <v>21</v>
      </c>
      <c r="E291">
        <v>98292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43692</v>
      </c>
      <c r="L291" t="s">
        <v>26</v>
      </c>
      <c r="N291" t="s">
        <v>24</v>
      </c>
    </row>
    <row r="292" spans="1:14" x14ac:dyDescent="0.25">
      <c r="A292" t="s">
        <v>825</v>
      </c>
      <c r="B292" t="s">
        <v>826</v>
      </c>
      <c r="C292" t="s">
        <v>92</v>
      </c>
      <c r="D292" t="s">
        <v>21</v>
      </c>
      <c r="E292">
        <v>98273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43692</v>
      </c>
      <c r="L292" t="s">
        <v>26</v>
      </c>
      <c r="N292" t="s">
        <v>24</v>
      </c>
    </row>
    <row r="293" spans="1:14" x14ac:dyDescent="0.25">
      <c r="A293" t="s">
        <v>827</v>
      </c>
      <c r="B293" t="s">
        <v>828</v>
      </c>
      <c r="C293" t="s">
        <v>20</v>
      </c>
      <c r="D293" t="s">
        <v>21</v>
      </c>
      <c r="E293">
        <v>98101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43692</v>
      </c>
      <c r="L293" t="s">
        <v>26</v>
      </c>
      <c r="N293" t="s">
        <v>24</v>
      </c>
    </row>
    <row r="294" spans="1:14" x14ac:dyDescent="0.25">
      <c r="A294" t="s">
        <v>829</v>
      </c>
      <c r="B294" t="s">
        <v>830</v>
      </c>
      <c r="C294" t="s">
        <v>178</v>
      </c>
      <c r="D294" t="s">
        <v>21</v>
      </c>
      <c r="E294">
        <v>98944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43692</v>
      </c>
      <c r="L294" t="s">
        <v>26</v>
      </c>
      <c r="N294" t="s">
        <v>24</v>
      </c>
    </row>
    <row r="295" spans="1:14" x14ac:dyDescent="0.25">
      <c r="A295" t="s">
        <v>831</v>
      </c>
      <c r="B295" t="s">
        <v>832</v>
      </c>
      <c r="C295" t="s">
        <v>833</v>
      </c>
      <c r="D295" t="s">
        <v>21</v>
      </c>
      <c r="E295">
        <v>98284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43692</v>
      </c>
      <c r="L295" t="s">
        <v>26</v>
      </c>
      <c r="N295" t="s">
        <v>24</v>
      </c>
    </row>
    <row r="296" spans="1:14" x14ac:dyDescent="0.25">
      <c r="A296" t="s">
        <v>835</v>
      </c>
      <c r="B296" t="s">
        <v>836</v>
      </c>
      <c r="C296" t="s">
        <v>20</v>
      </c>
      <c r="D296" t="s">
        <v>21</v>
      </c>
      <c r="E296">
        <v>98104</v>
      </c>
      <c r="F296" t="s">
        <v>23</v>
      </c>
      <c r="G296" t="s">
        <v>23</v>
      </c>
      <c r="H296" t="s">
        <v>24</v>
      </c>
      <c r="I296" t="s">
        <v>24</v>
      </c>
      <c r="J296" t="s">
        <v>25</v>
      </c>
      <c r="K296" s="1">
        <v>43692</v>
      </c>
      <c r="L296" t="s">
        <v>26</v>
      </c>
      <c r="N296" t="s">
        <v>24</v>
      </c>
    </row>
    <row r="297" spans="1:14" x14ac:dyDescent="0.25">
      <c r="A297" t="s">
        <v>837</v>
      </c>
      <c r="B297" t="s">
        <v>838</v>
      </c>
      <c r="C297" t="s">
        <v>92</v>
      </c>
      <c r="D297" t="s">
        <v>21</v>
      </c>
      <c r="E297">
        <v>98273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43692</v>
      </c>
      <c r="L297" t="s">
        <v>26</v>
      </c>
      <c r="N297" t="s">
        <v>24</v>
      </c>
    </row>
    <row r="298" spans="1:14" x14ac:dyDescent="0.25">
      <c r="A298" t="s">
        <v>839</v>
      </c>
      <c r="B298" t="s">
        <v>840</v>
      </c>
      <c r="C298" t="s">
        <v>20</v>
      </c>
      <c r="D298" t="s">
        <v>21</v>
      </c>
      <c r="E298">
        <v>98109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43692</v>
      </c>
      <c r="L298" t="s">
        <v>26</v>
      </c>
      <c r="N298" t="s">
        <v>24</v>
      </c>
    </row>
    <row r="299" spans="1:14" x14ac:dyDescent="0.25">
      <c r="A299" t="s">
        <v>98</v>
      </c>
      <c r="B299" t="s">
        <v>841</v>
      </c>
      <c r="C299" t="s">
        <v>258</v>
      </c>
      <c r="D299" t="s">
        <v>21</v>
      </c>
      <c r="E299">
        <v>98292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43692</v>
      </c>
      <c r="L299" t="s">
        <v>26</v>
      </c>
      <c r="N299" t="s">
        <v>24</v>
      </c>
    </row>
    <row r="300" spans="1:14" x14ac:dyDescent="0.25">
      <c r="A300" t="s">
        <v>844</v>
      </c>
      <c r="B300" t="s">
        <v>845</v>
      </c>
      <c r="C300" t="s">
        <v>101</v>
      </c>
      <c r="D300" t="s">
        <v>21</v>
      </c>
      <c r="E300">
        <v>98284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43692</v>
      </c>
      <c r="L300" t="s">
        <v>26</v>
      </c>
      <c r="N300" t="s">
        <v>24</v>
      </c>
    </row>
    <row r="301" spans="1:14" x14ac:dyDescent="0.25">
      <c r="A301" t="s">
        <v>846</v>
      </c>
      <c r="B301" t="s">
        <v>847</v>
      </c>
      <c r="C301" t="s">
        <v>20</v>
      </c>
      <c r="D301" t="s">
        <v>21</v>
      </c>
      <c r="E301">
        <v>98119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43692</v>
      </c>
      <c r="L301" t="s">
        <v>26</v>
      </c>
      <c r="N301" t="s">
        <v>24</v>
      </c>
    </row>
    <row r="302" spans="1:14" x14ac:dyDescent="0.25">
      <c r="A302" t="s">
        <v>848</v>
      </c>
      <c r="B302" t="s">
        <v>849</v>
      </c>
      <c r="C302" t="s">
        <v>20</v>
      </c>
      <c r="D302" t="s">
        <v>21</v>
      </c>
      <c r="E302">
        <v>98104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43691</v>
      </c>
      <c r="L302" t="s">
        <v>26</v>
      </c>
      <c r="N302" t="s">
        <v>24</v>
      </c>
    </row>
    <row r="303" spans="1:14" x14ac:dyDescent="0.25">
      <c r="A303" t="s">
        <v>850</v>
      </c>
      <c r="B303" t="s">
        <v>851</v>
      </c>
      <c r="C303" t="s">
        <v>460</v>
      </c>
      <c r="D303" t="s">
        <v>21</v>
      </c>
      <c r="E303">
        <v>98296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43691</v>
      </c>
      <c r="L303" t="s">
        <v>26</v>
      </c>
      <c r="N303" t="s">
        <v>24</v>
      </c>
    </row>
    <row r="304" spans="1:14" x14ac:dyDescent="0.25">
      <c r="A304" t="s">
        <v>852</v>
      </c>
      <c r="B304" t="s">
        <v>853</v>
      </c>
      <c r="C304" t="s">
        <v>37</v>
      </c>
      <c r="D304" t="s">
        <v>21</v>
      </c>
      <c r="E304">
        <v>99336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43691</v>
      </c>
      <c r="L304" t="s">
        <v>26</v>
      </c>
      <c r="N304" t="s">
        <v>24</v>
      </c>
    </row>
    <row r="305" spans="1:14" x14ac:dyDescent="0.25">
      <c r="A305" t="s">
        <v>852</v>
      </c>
      <c r="B305" t="s">
        <v>854</v>
      </c>
      <c r="C305" t="s">
        <v>37</v>
      </c>
      <c r="D305" t="s">
        <v>21</v>
      </c>
      <c r="E305">
        <v>99336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43691</v>
      </c>
      <c r="L305" t="s">
        <v>26</v>
      </c>
      <c r="N305" t="s">
        <v>24</v>
      </c>
    </row>
    <row r="306" spans="1:14" x14ac:dyDescent="0.25">
      <c r="A306" t="s">
        <v>855</v>
      </c>
      <c r="B306" t="s">
        <v>856</v>
      </c>
      <c r="C306" t="s">
        <v>857</v>
      </c>
      <c r="D306" t="s">
        <v>21</v>
      </c>
      <c r="E306">
        <v>99353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43691</v>
      </c>
      <c r="L306" t="s">
        <v>26</v>
      </c>
      <c r="N306" t="s">
        <v>24</v>
      </c>
    </row>
    <row r="307" spans="1:14" x14ac:dyDescent="0.25">
      <c r="A307" t="s">
        <v>858</v>
      </c>
      <c r="B307" t="s">
        <v>859</v>
      </c>
      <c r="C307" t="s">
        <v>20</v>
      </c>
      <c r="D307" t="s">
        <v>21</v>
      </c>
      <c r="E307">
        <v>98102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43691</v>
      </c>
      <c r="L307" t="s">
        <v>26</v>
      </c>
      <c r="N307" t="s">
        <v>24</v>
      </c>
    </row>
    <row r="308" spans="1:14" x14ac:dyDescent="0.25">
      <c r="A308" t="s">
        <v>860</v>
      </c>
      <c r="B308" t="s">
        <v>861</v>
      </c>
      <c r="C308" t="s">
        <v>108</v>
      </c>
      <c r="D308" t="s">
        <v>21</v>
      </c>
      <c r="E308">
        <v>98204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43691</v>
      </c>
      <c r="L308" t="s">
        <v>26</v>
      </c>
      <c r="N308" t="s">
        <v>24</v>
      </c>
    </row>
    <row r="309" spans="1:14" x14ac:dyDescent="0.25">
      <c r="A309" t="s">
        <v>862</v>
      </c>
      <c r="B309" t="s">
        <v>863</v>
      </c>
      <c r="C309" t="s">
        <v>20</v>
      </c>
      <c r="D309" t="s">
        <v>21</v>
      </c>
      <c r="E309">
        <v>98102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43691</v>
      </c>
      <c r="L309" t="s">
        <v>26</v>
      </c>
      <c r="N309" t="s">
        <v>24</v>
      </c>
    </row>
    <row r="310" spans="1:14" x14ac:dyDescent="0.25">
      <c r="A310" t="s">
        <v>864</v>
      </c>
      <c r="B310" t="s">
        <v>865</v>
      </c>
      <c r="C310" t="s">
        <v>20</v>
      </c>
      <c r="D310" t="s">
        <v>21</v>
      </c>
      <c r="E310">
        <v>98104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43691</v>
      </c>
      <c r="L310" t="s">
        <v>26</v>
      </c>
      <c r="N310" t="s">
        <v>24</v>
      </c>
    </row>
    <row r="311" spans="1:14" x14ac:dyDescent="0.25">
      <c r="A311" t="s">
        <v>866</v>
      </c>
      <c r="B311" t="s">
        <v>867</v>
      </c>
      <c r="C311" t="s">
        <v>135</v>
      </c>
      <c r="D311" t="s">
        <v>21</v>
      </c>
      <c r="E311">
        <v>99323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43691</v>
      </c>
      <c r="L311" t="s">
        <v>26</v>
      </c>
      <c r="N311" t="s">
        <v>24</v>
      </c>
    </row>
    <row r="312" spans="1:14" x14ac:dyDescent="0.25">
      <c r="A312" t="s">
        <v>868</v>
      </c>
      <c r="B312" t="s">
        <v>869</v>
      </c>
      <c r="C312" t="s">
        <v>857</v>
      </c>
      <c r="D312" t="s">
        <v>21</v>
      </c>
      <c r="E312">
        <v>99353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43691</v>
      </c>
      <c r="L312" t="s">
        <v>26</v>
      </c>
      <c r="N312" t="s">
        <v>24</v>
      </c>
    </row>
    <row r="313" spans="1:14" x14ac:dyDescent="0.25">
      <c r="A313" t="s">
        <v>870</v>
      </c>
      <c r="B313" t="s">
        <v>871</v>
      </c>
      <c r="C313" t="s">
        <v>132</v>
      </c>
      <c r="D313" t="s">
        <v>21</v>
      </c>
      <c r="E313">
        <v>99301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43691</v>
      </c>
      <c r="L313" t="s">
        <v>26</v>
      </c>
      <c r="N313" t="s">
        <v>24</v>
      </c>
    </row>
    <row r="314" spans="1:14" x14ac:dyDescent="0.25">
      <c r="A314" t="s">
        <v>872</v>
      </c>
      <c r="B314" t="s">
        <v>873</v>
      </c>
      <c r="C314" t="s">
        <v>20</v>
      </c>
      <c r="D314" t="s">
        <v>21</v>
      </c>
      <c r="E314">
        <v>98106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43690</v>
      </c>
      <c r="L314" t="s">
        <v>26</v>
      </c>
      <c r="N314" t="s">
        <v>24</v>
      </c>
    </row>
    <row r="315" spans="1:14" x14ac:dyDescent="0.25">
      <c r="A315" t="s">
        <v>874</v>
      </c>
      <c r="B315" t="s">
        <v>875</v>
      </c>
      <c r="C315" t="s">
        <v>20</v>
      </c>
      <c r="D315" t="s">
        <v>21</v>
      </c>
      <c r="E315">
        <v>98103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43690</v>
      </c>
      <c r="L315" t="s">
        <v>26</v>
      </c>
      <c r="N315" t="s">
        <v>24</v>
      </c>
    </row>
    <row r="316" spans="1:14" x14ac:dyDescent="0.25">
      <c r="A316" t="s">
        <v>878</v>
      </c>
      <c r="B316" t="s">
        <v>879</v>
      </c>
      <c r="C316" t="s">
        <v>20</v>
      </c>
      <c r="D316" t="s">
        <v>21</v>
      </c>
      <c r="E316">
        <v>98117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43690</v>
      </c>
      <c r="L316" t="s">
        <v>26</v>
      </c>
      <c r="N316" t="s">
        <v>24</v>
      </c>
    </row>
    <row r="317" spans="1:14" x14ac:dyDescent="0.25">
      <c r="A317" t="s">
        <v>880</v>
      </c>
      <c r="B317" t="s">
        <v>881</v>
      </c>
      <c r="C317" t="s">
        <v>165</v>
      </c>
      <c r="D317" t="s">
        <v>21</v>
      </c>
      <c r="E317">
        <v>98371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43690</v>
      </c>
      <c r="L317" t="s">
        <v>26</v>
      </c>
      <c r="N317" t="s">
        <v>24</v>
      </c>
    </row>
    <row r="318" spans="1:14" x14ac:dyDescent="0.25">
      <c r="A318" t="s">
        <v>352</v>
      </c>
      <c r="B318" t="s">
        <v>882</v>
      </c>
      <c r="C318" t="s">
        <v>202</v>
      </c>
      <c r="D318" t="s">
        <v>21</v>
      </c>
      <c r="E318">
        <v>98038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43690</v>
      </c>
      <c r="L318" t="s">
        <v>26</v>
      </c>
      <c r="N318" t="s">
        <v>24</v>
      </c>
    </row>
    <row r="319" spans="1:14" x14ac:dyDescent="0.25">
      <c r="A319" t="s">
        <v>884</v>
      </c>
      <c r="B319" t="s">
        <v>885</v>
      </c>
      <c r="C319" t="s">
        <v>886</v>
      </c>
      <c r="D319" t="s">
        <v>21</v>
      </c>
      <c r="E319">
        <v>98223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43690</v>
      </c>
      <c r="L319" t="s">
        <v>26</v>
      </c>
      <c r="N319" t="s">
        <v>24</v>
      </c>
    </row>
    <row r="320" spans="1:14" x14ac:dyDescent="0.25">
      <c r="A320" t="s">
        <v>356</v>
      </c>
      <c r="B320" t="s">
        <v>887</v>
      </c>
      <c r="C320" t="s">
        <v>268</v>
      </c>
      <c r="D320" t="s">
        <v>21</v>
      </c>
      <c r="E320">
        <v>98168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43690</v>
      </c>
      <c r="L320" t="s">
        <v>26</v>
      </c>
      <c r="N320" t="s">
        <v>24</v>
      </c>
    </row>
    <row r="321" spans="1:14" x14ac:dyDescent="0.25">
      <c r="A321" t="s">
        <v>888</v>
      </c>
      <c r="B321" t="s">
        <v>889</v>
      </c>
      <c r="C321" t="s">
        <v>165</v>
      </c>
      <c r="D321" t="s">
        <v>21</v>
      </c>
      <c r="E321">
        <v>98372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43690</v>
      </c>
      <c r="L321" t="s">
        <v>26</v>
      </c>
      <c r="N321" t="s">
        <v>24</v>
      </c>
    </row>
    <row r="322" spans="1:14" x14ac:dyDescent="0.25">
      <c r="A322" t="s">
        <v>890</v>
      </c>
      <c r="B322" t="s">
        <v>891</v>
      </c>
      <c r="C322" t="s">
        <v>202</v>
      </c>
      <c r="D322" t="s">
        <v>21</v>
      </c>
      <c r="E322">
        <v>98038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43690</v>
      </c>
      <c r="L322" t="s">
        <v>26</v>
      </c>
      <c r="N322" t="s">
        <v>24</v>
      </c>
    </row>
    <row r="323" spans="1:14" x14ac:dyDescent="0.25">
      <c r="A323" t="s">
        <v>194</v>
      </c>
      <c r="B323" t="s">
        <v>892</v>
      </c>
      <c r="C323" t="s">
        <v>92</v>
      </c>
      <c r="D323" t="s">
        <v>21</v>
      </c>
      <c r="E323">
        <v>98273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43690</v>
      </c>
      <c r="L323" t="s">
        <v>26</v>
      </c>
      <c r="N323" t="s">
        <v>24</v>
      </c>
    </row>
    <row r="324" spans="1:14" x14ac:dyDescent="0.25">
      <c r="A324" t="s">
        <v>893</v>
      </c>
      <c r="B324" t="s">
        <v>894</v>
      </c>
      <c r="C324" t="s">
        <v>20</v>
      </c>
      <c r="D324" t="s">
        <v>21</v>
      </c>
      <c r="E324">
        <v>98115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43690</v>
      </c>
      <c r="L324" t="s">
        <v>26</v>
      </c>
      <c r="N324" t="s">
        <v>24</v>
      </c>
    </row>
    <row r="325" spans="1:14" x14ac:dyDescent="0.25">
      <c r="A325" t="s">
        <v>895</v>
      </c>
      <c r="B325" t="s">
        <v>896</v>
      </c>
      <c r="C325" t="s">
        <v>202</v>
      </c>
      <c r="D325" t="s">
        <v>21</v>
      </c>
      <c r="E325">
        <v>98038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43690</v>
      </c>
      <c r="L325" t="s">
        <v>26</v>
      </c>
      <c r="N325" t="s">
        <v>24</v>
      </c>
    </row>
    <row r="326" spans="1:14" x14ac:dyDescent="0.25">
      <c r="A326" t="s">
        <v>194</v>
      </c>
      <c r="B326" t="s">
        <v>897</v>
      </c>
      <c r="C326" t="s">
        <v>898</v>
      </c>
      <c r="D326" t="s">
        <v>21</v>
      </c>
      <c r="E326">
        <v>98252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43690</v>
      </c>
      <c r="L326" t="s">
        <v>26</v>
      </c>
      <c r="N326" t="s">
        <v>24</v>
      </c>
    </row>
    <row r="327" spans="1:14" x14ac:dyDescent="0.25">
      <c r="A327" t="s">
        <v>899</v>
      </c>
      <c r="B327" t="s">
        <v>900</v>
      </c>
      <c r="C327" t="s">
        <v>268</v>
      </c>
      <c r="D327" t="s">
        <v>21</v>
      </c>
      <c r="E327">
        <v>98168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43690</v>
      </c>
      <c r="L327" t="s">
        <v>26</v>
      </c>
      <c r="N327" t="s">
        <v>24</v>
      </c>
    </row>
    <row r="328" spans="1:14" x14ac:dyDescent="0.25">
      <c r="A328" t="s">
        <v>901</v>
      </c>
      <c r="B328" t="s">
        <v>902</v>
      </c>
      <c r="C328" t="s">
        <v>268</v>
      </c>
      <c r="D328" t="s">
        <v>21</v>
      </c>
      <c r="E328">
        <v>98188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43690</v>
      </c>
      <c r="L328" t="s">
        <v>26</v>
      </c>
      <c r="N328" t="s">
        <v>24</v>
      </c>
    </row>
    <row r="329" spans="1:14" x14ac:dyDescent="0.25">
      <c r="A329" t="s">
        <v>903</v>
      </c>
      <c r="B329" t="s">
        <v>904</v>
      </c>
      <c r="C329" t="s">
        <v>165</v>
      </c>
      <c r="D329" t="s">
        <v>21</v>
      </c>
      <c r="E329">
        <v>98371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43690</v>
      </c>
      <c r="L329" t="s">
        <v>26</v>
      </c>
      <c r="N329" t="s">
        <v>24</v>
      </c>
    </row>
    <row r="330" spans="1:14" x14ac:dyDescent="0.25">
      <c r="A330" t="s">
        <v>905</v>
      </c>
      <c r="B330" t="s">
        <v>906</v>
      </c>
      <c r="C330" t="s">
        <v>907</v>
      </c>
      <c r="D330" t="s">
        <v>21</v>
      </c>
      <c r="E330">
        <v>98221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43690</v>
      </c>
      <c r="L330" t="s">
        <v>26</v>
      </c>
      <c r="N330" t="s">
        <v>24</v>
      </c>
    </row>
    <row r="331" spans="1:14" x14ac:dyDescent="0.25">
      <c r="A331" t="s">
        <v>908</v>
      </c>
      <c r="B331" t="s">
        <v>909</v>
      </c>
      <c r="C331" t="s">
        <v>165</v>
      </c>
      <c r="D331" t="s">
        <v>21</v>
      </c>
      <c r="E331">
        <v>98371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43690</v>
      </c>
      <c r="L331" t="s">
        <v>26</v>
      </c>
      <c r="N331" t="s">
        <v>24</v>
      </c>
    </row>
    <row r="332" spans="1:14" x14ac:dyDescent="0.25">
      <c r="A332" t="s">
        <v>910</v>
      </c>
      <c r="B332" t="s">
        <v>911</v>
      </c>
      <c r="C332" t="s">
        <v>912</v>
      </c>
      <c r="D332" t="s">
        <v>21</v>
      </c>
      <c r="E332">
        <v>98837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43689</v>
      </c>
      <c r="L332" t="s">
        <v>26</v>
      </c>
      <c r="N332" t="s">
        <v>24</v>
      </c>
    </row>
    <row r="333" spans="1:14" x14ac:dyDescent="0.25">
      <c r="A333" t="s">
        <v>913</v>
      </c>
      <c r="B333" t="s">
        <v>914</v>
      </c>
      <c r="C333" t="s">
        <v>912</v>
      </c>
      <c r="D333" t="s">
        <v>21</v>
      </c>
      <c r="E333">
        <v>98837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43689</v>
      </c>
      <c r="L333" t="s">
        <v>26</v>
      </c>
      <c r="N333" t="s">
        <v>24</v>
      </c>
    </row>
    <row r="334" spans="1:14" x14ac:dyDescent="0.25">
      <c r="A334" t="s">
        <v>915</v>
      </c>
      <c r="B334" t="s">
        <v>916</v>
      </c>
      <c r="C334" t="s">
        <v>912</v>
      </c>
      <c r="D334" t="s">
        <v>21</v>
      </c>
      <c r="E334">
        <v>98837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43689</v>
      </c>
      <c r="L334" t="s">
        <v>26</v>
      </c>
      <c r="N334" t="s">
        <v>24</v>
      </c>
    </row>
    <row r="335" spans="1:14" x14ac:dyDescent="0.25">
      <c r="A335">
        <v>76</v>
      </c>
      <c r="B335" t="s">
        <v>917</v>
      </c>
      <c r="C335" t="s">
        <v>20</v>
      </c>
      <c r="D335" t="s">
        <v>21</v>
      </c>
      <c r="E335">
        <v>98102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43689</v>
      </c>
      <c r="L335" t="s">
        <v>26</v>
      </c>
      <c r="N335" t="s">
        <v>24</v>
      </c>
    </row>
    <row r="336" spans="1:14" x14ac:dyDescent="0.25">
      <c r="A336" t="s">
        <v>918</v>
      </c>
      <c r="B336" t="s">
        <v>919</v>
      </c>
      <c r="C336" t="s">
        <v>20</v>
      </c>
      <c r="D336" t="s">
        <v>21</v>
      </c>
      <c r="E336">
        <v>98102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43689</v>
      </c>
      <c r="L336" t="s">
        <v>26</v>
      </c>
      <c r="N336" t="s">
        <v>24</v>
      </c>
    </row>
    <row r="337" spans="1:14" x14ac:dyDescent="0.25">
      <c r="A337" t="s">
        <v>920</v>
      </c>
      <c r="B337" t="s">
        <v>921</v>
      </c>
      <c r="C337" t="s">
        <v>236</v>
      </c>
      <c r="D337" t="s">
        <v>21</v>
      </c>
      <c r="E337">
        <v>98402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43689</v>
      </c>
      <c r="L337" t="s">
        <v>26</v>
      </c>
      <c r="N337" t="s">
        <v>24</v>
      </c>
    </row>
    <row r="338" spans="1:14" x14ac:dyDescent="0.25">
      <c r="A338" t="s">
        <v>922</v>
      </c>
      <c r="B338" t="s">
        <v>923</v>
      </c>
      <c r="C338" t="s">
        <v>912</v>
      </c>
      <c r="D338" t="s">
        <v>21</v>
      </c>
      <c r="E338">
        <v>98837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43689</v>
      </c>
      <c r="L338" t="s">
        <v>26</v>
      </c>
      <c r="N338" t="s">
        <v>24</v>
      </c>
    </row>
    <row r="339" spans="1:14" x14ac:dyDescent="0.25">
      <c r="A339" t="s">
        <v>924</v>
      </c>
      <c r="B339" t="s">
        <v>925</v>
      </c>
      <c r="C339" t="s">
        <v>236</v>
      </c>
      <c r="D339" t="s">
        <v>21</v>
      </c>
      <c r="E339">
        <v>98402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43689</v>
      </c>
      <c r="L339" t="s">
        <v>26</v>
      </c>
      <c r="N339" t="s">
        <v>24</v>
      </c>
    </row>
    <row r="340" spans="1:14" x14ac:dyDescent="0.25">
      <c r="A340" t="s">
        <v>926</v>
      </c>
      <c r="B340" t="s">
        <v>927</v>
      </c>
      <c r="C340" t="s">
        <v>20</v>
      </c>
      <c r="D340" t="s">
        <v>21</v>
      </c>
      <c r="E340">
        <v>98122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43689</v>
      </c>
      <c r="L340" t="s">
        <v>26</v>
      </c>
      <c r="N340" t="s">
        <v>24</v>
      </c>
    </row>
    <row r="341" spans="1:14" x14ac:dyDescent="0.25">
      <c r="A341" t="s">
        <v>928</v>
      </c>
      <c r="B341" t="s">
        <v>929</v>
      </c>
      <c r="C341" t="s">
        <v>930</v>
      </c>
      <c r="D341" t="s">
        <v>21</v>
      </c>
      <c r="E341">
        <v>99357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43689</v>
      </c>
      <c r="L341" t="s">
        <v>26</v>
      </c>
      <c r="N341" t="s">
        <v>24</v>
      </c>
    </row>
    <row r="342" spans="1:14" x14ac:dyDescent="0.25">
      <c r="A342" t="s">
        <v>207</v>
      </c>
      <c r="B342" t="s">
        <v>931</v>
      </c>
      <c r="C342" t="s">
        <v>912</v>
      </c>
      <c r="D342" t="s">
        <v>21</v>
      </c>
      <c r="E342">
        <v>98837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43689</v>
      </c>
      <c r="L342" t="s">
        <v>26</v>
      </c>
      <c r="N342" t="s">
        <v>24</v>
      </c>
    </row>
    <row r="343" spans="1:14" x14ac:dyDescent="0.25">
      <c r="A343" t="s">
        <v>932</v>
      </c>
      <c r="B343" t="s">
        <v>933</v>
      </c>
      <c r="C343" t="s">
        <v>934</v>
      </c>
      <c r="D343" t="s">
        <v>21</v>
      </c>
      <c r="E343">
        <v>99344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43689</v>
      </c>
      <c r="L343" t="s">
        <v>26</v>
      </c>
      <c r="N343" t="s">
        <v>24</v>
      </c>
    </row>
    <row r="344" spans="1:14" x14ac:dyDescent="0.25">
      <c r="A344" t="s">
        <v>935</v>
      </c>
      <c r="B344" t="s">
        <v>936</v>
      </c>
      <c r="C344" t="s">
        <v>20</v>
      </c>
      <c r="D344" t="s">
        <v>21</v>
      </c>
      <c r="E344">
        <v>98118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43689</v>
      </c>
      <c r="L344" t="s">
        <v>26</v>
      </c>
      <c r="N344" t="s">
        <v>24</v>
      </c>
    </row>
    <row r="345" spans="1:14" x14ac:dyDescent="0.25">
      <c r="A345" t="s">
        <v>937</v>
      </c>
      <c r="B345" t="s">
        <v>938</v>
      </c>
      <c r="C345" t="s">
        <v>20</v>
      </c>
      <c r="D345" t="s">
        <v>21</v>
      </c>
      <c r="E345">
        <v>98102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43689</v>
      </c>
      <c r="L345" t="s">
        <v>26</v>
      </c>
      <c r="N345" t="s">
        <v>24</v>
      </c>
    </row>
    <row r="346" spans="1:14" x14ac:dyDescent="0.25">
      <c r="A346" t="s">
        <v>939</v>
      </c>
      <c r="B346" t="s">
        <v>940</v>
      </c>
      <c r="C346" t="s">
        <v>941</v>
      </c>
      <c r="D346" t="s">
        <v>21</v>
      </c>
      <c r="E346">
        <v>99123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43688</v>
      </c>
      <c r="L346" t="s">
        <v>26</v>
      </c>
      <c r="N346" t="s">
        <v>24</v>
      </c>
    </row>
    <row r="347" spans="1:14" x14ac:dyDescent="0.25">
      <c r="A347" t="s">
        <v>942</v>
      </c>
      <c r="B347" t="s">
        <v>943</v>
      </c>
      <c r="C347" t="s">
        <v>393</v>
      </c>
      <c r="D347" t="s">
        <v>21</v>
      </c>
      <c r="E347">
        <v>98812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43687</v>
      </c>
      <c r="L347" t="s">
        <v>26</v>
      </c>
      <c r="N347" t="s">
        <v>24</v>
      </c>
    </row>
    <row r="348" spans="1:14" x14ac:dyDescent="0.25">
      <c r="A348" t="s">
        <v>944</v>
      </c>
      <c r="B348" t="s">
        <v>945</v>
      </c>
      <c r="C348" t="s">
        <v>393</v>
      </c>
      <c r="D348" t="s">
        <v>21</v>
      </c>
      <c r="E348">
        <v>98812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43687</v>
      </c>
      <c r="L348" t="s">
        <v>26</v>
      </c>
      <c r="N348" t="s">
        <v>24</v>
      </c>
    </row>
    <row r="349" spans="1:14" x14ac:dyDescent="0.25">
      <c r="A349" t="s">
        <v>946</v>
      </c>
      <c r="B349" t="s">
        <v>947</v>
      </c>
      <c r="C349" t="s">
        <v>202</v>
      </c>
      <c r="D349" t="s">
        <v>21</v>
      </c>
      <c r="E349">
        <v>98038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43686</v>
      </c>
      <c r="L349" t="s">
        <v>26</v>
      </c>
      <c r="N349" t="s">
        <v>24</v>
      </c>
    </row>
    <row r="350" spans="1:14" x14ac:dyDescent="0.25">
      <c r="A350" t="s">
        <v>948</v>
      </c>
      <c r="B350" t="s">
        <v>949</v>
      </c>
      <c r="C350" t="s">
        <v>268</v>
      </c>
      <c r="D350" t="s">
        <v>21</v>
      </c>
      <c r="E350">
        <v>98168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43686</v>
      </c>
      <c r="L350" t="s">
        <v>26</v>
      </c>
      <c r="N350" t="s">
        <v>24</v>
      </c>
    </row>
    <row r="351" spans="1:14" x14ac:dyDescent="0.25">
      <c r="A351" t="s">
        <v>950</v>
      </c>
      <c r="B351" t="s">
        <v>951</v>
      </c>
      <c r="C351" t="s">
        <v>782</v>
      </c>
      <c r="D351" t="s">
        <v>21</v>
      </c>
      <c r="E351">
        <v>98043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43686</v>
      </c>
      <c r="L351" t="s">
        <v>26</v>
      </c>
      <c r="N351" t="s">
        <v>24</v>
      </c>
    </row>
    <row r="352" spans="1:14" x14ac:dyDescent="0.25">
      <c r="A352" t="s">
        <v>111</v>
      </c>
      <c r="B352" t="s">
        <v>952</v>
      </c>
      <c r="C352" t="s">
        <v>20</v>
      </c>
      <c r="D352" t="s">
        <v>21</v>
      </c>
      <c r="E352">
        <v>98112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43686</v>
      </c>
      <c r="L352" t="s">
        <v>26</v>
      </c>
      <c r="N352" t="s">
        <v>24</v>
      </c>
    </row>
    <row r="353" spans="1:14" x14ac:dyDescent="0.25">
      <c r="A353" t="s">
        <v>953</v>
      </c>
      <c r="B353" t="s">
        <v>954</v>
      </c>
      <c r="C353" t="s">
        <v>151</v>
      </c>
      <c r="D353" t="s">
        <v>21</v>
      </c>
      <c r="E353">
        <v>98499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43686</v>
      </c>
      <c r="L353" t="s">
        <v>26</v>
      </c>
      <c r="N353" t="s">
        <v>24</v>
      </c>
    </row>
    <row r="354" spans="1:14" x14ac:dyDescent="0.25">
      <c r="A354" t="s">
        <v>955</v>
      </c>
      <c r="B354" t="s">
        <v>956</v>
      </c>
      <c r="C354" t="s">
        <v>20</v>
      </c>
      <c r="D354" t="s">
        <v>21</v>
      </c>
      <c r="E354">
        <v>98102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43686</v>
      </c>
      <c r="L354" t="s">
        <v>26</v>
      </c>
      <c r="N354" t="s">
        <v>24</v>
      </c>
    </row>
    <row r="355" spans="1:14" x14ac:dyDescent="0.25">
      <c r="A355" t="s">
        <v>244</v>
      </c>
      <c r="B355" t="s">
        <v>957</v>
      </c>
      <c r="C355" t="s">
        <v>151</v>
      </c>
      <c r="D355" t="s">
        <v>21</v>
      </c>
      <c r="E355">
        <v>98499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43686</v>
      </c>
      <c r="L355" t="s">
        <v>26</v>
      </c>
      <c r="N355" t="s">
        <v>24</v>
      </c>
    </row>
    <row r="356" spans="1:14" x14ac:dyDescent="0.25">
      <c r="A356" t="s">
        <v>958</v>
      </c>
      <c r="B356" t="s">
        <v>959</v>
      </c>
      <c r="C356" t="s">
        <v>255</v>
      </c>
      <c r="D356" t="s">
        <v>21</v>
      </c>
      <c r="E356">
        <v>98626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43686</v>
      </c>
      <c r="L356" t="s">
        <v>26</v>
      </c>
      <c r="N356" t="s">
        <v>24</v>
      </c>
    </row>
    <row r="357" spans="1:14" x14ac:dyDescent="0.25">
      <c r="A357" t="s">
        <v>960</v>
      </c>
      <c r="B357" t="s">
        <v>961</v>
      </c>
      <c r="C357" t="s">
        <v>20</v>
      </c>
      <c r="D357" t="s">
        <v>21</v>
      </c>
      <c r="E357">
        <v>98101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43686</v>
      </c>
      <c r="L357" t="s">
        <v>26</v>
      </c>
      <c r="N357" t="s">
        <v>24</v>
      </c>
    </row>
    <row r="358" spans="1:14" x14ac:dyDescent="0.25">
      <c r="A358" t="s">
        <v>962</v>
      </c>
      <c r="B358" t="s">
        <v>963</v>
      </c>
      <c r="C358" t="s">
        <v>151</v>
      </c>
      <c r="D358" t="s">
        <v>21</v>
      </c>
      <c r="E358">
        <v>98499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43686</v>
      </c>
      <c r="L358" t="s">
        <v>26</v>
      </c>
      <c r="N358" t="s">
        <v>24</v>
      </c>
    </row>
    <row r="359" spans="1:14" x14ac:dyDescent="0.25">
      <c r="A359" t="s">
        <v>964</v>
      </c>
      <c r="B359" t="s">
        <v>965</v>
      </c>
      <c r="C359" t="s">
        <v>966</v>
      </c>
      <c r="D359" t="s">
        <v>21</v>
      </c>
      <c r="E359">
        <v>99137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43686</v>
      </c>
      <c r="L359" t="s">
        <v>26</v>
      </c>
      <c r="N359" t="s">
        <v>24</v>
      </c>
    </row>
    <row r="360" spans="1:14" x14ac:dyDescent="0.25">
      <c r="A360" t="s">
        <v>967</v>
      </c>
      <c r="B360" t="s">
        <v>968</v>
      </c>
      <c r="C360" t="s">
        <v>492</v>
      </c>
      <c r="D360" t="s">
        <v>21</v>
      </c>
      <c r="E360">
        <v>98503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43685</v>
      </c>
      <c r="L360" t="s">
        <v>26</v>
      </c>
      <c r="N360" t="s">
        <v>24</v>
      </c>
    </row>
    <row r="361" spans="1:14" x14ac:dyDescent="0.25">
      <c r="A361" t="s">
        <v>969</v>
      </c>
      <c r="B361" t="s">
        <v>970</v>
      </c>
      <c r="C361" t="s">
        <v>463</v>
      </c>
      <c r="D361" t="s">
        <v>21</v>
      </c>
      <c r="E361">
        <v>98632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43685</v>
      </c>
      <c r="L361" t="s">
        <v>26</v>
      </c>
      <c r="N361" t="s">
        <v>24</v>
      </c>
    </row>
    <row r="362" spans="1:14" x14ac:dyDescent="0.25">
      <c r="A362" t="s">
        <v>971</v>
      </c>
      <c r="B362" t="s">
        <v>972</v>
      </c>
      <c r="C362" t="s">
        <v>614</v>
      </c>
      <c r="D362" t="s">
        <v>21</v>
      </c>
      <c r="E362">
        <v>98674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43685</v>
      </c>
      <c r="L362" t="s">
        <v>26</v>
      </c>
      <c r="N362" t="s">
        <v>24</v>
      </c>
    </row>
    <row r="363" spans="1:14" x14ac:dyDescent="0.25">
      <c r="A363" t="s">
        <v>973</v>
      </c>
      <c r="B363" t="s">
        <v>974</v>
      </c>
      <c r="C363" t="s">
        <v>463</v>
      </c>
      <c r="D363" t="s">
        <v>21</v>
      </c>
      <c r="E363">
        <v>98632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43685</v>
      </c>
      <c r="L363" t="s">
        <v>26</v>
      </c>
      <c r="N363" t="s">
        <v>24</v>
      </c>
    </row>
    <row r="364" spans="1:14" x14ac:dyDescent="0.25">
      <c r="A364" t="s">
        <v>975</v>
      </c>
      <c r="B364" t="s">
        <v>976</v>
      </c>
      <c r="C364" t="s">
        <v>492</v>
      </c>
      <c r="D364" t="s">
        <v>21</v>
      </c>
      <c r="E364">
        <v>98503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43685</v>
      </c>
      <c r="L364" t="s">
        <v>26</v>
      </c>
      <c r="N364" t="s">
        <v>24</v>
      </c>
    </row>
    <row r="365" spans="1:14" x14ac:dyDescent="0.25">
      <c r="A365" t="s">
        <v>977</v>
      </c>
      <c r="B365" t="s">
        <v>978</v>
      </c>
      <c r="C365" t="s">
        <v>132</v>
      </c>
      <c r="D365" t="s">
        <v>21</v>
      </c>
      <c r="E365">
        <v>99301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43685</v>
      </c>
      <c r="L365" t="s">
        <v>26</v>
      </c>
      <c r="N365" t="s">
        <v>24</v>
      </c>
    </row>
    <row r="366" spans="1:14" x14ac:dyDescent="0.25">
      <c r="A366" t="s">
        <v>979</v>
      </c>
      <c r="B366" t="s">
        <v>980</v>
      </c>
      <c r="C366" t="s">
        <v>151</v>
      </c>
      <c r="D366" t="s">
        <v>21</v>
      </c>
      <c r="E366">
        <v>98498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43685</v>
      </c>
      <c r="L366" t="s">
        <v>26</v>
      </c>
      <c r="N366" t="s">
        <v>24</v>
      </c>
    </row>
    <row r="367" spans="1:14" x14ac:dyDescent="0.25">
      <c r="A367" t="s">
        <v>981</v>
      </c>
      <c r="B367" t="s">
        <v>982</v>
      </c>
      <c r="C367" t="s">
        <v>492</v>
      </c>
      <c r="D367" t="s">
        <v>21</v>
      </c>
      <c r="E367">
        <v>98516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43685</v>
      </c>
      <c r="L367" t="s">
        <v>26</v>
      </c>
      <c r="N367" t="s">
        <v>24</v>
      </c>
    </row>
    <row r="368" spans="1:14" x14ac:dyDescent="0.25">
      <c r="A368" t="s">
        <v>983</v>
      </c>
      <c r="B368" t="s">
        <v>984</v>
      </c>
      <c r="C368" t="s">
        <v>20</v>
      </c>
      <c r="D368" t="s">
        <v>21</v>
      </c>
      <c r="E368">
        <v>98104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43685</v>
      </c>
      <c r="L368" t="s">
        <v>26</v>
      </c>
      <c r="N368" t="s">
        <v>24</v>
      </c>
    </row>
    <row r="369" spans="1:14" x14ac:dyDescent="0.25">
      <c r="A369" t="s">
        <v>985</v>
      </c>
      <c r="B369" t="s">
        <v>986</v>
      </c>
      <c r="C369" t="s">
        <v>20</v>
      </c>
      <c r="D369" t="s">
        <v>21</v>
      </c>
      <c r="E369">
        <v>98103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43685</v>
      </c>
      <c r="L369" t="s">
        <v>26</v>
      </c>
      <c r="N369" t="s">
        <v>24</v>
      </c>
    </row>
    <row r="370" spans="1:14" x14ac:dyDescent="0.25">
      <c r="A370" t="s">
        <v>987</v>
      </c>
      <c r="B370" t="s">
        <v>988</v>
      </c>
      <c r="C370" t="s">
        <v>463</v>
      </c>
      <c r="D370" t="s">
        <v>21</v>
      </c>
      <c r="E370">
        <v>98632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43685</v>
      </c>
      <c r="L370" t="s">
        <v>26</v>
      </c>
      <c r="N370" t="s">
        <v>24</v>
      </c>
    </row>
    <row r="371" spans="1:14" x14ac:dyDescent="0.25">
      <c r="A371" t="s">
        <v>880</v>
      </c>
      <c r="B371" t="s">
        <v>989</v>
      </c>
      <c r="C371" t="s">
        <v>492</v>
      </c>
      <c r="D371" t="s">
        <v>21</v>
      </c>
      <c r="E371">
        <v>98503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43685</v>
      </c>
      <c r="L371" t="s">
        <v>26</v>
      </c>
      <c r="N371" t="s">
        <v>24</v>
      </c>
    </row>
    <row r="372" spans="1:14" x14ac:dyDescent="0.25">
      <c r="A372" t="s">
        <v>503</v>
      </c>
      <c r="B372" t="s">
        <v>990</v>
      </c>
      <c r="C372" t="s">
        <v>991</v>
      </c>
      <c r="D372" t="s">
        <v>21</v>
      </c>
      <c r="E372">
        <v>98388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43685</v>
      </c>
      <c r="L372" t="s">
        <v>26</v>
      </c>
      <c r="N372" t="s">
        <v>24</v>
      </c>
    </row>
    <row r="373" spans="1:14" x14ac:dyDescent="0.25">
      <c r="A373" t="s">
        <v>992</v>
      </c>
      <c r="B373" t="s">
        <v>993</v>
      </c>
      <c r="C373" t="s">
        <v>20</v>
      </c>
      <c r="D373" t="s">
        <v>21</v>
      </c>
      <c r="E373">
        <v>98101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43685</v>
      </c>
      <c r="L373" t="s">
        <v>26</v>
      </c>
      <c r="N373" t="s">
        <v>24</v>
      </c>
    </row>
    <row r="374" spans="1:14" x14ac:dyDescent="0.25">
      <c r="A374" t="s">
        <v>994</v>
      </c>
      <c r="B374" t="s">
        <v>995</v>
      </c>
      <c r="C374" t="s">
        <v>151</v>
      </c>
      <c r="D374" t="s">
        <v>21</v>
      </c>
      <c r="E374">
        <v>98499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43685</v>
      </c>
      <c r="L374" t="s">
        <v>26</v>
      </c>
      <c r="N374" t="s">
        <v>24</v>
      </c>
    </row>
    <row r="375" spans="1:14" x14ac:dyDescent="0.25">
      <c r="A375" t="s">
        <v>662</v>
      </c>
      <c r="B375" t="s">
        <v>996</v>
      </c>
      <c r="C375" t="s">
        <v>286</v>
      </c>
      <c r="D375" t="s">
        <v>21</v>
      </c>
      <c r="E375">
        <v>98516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43685</v>
      </c>
      <c r="L375" t="s">
        <v>26</v>
      </c>
      <c r="N375" t="s">
        <v>24</v>
      </c>
    </row>
    <row r="376" spans="1:14" x14ac:dyDescent="0.25">
      <c r="A376" t="s">
        <v>997</v>
      </c>
      <c r="B376" t="s">
        <v>998</v>
      </c>
      <c r="C376" t="s">
        <v>255</v>
      </c>
      <c r="D376" t="s">
        <v>21</v>
      </c>
      <c r="E376">
        <v>98626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43685</v>
      </c>
      <c r="L376" t="s">
        <v>26</v>
      </c>
      <c r="N376" t="s">
        <v>24</v>
      </c>
    </row>
    <row r="377" spans="1:14" x14ac:dyDescent="0.25">
      <c r="A377" t="s">
        <v>999</v>
      </c>
      <c r="B377" t="s">
        <v>1000</v>
      </c>
      <c r="C377" t="s">
        <v>151</v>
      </c>
      <c r="D377" t="s">
        <v>21</v>
      </c>
      <c r="E377">
        <v>98498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43685</v>
      </c>
      <c r="L377" t="s">
        <v>26</v>
      </c>
      <c r="N377" t="s">
        <v>24</v>
      </c>
    </row>
    <row r="378" spans="1:14" x14ac:dyDescent="0.25">
      <c r="A378" t="s">
        <v>242</v>
      </c>
      <c r="B378" t="s">
        <v>1001</v>
      </c>
      <c r="C378" t="s">
        <v>286</v>
      </c>
      <c r="D378" t="s">
        <v>21</v>
      </c>
      <c r="E378">
        <v>98501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43685</v>
      </c>
      <c r="L378" t="s">
        <v>26</v>
      </c>
      <c r="N378" t="s">
        <v>24</v>
      </c>
    </row>
    <row r="379" spans="1:14" x14ac:dyDescent="0.25">
      <c r="A379" t="s">
        <v>1002</v>
      </c>
      <c r="B379" t="s">
        <v>1003</v>
      </c>
      <c r="C379" t="s">
        <v>991</v>
      </c>
      <c r="D379" t="s">
        <v>21</v>
      </c>
      <c r="E379">
        <v>98388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43685</v>
      </c>
      <c r="L379" t="s">
        <v>26</v>
      </c>
      <c r="N379" t="s">
        <v>24</v>
      </c>
    </row>
    <row r="380" spans="1:14" x14ac:dyDescent="0.25">
      <c r="A380" t="s">
        <v>242</v>
      </c>
      <c r="B380" t="s">
        <v>1004</v>
      </c>
      <c r="C380" t="s">
        <v>492</v>
      </c>
      <c r="D380" t="s">
        <v>21</v>
      </c>
      <c r="E380">
        <v>98516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43685</v>
      </c>
      <c r="L380" t="s">
        <v>26</v>
      </c>
      <c r="N380" t="s">
        <v>24</v>
      </c>
    </row>
    <row r="381" spans="1:14" x14ac:dyDescent="0.25">
      <c r="A381" t="s">
        <v>818</v>
      </c>
      <c r="B381" t="s">
        <v>1005</v>
      </c>
      <c r="C381" t="s">
        <v>492</v>
      </c>
      <c r="D381" t="s">
        <v>21</v>
      </c>
      <c r="E381">
        <v>98503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43685</v>
      </c>
      <c r="L381" t="s">
        <v>26</v>
      </c>
      <c r="N381" t="s">
        <v>24</v>
      </c>
    </row>
    <row r="382" spans="1:14" x14ac:dyDescent="0.25">
      <c r="A382" t="s">
        <v>356</v>
      </c>
      <c r="B382" t="s">
        <v>1006</v>
      </c>
      <c r="C382" t="s">
        <v>463</v>
      </c>
      <c r="D382" t="s">
        <v>21</v>
      </c>
      <c r="E382">
        <v>98632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43685</v>
      </c>
      <c r="L382" t="s">
        <v>26</v>
      </c>
      <c r="N382" t="s">
        <v>24</v>
      </c>
    </row>
    <row r="383" spans="1:14" x14ac:dyDescent="0.25">
      <c r="A383" t="s">
        <v>316</v>
      </c>
      <c r="B383" t="s">
        <v>1007</v>
      </c>
      <c r="C383" t="s">
        <v>492</v>
      </c>
      <c r="D383" t="s">
        <v>21</v>
      </c>
      <c r="E383">
        <v>98503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43685</v>
      </c>
      <c r="L383" t="s">
        <v>26</v>
      </c>
      <c r="N383" t="s">
        <v>24</v>
      </c>
    </row>
    <row r="384" spans="1:14" x14ac:dyDescent="0.25">
      <c r="A384" t="s">
        <v>1011</v>
      </c>
      <c r="B384" t="s">
        <v>1012</v>
      </c>
      <c r="C384" t="s">
        <v>135</v>
      </c>
      <c r="D384" t="s">
        <v>21</v>
      </c>
      <c r="E384">
        <v>99323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43685</v>
      </c>
      <c r="L384" t="s">
        <v>26</v>
      </c>
      <c r="N384" t="s">
        <v>24</v>
      </c>
    </row>
    <row r="385" spans="1:14" x14ac:dyDescent="0.25">
      <c r="A385" t="s">
        <v>1013</v>
      </c>
      <c r="B385" t="s">
        <v>1014</v>
      </c>
      <c r="C385" t="s">
        <v>1015</v>
      </c>
      <c r="D385" t="s">
        <v>21</v>
      </c>
      <c r="E385">
        <v>99362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43685</v>
      </c>
      <c r="L385" t="s">
        <v>26</v>
      </c>
      <c r="N385" t="s">
        <v>24</v>
      </c>
    </row>
    <row r="386" spans="1:14" x14ac:dyDescent="0.25">
      <c r="A386" t="s">
        <v>1016</v>
      </c>
      <c r="B386" t="s">
        <v>1017</v>
      </c>
      <c r="C386" t="s">
        <v>1018</v>
      </c>
      <c r="D386" t="s">
        <v>21</v>
      </c>
      <c r="E386">
        <v>98531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43685</v>
      </c>
      <c r="L386" t="s">
        <v>26</v>
      </c>
      <c r="N386" t="s">
        <v>24</v>
      </c>
    </row>
    <row r="387" spans="1:14" x14ac:dyDescent="0.25">
      <c r="A387" t="s">
        <v>1019</v>
      </c>
      <c r="B387" t="s">
        <v>1020</v>
      </c>
      <c r="C387" t="s">
        <v>20</v>
      </c>
      <c r="D387" t="s">
        <v>21</v>
      </c>
      <c r="E387">
        <v>98101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43685</v>
      </c>
      <c r="L387" t="s">
        <v>26</v>
      </c>
      <c r="N387" t="s">
        <v>24</v>
      </c>
    </row>
    <row r="388" spans="1:14" x14ac:dyDescent="0.25">
      <c r="A388" t="s">
        <v>1024</v>
      </c>
      <c r="B388" t="s">
        <v>1025</v>
      </c>
      <c r="C388" t="s">
        <v>151</v>
      </c>
      <c r="D388" t="s">
        <v>21</v>
      </c>
      <c r="E388">
        <v>98498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43685</v>
      </c>
      <c r="L388" t="s">
        <v>26</v>
      </c>
      <c r="N388" t="s">
        <v>24</v>
      </c>
    </row>
    <row r="389" spans="1:14" x14ac:dyDescent="0.25">
      <c r="A389" t="s">
        <v>1026</v>
      </c>
      <c r="B389" t="s">
        <v>1027</v>
      </c>
      <c r="C389" t="s">
        <v>255</v>
      </c>
      <c r="D389" t="s">
        <v>21</v>
      </c>
      <c r="E389">
        <v>98626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43685</v>
      </c>
      <c r="L389" t="s">
        <v>26</v>
      </c>
      <c r="N389" t="s">
        <v>24</v>
      </c>
    </row>
    <row r="390" spans="1:14" x14ac:dyDescent="0.25">
      <c r="A390" t="s">
        <v>1028</v>
      </c>
      <c r="B390" t="s">
        <v>1029</v>
      </c>
      <c r="C390" t="s">
        <v>255</v>
      </c>
      <c r="D390" t="s">
        <v>21</v>
      </c>
      <c r="E390">
        <v>98626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43685</v>
      </c>
      <c r="L390" t="s">
        <v>26</v>
      </c>
      <c r="N390" t="s">
        <v>24</v>
      </c>
    </row>
    <row r="391" spans="1:14" x14ac:dyDescent="0.25">
      <c r="A391" t="s">
        <v>194</v>
      </c>
      <c r="B391" t="s">
        <v>1030</v>
      </c>
      <c r="C391" t="s">
        <v>614</v>
      </c>
      <c r="D391" t="s">
        <v>21</v>
      </c>
      <c r="E391">
        <v>98674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43685</v>
      </c>
      <c r="L391" t="s">
        <v>26</v>
      </c>
      <c r="N391" t="s">
        <v>24</v>
      </c>
    </row>
    <row r="392" spans="1:14" x14ac:dyDescent="0.25">
      <c r="A392" t="s">
        <v>1031</v>
      </c>
      <c r="B392" t="s">
        <v>1032</v>
      </c>
      <c r="C392" t="s">
        <v>151</v>
      </c>
      <c r="D392" t="s">
        <v>21</v>
      </c>
      <c r="E392">
        <v>98499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43685</v>
      </c>
      <c r="L392" t="s">
        <v>26</v>
      </c>
      <c r="N392" t="s">
        <v>24</v>
      </c>
    </row>
    <row r="393" spans="1:14" x14ac:dyDescent="0.25">
      <c r="A393" t="s">
        <v>1033</v>
      </c>
      <c r="B393" t="s">
        <v>1034</v>
      </c>
      <c r="C393" t="s">
        <v>1018</v>
      </c>
      <c r="D393" t="s">
        <v>21</v>
      </c>
      <c r="E393">
        <v>98531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43685</v>
      </c>
      <c r="L393" t="s">
        <v>26</v>
      </c>
      <c r="N393" t="s">
        <v>24</v>
      </c>
    </row>
    <row r="394" spans="1:14" x14ac:dyDescent="0.25">
      <c r="A394" t="s">
        <v>1035</v>
      </c>
      <c r="B394" t="s">
        <v>1036</v>
      </c>
      <c r="C394" t="s">
        <v>286</v>
      </c>
      <c r="D394" t="s">
        <v>21</v>
      </c>
      <c r="E394">
        <v>98502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43685</v>
      </c>
      <c r="L394" t="s">
        <v>26</v>
      </c>
      <c r="N394" t="s">
        <v>24</v>
      </c>
    </row>
    <row r="395" spans="1:14" x14ac:dyDescent="0.25">
      <c r="A395" t="s">
        <v>1037</v>
      </c>
      <c r="B395" t="s">
        <v>1038</v>
      </c>
      <c r="C395" t="s">
        <v>20</v>
      </c>
      <c r="D395" t="s">
        <v>21</v>
      </c>
      <c r="E395">
        <v>98104</v>
      </c>
      <c r="F395" t="s">
        <v>23</v>
      </c>
      <c r="G395" t="s">
        <v>23</v>
      </c>
      <c r="H395" t="s">
        <v>24</v>
      </c>
      <c r="I395" t="s">
        <v>24</v>
      </c>
      <c r="J395" s="1">
        <v>43661</v>
      </c>
      <c r="K395" s="1">
        <v>43685</v>
      </c>
      <c r="L395" t="s">
        <v>118</v>
      </c>
      <c r="N395" t="s">
        <v>119</v>
      </c>
    </row>
    <row r="396" spans="1:14" x14ac:dyDescent="0.25">
      <c r="A396" t="s">
        <v>1039</v>
      </c>
      <c r="B396" t="s">
        <v>1040</v>
      </c>
      <c r="C396" t="s">
        <v>1041</v>
      </c>
      <c r="D396" t="s">
        <v>21</v>
      </c>
      <c r="E396">
        <v>98576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43685</v>
      </c>
      <c r="L396" t="s">
        <v>26</v>
      </c>
      <c r="N396" t="s">
        <v>24</v>
      </c>
    </row>
    <row r="397" spans="1:14" x14ac:dyDescent="0.25">
      <c r="A397" t="s">
        <v>1042</v>
      </c>
      <c r="B397" t="s">
        <v>1043</v>
      </c>
      <c r="C397" t="s">
        <v>492</v>
      </c>
      <c r="D397" t="s">
        <v>21</v>
      </c>
      <c r="E397">
        <v>98503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43685</v>
      </c>
      <c r="L397" t="s">
        <v>26</v>
      </c>
      <c r="N397" t="s">
        <v>24</v>
      </c>
    </row>
    <row r="398" spans="1:14" x14ac:dyDescent="0.25">
      <c r="A398" t="s">
        <v>685</v>
      </c>
      <c r="B398" t="s">
        <v>1046</v>
      </c>
      <c r="C398" t="s">
        <v>151</v>
      </c>
      <c r="D398" t="s">
        <v>21</v>
      </c>
      <c r="E398">
        <v>98498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43685</v>
      </c>
      <c r="L398" t="s">
        <v>26</v>
      </c>
      <c r="N398" t="s">
        <v>24</v>
      </c>
    </row>
    <row r="399" spans="1:14" x14ac:dyDescent="0.25">
      <c r="A399" t="s">
        <v>1047</v>
      </c>
      <c r="B399" t="s">
        <v>1048</v>
      </c>
      <c r="C399" t="s">
        <v>286</v>
      </c>
      <c r="D399" t="s">
        <v>21</v>
      </c>
      <c r="E399">
        <v>98516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43685</v>
      </c>
      <c r="L399" t="s">
        <v>26</v>
      </c>
      <c r="N399" t="s">
        <v>24</v>
      </c>
    </row>
    <row r="400" spans="1:14" x14ac:dyDescent="0.25">
      <c r="A400" t="s">
        <v>291</v>
      </c>
      <c r="B400" t="s">
        <v>1049</v>
      </c>
      <c r="C400" t="s">
        <v>20</v>
      </c>
      <c r="D400" t="s">
        <v>21</v>
      </c>
      <c r="E400">
        <v>98101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43685</v>
      </c>
      <c r="L400" t="s">
        <v>26</v>
      </c>
      <c r="N400" t="s">
        <v>24</v>
      </c>
    </row>
    <row r="401" spans="1:14" x14ac:dyDescent="0.25">
      <c r="A401" t="s">
        <v>1054</v>
      </c>
      <c r="B401" t="s">
        <v>1055</v>
      </c>
      <c r="C401" t="s">
        <v>151</v>
      </c>
      <c r="D401" t="s">
        <v>21</v>
      </c>
      <c r="E401">
        <v>98498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43685</v>
      </c>
      <c r="L401" t="s">
        <v>26</v>
      </c>
      <c r="N401" t="s">
        <v>24</v>
      </c>
    </row>
    <row r="402" spans="1:14" x14ac:dyDescent="0.25">
      <c r="A402" t="s">
        <v>1056</v>
      </c>
      <c r="B402" t="s">
        <v>1057</v>
      </c>
      <c r="C402" t="s">
        <v>209</v>
      </c>
      <c r="D402" t="s">
        <v>21</v>
      </c>
      <c r="E402">
        <v>98032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43684</v>
      </c>
      <c r="L402" t="s">
        <v>26</v>
      </c>
      <c r="N402" t="s">
        <v>24</v>
      </c>
    </row>
    <row r="403" spans="1:14" x14ac:dyDescent="0.25">
      <c r="A403" t="s">
        <v>1058</v>
      </c>
      <c r="B403" t="s">
        <v>1059</v>
      </c>
      <c r="C403" t="s">
        <v>20</v>
      </c>
      <c r="D403" t="s">
        <v>21</v>
      </c>
      <c r="E403">
        <v>98121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43684</v>
      </c>
      <c r="L403" t="s">
        <v>26</v>
      </c>
      <c r="N403" t="s">
        <v>24</v>
      </c>
    </row>
    <row r="404" spans="1:14" x14ac:dyDescent="0.25">
      <c r="A404" t="s">
        <v>1060</v>
      </c>
      <c r="B404" t="s">
        <v>1061</v>
      </c>
      <c r="C404" t="s">
        <v>293</v>
      </c>
      <c r="D404" t="s">
        <v>21</v>
      </c>
      <c r="E404">
        <v>98270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43684</v>
      </c>
      <c r="L404" t="s">
        <v>26</v>
      </c>
      <c r="N404" t="s">
        <v>24</v>
      </c>
    </row>
    <row r="405" spans="1:14" x14ac:dyDescent="0.25">
      <c r="A405" t="s">
        <v>111</v>
      </c>
      <c r="B405" t="s">
        <v>1062</v>
      </c>
      <c r="C405" t="s">
        <v>555</v>
      </c>
      <c r="D405" t="s">
        <v>21</v>
      </c>
      <c r="E405">
        <v>98052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43684</v>
      </c>
      <c r="L405" t="s">
        <v>26</v>
      </c>
      <c r="N405" t="s">
        <v>24</v>
      </c>
    </row>
    <row r="406" spans="1:14" x14ac:dyDescent="0.25">
      <c r="A406" t="s">
        <v>1063</v>
      </c>
      <c r="B406" t="s">
        <v>1064</v>
      </c>
      <c r="C406" t="s">
        <v>470</v>
      </c>
      <c r="D406" t="s">
        <v>21</v>
      </c>
      <c r="E406">
        <v>98168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43684</v>
      </c>
      <c r="L406" t="s">
        <v>26</v>
      </c>
      <c r="N406" t="s">
        <v>24</v>
      </c>
    </row>
    <row r="407" spans="1:14" x14ac:dyDescent="0.25">
      <c r="A407" t="s">
        <v>1065</v>
      </c>
      <c r="B407" t="s">
        <v>1066</v>
      </c>
      <c r="C407" t="s">
        <v>20</v>
      </c>
      <c r="D407" t="s">
        <v>21</v>
      </c>
      <c r="E407">
        <v>98101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43684</v>
      </c>
      <c r="L407" t="s">
        <v>26</v>
      </c>
      <c r="N407" t="s">
        <v>24</v>
      </c>
    </row>
    <row r="408" spans="1:14" x14ac:dyDescent="0.25">
      <c r="A408" t="s">
        <v>1067</v>
      </c>
      <c r="B408" t="s">
        <v>1068</v>
      </c>
      <c r="C408" t="s">
        <v>470</v>
      </c>
      <c r="D408" t="s">
        <v>21</v>
      </c>
      <c r="E408">
        <v>98166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43684</v>
      </c>
      <c r="L408" t="s">
        <v>26</v>
      </c>
      <c r="N408" t="s">
        <v>24</v>
      </c>
    </row>
    <row r="409" spans="1:14" x14ac:dyDescent="0.25">
      <c r="A409" t="s">
        <v>1069</v>
      </c>
      <c r="B409" t="s">
        <v>1070</v>
      </c>
      <c r="C409" t="s">
        <v>268</v>
      </c>
      <c r="D409" t="s">
        <v>21</v>
      </c>
      <c r="E409">
        <v>98168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43684</v>
      </c>
      <c r="L409" t="s">
        <v>26</v>
      </c>
      <c r="N409" t="s">
        <v>24</v>
      </c>
    </row>
    <row r="410" spans="1:14" x14ac:dyDescent="0.25">
      <c r="A410" t="s">
        <v>1071</v>
      </c>
      <c r="B410" t="s">
        <v>1072</v>
      </c>
      <c r="C410" t="s">
        <v>132</v>
      </c>
      <c r="D410" t="s">
        <v>21</v>
      </c>
      <c r="E410">
        <v>99301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43684</v>
      </c>
      <c r="L410" t="s">
        <v>26</v>
      </c>
      <c r="N410" t="s">
        <v>24</v>
      </c>
    </row>
    <row r="411" spans="1:14" x14ac:dyDescent="0.25">
      <c r="A411" t="s">
        <v>1073</v>
      </c>
      <c r="B411" t="s">
        <v>1074</v>
      </c>
      <c r="C411" t="s">
        <v>132</v>
      </c>
      <c r="D411" t="s">
        <v>21</v>
      </c>
      <c r="E411">
        <v>99301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43684</v>
      </c>
      <c r="L411" t="s">
        <v>26</v>
      </c>
      <c r="N411" t="s">
        <v>24</v>
      </c>
    </row>
    <row r="412" spans="1:14" x14ac:dyDescent="0.25">
      <c r="A412" t="s">
        <v>316</v>
      </c>
      <c r="B412" t="s">
        <v>1075</v>
      </c>
      <c r="C412" t="s">
        <v>555</v>
      </c>
      <c r="D412" t="s">
        <v>21</v>
      </c>
      <c r="E412">
        <v>98053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43684</v>
      </c>
      <c r="L412" t="s">
        <v>26</v>
      </c>
      <c r="N412" t="s">
        <v>24</v>
      </c>
    </row>
    <row r="413" spans="1:14" x14ac:dyDescent="0.25">
      <c r="A413" t="s">
        <v>244</v>
      </c>
      <c r="B413" t="s">
        <v>1076</v>
      </c>
      <c r="C413" t="s">
        <v>209</v>
      </c>
      <c r="D413" t="s">
        <v>21</v>
      </c>
      <c r="E413">
        <v>98031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43684</v>
      </c>
      <c r="L413" t="s">
        <v>26</v>
      </c>
      <c r="N413" t="s">
        <v>24</v>
      </c>
    </row>
    <row r="414" spans="1:14" x14ac:dyDescent="0.25">
      <c r="A414" t="s">
        <v>1077</v>
      </c>
      <c r="B414" t="s">
        <v>1078</v>
      </c>
      <c r="C414" t="s">
        <v>202</v>
      </c>
      <c r="D414" t="s">
        <v>21</v>
      </c>
      <c r="E414">
        <v>98038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43684</v>
      </c>
      <c r="L414" t="s">
        <v>26</v>
      </c>
      <c r="N414" t="s">
        <v>24</v>
      </c>
    </row>
    <row r="415" spans="1:14" x14ac:dyDescent="0.25">
      <c r="A415" t="s">
        <v>583</v>
      </c>
      <c r="B415" t="s">
        <v>1079</v>
      </c>
      <c r="C415" t="s">
        <v>443</v>
      </c>
      <c r="D415" t="s">
        <v>21</v>
      </c>
      <c r="E415">
        <v>98058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43684</v>
      </c>
      <c r="L415" t="s">
        <v>26</v>
      </c>
      <c r="N415" t="s">
        <v>24</v>
      </c>
    </row>
    <row r="416" spans="1:14" x14ac:dyDescent="0.25">
      <c r="A416" t="s">
        <v>1080</v>
      </c>
      <c r="B416" t="s">
        <v>1081</v>
      </c>
      <c r="C416" t="s">
        <v>258</v>
      </c>
      <c r="D416" t="s">
        <v>21</v>
      </c>
      <c r="E416">
        <v>98292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43684</v>
      </c>
      <c r="L416" t="s">
        <v>26</v>
      </c>
      <c r="N416" t="s">
        <v>24</v>
      </c>
    </row>
    <row r="417" spans="1:14" x14ac:dyDescent="0.25">
      <c r="A417" t="s">
        <v>1082</v>
      </c>
      <c r="B417" t="s">
        <v>1083</v>
      </c>
      <c r="C417" t="s">
        <v>135</v>
      </c>
      <c r="D417" t="s">
        <v>21</v>
      </c>
      <c r="E417">
        <v>99323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43684</v>
      </c>
      <c r="L417" t="s">
        <v>26</v>
      </c>
      <c r="N417" t="s">
        <v>24</v>
      </c>
    </row>
    <row r="418" spans="1:14" x14ac:dyDescent="0.25">
      <c r="A418" t="s">
        <v>1084</v>
      </c>
      <c r="B418" t="s">
        <v>1085</v>
      </c>
      <c r="C418" t="s">
        <v>286</v>
      </c>
      <c r="D418" t="s">
        <v>21</v>
      </c>
      <c r="E418">
        <v>98516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43684</v>
      </c>
      <c r="L418" t="s">
        <v>26</v>
      </c>
      <c r="N418" t="s">
        <v>24</v>
      </c>
    </row>
    <row r="419" spans="1:14" x14ac:dyDescent="0.25">
      <c r="A419" t="s">
        <v>1086</v>
      </c>
      <c r="B419" t="s">
        <v>1087</v>
      </c>
      <c r="C419" t="s">
        <v>132</v>
      </c>
      <c r="D419" t="s">
        <v>21</v>
      </c>
      <c r="E419">
        <v>99301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43684</v>
      </c>
      <c r="L419" t="s">
        <v>26</v>
      </c>
      <c r="N419" t="s">
        <v>24</v>
      </c>
    </row>
    <row r="420" spans="1:14" x14ac:dyDescent="0.25">
      <c r="A420" t="s">
        <v>1088</v>
      </c>
      <c r="B420" t="s">
        <v>1089</v>
      </c>
      <c r="C420" t="s">
        <v>132</v>
      </c>
      <c r="D420" t="s">
        <v>21</v>
      </c>
      <c r="E420">
        <v>99301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43684</v>
      </c>
      <c r="L420" t="s">
        <v>26</v>
      </c>
      <c r="N420" t="s">
        <v>24</v>
      </c>
    </row>
    <row r="421" spans="1:14" x14ac:dyDescent="0.25">
      <c r="A421" t="s">
        <v>1090</v>
      </c>
      <c r="B421" t="s">
        <v>1091</v>
      </c>
      <c r="C421" t="s">
        <v>1015</v>
      </c>
      <c r="D421" t="s">
        <v>21</v>
      </c>
      <c r="E421">
        <v>99362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43683</v>
      </c>
      <c r="L421" t="s">
        <v>26</v>
      </c>
      <c r="N421" t="s">
        <v>24</v>
      </c>
    </row>
    <row r="422" spans="1:14" x14ac:dyDescent="0.25">
      <c r="A422" t="s">
        <v>1092</v>
      </c>
      <c r="B422" t="s">
        <v>1093</v>
      </c>
      <c r="C422" t="s">
        <v>1094</v>
      </c>
      <c r="D422" t="s">
        <v>21</v>
      </c>
      <c r="E422">
        <v>98360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43683</v>
      </c>
      <c r="L422" t="s">
        <v>26</v>
      </c>
      <c r="N422" t="s">
        <v>24</v>
      </c>
    </row>
    <row r="423" spans="1:14" x14ac:dyDescent="0.25">
      <c r="A423" t="s">
        <v>1095</v>
      </c>
      <c r="B423" t="s">
        <v>1096</v>
      </c>
      <c r="C423" t="s">
        <v>1015</v>
      </c>
      <c r="D423" t="s">
        <v>21</v>
      </c>
      <c r="E423">
        <v>99362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43683</v>
      </c>
      <c r="L423" t="s">
        <v>26</v>
      </c>
      <c r="N423" t="s">
        <v>24</v>
      </c>
    </row>
    <row r="424" spans="1:14" x14ac:dyDescent="0.25">
      <c r="A424" t="s">
        <v>1097</v>
      </c>
      <c r="B424" t="s">
        <v>1098</v>
      </c>
      <c r="C424" t="s">
        <v>1015</v>
      </c>
      <c r="D424" t="s">
        <v>21</v>
      </c>
      <c r="E424">
        <v>99362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43683</v>
      </c>
      <c r="L424" t="s">
        <v>26</v>
      </c>
      <c r="N424" t="s">
        <v>24</v>
      </c>
    </row>
    <row r="425" spans="1:14" x14ac:dyDescent="0.25">
      <c r="A425" t="s">
        <v>1102</v>
      </c>
      <c r="B425" t="s">
        <v>1103</v>
      </c>
      <c r="C425" t="s">
        <v>1015</v>
      </c>
      <c r="D425" t="s">
        <v>21</v>
      </c>
      <c r="E425">
        <v>99362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43683</v>
      </c>
      <c r="L425" t="s">
        <v>26</v>
      </c>
      <c r="N425" t="s">
        <v>24</v>
      </c>
    </row>
    <row r="426" spans="1:14" x14ac:dyDescent="0.25">
      <c r="A426" t="s">
        <v>1104</v>
      </c>
      <c r="B426" t="s">
        <v>1105</v>
      </c>
      <c r="C426" t="s">
        <v>1015</v>
      </c>
      <c r="D426" t="s">
        <v>21</v>
      </c>
      <c r="E426">
        <v>99362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43683</v>
      </c>
      <c r="L426" t="s">
        <v>26</v>
      </c>
      <c r="N426" t="s">
        <v>24</v>
      </c>
    </row>
    <row r="427" spans="1:14" x14ac:dyDescent="0.25">
      <c r="A427" t="s">
        <v>1106</v>
      </c>
      <c r="B427" t="s">
        <v>1107</v>
      </c>
      <c r="C427" t="s">
        <v>1015</v>
      </c>
      <c r="D427" t="s">
        <v>21</v>
      </c>
      <c r="E427">
        <v>99362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43683</v>
      </c>
      <c r="L427" t="s">
        <v>26</v>
      </c>
      <c r="N427" t="s">
        <v>24</v>
      </c>
    </row>
    <row r="428" spans="1:14" x14ac:dyDescent="0.25">
      <c r="A428" t="s">
        <v>1108</v>
      </c>
      <c r="B428" t="s">
        <v>1109</v>
      </c>
      <c r="C428" t="s">
        <v>1015</v>
      </c>
      <c r="D428" t="s">
        <v>21</v>
      </c>
      <c r="E428">
        <v>99362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43683</v>
      </c>
      <c r="L428" t="s">
        <v>26</v>
      </c>
      <c r="N428" t="s">
        <v>24</v>
      </c>
    </row>
    <row r="429" spans="1:14" x14ac:dyDescent="0.25">
      <c r="A429" t="s">
        <v>1110</v>
      </c>
      <c r="B429" t="s">
        <v>1111</v>
      </c>
      <c r="C429" t="s">
        <v>1015</v>
      </c>
      <c r="D429" t="s">
        <v>21</v>
      </c>
      <c r="E429">
        <v>99362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43683</v>
      </c>
      <c r="L429" t="s">
        <v>26</v>
      </c>
      <c r="N429" t="s">
        <v>24</v>
      </c>
    </row>
    <row r="430" spans="1:14" x14ac:dyDescent="0.25">
      <c r="A430" t="s">
        <v>194</v>
      </c>
      <c r="B430" t="s">
        <v>1112</v>
      </c>
      <c r="C430" t="s">
        <v>907</v>
      </c>
      <c r="D430" t="s">
        <v>21</v>
      </c>
      <c r="E430">
        <v>98221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43683</v>
      </c>
      <c r="L430" t="s">
        <v>26</v>
      </c>
      <c r="N430" t="s">
        <v>24</v>
      </c>
    </row>
    <row r="431" spans="1:14" x14ac:dyDescent="0.25">
      <c r="A431" t="s">
        <v>1113</v>
      </c>
      <c r="B431" t="s">
        <v>1114</v>
      </c>
      <c r="C431" t="s">
        <v>1015</v>
      </c>
      <c r="D431" t="s">
        <v>21</v>
      </c>
      <c r="E431">
        <v>99362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43683</v>
      </c>
      <c r="L431" t="s">
        <v>26</v>
      </c>
      <c r="N431" t="s">
        <v>24</v>
      </c>
    </row>
    <row r="432" spans="1:14" x14ac:dyDescent="0.25">
      <c r="A432" t="s">
        <v>1115</v>
      </c>
      <c r="B432" t="s">
        <v>1116</v>
      </c>
      <c r="C432" t="s">
        <v>165</v>
      </c>
      <c r="D432" t="s">
        <v>21</v>
      </c>
      <c r="E432">
        <v>98373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43683</v>
      </c>
      <c r="L432" t="s">
        <v>26</v>
      </c>
      <c r="N432" t="s">
        <v>24</v>
      </c>
    </row>
    <row r="433" spans="1:14" x14ac:dyDescent="0.25">
      <c r="A433" t="s">
        <v>1117</v>
      </c>
      <c r="B433" t="s">
        <v>1118</v>
      </c>
      <c r="C433" t="s">
        <v>1015</v>
      </c>
      <c r="D433" t="s">
        <v>21</v>
      </c>
      <c r="E433">
        <v>99362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43683</v>
      </c>
      <c r="L433" t="s">
        <v>26</v>
      </c>
      <c r="N433" t="s">
        <v>24</v>
      </c>
    </row>
    <row r="434" spans="1:14" x14ac:dyDescent="0.25">
      <c r="A434" t="s">
        <v>556</v>
      </c>
      <c r="B434" t="s">
        <v>1119</v>
      </c>
      <c r="C434" t="s">
        <v>20</v>
      </c>
      <c r="D434" t="s">
        <v>21</v>
      </c>
      <c r="E434">
        <v>98103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43683</v>
      </c>
      <c r="L434" t="s">
        <v>26</v>
      </c>
      <c r="N434" t="s">
        <v>24</v>
      </c>
    </row>
    <row r="435" spans="1:14" x14ac:dyDescent="0.25">
      <c r="A435" t="s">
        <v>111</v>
      </c>
      <c r="B435" t="s">
        <v>1120</v>
      </c>
      <c r="C435" t="s">
        <v>886</v>
      </c>
      <c r="D435" t="s">
        <v>21</v>
      </c>
      <c r="E435">
        <v>98223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43682</v>
      </c>
      <c r="L435" t="s">
        <v>26</v>
      </c>
      <c r="N435" t="s">
        <v>24</v>
      </c>
    </row>
    <row r="436" spans="1:14" x14ac:dyDescent="0.25">
      <c r="A436">
        <v>76</v>
      </c>
      <c r="B436" t="s">
        <v>1121</v>
      </c>
      <c r="C436" t="s">
        <v>590</v>
      </c>
      <c r="D436" t="s">
        <v>21</v>
      </c>
      <c r="E436">
        <v>98065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43682</v>
      </c>
      <c r="L436" t="s">
        <v>26</v>
      </c>
      <c r="N436" t="s">
        <v>24</v>
      </c>
    </row>
    <row r="437" spans="1:14" x14ac:dyDescent="0.25">
      <c r="A437" t="s">
        <v>1122</v>
      </c>
      <c r="B437" t="s">
        <v>1123</v>
      </c>
      <c r="C437" t="s">
        <v>473</v>
      </c>
      <c r="D437" t="s">
        <v>21</v>
      </c>
      <c r="E437">
        <v>98937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43682</v>
      </c>
      <c r="L437" t="s">
        <v>26</v>
      </c>
      <c r="N437" t="s">
        <v>24</v>
      </c>
    </row>
    <row r="438" spans="1:14" x14ac:dyDescent="0.25">
      <c r="A438" t="s">
        <v>1124</v>
      </c>
      <c r="B438" t="s">
        <v>1125</v>
      </c>
      <c r="C438" t="s">
        <v>473</v>
      </c>
      <c r="D438" t="s">
        <v>21</v>
      </c>
      <c r="E438">
        <v>98937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43682</v>
      </c>
      <c r="L438" t="s">
        <v>26</v>
      </c>
      <c r="N438" t="s">
        <v>24</v>
      </c>
    </row>
    <row r="439" spans="1:14" x14ac:dyDescent="0.25">
      <c r="A439" t="s">
        <v>1126</v>
      </c>
      <c r="B439" t="s">
        <v>1127</v>
      </c>
      <c r="C439" t="s">
        <v>473</v>
      </c>
      <c r="D439" t="s">
        <v>21</v>
      </c>
      <c r="E439">
        <v>98937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43682</v>
      </c>
      <c r="L439" t="s">
        <v>26</v>
      </c>
      <c r="N439" t="s">
        <v>24</v>
      </c>
    </row>
    <row r="440" spans="1:14" x14ac:dyDescent="0.25">
      <c r="A440" t="s">
        <v>244</v>
      </c>
      <c r="B440" t="s">
        <v>1128</v>
      </c>
      <c r="C440" t="s">
        <v>209</v>
      </c>
      <c r="D440" t="s">
        <v>21</v>
      </c>
      <c r="E440">
        <v>98032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43682</v>
      </c>
      <c r="L440" t="s">
        <v>26</v>
      </c>
      <c r="N440" t="s">
        <v>24</v>
      </c>
    </row>
    <row r="441" spans="1:14" x14ac:dyDescent="0.25">
      <c r="A441" t="s">
        <v>1129</v>
      </c>
      <c r="B441" t="s">
        <v>1130</v>
      </c>
      <c r="C441" t="s">
        <v>473</v>
      </c>
      <c r="D441" t="s">
        <v>21</v>
      </c>
      <c r="E441">
        <v>98937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43682</v>
      </c>
      <c r="L441" t="s">
        <v>26</v>
      </c>
      <c r="N441" t="s">
        <v>24</v>
      </c>
    </row>
    <row r="442" spans="1:14" x14ac:dyDescent="0.25">
      <c r="A442" t="s">
        <v>1131</v>
      </c>
      <c r="B442" t="s">
        <v>1132</v>
      </c>
      <c r="C442" t="s">
        <v>473</v>
      </c>
      <c r="D442" t="s">
        <v>21</v>
      </c>
      <c r="E442">
        <v>98937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43682</v>
      </c>
      <c r="L442" t="s">
        <v>26</v>
      </c>
      <c r="N442" t="s">
        <v>24</v>
      </c>
    </row>
    <row r="443" spans="1:14" x14ac:dyDescent="0.25">
      <c r="A443" t="s">
        <v>1133</v>
      </c>
      <c r="B443" t="s">
        <v>1134</v>
      </c>
      <c r="C443" t="s">
        <v>1135</v>
      </c>
      <c r="D443" t="s">
        <v>21</v>
      </c>
      <c r="E443">
        <v>98305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43682</v>
      </c>
      <c r="L443" t="s">
        <v>26</v>
      </c>
      <c r="N443" t="s">
        <v>24</v>
      </c>
    </row>
    <row r="444" spans="1:14" x14ac:dyDescent="0.25">
      <c r="A444" t="s">
        <v>1136</v>
      </c>
      <c r="B444" t="s">
        <v>1137</v>
      </c>
      <c r="C444" t="s">
        <v>1138</v>
      </c>
      <c r="D444" t="s">
        <v>21</v>
      </c>
      <c r="E444">
        <v>98934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43682</v>
      </c>
      <c r="L444" t="s">
        <v>26</v>
      </c>
      <c r="N444" t="s">
        <v>24</v>
      </c>
    </row>
    <row r="445" spans="1:14" x14ac:dyDescent="0.25">
      <c r="A445" t="s">
        <v>1139</v>
      </c>
      <c r="B445" t="s">
        <v>1140</v>
      </c>
      <c r="C445" t="s">
        <v>473</v>
      </c>
      <c r="D445" t="s">
        <v>21</v>
      </c>
      <c r="E445">
        <v>98937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43682</v>
      </c>
      <c r="L445" t="s">
        <v>26</v>
      </c>
      <c r="N445" t="s">
        <v>24</v>
      </c>
    </row>
    <row r="446" spans="1:14" x14ac:dyDescent="0.25">
      <c r="A446" t="s">
        <v>1141</v>
      </c>
      <c r="B446" t="s">
        <v>1142</v>
      </c>
      <c r="C446" t="s">
        <v>473</v>
      </c>
      <c r="D446" t="s">
        <v>21</v>
      </c>
      <c r="E446">
        <v>98937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43682</v>
      </c>
      <c r="L446" t="s">
        <v>26</v>
      </c>
      <c r="N446" t="s">
        <v>24</v>
      </c>
    </row>
    <row r="447" spans="1:14" x14ac:dyDescent="0.25">
      <c r="A447" t="s">
        <v>1143</v>
      </c>
      <c r="B447" t="s">
        <v>1144</v>
      </c>
      <c r="C447" t="s">
        <v>1145</v>
      </c>
      <c r="D447" t="s">
        <v>21</v>
      </c>
      <c r="E447">
        <v>98294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43682</v>
      </c>
      <c r="L447" t="s">
        <v>26</v>
      </c>
      <c r="N447" t="s">
        <v>24</v>
      </c>
    </row>
    <row r="448" spans="1:14" x14ac:dyDescent="0.25">
      <c r="A448" t="s">
        <v>1146</v>
      </c>
      <c r="B448" t="s">
        <v>1147</v>
      </c>
      <c r="C448" t="s">
        <v>92</v>
      </c>
      <c r="D448" t="s">
        <v>21</v>
      </c>
      <c r="E448">
        <v>98273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43680</v>
      </c>
      <c r="L448" t="s">
        <v>26</v>
      </c>
      <c r="N448" t="s">
        <v>24</v>
      </c>
    </row>
    <row r="449" spans="1:14" x14ac:dyDescent="0.25">
      <c r="A449" t="s">
        <v>1148</v>
      </c>
      <c r="B449" t="s">
        <v>1149</v>
      </c>
      <c r="C449" t="s">
        <v>227</v>
      </c>
      <c r="D449" t="s">
        <v>21</v>
      </c>
      <c r="E449">
        <v>98225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43680</v>
      </c>
      <c r="L449" t="s">
        <v>26</v>
      </c>
      <c r="N449" t="s">
        <v>24</v>
      </c>
    </row>
    <row r="450" spans="1:14" x14ac:dyDescent="0.25">
      <c r="A450" t="s">
        <v>1150</v>
      </c>
      <c r="B450" t="s">
        <v>1151</v>
      </c>
      <c r="C450" t="s">
        <v>1152</v>
      </c>
      <c r="D450" t="s">
        <v>21</v>
      </c>
      <c r="E450">
        <v>98903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43679</v>
      </c>
      <c r="L450" t="s">
        <v>26</v>
      </c>
      <c r="N450" t="s">
        <v>24</v>
      </c>
    </row>
    <row r="451" spans="1:14" x14ac:dyDescent="0.25">
      <c r="A451" t="s">
        <v>1155</v>
      </c>
      <c r="B451" t="s">
        <v>1156</v>
      </c>
      <c r="C451" t="s">
        <v>388</v>
      </c>
      <c r="D451" t="s">
        <v>21</v>
      </c>
      <c r="E451">
        <v>98930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43678</v>
      </c>
      <c r="L451" t="s">
        <v>26</v>
      </c>
      <c r="N451" t="s">
        <v>24</v>
      </c>
    </row>
    <row r="452" spans="1:14" x14ac:dyDescent="0.25">
      <c r="A452" t="s">
        <v>1157</v>
      </c>
      <c r="B452" t="s">
        <v>1158</v>
      </c>
      <c r="C452" t="s">
        <v>800</v>
      </c>
      <c r="D452" t="s">
        <v>21</v>
      </c>
      <c r="E452">
        <v>98012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43678</v>
      </c>
      <c r="L452" t="s">
        <v>26</v>
      </c>
      <c r="N452" t="s">
        <v>24</v>
      </c>
    </row>
    <row r="453" spans="1:14" x14ac:dyDescent="0.25">
      <c r="A453">
        <v>76</v>
      </c>
      <c r="B453" t="s">
        <v>1159</v>
      </c>
      <c r="C453" t="s">
        <v>454</v>
      </c>
      <c r="D453" t="s">
        <v>21</v>
      </c>
      <c r="E453">
        <v>98006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43678</v>
      </c>
      <c r="L453" t="s">
        <v>26</v>
      </c>
      <c r="N453" t="s">
        <v>24</v>
      </c>
    </row>
    <row r="454" spans="1:14" x14ac:dyDescent="0.25">
      <c r="A454" t="s">
        <v>1160</v>
      </c>
      <c r="B454" t="s">
        <v>1161</v>
      </c>
      <c r="C454" t="s">
        <v>178</v>
      </c>
      <c r="D454" t="s">
        <v>21</v>
      </c>
      <c r="E454">
        <v>98944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43678</v>
      </c>
      <c r="L454" t="s">
        <v>26</v>
      </c>
      <c r="N454" t="s">
        <v>24</v>
      </c>
    </row>
    <row r="455" spans="1:14" x14ac:dyDescent="0.25">
      <c r="A455" t="s">
        <v>1162</v>
      </c>
      <c r="B455" t="s">
        <v>1163</v>
      </c>
      <c r="C455" t="s">
        <v>1152</v>
      </c>
      <c r="D455" t="s">
        <v>21</v>
      </c>
      <c r="E455">
        <v>98903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43678</v>
      </c>
      <c r="L455" t="s">
        <v>26</v>
      </c>
      <c r="N455" t="s">
        <v>24</v>
      </c>
    </row>
    <row r="456" spans="1:14" x14ac:dyDescent="0.25">
      <c r="A456" t="s">
        <v>1164</v>
      </c>
      <c r="B456" t="s">
        <v>1165</v>
      </c>
      <c r="C456" t="s">
        <v>457</v>
      </c>
      <c r="D456" t="s">
        <v>21</v>
      </c>
      <c r="E456">
        <v>98377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43678</v>
      </c>
      <c r="L456" t="s">
        <v>26</v>
      </c>
      <c r="N456" t="s">
        <v>24</v>
      </c>
    </row>
    <row r="457" spans="1:14" x14ac:dyDescent="0.25">
      <c r="A457" t="s">
        <v>1166</v>
      </c>
      <c r="B457" t="s">
        <v>1167</v>
      </c>
      <c r="C457" t="s">
        <v>525</v>
      </c>
      <c r="D457" t="s">
        <v>21</v>
      </c>
      <c r="E457">
        <v>98258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43678</v>
      </c>
      <c r="L457" t="s">
        <v>26</v>
      </c>
      <c r="N457" t="s">
        <v>24</v>
      </c>
    </row>
    <row r="458" spans="1:14" x14ac:dyDescent="0.25">
      <c r="A458" t="s">
        <v>356</v>
      </c>
      <c r="B458" t="s">
        <v>1168</v>
      </c>
      <c r="C458" t="s">
        <v>454</v>
      </c>
      <c r="D458" t="s">
        <v>21</v>
      </c>
      <c r="E458">
        <v>98005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43678</v>
      </c>
      <c r="L458" t="s">
        <v>26</v>
      </c>
      <c r="N458" t="s">
        <v>24</v>
      </c>
    </row>
    <row r="459" spans="1:14" x14ac:dyDescent="0.25">
      <c r="A459" t="s">
        <v>1169</v>
      </c>
      <c r="B459" t="s">
        <v>1170</v>
      </c>
      <c r="C459" t="s">
        <v>172</v>
      </c>
      <c r="D459" t="s">
        <v>21</v>
      </c>
      <c r="E459">
        <v>98953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43678</v>
      </c>
      <c r="L459" t="s">
        <v>26</v>
      </c>
      <c r="N459" t="s">
        <v>24</v>
      </c>
    </row>
    <row r="460" spans="1:14" x14ac:dyDescent="0.25">
      <c r="A460" t="s">
        <v>1171</v>
      </c>
      <c r="B460" t="s">
        <v>1172</v>
      </c>
      <c r="C460" t="s">
        <v>632</v>
      </c>
      <c r="D460" t="s">
        <v>21</v>
      </c>
      <c r="E460">
        <v>98036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43678</v>
      </c>
      <c r="L460" t="s">
        <v>26</v>
      </c>
      <c r="N460" t="s">
        <v>24</v>
      </c>
    </row>
    <row r="461" spans="1:14" x14ac:dyDescent="0.25">
      <c r="A461" t="s">
        <v>1173</v>
      </c>
      <c r="B461" t="s">
        <v>1174</v>
      </c>
      <c r="C461" t="s">
        <v>309</v>
      </c>
      <c r="D461" t="s">
        <v>21</v>
      </c>
      <c r="E461">
        <v>98020</v>
      </c>
      <c r="F461" t="s">
        <v>23</v>
      </c>
      <c r="G461" t="s">
        <v>23</v>
      </c>
      <c r="H461" t="s">
        <v>24</v>
      </c>
      <c r="I461" t="s">
        <v>24</v>
      </c>
      <c r="J461" s="1">
        <v>43655</v>
      </c>
      <c r="K461" s="1">
        <v>43678</v>
      </c>
      <c r="L461" t="s">
        <v>118</v>
      </c>
      <c r="N461" t="s">
        <v>119</v>
      </c>
    </row>
    <row r="462" spans="1:14" x14ac:dyDescent="0.25">
      <c r="A462" t="s">
        <v>1175</v>
      </c>
      <c r="B462" t="s">
        <v>1176</v>
      </c>
      <c r="C462" t="s">
        <v>1177</v>
      </c>
      <c r="D462" t="s">
        <v>21</v>
      </c>
      <c r="E462">
        <v>98932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43678</v>
      </c>
      <c r="L462" t="s">
        <v>26</v>
      </c>
      <c r="N462" t="s">
        <v>24</v>
      </c>
    </row>
    <row r="463" spans="1:14" x14ac:dyDescent="0.25">
      <c r="A463" t="s">
        <v>1178</v>
      </c>
      <c r="B463" t="s">
        <v>1179</v>
      </c>
      <c r="C463" t="s">
        <v>457</v>
      </c>
      <c r="D463" t="s">
        <v>21</v>
      </c>
      <c r="E463">
        <v>98377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43678</v>
      </c>
      <c r="L463" t="s">
        <v>26</v>
      </c>
      <c r="N463" t="s">
        <v>24</v>
      </c>
    </row>
    <row r="464" spans="1:14" x14ac:dyDescent="0.25">
      <c r="A464" t="s">
        <v>1182</v>
      </c>
      <c r="B464" t="s">
        <v>1183</v>
      </c>
      <c r="C464" t="s">
        <v>172</v>
      </c>
      <c r="D464" t="s">
        <v>21</v>
      </c>
      <c r="E464">
        <v>98953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43678</v>
      </c>
      <c r="L464" t="s">
        <v>26</v>
      </c>
      <c r="N464" t="s">
        <v>24</v>
      </c>
    </row>
    <row r="465" spans="1:14" x14ac:dyDescent="0.25">
      <c r="A465" t="s">
        <v>1184</v>
      </c>
      <c r="B465" t="s">
        <v>1185</v>
      </c>
      <c r="C465" t="s">
        <v>196</v>
      </c>
      <c r="D465" t="s">
        <v>21</v>
      </c>
      <c r="E465">
        <v>98564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43678</v>
      </c>
      <c r="L465" t="s">
        <v>26</v>
      </c>
      <c r="N465" t="s">
        <v>24</v>
      </c>
    </row>
    <row r="466" spans="1:14" x14ac:dyDescent="0.25">
      <c r="A466" t="s">
        <v>1186</v>
      </c>
      <c r="B466" t="s">
        <v>1187</v>
      </c>
      <c r="C466" t="s">
        <v>358</v>
      </c>
      <c r="D466" t="s">
        <v>21</v>
      </c>
      <c r="E466">
        <v>99350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43678</v>
      </c>
      <c r="L466" t="s">
        <v>26</v>
      </c>
      <c r="N466" t="s">
        <v>24</v>
      </c>
    </row>
    <row r="467" spans="1:14" x14ac:dyDescent="0.25">
      <c r="A467" t="s">
        <v>1188</v>
      </c>
      <c r="B467" t="s">
        <v>1189</v>
      </c>
      <c r="C467" t="s">
        <v>454</v>
      </c>
      <c r="D467" t="s">
        <v>21</v>
      </c>
      <c r="E467">
        <v>98004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43678</v>
      </c>
      <c r="L467" t="s">
        <v>26</v>
      </c>
      <c r="N467" t="s">
        <v>24</v>
      </c>
    </row>
    <row r="468" spans="1:14" x14ac:dyDescent="0.25">
      <c r="A468" t="s">
        <v>1190</v>
      </c>
      <c r="B468" t="s">
        <v>1191</v>
      </c>
      <c r="C468" t="s">
        <v>492</v>
      </c>
      <c r="D468" t="s">
        <v>21</v>
      </c>
      <c r="E468">
        <v>98516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43677</v>
      </c>
      <c r="L468" t="s">
        <v>26</v>
      </c>
      <c r="N468" t="s">
        <v>24</v>
      </c>
    </row>
    <row r="469" spans="1:14" x14ac:dyDescent="0.25">
      <c r="A469" t="s">
        <v>352</v>
      </c>
      <c r="B469" t="s">
        <v>1192</v>
      </c>
      <c r="C469" t="s">
        <v>41</v>
      </c>
      <c r="D469" t="s">
        <v>21</v>
      </c>
      <c r="E469">
        <v>98188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43677</v>
      </c>
      <c r="L469" t="s">
        <v>26</v>
      </c>
      <c r="N469" t="s">
        <v>24</v>
      </c>
    </row>
    <row r="470" spans="1:14" x14ac:dyDescent="0.25">
      <c r="A470" t="s">
        <v>1193</v>
      </c>
      <c r="B470" t="s">
        <v>1194</v>
      </c>
      <c r="C470" t="s">
        <v>286</v>
      </c>
      <c r="D470" t="s">
        <v>21</v>
      </c>
      <c r="E470">
        <v>98503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43677</v>
      </c>
      <c r="L470" t="s">
        <v>26</v>
      </c>
      <c r="N470" t="s">
        <v>24</v>
      </c>
    </row>
    <row r="471" spans="1:14" x14ac:dyDescent="0.25">
      <c r="A471" t="s">
        <v>1195</v>
      </c>
      <c r="B471" t="s">
        <v>1196</v>
      </c>
      <c r="C471" t="s">
        <v>41</v>
      </c>
      <c r="D471" t="s">
        <v>21</v>
      </c>
      <c r="E471">
        <v>98198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43677</v>
      </c>
      <c r="L471" t="s">
        <v>26</v>
      </c>
      <c r="N471" t="s">
        <v>24</v>
      </c>
    </row>
    <row r="472" spans="1:14" x14ac:dyDescent="0.25">
      <c r="A472" t="s">
        <v>1197</v>
      </c>
      <c r="B472" t="s">
        <v>1198</v>
      </c>
      <c r="C472" t="s">
        <v>286</v>
      </c>
      <c r="D472" t="s">
        <v>21</v>
      </c>
      <c r="E472">
        <v>98503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43677</v>
      </c>
      <c r="L472" t="s">
        <v>26</v>
      </c>
      <c r="N472" t="s">
        <v>24</v>
      </c>
    </row>
    <row r="473" spans="1:14" x14ac:dyDescent="0.25">
      <c r="A473" t="s">
        <v>1199</v>
      </c>
      <c r="B473" t="s">
        <v>1200</v>
      </c>
      <c r="C473" t="s">
        <v>492</v>
      </c>
      <c r="D473" t="s">
        <v>21</v>
      </c>
      <c r="E473">
        <v>98513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43677</v>
      </c>
      <c r="L473" t="s">
        <v>26</v>
      </c>
      <c r="N473" t="s">
        <v>24</v>
      </c>
    </row>
    <row r="474" spans="1:14" x14ac:dyDescent="0.25">
      <c r="A474" t="s">
        <v>683</v>
      </c>
      <c r="B474" t="s">
        <v>1204</v>
      </c>
      <c r="C474" t="s">
        <v>41</v>
      </c>
      <c r="D474" t="s">
        <v>21</v>
      </c>
      <c r="E474">
        <v>98188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43677</v>
      </c>
      <c r="L474" t="s">
        <v>26</v>
      </c>
      <c r="N474" t="s">
        <v>24</v>
      </c>
    </row>
    <row r="475" spans="1:14" x14ac:dyDescent="0.25">
      <c r="A475" t="s">
        <v>1208</v>
      </c>
      <c r="B475" t="s">
        <v>1209</v>
      </c>
      <c r="C475" t="s">
        <v>286</v>
      </c>
      <c r="D475" t="s">
        <v>21</v>
      </c>
      <c r="E475">
        <v>98516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43677</v>
      </c>
      <c r="L475" t="s">
        <v>26</v>
      </c>
      <c r="N475" t="s">
        <v>24</v>
      </c>
    </row>
    <row r="476" spans="1:14" x14ac:dyDescent="0.25">
      <c r="A476" t="s">
        <v>1210</v>
      </c>
      <c r="B476" t="s">
        <v>1211</v>
      </c>
      <c r="C476" t="s">
        <v>41</v>
      </c>
      <c r="D476" t="s">
        <v>21</v>
      </c>
      <c r="E476">
        <v>98188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43677</v>
      </c>
      <c r="L476" t="s">
        <v>26</v>
      </c>
      <c r="N476" t="s">
        <v>24</v>
      </c>
    </row>
    <row r="477" spans="1:14" x14ac:dyDescent="0.25">
      <c r="A477" t="s">
        <v>1212</v>
      </c>
      <c r="B477" t="s">
        <v>1213</v>
      </c>
      <c r="C477" t="s">
        <v>286</v>
      </c>
      <c r="D477" t="s">
        <v>21</v>
      </c>
      <c r="E477">
        <v>98506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43677</v>
      </c>
      <c r="L477" t="s">
        <v>26</v>
      </c>
      <c r="N477" t="s">
        <v>24</v>
      </c>
    </row>
    <row r="478" spans="1:14" x14ac:dyDescent="0.25">
      <c r="A478" t="s">
        <v>1214</v>
      </c>
      <c r="B478" t="s">
        <v>1215</v>
      </c>
      <c r="C478" t="s">
        <v>20</v>
      </c>
      <c r="D478" t="s">
        <v>21</v>
      </c>
      <c r="E478">
        <v>98122</v>
      </c>
      <c r="F478" t="s">
        <v>23</v>
      </c>
      <c r="G478" t="s">
        <v>23</v>
      </c>
      <c r="H478" t="s">
        <v>24</v>
      </c>
      <c r="I478" t="s">
        <v>24</v>
      </c>
      <c r="J478" t="s">
        <v>25</v>
      </c>
      <c r="K478" s="1">
        <v>43677</v>
      </c>
      <c r="L478" t="s">
        <v>26</v>
      </c>
      <c r="N478" t="s">
        <v>24</v>
      </c>
    </row>
    <row r="479" spans="1:14" x14ac:dyDescent="0.25">
      <c r="A479" t="s">
        <v>1216</v>
      </c>
      <c r="B479" t="s">
        <v>1217</v>
      </c>
      <c r="C479" t="s">
        <v>101</v>
      </c>
      <c r="D479" t="s">
        <v>21</v>
      </c>
      <c r="E479">
        <v>98284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43676</v>
      </c>
      <c r="L479" t="s">
        <v>26</v>
      </c>
      <c r="N479" t="s">
        <v>24</v>
      </c>
    </row>
    <row r="480" spans="1:14" x14ac:dyDescent="0.25">
      <c r="A480" t="s">
        <v>1218</v>
      </c>
      <c r="B480" t="s">
        <v>1219</v>
      </c>
      <c r="C480" t="s">
        <v>227</v>
      </c>
      <c r="D480" t="s">
        <v>21</v>
      </c>
      <c r="E480">
        <v>98225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43676</v>
      </c>
      <c r="L480" t="s">
        <v>26</v>
      </c>
      <c r="N480" t="s">
        <v>24</v>
      </c>
    </row>
    <row r="481" spans="1:14" x14ac:dyDescent="0.25">
      <c r="A481" t="s">
        <v>1220</v>
      </c>
      <c r="B481" t="s">
        <v>1221</v>
      </c>
      <c r="C481" t="s">
        <v>165</v>
      </c>
      <c r="D481" t="s">
        <v>21</v>
      </c>
      <c r="E481">
        <v>98375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43676</v>
      </c>
      <c r="L481" t="s">
        <v>26</v>
      </c>
      <c r="N481" t="s">
        <v>24</v>
      </c>
    </row>
    <row r="482" spans="1:14" x14ac:dyDescent="0.25">
      <c r="A482" t="s">
        <v>1222</v>
      </c>
      <c r="B482" t="s">
        <v>1223</v>
      </c>
      <c r="C482" t="s">
        <v>165</v>
      </c>
      <c r="D482" t="s">
        <v>21</v>
      </c>
      <c r="E482">
        <v>98371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43676</v>
      </c>
      <c r="L482" t="s">
        <v>26</v>
      </c>
      <c r="N482" t="s">
        <v>24</v>
      </c>
    </row>
    <row r="483" spans="1:14" x14ac:dyDescent="0.25">
      <c r="A483" t="s">
        <v>111</v>
      </c>
      <c r="B483" t="s">
        <v>1226</v>
      </c>
      <c r="C483" t="s">
        <v>165</v>
      </c>
      <c r="D483" t="s">
        <v>21</v>
      </c>
      <c r="E483">
        <v>98371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43676</v>
      </c>
      <c r="L483" t="s">
        <v>26</v>
      </c>
      <c r="N483" t="s">
        <v>24</v>
      </c>
    </row>
    <row r="484" spans="1:14" x14ac:dyDescent="0.25">
      <c r="A484" t="s">
        <v>111</v>
      </c>
      <c r="B484" t="s">
        <v>1227</v>
      </c>
      <c r="C484" t="s">
        <v>165</v>
      </c>
      <c r="D484" t="s">
        <v>21</v>
      </c>
      <c r="E484">
        <v>98371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43676</v>
      </c>
      <c r="L484" t="s">
        <v>26</v>
      </c>
      <c r="N484" t="s">
        <v>24</v>
      </c>
    </row>
    <row r="485" spans="1:14" x14ac:dyDescent="0.25">
      <c r="A485" t="s">
        <v>1228</v>
      </c>
      <c r="B485" t="s">
        <v>1229</v>
      </c>
      <c r="C485" t="s">
        <v>165</v>
      </c>
      <c r="D485" t="s">
        <v>21</v>
      </c>
      <c r="E485">
        <v>98372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43676</v>
      </c>
      <c r="L485" t="s">
        <v>26</v>
      </c>
      <c r="N485" t="s">
        <v>24</v>
      </c>
    </row>
    <row r="486" spans="1:14" x14ac:dyDescent="0.25">
      <c r="A486" t="s">
        <v>1230</v>
      </c>
      <c r="B486" t="s">
        <v>1231</v>
      </c>
      <c r="C486" t="s">
        <v>555</v>
      </c>
      <c r="D486" t="s">
        <v>21</v>
      </c>
      <c r="E486">
        <v>98053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43676</v>
      </c>
      <c r="L486" t="s">
        <v>26</v>
      </c>
      <c r="N486" t="s">
        <v>24</v>
      </c>
    </row>
    <row r="487" spans="1:14" x14ac:dyDescent="0.25">
      <c r="A487" t="s">
        <v>1232</v>
      </c>
      <c r="B487" t="s">
        <v>1233</v>
      </c>
      <c r="C487" t="s">
        <v>227</v>
      </c>
      <c r="D487" t="s">
        <v>21</v>
      </c>
      <c r="E487">
        <v>98225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43676</v>
      </c>
      <c r="L487" t="s">
        <v>26</v>
      </c>
      <c r="N487" t="s">
        <v>24</v>
      </c>
    </row>
    <row r="488" spans="1:14" x14ac:dyDescent="0.25">
      <c r="A488" t="s">
        <v>1234</v>
      </c>
      <c r="B488" t="s">
        <v>1235</v>
      </c>
      <c r="C488" t="s">
        <v>20</v>
      </c>
      <c r="D488" t="s">
        <v>21</v>
      </c>
      <c r="E488">
        <v>98101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43676</v>
      </c>
      <c r="L488" t="s">
        <v>26</v>
      </c>
      <c r="N488" t="s">
        <v>24</v>
      </c>
    </row>
    <row r="489" spans="1:14" x14ac:dyDescent="0.25">
      <c r="A489" t="s">
        <v>818</v>
      </c>
      <c r="B489" t="s">
        <v>1236</v>
      </c>
      <c r="C489" t="s">
        <v>209</v>
      </c>
      <c r="D489" t="s">
        <v>21</v>
      </c>
      <c r="E489">
        <v>98032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43676</v>
      </c>
      <c r="L489" t="s">
        <v>26</v>
      </c>
      <c r="N489" t="s">
        <v>24</v>
      </c>
    </row>
    <row r="490" spans="1:14" x14ac:dyDescent="0.25">
      <c r="A490" t="s">
        <v>1237</v>
      </c>
      <c r="B490" t="s">
        <v>1238</v>
      </c>
      <c r="C490" t="s">
        <v>227</v>
      </c>
      <c r="D490" t="s">
        <v>21</v>
      </c>
      <c r="E490">
        <v>98227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43676</v>
      </c>
      <c r="L490" t="s">
        <v>26</v>
      </c>
      <c r="N490" t="s">
        <v>24</v>
      </c>
    </row>
    <row r="491" spans="1:14" x14ac:dyDescent="0.25">
      <c r="A491" t="s">
        <v>1239</v>
      </c>
      <c r="B491" t="s">
        <v>1240</v>
      </c>
      <c r="C491" t="s">
        <v>165</v>
      </c>
      <c r="D491" t="s">
        <v>21</v>
      </c>
      <c r="E491">
        <v>98373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43676</v>
      </c>
      <c r="L491" t="s">
        <v>26</v>
      </c>
      <c r="N491" t="s">
        <v>24</v>
      </c>
    </row>
    <row r="492" spans="1:14" x14ac:dyDescent="0.25">
      <c r="A492" t="s">
        <v>683</v>
      </c>
      <c r="B492" t="s">
        <v>1241</v>
      </c>
      <c r="C492" t="s">
        <v>165</v>
      </c>
      <c r="D492" t="s">
        <v>21</v>
      </c>
      <c r="E492">
        <v>98371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43676</v>
      </c>
      <c r="L492" t="s">
        <v>26</v>
      </c>
      <c r="N492" t="s">
        <v>24</v>
      </c>
    </row>
    <row r="493" spans="1:14" x14ac:dyDescent="0.25">
      <c r="A493" t="s">
        <v>1242</v>
      </c>
      <c r="B493" t="s">
        <v>1243</v>
      </c>
      <c r="C493" t="s">
        <v>20</v>
      </c>
      <c r="D493" t="s">
        <v>21</v>
      </c>
      <c r="E493">
        <v>98134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43676</v>
      </c>
      <c r="L493" t="s">
        <v>26</v>
      </c>
      <c r="N493" t="s">
        <v>24</v>
      </c>
    </row>
    <row r="494" spans="1:14" x14ac:dyDescent="0.25">
      <c r="A494" t="s">
        <v>1244</v>
      </c>
      <c r="B494" t="s">
        <v>1245</v>
      </c>
      <c r="C494" t="s">
        <v>165</v>
      </c>
      <c r="D494" t="s">
        <v>21</v>
      </c>
      <c r="E494">
        <v>98371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43676</v>
      </c>
      <c r="L494" t="s">
        <v>26</v>
      </c>
      <c r="N494" t="s">
        <v>24</v>
      </c>
    </row>
    <row r="495" spans="1:14" x14ac:dyDescent="0.25">
      <c r="A495" t="s">
        <v>1246</v>
      </c>
      <c r="B495" t="s">
        <v>1247</v>
      </c>
      <c r="C495" t="s">
        <v>20</v>
      </c>
      <c r="D495" t="s">
        <v>21</v>
      </c>
      <c r="E495">
        <v>98122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43676</v>
      </c>
      <c r="L495" t="s">
        <v>26</v>
      </c>
      <c r="N495" t="s">
        <v>24</v>
      </c>
    </row>
    <row r="496" spans="1:14" x14ac:dyDescent="0.25">
      <c r="A496" t="s">
        <v>479</v>
      </c>
      <c r="B496" t="s">
        <v>1248</v>
      </c>
      <c r="C496" t="s">
        <v>165</v>
      </c>
      <c r="D496" t="s">
        <v>21</v>
      </c>
      <c r="E496">
        <v>98374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43676</v>
      </c>
      <c r="L496" t="s">
        <v>26</v>
      </c>
      <c r="N496" t="s">
        <v>24</v>
      </c>
    </row>
    <row r="497" spans="1:14" x14ac:dyDescent="0.25">
      <c r="A497" t="s">
        <v>1249</v>
      </c>
      <c r="B497" t="s">
        <v>1250</v>
      </c>
      <c r="C497" t="s">
        <v>227</v>
      </c>
      <c r="D497" t="s">
        <v>21</v>
      </c>
      <c r="E497">
        <v>98226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43676</v>
      </c>
      <c r="L497" t="s">
        <v>26</v>
      </c>
      <c r="N497" t="s">
        <v>24</v>
      </c>
    </row>
    <row r="498" spans="1:14" x14ac:dyDescent="0.25">
      <c r="A498" t="s">
        <v>1251</v>
      </c>
      <c r="B498" t="s">
        <v>1252</v>
      </c>
      <c r="C498" t="s">
        <v>20</v>
      </c>
      <c r="D498" t="s">
        <v>21</v>
      </c>
      <c r="E498">
        <v>98101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43676</v>
      </c>
      <c r="L498" t="s">
        <v>26</v>
      </c>
      <c r="N498" t="s">
        <v>24</v>
      </c>
    </row>
    <row r="499" spans="1:14" x14ac:dyDescent="0.25">
      <c r="A499" t="s">
        <v>1253</v>
      </c>
      <c r="B499" t="s">
        <v>1254</v>
      </c>
      <c r="C499" t="s">
        <v>209</v>
      </c>
      <c r="D499" t="s">
        <v>21</v>
      </c>
      <c r="E499">
        <v>98030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43675</v>
      </c>
      <c r="L499" t="s">
        <v>26</v>
      </c>
      <c r="N499" t="s">
        <v>24</v>
      </c>
    </row>
    <row r="500" spans="1:14" x14ac:dyDescent="0.25">
      <c r="A500" t="s">
        <v>1255</v>
      </c>
      <c r="B500" t="s">
        <v>1256</v>
      </c>
      <c r="C500" t="s">
        <v>1018</v>
      </c>
      <c r="D500" t="s">
        <v>21</v>
      </c>
      <c r="E500">
        <v>98531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43675</v>
      </c>
      <c r="L500" t="s">
        <v>26</v>
      </c>
      <c r="N500" t="s">
        <v>24</v>
      </c>
    </row>
    <row r="501" spans="1:14" x14ac:dyDescent="0.25">
      <c r="A501" t="s">
        <v>1257</v>
      </c>
      <c r="B501" t="s">
        <v>1258</v>
      </c>
      <c r="C501" t="s">
        <v>209</v>
      </c>
      <c r="D501" t="s">
        <v>21</v>
      </c>
      <c r="E501">
        <v>98032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43675</v>
      </c>
      <c r="L501" t="s">
        <v>26</v>
      </c>
      <c r="N501" t="s">
        <v>24</v>
      </c>
    </row>
    <row r="502" spans="1:14" x14ac:dyDescent="0.25">
      <c r="A502" t="s">
        <v>1259</v>
      </c>
      <c r="B502" t="s">
        <v>1260</v>
      </c>
      <c r="C502" t="s">
        <v>632</v>
      </c>
      <c r="D502" t="s">
        <v>21</v>
      </c>
      <c r="E502">
        <v>98036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43675</v>
      </c>
      <c r="L502" t="s">
        <v>26</v>
      </c>
      <c r="N502" t="s">
        <v>24</v>
      </c>
    </row>
    <row r="503" spans="1:14" x14ac:dyDescent="0.25">
      <c r="A503" t="s">
        <v>1261</v>
      </c>
      <c r="B503" t="s">
        <v>1262</v>
      </c>
      <c r="C503" t="s">
        <v>209</v>
      </c>
      <c r="D503" t="s">
        <v>21</v>
      </c>
      <c r="E503">
        <v>98031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43675</v>
      </c>
      <c r="L503" t="s">
        <v>26</v>
      </c>
      <c r="N503" t="s">
        <v>24</v>
      </c>
    </row>
    <row r="504" spans="1:14" x14ac:dyDescent="0.25">
      <c r="A504" t="s">
        <v>1263</v>
      </c>
      <c r="B504" t="s">
        <v>1264</v>
      </c>
      <c r="C504" t="s">
        <v>1018</v>
      </c>
      <c r="D504" t="s">
        <v>21</v>
      </c>
      <c r="E504">
        <v>98531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43675</v>
      </c>
      <c r="L504" t="s">
        <v>26</v>
      </c>
      <c r="N504" t="s">
        <v>24</v>
      </c>
    </row>
    <row r="505" spans="1:14" x14ac:dyDescent="0.25">
      <c r="A505" t="s">
        <v>1265</v>
      </c>
      <c r="B505" t="s">
        <v>1266</v>
      </c>
      <c r="C505" t="s">
        <v>115</v>
      </c>
      <c r="D505" t="s">
        <v>21</v>
      </c>
      <c r="E505">
        <v>98532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43675</v>
      </c>
      <c r="L505" t="s">
        <v>26</v>
      </c>
      <c r="N505" t="s">
        <v>24</v>
      </c>
    </row>
    <row r="506" spans="1:14" x14ac:dyDescent="0.25">
      <c r="A506" t="s">
        <v>1267</v>
      </c>
      <c r="B506" t="s">
        <v>1268</v>
      </c>
      <c r="C506" t="s">
        <v>632</v>
      </c>
      <c r="D506" t="s">
        <v>21</v>
      </c>
      <c r="E506">
        <v>98037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43675</v>
      </c>
      <c r="L506" t="s">
        <v>26</v>
      </c>
      <c r="N506" t="s">
        <v>24</v>
      </c>
    </row>
    <row r="507" spans="1:14" x14ac:dyDescent="0.25">
      <c r="A507" t="s">
        <v>111</v>
      </c>
      <c r="B507" t="s">
        <v>1269</v>
      </c>
      <c r="C507" t="s">
        <v>1270</v>
      </c>
      <c r="D507" t="s">
        <v>21</v>
      </c>
      <c r="E507">
        <v>98012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43675</v>
      </c>
      <c r="L507" t="s">
        <v>26</v>
      </c>
      <c r="N507" t="s">
        <v>24</v>
      </c>
    </row>
    <row r="508" spans="1:14" x14ac:dyDescent="0.25">
      <c r="A508" t="s">
        <v>1271</v>
      </c>
      <c r="B508" t="s">
        <v>1272</v>
      </c>
      <c r="C508" t="s">
        <v>115</v>
      </c>
      <c r="D508" t="s">
        <v>21</v>
      </c>
      <c r="E508">
        <v>98532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43675</v>
      </c>
      <c r="L508" t="s">
        <v>26</v>
      </c>
      <c r="N508" t="s">
        <v>24</v>
      </c>
    </row>
    <row r="509" spans="1:14" x14ac:dyDescent="0.25">
      <c r="A509" t="s">
        <v>773</v>
      </c>
      <c r="B509" t="s">
        <v>1273</v>
      </c>
      <c r="C509" t="s">
        <v>209</v>
      </c>
      <c r="D509" t="s">
        <v>21</v>
      </c>
      <c r="E509">
        <v>98032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43675</v>
      </c>
      <c r="L509" t="s">
        <v>26</v>
      </c>
      <c r="N509" t="s">
        <v>24</v>
      </c>
    </row>
    <row r="510" spans="1:14" x14ac:dyDescent="0.25">
      <c r="A510" t="s">
        <v>733</v>
      </c>
      <c r="B510" t="s">
        <v>1274</v>
      </c>
      <c r="C510" t="s">
        <v>108</v>
      </c>
      <c r="D510" t="s">
        <v>21</v>
      </c>
      <c r="E510">
        <v>98208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43675</v>
      </c>
      <c r="L510" t="s">
        <v>26</v>
      </c>
      <c r="N510" t="s">
        <v>24</v>
      </c>
    </row>
    <row r="511" spans="1:14" x14ac:dyDescent="0.25">
      <c r="A511" t="s">
        <v>1275</v>
      </c>
      <c r="B511" t="s">
        <v>1276</v>
      </c>
      <c r="C511" t="s">
        <v>1018</v>
      </c>
      <c r="D511" t="s">
        <v>21</v>
      </c>
      <c r="E511">
        <v>98531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43675</v>
      </c>
      <c r="L511" t="s">
        <v>26</v>
      </c>
      <c r="N511" t="s">
        <v>24</v>
      </c>
    </row>
    <row r="512" spans="1:14" x14ac:dyDescent="0.25">
      <c r="A512" t="s">
        <v>1277</v>
      </c>
      <c r="B512" t="s">
        <v>1278</v>
      </c>
      <c r="C512" t="s">
        <v>209</v>
      </c>
      <c r="D512" t="s">
        <v>21</v>
      </c>
      <c r="E512">
        <v>98032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43675</v>
      </c>
      <c r="L512" t="s">
        <v>26</v>
      </c>
      <c r="N512" t="s">
        <v>24</v>
      </c>
    </row>
    <row r="513" spans="1:14" x14ac:dyDescent="0.25">
      <c r="A513" t="s">
        <v>1279</v>
      </c>
      <c r="B513" t="s">
        <v>1280</v>
      </c>
      <c r="C513" t="s">
        <v>115</v>
      </c>
      <c r="D513" t="s">
        <v>21</v>
      </c>
      <c r="E513">
        <v>98532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43675</v>
      </c>
      <c r="L513" t="s">
        <v>26</v>
      </c>
      <c r="N513" t="s">
        <v>24</v>
      </c>
    </row>
    <row r="514" spans="1:14" x14ac:dyDescent="0.25">
      <c r="A514" t="s">
        <v>1281</v>
      </c>
      <c r="B514" t="s">
        <v>1282</v>
      </c>
      <c r="C514" t="s">
        <v>1283</v>
      </c>
      <c r="D514" t="s">
        <v>21</v>
      </c>
      <c r="E514">
        <v>98802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43675</v>
      </c>
      <c r="L514" t="s">
        <v>26</v>
      </c>
      <c r="N514" t="s">
        <v>24</v>
      </c>
    </row>
    <row r="515" spans="1:14" x14ac:dyDescent="0.25">
      <c r="A515" t="s">
        <v>316</v>
      </c>
      <c r="B515" t="s">
        <v>1284</v>
      </c>
      <c r="C515" t="s">
        <v>1018</v>
      </c>
      <c r="D515" t="s">
        <v>21</v>
      </c>
      <c r="E515">
        <v>98531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43675</v>
      </c>
      <c r="L515" t="s">
        <v>26</v>
      </c>
      <c r="N515" t="s">
        <v>24</v>
      </c>
    </row>
    <row r="516" spans="1:14" x14ac:dyDescent="0.25">
      <c r="A516" t="s">
        <v>1002</v>
      </c>
      <c r="B516" t="s">
        <v>1285</v>
      </c>
      <c r="C516" t="s">
        <v>632</v>
      </c>
      <c r="D516" t="s">
        <v>21</v>
      </c>
      <c r="E516">
        <v>98087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43675</v>
      </c>
      <c r="L516" t="s">
        <v>26</v>
      </c>
      <c r="N516" t="s">
        <v>24</v>
      </c>
    </row>
    <row r="517" spans="1:14" x14ac:dyDescent="0.25">
      <c r="A517" t="s">
        <v>356</v>
      </c>
      <c r="B517" t="s">
        <v>1286</v>
      </c>
      <c r="C517" t="s">
        <v>115</v>
      </c>
      <c r="D517" t="s">
        <v>21</v>
      </c>
      <c r="E517">
        <v>98532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43675</v>
      </c>
      <c r="L517" t="s">
        <v>26</v>
      </c>
      <c r="N517" t="s">
        <v>24</v>
      </c>
    </row>
    <row r="518" spans="1:14" x14ac:dyDescent="0.25">
      <c r="A518" t="s">
        <v>242</v>
      </c>
      <c r="B518" t="s">
        <v>1287</v>
      </c>
      <c r="C518" t="s">
        <v>590</v>
      </c>
      <c r="D518" t="s">
        <v>21</v>
      </c>
      <c r="E518">
        <v>98065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43675</v>
      </c>
      <c r="L518" t="s">
        <v>26</v>
      </c>
      <c r="N518" t="s">
        <v>24</v>
      </c>
    </row>
    <row r="519" spans="1:14" x14ac:dyDescent="0.25">
      <c r="A519" t="s">
        <v>1288</v>
      </c>
      <c r="B519" t="s">
        <v>1289</v>
      </c>
      <c r="C519" t="s">
        <v>101</v>
      </c>
      <c r="D519" t="s">
        <v>21</v>
      </c>
      <c r="E519">
        <v>98284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43675</v>
      </c>
      <c r="L519" t="s">
        <v>26</v>
      </c>
      <c r="N519" t="s">
        <v>24</v>
      </c>
    </row>
    <row r="520" spans="1:14" x14ac:dyDescent="0.25">
      <c r="A520" t="s">
        <v>1290</v>
      </c>
      <c r="B520" t="s">
        <v>1291</v>
      </c>
      <c r="C520" t="s">
        <v>1018</v>
      </c>
      <c r="D520" t="s">
        <v>21</v>
      </c>
      <c r="E520">
        <v>98531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43675</v>
      </c>
      <c r="L520" t="s">
        <v>26</v>
      </c>
      <c r="N520" t="s">
        <v>24</v>
      </c>
    </row>
    <row r="521" spans="1:14" x14ac:dyDescent="0.25">
      <c r="A521" t="s">
        <v>1292</v>
      </c>
      <c r="B521" t="s">
        <v>1293</v>
      </c>
      <c r="C521" t="s">
        <v>632</v>
      </c>
      <c r="D521" t="s">
        <v>21</v>
      </c>
      <c r="E521">
        <v>98036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43675</v>
      </c>
      <c r="L521" t="s">
        <v>26</v>
      </c>
      <c r="N521" t="s">
        <v>24</v>
      </c>
    </row>
    <row r="522" spans="1:14" x14ac:dyDescent="0.25">
      <c r="A522" t="s">
        <v>207</v>
      </c>
      <c r="B522" t="s">
        <v>1294</v>
      </c>
      <c r="C522" t="s">
        <v>215</v>
      </c>
      <c r="D522" t="s">
        <v>21</v>
      </c>
      <c r="E522">
        <v>98023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43675</v>
      </c>
      <c r="L522" t="s">
        <v>26</v>
      </c>
      <c r="N522" t="s">
        <v>24</v>
      </c>
    </row>
    <row r="523" spans="1:14" x14ac:dyDescent="0.25">
      <c r="A523" t="s">
        <v>1295</v>
      </c>
      <c r="B523" t="s">
        <v>1296</v>
      </c>
      <c r="C523" t="s">
        <v>1018</v>
      </c>
      <c r="D523" t="s">
        <v>21</v>
      </c>
      <c r="E523">
        <v>98531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43675</v>
      </c>
      <c r="L523" t="s">
        <v>26</v>
      </c>
      <c r="N523" t="s">
        <v>24</v>
      </c>
    </row>
    <row r="524" spans="1:14" x14ac:dyDescent="0.25">
      <c r="A524" t="s">
        <v>1297</v>
      </c>
      <c r="B524" t="s">
        <v>1298</v>
      </c>
      <c r="C524" t="s">
        <v>209</v>
      </c>
      <c r="D524" t="s">
        <v>21</v>
      </c>
      <c r="E524">
        <v>98030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43675</v>
      </c>
      <c r="L524" t="s">
        <v>26</v>
      </c>
      <c r="N524" t="s">
        <v>24</v>
      </c>
    </row>
    <row r="525" spans="1:14" x14ac:dyDescent="0.25">
      <c r="A525" t="s">
        <v>1299</v>
      </c>
      <c r="B525" t="s">
        <v>1300</v>
      </c>
      <c r="C525" t="s">
        <v>1018</v>
      </c>
      <c r="D525" t="s">
        <v>21</v>
      </c>
      <c r="E525">
        <v>98531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43675</v>
      </c>
      <c r="L525" t="s">
        <v>26</v>
      </c>
      <c r="N525" t="s">
        <v>24</v>
      </c>
    </row>
    <row r="526" spans="1:14" x14ac:dyDescent="0.25">
      <c r="A526" t="s">
        <v>1301</v>
      </c>
      <c r="B526" t="s">
        <v>1302</v>
      </c>
      <c r="C526" t="s">
        <v>115</v>
      </c>
      <c r="D526" t="s">
        <v>21</v>
      </c>
      <c r="E526">
        <v>98532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43675</v>
      </c>
      <c r="L526" t="s">
        <v>26</v>
      </c>
      <c r="N526" t="s">
        <v>24</v>
      </c>
    </row>
    <row r="527" spans="1:14" x14ac:dyDescent="0.25">
      <c r="A527" t="s">
        <v>1303</v>
      </c>
      <c r="B527" t="s">
        <v>1304</v>
      </c>
      <c r="C527" t="s">
        <v>1270</v>
      </c>
      <c r="D527" t="s">
        <v>21</v>
      </c>
      <c r="E527">
        <v>98012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43675</v>
      </c>
      <c r="L527" t="s">
        <v>26</v>
      </c>
      <c r="N527" t="s">
        <v>24</v>
      </c>
    </row>
    <row r="528" spans="1:14" x14ac:dyDescent="0.25">
      <c r="A528" t="s">
        <v>1305</v>
      </c>
      <c r="B528" t="s">
        <v>1306</v>
      </c>
      <c r="C528" t="s">
        <v>1307</v>
      </c>
      <c r="D528" t="s">
        <v>21</v>
      </c>
      <c r="E528">
        <v>98361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43675</v>
      </c>
      <c r="L528" t="s">
        <v>26</v>
      </c>
      <c r="N528" t="s">
        <v>24</v>
      </c>
    </row>
    <row r="529" spans="1:14" x14ac:dyDescent="0.25">
      <c r="A529" t="s">
        <v>1308</v>
      </c>
      <c r="B529" t="s">
        <v>1309</v>
      </c>
      <c r="C529" t="s">
        <v>632</v>
      </c>
      <c r="D529" t="s">
        <v>21</v>
      </c>
      <c r="E529">
        <v>98036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43675</v>
      </c>
      <c r="L529" t="s">
        <v>26</v>
      </c>
      <c r="N529" t="s">
        <v>24</v>
      </c>
    </row>
    <row r="530" spans="1:14" x14ac:dyDescent="0.25">
      <c r="A530" t="s">
        <v>1310</v>
      </c>
      <c r="B530" t="s">
        <v>1311</v>
      </c>
      <c r="C530" t="s">
        <v>227</v>
      </c>
      <c r="D530" t="s">
        <v>21</v>
      </c>
      <c r="E530">
        <v>98226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43673</v>
      </c>
      <c r="L530" t="s">
        <v>26</v>
      </c>
      <c r="N530" t="s">
        <v>24</v>
      </c>
    </row>
    <row r="531" spans="1:14" x14ac:dyDescent="0.25">
      <c r="A531" t="s">
        <v>1312</v>
      </c>
      <c r="B531" t="s">
        <v>1313</v>
      </c>
      <c r="C531" t="s">
        <v>261</v>
      </c>
      <c r="D531" t="s">
        <v>21</v>
      </c>
      <c r="E531">
        <v>99205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43673</v>
      </c>
      <c r="L531" t="s">
        <v>26</v>
      </c>
      <c r="N531" t="s">
        <v>24</v>
      </c>
    </row>
    <row r="532" spans="1:14" x14ac:dyDescent="0.25">
      <c r="A532" t="s">
        <v>1314</v>
      </c>
      <c r="B532" t="s">
        <v>1315</v>
      </c>
      <c r="C532" t="s">
        <v>81</v>
      </c>
      <c r="D532" t="s">
        <v>21</v>
      </c>
      <c r="E532">
        <v>99212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43673</v>
      </c>
      <c r="L532" t="s">
        <v>26</v>
      </c>
      <c r="N532" t="s">
        <v>24</v>
      </c>
    </row>
    <row r="533" spans="1:14" x14ac:dyDescent="0.25">
      <c r="A533" t="s">
        <v>111</v>
      </c>
      <c r="B533" t="s">
        <v>1316</v>
      </c>
      <c r="C533" t="s">
        <v>108</v>
      </c>
      <c r="D533" t="s">
        <v>21</v>
      </c>
      <c r="E533">
        <v>98204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43673</v>
      </c>
      <c r="L533" t="s">
        <v>26</v>
      </c>
      <c r="N533" t="s">
        <v>24</v>
      </c>
    </row>
    <row r="534" spans="1:14" x14ac:dyDescent="0.25">
      <c r="A534" t="s">
        <v>1317</v>
      </c>
      <c r="B534" t="s">
        <v>1318</v>
      </c>
      <c r="C534" t="s">
        <v>227</v>
      </c>
      <c r="D534" t="s">
        <v>21</v>
      </c>
      <c r="E534">
        <v>98225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43673</v>
      </c>
      <c r="L534" t="s">
        <v>26</v>
      </c>
      <c r="N534" t="s">
        <v>24</v>
      </c>
    </row>
    <row r="535" spans="1:14" x14ac:dyDescent="0.25">
      <c r="A535" t="s">
        <v>1319</v>
      </c>
      <c r="B535" t="s">
        <v>1320</v>
      </c>
      <c r="C535" t="s">
        <v>1321</v>
      </c>
      <c r="D535" t="s">
        <v>21</v>
      </c>
      <c r="E535">
        <v>98255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43673</v>
      </c>
      <c r="L535" t="s">
        <v>26</v>
      </c>
      <c r="N535" t="s">
        <v>24</v>
      </c>
    </row>
    <row r="536" spans="1:14" x14ac:dyDescent="0.25">
      <c r="A536" t="s">
        <v>1322</v>
      </c>
      <c r="B536" t="s">
        <v>1323</v>
      </c>
      <c r="C536" t="s">
        <v>227</v>
      </c>
      <c r="D536" t="s">
        <v>21</v>
      </c>
      <c r="E536">
        <v>98229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43673</v>
      </c>
      <c r="L536" t="s">
        <v>26</v>
      </c>
      <c r="N536" t="s">
        <v>24</v>
      </c>
    </row>
    <row r="537" spans="1:14" x14ac:dyDescent="0.25">
      <c r="A537" t="s">
        <v>1324</v>
      </c>
      <c r="B537" t="s">
        <v>1325</v>
      </c>
      <c r="C537" t="s">
        <v>261</v>
      </c>
      <c r="D537" t="s">
        <v>21</v>
      </c>
      <c r="E537">
        <v>99201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43673</v>
      </c>
      <c r="L537" t="s">
        <v>26</v>
      </c>
      <c r="N537" t="s">
        <v>24</v>
      </c>
    </row>
    <row r="538" spans="1:14" x14ac:dyDescent="0.25">
      <c r="A538" t="s">
        <v>1326</v>
      </c>
      <c r="B538" t="s">
        <v>1327</v>
      </c>
      <c r="C538" t="s">
        <v>1328</v>
      </c>
      <c r="D538" t="s">
        <v>21</v>
      </c>
      <c r="E538">
        <v>99004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43673</v>
      </c>
      <c r="L538" t="s">
        <v>26</v>
      </c>
      <c r="N538" t="s">
        <v>24</v>
      </c>
    </row>
    <row r="539" spans="1:14" x14ac:dyDescent="0.25">
      <c r="A539" t="s">
        <v>1329</v>
      </c>
      <c r="B539" t="s">
        <v>1330</v>
      </c>
      <c r="C539" t="s">
        <v>1331</v>
      </c>
      <c r="D539" t="s">
        <v>21</v>
      </c>
      <c r="E539">
        <v>98244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43673</v>
      </c>
      <c r="L539" t="s">
        <v>26</v>
      </c>
      <c r="N539" t="s">
        <v>24</v>
      </c>
    </row>
    <row r="540" spans="1:14" x14ac:dyDescent="0.25">
      <c r="A540" t="s">
        <v>312</v>
      </c>
      <c r="B540" t="s">
        <v>1332</v>
      </c>
      <c r="C540" t="s">
        <v>293</v>
      </c>
      <c r="D540" t="s">
        <v>21</v>
      </c>
      <c r="E540">
        <v>98270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43672</v>
      </c>
      <c r="L540" t="s">
        <v>26</v>
      </c>
      <c r="N540" t="s">
        <v>24</v>
      </c>
    </row>
    <row r="541" spans="1:14" x14ac:dyDescent="0.25">
      <c r="A541" t="s">
        <v>1333</v>
      </c>
      <c r="B541" t="s">
        <v>1334</v>
      </c>
      <c r="C541" t="s">
        <v>443</v>
      </c>
      <c r="D541" t="s">
        <v>21</v>
      </c>
      <c r="E541">
        <v>98059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43672</v>
      </c>
      <c r="L541" t="s">
        <v>26</v>
      </c>
      <c r="N541" t="s">
        <v>24</v>
      </c>
    </row>
    <row r="542" spans="1:14" x14ac:dyDescent="0.25">
      <c r="A542" t="s">
        <v>1335</v>
      </c>
      <c r="B542" t="s">
        <v>1336</v>
      </c>
      <c r="C542" t="s">
        <v>258</v>
      </c>
      <c r="D542" t="s">
        <v>21</v>
      </c>
      <c r="E542">
        <v>98292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43672</v>
      </c>
      <c r="L542" t="s">
        <v>26</v>
      </c>
      <c r="N542" t="s">
        <v>24</v>
      </c>
    </row>
    <row r="543" spans="1:14" x14ac:dyDescent="0.25">
      <c r="A543" t="s">
        <v>1337</v>
      </c>
      <c r="B543" t="s">
        <v>1338</v>
      </c>
      <c r="C543" t="s">
        <v>20</v>
      </c>
      <c r="D543" t="s">
        <v>21</v>
      </c>
      <c r="E543">
        <v>98101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43672</v>
      </c>
      <c r="L543" t="s">
        <v>26</v>
      </c>
      <c r="N543" t="s">
        <v>24</v>
      </c>
    </row>
    <row r="544" spans="1:14" x14ac:dyDescent="0.25">
      <c r="A544" t="s">
        <v>1339</v>
      </c>
      <c r="B544" t="s">
        <v>1340</v>
      </c>
      <c r="C544" t="s">
        <v>293</v>
      </c>
      <c r="D544" t="s">
        <v>21</v>
      </c>
      <c r="E544">
        <v>98270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43672</v>
      </c>
      <c r="L544" t="s">
        <v>26</v>
      </c>
      <c r="N544" t="s">
        <v>24</v>
      </c>
    </row>
    <row r="545" spans="1:14" x14ac:dyDescent="0.25">
      <c r="A545" t="s">
        <v>1341</v>
      </c>
      <c r="B545" t="s">
        <v>1342</v>
      </c>
      <c r="C545" t="s">
        <v>20</v>
      </c>
      <c r="D545" t="s">
        <v>21</v>
      </c>
      <c r="E545">
        <v>98115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43672</v>
      </c>
      <c r="L545" t="s">
        <v>26</v>
      </c>
      <c r="N545" t="s">
        <v>24</v>
      </c>
    </row>
    <row r="546" spans="1:14" x14ac:dyDescent="0.25">
      <c r="A546" t="s">
        <v>1343</v>
      </c>
      <c r="B546" t="s">
        <v>1344</v>
      </c>
      <c r="C546" t="s">
        <v>97</v>
      </c>
      <c r="D546" t="s">
        <v>21</v>
      </c>
      <c r="E546">
        <v>98233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43671</v>
      </c>
      <c r="L546" t="s">
        <v>26</v>
      </c>
      <c r="N546" t="s">
        <v>24</v>
      </c>
    </row>
    <row r="547" spans="1:14" x14ac:dyDescent="0.25">
      <c r="A547" t="s">
        <v>1348</v>
      </c>
      <c r="B547" t="s">
        <v>1349</v>
      </c>
      <c r="C547" t="s">
        <v>20</v>
      </c>
      <c r="D547" t="s">
        <v>21</v>
      </c>
      <c r="E547">
        <v>98122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43671</v>
      </c>
      <c r="L547" t="s">
        <v>26</v>
      </c>
      <c r="N547" t="s">
        <v>24</v>
      </c>
    </row>
    <row r="548" spans="1:14" x14ac:dyDescent="0.25">
      <c r="A548" t="s">
        <v>242</v>
      </c>
      <c r="B548" t="s">
        <v>1354</v>
      </c>
      <c r="C548" t="s">
        <v>1307</v>
      </c>
      <c r="D548" t="s">
        <v>21</v>
      </c>
      <c r="E548">
        <v>98361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43671</v>
      </c>
      <c r="L548" t="s">
        <v>26</v>
      </c>
      <c r="N548" t="s">
        <v>24</v>
      </c>
    </row>
    <row r="549" spans="1:14" x14ac:dyDescent="0.25">
      <c r="A549" t="s">
        <v>1362</v>
      </c>
      <c r="B549" t="s">
        <v>1363</v>
      </c>
      <c r="C549" t="s">
        <v>1364</v>
      </c>
      <c r="D549" t="s">
        <v>21</v>
      </c>
      <c r="E549">
        <v>98555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43671</v>
      </c>
      <c r="L549" t="s">
        <v>26</v>
      </c>
      <c r="N549" t="s">
        <v>24</v>
      </c>
    </row>
    <row r="550" spans="1:14" x14ac:dyDescent="0.25">
      <c r="A550" t="s">
        <v>1365</v>
      </c>
      <c r="B550" t="s">
        <v>1366</v>
      </c>
      <c r="C550" t="s">
        <v>196</v>
      </c>
      <c r="D550" t="s">
        <v>21</v>
      </c>
      <c r="E550">
        <v>98564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43671</v>
      </c>
      <c r="L550" t="s">
        <v>26</v>
      </c>
      <c r="N550" t="s">
        <v>24</v>
      </c>
    </row>
    <row r="551" spans="1:14" x14ac:dyDescent="0.25">
      <c r="A551" t="s">
        <v>1367</v>
      </c>
      <c r="B551" t="s">
        <v>1368</v>
      </c>
      <c r="C551" t="s">
        <v>108</v>
      </c>
      <c r="D551" t="s">
        <v>21</v>
      </c>
      <c r="E551">
        <v>98204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43671</v>
      </c>
      <c r="L551" t="s">
        <v>26</v>
      </c>
      <c r="N551" t="s">
        <v>24</v>
      </c>
    </row>
    <row r="552" spans="1:14" x14ac:dyDescent="0.25">
      <c r="A552" t="s">
        <v>1373</v>
      </c>
      <c r="B552" t="s">
        <v>1374</v>
      </c>
      <c r="C552" t="s">
        <v>529</v>
      </c>
      <c r="D552" t="s">
        <v>21</v>
      </c>
      <c r="E552">
        <v>98034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43670</v>
      </c>
      <c r="L552" t="s">
        <v>26</v>
      </c>
      <c r="N552" t="s">
        <v>24</v>
      </c>
    </row>
    <row r="553" spans="1:14" x14ac:dyDescent="0.25">
      <c r="A553" t="s">
        <v>1375</v>
      </c>
      <c r="B553" t="s">
        <v>1376</v>
      </c>
      <c r="C553" t="s">
        <v>20</v>
      </c>
      <c r="D553" t="s">
        <v>21</v>
      </c>
      <c r="E553">
        <v>98109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43670</v>
      </c>
      <c r="L553" t="s">
        <v>26</v>
      </c>
      <c r="N553" t="s">
        <v>24</v>
      </c>
    </row>
    <row r="554" spans="1:14" x14ac:dyDescent="0.25">
      <c r="A554" t="s">
        <v>1379</v>
      </c>
      <c r="B554" t="s">
        <v>1380</v>
      </c>
      <c r="C554" t="s">
        <v>258</v>
      </c>
      <c r="D554" t="s">
        <v>21</v>
      </c>
      <c r="E554">
        <v>98292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43670</v>
      </c>
      <c r="L554" t="s">
        <v>26</v>
      </c>
      <c r="N554" t="s">
        <v>24</v>
      </c>
    </row>
    <row r="555" spans="1:14" x14ac:dyDescent="0.25">
      <c r="A555" t="s">
        <v>1381</v>
      </c>
      <c r="B555" t="s">
        <v>1382</v>
      </c>
      <c r="C555" t="s">
        <v>20</v>
      </c>
      <c r="D555" t="s">
        <v>21</v>
      </c>
      <c r="E555">
        <v>98122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43670</v>
      </c>
      <c r="L555" t="s">
        <v>26</v>
      </c>
      <c r="N555" t="s">
        <v>24</v>
      </c>
    </row>
    <row r="556" spans="1:14" x14ac:dyDescent="0.25">
      <c r="A556" t="s">
        <v>1383</v>
      </c>
      <c r="B556" t="s">
        <v>1384</v>
      </c>
      <c r="C556" t="s">
        <v>258</v>
      </c>
      <c r="D556" t="s">
        <v>21</v>
      </c>
      <c r="E556">
        <v>98292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43670</v>
      </c>
      <c r="L556" t="s">
        <v>26</v>
      </c>
      <c r="N556" t="s">
        <v>24</v>
      </c>
    </row>
    <row r="557" spans="1:14" x14ac:dyDescent="0.25">
      <c r="A557" t="s">
        <v>1385</v>
      </c>
      <c r="B557" t="s">
        <v>1386</v>
      </c>
      <c r="C557" t="s">
        <v>1387</v>
      </c>
      <c r="D557" t="s">
        <v>21</v>
      </c>
      <c r="E557">
        <v>98424</v>
      </c>
      <c r="F557" t="s">
        <v>23</v>
      </c>
      <c r="G557" t="s">
        <v>23</v>
      </c>
      <c r="H557" t="s">
        <v>24</v>
      </c>
      <c r="I557" t="s">
        <v>24</v>
      </c>
      <c r="J557" t="s">
        <v>25</v>
      </c>
      <c r="K557" s="1">
        <v>43670</v>
      </c>
      <c r="L557" t="s">
        <v>26</v>
      </c>
      <c r="N557" t="s">
        <v>24</v>
      </c>
    </row>
    <row r="558" spans="1:14" x14ac:dyDescent="0.25">
      <c r="A558" t="s">
        <v>1388</v>
      </c>
      <c r="B558" t="s">
        <v>1389</v>
      </c>
      <c r="C558" t="s">
        <v>1390</v>
      </c>
      <c r="D558" t="s">
        <v>21</v>
      </c>
      <c r="E558">
        <v>99019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43669</v>
      </c>
      <c r="L558" t="s">
        <v>26</v>
      </c>
      <c r="N558" t="s">
        <v>24</v>
      </c>
    </row>
    <row r="559" spans="1:14" x14ac:dyDescent="0.25">
      <c r="A559" t="s">
        <v>1391</v>
      </c>
      <c r="B559" t="s">
        <v>1392</v>
      </c>
      <c r="C559" t="s">
        <v>81</v>
      </c>
      <c r="D559" t="s">
        <v>21</v>
      </c>
      <c r="E559">
        <v>99037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43669</v>
      </c>
      <c r="L559" t="s">
        <v>26</v>
      </c>
      <c r="N559" t="s">
        <v>24</v>
      </c>
    </row>
    <row r="560" spans="1:14" x14ac:dyDescent="0.25">
      <c r="A560" t="s">
        <v>1393</v>
      </c>
      <c r="B560" t="s">
        <v>1394</v>
      </c>
      <c r="C560" t="s">
        <v>261</v>
      </c>
      <c r="D560" t="s">
        <v>21</v>
      </c>
      <c r="E560">
        <v>99205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43669</v>
      </c>
      <c r="L560" t="s">
        <v>26</v>
      </c>
      <c r="N560" t="s">
        <v>24</v>
      </c>
    </row>
    <row r="561" spans="1:14" x14ac:dyDescent="0.25">
      <c r="A561" t="s">
        <v>1395</v>
      </c>
      <c r="B561" t="s">
        <v>1396</v>
      </c>
      <c r="C561" t="s">
        <v>1397</v>
      </c>
      <c r="D561" t="s">
        <v>21</v>
      </c>
      <c r="E561">
        <v>99037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43669</v>
      </c>
      <c r="L561" t="s">
        <v>26</v>
      </c>
      <c r="N561" t="s">
        <v>24</v>
      </c>
    </row>
    <row r="562" spans="1:14" x14ac:dyDescent="0.25">
      <c r="A562" t="s">
        <v>1398</v>
      </c>
      <c r="B562" t="s">
        <v>1399</v>
      </c>
      <c r="C562" t="s">
        <v>20</v>
      </c>
      <c r="D562" t="s">
        <v>21</v>
      </c>
      <c r="E562">
        <v>98119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43669</v>
      </c>
      <c r="L562" t="s">
        <v>26</v>
      </c>
      <c r="N562" t="s">
        <v>24</v>
      </c>
    </row>
    <row r="563" spans="1:14" x14ac:dyDescent="0.25">
      <c r="A563" t="s">
        <v>1400</v>
      </c>
      <c r="B563" t="s">
        <v>1401</v>
      </c>
      <c r="C563" t="s">
        <v>81</v>
      </c>
      <c r="D563" t="s">
        <v>21</v>
      </c>
      <c r="E563">
        <v>99206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43669</v>
      </c>
      <c r="L563" t="s">
        <v>26</v>
      </c>
      <c r="N563" t="s">
        <v>24</v>
      </c>
    </row>
    <row r="564" spans="1:14" x14ac:dyDescent="0.25">
      <c r="A564" t="s">
        <v>1402</v>
      </c>
      <c r="B564" t="s">
        <v>1403</v>
      </c>
      <c r="C564" t="s">
        <v>151</v>
      </c>
      <c r="D564" t="s">
        <v>21</v>
      </c>
      <c r="E564">
        <v>98499</v>
      </c>
      <c r="F564" t="s">
        <v>23</v>
      </c>
      <c r="G564" t="s">
        <v>23</v>
      </c>
      <c r="H564" t="s">
        <v>24</v>
      </c>
      <c r="I564" t="s">
        <v>24</v>
      </c>
      <c r="J564" t="s">
        <v>25</v>
      </c>
      <c r="K564" s="1">
        <v>43669</v>
      </c>
      <c r="L564" t="s">
        <v>26</v>
      </c>
      <c r="N564" t="s">
        <v>24</v>
      </c>
    </row>
    <row r="565" spans="1:14" x14ac:dyDescent="0.25">
      <c r="A565" t="s">
        <v>1404</v>
      </c>
      <c r="B565" t="s">
        <v>1405</v>
      </c>
      <c r="C565" t="s">
        <v>81</v>
      </c>
      <c r="D565" t="s">
        <v>21</v>
      </c>
      <c r="E565">
        <v>99216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43669</v>
      </c>
      <c r="L565" t="s">
        <v>26</v>
      </c>
      <c r="N565" t="s">
        <v>24</v>
      </c>
    </row>
    <row r="566" spans="1:14" x14ac:dyDescent="0.25">
      <c r="A566" t="s">
        <v>1407</v>
      </c>
      <c r="B566" t="s">
        <v>1408</v>
      </c>
      <c r="C566" t="s">
        <v>151</v>
      </c>
      <c r="D566" t="s">
        <v>21</v>
      </c>
      <c r="E566">
        <v>98499</v>
      </c>
      <c r="F566" t="s">
        <v>23</v>
      </c>
      <c r="G566" t="s">
        <v>23</v>
      </c>
      <c r="H566" t="s">
        <v>24</v>
      </c>
      <c r="I566" t="s">
        <v>24</v>
      </c>
      <c r="J566" t="s">
        <v>25</v>
      </c>
      <c r="K566" s="1">
        <v>43669</v>
      </c>
      <c r="L566" t="s">
        <v>26</v>
      </c>
      <c r="N566" t="s">
        <v>24</v>
      </c>
    </row>
    <row r="567" spans="1:14" x14ac:dyDescent="0.25">
      <c r="A567" t="s">
        <v>1409</v>
      </c>
      <c r="B567" t="s">
        <v>1410</v>
      </c>
      <c r="C567" t="s">
        <v>151</v>
      </c>
      <c r="D567" t="s">
        <v>21</v>
      </c>
      <c r="E567">
        <v>98499</v>
      </c>
      <c r="F567" t="s">
        <v>23</v>
      </c>
      <c r="G567" t="s">
        <v>23</v>
      </c>
      <c r="H567" t="s">
        <v>24</v>
      </c>
      <c r="I567" t="s">
        <v>24</v>
      </c>
      <c r="J567" t="s">
        <v>25</v>
      </c>
      <c r="K567" s="1">
        <v>43669</v>
      </c>
      <c r="L567" t="s">
        <v>26</v>
      </c>
      <c r="N567" t="s">
        <v>24</v>
      </c>
    </row>
    <row r="568" spans="1:14" x14ac:dyDescent="0.25">
      <c r="A568" t="s">
        <v>1411</v>
      </c>
      <c r="B568" t="s">
        <v>1408</v>
      </c>
      <c r="C568" t="s">
        <v>151</v>
      </c>
      <c r="D568" t="s">
        <v>21</v>
      </c>
      <c r="E568">
        <v>98499</v>
      </c>
      <c r="F568" t="s">
        <v>23</v>
      </c>
      <c r="G568" t="s">
        <v>23</v>
      </c>
      <c r="H568" t="s">
        <v>24</v>
      </c>
      <c r="I568" t="s">
        <v>24</v>
      </c>
      <c r="J568" t="s">
        <v>25</v>
      </c>
      <c r="K568" s="1">
        <v>43669</v>
      </c>
      <c r="L568" t="s">
        <v>26</v>
      </c>
      <c r="N568" t="s">
        <v>24</v>
      </c>
    </row>
    <row r="569" spans="1:14" x14ac:dyDescent="0.25">
      <c r="A569" t="s">
        <v>356</v>
      </c>
      <c r="B569" t="s">
        <v>1412</v>
      </c>
      <c r="C569" t="s">
        <v>454</v>
      </c>
      <c r="D569" t="s">
        <v>21</v>
      </c>
      <c r="E569">
        <v>98004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43669</v>
      </c>
      <c r="L569" t="s">
        <v>26</v>
      </c>
      <c r="N569" t="s">
        <v>24</v>
      </c>
    </row>
    <row r="570" spans="1:14" x14ac:dyDescent="0.25">
      <c r="A570" t="s">
        <v>356</v>
      </c>
      <c r="B570" t="s">
        <v>1413</v>
      </c>
      <c r="C570" t="s">
        <v>81</v>
      </c>
      <c r="D570" t="s">
        <v>21</v>
      </c>
      <c r="E570">
        <v>99016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43669</v>
      </c>
      <c r="L570" t="s">
        <v>26</v>
      </c>
      <c r="N570" t="s">
        <v>24</v>
      </c>
    </row>
    <row r="571" spans="1:14" x14ac:dyDescent="0.25">
      <c r="A571" t="s">
        <v>356</v>
      </c>
      <c r="B571" t="s">
        <v>1414</v>
      </c>
      <c r="C571" t="s">
        <v>454</v>
      </c>
      <c r="D571" t="s">
        <v>21</v>
      </c>
      <c r="E571">
        <v>98006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43669</v>
      </c>
      <c r="L571" t="s">
        <v>26</v>
      </c>
      <c r="N571" t="s">
        <v>24</v>
      </c>
    </row>
    <row r="572" spans="1:14" x14ac:dyDescent="0.25">
      <c r="A572" t="s">
        <v>1415</v>
      </c>
      <c r="B572" t="s">
        <v>1416</v>
      </c>
      <c r="C572" t="s">
        <v>590</v>
      </c>
      <c r="D572" t="s">
        <v>21</v>
      </c>
      <c r="E572">
        <v>98065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43669</v>
      </c>
      <c r="L572" t="s">
        <v>26</v>
      </c>
      <c r="N572" t="s">
        <v>24</v>
      </c>
    </row>
    <row r="573" spans="1:14" x14ac:dyDescent="0.25">
      <c r="A573" t="s">
        <v>1417</v>
      </c>
      <c r="B573" t="s">
        <v>1418</v>
      </c>
      <c r="C573" t="s">
        <v>81</v>
      </c>
      <c r="D573" t="s">
        <v>21</v>
      </c>
      <c r="E573">
        <v>99032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43669</v>
      </c>
      <c r="L573" t="s">
        <v>26</v>
      </c>
      <c r="N573" t="s">
        <v>24</v>
      </c>
    </row>
    <row r="574" spans="1:14" x14ac:dyDescent="0.25">
      <c r="A574" t="s">
        <v>1419</v>
      </c>
      <c r="B574" t="s">
        <v>1420</v>
      </c>
      <c r="C574" t="s">
        <v>236</v>
      </c>
      <c r="D574" t="s">
        <v>21</v>
      </c>
      <c r="E574">
        <v>98444</v>
      </c>
      <c r="F574" t="s">
        <v>23</v>
      </c>
      <c r="G574" t="s">
        <v>23</v>
      </c>
      <c r="H574" t="s">
        <v>24</v>
      </c>
      <c r="I574" t="s">
        <v>24</v>
      </c>
      <c r="J574" t="s">
        <v>25</v>
      </c>
      <c r="K574" s="1">
        <v>43669</v>
      </c>
      <c r="L574" t="s">
        <v>26</v>
      </c>
      <c r="N574" t="s">
        <v>24</v>
      </c>
    </row>
    <row r="575" spans="1:14" x14ac:dyDescent="0.25">
      <c r="A575" t="s">
        <v>1421</v>
      </c>
      <c r="B575" t="s">
        <v>1422</v>
      </c>
      <c r="C575" t="s">
        <v>991</v>
      </c>
      <c r="D575" t="s">
        <v>21</v>
      </c>
      <c r="E575">
        <v>98388</v>
      </c>
      <c r="F575" t="s">
        <v>23</v>
      </c>
      <c r="G575" t="s">
        <v>23</v>
      </c>
      <c r="H575" t="s">
        <v>24</v>
      </c>
      <c r="I575" t="s">
        <v>24</v>
      </c>
      <c r="J575" t="s">
        <v>25</v>
      </c>
      <c r="K575" s="1">
        <v>43669</v>
      </c>
      <c r="L575" t="s">
        <v>26</v>
      </c>
      <c r="N575" t="s">
        <v>24</v>
      </c>
    </row>
    <row r="576" spans="1:14" x14ac:dyDescent="0.25">
      <c r="A576" t="s">
        <v>1423</v>
      </c>
      <c r="B576" t="s">
        <v>1424</v>
      </c>
      <c r="C576" t="s">
        <v>20</v>
      </c>
      <c r="D576" t="s">
        <v>21</v>
      </c>
      <c r="E576">
        <v>98109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43669</v>
      </c>
      <c r="L576" t="s">
        <v>26</v>
      </c>
      <c r="N576" t="s">
        <v>24</v>
      </c>
    </row>
    <row r="577" spans="1:14" x14ac:dyDescent="0.25">
      <c r="A577" t="s">
        <v>1425</v>
      </c>
      <c r="B577" t="s">
        <v>1426</v>
      </c>
      <c r="C577" t="s">
        <v>81</v>
      </c>
      <c r="D577" t="s">
        <v>21</v>
      </c>
      <c r="E577">
        <v>99037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43669</v>
      </c>
      <c r="L577" t="s">
        <v>26</v>
      </c>
      <c r="N577" t="s">
        <v>24</v>
      </c>
    </row>
    <row r="578" spans="1:14" x14ac:dyDescent="0.25">
      <c r="A578" t="s">
        <v>1427</v>
      </c>
      <c r="B578" t="s">
        <v>1428</v>
      </c>
      <c r="C578" t="s">
        <v>41</v>
      </c>
      <c r="D578" t="s">
        <v>21</v>
      </c>
      <c r="E578">
        <v>98158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43668</v>
      </c>
      <c r="L578" t="s">
        <v>26</v>
      </c>
      <c r="N578" t="s">
        <v>24</v>
      </c>
    </row>
    <row r="579" spans="1:14" x14ac:dyDescent="0.25">
      <c r="A579" t="s">
        <v>1429</v>
      </c>
      <c r="B579" t="s">
        <v>1430</v>
      </c>
      <c r="C579" t="s">
        <v>236</v>
      </c>
      <c r="D579" t="s">
        <v>21</v>
      </c>
      <c r="E579">
        <v>98445</v>
      </c>
      <c r="F579" t="s">
        <v>23</v>
      </c>
      <c r="G579" t="s">
        <v>23</v>
      </c>
      <c r="H579" t="s">
        <v>24</v>
      </c>
      <c r="I579" t="s">
        <v>24</v>
      </c>
      <c r="J579" t="s">
        <v>25</v>
      </c>
      <c r="K579" s="1">
        <v>43668</v>
      </c>
      <c r="L579" t="s">
        <v>26</v>
      </c>
      <c r="N579" t="s">
        <v>24</v>
      </c>
    </row>
    <row r="580" spans="1:14" x14ac:dyDescent="0.25">
      <c r="A580" t="s">
        <v>1431</v>
      </c>
      <c r="B580" t="s">
        <v>1432</v>
      </c>
      <c r="C580" t="s">
        <v>41</v>
      </c>
      <c r="D580" t="s">
        <v>21</v>
      </c>
      <c r="E580">
        <v>98158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43668</v>
      </c>
      <c r="L580" t="s">
        <v>26</v>
      </c>
      <c r="N580" t="s">
        <v>24</v>
      </c>
    </row>
    <row r="581" spans="1:14" x14ac:dyDescent="0.25">
      <c r="A581" t="s">
        <v>1433</v>
      </c>
      <c r="B581" t="s">
        <v>1434</v>
      </c>
      <c r="C581" t="s">
        <v>41</v>
      </c>
      <c r="D581" t="s">
        <v>21</v>
      </c>
      <c r="E581">
        <v>98158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43668</v>
      </c>
      <c r="L581" t="s">
        <v>26</v>
      </c>
      <c r="N581" t="s">
        <v>24</v>
      </c>
    </row>
    <row r="582" spans="1:14" x14ac:dyDescent="0.25">
      <c r="A582" t="s">
        <v>773</v>
      </c>
      <c r="B582" t="s">
        <v>1435</v>
      </c>
      <c r="C582" t="s">
        <v>309</v>
      </c>
      <c r="D582" t="s">
        <v>21</v>
      </c>
      <c r="E582">
        <v>98020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43668</v>
      </c>
      <c r="L582" t="s">
        <v>26</v>
      </c>
      <c r="N582" t="s">
        <v>24</v>
      </c>
    </row>
    <row r="583" spans="1:14" x14ac:dyDescent="0.25">
      <c r="A583" t="s">
        <v>1436</v>
      </c>
      <c r="B583" t="s">
        <v>1437</v>
      </c>
      <c r="C583" t="s">
        <v>209</v>
      </c>
      <c r="D583" t="s">
        <v>21</v>
      </c>
      <c r="E583">
        <v>98031</v>
      </c>
      <c r="F583" t="s">
        <v>23</v>
      </c>
      <c r="G583" t="s">
        <v>23</v>
      </c>
      <c r="H583" t="s">
        <v>24</v>
      </c>
      <c r="I583" t="s">
        <v>24</v>
      </c>
      <c r="J583" t="s">
        <v>25</v>
      </c>
      <c r="K583" s="1">
        <v>43668</v>
      </c>
      <c r="L583" t="s">
        <v>26</v>
      </c>
      <c r="N583" t="s">
        <v>24</v>
      </c>
    </row>
    <row r="584" spans="1:14" x14ac:dyDescent="0.25">
      <c r="A584" t="s">
        <v>1438</v>
      </c>
      <c r="B584" t="s">
        <v>1439</v>
      </c>
      <c r="C584" t="s">
        <v>236</v>
      </c>
      <c r="D584" t="s">
        <v>21</v>
      </c>
      <c r="E584">
        <v>98406</v>
      </c>
      <c r="F584" t="s">
        <v>23</v>
      </c>
      <c r="G584" t="s">
        <v>23</v>
      </c>
      <c r="H584" t="s">
        <v>24</v>
      </c>
      <c r="I584" t="s">
        <v>24</v>
      </c>
      <c r="J584" t="s">
        <v>25</v>
      </c>
      <c r="K584" s="1">
        <v>43668</v>
      </c>
      <c r="L584" t="s">
        <v>26</v>
      </c>
      <c r="N584" t="s">
        <v>24</v>
      </c>
    </row>
    <row r="585" spans="1:14" x14ac:dyDescent="0.25">
      <c r="A585" t="s">
        <v>1440</v>
      </c>
      <c r="B585" t="s">
        <v>1441</v>
      </c>
      <c r="C585" t="s">
        <v>165</v>
      </c>
      <c r="D585" t="s">
        <v>21</v>
      </c>
      <c r="E585">
        <v>98371</v>
      </c>
      <c r="F585" t="s">
        <v>23</v>
      </c>
      <c r="G585" t="s">
        <v>23</v>
      </c>
      <c r="H585" t="s">
        <v>24</v>
      </c>
      <c r="I585" t="s">
        <v>24</v>
      </c>
      <c r="J585" t="s">
        <v>25</v>
      </c>
      <c r="K585" s="1">
        <v>43668</v>
      </c>
      <c r="L585" t="s">
        <v>26</v>
      </c>
      <c r="N585" t="s">
        <v>24</v>
      </c>
    </row>
    <row r="586" spans="1:14" x14ac:dyDescent="0.25">
      <c r="A586" t="s">
        <v>1442</v>
      </c>
      <c r="B586" t="s">
        <v>1443</v>
      </c>
      <c r="C586" t="s">
        <v>165</v>
      </c>
      <c r="D586" t="s">
        <v>21</v>
      </c>
      <c r="E586">
        <v>98375</v>
      </c>
      <c r="F586" t="s">
        <v>23</v>
      </c>
      <c r="G586" t="s">
        <v>23</v>
      </c>
      <c r="H586" t="s">
        <v>24</v>
      </c>
      <c r="I586" t="s">
        <v>24</v>
      </c>
      <c r="J586" t="s">
        <v>25</v>
      </c>
      <c r="K586" s="1">
        <v>43668</v>
      </c>
      <c r="L586" t="s">
        <v>26</v>
      </c>
      <c r="N586" t="s">
        <v>24</v>
      </c>
    </row>
    <row r="587" spans="1:14" x14ac:dyDescent="0.25">
      <c r="A587" t="s">
        <v>1444</v>
      </c>
      <c r="B587" t="s">
        <v>1445</v>
      </c>
      <c r="C587" t="s">
        <v>236</v>
      </c>
      <c r="D587" t="s">
        <v>21</v>
      </c>
      <c r="E587">
        <v>98404</v>
      </c>
      <c r="F587" t="s">
        <v>23</v>
      </c>
      <c r="G587" t="s">
        <v>23</v>
      </c>
      <c r="H587" t="s">
        <v>24</v>
      </c>
      <c r="I587" t="s">
        <v>24</v>
      </c>
      <c r="J587" t="s">
        <v>25</v>
      </c>
      <c r="K587" s="1">
        <v>43668</v>
      </c>
      <c r="L587" t="s">
        <v>26</v>
      </c>
      <c r="N587" t="s">
        <v>24</v>
      </c>
    </row>
    <row r="588" spans="1:14" x14ac:dyDescent="0.25">
      <c r="A588" t="s">
        <v>1446</v>
      </c>
      <c r="B588" t="s">
        <v>1447</v>
      </c>
      <c r="C588" t="s">
        <v>236</v>
      </c>
      <c r="D588" t="s">
        <v>21</v>
      </c>
      <c r="E588">
        <v>98406</v>
      </c>
      <c r="F588" t="s">
        <v>23</v>
      </c>
      <c r="G588" t="s">
        <v>23</v>
      </c>
      <c r="H588" t="s">
        <v>24</v>
      </c>
      <c r="I588" t="s">
        <v>24</v>
      </c>
      <c r="J588" t="s">
        <v>25</v>
      </c>
      <c r="K588" s="1">
        <v>43668</v>
      </c>
      <c r="L588" t="s">
        <v>26</v>
      </c>
      <c r="N588" t="s">
        <v>24</v>
      </c>
    </row>
    <row r="589" spans="1:14" x14ac:dyDescent="0.25">
      <c r="A589" t="s">
        <v>1448</v>
      </c>
      <c r="B589" t="s">
        <v>1449</v>
      </c>
      <c r="C589" t="s">
        <v>236</v>
      </c>
      <c r="D589" t="s">
        <v>21</v>
      </c>
      <c r="E589">
        <v>98444</v>
      </c>
      <c r="F589" t="s">
        <v>23</v>
      </c>
      <c r="G589" t="s">
        <v>23</v>
      </c>
      <c r="H589" t="s">
        <v>24</v>
      </c>
      <c r="I589" t="s">
        <v>24</v>
      </c>
      <c r="J589" t="s">
        <v>25</v>
      </c>
      <c r="K589" s="1">
        <v>43668</v>
      </c>
      <c r="L589" t="s">
        <v>26</v>
      </c>
      <c r="N589" t="s">
        <v>24</v>
      </c>
    </row>
    <row r="590" spans="1:14" x14ac:dyDescent="0.25">
      <c r="A590" t="s">
        <v>1451</v>
      </c>
      <c r="B590" t="s">
        <v>1452</v>
      </c>
      <c r="C590" t="s">
        <v>1453</v>
      </c>
      <c r="D590" t="s">
        <v>21</v>
      </c>
      <c r="E590">
        <v>98466</v>
      </c>
      <c r="F590" t="s">
        <v>23</v>
      </c>
      <c r="G590" t="s">
        <v>23</v>
      </c>
      <c r="H590" t="s">
        <v>24</v>
      </c>
      <c r="I590" t="s">
        <v>24</v>
      </c>
      <c r="J590" t="s">
        <v>25</v>
      </c>
      <c r="K590" s="1">
        <v>43668</v>
      </c>
      <c r="L590" t="s">
        <v>26</v>
      </c>
      <c r="N590" t="s">
        <v>24</v>
      </c>
    </row>
    <row r="591" spans="1:14" x14ac:dyDescent="0.25">
      <c r="A591" t="s">
        <v>1454</v>
      </c>
      <c r="B591" t="s">
        <v>1455</v>
      </c>
      <c r="C591" t="s">
        <v>236</v>
      </c>
      <c r="D591" t="s">
        <v>21</v>
      </c>
      <c r="E591">
        <v>98403</v>
      </c>
      <c r="F591" t="s">
        <v>23</v>
      </c>
      <c r="G591" t="s">
        <v>23</v>
      </c>
      <c r="H591" t="s">
        <v>24</v>
      </c>
      <c r="I591" t="s">
        <v>24</v>
      </c>
      <c r="J591" t="s">
        <v>25</v>
      </c>
      <c r="K591" s="1">
        <v>43668</v>
      </c>
      <c r="L591" t="s">
        <v>26</v>
      </c>
      <c r="N591" t="s">
        <v>24</v>
      </c>
    </row>
    <row r="592" spans="1:14" x14ac:dyDescent="0.25">
      <c r="A592" t="s">
        <v>1456</v>
      </c>
      <c r="B592" t="s">
        <v>1457</v>
      </c>
      <c r="C592" t="s">
        <v>236</v>
      </c>
      <c r="D592" t="s">
        <v>21</v>
      </c>
      <c r="E592">
        <v>98444</v>
      </c>
      <c r="F592" t="s">
        <v>23</v>
      </c>
      <c r="G592" t="s">
        <v>23</v>
      </c>
      <c r="H592" t="s">
        <v>24</v>
      </c>
      <c r="I592" t="s">
        <v>24</v>
      </c>
      <c r="J592" t="s">
        <v>25</v>
      </c>
      <c r="K592" s="1">
        <v>43668</v>
      </c>
      <c r="L592" t="s">
        <v>26</v>
      </c>
      <c r="N592" t="s">
        <v>24</v>
      </c>
    </row>
    <row r="593" spans="1:14" x14ac:dyDescent="0.25">
      <c r="A593" t="s">
        <v>1458</v>
      </c>
      <c r="B593" t="s">
        <v>1459</v>
      </c>
      <c r="C593" t="s">
        <v>165</v>
      </c>
      <c r="D593" t="s">
        <v>21</v>
      </c>
      <c r="E593">
        <v>98372</v>
      </c>
      <c r="F593" t="s">
        <v>23</v>
      </c>
      <c r="G593" t="s">
        <v>23</v>
      </c>
      <c r="H593" t="s">
        <v>24</v>
      </c>
      <c r="I593" t="s">
        <v>24</v>
      </c>
      <c r="J593" t="s">
        <v>25</v>
      </c>
      <c r="K593" s="1">
        <v>43668</v>
      </c>
      <c r="L593" t="s">
        <v>26</v>
      </c>
      <c r="N593" t="s">
        <v>24</v>
      </c>
    </row>
    <row r="594" spans="1:14" x14ac:dyDescent="0.25">
      <c r="A594" t="s">
        <v>1460</v>
      </c>
      <c r="B594" t="s">
        <v>1461</v>
      </c>
      <c r="C594" t="s">
        <v>309</v>
      </c>
      <c r="D594" t="s">
        <v>21</v>
      </c>
      <c r="E594">
        <v>98026</v>
      </c>
      <c r="F594" t="s">
        <v>23</v>
      </c>
      <c r="G594" t="s">
        <v>23</v>
      </c>
      <c r="H594" t="s">
        <v>24</v>
      </c>
      <c r="I594" t="s">
        <v>24</v>
      </c>
      <c r="J594" t="s">
        <v>25</v>
      </c>
      <c r="K594" s="1">
        <v>43668</v>
      </c>
      <c r="L594" t="s">
        <v>26</v>
      </c>
      <c r="N594" t="s">
        <v>24</v>
      </c>
    </row>
    <row r="595" spans="1:14" x14ac:dyDescent="0.25">
      <c r="A595" t="s">
        <v>1462</v>
      </c>
      <c r="B595" t="s">
        <v>1463</v>
      </c>
      <c r="C595" t="s">
        <v>236</v>
      </c>
      <c r="D595" t="s">
        <v>21</v>
      </c>
      <c r="E595">
        <v>98402</v>
      </c>
      <c r="F595" t="s">
        <v>23</v>
      </c>
      <c r="G595" t="s">
        <v>23</v>
      </c>
      <c r="H595" t="s">
        <v>24</v>
      </c>
      <c r="I595" t="s">
        <v>24</v>
      </c>
      <c r="J595" t="s">
        <v>25</v>
      </c>
      <c r="K595" s="1">
        <v>43668</v>
      </c>
      <c r="L595" t="s">
        <v>26</v>
      </c>
      <c r="N595" t="s">
        <v>24</v>
      </c>
    </row>
    <row r="596" spans="1:14" x14ac:dyDescent="0.25">
      <c r="A596" t="s">
        <v>581</v>
      </c>
      <c r="B596" t="s">
        <v>1464</v>
      </c>
      <c r="C596" t="s">
        <v>1465</v>
      </c>
      <c r="D596" t="s">
        <v>21</v>
      </c>
      <c r="E596">
        <v>98816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43667</v>
      </c>
      <c r="L596" t="s">
        <v>26</v>
      </c>
      <c r="N596" t="s">
        <v>24</v>
      </c>
    </row>
    <row r="597" spans="1:14" x14ac:dyDescent="0.25">
      <c r="A597" t="s">
        <v>1466</v>
      </c>
      <c r="B597" t="s">
        <v>1467</v>
      </c>
      <c r="C597" t="s">
        <v>632</v>
      </c>
      <c r="D597" t="s">
        <v>21</v>
      </c>
      <c r="E597">
        <v>98036</v>
      </c>
      <c r="F597" t="s">
        <v>23</v>
      </c>
      <c r="G597" t="s">
        <v>23</v>
      </c>
      <c r="H597" t="s">
        <v>24</v>
      </c>
      <c r="I597" t="s">
        <v>24</v>
      </c>
      <c r="J597" t="s">
        <v>25</v>
      </c>
      <c r="K597" s="1">
        <v>43666</v>
      </c>
      <c r="L597" t="s">
        <v>26</v>
      </c>
      <c r="N597" t="s">
        <v>24</v>
      </c>
    </row>
    <row r="598" spans="1:14" x14ac:dyDescent="0.25">
      <c r="A598" t="s">
        <v>1468</v>
      </c>
      <c r="B598" t="s">
        <v>1469</v>
      </c>
      <c r="C598" t="s">
        <v>209</v>
      </c>
      <c r="D598" t="s">
        <v>21</v>
      </c>
      <c r="E598">
        <v>98032</v>
      </c>
      <c r="F598" t="s">
        <v>23</v>
      </c>
      <c r="G598" t="s">
        <v>23</v>
      </c>
      <c r="H598" t="s">
        <v>24</v>
      </c>
      <c r="I598" t="s">
        <v>24</v>
      </c>
      <c r="J598" t="s">
        <v>25</v>
      </c>
      <c r="K598" s="1">
        <v>43666</v>
      </c>
      <c r="L598" t="s">
        <v>26</v>
      </c>
      <c r="N598" t="s">
        <v>24</v>
      </c>
    </row>
    <row r="599" spans="1:14" x14ac:dyDescent="0.25">
      <c r="A599" t="s">
        <v>1470</v>
      </c>
      <c r="B599" t="s">
        <v>1471</v>
      </c>
      <c r="C599" t="s">
        <v>209</v>
      </c>
      <c r="D599" t="s">
        <v>21</v>
      </c>
      <c r="E599">
        <v>98032</v>
      </c>
      <c r="F599" t="s">
        <v>23</v>
      </c>
      <c r="G599" t="s">
        <v>23</v>
      </c>
      <c r="H599" t="s">
        <v>24</v>
      </c>
      <c r="I599" t="s">
        <v>24</v>
      </c>
      <c r="J599" t="s">
        <v>25</v>
      </c>
      <c r="K599" s="1">
        <v>43666</v>
      </c>
      <c r="L599" t="s">
        <v>26</v>
      </c>
      <c r="N599" t="s">
        <v>24</v>
      </c>
    </row>
    <row r="600" spans="1:14" x14ac:dyDescent="0.25">
      <c r="A600" t="s">
        <v>1472</v>
      </c>
      <c r="B600" t="s">
        <v>1473</v>
      </c>
      <c r="C600" t="s">
        <v>209</v>
      </c>
      <c r="D600" t="s">
        <v>21</v>
      </c>
      <c r="E600">
        <v>98032</v>
      </c>
      <c r="F600" t="s">
        <v>23</v>
      </c>
      <c r="G600" t="s">
        <v>23</v>
      </c>
      <c r="H600" t="s">
        <v>24</v>
      </c>
      <c r="I600" t="s">
        <v>24</v>
      </c>
      <c r="J600" t="s">
        <v>25</v>
      </c>
      <c r="K600" s="1">
        <v>43666</v>
      </c>
      <c r="L600" t="s">
        <v>26</v>
      </c>
      <c r="N600" t="s">
        <v>24</v>
      </c>
    </row>
    <row r="601" spans="1:14" x14ac:dyDescent="0.25">
      <c r="A601" t="s">
        <v>1474</v>
      </c>
      <c r="B601" t="s">
        <v>1475</v>
      </c>
      <c r="C601" t="s">
        <v>108</v>
      </c>
      <c r="D601" t="s">
        <v>21</v>
      </c>
      <c r="E601">
        <v>98201</v>
      </c>
      <c r="F601" t="s">
        <v>23</v>
      </c>
      <c r="G601" t="s">
        <v>23</v>
      </c>
      <c r="H601" t="s">
        <v>24</v>
      </c>
      <c r="I601" t="s">
        <v>24</v>
      </c>
      <c r="J601" t="s">
        <v>25</v>
      </c>
      <c r="K601" s="1">
        <v>43666</v>
      </c>
      <c r="L601" t="s">
        <v>26</v>
      </c>
      <c r="N601" t="s">
        <v>24</v>
      </c>
    </row>
    <row r="602" spans="1:14" x14ac:dyDescent="0.25">
      <c r="A602" t="s">
        <v>1476</v>
      </c>
      <c r="B602" t="s">
        <v>1477</v>
      </c>
      <c r="C602" t="s">
        <v>1478</v>
      </c>
      <c r="D602" t="s">
        <v>21</v>
      </c>
      <c r="E602">
        <v>98833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43666</v>
      </c>
      <c r="L602" t="s">
        <v>26</v>
      </c>
      <c r="N602" t="s">
        <v>24</v>
      </c>
    </row>
    <row r="603" spans="1:14" x14ac:dyDescent="0.25">
      <c r="A603" t="s">
        <v>1479</v>
      </c>
      <c r="B603" t="s">
        <v>1480</v>
      </c>
      <c r="C603" t="s">
        <v>209</v>
      </c>
      <c r="D603" t="s">
        <v>21</v>
      </c>
      <c r="E603">
        <v>98032</v>
      </c>
      <c r="F603" t="s">
        <v>23</v>
      </c>
      <c r="G603" t="s">
        <v>23</v>
      </c>
      <c r="H603" t="s">
        <v>24</v>
      </c>
      <c r="I603" t="s">
        <v>24</v>
      </c>
      <c r="J603" t="s">
        <v>25</v>
      </c>
      <c r="K603" s="1">
        <v>43666</v>
      </c>
      <c r="L603" t="s">
        <v>26</v>
      </c>
      <c r="N603" t="s">
        <v>24</v>
      </c>
    </row>
    <row r="604" spans="1:14" x14ac:dyDescent="0.25">
      <c r="A604" t="s">
        <v>1481</v>
      </c>
      <c r="B604" t="s">
        <v>1482</v>
      </c>
      <c r="C604" t="s">
        <v>20</v>
      </c>
      <c r="D604" t="s">
        <v>21</v>
      </c>
      <c r="E604">
        <v>98117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43665</v>
      </c>
      <c r="L604" t="s">
        <v>26</v>
      </c>
      <c r="N604" t="s">
        <v>24</v>
      </c>
    </row>
    <row r="605" spans="1:14" x14ac:dyDescent="0.25">
      <c r="A605" t="s">
        <v>1485</v>
      </c>
      <c r="B605" t="s">
        <v>1486</v>
      </c>
      <c r="C605" t="s">
        <v>266</v>
      </c>
      <c r="D605" t="s">
        <v>21</v>
      </c>
      <c r="E605">
        <v>98092</v>
      </c>
      <c r="F605" t="s">
        <v>23</v>
      </c>
      <c r="G605" t="s">
        <v>23</v>
      </c>
      <c r="H605" t="s">
        <v>24</v>
      </c>
      <c r="I605" t="s">
        <v>24</v>
      </c>
      <c r="J605" t="s">
        <v>25</v>
      </c>
      <c r="K605" s="1">
        <v>43665</v>
      </c>
      <c r="L605" t="s">
        <v>26</v>
      </c>
      <c r="N605" t="s">
        <v>24</v>
      </c>
    </row>
    <row r="606" spans="1:14" x14ac:dyDescent="0.25">
      <c r="A606" t="s">
        <v>1487</v>
      </c>
      <c r="B606" t="s">
        <v>1488</v>
      </c>
      <c r="C606" t="s">
        <v>266</v>
      </c>
      <c r="D606" t="s">
        <v>21</v>
      </c>
      <c r="E606">
        <v>98002</v>
      </c>
      <c r="F606" t="s">
        <v>23</v>
      </c>
      <c r="G606" t="s">
        <v>23</v>
      </c>
      <c r="H606" t="s">
        <v>24</v>
      </c>
      <c r="I606" t="s">
        <v>24</v>
      </c>
      <c r="J606" t="s">
        <v>25</v>
      </c>
      <c r="K606" s="1">
        <v>43665</v>
      </c>
      <c r="L606" t="s">
        <v>26</v>
      </c>
      <c r="N606" t="s">
        <v>24</v>
      </c>
    </row>
    <row r="607" spans="1:14" x14ac:dyDescent="0.25">
      <c r="A607" t="s">
        <v>1489</v>
      </c>
      <c r="B607" t="s">
        <v>1490</v>
      </c>
      <c r="C607" t="s">
        <v>108</v>
      </c>
      <c r="D607" t="s">
        <v>21</v>
      </c>
      <c r="E607">
        <v>98204</v>
      </c>
      <c r="F607" t="s">
        <v>23</v>
      </c>
      <c r="G607" t="s">
        <v>23</v>
      </c>
      <c r="H607" t="s">
        <v>24</v>
      </c>
      <c r="I607" t="s">
        <v>24</v>
      </c>
      <c r="J607" t="s">
        <v>25</v>
      </c>
      <c r="K607" s="1">
        <v>43665</v>
      </c>
      <c r="L607" t="s">
        <v>26</v>
      </c>
      <c r="N607" t="s">
        <v>24</v>
      </c>
    </row>
    <row r="608" spans="1:14" x14ac:dyDescent="0.25">
      <c r="A608" t="s">
        <v>242</v>
      </c>
      <c r="B608" t="s">
        <v>1491</v>
      </c>
      <c r="C608" t="s">
        <v>20</v>
      </c>
      <c r="D608" t="s">
        <v>21</v>
      </c>
      <c r="E608">
        <v>98125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43665</v>
      </c>
      <c r="L608" t="s">
        <v>26</v>
      </c>
      <c r="N608" t="s">
        <v>24</v>
      </c>
    </row>
    <row r="609" spans="1:14" x14ac:dyDescent="0.25">
      <c r="A609" t="s">
        <v>1492</v>
      </c>
      <c r="B609" t="s">
        <v>1493</v>
      </c>
      <c r="C609" t="s">
        <v>206</v>
      </c>
      <c r="D609" t="s">
        <v>21</v>
      </c>
      <c r="E609">
        <v>98272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43665</v>
      </c>
      <c r="L609" t="s">
        <v>26</v>
      </c>
      <c r="N609" t="s">
        <v>24</v>
      </c>
    </row>
    <row r="610" spans="1:14" x14ac:dyDescent="0.25">
      <c r="A610" t="s">
        <v>1494</v>
      </c>
      <c r="B610" t="s">
        <v>1495</v>
      </c>
      <c r="C610" t="s">
        <v>293</v>
      </c>
      <c r="D610" t="s">
        <v>21</v>
      </c>
      <c r="E610">
        <v>98270</v>
      </c>
      <c r="F610" t="s">
        <v>23</v>
      </c>
      <c r="G610" t="s">
        <v>23</v>
      </c>
      <c r="H610" t="s">
        <v>24</v>
      </c>
      <c r="I610" t="s">
        <v>24</v>
      </c>
      <c r="J610" t="s">
        <v>25</v>
      </c>
      <c r="K610" s="1">
        <v>43665</v>
      </c>
      <c r="L610" t="s">
        <v>26</v>
      </c>
      <c r="N610" t="s">
        <v>24</v>
      </c>
    </row>
    <row r="611" spans="1:14" x14ac:dyDescent="0.25">
      <c r="A611" t="s">
        <v>1496</v>
      </c>
      <c r="B611" t="s">
        <v>1497</v>
      </c>
      <c r="C611" t="s">
        <v>1498</v>
      </c>
      <c r="D611" t="s">
        <v>21</v>
      </c>
      <c r="E611">
        <v>98335</v>
      </c>
      <c r="F611" t="s">
        <v>23</v>
      </c>
      <c r="G611" t="s">
        <v>23</v>
      </c>
      <c r="H611" t="s">
        <v>24</v>
      </c>
      <c r="I611" t="s">
        <v>24</v>
      </c>
      <c r="J611" t="s">
        <v>25</v>
      </c>
      <c r="K611" s="1">
        <v>43665</v>
      </c>
      <c r="L611" t="s">
        <v>26</v>
      </c>
      <c r="N611" t="s">
        <v>24</v>
      </c>
    </row>
    <row r="612" spans="1:14" x14ac:dyDescent="0.25">
      <c r="A612" t="s">
        <v>1499</v>
      </c>
      <c r="B612" t="s">
        <v>1500</v>
      </c>
      <c r="C612" t="s">
        <v>309</v>
      </c>
      <c r="D612" t="s">
        <v>21</v>
      </c>
      <c r="E612">
        <v>98026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43665</v>
      </c>
      <c r="L612" t="s">
        <v>26</v>
      </c>
      <c r="N612" t="s">
        <v>24</v>
      </c>
    </row>
    <row r="613" spans="1:14" x14ac:dyDescent="0.25">
      <c r="A613" t="s">
        <v>194</v>
      </c>
      <c r="B613" t="s">
        <v>1501</v>
      </c>
      <c r="C613" t="s">
        <v>20</v>
      </c>
      <c r="D613" t="s">
        <v>21</v>
      </c>
      <c r="E613">
        <v>98103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43665</v>
      </c>
      <c r="L613" t="s">
        <v>26</v>
      </c>
      <c r="N613" t="s">
        <v>24</v>
      </c>
    </row>
    <row r="614" spans="1:14" x14ac:dyDescent="0.25">
      <c r="A614" t="s">
        <v>194</v>
      </c>
      <c r="B614" t="s">
        <v>1502</v>
      </c>
      <c r="C614" t="s">
        <v>20</v>
      </c>
      <c r="D614" t="s">
        <v>21</v>
      </c>
      <c r="E614">
        <v>98115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43665</v>
      </c>
      <c r="L614" t="s">
        <v>26</v>
      </c>
      <c r="N614" t="s">
        <v>24</v>
      </c>
    </row>
    <row r="615" spans="1:14" x14ac:dyDescent="0.25">
      <c r="A615" t="s">
        <v>1503</v>
      </c>
      <c r="B615" t="s">
        <v>1504</v>
      </c>
      <c r="C615" t="s">
        <v>1505</v>
      </c>
      <c r="D615" t="s">
        <v>21</v>
      </c>
      <c r="E615">
        <v>98256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43665</v>
      </c>
      <c r="L615" t="s">
        <v>26</v>
      </c>
      <c r="N615" t="s">
        <v>24</v>
      </c>
    </row>
    <row r="616" spans="1:14" x14ac:dyDescent="0.25">
      <c r="A616" t="s">
        <v>556</v>
      </c>
      <c r="B616" t="s">
        <v>1506</v>
      </c>
      <c r="C616" t="s">
        <v>20</v>
      </c>
      <c r="D616" t="s">
        <v>21</v>
      </c>
      <c r="E616">
        <v>98125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43665</v>
      </c>
      <c r="L616" t="s">
        <v>26</v>
      </c>
      <c r="N616" t="s">
        <v>24</v>
      </c>
    </row>
    <row r="617" spans="1:14" x14ac:dyDescent="0.25">
      <c r="A617" t="s">
        <v>1507</v>
      </c>
      <c r="B617" t="s">
        <v>1508</v>
      </c>
      <c r="C617" t="s">
        <v>236</v>
      </c>
      <c r="D617" t="s">
        <v>21</v>
      </c>
      <c r="E617">
        <v>98408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43664</v>
      </c>
      <c r="L617" t="s">
        <v>26</v>
      </c>
      <c r="N617" t="s">
        <v>24</v>
      </c>
    </row>
    <row r="618" spans="1:14" x14ac:dyDescent="0.25">
      <c r="A618" t="s">
        <v>352</v>
      </c>
      <c r="B618" t="s">
        <v>1511</v>
      </c>
      <c r="C618" t="s">
        <v>1498</v>
      </c>
      <c r="D618" t="s">
        <v>21</v>
      </c>
      <c r="E618">
        <v>98335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43664</v>
      </c>
      <c r="L618" t="s">
        <v>26</v>
      </c>
      <c r="N618" t="s">
        <v>24</v>
      </c>
    </row>
    <row r="619" spans="1:14" x14ac:dyDescent="0.25">
      <c r="A619" t="s">
        <v>773</v>
      </c>
      <c r="B619" t="s">
        <v>1514</v>
      </c>
      <c r="C619" t="s">
        <v>236</v>
      </c>
      <c r="D619" t="s">
        <v>21</v>
      </c>
      <c r="E619">
        <v>98407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43664</v>
      </c>
      <c r="L619" t="s">
        <v>26</v>
      </c>
      <c r="N619" t="s">
        <v>24</v>
      </c>
    </row>
    <row r="620" spans="1:14" x14ac:dyDescent="0.25">
      <c r="A620" t="s">
        <v>1515</v>
      </c>
      <c r="B620" t="s">
        <v>1516</v>
      </c>
      <c r="C620" t="s">
        <v>215</v>
      </c>
      <c r="D620" t="s">
        <v>21</v>
      </c>
      <c r="E620">
        <v>98003</v>
      </c>
      <c r="F620" t="s">
        <v>23</v>
      </c>
      <c r="G620" t="s">
        <v>23</v>
      </c>
      <c r="H620" t="s">
        <v>24</v>
      </c>
      <c r="I620" t="s">
        <v>24</v>
      </c>
      <c r="J620" t="s">
        <v>25</v>
      </c>
      <c r="K620" s="1">
        <v>43664</v>
      </c>
      <c r="L620" t="s">
        <v>26</v>
      </c>
      <c r="N620" t="s">
        <v>24</v>
      </c>
    </row>
    <row r="621" spans="1:14" x14ac:dyDescent="0.25">
      <c r="A621" t="s">
        <v>1402</v>
      </c>
      <c r="B621" t="s">
        <v>1517</v>
      </c>
      <c r="C621" t="s">
        <v>108</v>
      </c>
      <c r="D621" t="s">
        <v>21</v>
      </c>
      <c r="E621">
        <v>98204</v>
      </c>
      <c r="F621" t="s">
        <v>23</v>
      </c>
      <c r="G621" t="s">
        <v>23</v>
      </c>
      <c r="H621" t="s">
        <v>24</v>
      </c>
      <c r="I621" t="s">
        <v>24</v>
      </c>
      <c r="J621" t="s">
        <v>25</v>
      </c>
      <c r="K621" s="1">
        <v>43664</v>
      </c>
      <c r="L621" t="s">
        <v>26</v>
      </c>
      <c r="N621" t="s">
        <v>24</v>
      </c>
    </row>
    <row r="622" spans="1:14" x14ac:dyDescent="0.25">
      <c r="A622" t="s">
        <v>1518</v>
      </c>
      <c r="B622" t="s">
        <v>1519</v>
      </c>
      <c r="C622" t="s">
        <v>1498</v>
      </c>
      <c r="D622" t="s">
        <v>21</v>
      </c>
      <c r="E622">
        <v>98335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43664</v>
      </c>
      <c r="L622" t="s">
        <v>26</v>
      </c>
      <c r="N622" t="s">
        <v>24</v>
      </c>
    </row>
    <row r="623" spans="1:14" x14ac:dyDescent="0.25">
      <c r="A623" t="s">
        <v>1520</v>
      </c>
      <c r="B623" t="s">
        <v>1521</v>
      </c>
      <c r="C623" t="s">
        <v>108</v>
      </c>
      <c r="D623" t="s">
        <v>21</v>
      </c>
      <c r="E623">
        <v>98203</v>
      </c>
      <c r="F623" t="s">
        <v>23</v>
      </c>
      <c r="G623" t="s">
        <v>23</v>
      </c>
      <c r="H623" t="s">
        <v>24</v>
      </c>
      <c r="I623" t="s">
        <v>24</v>
      </c>
      <c r="J623" t="s">
        <v>25</v>
      </c>
      <c r="K623" s="1">
        <v>43664</v>
      </c>
      <c r="L623" t="s">
        <v>26</v>
      </c>
      <c r="N623" t="s">
        <v>24</v>
      </c>
    </row>
    <row r="624" spans="1:14" x14ac:dyDescent="0.25">
      <c r="A624" t="s">
        <v>1522</v>
      </c>
      <c r="B624" t="s">
        <v>1523</v>
      </c>
      <c r="C624" t="s">
        <v>108</v>
      </c>
      <c r="D624" t="s">
        <v>21</v>
      </c>
      <c r="E624">
        <v>98201</v>
      </c>
      <c r="F624" t="s">
        <v>23</v>
      </c>
      <c r="G624" t="s">
        <v>23</v>
      </c>
      <c r="H624" t="s">
        <v>24</v>
      </c>
      <c r="I624" t="s">
        <v>24</v>
      </c>
      <c r="J624" t="s">
        <v>25</v>
      </c>
      <c r="K624" s="1">
        <v>43664</v>
      </c>
      <c r="L624" t="s">
        <v>26</v>
      </c>
      <c r="N624" t="s">
        <v>24</v>
      </c>
    </row>
    <row r="625" spans="1:14" x14ac:dyDescent="0.25">
      <c r="A625" t="s">
        <v>1524</v>
      </c>
      <c r="B625" t="s">
        <v>1525</v>
      </c>
      <c r="C625" t="s">
        <v>525</v>
      </c>
      <c r="D625" t="s">
        <v>21</v>
      </c>
      <c r="E625">
        <v>98258</v>
      </c>
      <c r="F625" t="s">
        <v>23</v>
      </c>
      <c r="G625" t="s">
        <v>23</v>
      </c>
      <c r="H625" t="s">
        <v>24</v>
      </c>
      <c r="I625" t="s">
        <v>24</v>
      </c>
      <c r="J625" t="s">
        <v>25</v>
      </c>
      <c r="K625" s="1">
        <v>43664</v>
      </c>
      <c r="L625" t="s">
        <v>26</v>
      </c>
      <c r="N625" t="s">
        <v>24</v>
      </c>
    </row>
    <row r="626" spans="1:14" x14ac:dyDescent="0.25">
      <c r="A626" t="s">
        <v>1526</v>
      </c>
      <c r="B626" t="s">
        <v>1527</v>
      </c>
      <c r="C626" t="s">
        <v>108</v>
      </c>
      <c r="D626" t="s">
        <v>21</v>
      </c>
      <c r="E626">
        <v>98204</v>
      </c>
      <c r="F626" t="s">
        <v>23</v>
      </c>
      <c r="G626" t="s">
        <v>23</v>
      </c>
      <c r="H626" t="s">
        <v>24</v>
      </c>
      <c r="I626" t="s">
        <v>24</v>
      </c>
      <c r="J626" t="s">
        <v>25</v>
      </c>
      <c r="K626" s="1">
        <v>43664</v>
      </c>
      <c r="L626" t="s">
        <v>26</v>
      </c>
      <c r="N626" t="s">
        <v>24</v>
      </c>
    </row>
    <row r="627" spans="1:14" x14ac:dyDescent="0.25">
      <c r="A627" t="s">
        <v>1528</v>
      </c>
      <c r="B627" t="s">
        <v>1529</v>
      </c>
      <c r="C627" t="s">
        <v>266</v>
      </c>
      <c r="D627" t="s">
        <v>21</v>
      </c>
      <c r="E627">
        <v>98002</v>
      </c>
      <c r="F627" t="s">
        <v>23</v>
      </c>
      <c r="G627" t="s">
        <v>23</v>
      </c>
      <c r="H627" t="s">
        <v>24</v>
      </c>
      <c r="I627" t="s">
        <v>24</v>
      </c>
      <c r="J627" t="s">
        <v>25</v>
      </c>
      <c r="K627" s="1">
        <v>43664</v>
      </c>
      <c r="L627" t="s">
        <v>26</v>
      </c>
      <c r="N627" t="s">
        <v>24</v>
      </c>
    </row>
    <row r="628" spans="1:14" x14ac:dyDescent="0.25">
      <c r="A628" t="s">
        <v>1530</v>
      </c>
      <c r="B628" t="s">
        <v>1531</v>
      </c>
      <c r="C628" t="s">
        <v>266</v>
      </c>
      <c r="D628" t="s">
        <v>21</v>
      </c>
      <c r="E628">
        <v>98092</v>
      </c>
      <c r="F628" t="s">
        <v>23</v>
      </c>
      <c r="G628" t="s">
        <v>23</v>
      </c>
      <c r="H628" t="s">
        <v>24</v>
      </c>
      <c r="I628" t="s">
        <v>24</v>
      </c>
      <c r="J628" t="s">
        <v>25</v>
      </c>
      <c r="K628" s="1">
        <v>43664</v>
      </c>
      <c r="L628" t="s">
        <v>26</v>
      </c>
      <c r="N628" t="s">
        <v>24</v>
      </c>
    </row>
    <row r="629" spans="1:14" x14ac:dyDescent="0.25">
      <c r="A629" t="s">
        <v>1532</v>
      </c>
      <c r="B629" t="s">
        <v>1533</v>
      </c>
      <c r="C629" t="s">
        <v>215</v>
      </c>
      <c r="D629" t="s">
        <v>21</v>
      </c>
      <c r="E629">
        <v>98023</v>
      </c>
      <c r="F629" t="s">
        <v>23</v>
      </c>
      <c r="G629" t="s">
        <v>23</v>
      </c>
      <c r="H629" t="s">
        <v>24</v>
      </c>
      <c r="I629" t="s">
        <v>24</v>
      </c>
      <c r="J629" t="s">
        <v>25</v>
      </c>
      <c r="K629" s="1">
        <v>43664</v>
      </c>
      <c r="L629" t="s">
        <v>26</v>
      </c>
      <c r="N629" t="s">
        <v>24</v>
      </c>
    </row>
    <row r="630" spans="1:14" x14ac:dyDescent="0.25">
      <c r="A630" t="s">
        <v>1534</v>
      </c>
      <c r="B630" t="s">
        <v>1535</v>
      </c>
      <c r="C630" t="s">
        <v>236</v>
      </c>
      <c r="D630" t="s">
        <v>21</v>
      </c>
      <c r="E630">
        <v>98444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43664</v>
      </c>
      <c r="L630" t="s">
        <v>26</v>
      </c>
      <c r="N630" t="s">
        <v>24</v>
      </c>
    </row>
    <row r="631" spans="1:14" x14ac:dyDescent="0.25">
      <c r="A631" t="s">
        <v>1543</v>
      </c>
      <c r="B631" t="s">
        <v>1544</v>
      </c>
      <c r="C631" t="s">
        <v>1498</v>
      </c>
      <c r="D631" t="s">
        <v>21</v>
      </c>
      <c r="E631">
        <v>98332</v>
      </c>
      <c r="F631" t="s">
        <v>23</v>
      </c>
      <c r="G631" t="s">
        <v>23</v>
      </c>
      <c r="H631" t="s">
        <v>24</v>
      </c>
      <c r="I631" t="s">
        <v>24</v>
      </c>
      <c r="J631" t="s">
        <v>25</v>
      </c>
      <c r="K631" s="1">
        <v>43664</v>
      </c>
      <c r="L631" t="s">
        <v>26</v>
      </c>
      <c r="N631" t="s">
        <v>24</v>
      </c>
    </row>
    <row r="632" spans="1:14" x14ac:dyDescent="0.25">
      <c r="A632" t="s">
        <v>1545</v>
      </c>
      <c r="B632" t="s">
        <v>1546</v>
      </c>
      <c r="C632" t="s">
        <v>266</v>
      </c>
      <c r="D632" t="s">
        <v>21</v>
      </c>
      <c r="E632">
        <v>98002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43664</v>
      </c>
      <c r="L632" t="s">
        <v>26</v>
      </c>
      <c r="N632" t="s">
        <v>24</v>
      </c>
    </row>
    <row r="633" spans="1:14" x14ac:dyDescent="0.25">
      <c r="A633" t="s">
        <v>1547</v>
      </c>
      <c r="B633" t="s">
        <v>1548</v>
      </c>
      <c r="C633" t="s">
        <v>293</v>
      </c>
      <c r="D633" t="s">
        <v>21</v>
      </c>
      <c r="E633">
        <v>98270</v>
      </c>
      <c r="F633" t="s">
        <v>23</v>
      </c>
      <c r="G633" t="s">
        <v>23</v>
      </c>
      <c r="H633" t="s">
        <v>24</v>
      </c>
      <c r="I633" t="s">
        <v>24</v>
      </c>
      <c r="J633" t="s">
        <v>25</v>
      </c>
      <c r="K633" s="1">
        <v>43664</v>
      </c>
      <c r="L633" t="s">
        <v>26</v>
      </c>
      <c r="N633" t="s">
        <v>24</v>
      </c>
    </row>
    <row r="634" spans="1:14" x14ac:dyDescent="0.25">
      <c r="A634" t="s">
        <v>503</v>
      </c>
      <c r="B634" t="s">
        <v>1552</v>
      </c>
      <c r="C634" t="s">
        <v>20</v>
      </c>
      <c r="D634" t="s">
        <v>21</v>
      </c>
      <c r="E634">
        <v>98126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43663</v>
      </c>
      <c r="L634" t="s">
        <v>26</v>
      </c>
      <c r="N634" t="s">
        <v>24</v>
      </c>
    </row>
    <row r="635" spans="1:14" x14ac:dyDescent="0.25">
      <c r="A635" t="s">
        <v>1553</v>
      </c>
      <c r="B635" t="s">
        <v>1554</v>
      </c>
      <c r="C635" t="s">
        <v>1555</v>
      </c>
      <c r="D635" t="s">
        <v>21</v>
      </c>
      <c r="E635">
        <v>98550</v>
      </c>
      <c r="F635" t="s">
        <v>23</v>
      </c>
      <c r="G635" t="s">
        <v>23</v>
      </c>
      <c r="H635" t="s">
        <v>24</v>
      </c>
      <c r="I635" t="s">
        <v>24</v>
      </c>
      <c r="J635" t="s">
        <v>25</v>
      </c>
      <c r="K635" s="1">
        <v>43663</v>
      </c>
      <c r="L635" t="s">
        <v>26</v>
      </c>
      <c r="N635" t="s">
        <v>24</v>
      </c>
    </row>
    <row r="636" spans="1:14" x14ac:dyDescent="0.25">
      <c r="A636" t="s">
        <v>1556</v>
      </c>
      <c r="B636" t="s">
        <v>1557</v>
      </c>
      <c r="C636" t="s">
        <v>1558</v>
      </c>
      <c r="D636" t="s">
        <v>21</v>
      </c>
      <c r="E636">
        <v>98569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43663</v>
      </c>
      <c r="L636" t="s">
        <v>26</v>
      </c>
      <c r="N636" t="s">
        <v>24</v>
      </c>
    </row>
    <row r="637" spans="1:14" x14ac:dyDescent="0.25">
      <c r="A637" t="s">
        <v>1559</v>
      </c>
      <c r="B637" t="s">
        <v>1560</v>
      </c>
      <c r="C637" t="s">
        <v>1558</v>
      </c>
      <c r="D637" t="s">
        <v>21</v>
      </c>
      <c r="E637">
        <v>98569</v>
      </c>
      <c r="F637" t="s">
        <v>23</v>
      </c>
      <c r="G637" t="s">
        <v>23</v>
      </c>
      <c r="H637" t="s">
        <v>24</v>
      </c>
      <c r="I637" t="s">
        <v>24</v>
      </c>
      <c r="J637" t="s">
        <v>25</v>
      </c>
      <c r="K637" s="1">
        <v>43663</v>
      </c>
      <c r="L637" t="s">
        <v>26</v>
      </c>
      <c r="N637" t="s">
        <v>24</v>
      </c>
    </row>
    <row r="638" spans="1:14" x14ac:dyDescent="0.25">
      <c r="A638" t="s">
        <v>1564</v>
      </c>
      <c r="B638" t="s">
        <v>1565</v>
      </c>
      <c r="C638" t="s">
        <v>1566</v>
      </c>
      <c r="D638" t="s">
        <v>21</v>
      </c>
      <c r="E638">
        <v>98520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43663</v>
      </c>
      <c r="L638" t="s">
        <v>26</v>
      </c>
      <c r="N638" t="s">
        <v>24</v>
      </c>
    </row>
    <row r="639" spans="1:14" x14ac:dyDescent="0.25">
      <c r="A639" t="s">
        <v>356</v>
      </c>
      <c r="B639" t="s">
        <v>1567</v>
      </c>
      <c r="C639" t="s">
        <v>20</v>
      </c>
      <c r="D639" t="s">
        <v>21</v>
      </c>
      <c r="E639">
        <v>98168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43663</v>
      </c>
      <c r="L639" t="s">
        <v>26</v>
      </c>
      <c r="N639" t="s">
        <v>24</v>
      </c>
    </row>
    <row r="640" spans="1:14" x14ac:dyDescent="0.25">
      <c r="A640" t="s">
        <v>1570</v>
      </c>
      <c r="B640" t="s">
        <v>1571</v>
      </c>
      <c r="C640" t="s">
        <v>20</v>
      </c>
      <c r="D640" t="s">
        <v>21</v>
      </c>
      <c r="E640">
        <v>98146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43663</v>
      </c>
      <c r="L640" t="s">
        <v>26</v>
      </c>
      <c r="N640" t="s">
        <v>24</v>
      </c>
    </row>
    <row r="641" spans="1:14" x14ac:dyDescent="0.25">
      <c r="A641" t="s">
        <v>1572</v>
      </c>
      <c r="B641" t="s">
        <v>1573</v>
      </c>
      <c r="C641" t="s">
        <v>1574</v>
      </c>
      <c r="D641" t="s">
        <v>21</v>
      </c>
      <c r="E641">
        <v>98571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43663</v>
      </c>
      <c r="L641" t="s">
        <v>26</v>
      </c>
      <c r="N641" t="s">
        <v>24</v>
      </c>
    </row>
    <row r="642" spans="1:14" x14ac:dyDescent="0.25">
      <c r="A642" t="s">
        <v>1575</v>
      </c>
      <c r="B642" t="s">
        <v>1576</v>
      </c>
      <c r="C642" t="s">
        <v>1558</v>
      </c>
      <c r="D642" t="s">
        <v>21</v>
      </c>
      <c r="E642">
        <v>98569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43663</v>
      </c>
      <c r="L642" t="s">
        <v>26</v>
      </c>
      <c r="N642" t="s">
        <v>24</v>
      </c>
    </row>
    <row r="643" spans="1:14" x14ac:dyDescent="0.25">
      <c r="A643" t="s">
        <v>1577</v>
      </c>
      <c r="B643" t="s">
        <v>1578</v>
      </c>
      <c r="C643" t="s">
        <v>614</v>
      </c>
      <c r="D643" t="s">
        <v>21</v>
      </c>
      <c r="E643">
        <v>98674</v>
      </c>
      <c r="F643" t="s">
        <v>23</v>
      </c>
      <c r="G643" t="s">
        <v>23</v>
      </c>
      <c r="H643" t="s">
        <v>24</v>
      </c>
      <c r="I643" t="s">
        <v>24</v>
      </c>
      <c r="J643" t="s">
        <v>25</v>
      </c>
      <c r="K643" s="1">
        <v>43662</v>
      </c>
      <c r="L643" t="s">
        <v>26</v>
      </c>
      <c r="N643" t="s">
        <v>24</v>
      </c>
    </row>
    <row r="644" spans="1:14" x14ac:dyDescent="0.25">
      <c r="A644" t="s">
        <v>1579</v>
      </c>
      <c r="B644" t="s">
        <v>1580</v>
      </c>
      <c r="C644" t="s">
        <v>20</v>
      </c>
      <c r="D644" t="s">
        <v>21</v>
      </c>
      <c r="E644">
        <v>98105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43662</v>
      </c>
      <c r="L644" t="s">
        <v>26</v>
      </c>
      <c r="N644" t="s">
        <v>24</v>
      </c>
    </row>
    <row r="645" spans="1:14" x14ac:dyDescent="0.25">
      <c r="A645" t="s">
        <v>1581</v>
      </c>
      <c r="B645" t="s">
        <v>1582</v>
      </c>
      <c r="C645" t="s">
        <v>1498</v>
      </c>
      <c r="D645" t="s">
        <v>21</v>
      </c>
      <c r="E645">
        <v>98335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43662</v>
      </c>
      <c r="L645" t="s">
        <v>26</v>
      </c>
      <c r="N645" t="s">
        <v>24</v>
      </c>
    </row>
    <row r="646" spans="1:14" x14ac:dyDescent="0.25">
      <c r="A646" t="s">
        <v>1583</v>
      </c>
      <c r="B646" t="s">
        <v>1584</v>
      </c>
      <c r="C646" t="s">
        <v>454</v>
      </c>
      <c r="D646" t="s">
        <v>21</v>
      </c>
      <c r="E646">
        <v>98004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43662</v>
      </c>
      <c r="L646" t="s">
        <v>26</v>
      </c>
      <c r="N646" t="s">
        <v>24</v>
      </c>
    </row>
    <row r="647" spans="1:14" x14ac:dyDescent="0.25">
      <c r="A647" t="s">
        <v>1585</v>
      </c>
      <c r="B647" t="s">
        <v>1586</v>
      </c>
      <c r="C647" t="s">
        <v>529</v>
      </c>
      <c r="D647" t="s">
        <v>21</v>
      </c>
      <c r="E647">
        <v>98033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43662</v>
      </c>
      <c r="L647" t="s">
        <v>26</v>
      </c>
      <c r="N647" t="s">
        <v>24</v>
      </c>
    </row>
    <row r="648" spans="1:14" x14ac:dyDescent="0.25">
      <c r="A648" t="s">
        <v>1587</v>
      </c>
      <c r="B648" t="s">
        <v>1588</v>
      </c>
      <c r="C648" t="s">
        <v>1498</v>
      </c>
      <c r="D648" t="s">
        <v>21</v>
      </c>
      <c r="E648">
        <v>98335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43662</v>
      </c>
      <c r="L648" t="s">
        <v>26</v>
      </c>
      <c r="N648" t="s">
        <v>24</v>
      </c>
    </row>
    <row r="649" spans="1:14" x14ac:dyDescent="0.25">
      <c r="A649" t="s">
        <v>1589</v>
      </c>
      <c r="B649" t="s">
        <v>1590</v>
      </c>
      <c r="C649" t="s">
        <v>632</v>
      </c>
      <c r="D649" t="s">
        <v>21</v>
      </c>
      <c r="E649">
        <v>98036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43662</v>
      </c>
      <c r="L649" t="s">
        <v>26</v>
      </c>
      <c r="N649" t="s">
        <v>24</v>
      </c>
    </row>
    <row r="650" spans="1:14" x14ac:dyDescent="0.25">
      <c r="A650" t="s">
        <v>1591</v>
      </c>
      <c r="B650" t="s">
        <v>1592</v>
      </c>
      <c r="C650" t="s">
        <v>20</v>
      </c>
      <c r="D650" t="s">
        <v>21</v>
      </c>
      <c r="E650">
        <v>98104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43662</v>
      </c>
      <c r="L650" t="s">
        <v>26</v>
      </c>
      <c r="N650" t="s">
        <v>24</v>
      </c>
    </row>
    <row r="651" spans="1:14" x14ac:dyDescent="0.25">
      <c r="A651" t="s">
        <v>1593</v>
      </c>
      <c r="B651" t="s">
        <v>1594</v>
      </c>
      <c r="C651" t="s">
        <v>20</v>
      </c>
      <c r="D651" t="s">
        <v>21</v>
      </c>
      <c r="E651">
        <v>98115</v>
      </c>
      <c r="F651" t="s">
        <v>23</v>
      </c>
      <c r="G651" t="s">
        <v>23</v>
      </c>
      <c r="H651" t="s">
        <v>24</v>
      </c>
      <c r="I651" t="s">
        <v>24</v>
      </c>
      <c r="J651" t="s">
        <v>25</v>
      </c>
      <c r="K651" s="1">
        <v>43662</v>
      </c>
      <c r="L651" t="s">
        <v>26</v>
      </c>
      <c r="N651" t="s">
        <v>24</v>
      </c>
    </row>
    <row r="652" spans="1:14" x14ac:dyDescent="0.25">
      <c r="A652" t="s">
        <v>1595</v>
      </c>
      <c r="B652" t="s">
        <v>1596</v>
      </c>
      <c r="C652" t="s">
        <v>20</v>
      </c>
      <c r="D652" t="s">
        <v>21</v>
      </c>
      <c r="E652">
        <v>98115</v>
      </c>
      <c r="F652" t="s">
        <v>23</v>
      </c>
      <c r="G652" t="s">
        <v>23</v>
      </c>
      <c r="H652" t="s">
        <v>24</v>
      </c>
      <c r="I652" t="s">
        <v>24</v>
      </c>
      <c r="J652" t="s">
        <v>25</v>
      </c>
      <c r="K652" s="1">
        <v>43662</v>
      </c>
      <c r="L652" t="s">
        <v>26</v>
      </c>
      <c r="N652" t="s">
        <v>24</v>
      </c>
    </row>
    <row r="653" spans="1:14" x14ac:dyDescent="0.25">
      <c r="A653" t="s">
        <v>1597</v>
      </c>
      <c r="B653" t="s">
        <v>1598</v>
      </c>
      <c r="C653" t="s">
        <v>20</v>
      </c>
      <c r="D653" t="s">
        <v>21</v>
      </c>
      <c r="E653">
        <v>98101</v>
      </c>
      <c r="F653" t="s">
        <v>23</v>
      </c>
      <c r="G653" t="s">
        <v>23</v>
      </c>
      <c r="H653" t="s">
        <v>24</v>
      </c>
      <c r="I653" t="s">
        <v>24</v>
      </c>
      <c r="J653" t="s">
        <v>25</v>
      </c>
      <c r="K653" s="1">
        <v>43662</v>
      </c>
      <c r="L653" t="s">
        <v>26</v>
      </c>
      <c r="N653" t="s">
        <v>24</v>
      </c>
    </row>
    <row r="654" spans="1:14" x14ac:dyDescent="0.25">
      <c r="A654" t="s">
        <v>1599</v>
      </c>
      <c r="B654" t="s">
        <v>1600</v>
      </c>
      <c r="C654" t="s">
        <v>20</v>
      </c>
      <c r="D654" t="s">
        <v>21</v>
      </c>
      <c r="E654">
        <v>98121</v>
      </c>
      <c r="F654" t="s">
        <v>23</v>
      </c>
      <c r="G654" t="s">
        <v>23</v>
      </c>
      <c r="H654" t="s">
        <v>24</v>
      </c>
      <c r="I654" t="s">
        <v>24</v>
      </c>
      <c r="J654" t="s">
        <v>25</v>
      </c>
      <c r="K654" s="1">
        <v>43662</v>
      </c>
      <c r="L654" t="s">
        <v>26</v>
      </c>
      <c r="N654" t="s">
        <v>24</v>
      </c>
    </row>
    <row r="655" spans="1:14" x14ac:dyDescent="0.25">
      <c r="A655" t="s">
        <v>1601</v>
      </c>
      <c r="B655" t="s">
        <v>1602</v>
      </c>
      <c r="C655" t="s">
        <v>20</v>
      </c>
      <c r="D655" t="s">
        <v>21</v>
      </c>
      <c r="E655">
        <v>98101</v>
      </c>
      <c r="F655" t="s">
        <v>23</v>
      </c>
      <c r="G655" t="s">
        <v>23</v>
      </c>
      <c r="H655" t="s">
        <v>24</v>
      </c>
      <c r="I655" t="s">
        <v>24</v>
      </c>
      <c r="J655" t="s">
        <v>25</v>
      </c>
      <c r="K655" s="1">
        <v>43662</v>
      </c>
      <c r="L655" t="s">
        <v>26</v>
      </c>
      <c r="N655" t="s">
        <v>24</v>
      </c>
    </row>
    <row r="656" spans="1:14" x14ac:dyDescent="0.25">
      <c r="A656" t="s">
        <v>1603</v>
      </c>
      <c r="B656" t="s">
        <v>1604</v>
      </c>
      <c r="C656" t="s">
        <v>293</v>
      </c>
      <c r="D656" t="s">
        <v>21</v>
      </c>
      <c r="E656">
        <v>98270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43662</v>
      </c>
      <c r="L656" t="s">
        <v>26</v>
      </c>
      <c r="N656" t="s">
        <v>24</v>
      </c>
    </row>
    <row r="657" spans="1:14" x14ac:dyDescent="0.25">
      <c r="A657" t="s">
        <v>1605</v>
      </c>
      <c r="B657" t="s">
        <v>1606</v>
      </c>
      <c r="C657" t="s">
        <v>1498</v>
      </c>
      <c r="D657" t="s">
        <v>21</v>
      </c>
      <c r="E657">
        <v>98329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43662</v>
      </c>
      <c r="L657" t="s">
        <v>26</v>
      </c>
      <c r="N657" t="s">
        <v>24</v>
      </c>
    </row>
    <row r="658" spans="1:14" x14ac:dyDescent="0.25">
      <c r="A658" t="s">
        <v>1607</v>
      </c>
      <c r="B658" t="s">
        <v>1608</v>
      </c>
      <c r="C658" t="s">
        <v>20</v>
      </c>
      <c r="D658" t="s">
        <v>21</v>
      </c>
      <c r="E658">
        <v>98122</v>
      </c>
      <c r="F658" t="s">
        <v>23</v>
      </c>
      <c r="G658" t="s">
        <v>23</v>
      </c>
      <c r="H658" t="s">
        <v>24</v>
      </c>
      <c r="I658" t="s">
        <v>24</v>
      </c>
      <c r="J658" t="s">
        <v>25</v>
      </c>
      <c r="K658" s="1">
        <v>43662</v>
      </c>
      <c r="L658" t="s">
        <v>26</v>
      </c>
      <c r="N658" t="s">
        <v>24</v>
      </c>
    </row>
    <row r="659" spans="1:14" x14ac:dyDescent="0.25">
      <c r="A659" t="s">
        <v>1609</v>
      </c>
      <c r="B659" t="s">
        <v>1610</v>
      </c>
      <c r="C659" t="s">
        <v>1498</v>
      </c>
      <c r="D659" t="s">
        <v>21</v>
      </c>
      <c r="E659">
        <v>98335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43662</v>
      </c>
      <c r="L659" t="s">
        <v>26</v>
      </c>
      <c r="N659" t="s">
        <v>24</v>
      </c>
    </row>
    <row r="660" spans="1:14" x14ac:dyDescent="0.25">
      <c r="A660" t="s">
        <v>1611</v>
      </c>
      <c r="B660" t="s">
        <v>1612</v>
      </c>
      <c r="C660" t="s">
        <v>20</v>
      </c>
      <c r="D660" t="s">
        <v>21</v>
      </c>
      <c r="E660">
        <v>98101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43662</v>
      </c>
      <c r="L660" t="s">
        <v>26</v>
      </c>
      <c r="N660" t="s">
        <v>24</v>
      </c>
    </row>
    <row r="661" spans="1:14" x14ac:dyDescent="0.25">
      <c r="A661" t="s">
        <v>1613</v>
      </c>
      <c r="B661" t="s">
        <v>1614</v>
      </c>
      <c r="C661" t="s">
        <v>20</v>
      </c>
      <c r="D661" t="s">
        <v>21</v>
      </c>
      <c r="E661">
        <v>98122</v>
      </c>
      <c r="F661" t="s">
        <v>23</v>
      </c>
      <c r="G661" t="s">
        <v>23</v>
      </c>
      <c r="H661" t="s">
        <v>24</v>
      </c>
      <c r="I661" t="s">
        <v>24</v>
      </c>
      <c r="J661" t="s">
        <v>25</v>
      </c>
      <c r="K661" s="1">
        <v>43662</v>
      </c>
      <c r="L661" t="s">
        <v>26</v>
      </c>
      <c r="N661" t="s">
        <v>24</v>
      </c>
    </row>
    <row r="662" spans="1:14" x14ac:dyDescent="0.25">
      <c r="A662" t="s">
        <v>1615</v>
      </c>
      <c r="B662" t="s">
        <v>1616</v>
      </c>
      <c r="C662" t="s">
        <v>309</v>
      </c>
      <c r="D662" t="s">
        <v>21</v>
      </c>
      <c r="E662">
        <v>98020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43662</v>
      </c>
      <c r="L662" t="s">
        <v>26</v>
      </c>
      <c r="N662" t="s">
        <v>24</v>
      </c>
    </row>
    <row r="663" spans="1:14" x14ac:dyDescent="0.25">
      <c r="A663" t="s">
        <v>1617</v>
      </c>
      <c r="B663" t="s">
        <v>1618</v>
      </c>
      <c r="C663" t="s">
        <v>20</v>
      </c>
      <c r="D663" t="s">
        <v>21</v>
      </c>
      <c r="E663">
        <v>98104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43662</v>
      </c>
      <c r="L663" t="s">
        <v>26</v>
      </c>
      <c r="N663" t="s">
        <v>24</v>
      </c>
    </row>
    <row r="664" spans="1:14" x14ac:dyDescent="0.25">
      <c r="A664" t="s">
        <v>1619</v>
      </c>
      <c r="B664" t="s">
        <v>1620</v>
      </c>
      <c r="C664" t="s">
        <v>309</v>
      </c>
      <c r="D664" t="s">
        <v>21</v>
      </c>
      <c r="E664">
        <v>98020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43662</v>
      </c>
      <c r="L664" t="s">
        <v>26</v>
      </c>
      <c r="N664" t="s">
        <v>24</v>
      </c>
    </row>
    <row r="665" spans="1:14" x14ac:dyDescent="0.25">
      <c r="A665" t="s">
        <v>683</v>
      </c>
      <c r="B665" t="s">
        <v>1621</v>
      </c>
      <c r="C665" t="s">
        <v>1498</v>
      </c>
      <c r="D665" t="s">
        <v>21</v>
      </c>
      <c r="E665">
        <v>98335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43662</v>
      </c>
      <c r="L665" t="s">
        <v>26</v>
      </c>
      <c r="N665" t="s">
        <v>24</v>
      </c>
    </row>
    <row r="666" spans="1:14" x14ac:dyDescent="0.25">
      <c r="A666" t="s">
        <v>1622</v>
      </c>
      <c r="B666" t="s">
        <v>1623</v>
      </c>
      <c r="C666" t="s">
        <v>20</v>
      </c>
      <c r="D666" t="s">
        <v>21</v>
      </c>
      <c r="E666">
        <v>98104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43662</v>
      </c>
      <c r="L666" t="s">
        <v>26</v>
      </c>
      <c r="N666" t="s">
        <v>24</v>
      </c>
    </row>
    <row r="667" spans="1:14" x14ac:dyDescent="0.25">
      <c r="A667" t="s">
        <v>479</v>
      </c>
      <c r="B667" t="s">
        <v>1624</v>
      </c>
      <c r="C667" t="s">
        <v>108</v>
      </c>
      <c r="D667" t="s">
        <v>21</v>
      </c>
      <c r="E667">
        <v>98204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43662</v>
      </c>
      <c r="L667" t="s">
        <v>26</v>
      </c>
      <c r="N667" t="s">
        <v>24</v>
      </c>
    </row>
    <row r="668" spans="1:14" x14ac:dyDescent="0.25">
      <c r="A668" t="s">
        <v>1625</v>
      </c>
      <c r="B668" t="s">
        <v>1626</v>
      </c>
      <c r="C668" t="s">
        <v>20</v>
      </c>
      <c r="D668" t="s">
        <v>21</v>
      </c>
      <c r="E668">
        <v>98109</v>
      </c>
      <c r="F668" t="s">
        <v>23</v>
      </c>
      <c r="G668" t="s">
        <v>23</v>
      </c>
      <c r="H668" t="s">
        <v>24</v>
      </c>
      <c r="I668" t="s">
        <v>24</v>
      </c>
      <c r="J668" t="s">
        <v>25</v>
      </c>
      <c r="K668" s="1">
        <v>43662</v>
      </c>
      <c r="L668" t="s">
        <v>26</v>
      </c>
      <c r="N668" t="s">
        <v>24</v>
      </c>
    </row>
    <row r="669" spans="1:14" x14ac:dyDescent="0.25">
      <c r="A669" t="s">
        <v>1627</v>
      </c>
      <c r="B669" t="s">
        <v>1628</v>
      </c>
      <c r="C669" t="s">
        <v>309</v>
      </c>
      <c r="D669" t="s">
        <v>21</v>
      </c>
      <c r="E669">
        <v>98020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43662</v>
      </c>
      <c r="L669" t="s">
        <v>26</v>
      </c>
      <c r="N669" t="s">
        <v>24</v>
      </c>
    </row>
    <row r="670" spans="1:14" x14ac:dyDescent="0.25">
      <c r="A670" t="s">
        <v>1629</v>
      </c>
      <c r="B670" t="s">
        <v>1630</v>
      </c>
      <c r="C670" t="s">
        <v>1498</v>
      </c>
      <c r="D670" t="s">
        <v>21</v>
      </c>
      <c r="E670">
        <v>98335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43662</v>
      </c>
      <c r="L670" t="s">
        <v>26</v>
      </c>
      <c r="N670" t="s">
        <v>24</v>
      </c>
    </row>
    <row r="671" spans="1:14" x14ac:dyDescent="0.25">
      <c r="A671" t="s">
        <v>77</v>
      </c>
      <c r="B671" t="s">
        <v>1631</v>
      </c>
      <c r="C671" t="s">
        <v>1498</v>
      </c>
      <c r="D671" t="s">
        <v>21</v>
      </c>
      <c r="E671">
        <v>98335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43662</v>
      </c>
      <c r="L671" t="s">
        <v>26</v>
      </c>
      <c r="N671" t="s">
        <v>24</v>
      </c>
    </row>
    <row r="672" spans="1:14" x14ac:dyDescent="0.25">
      <c r="A672" t="s">
        <v>1632</v>
      </c>
      <c r="B672" t="s">
        <v>1633</v>
      </c>
      <c r="C672" t="s">
        <v>20</v>
      </c>
      <c r="D672" t="s">
        <v>21</v>
      </c>
      <c r="E672">
        <v>98121</v>
      </c>
      <c r="F672" t="s">
        <v>23</v>
      </c>
      <c r="G672" t="s">
        <v>23</v>
      </c>
      <c r="H672" t="s">
        <v>24</v>
      </c>
      <c r="I672" t="s">
        <v>24</v>
      </c>
      <c r="J672" t="s">
        <v>25</v>
      </c>
      <c r="K672" s="1">
        <v>43662</v>
      </c>
      <c r="L672" t="s">
        <v>26</v>
      </c>
      <c r="N672" t="s">
        <v>24</v>
      </c>
    </row>
    <row r="673" spans="1:14" x14ac:dyDescent="0.25">
      <c r="A673" t="s">
        <v>1634</v>
      </c>
      <c r="B673" t="s">
        <v>1635</v>
      </c>
      <c r="C673" t="s">
        <v>206</v>
      </c>
      <c r="D673" t="s">
        <v>21</v>
      </c>
      <c r="E673">
        <v>98272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43662</v>
      </c>
      <c r="L673" t="s">
        <v>26</v>
      </c>
      <c r="N673" t="s">
        <v>24</v>
      </c>
    </row>
    <row r="674" spans="1:14" x14ac:dyDescent="0.25">
      <c r="A674" t="s">
        <v>1636</v>
      </c>
      <c r="B674" t="s">
        <v>1637</v>
      </c>
      <c r="C674" t="s">
        <v>20</v>
      </c>
      <c r="D674" t="s">
        <v>21</v>
      </c>
      <c r="E674">
        <v>98104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43662</v>
      </c>
      <c r="L674" t="s">
        <v>26</v>
      </c>
      <c r="N674" t="s">
        <v>24</v>
      </c>
    </row>
    <row r="675" spans="1:14" x14ac:dyDescent="0.25">
      <c r="A675" t="s">
        <v>1638</v>
      </c>
      <c r="B675" t="s">
        <v>1639</v>
      </c>
      <c r="C675" t="s">
        <v>525</v>
      </c>
      <c r="D675" t="s">
        <v>21</v>
      </c>
      <c r="E675">
        <v>98258</v>
      </c>
      <c r="F675" t="s">
        <v>23</v>
      </c>
      <c r="G675" t="s">
        <v>23</v>
      </c>
      <c r="H675" t="s">
        <v>24</v>
      </c>
      <c r="I675" t="s">
        <v>24</v>
      </c>
      <c r="J675" t="s">
        <v>25</v>
      </c>
      <c r="K675" s="1">
        <v>43661</v>
      </c>
      <c r="L675" t="s">
        <v>26</v>
      </c>
      <c r="N675" t="s">
        <v>24</v>
      </c>
    </row>
    <row r="676" spans="1:14" x14ac:dyDescent="0.25">
      <c r="A676" t="s">
        <v>1333</v>
      </c>
      <c r="B676" t="s">
        <v>1640</v>
      </c>
      <c r="C676" t="s">
        <v>632</v>
      </c>
      <c r="D676" t="s">
        <v>21</v>
      </c>
      <c r="E676">
        <v>98037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43661</v>
      </c>
      <c r="L676" t="s">
        <v>26</v>
      </c>
      <c r="N676" t="s">
        <v>24</v>
      </c>
    </row>
    <row r="677" spans="1:14" x14ac:dyDescent="0.25">
      <c r="A677" t="s">
        <v>1641</v>
      </c>
      <c r="B677" t="s">
        <v>1642</v>
      </c>
      <c r="C677" t="s">
        <v>20</v>
      </c>
      <c r="D677" t="s">
        <v>21</v>
      </c>
      <c r="E677">
        <v>98109</v>
      </c>
      <c r="F677" t="s">
        <v>23</v>
      </c>
      <c r="G677" t="s">
        <v>23</v>
      </c>
      <c r="H677" t="s">
        <v>24</v>
      </c>
      <c r="I677" t="s">
        <v>24</v>
      </c>
      <c r="J677" t="s">
        <v>25</v>
      </c>
      <c r="K677" s="1">
        <v>43661</v>
      </c>
      <c r="L677" t="s">
        <v>26</v>
      </c>
      <c r="N677" t="s">
        <v>24</v>
      </c>
    </row>
    <row r="678" spans="1:14" x14ac:dyDescent="0.25">
      <c r="A678" t="s">
        <v>1643</v>
      </c>
      <c r="B678" t="s">
        <v>1644</v>
      </c>
      <c r="C678" t="s">
        <v>20</v>
      </c>
      <c r="D678" t="s">
        <v>21</v>
      </c>
      <c r="E678">
        <v>98122</v>
      </c>
      <c r="F678" t="s">
        <v>23</v>
      </c>
      <c r="G678" t="s">
        <v>23</v>
      </c>
      <c r="H678" t="s">
        <v>24</v>
      </c>
      <c r="I678" t="s">
        <v>24</v>
      </c>
      <c r="J678" t="s">
        <v>25</v>
      </c>
      <c r="K678" s="1">
        <v>43661</v>
      </c>
      <c r="L678" t="s">
        <v>26</v>
      </c>
      <c r="N678" t="s">
        <v>24</v>
      </c>
    </row>
    <row r="679" spans="1:14" x14ac:dyDescent="0.25">
      <c r="A679" t="s">
        <v>1645</v>
      </c>
      <c r="B679" t="s">
        <v>1646</v>
      </c>
      <c r="C679" t="s">
        <v>20</v>
      </c>
      <c r="D679" t="s">
        <v>21</v>
      </c>
      <c r="E679">
        <v>98134</v>
      </c>
      <c r="F679" t="s">
        <v>23</v>
      </c>
      <c r="G679" t="s">
        <v>23</v>
      </c>
      <c r="H679" t="s">
        <v>24</v>
      </c>
      <c r="I679" t="s">
        <v>24</v>
      </c>
      <c r="J679" t="s">
        <v>25</v>
      </c>
      <c r="K679" s="1">
        <v>43661</v>
      </c>
      <c r="L679" t="s">
        <v>26</v>
      </c>
      <c r="N679" t="s">
        <v>24</v>
      </c>
    </row>
    <row r="680" spans="1:14" x14ac:dyDescent="0.25">
      <c r="A680" t="s">
        <v>1647</v>
      </c>
      <c r="B680" t="s">
        <v>1648</v>
      </c>
      <c r="C680" t="s">
        <v>20</v>
      </c>
      <c r="D680" t="s">
        <v>21</v>
      </c>
      <c r="E680">
        <v>98104</v>
      </c>
      <c r="F680" t="s">
        <v>23</v>
      </c>
      <c r="G680" t="s">
        <v>23</v>
      </c>
      <c r="H680" t="s">
        <v>24</v>
      </c>
      <c r="I680" t="s">
        <v>24</v>
      </c>
      <c r="J680" t="s">
        <v>25</v>
      </c>
      <c r="K680" s="1">
        <v>43661</v>
      </c>
      <c r="L680" t="s">
        <v>26</v>
      </c>
      <c r="N680" t="s">
        <v>24</v>
      </c>
    </row>
    <row r="681" spans="1:14" x14ac:dyDescent="0.25">
      <c r="A681" t="s">
        <v>1649</v>
      </c>
      <c r="B681" t="s">
        <v>1650</v>
      </c>
      <c r="C681" t="s">
        <v>20</v>
      </c>
      <c r="D681" t="s">
        <v>21</v>
      </c>
      <c r="E681">
        <v>98104</v>
      </c>
      <c r="F681" t="s">
        <v>23</v>
      </c>
      <c r="G681" t="s">
        <v>23</v>
      </c>
      <c r="H681" t="s">
        <v>24</v>
      </c>
      <c r="I681" t="s">
        <v>24</v>
      </c>
      <c r="J681" t="s">
        <v>25</v>
      </c>
      <c r="K681" s="1">
        <v>43661</v>
      </c>
      <c r="L681" t="s">
        <v>26</v>
      </c>
      <c r="N681" t="s">
        <v>24</v>
      </c>
    </row>
    <row r="682" spans="1:14" x14ac:dyDescent="0.25">
      <c r="A682" t="s">
        <v>1651</v>
      </c>
      <c r="B682" t="s">
        <v>1652</v>
      </c>
      <c r="C682" t="s">
        <v>20</v>
      </c>
      <c r="D682" t="s">
        <v>21</v>
      </c>
      <c r="E682">
        <v>98118</v>
      </c>
      <c r="F682" t="s">
        <v>23</v>
      </c>
      <c r="G682" t="s">
        <v>23</v>
      </c>
      <c r="H682" t="s">
        <v>24</v>
      </c>
      <c r="I682" t="s">
        <v>24</v>
      </c>
      <c r="J682" t="s">
        <v>25</v>
      </c>
      <c r="K682" s="1">
        <v>43661</v>
      </c>
      <c r="L682" t="s">
        <v>26</v>
      </c>
      <c r="N682" t="s">
        <v>24</v>
      </c>
    </row>
    <row r="683" spans="1:14" x14ac:dyDescent="0.25">
      <c r="A683" t="s">
        <v>1653</v>
      </c>
      <c r="B683" t="s">
        <v>1654</v>
      </c>
      <c r="C683" t="s">
        <v>286</v>
      </c>
      <c r="D683" t="s">
        <v>21</v>
      </c>
      <c r="E683">
        <v>98503</v>
      </c>
      <c r="F683" t="s">
        <v>23</v>
      </c>
      <c r="G683" t="s">
        <v>23</v>
      </c>
      <c r="H683" t="s">
        <v>24</v>
      </c>
      <c r="I683" t="s">
        <v>24</v>
      </c>
      <c r="J683" t="s">
        <v>25</v>
      </c>
      <c r="K683" s="1">
        <v>43661</v>
      </c>
      <c r="L683" t="s">
        <v>26</v>
      </c>
      <c r="N683" t="s">
        <v>24</v>
      </c>
    </row>
    <row r="684" spans="1:14" x14ac:dyDescent="0.25">
      <c r="A684" t="s">
        <v>1655</v>
      </c>
      <c r="B684" t="s">
        <v>1656</v>
      </c>
      <c r="C684" t="s">
        <v>20</v>
      </c>
      <c r="D684" t="s">
        <v>21</v>
      </c>
      <c r="E684">
        <v>98122</v>
      </c>
      <c r="F684" t="s">
        <v>23</v>
      </c>
      <c r="G684" t="s">
        <v>23</v>
      </c>
      <c r="H684" t="s">
        <v>24</v>
      </c>
      <c r="I684" t="s">
        <v>24</v>
      </c>
      <c r="J684" t="s">
        <v>25</v>
      </c>
      <c r="K684" s="1">
        <v>43661</v>
      </c>
      <c r="L684" t="s">
        <v>26</v>
      </c>
      <c r="N684" t="s">
        <v>24</v>
      </c>
    </row>
    <row r="685" spans="1:14" x14ac:dyDescent="0.25">
      <c r="A685" t="s">
        <v>1657</v>
      </c>
      <c r="B685" t="s">
        <v>1658</v>
      </c>
      <c r="C685" t="s">
        <v>1659</v>
      </c>
      <c r="D685" t="s">
        <v>21</v>
      </c>
      <c r="E685">
        <v>98257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43661</v>
      </c>
      <c r="L685" t="s">
        <v>26</v>
      </c>
      <c r="N685" t="s">
        <v>24</v>
      </c>
    </row>
    <row r="686" spans="1:14" x14ac:dyDescent="0.25">
      <c r="A686" t="s">
        <v>1660</v>
      </c>
      <c r="B686" t="s">
        <v>1661</v>
      </c>
      <c r="C686" t="s">
        <v>20</v>
      </c>
      <c r="D686" t="s">
        <v>21</v>
      </c>
      <c r="E686">
        <v>98134</v>
      </c>
      <c r="F686" t="s">
        <v>23</v>
      </c>
      <c r="G686" t="s">
        <v>23</v>
      </c>
      <c r="H686" t="s">
        <v>24</v>
      </c>
      <c r="I686" t="s">
        <v>24</v>
      </c>
      <c r="J686" t="s">
        <v>25</v>
      </c>
      <c r="K686" s="1">
        <v>43661</v>
      </c>
      <c r="L686" t="s">
        <v>26</v>
      </c>
      <c r="N686" t="s">
        <v>24</v>
      </c>
    </row>
    <row r="687" spans="1:14" x14ac:dyDescent="0.25">
      <c r="A687" t="s">
        <v>1662</v>
      </c>
      <c r="B687" t="s">
        <v>1663</v>
      </c>
      <c r="C687" t="s">
        <v>20</v>
      </c>
      <c r="D687" t="s">
        <v>21</v>
      </c>
      <c r="E687">
        <v>98104</v>
      </c>
      <c r="F687" t="s">
        <v>23</v>
      </c>
      <c r="G687" t="s">
        <v>23</v>
      </c>
      <c r="H687" t="s">
        <v>24</v>
      </c>
      <c r="I687" t="s">
        <v>24</v>
      </c>
      <c r="J687" t="s">
        <v>25</v>
      </c>
      <c r="K687" s="1">
        <v>43661</v>
      </c>
      <c r="L687" t="s">
        <v>26</v>
      </c>
      <c r="N687" t="s">
        <v>24</v>
      </c>
    </row>
    <row r="688" spans="1:14" x14ac:dyDescent="0.25">
      <c r="A688" t="s">
        <v>1664</v>
      </c>
      <c r="B688" t="s">
        <v>1665</v>
      </c>
      <c r="C688" t="s">
        <v>339</v>
      </c>
      <c r="D688" t="s">
        <v>21</v>
      </c>
      <c r="E688">
        <v>98848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43660</v>
      </c>
      <c r="L688" t="s">
        <v>26</v>
      </c>
      <c r="N688" t="s">
        <v>24</v>
      </c>
    </row>
    <row r="689" spans="1:14" x14ac:dyDescent="0.25">
      <c r="A689" t="s">
        <v>1666</v>
      </c>
      <c r="B689" t="s">
        <v>1667</v>
      </c>
      <c r="C689" t="s">
        <v>227</v>
      </c>
      <c r="D689" t="s">
        <v>21</v>
      </c>
      <c r="E689">
        <v>98229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43659</v>
      </c>
      <c r="L689" t="s">
        <v>26</v>
      </c>
      <c r="N689" t="s">
        <v>24</v>
      </c>
    </row>
    <row r="690" spans="1:14" x14ac:dyDescent="0.25">
      <c r="A690" t="s">
        <v>194</v>
      </c>
      <c r="B690" t="s">
        <v>1668</v>
      </c>
      <c r="C690" t="s">
        <v>227</v>
      </c>
      <c r="D690" t="s">
        <v>21</v>
      </c>
      <c r="E690">
        <v>98229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43659</v>
      </c>
      <c r="L690" t="s">
        <v>26</v>
      </c>
      <c r="N690" t="s">
        <v>24</v>
      </c>
    </row>
    <row r="691" spans="1:14" x14ac:dyDescent="0.25">
      <c r="A691" t="s">
        <v>1669</v>
      </c>
      <c r="B691" t="s">
        <v>1670</v>
      </c>
      <c r="C691" t="s">
        <v>230</v>
      </c>
      <c r="D691" t="s">
        <v>21</v>
      </c>
      <c r="E691">
        <v>98264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43659</v>
      </c>
      <c r="L691" t="s">
        <v>26</v>
      </c>
      <c r="N691" t="s">
        <v>24</v>
      </c>
    </row>
    <row r="692" spans="1:14" x14ac:dyDescent="0.25">
      <c r="A692" t="s">
        <v>685</v>
      </c>
      <c r="B692" t="s">
        <v>1671</v>
      </c>
      <c r="C692" t="s">
        <v>227</v>
      </c>
      <c r="D692" t="s">
        <v>21</v>
      </c>
      <c r="E692">
        <v>98229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43659</v>
      </c>
      <c r="L692" t="s">
        <v>26</v>
      </c>
      <c r="N692" t="s">
        <v>24</v>
      </c>
    </row>
    <row r="693" spans="1:14" x14ac:dyDescent="0.25">
      <c r="A693" t="s">
        <v>1672</v>
      </c>
      <c r="B693" t="s">
        <v>1673</v>
      </c>
      <c r="C693" t="s">
        <v>632</v>
      </c>
      <c r="D693" t="s">
        <v>21</v>
      </c>
      <c r="E693">
        <v>98036</v>
      </c>
      <c r="F693" t="s">
        <v>23</v>
      </c>
      <c r="G693" t="s">
        <v>23</v>
      </c>
      <c r="H693" t="s">
        <v>24</v>
      </c>
      <c r="I693" t="s">
        <v>24</v>
      </c>
      <c r="J693" t="s">
        <v>25</v>
      </c>
      <c r="K693" s="1">
        <v>43659</v>
      </c>
      <c r="L693" t="s">
        <v>26</v>
      </c>
      <c r="N693" t="s">
        <v>24</v>
      </c>
    </row>
    <row r="694" spans="1:14" x14ac:dyDescent="0.25">
      <c r="A694" t="s">
        <v>1676</v>
      </c>
      <c r="B694" t="s">
        <v>1677</v>
      </c>
      <c r="C694" t="s">
        <v>722</v>
      </c>
      <c r="D694" t="s">
        <v>21</v>
      </c>
      <c r="E694">
        <v>98047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43658</v>
      </c>
      <c r="L694" t="s">
        <v>26</v>
      </c>
      <c r="N694" t="s">
        <v>24</v>
      </c>
    </row>
    <row r="695" spans="1:14" x14ac:dyDescent="0.25">
      <c r="A695" t="s">
        <v>1680</v>
      </c>
      <c r="B695" t="s">
        <v>1681</v>
      </c>
      <c r="C695" t="s">
        <v>20</v>
      </c>
      <c r="D695" t="s">
        <v>21</v>
      </c>
      <c r="E695">
        <v>98102</v>
      </c>
      <c r="F695" t="s">
        <v>23</v>
      </c>
      <c r="G695" t="s">
        <v>23</v>
      </c>
      <c r="H695" t="s">
        <v>24</v>
      </c>
      <c r="I695" t="s">
        <v>24</v>
      </c>
      <c r="J695" t="s">
        <v>25</v>
      </c>
      <c r="K695" s="1">
        <v>43658</v>
      </c>
      <c r="L695" t="s">
        <v>26</v>
      </c>
      <c r="N695" t="s">
        <v>24</v>
      </c>
    </row>
    <row r="696" spans="1:14" x14ac:dyDescent="0.25">
      <c r="A696" t="s">
        <v>242</v>
      </c>
      <c r="B696" t="s">
        <v>1682</v>
      </c>
      <c r="C696" t="s">
        <v>722</v>
      </c>
      <c r="D696" t="s">
        <v>21</v>
      </c>
      <c r="E696">
        <v>98047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43658</v>
      </c>
      <c r="L696" t="s">
        <v>26</v>
      </c>
      <c r="N696" t="s">
        <v>24</v>
      </c>
    </row>
    <row r="697" spans="1:14" x14ac:dyDescent="0.25">
      <c r="A697" t="s">
        <v>1683</v>
      </c>
      <c r="B697" t="s">
        <v>1684</v>
      </c>
      <c r="C697" t="s">
        <v>1685</v>
      </c>
      <c r="D697" t="s">
        <v>21</v>
      </c>
      <c r="E697">
        <v>98354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43658</v>
      </c>
      <c r="L697" t="s">
        <v>26</v>
      </c>
      <c r="N697" t="s">
        <v>24</v>
      </c>
    </row>
    <row r="698" spans="1:14" x14ac:dyDescent="0.25">
      <c r="A698" t="s">
        <v>1686</v>
      </c>
      <c r="B698" t="s">
        <v>1687</v>
      </c>
      <c r="C698" t="s">
        <v>1688</v>
      </c>
      <c r="D698" t="s">
        <v>21</v>
      </c>
      <c r="E698">
        <v>98198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43658</v>
      </c>
      <c r="L698" t="s">
        <v>26</v>
      </c>
      <c r="N698" t="s">
        <v>24</v>
      </c>
    </row>
    <row r="699" spans="1:14" x14ac:dyDescent="0.25">
      <c r="A699" t="s">
        <v>1692</v>
      </c>
      <c r="B699" t="s">
        <v>1693</v>
      </c>
      <c r="C699" t="s">
        <v>209</v>
      </c>
      <c r="D699" t="s">
        <v>21</v>
      </c>
      <c r="E699">
        <v>98032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43658</v>
      </c>
      <c r="L699" t="s">
        <v>26</v>
      </c>
      <c r="N699" t="s">
        <v>24</v>
      </c>
    </row>
    <row r="700" spans="1:14" x14ac:dyDescent="0.25">
      <c r="A700" t="s">
        <v>1694</v>
      </c>
      <c r="B700" t="s">
        <v>1695</v>
      </c>
      <c r="C700" t="s">
        <v>1696</v>
      </c>
      <c r="D700" t="s">
        <v>21</v>
      </c>
      <c r="E700">
        <v>98001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43658</v>
      </c>
      <c r="L700" t="s">
        <v>26</v>
      </c>
      <c r="N700" t="s">
        <v>24</v>
      </c>
    </row>
    <row r="701" spans="1:14" x14ac:dyDescent="0.25">
      <c r="A701" t="s">
        <v>1700</v>
      </c>
      <c r="B701" t="s">
        <v>1701</v>
      </c>
      <c r="C701" t="s">
        <v>286</v>
      </c>
      <c r="D701" t="s">
        <v>21</v>
      </c>
      <c r="E701">
        <v>98501</v>
      </c>
      <c r="F701" t="s">
        <v>23</v>
      </c>
      <c r="G701" t="s">
        <v>23</v>
      </c>
      <c r="H701" t="s">
        <v>24</v>
      </c>
      <c r="I701" t="s">
        <v>24</v>
      </c>
      <c r="J701" t="s">
        <v>25</v>
      </c>
      <c r="K701" s="1">
        <v>43657</v>
      </c>
      <c r="L701" t="s">
        <v>26</v>
      </c>
      <c r="N701" t="s">
        <v>24</v>
      </c>
    </row>
    <row r="702" spans="1:14" x14ac:dyDescent="0.25">
      <c r="A702" t="s">
        <v>1703</v>
      </c>
      <c r="B702" t="s">
        <v>1704</v>
      </c>
      <c r="C702" t="s">
        <v>258</v>
      </c>
      <c r="D702" t="s">
        <v>21</v>
      </c>
      <c r="E702">
        <v>98292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43657</v>
      </c>
      <c r="L702" t="s">
        <v>26</v>
      </c>
      <c r="N702" t="s">
        <v>24</v>
      </c>
    </row>
    <row r="703" spans="1:14" x14ac:dyDescent="0.25">
      <c r="A703" t="s">
        <v>1709</v>
      </c>
      <c r="B703" t="s">
        <v>1710</v>
      </c>
      <c r="C703" t="s">
        <v>20</v>
      </c>
      <c r="D703" t="s">
        <v>21</v>
      </c>
      <c r="E703">
        <v>98117</v>
      </c>
      <c r="F703" t="s">
        <v>23</v>
      </c>
      <c r="G703" t="s">
        <v>23</v>
      </c>
      <c r="H703" t="s">
        <v>24</v>
      </c>
      <c r="I703" t="s">
        <v>24</v>
      </c>
      <c r="J703" t="s">
        <v>25</v>
      </c>
      <c r="K703" s="1">
        <v>43657</v>
      </c>
      <c r="L703" t="s">
        <v>26</v>
      </c>
      <c r="N703" t="s">
        <v>24</v>
      </c>
    </row>
    <row r="704" spans="1:14" x14ac:dyDescent="0.25">
      <c r="A704" t="s">
        <v>1711</v>
      </c>
      <c r="B704" t="s">
        <v>1712</v>
      </c>
      <c r="C704" t="s">
        <v>20</v>
      </c>
      <c r="D704" t="s">
        <v>21</v>
      </c>
      <c r="E704">
        <v>98108</v>
      </c>
      <c r="F704" t="s">
        <v>23</v>
      </c>
      <c r="G704" t="s">
        <v>23</v>
      </c>
      <c r="H704" t="s">
        <v>24</v>
      </c>
      <c r="I704" t="s">
        <v>24</v>
      </c>
      <c r="J704" t="s">
        <v>25</v>
      </c>
      <c r="K704" s="1">
        <v>43657</v>
      </c>
      <c r="L704" t="s">
        <v>26</v>
      </c>
      <c r="N704" t="s">
        <v>24</v>
      </c>
    </row>
    <row r="705" spans="1:14" x14ac:dyDescent="0.25">
      <c r="A705" t="s">
        <v>1713</v>
      </c>
      <c r="B705" t="s">
        <v>1714</v>
      </c>
      <c r="C705" t="s">
        <v>20</v>
      </c>
      <c r="D705" t="s">
        <v>21</v>
      </c>
      <c r="E705">
        <v>98103</v>
      </c>
      <c r="F705" t="s">
        <v>23</v>
      </c>
      <c r="G705" t="s">
        <v>23</v>
      </c>
      <c r="H705" t="s">
        <v>24</v>
      </c>
      <c r="I705" t="s">
        <v>24</v>
      </c>
      <c r="J705" t="s">
        <v>25</v>
      </c>
      <c r="K705" s="1">
        <v>43657</v>
      </c>
      <c r="L705" t="s">
        <v>26</v>
      </c>
      <c r="N705" t="s">
        <v>24</v>
      </c>
    </row>
    <row r="706" spans="1:14" x14ac:dyDescent="0.25">
      <c r="A706" t="s">
        <v>1721</v>
      </c>
      <c r="B706" t="s">
        <v>1722</v>
      </c>
      <c r="C706" t="s">
        <v>20</v>
      </c>
      <c r="D706" t="s">
        <v>21</v>
      </c>
      <c r="E706">
        <v>98134</v>
      </c>
      <c r="F706" t="s">
        <v>23</v>
      </c>
      <c r="G706" t="s">
        <v>23</v>
      </c>
      <c r="H706" t="s">
        <v>24</v>
      </c>
      <c r="I706" t="s">
        <v>24</v>
      </c>
      <c r="J706" t="s">
        <v>25</v>
      </c>
      <c r="K706" s="1">
        <v>43657</v>
      </c>
      <c r="L706" t="s">
        <v>26</v>
      </c>
      <c r="N706" t="s">
        <v>24</v>
      </c>
    </row>
    <row r="707" spans="1:14" x14ac:dyDescent="0.25">
      <c r="A707" t="s">
        <v>1726</v>
      </c>
      <c r="B707" t="s">
        <v>1727</v>
      </c>
      <c r="C707" t="s">
        <v>41</v>
      </c>
      <c r="D707" t="s">
        <v>21</v>
      </c>
      <c r="E707">
        <v>98158</v>
      </c>
      <c r="F707" t="s">
        <v>23</v>
      </c>
      <c r="G707" t="s">
        <v>23</v>
      </c>
      <c r="H707" t="s">
        <v>24</v>
      </c>
      <c r="I707" t="s">
        <v>24</v>
      </c>
      <c r="J707" s="1">
        <v>43602</v>
      </c>
      <c r="K707" s="1">
        <v>43657</v>
      </c>
      <c r="L707" t="s">
        <v>118</v>
      </c>
      <c r="N707" t="s">
        <v>119</v>
      </c>
    </row>
    <row r="708" spans="1:14" x14ac:dyDescent="0.25">
      <c r="A708" t="s">
        <v>1733</v>
      </c>
      <c r="B708" t="s">
        <v>1734</v>
      </c>
      <c r="C708" t="s">
        <v>20</v>
      </c>
      <c r="D708" t="s">
        <v>21</v>
      </c>
      <c r="E708">
        <v>98108</v>
      </c>
      <c r="F708" t="s">
        <v>23</v>
      </c>
      <c r="G708" t="s">
        <v>23</v>
      </c>
      <c r="H708" t="s">
        <v>24</v>
      </c>
      <c r="I708" t="s">
        <v>24</v>
      </c>
      <c r="J708" t="s">
        <v>25</v>
      </c>
      <c r="K708" s="1">
        <v>43657</v>
      </c>
      <c r="L708" t="s">
        <v>26</v>
      </c>
      <c r="N708" t="s">
        <v>24</v>
      </c>
    </row>
    <row r="709" spans="1:14" x14ac:dyDescent="0.25">
      <c r="A709" t="s">
        <v>1737</v>
      </c>
      <c r="B709" t="s">
        <v>1738</v>
      </c>
      <c r="C709" t="s">
        <v>20</v>
      </c>
      <c r="D709" t="s">
        <v>21</v>
      </c>
      <c r="E709">
        <v>98108</v>
      </c>
      <c r="F709" t="s">
        <v>23</v>
      </c>
      <c r="G709" t="s">
        <v>23</v>
      </c>
      <c r="H709" t="s">
        <v>24</v>
      </c>
      <c r="I709" t="s">
        <v>24</v>
      </c>
      <c r="J709" t="s">
        <v>25</v>
      </c>
      <c r="K709" s="1">
        <v>43657</v>
      </c>
      <c r="L709" t="s">
        <v>26</v>
      </c>
      <c r="N709" t="s">
        <v>24</v>
      </c>
    </row>
    <row r="710" spans="1:14" x14ac:dyDescent="0.25">
      <c r="A710" t="s">
        <v>685</v>
      </c>
      <c r="B710" t="s">
        <v>1745</v>
      </c>
      <c r="C710" t="s">
        <v>1555</v>
      </c>
      <c r="D710" t="s">
        <v>21</v>
      </c>
      <c r="E710">
        <v>98550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43657</v>
      </c>
      <c r="L710" t="s">
        <v>26</v>
      </c>
      <c r="N710" t="s">
        <v>24</v>
      </c>
    </row>
    <row r="711" spans="1:14" x14ac:dyDescent="0.25">
      <c r="A711" t="s">
        <v>1746</v>
      </c>
      <c r="B711" t="s">
        <v>1747</v>
      </c>
      <c r="C711" t="s">
        <v>20</v>
      </c>
      <c r="D711" t="s">
        <v>21</v>
      </c>
      <c r="E711">
        <v>98108</v>
      </c>
      <c r="F711" t="s">
        <v>23</v>
      </c>
      <c r="G711" t="s">
        <v>23</v>
      </c>
      <c r="H711" t="s">
        <v>24</v>
      </c>
      <c r="I711" t="s">
        <v>24</v>
      </c>
      <c r="J711" t="s">
        <v>25</v>
      </c>
      <c r="K711" s="1">
        <v>43657</v>
      </c>
      <c r="L711" t="s">
        <v>26</v>
      </c>
      <c r="N711" t="s">
        <v>24</v>
      </c>
    </row>
    <row r="712" spans="1:14" x14ac:dyDescent="0.25">
      <c r="A712" t="s">
        <v>1748</v>
      </c>
      <c r="B712" t="s">
        <v>1749</v>
      </c>
      <c r="C712" t="s">
        <v>1566</v>
      </c>
      <c r="D712" t="s">
        <v>21</v>
      </c>
      <c r="E712">
        <v>98520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43657</v>
      </c>
      <c r="L712" t="s">
        <v>26</v>
      </c>
      <c r="N712" t="s">
        <v>24</v>
      </c>
    </row>
    <row r="713" spans="1:14" x14ac:dyDescent="0.25">
      <c r="A713" t="s">
        <v>1753</v>
      </c>
      <c r="B713" t="s">
        <v>1754</v>
      </c>
      <c r="C713" t="s">
        <v>20</v>
      </c>
      <c r="D713" t="s">
        <v>21</v>
      </c>
      <c r="E713">
        <v>98107</v>
      </c>
      <c r="F713" t="s">
        <v>23</v>
      </c>
      <c r="G713" t="s">
        <v>23</v>
      </c>
      <c r="H713" t="s">
        <v>24</v>
      </c>
      <c r="I713" t="s">
        <v>24</v>
      </c>
      <c r="J713" t="s">
        <v>25</v>
      </c>
      <c r="K713" s="1">
        <v>43657</v>
      </c>
      <c r="L713" t="s">
        <v>26</v>
      </c>
      <c r="N713" t="s">
        <v>24</v>
      </c>
    </row>
    <row r="714" spans="1:14" x14ac:dyDescent="0.25">
      <c r="A714" t="s">
        <v>1755</v>
      </c>
      <c r="B714" t="s">
        <v>1756</v>
      </c>
      <c r="C714" t="s">
        <v>20</v>
      </c>
      <c r="D714" t="s">
        <v>21</v>
      </c>
      <c r="E714">
        <v>98115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43656</v>
      </c>
      <c r="L714" t="s">
        <v>26</v>
      </c>
      <c r="N714" t="s">
        <v>24</v>
      </c>
    </row>
    <row r="715" spans="1:14" x14ac:dyDescent="0.25">
      <c r="A715" t="s">
        <v>1757</v>
      </c>
      <c r="B715" t="s">
        <v>1758</v>
      </c>
      <c r="C715" t="s">
        <v>1732</v>
      </c>
      <c r="D715" t="s">
        <v>21</v>
      </c>
      <c r="E715">
        <v>98271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43656</v>
      </c>
      <c r="L715" t="s">
        <v>26</v>
      </c>
      <c r="N715" t="s">
        <v>24</v>
      </c>
    </row>
    <row r="716" spans="1:14" x14ac:dyDescent="0.25">
      <c r="A716" t="s">
        <v>1759</v>
      </c>
      <c r="B716" t="s">
        <v>1760</v>
      </c>
      <c r="C716" t="s">
        <v>1566</v>
      </c>
      <c r="D716" t="s">
        <v>21</v>
      </c>
      <c r="E716">
        <v>98520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43656</v>
      </c>
      <c r="L716" t="s">
        <v>26</v>
      </c>
      <c r="N716" t="s">
        <v>24</v>
      </c>
    </row>
    <row r="717" spans="1:14" x14ac:dyDescent="0.25">
      <c r="A717" t="s">
        <v>1761</v>
      </c>
      <c r="B717" t="s">
        <v>1762</v>
      </c>
      <c r="C717" t="s">
        <v>1763</v>
      </c>
      <c r="D717" t="s">
        <v>21</v>
      </c>
      <c r="E717">
        <v>99153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43656</v>
      </c>
      <c r="L717" t="s">
        <v>26</v>
      </c>
      <c r="N717" t="s">
        <v>24</v>
      </c>
    </row>
    <row r="718" spans="1:14" x14ac:dyDescent="0.25">
      <c r="A718" t="s">
        <v>1764</v>
      </c>
      <c r="B718" t="s">
        <v>1765</v>
      </c>
      <c r="C718" t="s">
        <v>1766</v>
      </c>
      <c r="D718" t="s">
        <v>21</v>
      </c>
      <c r="E718">
        <v>99152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43656</v>
      </c>
      <c r="L718" t="s">
        <v>26</v>
      </c>
      <c r="N718" t="s">
        <v>24</v>
      </c>
    </row>
    <row r="719" spans="1:14" x14ac:dyDescent="0.25">
      <c r="A719" t="s">
        <v>1767</v>
      </c>
      <c r="B719" t="s">
        <v>1768</v>
      </c>
      <c r="C719" t="s">
        <v>1769</v>
      </c>
      <c r="D719" t="s">
        <v>21</v>
      </c>
      <c r="E719">
        <v>99139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43656</v>
      </c>
      <c r="L719" t="s">
        <v>26</v>
      </c>
      <c r="N719" t="s">
        <v>24</v>
      </c>
    </row>
    <row r="720" spans="1:14" x14ac:dyDescent="0.25">
      <c r="A720" t="s">
        <v>77</v>
      </c>
      <c r="B720" t="s">
        <v>1770</v>
      </c>
      <c r="C720" t="s">
        <v>1566</v>
      </c>
      <c r="D720" t="s">
        <v>21</v>
      </c>
      <c r="E720">
        <v>98520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43656</v>
      </c>
      <c r="L720" t="s">
        <v>26</v>
      </c>
      <c r="N720" t="s">
        <v>24</v>
      </c>
    </row>
    <row r="721" spans="1:14" x14ac:dyDescent="0.25">
      <c r="A721" t="s">
        <v>1771</v>
      </c>
      <c r="B721" t="s">
        <v>1772</v>
      </c>
      <c r="C721" t="s">
        <v>261</v>
      </c>
      <c r="D721" t="s">
        <v>21</v>
      </c>
      <c r="E721">
        <v>99201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43655</v>
      </c>
      <c r="L721" t="s">
        <v>26</v>
      </c>
      <c r="N721" t="s">
        <v>24</v>
      </c>
    </row>
    <row r="722" spans="1:14" x14ac:dyDescent="0.25">
      <c r="A722" t="s">
        <v>111</v>
      </c>
      <c r="B722" t="s">
        <v>1773</v>
      </c>
      <c r="C722" t="s">
        <v>41</v>
      </c>
      <c r="D722" t="s">
        <v>21</v>
      </c>
      <c r="E722">
        <v>98198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43655</v>
      </c>
      <c r="L722" t="s">
        <v>26</v>
      </c>
      <c r="N722" t="s">
        <v>24</v>
      </c>
    </row>
    <row r="723" spans="1:14" x14ac:dyDescent="0.25">
      <c r="A723" t="s">
        <v>352</v>
      </c>
      <c r="B723" t="s">
        <v>1774</v>
      </c>
      <c r="C723" t="s">
        <v>20</v>
      </c>
      <c r="D723" t="s">
        <v>21</v>
      </c>
      <c r="E723">
        <v>98115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43655</v>
      </c>
      <c r="L723" t="s">
        <v>26</v>
      </c>
      <c r="N723" t="s">
        <v>24</v>
      </c>
    </row>
    <row r="724" spans="1:14" x14ac:dyDescent="0.25">
      <c r="A724" t="s">
        <v>1589</v>
      </c>
      <c r="B724" t="s">
        <v>1775</v>
      </c>
      <c r="C724" t="s">
        <v>470</v>
      </c>
      <c r="D724" t="s">
        <v>21</v>
      </c>
      <c r="E724">
        <v>98148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43655</v>
      </c>
      <c r="L724" t="s">
        <v>26</v>
      </c>
      <c r="N724" t="s">
        <v>24</v>
      </c>
    </row>
    <row r="725" spans="1:14" x14ac:dyDescent="0.25">
      <c r="A725" t="s">
        <v>1776</v>
      </c>
      <c r="B725" t="s">
        <v>1777</v>
      </c>
      <c r="C725" t="s">
        <v>224</v>
      </c>
      <c r="D725" t="s">
        <v>21</v>
      </c>
      <c r="E725">
        <v>98133</v>
      </c>
      <c r="F725" t="s">
        <v>23</v>
      </c>
      <c r="G725" t="s">
        <v>23</v>
      </c>
      <c r="H725" t="s">
        <v>24</v>
      </c>
      <c r="I725" t="s">
        <v>24</v>
      </c>
      <c r="J725" t="s">
        <v>25</v>
      </c>
      <c r="K725" s="1">
        <v>43655</v>
      </c>
      <c r="L725" t="s">
        <v>26</v>
      </c>
      <c r="N725" t="s">
        <v>24</v>
      </c>
    </row>
    <row r="726" spans="1:14" x14ac:dyDescent="0.25">
      <c r="A726" t="s">
        <v>1778</v>
      </c>
      <c r="B726" t="s">
        <v>1779</v>
      </c>
      <c r="C726" t="s">
        <v>224</v>
      </c>
      <c r="D726" t="s">
        <v>21</v>
      </c>
      <c r="E726">
        <v>98133</v>
      </c>
      <c r="F726" t="s">
        <v>23</v>
      </c>
      <c r="G726" t="s">
        <v>23</v>
      </c>
      <c r="H726" t="s">
        <v>24</v>
      </c>
      <c r="I726" t="s">
        <v>24</v>
      </c>
      <c r="J726" t="s">
        <v>25</v>
      </c>
      <c r="K726" s="1">
        <v>43655</v>
      </c>
      <c r="L726" t="s">
        <v>26</v>
      </c>
      <c r="N726" t="s">
        <v>24</v>
      </c>
    </row>
    <row r="727" spans="1:14" x14ac:dyDescent="0.25">
      <c r="A727" t="s">
        <v>244</v>
      </c>
      <c r="B727" t="s">
        <v>1780</v>
      </c>
      <c r="C727" t="s">
        <v>41</v>
      </c>
      <c r="D727" t="s">
        <v>21</v>
      </c>
      <c r="E727">
        <v>98188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43655</v>
      </c>
      <c r="L727" t="s">
        <v>26</v>
      </c>
      <c r="N727" t="s">
        <v>24</v>
      </c>
    </row>
    <row r="728" spans="1:14" x14ac:dyDescent="0.25">
      <c r="A728" t="s">
        <v>242</v>
      </c>
      <c r="B728" t="s">
        <v>1781</v>
      </c>
      <c r="C728" t="s">
        <v>470</v>
      </c>
      <c r="D728" t="s">
        <v>21</v>
      </c>
      <c r="E728">
        <v>98148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43655</v>
      </c>
      <c r="L728" t="s">
        <v>26</v>
      </c>
      <c r="N728" t="s">
        <v>24</v>
      </c>
    </row>
    <row r="729" spans="1:14" x14ac:dyDescent="0.25">
      <c r="A729" t="s">
        <v>1782</v>
      </c>
      <c r="B729" t="s">
        <v>1783</v>
      </c>
      <c r="C729" t="s">
        <v>224</v>
      </c>
      <c r="D729" t="s">
        <v>21</v>
      </c>
      <c r="E729">
        <v>98155</v>
      </c>
      <c r="F729" t="s">
        <v>23</v>
      </c>
      <c r="G729" t="s">
        <v>23</v>
      </c>
      <c r="H729" t="s">
        <v>24</v>
      </c>
      <c r="I729" t="s">
        <v>24</v>
      </c>
      <c r="J729" t="s">
        <v>25</v>
      </c>
      <c r="K729" s="1">
        <v>43655</v>
      </c>
      <c r="L729" t="s">
        <v>26</v>
      </c>
      <c r="N729" t="s">
        <v>24</v>
      </c>
    </row>
    <row r="730" spans="1:14" x14ac:dyDescent="0.25">
      <c r="A730" t="s">
        <v>1784</v>
      </c>
      <c r="B730" t="s">
        <v>1785</v>
      </c>
      <c r="C730" t="s">
        <v>1786</v>
      </c>
      <c r="D730" t="s">
        <v>21</v>
      </c>
      <c r="E730">
        <v>98822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43655</v>
      </c>
      <c r="L730" t="s">
        <v>26</v>
      </c>
      <c r="N730" t="s">
        <v>24</v>
      </c>
    </row>
    <row r="731" spans="1:14" x14ac:dyDescent="0.25">
      <c r="A731" t="s">
        <v>1787</v>
      </c>
      <c r="B731" t="s">
        <v>1788</v>
      </c>
      <c r="C731" t="s">
        <v>309</v>
      </c>
      <c r="D731" t="s">
        <v>21</v>
      </c>
      <c r="E731">
        <v>98026</v>
      </c>
      <c r="F731" t="s">
        <v>23</v>
      </c>
      <c r="G731" t="s">
        <v>23</v>
      </c>
      <c r="H731" t="s">
        <v>24</v>
      </c>
      <c r="I731" t="s">
        <v>24</v>
      </c>
      <c r="J731" t="s">
        <v>25</v>
      </c>
      <c r="K731" s="1">
        <v>43655</v>
      </c>
      <c r="L731" t="s">
        <v>26</v>
      </c>
      <c r="N731" t="s">
        <v>24</v>
      </c>
    </row>
    <row r="732" spans="1:14" x14ac:dyDescent="0.25">
      <c r="A732" t="s">
        <v>1789</v>
      </c>
      <c r="B732" t="s">
        <v>1790</v>
      </c>
      <c r="C732" t="s">
        <v>20</v>
      </c>
      <c r="D732" t="s">
        <v>21</v>
      </c>
      <c r="E732">
        <v>98125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43655</v>
      </c>
      <c r="L732" t="s">
        <v>26</v>
      </c>
      <c r="N732" t="s">
        <v>24</v>
      </c>
    </row>
    <row r="733" spans="1:14" x14ac:dyDescent="0.25">
      <c r="A733" t="s">
        <v>1791</v>
      </c>
      <c r="B733" t="s">
        <v>1792</v>
      </c>
      <c r="C733" t="s">
        <v>20</v>
      </c>
      <c r="D733" t="s">
        <v>21</v>
      </c>
      <c r="E733">
        <v>98178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43655</v>
      </c>
      <c r="L733" t="s">
        <v>26</v>
      </c>
      <c r="N733" t="s">
        <v>24</v>
      </c>
    </row>
    <row r="734" spans="1:14" x14ac:dyDescent="0.25">
      <c r="A734" t="s">
        <v>1793</v>
      </c>
      <c r="B734" t="s">
        <v>1794</v>
      </c>
      <c r="C734" t="s">
        <v>81</v>
      </c>
      <c r="D734" t="s">
        <v>21</v>
      </c>
      <c r="E734">
        <v>99037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43654</v>
      </c>
      <c r="L734" t="s">
        <v>26</v>
      </c>
      <c r="N734" t="s">
        <v>24</v>
      </c>
    </row>
    <row r="735" spans="1:14" x14ac:dyDescent="0.25">
      <c r="A735" t="s">
        <v>1795</v>
      </c>
      <c r="B735" t="s">
        <v>1796</v>
      </c>
      <c r="C735" t="s">
        <v>20</v>
      </c>
      <c r="D735" t="s">
        <v>21</v>
      </c>
      <c r="E735">
        <v>98199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43654</v>
      </c>
      <c r="L735" t="s">
        <v>26</v>
      </c>
      <c r="N735" t="s">
        <v>24</v>
      </c>
    </row>
    <row r="736" spans="1:14" x14ac:dyDescent="0.25">
      <c r="A736" t="s">
        <v>316</v>
      </c>
      <c r="B736" t="s">
        <v>1797</v>
      </c>
      <c r="C736" t="s">
        <v>1798</v>
      </c>
      <c r="D736" t="s">
        <v>21</v>
      </c>
      <c r="E736">
        <v>98841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43654</v>
      </c>
      <c r="L736" t="s">
        <v>26</v>
      </c>
      <c r="N736" t="s">
        <v>24</v>
      </c>
    </row>
    <row r="737" spans="1:14" x14ac:dyDescent="0.25">
      <c r="A737" t="s">
        <v>1799</v>
      </c>
      <c r="B737" t="s">
        <v>1800</v>
      </c>
      <c r="C737" t="s">
        <v>20</v>
      </c>
      <c r="D737" t="s">
        <v>21</v>
      </c>
      <c r="E737">
        <v>98199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43654</v>
      </c>
      <c r="L737" t="s">
        <v>26</v>
      </c>
      <c r="N737" t="s">
        <v>24</v>
      </c>
    </row>
    <row r="738" spans="1:14" x14ac:dyDescent="0.25">
      <c r="A738" t="s">
        <v>1801</v>
      </c>
      <c r="B738" t="s">
        <v>1802</v>
      </c>
      <c r="C738" t="s">
        <v>1798</v>
      </c>
      <c r="D738" t="s">
        <v>21</v>
      </c>
      <c r="E738">
        <v>98841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43654</v>
      </c>
      <c r="L738" t="s">
        <v>26</v>
      </c>
      <c r="N738" t="s">
        <v>24</v>
      </c>
    </row>
    <row r="739" spans="1:14" x14ac:dyDescent="0.25">
      <c r="A739" t="s">
        <v>1805</v>
      </c>
      <c r="B739" t="s">
        <v>1806</v>
      </c>
      <c r="C739" t="s">
        <v>20</v>
      </c>
      <c r="D739" t="s">
        <v>21</v>
      </c>
      <c r="E739">
        <v>98122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43654</v>
      </c>
      <c r="L739" t="s">
        <v>26</v>
      </c>
      <c r="N739" t="s">
        <v>24</v>
      </c>
    </row>
    <row r="740" spans="1:14" x14ac:dyDescent="0.25">
      <c r="A740" t="s">
        <v>1808</v>
      </c>
      <c r="B740" t="s">
        <v>1809</v>
      </c>
      <c r="C740" t="s">
        <v>261</v>
      </c>
      <c r="D740" t="s">
        <v>21</v>
      </c>
      <c r="E740">
        <v>99205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43653</v>
      </c>
      <c r="L740" t="s">
        <v>26</v>
      </c>
      <c r="N740" t="s">
        <v>24</v>
      </c>
    </row>
    <row r="741" spans="1:14" x14ac:dyDescent="0.25">
      <c r="A741" t="s">
        <v>1810</v>
      </c>
      <c r="B741" t="s">
        <v>1811</v>
      </c>
      <c r="C741" t="s">
        <v>81</v>
      </c>
      <c r="D741" t="s">
        <v>21</v>
      </c>
      <c r="E741">
        <v>99037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43653</v>
      </c>
      <c r="L741" t="s">
        <v>26</v>
      </c>
      <c r="N741" t="s">
        <v>24</v>
      </c>
    </row>
    <row r="742" spans="1:14" x14ac:dyDescent="0.25">
      <c r="A742" t="s">
        <v>1828</v>
      </c>
      <c r="B742" t="s">
        <v>1829</v>
      </c>
      <c r="C742" t="s">
        <v>255</v>
      </c>
      <c r="D742" t="s">
        <v>21</v>
      </c>
      <c r="E742">
        <v>98626</v>
      </c>
      <c r="F742" t="s">
        <v>23</v>
      </c>
      <c r="G742" t="s">
        <v>23</v>
      </c>
      <c r="H742" t="s">
        <v>24</v>
      </c>
      <c r="I742" t="s">
        <v>24</v>
      </c>
      <c r="J742" t="s">
        <v>25</v>
      </c>
      <c r="K742" s="1">
        <v>43649</v>
      </c>
      <c r="L742" t="s">
        <v>26</v>
      </c>
      <c r="N742" t="s">
        <v>24</v>
      </c>
    </row>
    <row r="743" spans="1:14" x14ac:dyDescent="0.25">
      <c r="A743" t="s">
        <v>1832</v>
      </c>
      <c r="B743" t="s">
        <v>1833</v>
      </c>
      <c r="C743" t="s">
        <v>97</v>
      </c>
      <c r="D743" t="s">
        <v>21</v>
      </c>
      <c r="E743">
        <v>98233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43649</v>
      </c>
      <c r="L743" t="s">
        <v>26</v>
      </c>
      <c r="N743" t="s">
        <v>24</v>
      </c>
    </row>
    <row r="744" spans="1:14" x14ac:dyDescent="0.25">
      <c r="A744" t="s">
        <v>1834</v>
      </c>
      <c r="B744" t="s">
        <v>1835</v>
      </c>
      <c r="C744" t="s">
        <v>907</v>
      </c>
      <c r="D744" t="s">
        <v>21</v>
      </c>
      <c r="E744">
        <v>98221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43649</v>
      </c>
      <c r="L744" t="s">
        <v>26</v>
      </c>
      <c r="N744" t="s">
        <v>24</v>
      </c>
    </row>
    <row r="745" spans="1:14" x14ac:dyDescent="0.25">
      <c r="A745" t="s">
        <v>1840</v>
      </c>
      <c r="B745" t="s">
        <v>1841</v>
      </c>
      <c r="C745" t="s">
        <v>443</v>
      </c>
      <c r="D745" t="s">
        <v>21</v>
      </c>
      <c r="E745">
        <v>98055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43643</v>
      </c>
      <c r="L745" t="s">
        <v>26</v>
      </c>
      <c r="N745" t="s">
        <v>24</v>
      </c>
    </row>
    <row r="746" spans="1:14" x14ac:dyDescent="0.25">
      <c r="A746" t="s">
        <v>1842</v>
      </c>
      <c r="B746" t="s">
        <v>1843</v>
      </c>
      <c r="C746" t="s">
        <v>1542</v>
      </c>
      <c r="D746" t="s">
        <v>21</v>
      </c>
      <c r="E746">
        <v>98362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43643</v>
      </c>
      <c r="L746" t="s">
        <v>26</v>
      </c>
      <c r="N746" t="s">
        <v>24</v>
      </c>
    </row>
    <row r="747" spans="1:14" x14ac:dyDescent="0.25">
      <c r="A747" t="s">
        <v>1844</v>
      </c>
      <c r="B747" t="s">
        <v>1845</v>
      </c>
      <c r="C747" t="s">
        <v>443</v>
      </c>
      <c r="D747" t="s">
        <v>21</v>
      </c>
      <c r="E747">
        <v>98058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43643</v>
      </c>
      <c r="L747" t="s">
        <v>26</v>
      </c>
      <c r="N747" t="s">
        <v>24</v>
      </c>
    </row>
    <row r="748" spans="1:14" x14ac:dyDescent="0.25">
      <c r="A748" t="s">
        <v>111</v>
      </c>
      <c r="B748" t="s">
        <v>1846</v>
      </c>
      <c r="C748" t="s">
        <v>443</v>
      </c>
      <c r="D748" t="s">
        <v>21</v>
      </c>
      <c r="E748">
        <v>98055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43643</v>
      </c>
      <c r="L748" t="s">
        <v>26</v>
      </c>
      <c r="N748" t="s">
        <v>24</v>
      </c>
    </row>
    <row r="749" spans="1:14" x14ac:dyDescent="0.25">
      <c r="A749" t="s">
        <v>1850</v>
      </c>
      <c r="B749" t="s">
        <v>1851</v>
      </c>
      <c r="C749" t="s">
        <v>443</v>
      </c>
      <c r="D749" t="s">
        <v>21</v>
      </c>
      <c r="E749">
        <v>98058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43643</v>
      </c>
      <c r="L749" t="s">
        <v>26</v>
      </c>
      <c r="N749" t="s">
        <v>24</v>
      </c>
    </row>
    <row r="750" spans="1:14" x14ac:dyDescent="0.25">
      <c r="A750" t="s">
        <v>1859</v>
      </c>
      <c r="B750" t="s">
        <v>1860</v>
      </c>
      <c r="C750" t="s">
        <v>1861</v>
      </c>
      <c r="D750" t="s">
        <v>21</v>
      </c>
      <c r="E750">
        <v>98331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43643</v>
      </c>
      <c r="L750" t="s">
        <v>26</v>
      </c>
      <c r="N750" t="s">
        <v>24</v>
      </c>
    </row>
    <row r="751" spans="1:14" x14ac:dyDescent="0.25">
      <c r="A751" t="s">
        <v>1735</v>
      </c>
      <c r="B751" t="s">
        <v>1864</v>
      </c>
      <c r="C751" t="s">
        <v>443</v>
      </c>
      <c r="D751" t="s">
        <v>21</v>
      </c>
      <c r="E751">
        <v>98056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43643</v>
      </c>
      <c r="L751" t="s">
        <v>26</v>
      </c>
      <c r="N751" t="s">
        <v>24</v>
      </c>
    </row>
    <row r="752" spans="1:14" x14ac:dyDescent="0.25">
      <c r="A752" t="s">
        <v>77</v>
      </c>
      <c r="B752" t="s">
        <v>1866</v>
      </c>
      <c r="C752" t="s">
        <v>443</v>
      </c>
      <c r="D752" t="s">
        <v>21</v>
      </c>
      <c r="E752">
        <v>98059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43643</v>
      </c>
      <c r="L752" t="s">
        <v>26</v>
      </c>
      <c r="N752" t="s">
        <v>24</v>
      </c>
    </row>
    <row r="753" spans="1:14" x14ac:dyDescent="0.25">
      <c r="A753" t="s">
        <v>1869</v>
      </c>
      <c r="B753" t="s">
        <v>1870</v>
      </c>
      <c r="C753" t="s">
        <v>41</v>
      </c>
      <c r="D753" t="s">
        <v>21</v>
      </c>
      <c r="E753">
        <v>98158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43642</v>
      </c>
      <c r="L753" t="s">
        <v>26</v>
      </c>
      <c r="N753" t="s">
        <v>24</v>
      </c>
    </row>
    <row r="754" spans="1:14" x14ac:dyDescent="0.25">
      <c r="A754" t="s">
        <v>1871</v>
      </c>
      <c r="B754" t="s">
        <v>1872</v>
      </c>
      <c r="C754" t="s">
        <v>41</v>
      </c>
      <c r="D754" t="s">
        <v>21</v>
      </c>
      <c r="E754">
        <v>98158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43642</v>
      </c>
      <c r="L754" t="s">
        <v>26</v>
      </c>
      <c r="N754" t="s">
        <v>24</v>
      </c>
    </row>
    <row r="755" spans="1:14" x14ac:dyDescent="0.25">
      <c r="A755" t="s">
        <v>1873</v>
      </c>
      <c r="B755" t="s">
        <v>1874</v>
      </c>
      <c r="C755" t="s">
        <v>227</v>
      </c>
      <c r="D755" t="s">
        <v>21</v>
      </c>
      <c r="E755">
        <v>98229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43642</v>
      </c>
      <c r="L755" t="s">
        <v>26</v>
      </c>
      <c r="N755" t="s">
        <v>24</v>
      </c>
    </row>
    <row r="756" spans="1:14" x14ac:dyDescent="0.25">
      <c r="A756" t="s">
        <v>1875</v>
      </c>
      <c r="B756" t="s">
        <v>1876</v>
      </c>
      <c r="C756" t="s">
        <v>443</v>
      </c>
      <c r="D756" t="s">
        <v>21</v>
      </c>
      <c r="E756">
        <v>98057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43642</v>
      </c>
      <c r="L756" t="s">
        <v>26</v>
      </c>
      <c r="N756" t="s">
        <v>24</v>
      </c>
    </row>
    <row r="757" spans="1:14" x14ac:dyDescent="0.25">
      <c r="A757" t="s">
        <v>1877</v>
      </c>
      <c r="B757" t="s">
        <v>1878</v>
      </c>
      <c r="C757" t="s">
        <v>443</v>
      </c>
      <c r="D757" t="s">
        <v>21</v>
      </c>
      <c r="E757">
        <v>98056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43642</v>
      </c>
      <c r="L757" t="s">
        <v>26</v>
      </c>
      <c r="N757" t="s">
        <v>24</v>
      </c>
    </row>
    <row r="758" spans="1:14" x14ac:dyDescent="0.25">
      <c r="A758" t="s">
        <v>1879</v>
      </c>
      <c r="B758" t="s">
        <v>1428</v>
      </c>
      <c r="C758" t="s">
        <v>41</v>
      </c>
      <c r="D758" t="s">
        <v>21</v>
      </c>
      <c r="E758">
        <v>98158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43642</v>
      </c>
      <c r="L758" t="s">
        <v>26</v>
      </c>
      <c r="N758" t="s">
        <v>24</v>
      </c>
    </row>
    <row r="759" spans="1:14" x14ac:dyDescent="0.25">
      <c r="A759" t="s">
        <v>1880</v>
      </c>
      <c r="B759" t="s">
        <v>1428</v>
      </c>
      <c r="C759" t="s">
        <v>41</v>
      </c>
      <c r="D759" t="s">
        <v>21</v>
      </c>
      <c r="E759">
        <v>98158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43642</v>
      </c>
      <c r="L759" t="s">
        <v>26</v>
      </c>
      <c r="N759" t="s">
        <v>24</v>
      </c>
    </row>
    <row r="760" spans="1:14" x14ac:dyDescent="0.25">
      <c r="A760" t="s">
        <v>1881</v>
      </c>
      <c r="B760" t="s">
        <v>1882</v>
      </c>
      <c r="C760" t="s">
        <v>186</v>
      </c>
      <c r="D760" t="s">
        <v>21</v>
      </c>
      <c r="E760">
        <v>98823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43642</v>
      </c>
      <c r="L760" t="s">
        <v>26</v>
      </c>
      <c r="N760" t="s">
        <v>24</v>
      </c>
    </row>
    <row r="761" spans="1:14" x14ac:dyDescent="0.25">
      <c r="A761" t="s">
        <v>1883</v>
      </c>
      <c r="B761" t="s">
        <v>1884</v>
      </c>
      <c r="C761" t="s">
        <v>443</v>
      </c>
      <c r="D761" t="s">
        <v>21</v>
      </c>
      <c r="E761">
        <v>98056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43642</v>
      </c>
      <c r="L761" t="s">
        <v>26</v>
      </c>
      <c r="N761" t="s">
        <v>24</v>
      </c>
    </row>
    <row r="762" spans="1:14" x14ac:dyDescent="0.25">
      <c r="A762" t="s">
        <v>1885</v>
      </c>
      <c r="B762" t="s">
        <v>1886</v>
      </c>
      <c r="C762" t="s">
        <v>1887</v>
      </c>
      <c r="D762" t="s">
        <v>21</v>
      </c>
      <c r="E762">
        <v>98856</v>
      </c>
      <c r="F762" t="s">
        <v>23</v>
      </c>
      <c r="G762" t="s">
        <v>23</v>
      </c>
      <c r="H762" t="s">
        <v>24</v>
      </c>
      <c r="I762" t="s">
        <v>24</v>
      </c>
      <c r="J762" t="s">
        <v>25</v>
      </c>
      <c r="K762" s="1">
        <v>43642</v>
      </c>
      <c r="L762" t="s">
        <v>26</v>
      </c>
      <c r="N762" t="s">
        <v>24</v>
      </c>
    </row>
    <row r="763" spans="1:14" x14ac:dyDescent="0.25">
      <c r="A763" t="s">
        <v>1888</v>
      </c>
      <c r="B763" t="s">
        <v>1889</v>
      </c>
      <c r="C763" t="s">
        <v>1887</v>
      </c>
      <c r="D763" t="s">
        <v>21</v>
      </c>
      <c r="E763">
        <v>98856</v>
      </c>
      <c r="F763" t="s">
        <v>23</v>
      </c>
      <c r="G763" t="s">
        <v>23</v>
      </c>
      <c r="H763" t="s">
        <v>24</v>
      </c>
      <c r="I763" t="s">
        <v>24</v>
      </c>
      <c r="J763" t="s">
        <v>25</v>
      </c>
      <c r="K763" s="1">
        <v>43642</v>
      </c>
      <c r="L763" t="s">
        <v>26</v>
      </c>
      <c r="N763" t="s">
        <v>24</v>
      </c>
    </row>
    <row r="764" spans="1:14" x14ac:dyDescent="0.25">
      <c r="A764" t="s">
        <v>1892</v>
      </c>
      <c r="B764" t="s">
        <v>1893</v>
      </c>
      <c r="C764" t="s">
        <v>151</v>
      </c>
      <c r="D764" t="s">
        <v>21</v>
      </c>
      <c r="E764">
        <v>98498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43642</v>
      </c>
      <c r="L764" t="s">
        <v>26</v>
      </c>
      <c r="N764" t="s">
        <v>24</v>
      </c>
    </row>
    <row r="765" spans="1:14" x14ac:dyDescent="0.25">
      <c r="A765" t="s">
        <v>1894</v>
      </c>
      <c r="B765" t="s">
        <v>1895</v>
      </c>
      <c r="C765" t="s">
        <v>339</v>
      </c>
      <c r="D765" t="s">
        <v>21</v>
      </c>
      <c r="E765">
        <v>98848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43642</v>
      </c>
      <c r="L765" t="s">
        <v>26</v>
      </c>
      <c r="N765" t="s">
        <v>24</v>
      </c>
    </row>
    <row r="766" spans="1:14" x14ac:dyDescent="0.25">
      <c r="A766" t="s">
        <v>316</v>
      </c>
      <c r="B766" t="s">
        <v>1896</v>
      </c>
      <c r="C766" t="s">
        <v>1897</v>
      </c>
      <c r="D766" t="s">
        <v>21</v>
      </c>
      <c r="E766">
        <v>98024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43642</v>
      </c>
      <c r="L766" t="s">
        <v>26</v>
      </c>
      <c r="N766" t="s">
        <v>24</v>
      </c>
    </row>
    <row r="767" spans="1:14" x14ac:dyDescent="0.25">
      <c r="A767" t="s">
        <v>1898</v>
      </c>
      <c r="B767" t="s">
        <v>1899</v>
      </c>
      <c r="C767" t="s">
        <v>186</v>
      </c>
      <c r="D767" t="s">
        <v>21</v>
      </c>
      <c r="E767">
        <v>98823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43642</v>
      </c>
      <c r="L767" t="s">
        <v>26</v>
      </c>
      <c r="N767" t="s">
        <v>24</v>
      </c>
    </row>
    <row r="768" spans="1:14" x14ac:dyDescent="0.25">
      <c r="A768" t="s">
        <v>1900</v>
      </c>
      <c r="B768" t="s">
        <v>1901</v>
      </c>
      <c r="C768" t="s">
        <v>1897</v>
      </c>
      <c r="D768" t="s">
        <v>21</v>
      </c>
      <c r="E768">
        <v>98024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43642</v>
      </c>
      <c r="L768" t="s">
        <v>26</v>
      </c>
      <c r="N768" t="s">
        <v>24</v>
      </c>
    </row>
    <row r="769" spans="1:14" x14ac:dyDescent="0.25">
      <c r="A769" t="s">
        <v>1905</v>
      </c>
      <c r="B769" t="s">
        <v>1906</v>
      </c>
      <c r="C769" t="s">
        <v>1907</v>
      </c>
      <c r="D769" t="s">
        <v>21</v>
      </c>
      <c r="E769">
        <v>98855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43642</v>
      </c>
      <c r="L769" t="s">
        <v>26</v>
      </c>
      <c r="N769" t="s">
        <v>24</v>
      </c>
    </row>
    <row r="770" spans="1:14" x14ac:dyDescent="0.25">
      <c r="A770" t="s">
        <v>1908</v>
      </c>
      <c r="B770" t="s">
        <v>1909</v>
      </c>
      <c r="C770" t="s">
        <v>1347</v>
      </c>
      <c r="D770" t="s">
        <v>21</v>
      </c>
      <c r="E770">
        <v>98248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43642</v>
      </c>
      <c r="L770" t="s">
        <v>26</v>
      </c>
      <c r="N770" t="s">
        <v>24</v>
      </c>
    </row>
    <row r="771" spans="1:14" x14ac:dyDescent="0.25">
      <c r="A771" t="s">
        <v>1910</v>
      </c>
      <c r="B771" t="s">
        <v>1911</v>
      </c>
      <c r="C771" t="s">
        <v>230</v>
      </c>
      <c r="D771" t="s">
        <v>21</v>
      </c>
      <c r="E771">
        <v>98264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43642</v>
      </c>
      <c r="L771" t="s">
        <v>26</v>
      </c>
      <c r="N771" t="s">
        <v>24</v>
      </c>
    </row>
    <row r="772" spans="1:14" x14ac:dyDescent="0.25">
      <c r="A772" t="s">
        <v>1912</v>
      </c>
      <c r="B772" t="s">
        <v>1913</v>
      </c>
      <c r="C772" t="s">
        <v>227</v>
      </c>
      <c r="D772" t="s">
        <v>21</v>
      </c>
      <c r="E772">
        <v>98226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43642</v>
      </c>
      <c r="L772" t="s">
        <v>26</v>
      </c>
      <c r="N772" t="s">
        <v>24</v>
      </c>
    </row>
    <row r="773" spans="1:14" x14ac:dyDescent="0.25">
      <c r="A773" t="s">
        <v>1914</v>
      </c>
      <c r="B773" t="s">
        <v>1915</v>
      </c>
      <c r="C773" t="s">
        <v>1357</v>
      </c>
      <c r="D773" t="s">
        <v>21</v>
      </c>
      <c r="E773">
        <v>99115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43642</v>
      </c>
      <c r="L773" t="s">
        <v>26</v>
      </c>
      <c r="N773" t="s">
        <v>24</v>
      </c>
    </row>
    <row r="774" spans="1:14" x14ac:dyDescent="0.25">
      <c r="A774" t="s">
        <v>1916</v>
      </c>
      <c r="B774" t="s">
        <v>1917</v>
      </c>
      <c r="C774" t="s">
        <v>227</v>
      </c>
      <c r="D774" t="s">
        <v>21</v>
      </c>
      <c r="E774">
        <v>98225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43642</v>
      </c>
      <c r="L774" t="s">
        <v>26</v>
      </c>
      <c r="N774" t="s">
        <v>24</v>
      </c>
    </row>
    <row r="775" spans="1:14" x14ac:dyDescent="0.25">
      <c r="A775" t="s">
        <v>1918</v>
      </c>
      <c r="B775" t="s">
        <v>1919</v>
      </c>
      <c r="C775" t="s">
        <v>230</v>
      </c>
      <c r="D775" t="s">
        <v>21</v>
      </c>
      <c r="E775">
        <v>98264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43642</v>
      </c>
      <c r="L775" t="s">
        <v>26</v>
      </c>
      <c r="N775" t="s">
        <v>24</v>
      </c>
    </row>
    <row r="776" spans="1:14" x14ac:dyDescent="0.25">
      <c r="A776" t="s">
        <v>556</v>
      </c>
      <c r="B776" t="s">
        <v>1920</v>
      </c>
      <c r="C776" t="s">
        <v>443</v>
      </c>
      <c r="D776" t="s">
        <v>21</v>
      </c>
      <c r="E776">
        <v>98056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43642</v>
      </c>
      <c r="L776" t="s">
        <v>26</v>
      </c>
      <c r="N776" t="s">
        <v>24</v>
      </c>
    </row>
    <row r="777" spans="1:14" x14ac:dyDescent="0.25">
      <c r="A777" t="s">
        <v>111</v>
      </c>
      <c r="B777" t="s">
        <v>1921</v>
      </c>
      <c r="C777" t="s">
        <v>56</v>
      </c>
      <c r="D777" t="s">
        <v>21</v>
      </c>
      <c r="E777">
        <v>99354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43641</v>
      </c>
      <c r="L777" t="s">
        <v>26</v>
      </c>
      <c r="N777" t="s">
        <v>24</v>
      </c>
    </row>
    <row r="778" spans="1:14" x14ac:dyDescent="0.25">
      <c r="A778" t="s">
        <v>1922</v>
      </c>
      <c r="B778" t="s">
        <v>1923</v>
      </c>
      <c r="C778" t="s">
        <v>227</v>
      </c>
      <c r="D778" t="s">
        <v>21</v>
      </c>
      <c r="E778">
        <v>98226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43641</v>
      </c>
      <c r="L778" t="s">
        <v>26</v>
      </c>
      <c r="N778" t="s">
        <v>24</v>
      </c>
    </row>
    <row r="779" spans="1:14" x14ac:dyDescent="0.25">
      <c r="A779" t="s">
        <v>662</v>
      </c>
      <c r="B779" t="s">
        <v>1924</v>
      </c>
      <c r="C779" t="s">
        <v>230</v>
      </c>
      <c r="D779" t="s">
        <v>21</v>
      </c>
      <c r="E779">
        <v>98264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43641</v>
      </c>
      <c r="L779" t="s">
        <v>26</v>
      </c>
      <c r="N779" t="s">
        <v>24</v>
      </c>
    </row>
    <row r="780" spans="1:14" x14ac:dyDescent="0.25">
      <c r="A780" t="s">
        <v>242</v>
      </c>
      <c r="B780" t="s">
        <v>1925</v>
      </c>
      <c r="C780" t="s">
        <v>230</v>
      </c>
      <c r="D780" t="s">
        <v>21</v>
      </c>
      <c r="E780">
        <v>98264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43641</v>
      </c>
      <c r="L780" t="s">
        <v>26</v>
      </c>
      <c r="N780" t="s">
        <v>24</v>
      </c>
    </row>
    <row r="781" spans="1:14" x14ac:dyDescent="0.25">
      <c r="A781" t="s">
        <v>1926</v>
      </c>
      <c r="B781" t="s">
        <v>1927</v>
      </c>
      <c r="C781" t="s">
        <v>56</v>
      </c>
      <c r="D781" t="s">
        <v>21</v>
      </c>
      <c r="E781">
        <v>99352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43641</v>
      </c>
      <c r="L781" t="s">
        <v>26</v>
      </c>
      <c r="N781" t="s">
        <v>24</v>
      </c>
    </row>
    <row r="782" spans="1:14" x14ac:dyDescent="0.25">
      <c r="A782" t="s">
        <v>1928</v>
      </c>
      <c r="B782" t="s">
        <v>1929</v>
      </c>
      <c r="C782" t="s">
        <v>227</v>
      </c>
      <c r="D782" t="s">
        <v>21</v>
      </c>
      <c r="E782">
        <v>98226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43641</v>
      </c>
      <c r="L782" t="s">
        <v>26</v>
      </c>
      <c r="N782" t="s">
        <v>24</v>
      </c>
    </row>
    <row r="783" spans="1:14" x14ac:dyDescent="0.25">
      <c r="A783" t="s">
        <v>1930</v>
      </c>
      <c r="B783" t="s">
        <v>1931</v>
      </c>
      <c r="C783" t="s">
        <v>1932</v>
      </c>
      <c r="D783" t="s">
        <v>21</v>
      </c>
      <c r="E783">
        <v>99343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43641</v>
      </c>
      <c r="L783" t="s">
        <v>26</v>
      </c>
      <c r="N783" t="s">
        <v>24</v>
      </c>
    </row>
    <row r="784" spans="1:14" x14ac:dyDescent="0.25">
      <c r="A784" t="s">
        <v>1933</v>
      </c>
      <c r="B784" t="s">
        <v>1934</v>
      </c>
      <c r="C784" t="s">
        <v>230</v>
      </c>
      <c r="D784" t="s">
        <v>21</v>
      </c>
      <c r="E784">
        <v>98264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43641</v>
      </c>
      <c r="L784" t="s">
        <v>26</v>
      </c>
      <c r="N784" t="s">
        <v>24</v>
      </c>
    </row>
    <row r="785" spans="1:14" x14ac:dyDescent="0.25">
      <c r="A785" t="s">
        <v>723</v>
      </c>
      <c r="B785" t="s">
        <v>1935</v>
      </c>
      <c r="C785" t="s">
        <v>230</v>
      </c>
      <c r="D785" t="s">
        <v>21</v>
      </c>
      <c r="E785">
        <v>98264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43641</v>
      </c>
      <c r="L785" t="s">
        <v>26</v>
      </c>
      <c r="N785" t="s">
        <v>24</v>
      </c>
    </row>
    <row r="786" spans="1:14" x14ac:dyDescent="0.25">
      <c r="A786" t="s">
        <v>1936</v>
      </c>
      <c r="B786" t="s">
        <v>1937</v>
      </c>
      <c r="C786" t="s">
        <v>1938</v>
      </c>
      <c r="D786" t="s">
        <v>21</v>
      </c>
      <c r="E786">
        <v>98240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43641</v>
      </c>
      <c r="L786" t="s">
        <v>26</v>
      </c>
      <c r="N786" t="s">
        <v>24</v>
      </c>
    </row>
    <row r="787" spans="1:14" x14ac:dyDescent="0.25">
      <c r="A787" t="s">
        <v>1939</v>
      </c>
      <c r="B787" t="s">
        <v>1940</v>
      </c>
      <c r="C787" t="s">
        <v>132</v>
      </c>
      <c r="D787" t="s">
        <v>21</v>
      </c>
      <c r="E787">
        <v>99301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43641</v>
      </c>
      <c r="L787" t="s">
        <v>26</v>
      </c>
      <c r="N787" t="s">
        <v>24</v>
      </c>
    </row>
    <row r="788" spans="1:14" x14ac:dyDescent="0.25">
      <c r="A788" t="s">
        <v>1941</v>
      </c>
      <c r="B788" t="s">
        <v>1942</v>
      </c>
      <c r="C788" t="s">
        <v>132</v>
      </c>
      <c r="D788" t="s">
        <v>21</v>
      </c>
      <c r="E788">
        <v>99301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43641</v>
      </c>
      <c r="L788" t="s">
        <v>26</v>
      </c>
      <c r="N788" t="s">
        <v>24</v>
      </c>
    </row>
    <row r="789" spans="1:14" x14ac:dyDescent="0.25">
      <c r="A789" t="s">
        <v>1943</v>
      </c>
      <c r="B789" t="s">
        <v>1944</v>
      </c>
      <c r="C789" t="s">
        <v>56</v>
      </c>
      <c r="D789" t="s">
        <v>21</v>
      </c>
      <c r="E789">
        <v>99354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43640</v>
      </c>
      <c r="L789" t="s">
        <v>26</v>
      </c>
      <c r="N789" t="s">
        <v>24</v>
      </c>
    </row>
    <row r="790" spans="1:14" x14ac:dyDescent="0.25">
      <c r="A790" t="s">
        <v>1945</v>
      </c>
      <c r="B790" t="s">
        <v>1946</v>
      </c>
      <c r="C790" t="s">
        <v>20</v>
      </c>
      <c r="D790" t="s">
        <v>21</v>
      </c>
      <c r="E790">
        <v>98103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43640</v>
      </c>
      <c r="L790" t="s">
        <v>26</v>
      </c>
      <c r="N790" t="s">
        <v>24</v>
      </c>
    </row>
    <row r="791" spans="1:14" x14ac:dyDescent="0.25">
      <c r="A791" t="s">
        <v>1947</v>
      </c>
      <c r="B791" t="s">
        <v>1948</v>
      </c>
      <c r="C791" t="s">
        <v>56</v>
      </c>
      <c r="D791" t="s">
        <v>21</v>
      </c>
      <c r="E791">
        <v>99354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43640</v>
      </c>
      <c r="L791" t="s">
        <v>26</v>
      </c>
      <c r="N791" t="s">
        <v>24</v>
      </c>
    </row>
    <row r="792" spans="1:14" x14ac:dyDescent="0.25">
      <c r="A792" t="s">
        <v>1949</v>
      </c>
      <c r="B792" t="s">
        <v>1950</v>
      </c>
      <c r="C792" t="s">
        <v>614</v>
      </c>
      <c r="D792" t="s">
        <v>21</v>
      </c>
      <c r="E792">
        <v>98674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43640</v>
      </c>
      <c r="L792" t="s">
        <v>26</v>
      </c>
      <c r="N792" t="s">
        <v>24</v>
      </c>
    </row>
    <row r="793" spans="1:14" x14ac:dyDescent="0.25">
      <c r="A793" t="s">
        <v>662</v>
      </c>
      <c r="B793" t="s">
        <v>1951</v>
      </c>
      <c r="C793" t="s">
        <v>454</v>
      </c>
      <c r="D793" t="s">
        <v>21</v>
      </c>
      <c r="E793">
        <v>98007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43640</v>
      </c>
      <c r="L793" t="s">
        <v>26</v>
      </c>
      <c r="N793" t="s">
        <v>24</v>
      </c>
    </row>
    <row r="794" spans="1:14" x14ac:dyDescent="0.25">
      <c r="A794" t="s">
        <v>1952</v>
      </c>
      <c r="B794" t="s">
        <v>1953</v>
      </c>
      <c r="C794" t="s">
        <v>619</v>
      </c>
      <c r="D794" t="s">
        <v>21</v>
      </c>
      <c r="E794">
        <v>98072</v>
      </c>
      <c r="F794" t="s">
        <v>23</v>
      </c>
      <c r="G794" t="s">
        <v>23</v>
      </c>
      <c r="H794" t="s">
        <v>24</v>
      </c>
      <c r="I794" t="s">
        <v>24</v>
      </c>
      <c r="J794" t="s">
        <v>25</v>
      </c>
      <c r="K794" s="1">
        <v>43640</v>
      </c>
      <c r="L794" t="s">
        <v>26</v>
      </c>
      <c r="N794" t="s">
        <v>24</v>
      </c>
    </row>
    <row r="795" spans="1:14" x14ac:dyDescent="0.25">
      <c r="A795" t="s">
        <v>1954</v>
      </c>
      <c r="B795" t="s">
        <v>1955</v>
      </c>
      <c r="C795" t="s">
        <v>1956</v>
      </c>
      <c r="D795" t="s">
        <v>21</v>
      </c>
      <c r="E795">
        <v>98830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43640</v>
      </c>
      <c r="L795" t="s">
        <v>26</v>
      </c>
      <c r="N795" t="s">
        <v>24</v>
      </c>
    </row>
    <row r="796" spans="1:14" x14ac:dyDescent="0.25">
      <c r="A796" t="s">
        <v>194</v>
      </c>
      <c r="B796" t="s">
        <v>1957</v>
      </c>
      <c r="C796" t="s">
        <v>20</v>
      </c>
      <c r="D796" t="s">
        <v>21</v>
      </c>
      <c r="E796">
        <v>98107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43640</v>
      </c>
      <c r="L796" t="s">
        <v>26</v>
      </c>
      <c r="N796" t="s">
        <v>24</v>
      </c>
    </row>
    <row r="797" spans="1:14" x14ac:dyDescent="0.25">
      <c r="A797" t="s">
        <v>1958</v>
      </c>
      <c r="B797" t="s">
        <v>1959</v>
      </c>
      <c r="C797" t="s">
        <v>454</v>
      </c>
      <c r="D797" t="s">
        <v>21</v>
      </c>
      <c r="E797">
        <v>98004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43640</v>
      </c>
      <c r="L797" t="s">
        <v>26</v>
      </c>
      <c r="N797" t="s">
        <v>24</v>
      </c>
    </row>
    <row r="798" spans="1:14" x14ac:dyDescent="0.25">
      <c r="A798" t="s">
        <v>1960</v>
      </c>
      <c r="B798" t="s">
        <v>1961</v>
      </c>
      <c r="C798" t="s">
        <v>619</v>
      </c>
      <c r="D798" t="s">
        <v>21</v>
      </c>
      <c r="E798">
        <v>98072</v>
      </c>
      <c r="F798" t="s">
        <v>23</v>
      </c>
      <c r="G798" t="s">
        <v>23</v>
      </c>
      <c r="H798" t="s">
        <v>24</v>
      </c>
      <c r="I798" t="s">
        <v>24</v>
      </c>
      <c r="J798" t="s">
        <v>25</v>
      </c>
      <c r="K798" s="1">
        <v>43640</v>
      </c>
      <c r="L798" t="s">
        <v>26</v>
      </c>
      <c r="N798" t="s">
        <v>24</v>
      </c>
    </row>
    <row r="799" spans="1:14" x14ac:dyDescent="0.25">
      <c r="A799" t="s">
        <v>1962</v>
      </c>
      <c r="B799" t="s">
        <v>1963</v>
      </c>
      <c r="C799" t="s">
        <v>1964</v>
      </c>
      <c r="D799" t="s">
        <v>21</v>
      </c>
      <c r="E799">
        <v>98858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43640</v>
      </c>
      <c r="L799" t="s">
        <v>26</v>
      </c>
      <c r="N799" t="s">
        <v>24</v>
      </c>
    </row>
    <row r="800" spans="1:14" x14ac:dyDescent="0.25">
      <c r="A800" t="s">
        <v>1965</v>
      </c>
      <c r="B800" t="s">
        <v>1966</v>
      </c>
      <c r="C800" t="s">
        <v>20</v>
      </c>
      <c r="D800" t="s">
        <v>21</v>
      </c>
      <c r="E800">
        <v>98112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43640</v>
      </c>
      <c r="L800" t="s">
        <v>26</v>
      </c>
      <c r="N800" t="s">
        <v>24</v>
      </c>
    </row>
    <row r="801" spans="1:14" x14ac:dyDescent="0.25">
      <c r="A801" t="s">
        <v>1967</v>
      </c>
      <c r="B801" t="s">
        <v>1968</v>
      </c>
      <c r="C801" t="s">
        <v>20</v>
      </c>
      <c r="D801" t="s">
        <v>21</v>
      </c>
      <c r="E801">
        <v>98112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43640</v>
      </c>
      <c r="L801" t="s">
        <v>26</v>
      </c>
      <c r="N801" t="s">
        <v>24</v>
      </c>
    </row>
    <row r="802" spans="1:14" x14ac:dyDescent="0.25">
      <c r="A802" t="s">
        <v>556</v>
      </c>
      <c r="B802" t="s">
        <v>1969</v>
      </c>
      <c r="C802" t="s">
        <v>20</v>
      </c>
      <c r="D802" t="s">
        <v>21</v>
      </c>
      <c r="E802">
        <v>98112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43640</v>
      </c>
      <c r="L802" t="s">
        <v>26</v>
      </c>
      <c r="N802" t="s">
        <v>24</v>
      </c>
    </row>
    <row r="803" spans="1:14" x14ac:dyDescent="0.25">
      <c r="A803" t="s">
        <v>1970</v>
      </c>
      <c r="B803" t="s">
        <v>1971</v>
      </c>
      <c r="C803" t="s">
        <v>1972</v>
      </c>
      <c r="D803" t="s">
        <v>21</v>
      </c>
      <c r="E803">
        <v>99146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43640</v>
      </c>
      <c r="L803" t="s">
        <v>26</v>
      </c>
      <c r="N803" t="s">
        <v>24</v>
      </c>
    </row>
    <row r="804" spans="1:14" x14ac:dyDescent="0.25">
      <c r="A804" t="s">
        <v>1973</v>
      </c>
      <c r="B804" t="s">
        <v>1974</v>
      </c>
      <c r="C804" t="s">
        <v>261</v>
      </c>
      <c r="D804" t="s">
        <v>21</v>
      </c>
      <c r="E804">
        <v>99202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43639</v>
      </c>
      <c r="L804" t="s">
        <v>26</v>
      </c>
      <c r="N804" t="s">
        <v>24</v>
      </c>
    </row>
    <row r="805" spans="1:14" x14ac:dyDescent="0.25">
      <c r="A805" t="s">
        <v>1977</v>
      </c>
      <c r="B805" t="s">
        <v>1978</v>
      </c>
      <c r="C805" t="s">
        <v>41</v>
      </c>
      <c r="D805" t="s">
        <v>21</v>
      </c>
      <c r="E805">
        <v>98158</v>
      </c>
      <c r="F805" t="s">
        <v>23</v>
      </c>
      <c r="G805" t="s">
        <v>23</v>
      </c>
      <c r="H805" t="s">
        <v>24</v>
      </c>
      <c r="I805" t="s">
        <v>24</v>
      </c>
      <c r="J805" t="s">
        <v>25</v>
      </c>
      <c r="K805" s="1">
        <v>43637</v>
      </c>
      <c r="L805" t="s">
        <v>26</v>
      </c>
      <c r="N805" t="s">
        <v>24</v>
      </c>
    </row>
    <row r="806" spans="1:14" x14ac:dyDescent="0.25">
      <c r="A806" t="s">
        <v>1979</v>
      </c>
      <c r="B806" t="s">
        <v>1980</v>
      </c>
      <c r="C806" t="s">
        <v>454</v>
      </c>
      <c r="D806" t="s">
        <v>21</v>
      </c>
      <c r="E806">
        <v>98007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43636</v>
      </c>
      <c r="L806" t="s">
        <v>26</v>
      </c>
      <c r="N806" t="s">
        <v>24</v>
      </c>
    </row>
    <row r="807" spans="1:14" x14ac:dyDescent="0.25">
      <c r="A807" t="s">
        <v>1982</v>
      </c>
      <c r="B807" t="s">
        <v>1983</v>
      </c>
      <c r="C807" t="s">
        <v>1984</v>
      </c>
      <c r="D807" t="s">
        <v>21</v>
      </c>
      <c r="E807">
        <v>99133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43636</v>
      </c>
      <c r="L807" t="s">
        <v>26</v>
      </c>
      <c r="N807" t="s">
        <v>24</v>
      </c>
    </row>
    <row r="808" spans="1:14" x14ac:dyDescent="0.25">
      <c r="A808" t="s">
        <v>1985</v>
      </c>
      <c r="B808" t="s">
        <v>1986</v>
      </c>
      <c r="C808" t="s">
        <v>34</v>
      </c>
      <c r="D808" t="s">
        <v>21</v>
      </c>
      <c r="E808">
        <v>98661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43636</v>
      </c>
      <c r="L808" t="s">
        <v>26</v>
      </c>
      <c r="N808" t="s">
        <v>24</v>
      </c>
    </row>
    <row r="809" spans="1:14" x14ac:dyDescent="0.25">
      <c r="A809" t="s">
        <v>1987</v>
      </c>
      <c r="B809" t="s">
        <v>1988</v>
      </c>
      <c r="C809" t="s">
        <v>454</v>
      </c>
      <c r="D809" t="s">
        <v>21</v>
      </c>
      <c r="E809">
        <v>98004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43636</v>
      </c>
      <c r="L809" t="s">
        <v>26</v>
      </c>
      <c r="N809" t="s">
        <v>24</v>
      </c>
    </row>
    <row r="810" spans="1:14" x14ac:dyDescent="0.25">
      <c r="A810" t="s">
        <v>111</v>
      </c>
      <c r="B810" t="s">
        <v>1989</v>
      </c>
      <c r="C810" t="s">
        <v>34</v>
      </c>
      <c r="D810" t="s">
        <v>21</v>
      </c>
      <c r="E810">
        <v>98661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43636</v>
      </c>
      <c r="L810" t="s">
        <v>26</v>
      </c>
      <c r="N810" t="s">
        <v>24</v>
      </c>
    </row>
    <row r="811" spans="1:14" x14ac:dyDescent="0.25">
      <c r="A811" t="s">
        <v>1990</v>
      </c>
      <c r="B811" t="s">
        <v>1991</v>
      </c>
      <c r="C811" t="s">
        <v>454</v>
      </c>
      <c r="D811" t="s">
        <v>21</v>
      </c>
      <c r="E811">
        <v>98007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43636</v>
      </c>
      <c r="L811" t="s">
        <v>26</v>
      </c>
      <c r="N811" t="s">
        <v>24</v>
      </c>
    </row>
    <row r="812" spans="1:14" x14ac:dyDescent="0.25">
      <c r="A812" t="s">
        <v>1993</v>
      </c>
      <c r="B812" t="s">
        <v>1994</v>
      </c>
      <c r="C812" t="s">
        <v>454</v>
      </c>
      <c r="D812" t="s">
        <v>21</v>
      </c>
      <c r="E812">
        <v>98006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43636</v>
      </c>
      <c r="L812" t="s">
        <v>26</v>
      </c>
      <c r="N812" t="s">
        <v>24</v>
      </c>
    </row>
    <row r="813" spans="1:14" x14ac:dyDescent="0.25">
      <c r="A813" t="s">
        <v>994</v>
      </c>
      <c r="B813" t="s">
        <v>1995</v>
      </c>
      <c r="C813" t="s">
        <v>454</v>
      </c>
      <c r="D813" t="s">
        <v>21</v>
      </c>
      <c r="E813">
        <v>98007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43636</v>
      </c>
      <c r="L813" t="s">
        <v>26</v>
      </c>
      <c r="N813" t="s">
        <v>24</v>
      </c>
    </row>
    <row r="814" spans="1:14" x14ac:dyDescent="0.25">
      <c r="A814" t="s">
        <v>1996</v>
      </c>
      <c r="B814" t="s">
        <v>1997</v>
      </c>
      <c r="C814" t="s">
        <v>1998</v>
      </c>
      <c r="D814" t="s">
        <v>21</v>
      </c>
      <c r="E814">
        <v>98813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43636</v>
      </c>
      <c r="L814" t="s">
        <v>26</v>
      </c>
      <c r="N814" t="s">
        <v>24</v>
      </c>
    </row>
    <row r="815" spans="1:14" x14ac:dyDescent="0.25">
      <c r="A815" t="s">
        <v>1999</v>
      </c>
      <c r="B815" t="s">
        <v>2000</v>
      </c>
      <c r="C815" t="s">
        <v>2001</v>
      </c>
      <c r="D815" t="s">
        <v>21</v>
      </c>
      <c r="E815">
        <v>98591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43636</v>
      </c>
      <c r="L815" t="s">
        <v>26</v>
      </c>
      <c r="N815" t="s">
        <v>24</v>
      </c>
    </row>
    <row r="816" spans="1:14" x14ac:dyDescent="0.25">
      <c r="A816" t="s">
        <v>607</v>
      </c>
      <c r="B816" t="s">
        <v>2002</v>
      </c>
      <c r="C816" t="s">
        <v>454</v>
      </c>
      <c r="D816" t="s">
        <v>21</v>
      </c>
      <c r="E816">
        <v>98006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43636</v>
      </c>
      <c r="L816" t="s">
        <v>26</v>
      </c>
      <c r="N816" t="s">
        <v>24</v>
      </c>
    </row>
    <row r="817" spans="1:14" x14ac:dyDescent="0.25">
      <c r="A817" t="s">
        <v>2004</v>
      </c>
      <c r="B817" t="s">
        <v>2005</v>
      </c>
      <c r="C817" t="s">
        <v>454</v>
      </c>
      <c r="D817" t="s">
        <v>21</v>
      </c>
      <c r="E817">
        <v>98004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43636</v>
      </c>
      <c r="L817" t="s">
        <v>26</v>
      </c>
      <c r="N817" t="s">
        <v>24</v>
      </c>
    </row>
    <row r="818" spans="1:14" x14ac:dyDescent="0.25">
      <c r="A818" t="s">
        <v>2006</v>
      </c>
      <c r="B818" t="s">
        <v>2007</v>
      </c>
      <c r="C818" t="s">
        <v>403</v>
      </c>
      <c r="D818" t="s">
        <v>21</v>
      </c>
      <c r="E818">
        <v>98611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43636</v>
      </c>
      <c r="L818" t="s">
        <v>26</v>
      </c>
      <c r="N818" t="s">
        <v>24</v>
      </c>
    </row>
    <row r="819" spans="1:14" x14ac:dyDescent="0.25">
      <c r="A819" t="s">
        <v>2009</v>
      </c>
      <c r="B819" t="s">
        <v>2010</v>
      </c>
      <c r="C819" t="s">
        <v>1998</v>
      </c>
      <c r="D819" t="s">
        <v>21</v>
      </c>
      <c r="E819">
        <v>98813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43636</v>
      </c>
      <c r="L819" t="s">
        <v>26</v>
      </c>
      <c r="N819" t="s">
        <v>24</v>
      </c>
    </row>
    <row r="820" spans="1:14" x14ac:dyDescent="0.25">
      <c r="A820" t="s">
        <v>2011</v>
      </c>
      <c r="B820" t="s">
        <v>2012</v>
      </c>
      <c r="C820" t="s">
        <v>454</v>
      </c>
      <c r="D820" t="s">
        <v>21</v>
      </c>
      <c r="E820">
        <v>98004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43636</v>
      </c>
      <c r="L820" t="s">
        <v>26</v>
      </c>
      <c r="N820" t="s">
        <v>24</v>
      </c>
    </row>
    <row r="821" spans="1:14" x14ac:dyDescent="0.25">
      <c r="A821" t="s">
        <v>2013</v>
      </c>
      <c r="B821" t="s">
        <v>2014</v>
      </c>
      <c r="C821" t="s">
        <v>941</v>
      </c>
      <c r="D821" t="s">
        <v>21</v>
      </c>
      <c r="E821">
        <v>99123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43636</v>
      </c>
      <c r="L821" t="s">
        <v>26</v>
      </c>
      <c r="N821" t="s">
        <v>24</v>
      </c>
    </row>
    <row r="822" spans="1:14" x14ac:dyDescent="0.25">
      <c r="A822" t="s">
        <v>2017</v>
      </c>
      <c r="B822" t="s">
        <v>2018</v>
      </c>
      <c r="C822" t="s">
        <v>2019</v>
      </c>
      <c r="D822" t="s">
        <v>21</v>
      </c>
      <c r="E822">
        <v>98642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43636</v>
      </c>
      <c r="L822" t="s">
        <v>26</v>
      </c>
      <c r="N822" t="s">
        <v>24</v>
      </c>
    </row>
    <row r="823" spans="1:14" x14ac:dyDescent="0.25">
      <c r="A823" t="s">
        <v>1383</v>
      </c>
      <c r="B823" t="s">
        <v>2020</v>
      </c>
      <c r="C823" t="s">
        <v>454</v>
      </c>
      <c r="D823" t="s">
        <v>21</v>
      </c>
      <c r="E823">
        <v>98007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43636</v>
      </c>
      <c r="L823" t="s">
        <v>26</v>
      </c>
      <c r="N823" t="s">
        <v>24</v>
      </c>
    </row>
    <row r="824" spans="1:14" x14ac:dyDescent="0.25">
      <c r="A824" t="s">
        <v>2021</v>
      </c>
      <c r="B824" t="s">
        <v>2022</v>
      </c>
      <c r="C824" t="s">
        <v>20</v>
      </c>
      <c r="D824" t="s">
        <v>21</v>
      </c>
      <c r="E824">
        <v>98116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43636</v>
      </c>
      <c r="L824" t="s">
        <v>26</v>
      </c>
      <c r="N824" t="s">
        <v>24</v>
      </c>
    </row>
    <row r="825" spans="1:14" x14ac:dyDescent="0.25">
      <c r="A825" t="s">
        <v>2023</v>
      </c>
      <c r="B825" t="s">
        <v>2024</v>
      </c>
      <c r="C825" t="s">
        <v>454</v>
      </c>
      <c r="D825" t="s">
        <v>21</v>
      </c>
      <c r="E825">
        <v>98007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43635</v>
      </c>
      <c r="L825" t="s">
        <v>26</v>
      </c>
      <c r="N825" t="s">
        <v>24</v>
      </c>
    </row>
    <row r="826" spans="1:14" x14ac:dyDescent="0.25">
      <c r="A826" t="s">
        <v>2025</v>
      </c>
      <c r="B826" t="s">
        <v>2026</v>
      </c>
      <c r="C826" t="s">
        <v>20</v>
      </c>
      <c r="D826" t="s">
        <v>21</v>
      </c>
      <c r="E826">
        <v>98146</v>
      </c>
      <c r="F826" t="s">
        <v>23</v>
      </c>
      <c r="G826" t="s">
        <v>23</v>
      </c>
      <c r="H826" t="s">
        <v>24</v>
      </c>
      <c r="I826" t="s">
        <v>24</v>
      </c>
      <c r="J826" t="s">
        <v>25</v>
      </c>
      <c r="K826" s="1">
        <v>43635</v>
      </c>
      <c r="L826" t="s">
        <v>26</v>
      </c>
      <c r="N826" t="s">
        <v>24</v>
      </c>
    </row>
    <row r="827" spans="1:14" x14ac:dyDescent="0.25">
      <c r="A827" t="s">
        <v>503</v>
      </c>
      <c r="B827" t="s">
        <v>2027</v>
      </c>
      <c r="C827" t="s">
        <v>800</v>
      </c>
      <c r="D827" t="s">
        <v>21</v>
      </c>
      <c r="E827">
        <v>98012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43635</v>
      </c>
      <c r="L827" t="s">
        <v>26</v>
      </c>
      <c r="N827" t="s">
        <v>24</v>
      </c>
    </row>
    <row r="828" spans="1:14" x14ac:dyDescent="0.25">
      <c r="A828" t="s">
        <v>2028</v>
      </c>
      <c r="B828" t="s">
        <v>2029</v>
      </c>
      <c r="C828" t="s">
        <v>142</v>
      </c>
      <c r="D828" t="s">
        <v>21</v>
      </c>
      <c r="E828">
        <v>98901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43635</v>
      </c>
      <c r="L828" t="s">
        <v>26</v>
      </c>
      <c r="N828" t="s">
        <v>24</v>
      </c>
    </row>
    <row r="829" spans="1:14" x14ac:dyDescent="0.25">
      <c r="A829" t="s">
        <v>356</v>
      </c>
      <c r="B829" t="s">
        <v>2030</v>
      </c>
      <c r="C829" t="s">
        <v>142</v>
      </c>
      <c r="D829" t="s">
        <v>21</v>
      </c>
      <c r="E829">
        <v>98901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43635</v>
      </c>
      <c r="L829" t="s">
        <v>26</v>
      </c>
      <c r="N829" t="s">
        <v>24</v>
      </c>
    </row>
    <row r="830" spans="1:14" x14ac:dyDescent="0.25">
      <c r="A830" t="s">
        <v>2031</v>
      </c>
      <c r="B830" t="s">
        <v>2032</v>
      </c>
      <c r="C830" t="s">
        <v>142</v>
      </c>
      <c r="D830" t="s">
        <v>21</v>
      </c>
      <c r="E830">
        <v>98903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43635</v>
      </c>
      <c r="L830" t="s">
        <v>26</v>
      </c>
      <c r="N830" t="s">
        <v>24</v>
      </c>
    </row>
    <row r="831" spans="1:14" x14ac:dyDescent="0.25">
      <c r="A831" t="s">
        <v>2033</v>
      </c>
      <c r="B831" t="s">
        <v>2034</v>
      </c>
      <c r="C831" t="s">
        <v>358</v>
      </c>
      <c r="D831" t="s">
        <v>21</v>
      </c>
      <c r="E831">
        <v>99350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43635</v>
      </c>
      <c r="L831" t="s">
        <v>26</v>
      </c>
      <c r="N831" t="s">
        <v>24</v>
      </c>
    </row>
    <row r="832" spans="1:14" x14ac:dyDescent="0.25">
      <c r="A832" t="s">
        <v>2035</v>
      </c>
      <c r="B832" t="s">
        <v>2036</v>
      </c>
      <c r="C832" t="s">
        <v>142</v>
      </c>
      <c r="D832" t="s">
        <v>21</v>
      </c>
      <c r="E832">
        <v>98902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43635</v>
      </c>
      <c r="L832" t="s">
        <v>26</v>
      </c>
      <c r="N832" t="s">
        <v>24</v>
      </c>
    </row>
    <row r="833" spans="1:14" x14ac:dyDescent="0.25">
      <c r="A833" t="s">
        <v>2037</v>
      </c>
      <c r="B833" t="s">
        <v>2038</v>
      </c>
      <c r="C833" t="s">
        <v>2039</v>
      </c>
      <c r="D833" t="s">
        <v>21</v>
      </c>
      <c r="E833">
        <v>99157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43635</v>
      </c>
      <c r="L833" t="s">
        <v>26</v>
      </c>
      <c r="N833" t="s">
        <v>24</v>
      </c>
    </row>
    <row r="834" spans="1:14" x14ac:dyDescent="0.25">
      <c r="A834" t="s">
        <v>2040</v>
      </c>
      <c r="B834" t="s">
        <v>2041</v>
      </c>
      <c r="C834" t="s">
        <v>20</v>
      </c>
      <c r="D834" t="s">
        <v>21</v>
      </c>
      <c r="E834">
        <v>98116</v>
      </c>
      <c r="F834" t="s">
        <v>23</v>
      </c>
      <c r="G834" t="s">
        <v>23</v>
      </c>
      <c r="H834" t="s">
        <v>24</v>
      </c>
      <c r="I834" t="s">
        <v>24</v>
      </c>
      <c r="J834" t="s">
        <v>25</v>
      </c>
      <c r="K834" s="1">
        <v>43635</v>
      </c>
      <c r="L834" t="s">
        <v>26</v>
      </c>
      <c r="N834" t="s">
        <v>24</v>
      </c>
    </row>
    <row r="835" spans="1:14" x14ac:dyDescent="0.25">
      <c r="A835" t="s">
        <v>2042</v>
      </c>
      <c r="B835" t="s">
        <v>2043</v>
      </c>
      <c r="C835" t="s">
        <v>800</v>
      </c>
      <c r="D835" t="s">
        <v>21</v>
      </c>
      <c r="E835">
        <v>98012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43634</v>
      </c>
      <c r="L835" t="s">
        <v>26</v>
      </c>
      <c r="N835" t="s">
        <v>24</v>
      </c>
    </row>
    <row r="836" spans="1:14" x14ac:dyDescent="0.25">
      <c r="A836" t="s">
        <v>2044</v>
      </c>
      <c r="B836" t="s">
        <v>2045</v>
      </c>
      <c r="C836" t="s">
        <v>151</v>
      </c>
      <c r="D836" t="s">
        <v>21</v>
      </c>
      <c r="E836">
        <v>98499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43634</v>
      </c>
      <c r="L836" t="s">
        <v>26</v>
      </c>
      <c r="N836" t="s">
        <v>24</v>
      </c>
    </row>
    <row r="837" spans="1:14" x14ac:dyDescent="0.25">
      <c r="A837" t="s">
        <v>2046</v>
      </c>
      <c r="B837" t="s">
        <v>2047</v>
      </c>
      <c r="C837" t="s">
        <v>1283</v>
      </c>
      <c r="D837" t="s">
        <v>21</v>
      </c>
      <c r="E837">
        <v>98802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43634</v>
      </c>
      <c r="L837" t="s">
        <v>26</v>
      </c>
      <c r="N837" t="s">
        <v>24</v>
      </c>
    </row>
    <row r="838" spans="1:14" x14ac:dyDescent="0.25">
      <c r="A838" t="s">
        <v>2048</v>
      </c>
      <c r="B838" t="s">
        <v>2049</v>
      </c>
      <c r="C838" t="s">
        <v>800</v>
      </c>
      <c r="D838" t="s">
        <v>21</v>
      </c>
      <c r="E838">
        <v>98012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43634</v>
      </c>
      <c r="L838" t="s">
        <v>26</v>
      </c>
      <c r="N838" t="s">
        <v>24</v>
      </c>
    </row>
    <row r="839" spans="1:14" x14ac:dyDescent="0.25">
      <c r="A839" t="s">
        <v>2050</v>
      </c>
      <c r="B839" t="s">
        <v>2051</v>
      </c>
      <c r="C839" t="s">
        <v>1283</v>
      </c>
      <c r="D839" t="s">
        <v>21</v>
      </c>
      <c r="E839">
        <v>98802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43634</v>
      </c>
      <c r="L839" t="s">
        <v>26</v>
      </c>
      <c r="N839" t="s">
        <v>24</v>
      </c>
    </row>
    <row r="840" spans="1:14" x14ac:dyDescent="0.25">
      <c r="A840" t="s">
        <v>2052</v>
      </c>
      <c r="B840" t="s">
        <v>2053</v>
      </c>
      <c r="C840" t="s">
        <v>286</v>
      </c>
      <c r="D840" t="s">
        <v>21</v>
      </c>
      <c r="E840">
        <v>98506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43634</v>
      </c>
      <c r="L840" t="s">
        <v>26</v>
      </c>
      <c r="N840" t="s">
        <v>24</v>
      </c>
    </row>
    <row r="841" spans="1:14" x14ac:dyDescent="0.25">
      <c r="A841" t="s">
        <v>2054</v>
      </c>
      <c r="B841" t="s">
        <v>2055</v>
      </c>
      <c r="C841" t="s">
        <v>358</v>
      </c>
      <c r="D841" t="s">
        <v>21</v>
      </c>
      <c r="E841">
        <v>99350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43634</v>
      </c>
      <c r="L841" t="s">
        <v>26</v>
      </c>
      <c r="N841" t="s">
        <v>24</v>
      </c>
    </row>
    <row r="842" spans="1:14" x14ac:dyDescent="0.25">
      <c r="A842" t="s">
        <v>2056</v>
      </c>
      <c r="B842" t="s">
        <v>2057</v>
      </c>
      <c r="C842" t="s">
        <v>299</v>
      </c>
      <c r="D842" t="s">
        <v>21</v>
      </c>
      <c r="E842">
        <v>98850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43634</v>
      </c>
      <c r="L842" t="s">
        <v>26</v>
      </c>
      <c r="N842" t="s">
        <v>24</v>
      </c>
    </row>
    <row r="843" spans="1:14" x14ac:dyDescent="0.25">
      <c r="A843" t="s">
        <v>2058</v>
      </c>
      <c r="B843" t="s">
        <v>2059</v>
      </c>
      <c r="C843" t="s">
        <v>358</v>
      </c>
      <c r="D843" t="s">
        <v>21</v>
      </c>
      <c r="E843">
        <v>99350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43634</v>
      </c>
      <c r="L843" t="s">
        <v>26</v>
      </c>
      <c r="N843" t="s">
        <v>24</v>
      </c>
    </row>
    <row r="844" spans="1:14" x14ac:dyDescent="0.25">
      <c r="A844" t="s">
        <v>2060</v>
      </c>
      <c r="B844" t="s">
        <v>2061</v>
      </c>
      <c r="C844" t="s">
        <v>151</v>
      </c>
      <c r="D844" t="s">
        <v>21</v>
      </c>
      <c r="E844">
        <v>98499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43634</v>
      </c>
      <c r="L844" t="s">
        <v>26</v>
      </c>
      <c r="N844" t="s">
        <v>24</v>
      </c>
    </row>
    <row r="845" spans="1:14" x14ac:dyDescent="0.25">
      <c r="A845" t="s">
        <v>2062</v>
      </c>
      <c r="B845" t="s">
        <v>2063</v>
      </c>
      <c r="C845" t="s">
        <v>304</v>
      </c>
      <c r="D845" t="s">
        <v>21</v>
      </c>
      <c r="E845">
        <v>98328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43634</v>
      </c>
      <c r="L845" t="s">
        <v>26</v>
      </c>
      <c r="N845" t="s">
        <v>24</v>
      </c>
    </row>
    <row r="846" spans="1:14" x14ac:dyDescent="0.25">
      <c r="A846" t="s">
        <v>2064</v>
      </c>
      <c r="B846" t="s">
        <v>2065</v>
      </c>
      <c r="C846" t="s">
        <v>358</v>
      </c>
      <c r="D846" t="s">
        <v>21</v>
      </c>
      <c r="E846">
        <v>99350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43634</v>
      </c>
      <c r="L846" t="s">
        <v>26</v>
      </c>
      <c r="N846" t="s">
        <v>24</v>
      </c>
    </row>
    <row r="847" spans="1:14" x14ac:dyDescent="0.25">
      <c r="A847" t="s">
        <v>2066</v>
      </c>
      <c r="B847" t="s">
        <v>2067</v>
      </c>
      <c r="C847" t="s">
        <v>1897</v>
      </c>
      <c r="D847" t="s">
        <v>21</v>
      </c>
      <c r="E847">
        <v>98024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43634</v>
      </c>
      <c r="L847" t="s">
        <v>26</v>
      </c>
      <c r="N847" t="s">
        <v>24</v>
      </c>
    </row>
    <row r="848" spans="1:14" x14ac:dyDescent="0.25">
      <c r="A848" t="s">
        <v>2068</v>
      </c>
      <c r="B848" t="s">
        <v>2069</v>
      </c>
      <c r="C848" t="s">
        <v>358</v>
      </c>
      <c r="D848" t="s">
        <v>21</v>
      </c>
      <c r="E848">
        <v>99350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43634</v>
      </c>
      <c r="L848" t="s">
        <v>26</v>
      </c>
      <c r="N848" t="s">
        <v>24</v>
      </c>
    </row>
    <row r="849" spans="1:14" x14ac:dyDescent="0.25">
      <c r="A849" t="s">
        <v>2070</v>
      </c>
      <c r="B849" t="s">
        <v>2071</v>
      </c>
      <c r="C849" t="s">
        <v>358</v>
      </c>
      <c r="D849" t="s">
        <v>21</v>
      </c>
      <c r="E849">
        <v>99350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43634</v>
      </c>
      <c r="L849" t="s">
        <v>26</v>
      </c>
      <c r="N849" t="s">
        <v>24</v>
      </c>
    </row>
    <row r="850" spans="1:14" x14ac:dyDescent="0.25">
      <c r="A850" t="s">
        <v>2072</v>
      </c>
      <c r="B850" t="s">
        <v>2073</v>
      </c>
      <c r="C850" t="s">
        <v>800</v>
      </c>
      <c r="D850" t="s">
        <v>21</v>
      </c>
      <c r="E850">
        <v>98012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43633</v>
      </c>
      <c r="L850" t="s">
        <v>26</v>
      </c>
      <c r="N850" t="s">
        <v>24</v>
      </c>
    </row>
    <row r="851" spans="1:14" x14ac:dyDescent="0.25">
      <c r="A851" t="s">
        <v>2074</v>
      </c>
      <c r="B851" t="s">
        <v>2075</v>
      </c>
      <c r="C851" t="s">
        <v>165</v>
      </c>
      <c r="D851" t="s">
        <v>21</v>
      </c>
      <c r="E851">
        <v>98373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43633</v>
      </c>
      <c r="L851" t="s">
        <v>26</v>
      </c>
      <c r="N851" t="s">
        <v>24</v>
      </c>
    </row>
    <row r="852" spans="1:14" x14ac:dyDescent="0.25">
      <c r="A852" t="s">
        <v>2076</v>
      </c>
      <c r="B852" t="s">
        <v>2077</v>
      </c>
      <c r="C852" t="s">
        <v>142</v>
      </c>
      <c r="D852" t="s">
        <v>21</v>
      </c>
      <c r="E852">
        <v>98908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43633</v>
      </c>
      <c r="L852" t="s">
        <v>26</v>
      </c>
      <c r="N852" t="s">
        <v>24</v>
      </c>
    </row>
    <row r="853" spans="1:14" x14ac:dyDescent="0.25">
      <c r="A853" t="s">
        <v>2078</v>
      </c>
      <c r="B853" t="s">
        <v>2079</v>
      </c>
      <c r="C853" t="s">
        <v>108</v>
      </c>
      <c r="D853" t="s">
        <v>21</v>
      </c>
      <c r="E853">
        <v>98203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43633</v>
      </c>
      <c r="L853" t="s">
        <v>26</v>
      </c>
      <c r="N853" t="s">
        <v>24</v>
      </c>
    </row>
    <row r="854" spans="1:14" x14ac:dyDescent="0.25">
      <c r="A854" t="s">
        <v>2080</v>
      </c>
      <c r="B854" t="s">
        <v>2081</v>
      </c>
      <c r="C854" t="s">
        <v>470</v>
      </c>
      <c r="D854" t="s">
        <v>21</v>
      </c>
      <c r="E854">
        <v>98168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43633</v>
      </c>
      <c r="L854" t="s">
        <v>26</v>
      </c>
      <c r="N854" t="s">
        <v>24</v>
      </c>
    </row>
    <row r="855" spans="1:14" x14ac:dyDescent="0.25">
      <c r="A855" t="s">
        <v>413</v>
      </c>
      <c r="B855" t="s">
        <v>2082</v>
      </c>
      <c r="C855" t="s">
        <v>20</v>
      </c>
      <c r="D855" t="s">
        <v>21</v>
      </c>
      <c r="E855">
        <v>98164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43633</v>
      </c>
      <c r="L855" t="s">
        <v>26</v>
      </c>
      <c r="N855" t="s">
        <v>24</v>
      </c>
    </row>
    <row r="856" spans="1:14" x14ac:dyDescent="0.25">
      <c r="A856" t="s">
        <v>2083</v>
      </c>
      <c r="B856" t="s">
        <v>2084</v>
      </c>
      <c r="C856" t="s">
        <v>108</v>
      </c>
      <c r="D856" t="s">
        <v>21</v>
      </c>
      <c r="E856">
        <v>98201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43633</v>
      </c>
      <c r="L856" t="s">
        <v>26</v>
      </c>
      <c r="N856" t="s">
        <v>24</v>
      </c>
    </row>
    <row r="857" spans="1:14" x14ac:dyDescent="0.25">
      <c r="A857" t="s">
        <v>2085</v>
      </c>
      <c r="B857" t="s">
        <v>2086</v>
      </c>
      <c r="C857" t="s">
        <v>1357</v>
      </c>
      <c r="D857" t="s">
        <v>21</v>
      </c>
      <c r="E857">
        <v>99115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43633</v>
      </c>
      <c r="L857" t="s">
        <v>26</v>
      </c>
      <c r="N857" t="s">
        <v>24</v>
      </c>
    </row>
    <row r="858" spans="1:14" x14ac:dyDescent="0.25">
      <c r="A858" t="s">
        <v>2087</v>
      </c>
      <c r="B858" t="s">
        <v>2088</v>
      </c>
      <c r="C858" t="s">
        <v>2089</v>
      </c>
      <c r="D858" t="s">
        <v>21</v>
      </c>
      <c r="E858">
        <v>98338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43633</v>
      </c>
      <c r="L858" t="s">
        <v>26</v>
      </c>
      <c r="N858" t="s">
        <v>24</v>
      </c>
    </row>
    <row r="859" spans="1:14" x14ac:dyDescent="0.25">
      <c r="A859" t="s">
        <v>242</v>
      </c>
      <c r="B859" t="s">
        <v>2090</v>
      </c>
      <c r="C859" t="s">
        <v>165</v>
      </c>
      <c r="D859" t="s">
        <v>21</v>
      </c>
      <c r="E859">
        <v>98373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43633</v>
      </c>
      <c r="L859" t="s">
        <v>26</v>
      </c>
      <c r="N859" t="s">
        <v>24</v>
      </c>
    </row>
    <row r="860" spans="1:14" x14ac:dyDescent="0.25">
      <c r="A860" t="s">
        <v>2091</v>
      </c>
      <c r="B860" t="s">
        <v>2092</v>
      </c>
      <c r="C860" t="s">
        <v>2093</v>
      </c>
      <c r="D860" t="s">
        <v>21</v>
      </c>
      <c r="E860">
        <v>98396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43633</v>
      </c>
      <c r="L860" t="s">
        <v>26</v>
      </c>
      <c r="N860" t="s">
        <v>24</v>
      </c>
    </row>
    <row r="861" spans="1:14" x14ac:dyDescent="0.25">
      <c r="A861" t="s">
        <v>2094</v>
      </c>
      <c r="B861" t="s">
        <v>2095</v>
      </c>
      <c r="C861" t="s">
        <v>165</v>
      </c>
      <c r="D861" t="s">
        <v>21</v>
      </c>
      <c r="E861">
        <v>98375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43633</v>
      </c>
      <c r="L861" t="s">
        <v>26</v>
      </c>
      <c r="N861" t="s">
        <v>24</v>
      </c>
    </row>
    <row r="862" spans="1:14" x14ac:dyDescent="0.25">
      <c r="A862" t="s">
        <v>2096</v>
      </c>
      <c r="B862" t="s">
        <v>2097</v>
      </c>
      <c r="C862" t="s">
        <v>2098</v>
      </c>
      <c r="D862" t="s">
        <v>21</v>
      </c>
      <c r="E862">
        <v>98860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43633</v>
      </c>
      <c r="L862" t="s">
        <v>26</v>
      </c>
      <c r="N862" t="s">
        <v>24</v>
      </c>
    </row>
    <row r="863" spans="1:14" x14ac:dyDescent="0.25">
      <c r="A863" t="s">
        <v>2099</v>
      </c>
      <c r="B863" t="s">
        <v>2100</v>
      </c>
      <c r="C863" t="s">
        <v>165</v>
      </c>
      <c r="D863" t="s">
        <v>21</v>
      </c>
      <c r="E863">
        <v>98373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43633</v>
      </c>
      <c r="L863" t="s">
        <v>26</v>
      </c>
      <c r="N863" t="s">
        <v>24</v>
      </c>
    </row>
    <row r="864" spans="1:14" x14ac:dyDescent="0.25">
      <c r="A864" t="s">
        <v>2101</v>
      </c>
      <c r="B864" t="s">
        <v>2102</v>
      </c>
      <c r="C864" t="s">
        <v>151</v>
      </c>
      <c r="D864" t="s">
        <v>21</v>
      </c>
      <c r="E864">
        <v>98498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43633</v>
      </c>
      <c r="L864" t="s">
        <v>26</v>
      </c>
      <c r="N864" t="s">
        <v>24</v>
      </c>
    </row>
    <row r="865" spans="1:14" x14ac:dyDescent="0.25">
      <c r="A865" t="s">
        <v>2103</v>
      </c>
      <c r="B865" t="s">
        <v>2104</v>
      </c>
      <c r="C865" t="s">
        <v>470</v>
      </c>
      <c r="D865" t="s">
        <v>21</v>
      </c>
      <c r="E865">
        <v>98148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43633</v>
      </c>
      <c r="L865" t="s">
        <v>26</v>
      </c>
      <c r="N865" t="s">
        <v>24</v>
      </c>
    </row>
    <row r="866" spans="1:14" x14ac:dyDescent="0.25">
      <c r="A866" t="s">
        <v>2105</v>
      </c>
      <c r="B866" t="s">
        <v>2106</v>
      </c>
      <c r="C866" t="s">
        <v>165</v>
      </c>
      <c r="D866" t="s">
        <v>21</v>
      </c>
      <c r="E866">
        <v>98372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43633</v>
      </c>
      <c r="L866" t="s">
        <v>26</v>
      </c>
      <c r="N866" t="s">
        <v>24</v>
      </c>
    </row>
    <row r="867" spans="1:14" x14ac:dyDescent="0.25">
      <c r="A867" t="s">
        <v>2107</v>
      </c>
      <c r="B867" t="s">
        <v>2108</v>
      </c>
      <c r="C867" t="s">
        <v>165</v>
      </c>
      <c r="D867" t="s">
        <v>21</v>
      </c>
      <c r="E867">
        <v>98373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43633</v>
      </c>
      <c r="L867" t="s">
        <v>26</v>
      </c>
      <c r="N867" t="s">
        <v>24</v>
      </c>
    </row>
    <row r="868" spans="1:14" x14ac:dyDescent="0.25">
      <c r="A868" t="s">
        <v>2109</v>
      </c>
      <c r="B868" t="s">
        <v>2110</v>
      </c>
      <c r="C868" t="s">
        <v>2111</v>
      </c>
      <c r="D868" t="s">
        <v>21</v>
      </c>
      <c r="E868">
        <v>98923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43633</v>
      </c>
      <c r="L868" t="s">
        <v>26</v>
      </c>
      <c r="N868" t="s">
        <v>24</v>
      </c>
    </row>
    <row r="869" spans="1:14" x14ac:dyDescent="0.25">
      <c r="A869" t="s">
        <v>194</v>
      </c>
      <c r="B869" t="s">
        <v>2112</v>
      </c>
      <c r="C869" t="s">
        <v>800</v>
      </c>
      <c r="D869" t="s">
        <v>21</v>
      </c>
      <c r="E869">
        <v>98012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43633</v>
      </c>
      <c r="L869" t="s">
        <v>26</v>
      </c>
      <c r="N869" t="s">
        <v>24</v>
      </c>
    </row>
    <row r="870" spans="1:14" x14ac:dyDescent="0.25">
      <c r="A870" t="s">
        <v>2113</v>
      </c>
      <c r="B870" t="s">
        <v>2114</v>
      </c>
      <c r="C870" t="s">
        <v>108</v>
      </c>
      <c r="D870" t="s">
        <v>21</v>
      </c>
      <c r="E870">
        <v>98201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43633</v>
      </c>
      <c r="L870" t="s">
        <v>26</v>
      </c>
      <c r="N870" t="s">
        <v>24</v>
      </c>
    </row>
    <row r="871" spans="1:14" x14ac:dyDescent="0.25">
      <c r="A871" t="s">
        <v>2115</v>
      </c>
      <c r="B871" t="s">
        <v>2116</v>
      </c>
      <c r="C871" t="s">
        <v>142</v>
      </c>
      <c r="D871" t="s">
        <v>21</v>
      </c>
      <c r="E871">
        <v>98902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43633</v>
      </c>
      <c r="L871" t="s">
        <v>26</v>
      </c>
      <c r="N871" t="s">
        <v>24</v>
      </c>
    </row>
    <row r="872" spans="1:14" x14ac:dyDescent="0.25">
      <c r="A872" t="s">
        <v>2117</v>
      </c>
      <c r="B872" t="s">
        <v>2118</v>
      </c>
      <c r="C872" t="s">
        <v>2111</v>
      </c>
      <c r="D872" t="s">
        <v>21</v>
      </c>
      <c r="E872">
        <v>98923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43633</v>
      </c>
      <c r="L872" t="s">
        <v>26</v>
      </c>
      <c r="N872" t="s">
        <v>24</v>
      </c>
    </row>
    <row r="873" spans="1:14" x14ac:dyDescent="0.25">
      <c r="A873" t="s">
        <v>2119</v>
      </c>
      <c r="B873" t="s">
        <v>2120</v>
      </c>
      <c r="C873" t="s">
        <v>142</v>
      </c>
      <c r="D873" t="s">
        <v>21</v>
      </c>
      <c r="E873">
        <v>98902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43633</v>
      </c>
      <c r="L873" t="s">
        <v>26</v>
      </c>
      <c r="N873" t="s">
        <v>24</v>
      </c>
    </row>
    <row r="874" spans="1:14" x14ac:dyDescent="0.25">
      <c r="A874" t="s">
        <v>2121</v>
      </c>
      <c r="B874" t="s">
        <v>2122</v>
      </c>
      <c r="C874" t="s">
        <v>800</v>
      </c>
      <c r="D874" t="s">
        <v>21</v>
      </c>
      <c r="E874">
        <v>98012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43633</v>
      </c>
      <c r="L874" t="s">
        <v>26</v>
      </c>
      <c r="N874" t="s">
        <v>24</v>
      </c>
    </row>
    <row r="875" spans="1:14" x14ac:dyDescent="0.25">
      <c r="A875" t="s">
        <v>2123</v>
      </c>
      <c r="B875" t="s">
        <v>2124</v>
      </c>
      <c r="C875" t="s">
        <v>1357</v>
      </c>
      <c r="D875" t="s">
        <v>21</v>
      </c>
      <c r="E875">
        <v>99115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43633</v>
      </c>
      <c r="L875" t="s">
        <v>26</v>
      </c>
      <c r="N875" t="s">
        <v>24</v>
      </c>
    </row>
    <row r="876" spans="1:14" x14ac:dyDescent="0.25">
      <c r="A876" t="s">
        <v>2125</v>
      </c>
      <c r="B876" t="s">
        <v>2126</v>
      </c>
      <c r="C876" t="s">
        <v>2127</v>
      </c>
      <c r="D876" t="s">
        <v>21</v>
      </c>
      <c r="E876">
        <v>98936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43633</v>
      </c>
      <c r="L876" t="s">
        <v>26</v>
      </c>
      <c r="N876" t="s">
        <v>24</v>
      </c>
    </row>
    <row r="877" spans="1:14" x14ac:dyDescent="0.25">
      <c r="A877" t="s">
        <v>2128</v>
      </c>
      <c r="B877" t="s">
        <v>2129</v>
      </c>
      <c r="C877" t="s">
        <v>2130</v>
      </c>
      <c r="D877" t="s">
        <v>21</v>
      </c>
      <c r="E877">
        <v>98947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43633</v>
      </c>
      <c r="L877" t="s">
        <v>26</v>
      </c>
      <c r="N877" t="s">
        <v>24</v>
      </c>
    </row>
    <row r="878" spans="1:14" x14ac:dyDescent="0.25">
      <c r="A878" t="s">
        <v>2131</v>
      </c>
      <c r="B878" t="s">
        <v>2132</v>
      </c>
      <c r="C878" t="s">
        <v>142</v>
      </c>
      <c r="D878" t="s">
        <v>21</v>
      </c>
      <c r="E878">
        <v>98901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43633</v>
      </c>
      <c r="L878" t="s">
        <v>26</v>
      </c>
      <c r="N878" t="s">
        <v>24</v>
      </c>
    </row>
    <row r="879" spans="1:14" x14ac:dyDescent="0.25">
      <c r="A879" t="s">
        <v>2133</v>
      </c>
      <c r="B879" t="s">
        <v>2134</v>
      </c>
      <c r="C879" t="s">
        <v>108</v>
      </c>
      <c r="D879" t="s">
        <v>21</v>
      </c>
      <c r="E879">
        <v>98204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43633</v>
      </c>
      <c r="L879" t="s">
        <v>26</v>
      </c>
      <c r="N879" t="s">
        <v>24</v>
      </c>
    </row>
    <row r="880" spans="1:14" x14ac:dyDescent="0.25">
      <c r="A880" t="s">
        <v>2135</v>
      </c>
      <c r="B880" t="s">
        <v>2136</v>
      </c>
      <c r="C880" t="s">
        <v>178</v>
      </c>
      <c r="D880" t="s">
        <v>21</v>
      </c>
      <c r="E880">
        <v>98944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43633</v>
      </c>
      <c r="L880" t="s">
        <v>26</v>
      </c>
      <c r="N880" t="s">
        <v>24</v>
      </c>
    </row>
    <row r="881" spans="1:14" x14ac:dyDescent="0.25">
      <c r="A881" t="s">
        <v>77</v>
      </c>
      <c r="B881" t="s">
        <v>2137</v>
      </c>
      <c r="C881" t="s">
        <v>470</v>
      </c>
      <c r="D881" t="s">
        <v>21</v>
      </c>
      <c r="E881">
        <v>98168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43633</v>
      </c>
      <c r="L881" t="s">
        <v>26</v>
      </c>
      <c r="N881" t="s">
        <v>24</v>
      </c>
    </row>
    <row r="882" spans="1:14" x14ac:dyDescent="0.25">
      <c r="A882" t="s">
        <v>2138</v>
      </c>
      <c r="B882" t="s">
        <v>2139</v>
      </c>
      <c r="C882" t="s">
        <v>20</v>
      </c>
      <c r="D882" t="s">
        <v>21</v>
      </c>
      <c r="E882">
        <v>98105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43630</v>
      </c>
      <c r="L882" t="s">
        <v>26</v>
      </c>
      <c r="N882" t="s">
        <v>24</v>
      </c>
    </row>
    <row r="883" spans="1:14" x14ac:dyDescent="0.25">
      <c r="A883" t="s">
        <v>2140</v>
      </c>
      <c r="B883" t="s">
        <v>2141</v>
      </c>
      <c r="C883" t="s">
        <v>20</v>
      </c>
      <c r="D883" t="s">
        <v>21</v>
      </c>
      <c r="E883">
        <v>98107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43630</v>
      </c>
      <c r="L883" t="s">
        <v>26</v>
      </c>
      <c r="N883" t="s">
        <v>24</v>
      </c>
    </row>
    <row r="884" spans="1:14" x14ac:dyDescent="0.25">
      <c r="A884" t="s">
        <v>2142</v>
      </c>
      <c r="B884" t="s">
        <v>2143</v>
      </c>
      <c r="C884" t="s">
        <v>2144</v>
      </c>
      <c r="D884" t="s">
        <v>21</v>
      </c>
      <c r="E884">
        <v>98155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43630</v>
      </c>
      <c r="L884" t="s">
        <v>26</v>
      </c>
      <c r="N884" t="s">
        <v>24</v>
      </c>
    </row>
    <row r="885" spans="1:14" x14ac:dyDescent="0.25">
      <c r="A885" t="s">
        <v>2145</v>
      </c>
      <c r="B885" t="s">
        <v>2146</v>
      </c>
      <c r="C885" t="s">
        <v>2144</v>
      </c>
      <c r="D885" t="s">
        <v>21</v>
      </c>
      <c r="E885">
        <v>98155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43630</v>
      </c>
      <c r="L885" t="s">
        <v>26</v>
      </c>
      <c r="N885" t="s">
        <v>24</v>
      </c>
    </row>
    <row r="886" spans="1:14" x14ac:dyDescent="0.25">
      <c r="A886" t="s">
        <v>2147</v>
      </c>
      <c r="B886" t="s">
        <v>2148</v>
      </c>
      <c r="C886" t="s">
        <v>37</v>
      </c>
      <c r="D886" t="s">
        <v>21</v>
      </c>
      <c r="E886">
        <v>99337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43630</v>
      </c>
      <c r="L886" t="s">
        <v>26</v>
      </c>
      <c r="N886" t="s">
        <v>24</v>
      </c>
    </row>
    <row r="887" spans="1:14" x14ac:dyDescent="0.25">
      <c r="A887" t="s">
        <v>2149</v>
      </c>
      <c r="B887" t="s">
        <v>2150</v>
      </c>
      <c r="C887" t="s">
        <v>2144</v>
      </c>
      <c r="D887" t="s">
        <v>21</v>
      </c>
      <c r="E887">
        <v>98155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43630</v>
      </c>
      <c r="L887" t="s">
        <v>26</v>
      </c>
      <c r="N887" t="s">
        <v>24</v>
      </c>
    </row>
    <row r="888" spans="1:14" x14ac:dyDescent="0.25">
      <c r="A888" t="s">
        <v>2151</v>
      </c>
      <c r="B888" t="s">
        <v>2152</v>
      </c>
      <c r="C888" t="s">
        <v>20</v>
      </c>
      <c r="D888" t="s">
        <v>21</v>
      </c>
      <c r="E888">
        <v>98119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43630</v>
      </c>
      <c r="L888" t="s">
        <v>26</v>
      </c>
      <c r="N888" t="s">
        <v>24</v>
      </c>
    </row>
    <row r="889" spans="1:14" x14ac:dyDescent="0.25">
      <c r="A889" t="s">
        <v>2153</v>
      </c>
      <c r="B889" t="s">
        <v>2154</v>
      </c>
      <c r="C889" t="s">
        <v>2155</v>
      </c>
      <c r="D889" t="s">
        <v>21</v>
      </c>
      <c r="E889">
        <v>98605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43630</v>
      </c>
      <c r="L889" t="s">
        <v>26</v>
      </c>
      <c r="N889" t="s">
        <v>24</v>
      </c>
    </row>
    <row r="890" spans="1:14" x14ac:dyDescent="0.25">
      <c r="A890" t="s">
        <v>2158</v>
      </c>
      <c r="B890" t="s">
        <v>2159</v>
      </c>
      <c r="C890" t="s">
        <v>20</v>
      </c>
      <c r="D890" t="s">
        <v>21</v>
      </c>
      <c r="E890">
        <v>98107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43630</v>
      </c>
      <c r="L890" t="s">
        <v>26</v>
      </c>
      <c r="N890" t="s">
        <v>24</v>
      </c>
    </row>
    <row r="891" spans="1:14" x14ac:dyDescent="0.25">
      <c r="A891" t="s">
        <v>2160</v>
      </c>
      <c r="B891" t="s">
        <v>2161</v>
      </c>
      <c r="C891" t="s">
        <v>2162</v>
      </c>
      <c r="D891" t="s">
        <v>21</v>
      </c>
      <c r="E891">
        <v>98826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43630</v>
      </c>
      <c r="L891" t="s">
        <v>26</v>
      </c>
      <c r="N891" t="s">
        <v>24</v>
      </c>
    </row>
    <row r="892" spans="1:14" x14ac:dyDescent="0.25">
      <c r="A892" t="s">
        <v>168</v>
      </c>
      <c r="B892" t="s">
        <v>2163</v>
      </c>
      <c r="C892" t="s">
        <v>2144</v>
      </c>
      <c r="D892" t="s">
        <v>21</v>
      </c>
      <c r="E892">
        <v>98155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43630</v>
      </c>
      <c r="L892" t="s">
        <v>26</v>
      </c>
      <c r="N892" t="s">
        <v>24</v>
      </c>
    </row>
    <row r="893" spans="1:14" x14ac:dyDescent="0.25">
      <c r="A893" t="s">
        <v>2164</v>
      </c>
      <c r="B893" t="s">
        <v>2165</v>
      </c>
      <c r="C893" t="s">
        <v>907</v>
      </c>
      <c r="D893" t="s">
        <v>21</v>
      </c>
      <c r="E893">
        <v>98221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43630</v>
      </c>
      <c r="L893" t="s">
        <v>26</v>
      </c>
      <c r="N893" t="s">
        <v>24</v>
      </c>
    </row>
    <row r="894" spans="1:14" x14ac:dyDescent="0.25">
      <c r="A894" t="s">
        <v>2166</v>
      </c>
      <c r="B894" t="s">
        <v>2167</v>
      </c>
      <c r="C894" t="s">
        <v>255</v>
      </c>
      <c r="D894" t="s">
        <v>21</v>
      </c>
      <c r="E894">
        <v>98626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43630</v>
      </c>
      <c r="L894" t="s">
        <v>26</v>
      </c>
      <c r="N894" t="s">
        <v>24</v>
      </c>
    </row>
    <row r="895" spans="1:14" x14ac:dyDescent="0.25">
      <c r="A895" t="s">
        <v>2168</v>
      </c>
      <c r="B895" t="s">
        <v>2169</v>
      </c>
      <c r="C895" t="s">
        <v>454</v>
      </c>
      <c r="D895" t="s">
        <v>21</v>
      </c>
      <c r="E895">
        <v>98005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43629</v>
      </c>
      <c r="L895" t="s">
        <v>26</v>
      </c>
      <c r="N895" t="s">
        <v>24</v>
      </c>
    </row>
    <row r="896" spans="1:14" x14ac:dyDescent="0.25">
      <c r="A896" t="s">
        <v>2170</v>
      </c>
      <c r="B896" t="s">
        <v>2171</v>
      </c>
      <c r="C896" t="s">
        <v>454</v>
      </c>
      <c r="D896" t="s">
        <v>21</v>
      </c>
      <c r="E896">
        <v>98006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43629</v>
      </c>
      <c r="L896" t="s">
        <v>26</v>
      </c>
      <c r="N896" t="s">
        <v>24</v>
      </c>
    </row>
    <row r="897" spans="1:14" x14ac:dyDescent="0.25">
      <c r="A897" t="s">
        <v>2172</v>
      </c>
      <c r="B897" t="s">
        <v>2173</v>
      </c>
      <c r="C897" t="s">
        <v>454</v>
      </c>
      <c r="D897" t="s">
        <v>21</v>
      </c>
      <c r="E897">
        <v>98004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43629</v>
      </c>
      <c r="L897" t="s">
        <v>26</v>
      </c>
      <c r="N897" t="s">
        <v>24</v>
      </c>
    </row>
    <row r="898" spans="1:14" x14ac:dyDescent="0.25">
      <c r="A898" t="s">
        <v>2174</v>
      </c>
      <c r="B898" t="s">
        <v>2175</v>
      </c>
      <c r="C898" t="s">
        <v>555</v>
      </c>
      <c r="D898" t="s">
        <v>21</v>
      </c>
      <c r="E898">
        <v>98052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43629</v>
      </c>
      <c r="L898" t="s">
        <v>26</v>
      </c>
      <c r="N898" t="s">
        <v>24</v>
      </c>
    </row>
    <row r="899" spans="1:14" x14ac:dyDescent="0.25">
      <c r="A899" t="s">
        <v>2184</v>
      </c>
      <c r="B899" t="s">
        <v>2185</v>
      </c>
      <c r="C899" t="s">
        <v>555</v>
      </c>
      <c r="D899" t="s">
        <v>21</v>
      </c>
      <c r="E899">
        <v>98052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43629</v>
      </c>
      <c r="L899" t="s">
        <v>26</v>
      </c>
      <c r="N899" t="s">
        <v>24</v>
      </c>
    </row>
    <row r="900" spans="1:14" x14ac:dyDescent="0.25">
      <c r="A900" t="s">
        <v>2186</v>
      </c>
      <c r="B900" t="s">
        <v>2187</v>
      </c>
      <c r="C900" t="s">
        <v>309</v>
      </c>
      <c r="D900" t="s">
        <v>21</v>
      </c>
      <c r="E900">
        <v>98026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43628</v>
      </c>
      <c r="L900" t="s">
        <v>26</v>
      </c>
      <c r="N900" t="s">
        <v>24</v>
      </c>
    </row>
    <row r="901" spans="1:14" x14ac:dyDescent="0.25">
      <c r="A901" t="s">
        <v>2188</v>
      </c>
      <c r="B901" t="s">
        <v>2189</v>
      </c>
      <c r="C901" t="s">
        <v>309</v>
      </c>
      <c r="D901" t="s">
        <v>21</v>
      </c>
      <c r="E901">
        <v>98020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43628</v>
      </c>
      <c r="L901" t="s">
        <v>26</v>
      </c>
      <c r="N901" t="s">
        <v>24</v>
      </c>
    </row>
    <row r="902" spans="1:14" x14ac:dyDescent="0.25">
      <c r="A902" t="s">
        <v>2190</v>
      </c>
      <c r="B902" t="s">
        <v>2191</v>
      </c>
      <c r="C902" t="s">
        <v>309</v>
      </c>
      <c r="D902" t="s">
        <v>21</v>
      </c>
      <c r="E902">
        <v>98020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43628</v>
      </c>
      <c r="L902" t="s">
        <v>26</v>
      </c>
      <c r="N902" t="s">
        <v>24</v>
      </c>
    </row>
    <row r="903" spans="1:14" x14ac:dyDescent="0.25">
      <c r="A903" t="s">
        <v>2192</v>
      </c>
      <c r="B903" t="s">
        <v>2193</v>
      </c>
      <c r="C903" t="s">
        <v>309</v>
      </c>
      <c r="D903" t="s">
        <v>21</v>
      </c>
      <c r="E903">
        <v>98026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43628</v>
      </c>
      <c r="L903" t="s">
        <v>26</v>
      </c>
      <c r="N903" t="s">
        <v>24</v>
      </c>
    </row>
    <row r="904" spans="1:14" x14ac:dyDescent="0.25">
      <c r="A904" t="s">
        <v>2194</v>
      </c>
      <c r="B904" t="s">
        <v>2195</v>
      </c>
      <c r="C904" t="s">
        <v>224</v>
      </c>
      <c r="D904" t="s">
        <v>21</v>
      </c>
      <c r="E904">
        <v>98133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43628</v>
      </c>
      <c r="L904" t="s">
        <v>26</v>
      </c>
      <c r="N904" t="s">
        <v>24</v>
      </c>
    </row>
    <row r="905" spans="1:14" x14ac:dyDescent="0.25">
      <c r="A905" t="s">
        <v>352</v>
      </c>
      <c r="B905" t="s">
        <v>2196</v>
      </c>
      <c r="C905" t="s">
        <v>20</v>
      </c>
      <c r="D905" t="s">
        <v>21</v>
      </c>
      <c r="E905">
        <v>98103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43628</v>
      </c>
      <c r="L905" t="s">
        <v>26</v>
      </c>
      <c r="N905" t="s">
        <v>24</v>
      </c>
    </row>
    <row r="906" spans="1:14" x14ac:dyDescent="0.25">
      <c r="A906" t="s">
        <v>2197</v>
      </c>
      <c r="B906" t="s">
        <v>2198</v>
      </c>
      <c r="C906" t="s">
        <v>224</v>
      </c>
      <c r="D906" t="s">
        <v>21</v>
      </c>
      <c r="E906">
        <v>98133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43628</v>
      </c>
      <c r="L906" t="s">
        <v>26</v>
      </c>
      <c r="N906" t="s">
        <v>24</v>
      </c>
    </row>
    <row r="907" spans="1:14" x14ac:dyDescent="0.25">
      <c r="A907" t="s">
        <v>2199</v>
      </c>
      <c r="B907" t="s">
        <v>2200</v>
      </c>
      <c r="C907" t="s">
        <v>20</v>
      </c>
      <c r="D907" t="s">
        <v>21</v>
      </c>
      <c r="E907">
        <v>98105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43628</v>
      </c>
      <c r="L907" t="s">
        <v>26</v>
      </c>
      <c r="N907" t="s">
        <v>24</v>
      </c>
    </row>
    <row r="908" spans="1:14" x14ac:dyDescent="0.25">
      <c r="A908" t="s">
        <v>2201</v>
      </c>
      <c r="B908" t="s">
        <v>2202</v>
      </c>
      <c r="C908" t="s">
        <v>782</v>
      </c>
      <c r="D908" t="s">
        <v>21</v>
      </c>
      <c r="E908">
        <v>98043</v>
      </c>
      <c r="F908" t="s">
        <v>23</v>
      </c>
      <c r="G908" t="s">
        <v>23</v>
      </c>
      <c r="H908" t="s">
        <v>24</v>
      </c>
      <c r="I908" t="s">
        <v>24</v>
      </c>
      <c r="J908" t="s">
        <v>25</v>
      </c>
      <c r="K908" s="1">
        <v>43628</v>
      </c>
      <c r="L908" t="s">
        <v>26</v>
      </c>
      <c r="N908" t="s">
        <v>24</v>
      </c>
    </row>
    <row r="909" spans="1:14" x14ac:dyDescent="0.25">
      <c r="A909" t="s">
        <v>2203</v>
      </c>
      <c r="B909" t="s">
        <v>2204</v>
      </c>
      <c r="C909" t="s">
        <v>20</v>
      </c>
      <c r="D909" t="s">
        <v>21</v>
      </c>
      <c r="E909">
        <v>98168</v>
      </c>
      <c r="F909" t="s">
        <v>23</v>
      </c>
      <c r="G909" t="s">
        <v>23</v>
      </c>
      <c r="H909" t="s">
        <v>24</v>
      </c>
      <c r="I909" t="s">
        <v>24</v>
      </c>
      <c r="J909" t="s">
        <v>25</v>
      </c>
      <c r="K909" s="1">
        <v>43628</v>
      </c>
      <c r="L909" t="s">
        <v>26</v>
      </c>
      <c r="N909" t="s">
        <v>24</v>
      </c>
    </row>
    <row r="910" spans="1:14" x14ac:dyDescent="0.25">
      <c r="A910" t="s">
        <v>2205</v>
      </c>
      <c r="B910" t="s">
        <v>2206</v>
      </c>
      <c r="C910" t="s">
        <v>224</v>
      </c>
      <c r="D910" t="s">
        <v>21</v>
      </c>
      <c r="E910">
        <v>98133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43628</v>
      </c>
      <c r="L910" t="s">
        <v>26</v>
      </c>
      <c r="N910" t="s">
        <v>24</v>
      </c>
    </row>
    <row r="911" spans="1:14" x14ac:dyDescent="0.25">
      <c r="A911" t="s">
        <v>2207</v>
      </c>
      <c r="B911" t="s">
        <v>2208</v>
      </c>
      <c r="C911" t="s">
        <v>2209</v>
      </c>
      <c r="D911" t="s">
        <v>21</v>
      </c>
      <c r="E911">
        <v>98575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43628</v>
      </c>
      <c r="L911" t="s">
        <v>26</v>
      </c>
      <c r="N911" t="s">
        <v>24</v>
      </c>
    </row>
    <row r="912" spans="1:14" x14ac:dyDescent="0.25">
      <c r="A912" t="s">
        <v>2210</v>
      </c>
      <c r="B912" t="s">
        <v>2211</v>
      </c>
      <c r="C912" t="s">
        <v>782</v>
      </c>
      <c r="D912" t="s">
        <v>21</v>
      </c>
      <c r="E912">
        <v>98043</v>
      </c>
      <c r="F912" t="s">
        <v>23</v>
      </c>
      <c r="G912" t="s">
        <v>23</v>
      </c>
      <c r="H912" t="s">
        <v>24</v>
      </c>
      <c r="I912" t="s">
        <v>24</v>
      </c>
      <c r="J912" t="s">
        <v>25</v>
      </c>
      <c r="K912" s="1">
        <v>43628</v>
      </c>
      <c r="L912" t="s">
        <v>26</v>
      </c>
      <c r="N912" t="s">
        <v>24</v>
      </c>
    </row>
    <row r="913" spans="1:14" x14ac:dyDescent="0.25">
      <c r="A913" t="s">
        <v>2212</v>
      </c>
      <c r="B913" t="s">
        <v>2213</v>
      </c>
      <c r="C913" t="s">
        <v>20</v>
      </c>
      <c r="D913" t="s">
        <v>21</v>
      </c>
      <c r="E913">
        <v>98107</v>
      </c>
      <c r="F913" t="s">
        <v>23</v>
      </c>
      <c r="G913" t="s">
        <v>23</v>
      </c>
      <c r="H913" t="s">
        <v>24</v>
      </c>
      <c r="I913" t="s">
        <v>24</v>
      </c>
      <c r="J913" t="s">
        <v>25</v>
      </c>
      <c r="K913" s="1">
        <v>43628</v>
      </c>
      <c r="L913" t="s">
        <v>26</v>
      </c>
      <c r="N913" t="s">
        <v>24</v>
      </c>
    </row>
    <row r="914" spans="1:14" x14ac:dyDescent="0.25">
      <c r="A914" t="s">
        <v>2214</v>
      </c>
      <c r="B914" t="s">
        <v>1344</v>
      </c>
      <c r="C914" t="s">
        <v>97</v>
      </c>
      <c r="D914" t="s">
        <v>21</v>
      </c>
      <c r="E914">
        <v>98233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43627</v>
      </c>
      <c r="L914" t="s">
        <v>26</v>
      </c>
      <c r="N914" t="s">
        <v>24</v>
      </c>
    </row>
    <row r="915" spans="1:14" x14ac:dyDescent="0.25">
      <c r="A915" t="s">
        <v>2215</v>
      </c>
      <c r="B915" t="s">
        <v>2216</v>
      </c>
      <c r="C915" t="s">
        <v>2217</v>
      </c>
      <c r="D915" t="s">
        <v>21</v>
      </c>
      <c r="E915">
        <v>99114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43627</v>
      </c>
      <c r="L915" t="s">
        <v>26</v>
      </c>
      <c r="N915" t="s">
        <v>24</v>
      </c>
    </row>
    <row r="916" spans="1:14" x14ac:dyDescent="0.25">
      <c r="A916" t="s">
        <v>2218</v>
      </c>
      <c r="B916" t="s">
        <v>2219</v>
      </c>
      <c r="C916" t="s">
        <v>2039</v>
      </c>
      <c r="D916" t="s">
        <v>21</v>
      </c>
      <c r="E916">
        <v>99157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43627</v>
      </c>
      <c r="L916" t="s">
        <v>26</v>
      </c>
      <c r="N916" t="s">
        <v>24</v>
      </c>
    </row>
    <row r="917" spans="1:14" x14ac:dyDescent="0.25">
      <c r="A917" t="s">
        <v>2220</v>
      </c>
      <c r="B917" t="s">
        <v>2221</v>
      </c>
      <c r="C917" t="s">
        <v>97</v>
      </c>
      <c r="D917" t="s">
        <v>21</v>
      </c>
      <c r="E917">
        <v>98233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43627</v>
      </c>
      <c r="L917" t="s">
        <v>26</v>
      </c>
      <c r="N917" t="s">
        <v>24</v>
      </c>
    </row>
    <row r="918" spans="1:14" x14ac:dyDescent="0.25">
      <c r="A918" t="s">
        <v>2222</v>
      </c>
      <c r="B918" t="s">
        <v>2223</v>
      </c>
      <c r="C918" t="s">
        <v>97</v>
      </c>
      <c r="D918" t="s">
        <v>21</v>
      </c>
      <c r="E918">
        <v>98233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43627</v>
      </c>
      <c r="L918" t="s">
        <v>26</v>
      </c>
      <c r="N918" t="s">
        <v>24</v>
      </c>
    </row>
    <row r="919" spans="1:14" x14ac:dyDescent="0.25">
      <c r="A919" t="s">
        <v>2044</v>
      </c>
      <c r="B919" t="s">
        <v>2224</v>
      </c>
      <c r="C919" t="s">
        <v>20</v>
      </c>
      <c r="D919" t="s">
        <v>21</v>
      </c>
      <c r="E919">
        <v>98118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43627</v>
      </c>
      <c r="L919" t="s">
        <v>26</v>
      </c>
      <c r="N919" t="s">
        <v>24</v>
      </c>
    </row>
    <row r="920" spans="1:14" x14ac:dyDescent="0.25">
      <c r="A920" t="s">
        <v>2225</v>
      </c>
      <c r="B920" t="s">
        <v>2226</v>
      </c>
      <c r="C920" t="s">
        <v>2227</v>
      </c>
      <c r="D920" t="s">
        <v>21</v>
      </c>
      <c r="E920">
        <v>98359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43627</v>
      </c>
      <c r="L920" t="s">
        <v>26</v>
      </c>
      <c r="N920" t="s">
        <v>24</v>
      </c>
    </row>
    <row r="921" spans="1:14" x14ac:dyDescent="0.25">
      <c r="A921" t="s">
        <v>2228</v>
      </c>
      <c r="B921" t="s">
        <v>2229</v>
      </c>
      <c r="C921" t="s">
        <v>101</v>
      </c>
      <c r="D921" t="s">
        <v>21</v>
      </c>
      <c r="E921">
        <v>98284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43627</v>
      </c>
      <c r="L921" t="s">
        <v>26</v>
      </c>
      <c r="N921" t="s">
        <v>24</v>
      </c>
    </row>
    <row r="922" spans="1:14" x14ac:dyDescent="0.25">
      <c r="A922" t="s">
        <v>2230</v>
      </c>
      <c r="B922" t="s">
        <v>2231</v>
      </c>
      <c r="C922" t="s">
        <v>20</v>
      </c>
      <c r="D922" t="s">
        <v>21</v>
      </c>
      <c r="E922">
        <v>98106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43627</v>
      </c>
      <c r="L922" t="s">
        <v>26</v>
      </c>
      <c r="N922" t="s">
        <v>24</v>
      </c>
    </row>
    <row r="923" spans="1:14" x14ac:dyDescent="0.25">
      <c r="A923" t="s">
        <v>2232</v>
      </c>
      <c r="B923" t="s">
        <v>2233</v>
      </c>
      <c r="C923" t="s">
        <v>101</v>
      </c>
      <c r="D923" t="s">
        <v>21</v>
      </c>
      <c r="E923">
        <v>98284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43627</v>
      </c>
      <c r="L923" t="s">
        <v>26</v>
      </c>
      <c r="N923" t="s">
        <v>24</v>
      </c>
    </row>
    <row r="924" spans="1:14" x14ac:dyDescent="0.25">
      <c r="A924" t="s">
        <v>2234</v>
      </c>
      <c r="B924" t="s">
        <v>2235</v>
      </c>
      <c r="C924" t="s">
        <v>97</v>
      </c>
      <c r="D924" t="s">
        <v>21</v>
      </c>
      <c r="E924">
        <v>98233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43627</v>
      </c>
      <c r="L924" t="s">
        <v>26</v>
      </c>
      <c r="N924" t="s">
        <v>24</v>
      </c>
    </row>
    <row r="925" spans="1:14" x14ac:dyDescent="0.25">
      <c r="A925" t="s">
        <v>2236</v>
      </c>
      <c r="B925" t="s">
        <v>2237</v>
      </c>
      <c r="C925" t="s">
        <v>782</v>
      </c>
      <c r="D925" t="s">
        <v>21</v>
      </c>
      <c r="E925">
        <v>98043</v>
      </c>
      <c r="F925" t="s">
        <v>23</v>
      </c>
      <c r="G925" t="s">
        <v>23</v>
      </c>
      <c r="H925" t="s">
        <v>24</v>
      </c>
      <c r="I925" t="s">
        <v>24</v>
      </c>
      <c r="J925" t="s">
        <v>25</v>
      </c>
      <c r="K925" s="1">
        <v>43627</v>
      </c>
      <c r="L925" t="s">
        <v>26</v>
      </c>
      <c r="N925" t="s">
        <v>24</v>
      </c>
    </row>
    <row r="926" spans="1:14" x14ac:dyDescent="0.25">
      <c r="A926" t="s">
        <v>2238</v>
      </c>
      <c r="B926" t="s">
        <v>2239</v>
      </c>
      <c r="C926" t="s">
        <v>296</v>
      </c>
      <c r="D926" t="s">
        <v>21</v>
      </c>
      <c r="E926">
        <v>98367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43627</v>
      </c>
      <c r="L926" t="s">
        <v>26</v>
      </c>
      <c r="N926" t="s">
        <v>24</v>
      </c>
    </row>
    <row r="927" spans="1:14" x14ac:dyDescent="0.25">
      <c r="A927" t="s">
        <v>2240</v>
      </c>
      <c r="B927" t="s">
        <v>2241</v>
      </c>
      <c r="C927" t="s">
        <v>660</v>
      </c>
      <c r="D927" t="s">
        <v>21</v>
      </c>
      <c r="E927">
        <v>98383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43627</v>
      </c>
      <c r="L927" t="s">
        <v>26</v>
      </c>
      <c r="N927" t="s">
        <v>24</v>
      </c>
    </row>
    <row r="928" spans="1:14" x14ac:dyDescent="0.25">
      <c r="A928" t="s">
        <v>2242</v>
      </c>
      <c r="B928" t="s">
        <v>2243</v>
      </c>
      <c r="C928" t="s">
        <v>2244</v>
      </c>
      <c r="D928" t="s">
        <v>21</v>
      </c>
      <c r="E928">
        <v>98370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43627</v>
      </c>
      <c r="L928" t="s">
        <v>26</v>
      </c>
      <c r="N928" t="s">
        <v>24</v>
      </c>
    </row>
    <row r="929" spans="1:14" x14ac:dyDescent="0.25">
      <c r="A929" t="s">
        <v>98</v>
      </c>
      <c r="B929" t="s">
        <v>2245</v>
      </c>
      <c r="C929" t="s">
        <v>97</v>
      </c>
      <c r="D929" t="s">
        <v>21</v>
      </c>
      <c r="E929">
        <v>98233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43627</v>
      </c>
      <c r="L929" t="s">
        <v>26</v>
      </c>
      <c r="N929" t="s">
        <v>24</v>
      </c>
    </row>
    <row r="930" spans="1:14" x14ac:dyDescent="0.25">
      <c r="A930" t="s">
        <v>2246</v>
      </c>
      <c r="B930" t="s">
        <v>2247</v>
      </c>
      <c r="C930" t="s">
        <v>101</v>
      </c>
      <c r="D930" t="s">
        <v>21</v>
      </c>
      <c r="E930">
        <v>98284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43627</v>
      </c>
      <c r="L930" t="s">
        <v>26</v>
      </c>
      <c r="N930" t="s">
        <v>24</v>
      </c>
    </row>
    <row r="931" spans="1:14" x14ac:dyDescent="0.25">
      <c r="A931" t="s">
        <v>2248</v>
      </c>
      <c r="B931" t="s">
        <v>2249</v>
      </c>
      <c r="C931" t="s">
        <v>165</v>
      </c>
      <c r="D931" t="s">
        <v>21</v>
      </c>
      <c r="E931">
        <v>98372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43627</v>
      </c>
      <c r="L931" t="s">
        <v>26</v>
      </c>
      <c r="N931" t="s">
        <v>24</v>
      </c>
    </row>
    <row r="932" spans="1:14" x14ac:dyDescent="0.25">
      <c r="A932" t="s">
        <v>1867</v>
      </c>
      <c r="B932" t="s">
        <v>2250</v>
      </c>
      <c r="C932" t="s">
        <v>246</v>
      </c>
      <c r="D932" t="s">
        <v>21</v>
      </c>
      <c r="E932">
        <v>98312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43627</v>
      </c>
      <c r="L932" t="s">
        <v>26</v>
      </c>
      <c r="N932" t="s">
        <v>24</v>
      </c>
    </row>
    <row r="933" spans="1:14" x14ac:dyDescent="0.25">
      <c r="A933" t="s">
        <v>2251</v>
      </c>
      <c r="B933" t="s">
        <v>2252</v>
      </c>
      <c r="C933" t="s">
        <v>224</v>
      </c>
      <c r="D933" t="s">
        <v>21</v>
      </c>
      <c r="E933">
        <v>98155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43626</v>
      </c>
      <c r="L933" t="s">
        <v>26</v>
      </c>
      <c r="N933" t="s">
        <v>24</v>
      </c>
    </row>
    <row r="934" spans="1:14" x14ac:dyDescent="0.25">
      <c r="A934" t="s">
        <v>2253</v>
      </c>
      <c r="B934" t="s">
        <v>2254</v>
      </c>
      <c r="C934" t="s">
        <v>309</v>
      </c>
      <c r="D934" t="s">
        <v>21</v>
      </c>
      <c r="E934">
        <v>98020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43626</v>
      </c>
      <c r="L934" t="s">
        <v>26</v>
      </c>
      <c r="N934" t="s">
        <v>24</v>
      </c>
    </row>
    <row r="935" spans="1:14" x14ac:dyDescent="0.25">
      <c r="A935" t="s">
        <v>2255</v>
      </c>
      <c r="B935" t="s">
        <v>2256</v>
      </c>
      <c r="C935" t="s">
        <v>782</v>
      </c>
      <c r="D935" t="s">
        <v>21</v>
      </c>
      <c r="E935">
        <v>98043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43626</v>
      </c>
      <c r="L935" t="s">
        <v>26</v>
      </c>
      <c r="N935" t="s">
        <v>24</v>
      </c>
    </row>
    <row r="936" spans="1:14" x14ac:dyDescent="0.25">
      <c r="A936" t="s">
        <v>2257</v>
      </c>
      <c r="B936" t="s">
        <v>2258</v>
      </c>
      <c r="C936" t="s">
        <v>34</v>
      </c>
      <c r="D936" t="s">
        <v>21</v>
      </c>
      <c r="E936">
        <v>98665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43626</v>
      </c>
      <c r="L936" t="s">
        <v>26</v>
      </c>
      <c r="N936" t="s">
        <v>24</v>
      </c>
    </row>
    <row r="937" spans="1:14" x14ac:dyDescent="0.25">
      <c r="A937" t="s">
        <v>2259</v>
      </c>
      <c r="B937" t="s">
        <v>2260</v>
      </c>
      <c r="C937" t="s">
        <v>782</v>
      </c>
      <c r="D937" t="s">
        <v>21</v>
      </c>
      <c r="E937">
        <v>98043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43626</v>
      </c>
      <c r="L937" t="s">
        <v>26</v>
      </c>
      <c r="N937" t="s">
        <v>24</v>
      </c>
    </row>
    <row r="938" spans="1:14" x14ac:dyDescent="0.25">
      <c r="A938" t="s">
        <v>111</v>
      </c>
      <c r="B938" t="s">
        <v>2261</v>
      </c>
      <c r="C938" t="s">
        <v>34</v>
      </c>
      <c r="D938" t="s">
        <v>21</v>
      </c>
      <c r="E938">
        <v>98684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43626</v>
      </c>
      <c r="L938" t="s">
        <v>26</v>
      </c>
      <c r="N938" t="s">
        <v>24</v>
      </c>
    </row>
    <row r="939" spans="1:14" x14ac:dyDescent="0.25">
      <c r="A939" t="s">
        <v>2262</v>
      </c>
      <c r="B939" t="s">
        <v>2263</v>
      </c>
      <c r="C939" t="s">
        <v>782</v>
      </c>
      <c r="D939" t="s">
        <v>21</v>
      </c>
      <c r="E939">
        <v>98043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43626</v>
      </c>
      <c r="L939" t="s">
        <v>26</v>
      </c>
      <c r="N939" t="s">
        <v>24</v>
      </c>
    </row>
    <row r="940" spans="1:14" x14ac:dyDescent="0.25">
      <c r="A940" t="s">
        <v>994</v>
      </c>
      <c r="B940" t="s">
        <v>2264</v>
      </c>
      <c r="C940" t="s">
        <v>224</v>
      </c>
      <c r="D940" t="s">
        <v>21</v>
      </c>
      <c r="E940">
        <v>98155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43626</v>
      </c>
      <c r="L940" t="s">
        <v>26</v>
      </c>
      <c r="N940" t="s">
        <v>24</v>
      </c>
    </row>
    <row r="941" spans="1:14" x14ac:dyDescent="0.25">
      <c r="A941" t="s">
        <v>2265</v>
      </c>
      <c r="B941" t="s">
        <v>2266</v>
      </c>
      <c r="C941" t="s">
        <v>2267</v>
      </c>
      <c r="D941" t="s">
        <v>21</v>
      </c>
      <c r="E941">
        <v>98631</v>
      </c>
      <c r="F941" t="s">
        <v>23</v>
      </c>
      <c r="G941" t="s">
        <v>23</v>
      </c>
      <c r="H941" t="s">
        <v>24</v>
      </c>
      <c r="I941" t="s">
        <v>24</v>
      </c>
      <c r="J941" t="s">
        <v>25</v>
      </c>
      <c r="K941" s="1">
        <v>43626</v>
      </c>
      <c r="L941" t="s">
        <v>26</v>
      </c>
      <c r="N941" t="s">
        <v>24</v>
      </c>
    </row>
    <row r="942" spans="1:14" x14ac:dyDescent="0.25">
      <c r="A942" t="s">
        <v>2270</v>
      </c>
      <c r="B942" t="s">
        <v>2271</v>
      </c>
      <c r="C942" t="s">
        <v>323</v>
      </c>
      <c r="D942" t="s">
        <v>21</v>
      </c>
      <c r="E942">
        <v>98616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43626</v>
      </c>
      <c r="L942" t="s">
        <v>26</v>
      </c>
      <c r="N942" t="s">
        <v>24</v>
      </c>
    </row>
    <row r="943" spans="1:14" x14ac:dyDescent="0.25">
      <c r="A943" t="s">
        <v>316</v>
      </c>
      <c r="B943" t="s">
        <v>2272</v>
      </c>
      <c r="C943" t="s">
        <v>782</v>
      </c>
      <c r="D943" t="s">
        <v>21</v>
      </c>
      <c r="E943">
        <v>98043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43626</v>
      </c>
      <c r="L943" t="s">
        <v>26</v>
      </c>
      <c r="N943" t="s">
        <v>24</v>
      </c>
    </row>
    <row r="944" spans="1:14" x14ac:dyDescent="0.25">
      <c r="A944" t="s">
        <v>2273</v>
      </c>
      <c r="B944" t="s">
        <v>2274</v>
      </c>
      <c r="C944" t="s">
        <v>782</v>
      </c>
      <c r="D944" t="s">
        <v>21</v>
      </c>
      <c r="E944">
        <v>98043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43626</v>
      </c>
      <c r="L944" t="s">
        <v>26</v>
      </c>
      <c r="N944" t="s">
        <v>24</v>
      </c>
    </row>
    <row r="945" spans="1:14" x14ac:dyDescent="0.25">
      <c r="A945" t="s">
        <v>2275</v>
      </c>
      <c r="B945" t="s">
        <v>2276</v>
      </c>
      <c r="C945" t="s">
        <v>20</v>
      </c>
      <c r="D945" t="s">
        <v>21</v>
      </c>
      <c r="E945">
        <v>98119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43626</v>
      </c>
      <c r="L945" t="s">
        <v>26</v>
      </c>
      <c r="N945" t="s">
        <v>24</v>
      </c>
    </row>
    <row r="946" spans="1:14" x14ac:dyDescent="0.25">
      <c r="A946" t="s">
        <v>2277</v>
      </c>
      <c r="B946" t="s">
        <v>2278</v>
      </c>
      <c r="C946" t="s">
        <v>227</v>
      </c>
      <c r="D946" t="s">
        <v>21</v>
      </c>
      <c r="E946">
        <v>98225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43626</v>
      </c>
      <c r="L946" t="s">
        <v>26</v>
      </c>
      <c r="N946" t="s">
        <v>24</v>
      </c>
    </row>
    <row r="947" spans="1:14" x14ac:dyDescent="0.25">
      <c r="A947" t="s">
        <v>2279</v>
      </c>
      <c r="B947" t="s">
        <v>2280</v>
      </c>
      <c r="C947" t="s">
        <v>2162</v>
      </c>
      <c r="D947" t="s">
        <v>21</v>
      </c>
      <c r="E947">
        <v>98826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43626</v>
      </c>
      <c r="L947" t="s">
        <v>26</v>
      </c>
      <c r="N947" t="s">
        <v>24</v>
      </c>
    </row>
    <row r="948" spans="1:14" x14ac:dyDescent="0.25">
      <c r="A948" t="s">
        <v>2281</v>
      </c>
      <c r="B948" t="s">
        <v>2282</v>
      </c>
      <c r="C948" t="s">
        <v>227</v>
      </c>
      <c r="D948" t="s">
        <v>21</v>
      </c>
      <c r="E948">
        <v>98226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43626</v>
      </c>
      <c r="L948" t="s">
        <v>26</v>
      </c>
      <c r="N948" t="s">
        <v>24</v>
      </c>
    </row>
    <row r="949" spans="1:14" x14ac:dyDescent="0.25">
      <c r="A949" t="s">
        <v>2283</v>
      </c>
      <c r="B949" t="s">
        <v>2284</v>
      </c>
      <c r="C949" t="s">
        <v>782</v>
      </c>
      <c r="D949" t="s">
        <v>21</v>
      </c>
      <c r="E949">
        <v>98043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43626</v>
      </c>
      <c r="L949" t="s">
        <v>26</v>
      </c>
      <c r="N949" t="s">
        <v>24</v>
      </c>
    </row>
    <row r="950" spans="1:14" x14ac:dyDescent="0.25">
      <c r="A950" t="s">
        <v>479</v>
      </c>
      <c r="B950" t="s">
        <v>2285</v>
      </c>
      <c r="C950" t="s">
        <v>782</v>
      </c>
      <c r="D950" t="s">
        <v>21</v>
      </c>
      <c r="E950">
        <v>98043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43626</v>
      </c>
      <c r="L950" t="s">
        <v>26</v>
      </c>
      <c r="N950" t="s">
        <v>24</v>
      </c>
    </row>
    <row r="951" spans="1:14" x14ac:dyDescent="0.25">
      <c r="A951" t="s">
        <v>2286</v>
      </c>
      <c r="B951" t="s">
        <v>2287</v>
      </c>
      <c r="C951" t="s">
        <v>2288</v>
      </c>
      <c r="D951" t="s">
        <v>21</v>
      </c>
      <c r="E951">
        <v>98847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43626</v>
      </c>
      <c r="L951" t="s">
        <v>26</v>
      </c>
      <c r="N951" t="s">
        <v>24</v>
      </c>
    </row>
    <row r="952" spans="1:14" x14ac:dyDescent="0.25">
      <c r="A952" t="s">
        <v>2289</v>
      </c>
      <c r="B952" t="s">
        <v>2290</v>
      </c>
      <c r="C952" t="s">
        <v>53</v>
      </c>
      <c r="D952" t="s">
        <v>21</v>
      </c>
      <c r="E952">
        <v>98815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43626</v>
      </c>
      <c r="L952" t="s">
        <v>26</v>
      </c>
      <c r="N952" t="s">
        <v>24</v>
      </c>
    </row>
    <row r="953" spans="1:14" x14ac:dyDescent="0.25">
      <c r="A953" t="s">
        <v>2291</v>
      </c>
      <c r="B953" t="s">
        <v>2292</v>
      </c>
      <c r="C953" t="s">
        <v>782</v>
      </c>
      <c r="D953" t="s">
        <v>21</v>
      </c>
      <c r="E953">
        <v>98043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43626</v>
      </c>
      <c r="L953" t="s">
        <v>26</v>
      </c>
      <c r="N953" t="s">
        <v>24</v>
      </c>
    </row>
    <row r="954" spans="1:14" x14ac:dyDescent="0.25">
      <c r="A954" t="s">
        <v>2293</v>
      </c>
      <c r="B954" t="s">
        <v>2294</v>
      </c>
      <c r="C954" t="s">
        <v>255</v>
      </c>
      <c r="D954" t="s">
        <v>21</v>
      </c>
      <c r="E954">
        <v>98626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43626</v>
      </c>
      <c r="L954" t="s">
        <v>26</v>
      </c>
      <c r="N954" t="s">
        <v>24</v>
      </c>
    </row>
    <row r="955" spans="1:14" x14ac:dyDescent="0.25">
      <c r="A955" t="s">
        <v>77</v>
      </c>
      <c r="B955" t="s">
        <v>2295</v>
      </c>
      <c r="C955" t="s">
        <v>782</v>
      </c>
      <c r="D955" t="s">
        <v>21</v>
      </c>
      <c r="E955">
        <v>98043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43626</v>
      </c>
      <c r="L955" t="s">
        <v>26</v>
      </c>
      <c r="N955" t="s">
        <v>24</v>
      </c>
    </row>
    <row r="956" spans="1:14" x14ac:dyDescent="0.25">
      <c r="A956" t="s">
        <v>2296</v>
      </c>
      <c r="B956" t="s">
        <v>2297</v>
      </c>
      <c r="C956" t="s">
        <v>255</v>
      </c>
      <c r="D956" t="s">
        <v>21</v>
      </c>
      <c r="E956">
        <v>98626</v>
      </c>
      <c r="F956" t="s">
        <v>23</v>
      </c>
      <c r="G956" t="s">
        <v>23</v>
      </c>
      <c r="H956" t="s">
        <v>24</v>
      </c>
      <c r="I956" t="s">
        <v>24</v>
      </c>
      <c r="J956" t="s">
        <v>25</v>
      </c>
      <c r="K956" s="1">
        <v>43625</v>
      </c>
      <c r="L956" t="s">
        <v>26</v>
      </c>
      <c r="N956" t="s">
        <v>24</v>
      </c>
    </row>
    <row r="957" spans="1:14" x14ac:dyDescent="0.25">
      <c r="A957" t="s">
        <v>2298</v>
      </c>
      <c r="B957" t="s">
        <v>2299</v>
      </c>
      <c r="C957" t="s">
        <v>2300</v>
      </c>
      <c r="D957" t="s">
        <v>21</v>
      </c>
      <c r="E957">
        <v>98614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43625</v>
      </c>
      <c r="L957" t="s">
        <v>26</v>
      </c>
      <c r="N957" t="s">
        <v>24</v>
      </c>
    </row>
    <row r="958" spans="1:14" x14ac:dyDescent="0.25">
      <c r="A958" t="s">
        <v>2301</v>
      </c>
      <c r="B958" t="s">
        <v>2302</v>
      </c>
      <c r="C958" t="s">
        <v>2162</v>
      </c>
      <c r="D958" t="s">
        <v>21</v>
      </c>
      <c r="E958">
        <v>98826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43625</v>
      </c>
      <c r="L958" t="s">
        <v>26</v>
      </c>
      <c r="N958" t="s">
        <v>24</v>
      </c>
    </row>
    <row r="959" spans="1:14" x14ac:dyDescent="0.25">
      <c r="A959" t="s">
        <v>2303</v>
      </c>
      <c r="B959" t="s">
        <v>2304</v>
      </c>
      <c r="C959" t="s">
        <v>2305</v>
      </c>
      <c r="D959" t="s">
        <v>21</v>
      </c>
      <c r="E959">
        <v>98644</v>
      </c>
      <c r="F959" t="s">
        <v>23</v>
      </c>
      <c r="G959" t="s">
        <v>23</v>
      </c>
      <c r="H959" t="s">
        <v>24</v>
      </c>
      <c r="I959" t="s">
        <v>24</v>
      </c>
      <c r="J959" t="s">
        <v>25</v>
      </c>
      <c r="K959" s="1">
        <v>43625</v>
      </c>
      <c r="L959" t="s">
        <v>26</v>
      </c>
      <c r="N959" t="s">
        <v>24</v>
      </c>
    </row>
    <row r="960" spans="1:14" x14ac:dyDescent="0.25">
      <c r="A960" t="s">
        <v>2306</v>
      </c>
      <c r="B960" t="s">
        <v>2307</v>
      </c>
      <c r="C960" t="s">
        <v>227</v>
      </c>
      <c r="D960" t="s">
        <v>21</v>
      </c>
      <c r="E960">
        <v>98225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43624</v>
      </c>
      <c r="L960" t="s">
        <v>26</v>
      </c>
      <c r="N960" t="s">
        <v>24</v>
      </c>
    </row>
    <row r="961" spans="1:14" x14ac:dyDescent="0.25">
      <c r="A961" t="s">
        <v>2308</v>
      </c>
      <c r="B961" t="s">
        <v>2309</v>
      </c>
      <c r="C961" t="s">
        <v>403</v>
      </c>
      <c r="D961" t="s">
        <v>21</v>
      </c>
      <c r="E961">
        <v>98611</v>
      </c>
      <c r="F961" t="s">
        <v>23</v>
      </c>
      <c r="G961" t="s">
        <v>23</v>
      </c>
      <c r="H961" t="s">
        <v>24</v>
      </c>
      <c r="I961" t="s">
        <v>24</v>
      </c>
      <c r="J961" t="s">
        <v>25</v>
      </c>
      <c r="K961" s="1">
        <v>43624</v>
      </c>
      <c r="L961" t="s">
        <v>26</v>
      </c>
      <c r="N961" t="s">
        <v>24</v>
      </c>
    </row>
    <row r="962" spans="1:14" x14ac:dyDescent="0.25">
      <c r="A962" t="s">
        <v>2310</v>
      </c>
      <c r="B962" t="s">
        <v>2311</v>
      </c>
      <c r="C962" t="s">
        <v>630</v>
      </c>
      <c r="D962" t="s">
        <v>21</v>
      </c>
      <c r="E962">
        <v>98237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43624</v>
      </c>
      <c r="L962" t="s">
        <v>26</v>
      </c>
      <c r="N962" t="s">
        <v>24</v>
      </c>
    </row>
    <row r="963" spans="1:14" x14ac:dyDescent="0.25">
      <c r="A963" t="s">
        <v>2312</v>
      </c>
      <c r="B963" t="s">
        <v>2313</v>
      </c>
      <c r="C963" t="s">
        <v>1018</v>
      </c>
      <c r="D963" t="s">
        <v>21</v>
      </c>
      <c r="E963">
        <v>98531</v>
      </c>
      <c r="F963" t="s">
        <v>23</v>
      </c>
      <c r="G963" t="s">
        <v>23</v>
      </c>
      <c r="H963" t="s">
        <v>24</v>
      </c>
      <c r="I963" t="s">
        <v>24</v>
      </c>
      <c r="J963" t="s">
        <v>25</v>
      </c>
      <c r="K963" s="1">
        <v>43624</v>
      </c>
      <c r="L963" t="s">
        <v>26</v>
      </c>
      <c r="N963" t="s">
        <v>24</v>
      </c>
    </row>
    <row r="964" spans="1:14" x14ac:dyDescent="0.25">
      <c r="A964" t="s">
        <v>2314</v>
      </c>
      <c r="B964" t="s">
        <v>2315</v>
      </c>
      <c r="C964" t="s">
        <v>630</v>
      </c>
      <c r="D964" t="s">
        <v>21</v>
      </c>
      <c r="E964">
        <v>98237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43624</v>
      </c>
      <c r="L964" t="s">
        <v>26</v>
      </c>
      <c r="N964" t="s">
        <v>24</v>
      </c>
    </row>
    <row r="965" spans="1:14" x14ac:dyDescent="0.25">
      <c r="A965" t="s">
        <v>2316</v>
      </c>
      <c r="B965" t="s">
        <v>2317</v>
      </c>
      <c r="C965" t="s">
        <v>2318</v>
      </c>
      <c r="D965" t="s">
        <v>21</v>
      </c>
      <c r="E965">
        <v>98241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43624</v>
      </c>
      <c r="L965" t="s">
        <v>26</v>
      </c>
      <c r="N965" t="s">
        <v>24</v>
      </c>
    </row>
    <row r="966" spans="1:14" x14ac:dyDescent="0.25">
      <c r="A966" t="s">
        <v>2319</v>
      </c>
      <c r="B966" t="s">
        <v>2320</v>
      </c>
      <c r="C966" t="s">
        <v>331</v>
      </c>
      <c r="D966" t="s">
        <v>21</v>
      </c>
      <c r="E966">
        <v>98596</v>
      </c>
      <c r="F966" t="s">
        <v>23</v>
      </c>
      <c r="G966" t="s">
        <v>23</v>
      </c>
      <c r="H966" t="s">
        <v>24</v>
      </c>
      <c r="I966" t="s">
        <v>24</v>
      </c>
      <c r="J966" t="s">
        <v>25</v>
      </c>
      <c r="K966" s="1">
        <v>43624</v>
      </c>
      <c r="L966" t="s">
        <v>26</v>
      </c>
      <c r="N966" t="s">
        <v>24</v>
      </c>
    </row>
    <row r="967" spans="1:14" x14ac:dyDescent="0.25">
      <c r="A967" t="s">
        <v>2321</v>
      </c>
      <c r="B967" t="s">
        <v>2322</v>
      </c>
      <c r="C967" t="s">
        <v>2323</v>
      </c>
      <c r="D967" t="s">
        <v>21</v>
      </c>
      <c r="E967">
        <v>98283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43624</v>
      </c>
      <c r="L967" t="s">
        <v>26</v>
      </c>
      <c r="N967" t="s">
        <v>24</v>
      </c>
    </row>
    <row r="968" spans="1:14" x14ac:dyDescent="0.25">
      <c r="A968" t="s">
        <v>2324</v>
      </c>
      <c r="B968" t="s">
        <v>2325</v>
      </c>
      <c r="C968" t="s">
        <v>2326</v>
      </c>
      <c r="D968" t="s">
        <v>21</v>
      </c>
      <c r="E968">
        <v>98355</v>
      </c>
      <c r="F968" t="s">
        <v>23</v>
      </c>
      <c r="G968" t="s">
        <v>23</v>
      </c>
      <c r="H968" t="s">
        <v>24</v>
      </c>
      <c r="I968" t="s">
        <v>24</v>
      </c>
      <c r="J968" t="s">
        <v>25</v>
      </c>
      <c r="K968" s="1">
        <v>43624</v>
      </c>
      <c r="L968" t="s">
        <v>26</v>
      </c>
      <c r="N968" t="s">
        <v>24</v>
      </c>
    </row>
    <row r="969" spans="1:14" x14ac:dyDescent="0.25">
      <c r="A969" t="s">
        <v>2327</v>
      </c>
      <c r="B969" t="s">
        <v>2328</v>
      </c>
      <c r="C969" t="s">
        <v>2329</v>
      </c>
      <c r="D969" t="s">
        <v>21</v>
      </c>
      <c r="E969">
        <v>99143</v>
      </c>
      <c r="F969" t="s">
        <v>23</v>
      </c>
      <c r="G969" t="s">
        <v>23</v>
      </c>
      <c r="H969" t="s">
        <v>24</v>
      </c>
      <c r="I969" t="s">
        <v>24</v>
      </c>
      <c r="J969" t="s">
        <v>25</v>
      </c>
      <c r="K969" s="1">
        <v>43624</v>
      </c>
      <c r="L969" t="s">
        <v>26</v>
      </c>
      <c r="N969" t="s">
        <v>24</v>
      </c>
    </row>
    <row r="970" spans="1:14" x14ac:dyDescent="0.25">
      <c r="A970" t="s">
        <v>2330</v>
      </c>
      <c r="B970" t="s">
        <v>2331</v>
      </c>
      <c r="C970" t="s">
        <v>403</v>
      </c>
      <c r="D970" t="s">
        <v>21</v>
      </c>
      <c r="E970">
        <v>98611</v>
      </c>
      <c r="F970" t="s">
        <v>23</v>
      </c>
      <c r="G970" t="s">
        <v>23</v>
      </c>
      <c r="H970" t="s">
        <v>24</v>
      </c>
      <c r="I970" t="s">
        <v>24</v>
      </c>
      <c r="J970" t="s">
        <v>25</v>
      </c>
      <c r="K970" s="1">
        <v>43624</v>
      </c>
      <c r="L970" t="s">
        <v>26</v>
      </c>
      <c r="N970" t="s">
        <v>24</v>
      </c>
    </row>
    <row r="971" spans="1:14" x14ac:dyDescent="0.25">
      <c r="A971" t="s">
        <v>2332</v>
      </c>
      <c r="B971" t="s">
        <v>2333</v>
      </c>
      <c r="C971" t="s">
        <v>1018</v>
      </c>
      <c r="D971" t="s">
        <v>21</v>
      </c>
      <c r="E971">
        <v>98531</v>
      </c>
      <c r="F971" t="s">
        <v>23</v>
      </c>
      <c r="G971" t="s">
        <v>23</v>
      </c>
      <c r="H971" t="s">
        <v>24</v>
      </c>
      <c r="I971" t="s">
        <v>24</v>
      </c>
      <c r="J971" t="s">
        <v>25</v>
      </c>
      <c r="K971" s="1">
        <v>43624</v>
      </c>
      <c r="L971" t="s">
        <v>26</v>
      </c>
      <c r="N971" t="s">
        <v>24</v>
      </c>
    </row>
    <row r="972" spans="1:14" x14ac:dyDescent="0.25">
      <c r="A972" t="s">
        <v>2334</v>
      </c>
      <c r="B972" t="s">
        <v>2335</v>
      </c>
      <c r="C972" t="s">
        <v>286</v>
      </c>
      <c r="D972" t="s">
        <v>21</v>
      </c>
      <c r="E972">
        <v>98502</v>
      </c>
      <c r="F972" t="s">
        <v>23</v>
      </c>
      <c r="G972" t="s">
        <v>23</v>
      </c>
      <c r="H972" t="s">
        <v>24</v>
      </c>
      <c r="I972" t="s">
        <v>24</v>
      </c>
      <c r="J972" t="s">
        <v>25</v>
      </c>
      <c r="K972" s="1">
        <v>43623</v>
      </c>
      <c r="L972" t="s">
        <v>26</v>
      </c>
      <c r="N972" t="s">
        <v>24</v>
      </c>
    </row>
    <row r="973" spans="1:14" x14ac:dyDescent="0.25">
      <c r="A973" t="s">
        <v>2336</v>
      </c>
      <c r="B973" t="s">
        <v>2337</v>
      </c>
      <c r="C973" t="s">
        <v>286</v>
      </c>
      <c r="D973" t="s">
        <v>21</v>
      </c>
      <c r="E973">
        <v>98501</v>
      </c>
      <c r="F973" t="s">
        <v>23</v>
      </c>
      <c r="G973" t="s">
        <v>23</v>
      </c>
      <c r="H973" t="s">
        <v>24</v>
      </c>
      <c r="I973" t="s">
        <v>24</v>
      </c>
      <c r="J973" t="s">
        <v>25</v>
      </c>
      <c r="K973" s="1">
        <v>43623</v>
      </c>
      <c r="L973" t="s">
        <v>26</v>
      </c>
      <c r="N973" t="s">
        <v>24</v>
      </c>
    </row>
    <row r="974" spans="1:14" x14ac:dyDescent="0.25">
      <c r="A974" t="s">
        <v>2338</v>
      </c>
      <c r="B974" t="s">
        <v>2339</v>
      </c>
      <c r="C974" t="s">
        <v>286</v>
      </c>
      <c r="D974" t="s">
        <v>21</v>
      </c>
      <c r="E974">
        <v>98501</v>
      </c>
      <c r="F974" t="s">
        <v>23</v>
      </c>
      <c r="G974" t="s">
        <v>23</v>
      </c>
      <c r="H974" t="s">
        <v>24</v>
      </c>
      <c r="I974" t="s">
        <v>24</v>
      </c>
      <c r="J974" t="s">
        <v>25</v>
      </c>
      <c r="K974" s="1">
        <v>43623</v>
      </c>
      <c r="L974" t="s">
        <v>26</v>
      </c>
      <c r="N974" t="s">
        <v>24</v>
      </c>
    </row>
    <row r="975" spans="1:14" x14ac:dyDescent="0.25">
      <c r="A975" t="s">
        <v>2340</v>
      </c>
      <c r="B975" t="s">
        <v>2341</v>
      </c>
      <c r="C975" t="s">
        <v>286</v>
      </c>
      <c r="D975" t="s">
        <v>21</v>
      </c>
      <c r="E975">
        <v>98501</v>
      </c>
      <c r="F975" t="s">
        <v>23</v>
      </c>
      <c r="G975" t="s">
        <v>23</v>
      </c>
      <c r="H975" t="s">
        <v>24</v>
      </c>
      <c r="I975" t="s">
        <v>24</v>
      </c>
      <c r="J975" t="s">
        <v>25</v>
      </c>
      <c r="K975" s="1">
        <v>43623</v>
      </c>
      <c r="L975" t="s">
        <v>26</v>
      </c>
      <c r="N975" t="s">
        <v>24</v>
      </c>
    </row>
    <row r="976" spans="1:14" x14ac:dyDescent="0.25">
      <c r="A976" t="s">
        <v>2342</v>
      </c>
      <c r="B976" t="s">
        <v>2343</v>
      </c>
      <c r="C976" t="s">
        <v>286</v>
      </c>
      <c r="D976" t="s">
        <v>21</v>
      </c>
      <c r="E976">
        <v>98546</v>
      </c>
      <c r="F976" t="s">
        <v>23</v>
      </c>
      <c r="G976" t="s">
        <v>23</v>
      </c>
      <c r="H976" t="s">
        <v>24</v>
      </c>
      <c r="I976" t="s">
        <v>24</v>
      </c>
      <c r="J976" t="s">
        <v>25</v>
      </c>
      <c r="K976" s="1">
        <v>43623</v>
      </c>
      <c r="L976" t="s">
        <v>26</v>
      </c>
      <c r="N976" t="s">
        <v>24</v>
      </c>
    </row>
    <row r="977" spans="1:14" x14ac:dyDescent="0.25">
      <c r="A977" t="s">
        <v>2344</v>
      </c>
      <c r="B977" t="s">
        <v>2345</v>
      </c>
      <c r="C977" t="s">
        <v>286</v>
      </c>
      <c r="D977" t="s">
        <v>21</v>
      </c>
      <c r="E977">
        <v>98501</v>
      </c>
      <c r="F977" t="s">
        <v>23</v>
      </c>
      <c r="G977" t="s">
        <v>23</v>
      </c>
      <c r="H977" t="s">
        <v>24</v>
      </c>
      <c r="I977" t="s">
        <v>24</v>
      </c>
      <c r="J977" t="s">
        <v>25</v>
      </c>
      <c r="K977" s="1">
        <v>43623</v>
      </c>
      <c r="L977" t="s">
        <v>26</v>
      </c>
      <c r="N977" t="s">
        <v>24</v>
      </c>
    </row>
    <row r="978" spans="1:14" x14ac:dyDescent="0.25">
      <c r="A978" t="s">
        <v>2346</v>
      </c>
      <c r="B978" t="s">
        <v>2347</v>
      </c>
      <c r="C978" t="s">
        <v>286</v>
      </c>
      <c r="D978" t="s">
        <v>21</v>
      </c>
      <c r="E978">
        <v>98501</v>
      </c>
      <c r="F978" t="s">
        <v>23</v>
      </c>
      <c r="G978" t="s">
        <v>23</v>
      </c>
      <c r="H978" t="s">
        <v>24</v>
      </c>
      <c r="I978" t="s">
        <v>24</v>
      </c>
      <c r="J978" t="s">
        <v>25</v>
      </c>
      <c r="K978" s="1">
        <v>43623</v>
      </c>
      <c r="L978" t="s">
        <v>26</v>
      </c>
      <c r="N978" t="s">
        <v>24</v>
      </c>
    </row>
    <row r="979" spans="1:14" x14ac:dyDescent="0.25">
      <c r="A979" t="s">
        <v>2348</v>
      </c>
      <c r="B979" t="s">
        <v>2349</v>
      </c>
      <c r="C979" t="s">
        <v>286</v>
      </c>
      <c r="D979" t="s">
        <v>21</v>
      </c>
      <c r="E979">
        <v>98501</v>
      </c>
      <c r="F979" t="s">
        <v>23</v>
      </c>
      <c r="G979" t="s">
        <v>23</v>
      </c>
      <c r="H979" t="s">
        <v>24</v>
      </c>
      <c r="I979" t="s">
        <v>24</v>
      </c>
      <c r="J979" t="s">
        <v>25</v>
      </c>
      <c r="K979" s="1">
        <v>43623</v>
      </c>
      <c r="L979" t="s">
        <v>26</v>
      </c>
      <c r="N979" t="s">
        <v>24</v>
      </c>
    </row>
    <row r="980" spans="1:14" x14ac:dyDescent="0.25">
      <c r="A980" t="s">
        <v>2350</v>
      </c>
      <c r="B980" t="s">
        <v>2351</v>
      </c>
      <c r="C980" t="s">
        <v>286</v>
      </c>
      <c r="D980" t="s">
        <v>21</v>
      </c>
      <c r="E980">
        <v>98501</v>
      </c>
      <c r="F980" t="s">
        <v>23</v>
      </c>
      <c r="G980" t="s">
        <v>23</v>
      </c>
      <c r="H980" t="s">
        <v>24</v>
      </c>
      <c r="I980" t="s">
        <v>24</v>
      </c>
      <c r="J980" t="s">
        <v>25</v>
      </c>
      <c r="K980" s="1">
        <v>43623</v>
      </c>
      <c r="L980" t="s">
        <v>26</v>
      </c>
      <c r="N980" t="s">
        <v>24</v>
      </c>
    </row>
    <row r="981" spans="1:14" x14ac:dyDescent="0.25">
      <c r="A981" t="s">
        <v>2352</v>
      </c>
      <c r="B981" t="s">
        <v>2353</v>
      </c>
      <c r="C981" t="s">
        <v>286</v>
      </c>
      <c r="D981" t="s">
        <v>21</v>
      </c>
      <c r="E981">
        <v>98501</v>
      </c>
      <c r="F981" t="s">
        <v>23</v>
      </c>
      <c r="G981" t="s">
        <v>23</v>
      </c>
      <c r="H981" t="s">
        <v>24</v>
      </c>
      <c r="I981" t="s">
        <v>24</v>
      </c>
      <c r="J981" t="s">
        <v>25</v>
      </c>
      <c r="K981" s="1">
        <v>43623</v>
      </c>
      <c r="L981" t="s">
        <v>26</v>
      </c>
      <c r="N981" t="s">
        <v>24</v>
      </c>
    </row>
    <row r="982" spans="1:14" x14ac:dyDescent="0.25">
      <c r="A982" t="s">
        <v>2354</v>
      </c>
      <c r="B982" t="s">
        <v>2355</v>
      </c>
      <c r="C982" t="s">
        <v>286</v>
      </c>
      <c r="D982" t="s">
        <v>21</v>
      </c>
      <c r="E982">
        <v>98502</v>
      </c>
      <c r="F982" t="s">
        <v>23</v>
      </c>
      <c r="G982" t="s">
        <v>23</v>
      </c>
      <c r="H982" t="s">
        <v>24</v>
      </c>
      <c r="I982" t="s">
        <v>24</v>
      </c>
      <c r="J982" t="s">
        <v>25</v>
      </c>
      <c r="K982" s="1">
        <v>43623</v>
      </c>
      <c r="L982" t="s">
        <v>26</v>
      </c>
      <c r="N982" t="s">
        <v>24</v>
      </c>
    </row>
    <row r="983" spans="1:14" x14ac:dyDescent="0.25">
      <c r="A983" t="s">
        <v>2359</v>
      </c>
      <c r="B983" t="s">
        <v>2360</v>
      </c>
      <c r="C983" t="s">
        <v>2361</v>
      </c>
      <c r="D983" t="s">
        <v>21</v>
      </c>
      <c r="E983">
        <v>98582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43622</v>
      </c>
      <c r="L983" t="s">
        <v>26</v>
      </c>
      <c r="N983" t="s">
        <v>24</v>
      </c>
    </row>
    <row r="984" spans="1:14" x14ac:dyDescent="0.25">
      <c r="A984" t="s">
        <v>356</v>
      </c>
      <c r="B984" t="s">
        <v>2365</v>
      </c>
      <c r="C984" t="s">
        <v>261</v>
      </c>
      <c r="D984" t="s">
        <v>21</v>
      </c>
      <c r="E984">
        <v>99201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43622</v>
      </c>
      <c r="L984" t="s">
        <v>26</v>
      </c>
      <c r="N984" t="s">
        <v>24</v>
      </c>
    </row>
    <row r="985" spans="1:14" x14ac:dyDescent="0.25">
      <c r="A985" t="s">
        <v>242</v>
      </c>
      <c r="B985" t="s">
        <v>2366</v>
      </c>
      <c r="C985" t="s">
        <v>1397</v>
      </c>
      <c r="D985" t="s">
        <v>21</v>
      </c>
      <c r="E985">
        <v>99037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43622</v>
      </c>
      <c r="L985" t="s">
        <v>26</v>
      </c>
      <c r="N985" t="s">
        <v>24</v>
      </c>
    </row>
    <row r="986" spans="1:14" x14ac:dyDescent="0.25">
      <c r="A986" t="s">
        <v>242</v>
      </c>
      <c r="B986" t="s">
        <v>2367</v>
      </c>
      <c r="C986" t="s">
        <v>261</v>
      </c>
      <c r="D986" t="s">
        <v>21</v>
      </c>
      <c r="E986">
        <v>99202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43622</v>
      </c>
      <c r="L986" t="s">
        <v>26</v>
      </c>
      <c r="N986" t="s">
        <v>24</v>
      </c>
    </row>
    <row r="987" spans="1:14" x14ac:dyDescent="0.25">
      <c r="A987" t="s">
        <v>2368</v>
      </c>
      <c r="B987" t="s">
        <v>2369</v>
      </c>
      <c r="C987" t="s">
        <v>2370</v>
      </c>
      <c r="D987" t="s">
        <v>21</v>
      </c>
      <c r="E987">
        <v>98356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43622</v>
      </c>
      <c r="L987" t="s">
        <v>26</v>
      </c>
      <c r="N987" t="s">
        <v>24</v>
      </c>
    </row>
    <row r="988" spans="1:14" x14ac:dyDescent="0.25">
      <c r="A988" t="s">
        <v>2371</v>
      </c>
      <c r="B988" t="s">
        <v>2372</v>
      </c>
      <c r="C988" t="s">
        <v>151</v>
      </c>
      <c r="D988" t="s">
        <v>21</v>
      </c>
      <c r="E988">
        <v>98499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43622</v>
      </c>
      <c r="L988" t="s">
        <v>26</v>
      </c>
      <c r="N988" t="s">
        <v>24</v>
      </c>
    </row>
    <row r="989" spans="1:14" x14ac:dyDescent="0.25">
      <c r="A989" t="s">
        <v>2373</v>
      </c>
      <c r="B989" t="s">
        <v>2374</v>
      </c>
      <c r="C989" t="s">
        <v>2375</v>
      </c>
      <c r="D989" t="s">
        <v>21</v>
      </c>
      <c r="E989">
        <v>99005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43622</v>
      </c>
      <c r="L989" t="s">
        <v>26</v>
      </c>
      <c r="N989" t="s">
        <v>24</v>
      </c>
    </row>
    <row r="990" spans="1:14" x14ac:dyDescent="0.25">
      <c r="A990" t="s">
        <v>2376</v>
      </c>
      <c r="B990" t="s">
        <v>2377</v>
      </c>
      <c r="C990" t="s">
        <v>261</v>
      </c>
      <c r="D990" t="s">
        <v>21</v>
      </c>
      <c r="E990">
        <v>99202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43622</v>
      </c>
      <c r="L990" t="s">
        <v>26</v>
      </c>
      <c r="N990" t="s">
        <v>24</v>
      </c>
    </row>
    <row r="991" spans="1:14" x14ac:dyDescent="0.25">
      <c r="A991" t="s">
        <v>2378</v>
      </c>
      <c r="B991" t="s">
        <v>2379</v>
      </c>
      <c r="C991" t="s">
        <v>151</v>
      </c>
      <c r="D991" t="s">
        <v>21</v>
      </c>
      <c r="E991">
        <v>98499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43622</v>
      </c>
      <c r="L991" t="s">
        <v>26</v>
      </c>
      <c r="N991" t="s">
        <v>24</v>
      </c>
    </row>
    <row r="992" spans="1:14" x14ac:dyDescent="0.25">
      <c r="A992" t="s">
        <v>2380</v>
      </c>
      <c r="B992" t="s">
        <v>2381</v>
      </c>
      <c r="C992" t="s">
        <v>261</v>
      </c>
      <c r="D992" t="s">
        <v>21</v>
      </c>
      <c r="E992">
        <v>99208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43622</v>
      </c>
      <c r="L992" t="s">
        <v>26</v>
      </c>
      <c r="N992" t="s">
        <v>24</v>
      </c>
    </row>
    <row r="993" spans="1:14" x14ac:dyDescent="0.25">
      <c r="A993" t="s">
        <v>2382</v>
      </c>
      <c r="B993" t="s">
        <v>2383</v>
      </c>
      <c r="C993" t="s">
        <v>2384</v>
      </c>
      <c r="D993" t="s">
        <v>21</v>
      </c>
      <c r="E993">
        <v>98649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43622</v>
      </c>
      <c r="L993" t="s">
        <v>26</v>
      </c>
      <c r="N993" t="s">
        <v>24</v>
      </c>
    </row>
    <row r="994" spans="1:14" x14ac:dyDescent="0.25">
      <c r="A994" t="s">
        <v>2385</v>
      </c>
      <c r="B994" t="s">
        <v>2386</v>
      </c>
      <c r="C994" t="s">
        <v>151</v>
      </c>
      <c r="D994" t="s">
        <v>21</v>
      </c>
      <c r="E994">
        <v>98499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43622</v>
      </c>
      <c r="L994" t="s">
        <v>26</v>
      </c>
      <c r="N994" t="s">
        <v>24</v>
      </c>
    </row>
    <row r="995" spans="1:14" x14ac:dyDescent="0.25">
      <c r="A995" t="s">
        <v>2387</v>
      </c>
      <c r="B995" t="s">
        <v>2388</v>
      </c>
      <c r="C995" t="s">
        <v>115</v>
      </c>
      <c r="D995" t="s">
        <v>21</v>
      </c>
      <c r="E995">
        <v>98532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43622</v>
      </c>
      <c r="L995" t="s">
        <v>26</v>
      </c>
      <c r="N995" t="s">
        <v>24</v>
      </c>
    </row>
    <row r="996" spans="1:14" x14ac:dyDescent="0.25">
      <c r="A996" t="s">
        <v>2389</v>
      </c>
      <c r="B996" t="s">
        <v>2390</v>
      </c>
      <c r="C996" t="s">
        <v>151</v>
      </c>
      <c r="D996" t="s">
        <v>21</v>
      </c>
      <c r="E996">
        <v>98499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43622</v>
      </c>
      <c r="L996" t="s">
        <v>26</v>
      </c>
      <c r="N996" t="s">
        <v>24</v>
      </c>
    </row>
    <row r="997" spans="1:14" x14ac:dyDescent="0.25">
      <c r="A997" t="s">
        <v>2391</v>
      </c>
      <c r="B997" t="s">
        <v>2392</v>
      </c>
      <c r="C997" t="s">
        <v>304</v>
      </c>
      <c r="D997" t="s">
        <v>21</v>
      </c>
      <c r="E997">
        <v>98328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43622</v>
      </c>
      <c r="L997" t="s">
        <v>26</v>
      </c>
      <c r="N997" t="s">
        <v>24</v>
      </c>
    </row>
    <row r="998" spans="1:14" x14ac:dyDescent="0.25">
      <c r="A998" t="s">
        <v>2393</v>
      </c>
      <c r="B998" t="s">
        <v>2394</v>
      </c>
      <c r="C998" t="s">
        <v>304</v>
      </c>
      <c r="D998" t="s">
        <v>21</v>
      </c>
      <c r="E998">
        <v>98328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43622</v>
      </c>
      <c r="L998" t="s">
        <v>26</v>
      </c>
      <c r="N998" t="s">
        <v>24</v>
      </c>
    </row>
    <row r="999" spans="1:14" x14ac:dyDescent="0.25">
      <c r="A999" t="s">
        <v>2398</v>
      </c>
      <c r="B999" t="s">
        <v>2399</v>
      </c>
      <c r="C999" t="s">
        <v>907</v>
      </c>
      <c r="D999" t="s">
        <v>21</v>
      </c>
      <c r="E999">
        <v>98221</v>
      </c>
      <c r="F999" t="s">
        <v>23</v>
      </c>
      <c r="G999" t="s">
        <v>23</v>
      </c>
      <c r="H999" t="s">
        <v>24</v>
      </c>
      <c r="I999" t="s">
        <v>24</v>
      </c>
      <c r="J999" t="s">
        <v>25</v>
      </c>
      <c r="K999" s="1">
        <v>43621</v>
      </c>
      <c r="L999" t="s">
        <v>26</v>
      </c>
      <c r="N999" t="s">
        <v>24</v>
      </c>
    </row>
    <row r="1000" spans="1:14" x14ac:dyDescent="0.25">
      <c r="A1000" t="s">
        <v>2400</v>
      </c>
      <c r="B1000" t="s">
        <v>2401</v>
      </c>
      <c r="C1000" t="s">
        <v>657</v>
      </c>
      <c r="D1000" t="s">
        <v>21</v>
      </c>
      <c r="E1000">
        <v>98277</v>
      </c>
      <c r="F1000" t="s">
        <v>23</v>
      </c>
      <c r="G1000" t="s">
        <v>23</v>
      </c>
      <c r="H1000" t="s">
        <v>24</v>
      </c>
      <c r="I1000" t="s">
        <v>24</v>
      </c>
      <c r="J1000" t="s">
        <v>25</v>
      </c>
      <c r="K1000" s="1">
        <v>43621</v>
      </c>
      <c r="L1000" t="s">
        <v>26</v>
      </c>
      <c r="N1000" t="s">
        <v>24</v>
      </c>
    </row>
    <row r="1001" spans="1:14" x14ac:dyDescent="0.25">
      <c r="A1001" t="s">
        <v>2402</v>
      </c>
      <c r="B1001" t="s">
        <v>2403</v>
      </c>
      <c r="C1001" t="s">
        <v>657</v>
      </c>
      <c r="D1001" t="s">
        <v>21</v>
      </c>
      <c r="E1001">
        <v>98277</v>
      </c>
      <c r="F1001" t="s">
        <v>23</v>
      </c>
      <c r="G1001" t="s">
        <v>23</v>
      </c>
      <c r="H1001" t="s">
        <v>24</v>
      </c>
      <c r="I1001" t="s">
        <v>24</v>
      </c>
      <c r="J1001" t="s">
        <v>25</v>
      </c>
      <c r="K1001" s="1">
        <v>43621</v>
      </c>
      <c r="L1001" t="s">
        <v>26</v>
      </c>
      <c r="N1001" t="s">
        <v>24</v>
      </c>
    </row>
    <row r="1002" spans="1:14" x14ac:dyDescent="0.25">
      <c r="A1002" t="s">
        <v>316</v>
      </c>
      <c r="B1002" t="s">
        <v>2404</v>
      </c>
      <c r="C1002" t="s">
        <v>1041</v>
      </c>
      <c r="D1002" t="s">
        <v>21</v>
      </c>
      <c r="E1002">
        <v>98576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43621</v>
      </c>
      <c r="L1002" t="s">
        <v>26</v>
      </c>
      <c r="N1002" t="s">
        <v>24</v>
      </c>
    </row>
    <row r="1003" spans="1:14" x14ac:dyDescent="0.25">
      <c r="A1003" t="s">
        <v>2405</v>
      </c>
      <c r="B1003" t="s">
        <v>2406</v>
      </c>
      <c r="C1003" t="s">
        <v>743</v>
      </c>
      <c r="D1003" t="s">
        <v>21</v>
      </c>
      <c r="E1003">
        <v>98597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43621</v>
      </c>
      <c r="L1003" t="s">
        <v>26</v>
      </c>
      <c r="N1003" t="s">
        <v>24</v>
      </c>
    </row>
    <row r="1004" spans="1:14" x14ac:dyDescent="0.25">
      <c r="A1004" t="s">
        <v>2407</v>
      </c>
      <c r="B1004" t="s">
        <v>2408</v>
      </c>
      <c r="C1004" t="s">
        <v>657</v>
      </c>
      <c r="D1004" t="s">
        <v>21</v>
      </c>
      <c r="E1004">
        <v>98277</v>
      </c>
      <c r="F1004" t="s">
        <v>23</v>
      </c>
      <c r="G1004" t="s">
        <v>23</v>
      </c>
      <c r="H1004" t="s">
        <v>24</v>
      </c>
      <c r="I1004" t="s">
        <v>24</v>
      </c>
      <c r="J1004" t="s">
        <v>25</v>
      </c>
      <c r="K1004" s="1">
        <v>43621</v>
      </c>
      <c r="L1004" t="s">
        <v>26</v>
      </c>
      <c r="N1004" t="s">
        <v>24</v>
      </c>
    </row>
    <row r="1005" spans="1:14" x14ac:dyDescent="0.25">
      <c r="A1005" t="s">
        <v>2409</v>
      </c>
      <c r="B1005" t="s">
        <v>2410</v>
      </c>
      <c r="C1005" t="s">
        <v>657</v>
      </c>
      <c r="D1005" t="s">
        <v>21</v>
      </c>
      <c r="E1005">
        <v>98277</v>
      </c>
      <c r="F1005" t="s">
        <v>23</v>
      </c>
      <c r="G1005" t="s">
        <v>23</v>
      </c>
      <c r="H1005" t="s">
        <v>24</v>
      </c>
      <c r="I1005" t="s">
        <v>24</v>
      </c>
      <c r="J1005" t="s">
        <v>25</v>
      </c>
      <c r="K1005" s="1">
        <v>43621</v>
      </c>
      <c r="L1005" t="s">
        <v>26</v>
      </c>
      <c r="N1005" t="s">
        <v>24</v>
      </c>
    </row>
    <row r="1006" spans="1:14" x14ac:dyDescent="0.25">
      <c r="A1006" t="s">
        <v>2411</v>
      </c>
      <c r="B1006" t="s">
        <v>2412</v>
      </c>
      <c r="C1006" t="s">
        <v>2413</v>
      </c>
      <c r="D1006" t="s">
        <v>21</v>
      </c>
      <c r="E1006">
        <v>98239</v>
      </c>
      <c r="F1006" t="s">
        <v>23</v>
      </c>
      <c r="G1006" t="s">
        <v>23</v>
      </c>
      <c r="H1006" t="s">
        <v>24</v>
      </c>
      <c r="I1006" t="s">
        <v>24</v>
      </c>
      <c r="J1006" t="s">
        <v>25</v>
      </c>
      <c r="K1006" s="1">
        <v>43621</v>
      </c>
      <c r="L1006" t="s">
        <v>26</v>
      </c>
      <c r="N1006" t="s">
        <v>24</v>
      </c>
    </row>
    <row r="1007" spans="1:14" x14ac:dyDescent="0.25">
      <c r="A1007" t="s">
        <v>2414</v>
      </c>
      <c r="B1007" t="s">
        <v>2415</v>
      </c>
      <c r="C1007" t="s">
        <v>258</v>
      </c>
      <c r="D1007" t="s">
        <v>21</v>
      </c>
      <c r="E1007">
        <v>98292</v>
      </c>
      <c r="F1007" t="s">
        <v>23</v>
      </c>
      <c r="G1007" t="s">
        <v>23</v>
      </c>
      <c r="H1007" t="s">
        <v>24</v>
      </c>
      <c r="I1007" t="s">
        <v>24</v>
      </c>
      <c r="J1007" t="s">
        <v>25</v>
      </c>
      <c r="K1007" s="1">
        <v>43621</v>
      </c>
      <c r="L1007" t="s">
        <v>26</v>
      </c>
      <c r="N1007" t="s">
        <v>24</v>
      </c>
    </row>
    <row r="1008" spans="1:14" x14ac:dyDescent="0.25">
      <c r="A1008" t="s">
        <v>2416</v>
      </c>
      <c r="B1008" t="s">
        <v>2417</v>
      </c>
      <c r="C1008" t="s">
        <v>630</v>
      </c>
      <c r="D1008" t="s">
        <v>21</v>
      </c>
      <c r="E1008">
        <v>98237</v>
      </c>
      <c r="F1008" t="s">
        <v>23</v>
      </c>
      <c r="G1008" t="s">
        <v>23</v>
      </c>
      <c r="H1008" t="s">
        <v>24</v>
      </c>
      <c r="I1008" t="s">
        <v>24</v>
      </c>
      <c r="J1008" t="s">
        <v>25</v>
      </c>
      <c r="K1008" s="1">
        <v>43620</v>
      </c>
      <c r="L1008" t="s">
        <v>26</v>
      </c>
      <c r="N1008" t="s">
        <v>24</v>
      </c>
    </row>
    <row r="1009" spans="1:14" x14ac:dyDescent="0.25">
      <c r="A1009" t="s">
        <v>2418</v>
      </c>
      <c r="B1009" t="s">
        <v>2419</v>
      </c>
      <c r="C1009" t="s">
        <v>286</v>
      </c>
      <c r="D1009" t="s">
        <v>21</v>
      </c>
      <c r="E1009">
        <v>98501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43620</v>
      </c>
      <c r="L1009" t="s">
        <v>26</v>
      </c>
      <c r="N1009" t="s">
        <v>24</v>
      </c>
    </row>
    <row r="1010" spans="1:14" x14ac:dyDescent="0.25">
      <c r="A1010" t="s">
        <v>2420</v>
      </c>
      <c r="B1010" t="s">
        <v>2421</v>
      </c>
      <c r="C1010" t="s">
        <v>286</v>
      </c>
      <c r="D1010" t="s">
        <v>21</v>
      </c>
      <c r="E1010">
        <v>98502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43620</v>
      </c>
      <c r="L1010" t="s">
        <v>26</v>
      </c>
      <c r="N1010" t="s">
        <v>24</v>
      </c>
    </row>
    <row r="1011" spans="1:14" x14ac:dyDescent="0.25">
      <c r="A1011" t="s">
        <v>2422</v>
      </c>
      <c r="B1011" t="s">
        <v>2423</v>
      </c>
      <c r="C1011" t="s">
        <v>286</v>
      </c>
      <c r="D1011" t="s">
        <v>21</v>
      </c>
      <c r="E1011">
        <v>98501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43620</v>
      </c>
      <c r="L1011" t="s">
        <v>26</v>
      </c>
      <c r="N1011" t="s">
        <v>24</v>
      </c>
    </row>
    <row r="1012" spans="1:14" x14ac:dyDescent="0.25">
      <c r="A1012" t="s">
        <v>2424</v>
      </c>
      <c r="B1012" t="s">
        <v>2425</v>
      </c>
      <c r="C1012" t="s">
        <v>1270</v>
      </c>
      <c r="D1012" t="s">
        <v>21</v>
      </c>
      <c r="E1012">
        <v>98012</v>
      </c>
      <c r="F1012" t="s">
        <v>23</v>
      </c>
      <c r="G1012" t="s">
        <v>23</v>
      </c>
      <c r="H1012" t="s">
        <v>24</v>
      </c>
      <c r="I1012" t="s">
        <v>24</v>
      </c>
      <c r="J1012" t="s">
        <v>25</v>
      </c>
      <c r="K1012" s="1">
        <v>43620</v>
      </c>
      <c r="L1012" t="s">
        <v>26</v>
      </c>
      <c r="N1012" t="s">
        <v>24</v>
      </c>
    </row>
    <row r="1013" spans="1:14" x14ac:dyDescent="0.25">
      <c r="A1013" t="s">
        <v>2426</v>
      </c>
      <c r="B1013" t="s">
        <v>2427</v>
      </c>
      <c r="C1013" t="s">
        <v>286</v>
      </c>
      <c r="D1013" t="s">
        <v>21</v>
      </c>
      <c r="E1013">
        <v>98506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43620</v>
      </c>
      <c r="L1013" t="s">
        <v>26</v>
      </c>
      <c r="N1013" t="s">
        <v>24</v>
      </c>
    </row>
    <row r="1014" spans="1:14" x14ac:dyDescent="0.25">
      <c r="A1014" t="s">
        <v>2428</v>
      </c>
      <c r="B1014" t="s">
        <v>2429</v>
      </c>
      <c r="C1014" t="s">
        <v>286</v>
      </c>
      <c r="D1014" t="s">
        <v>21</v>
      </c>
      <c r="E1014">
        <v>98502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43620</v>
      </c>
      <c r="L1014" t="s">
        <v>26</v>
      </c>
      <c r="N1014" t="s">
        <v>24</v>
      </c>
    </row>
    <row r="1015" spans="1:14" x14ac:dyDescent="0.25">
      <c r="A1015" t="s">
        <v>1295</v>
      </c>
      <c r="B1015" t="s">
        <v>2430</v>
      </c>
      <c r="C1015" t="s">
        <v>286</v>
      </c>
      <c r="D1015" t="s">
        <v>21</v>
      </c>
      <c r="E1015">
        <v>98512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43620</v>
      </c>
      <c r="L1015" t="s">
        <v>26</v>
      </c>
      <c r="N1015" t="s">
        <v>24</v>
      </c>
    </row>
    <row r="1016" spans="1:14" x14ac:dyDescent="0.25">
      <c r="A1016" t="s">
        <v>2431</v>
      </c>
      <c r="B1016" t="s">
        <v>2432</v>
      </c>
      <c r="C1016" t="s">
        <v>286</v>
      </c>
      <c r="D1016" t="s">
        <v>21</v>
      </c>
      <c r="E1016">
        <v>98502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43620</v>
      </c>
      <c r="L1016" t="s">
        <v>26</v>
      </c>
      <c r="N1016" t="s">
        <v>24</v>
      </c>
    </row>
    <row r="1017" spans="1:14" x14ac:dyDescent="0.25">
      <c r="A1017" t="s">
        <v>2433</v>
      </c>
      <c r="B1017" t="s">
        <v>2434</v>
      </c>
      <c r="C1017" t="s">
        <v>286</v>
      </c>
      <c r="D1017" t="s">
        <v>21</v>
      </c>
      <c r="E1017">
        <v>98501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43620</v>
      </c>
      <c r="L1017" t="s">
        <v>26</v>
      </c>
      <c r="N1017" t="s">
        <v>24</v>
      </c>
    </row>
    <row r="1018" spans="1:14" x14ac:dyDescent="0.25">
      <c r="A1018" t="s">
        <v>2435</v>
      </c>
      <c r="B1018" t="s">
        <v>2436</v>
      </c>
      <c r="C1018" t="s">
        <v>286</v>
      </c>
      <c r="D1018" t="s">
        <v>21</v>
      </c>
      <c r="E1018">
        <v>98502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43620</v>
      </c>
      <c r="L1018" t="s">
        <v>26</v>
      </c>
      <c r="N1018" t="s">
        <v>24</v>
      </c>
    </row>
    <row r="1019" spans="1:14" x14ac:dyDescent="0.25">
      <c r="A1019" t="s">
        <v>2437</v>
      </c>
      <c r="B1019" t="s">
        <v>2438</v>
      </c>
      <c r="C1019" t="s">
        <v>34</v>
      </c>
      <c r="D1019" t="s">
        <v>21</v>
      </c>
      <c r="E1019">
        <v>98683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43619</v>
      </c>
      <c r="L1019" t="s">
        <v>26</v>
      </c>
      <c r="N1019" t="s">
        <v>24</v>
      </c>
    </row>
    <row r="1020" spans="1:14" x14ac:dyDescent="0.25">
      <c r="A1020" t="s">
        <v>2439</v>
      </c>
      <c r="B1020" t="s">
        <v>2440</v>
      </c>
      <c r="C1020" t="s">
        <v>34</v>
      </c>
      <c r="D1020" t="s">
        <v>21</v>
      </c>
      <c r="E1020">
        <v>98663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43619</v>
      </c>
      <c r="L1020" t="s">
        <v>26</v>
      </c>
      <c r="N1020" t="s">
        <v>24</v>
      </c>
    </row>
    <row r="1021" spans="1:14" x14ac:dyDescent="0.25">
      <c r="A1021" t="s">
        <v>2441</v>
      </c>
      <c r="B1021" t="s">
        <v>2442</v>
      </c>
      <c r="C1021" t="s">
        <v>34</v>
      </c>
      <c r="D1021" t="s">
        <v>21</v>
      </c>
      <c r="E1021">
        <v>98682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43619</v>
      </c>
      <c r="L1021" t="s">
        <v>26</v>
      </c>
      <c r="N1021" t="s">
        <v>24</v>
      </c>
    </row>
    <row r="1022" spans="1:14" x14ac:dyDescent="0.25">
      <c r="A1022" t="s">
        <v>2443</v>
      </c>
      <c r="B1022" t="s">
        <v>2442</v>
      </c>
      <c r="C1022" t="s">
        <v>34</v>
      </c>
      <c r="D1022" t="s">
        <v>21</v>
      </c>
      <c r="E1022">
        <v>98682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43619</v>
      </c>
      <c r="L1022" t="s">
        <v>26</v>
      </c>
      <c r="N1022" t="s">
        <v>24</v>
      </c>
    </row>
    <row r="1023" spans="1:14" x14ac:dyDescent="0.25">
      <c r="A1023" t="s">
        <v>2444</v>
      </c>
      <c r="B1023" t="s">
        <v>2445</v>
      </c>
      <c r="C1023" t="s">
        <v>470</v>
      </c>
      <c r="D1023" t="s">
        <v>21</v>
      </c>
      <c r="E1023">
        <v>98148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43619</v>
      </c>
      <c r="L1023" t="s">
        <v>26</v>
      </c>
      <c r="N1023" t="s">
        <v>24</v>
      </c>
    </row>
    <row r="1024" spans="1:14" x14ac:dyDescent="0.25">
      <c r="A1024" t="s">
        <v>994</v>
      </c>
      <c r="B1024" t="s">
        <v>2446</v>
      </c>
      <c r="C1024" t="s">
        <v>34</v>
      </c>
      <c r="D1024" t="s">
        <v>21</v>
      </c>
      <c r="E1024">
        <v>98682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43619</v>
      </c>
      <c r="L1024" t="s">
        <v>26</v>
      </c>
      <c r="N1024" t="s">
        <v>24</v>
      </c>
    </row>
    <row r="1025" spans="1:14" x14ac:dyDescent="0.25">
      <c r="A1025" t="s">
        <v>264</v>
      </c>
      <c r="B1025" t="s">
        <v>2447</v>
      </c>
      <c r="C1025" t="s">
        <v>34</v>
      </c>
      <c r="D1025" t="s">
        <v>21</v>
      </c>
      <c r="E1025">
        <v>98664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43619</v>
      </c>
      <c r="L1025" t="s">
        <v>26</v>
      </c>
      <c r="N1025" t="s">
        <v>24</v>
      </c>
    </row>
    <row r="1026" spans="1:14" x14ac:dyDescent="0.25">
      <c r="A1026" t="s">
        <v>2448</v>
      </c>
      <c r="B1026" t="s">
        <v>2449</v>
      </c>
      <c r="C1026" t="s">
        <v>20</v>
      </c>
      <c r="D1026" t="s">
        <v>21</v>
      </c>
      <c r="E1026">
        <v>98112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43619</v>
      </c>
      <c r="L1026" t="s">
        <v>26</v>
      </c>
      <c r="N1026" t="s">
        <v>24</v>
      </c>
    </row>
    <row r="1027" spans="1:14" x14ac:dyDescent="0.25">
      <c r="A1027" t="s">
        <v>2450</v>
      </c>
      <c r="B1027" t="s">
        <v>2451</v>
      </c>
      <c r="C1027" t="s">
        <v>108</v>
      </c>
      <c r="D1027" t="s">
        <v>21</v>
      </c>
      <c r="E1027">
        <v>98203</v>
      </c>
      <c r="F1027" t="s">
        <v>23</v>
      </c>
      <c r="G1027" t="s">
        <v>23</v>
      </c>
      <c r="H1027" t="s">
        <v>24</v>
      </c>
      <c r="I1027" t="s">
        <v>24</v>
      </c>
      <c r="J1027" t="s">
        <v>25</v>
      </c>
      <c r="K1027" s="1">
        <v>43619</v>
      </c>
      <c r="L1027" t="s">
        <v>26</v>
      </c>
      <c r="N1027" t="s">
        <v>24</v>
      </c>
    </row>
    <row r="1028" spans="1:14" x14ac:dyDescent="0.25">
      <c r="A1028" t="s">
        <v>2452</v>
      </c>
      <c r="B1028" t="s">
        <v>2453</v>
      </c>
      <c r="C1028" t="s">
        <v>1752</v>
      </c>
      <c r="D1028" t="s">
        <v>21</v>
      </c>
      <c r="E1028">
        <v>98245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43619</v>
      </c>
      <c r="L1028" t="s">
        <v>26</v>
      </c>
      <c r="N1028" t="s">
        <v>24</v>
      </c>
    </row>
    <row r="1029" spans="1:14" x14ac:dyDescent="0.25">
      <c r="A1029" t="s">
        <v>405</v>
      </c>
      <c r="B1029" t="s">
        <v>2454</v>
      </c>
      <c r="C1029" t="s">
        <v>470</v>
      </c>
      <c r="D1029" t="s">
        <v>21</v>
      </c>
      <c r="E1029">
        <v>98168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43619</v>
      </c>
      <c r="L1029" t="s">
        <v>26</v>
      </c>
      <c r="N1029" t="s">
        <v>24</v>
      </c>
    </row>
    <row r="1030" spans="1:14" x14ac:dyDescent="0.25">
      <c r="A1030" t="s">
        <v>2455</v>
      </c>
      <c r="B1030" t="s">
        <v>2456</v>
      </c>
      <c r="C1030" t="s">
        <v>34</v>
      </c>
      <c r="D1030" t="s">
        <v>21</v>
      </c>
      <c r="E1030">
        <v>98682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43619</v>
      </c>
      <c r="L1030" t="s">
        <v>26</v>
      </c>
      <c r="N1030" t="s">
        <v>24</v>
      </c>
    </row>
    <row r="1031" spans="1:14" x14ac:dyDescent="0.25">
      <c r="A1031" t="s">
        <v>71</v>
      </c>
      <c r="B1031" t="s">
        <v>2457</v>
      </c>
      <c r="C1031" t="s">
        <v>470</v>
      </c>
      <c r="D1031" t="s">
        <v>21</v>
      </c>
      <c r="E1031">
        <v>98168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43619</v>
      </c>
      <c r="L1031" t="s">
        <v>26</v>
      </c>
      <c r="N1031" t="s">
        <v>24</v>
      </c>
    </row>
    <row r="1032" spans="1:14" x14ac:dyDescent="0.25">
      <c r="A1032" t="s">
        <v>2458</v>
      </c>
      <c r="B1032" t="s">
        <v>2459</v>
      </c>
      <c r="C1032" t="s">
        <v>20</v>
      </c>
      <c r="D1032" t="s">
        <v>21</v>
      </c>
      <c r="E1032">
        <v>98118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43619</v>
      </c>
      <c r="L1032" t="s">
        <v>26</v>
      </c>
      <c r="N1032" t="s">
        <v>24</v>
      </c>
    </row>
    <row r="1033" spans="1:14" x14ac:dyDescent="0.25">
      <c r="A1033" t="s">
        <v>2460</v>
      </c>
      <c r="B1033" t="s">
        <v>2461</v>
      </c>
      <c r="C1033" t="s">
        <v>34</v>
      </c>
      <c r="D1033" t="s">
        <v>21</v>
      </c>
      <c r="E1033">
        <v>98682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43619</v>
      </c>
      <c r="L1033" t="s">
        <v>26</v>
      </c>
      <c r="N1033" t="s">
        <v>24</v>
      </c>
    </row>
    <row r="1034" spans="1:14" x14ac:dyDescent="0.25">
      <c r="A1034" t="s">
        <v>2462</v>
      </c>
      <c r="B1034" t="s">
        <v>2463</v>
      </c>
      <c r="C1034" t="s">
        <v>34</v>
      </c>
      <c r="D1034" t="s">
        <v>21</v>
      </c>
      <c r="E1034">
        <v>98684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43619</v>
      </c>
      <c r="L1034" t="s">
        <v>26</v>
      </c>
      <c r="N1034" t="s">
        <v>24</v>
      </c>
    </row>
    <row r="1035" spans="1:14" x14ac:dyDescent="0.25">
      <c r="A1035" t="s">
        <v>77</v>
      </c>
      <c r="B1035" t="s">
        <v>2464</v>
      </c>
      <c r="C1035" t="s">
        <v>20</v>
      </c>
      <c r="D1035" t="s">
        <v>21</v>
      </c>
      <c r="E1035">
        <v>98112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43619</v>
      </c>
      <c r="L1035" t="s">
        <v>26</v>
      </c>
      <c r="N1035" t="s">
        <v>24</v>
      </c>
    </row>
    <row r="1036" spans="1:14" x14ac:dyDescent="0.25">
      <c r="A1036" t="s">
        <v>2465</v>
      </c>
      <c r="B1036" t="s">
        <v>2466</v>
      </c>
      <c r="C1036" t="s">
        <v>470</v>
      </c>
      <c r="D1036" t="s">
        <v>21</v>
      </c>
      <c r="E1036">
        <v>98168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43619</v>
      </c>
      <c r="L1036" t="s">
        <v>26</v>
      </c>
      <c r="N1036" t="s">
        <v>24</v>
      </c>
    </row>
    <row r="1037" spans="1:14" x14ac:dyDescent="0.25">
      <c r="A1037" t="s">
        <v>2467</v>
      </c>
      <c r="B1037" t="s">
        <v>2468</v>
      </c>
      <c r="C1037" t="s">
        <v>548</v>
      </c>
      <c r="D1037" t="s">
        <v>21</v>
      </c>
      <c r="E1037">
        <v>98584</v>
      </c>
      <c r="F1037" t="s">
        <v>23</v>
      </c>
      <c r="G1037" t="s">
        <v>23</v>
      </c>
      <c r="H1037" t="s">
        <v>24</v>
      </c>
      <c r="I1037" t="s">
        <v>24</v>
      </c>
      <c r="J1037" t="s">
        <v>25</v>
      </c>
      <c r="K1037" s="1">
        <v>43618</v>
      </c>
      <c r="L1037" t="s">
        <v>26</v>
      </c>
      <c r="N1037" t="s">
        <v>24</v>
      </c>
    </row>
    <row r="1038" spans="1:14" x14ac:dyDescent="0.25">
      <c r="A1038" t="s">
        <v>2469</v>
      </c>
      <c r="B1038" t="s">
        <v>2470</v>
      </c>
      <c r="C1038" t="s">
        <v>1752</v>
      </c>
      <c r="D1038" t="s">
        <v>21</v>
      </c>
      <c r="E1038">
        <v>98245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43618</v>
      </c>
      <c r="L1038" t="s">
        <v>26</v>
      </c>
      <c r="N1038" t="s">
        <v>24</v>
      </c>
    </row>
    <row r="1039" spans="1:14" x14ac:dyDescent="0.25">
      <c r="A1039" t="s">
        <v>2471</v>
      </c>
      <c r="B1039" t="s">
        <v>2472</v>
      </c>
      <c r="C1039" t="s">
        <v>1752</v>
      </c>
      <c r="D1039" t="s">
        <v>21</v>
      </c>
      <c r="E1039">
        <v>98245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43618</v>
      </c>
      <c r="L1039" t="s">
        <v>26</v>
      </c>
      <c r="N1039" t="s">
        <v>24</v>
      </c>
    </row>
    <row r="1040" spans="1:14" x14ac:dyDescent="0.25">
      <c r="A1040" t="s">
        <v>2473</v>
      </c>
      <c r="B1040" t="s">
        <v>2474</v>
      </c>
      <c r="C1040" t="s">
        <v>548</v>
      </c>
      <c r="D1040" t="s">
        <v>21</v>
      </c>
      <c r="E1040">
        <v>98584</v>
      </c>
      <c r="F1040" t="s">
        <v>23</v>
      </c>
      <c r="G1040" t="s">
        <v>23</v>
      </c>
      <c r="H1040" t="s">
        <v>24</v>
      </c>
      <c r="I1040" t="s">
        <v>24</v>
      </c>
      <c r="J1040" t="s">
        <v>25</v>
      </c>
      <c r="K1040" s="1">
        <v>43618</v>
      </c>
      <c r="L1040" t="s">
        <v>26</v>
      </c>
      <c r="N1040" t="s">
        <v>24</v>
      </c>
    </row>
    <row r="1041" spans="1:14" x14ac:dyDescent="0.25">
      <c r="A1041" t="s">
        <v>2475</v>
      </c>
      <c r="B1041" t="s">
        <v>2476</v>
      </c>
      <c r="C1041" t="s">
        <v>532</v>
      </c>
      <c r="D1041" t="s">
        <v>21</v>
      </c>
      <c r="E1041">
        <v>98528</v>
      </c>
      <c r="F1041" t="s">
        <v>23</v>
      </c>
      <c r="G1041" t="s">
        <v>23</v>
      </c>
      <c r="H1041" t="s">
        <v>24</v>
      </c>
      <c r="I1041" t="s">
        <v>24</v>
      </c>
      <c r="J1041" t="s">
        <v>25</v>
      </c>
      <c r="K1041" s="1">
        <v>43618</v>
      </c>
      <c r="L1041" t="s">
        <v>26</v>
      </c>
      <c r="N1041" t="s">
        <v>24</v>
      </c>
    </row>
    <row r="1042" spans="1:14" x14ac:dyDescent="0.25">
      <c r="A1042" t="s">
        <v>2477</v>
      </c>
      <c r="B1042" t="s">
        <v>2478</v>
      </c>
      <c r="C1042" t="s">
        <v>1752</v>
      </c>
      <c r="D1042" t="s">
        <v>21</v>
      </c>
      <c r="E1042">
        <v>98245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43618</v>
      </c>
      <c r="L1042" t="s">
        <v>26</v>
      </c>
      <c r="N1042" t="s">
        <v>24</v>
      </c>
    </row>
    <row r="1043" spans="1:14" x14ac:dyDescent="0.25">
      <c r="A1043" t="s">
        <v>2479</v>
      </c>
      <c r="B1043" t="s">
        <v>2480</v>
      </c>
      <c r="C1043" t="s">
        <v>2481</v>
      </c>
      <c r="D1043" t="s">
        <v>21</v>
      </c>
      <c r="E1043">
        <v>98280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43618</v>
      </c>
      <c r="L1043" t="s">
        <v>26</v>
      </c>
      <c r="N1043" t="s">
        <v>24</v>
      </c>
    </row>
    <row r="1044" spans="1:14" x14ac:dyDescent="0.25">
      <c r="A1044" t="s">
        <v>2482</v>
      </c>
      <c r="B1044" t="s">
        <v>2483</v>
      </c>
      <c r="C1044" t="s">
        <v>224</v>
      </c>
      <c r="D1044" t="s">
        <v>21</v>
      </c>
      <c r="E1044">
        <v>98155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43617</v>
      </c>
      <c r="L1044" t="s">
        <v>26</v>
      </c>
      <c r="N1044" t="s">
        <v>24</v>
      </c>
    </row>
    <row r="1045" spans="1:14" x14ac:dyDescent="0.25">
      <c r="A1045" t="s">
        <v>1524</v>
      </c>
      <c r="B1045" t="s">
        <v>2484</v>
      </c>
      <c r="C1045" t="s">
        <v>460</v>
      </c>
      <c r="D1045" t="s">
        <v>21</v>
      </c>
      <c r="E1045">
        <v>98290</v>
      </c>
      <c r="F1045" t="s">
        <v>23</v>
      </c>
      <c r="G1045" t="s">
        <v>23</v>
      </c>
      <c r="H1045" t="s">
        <v>24</v>
      </c>
      <c r="I1045" t="s">
        <v>24</v>
      </c>
      <c r="J1045" t="s">
        <v>25</v>
      </c>
      <c r="K1045" s="1">
        <v>43617</v>
      </c>
      <c r="L1045" t="s">
        <v>26</v>
      </c>
      <c r="N1045" t="s">
        <v>24</v>
      </c>
    </row>
    <row r="1046" spans="1:14" x14ac:dyDescent="0.25">
      <c r="A1046" t="s">
        <v>2485</v>
      </c>
      <c r="B1046" t="s">
        <v>2486</v>
      </c>
      <c r="C1046" t="s">
        <v>460</v>
      </c>
      <c r="D1046" t="s">
        <v>21</v>
      </c>
      <c r="E1046">
        <v>98296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43617</v>
      </c>
      <c r="L1046" t="s">
        <v>26</v>
      </c>
      <c r="N1046" t="s">
        <v>24</v>
      </c>
    </row>
    <row r="1047" spans="1:14" x14ac:dyDescent="0.25">
      <c r="A1047" t="s">
        <v>2487</v>
      </c>
      <c r="B1047" t="s">
        <v>2488</v>
      </c>
      <c r="C1047" t="s">
        <v>206</v>
      </c>
      <c r="D1047" t="s">
        <v>21</v>
      </c>
      <c r="E1047">
        <v>98272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43617</v>
      </c>
      <c r="L1047" t="s">
        <v>26</v>
      </c>
      <c r="N1047" t="s">
        <v>24</v>
      </c>
    </row>
    <row r="1048" spans="1:14" x14ac:dyDescent="0.25">
      <c r="A1048" t="s">
        <v>2489</v>
      </c>
      <c r="B1048" t="s">
        <v>2490</v>
      </c>
      <c r="C1048" t="s">
        <v>1145</v>
      </c>
      <c r="D1048" t="s">
        <v>21</v>
      </c>
      <c r="E1048">
        <v>98294</v>
      </c>
      <c r="F1048" t="s">
        <v>23</v>
      </c>
      <c r="G1048" t="s">
        <v>23</v>
      </c>
      <c r="H1048" t="s">
        <v>24</v>
      </c>
      <c r="I1048" t="s">
        <v>24</v>
      </c>
      <c r="J1048" t="s">
        <v>25</v>
      </c>
      <c r="K1048" s="1">
        <v>43617</v>
      </c>
      <c r="L1048" t="s">
        <v>26</v>
      </c>
      <c r="N1048" t="s">
        <v>24</v>
      </c>
    </row>
    <row r="1049" spans="1:14" x14ac:dyDescent="0.25">
      <c r="A1049" t="s">
        <v>450</v>
      </c>
      <c r="B1049" t="s">
        <v>2491</v>
      </c>
      <c r="C1049" t="s">
        <v>224</v>
      </c>
      <c r="D1049" t="s">
        <v>21</v>
      </c>
      <c r="E1049">
        <v>98133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43616</v>
      </c>
      <c r="L1049" t="s">
        <v>26</v>
      </c>
      <c r="N1049" t="s">
        <v>24</v>
      </c>
    </row>
    <row r="1050" spans="1:14" x14ac:dyDescent="0.25">
      <c r="A1050" t="s">
        <v>2492</v>
      </c>
      <c r="B1050" t="s">
        <v>2493</v>
      </c>
      <c r="C1050" t="s">
        <v>470</v>
      </c>
      <c r="D1050" t="s">
        <v>21</v>
      </c>
      <c r="E1050">
        <v>98166</v>
      </c>
      <c r="F1050" t="s">
        <v>23</v>
      </c>
      <c r="G1050" t="s">
        <v>23</v>
      </c>
      <c r="H1050" t="s">
        <v>24</v>
      </c>
      <c r="I1050" t="s">
        <v>24</v>
      </c>
      <c r="J1050" t="s">
        <v>25</v>
      </c>
      <c r="K1050" s="1">
        <v>43616</v>
      </c>
      <c r="L1050" t="s">
        <v>26</v>
      </c>
      <c r="N1050" t="s">
        <v>24</v>
      </c>
    </row>
    <row r="1051" spans="1:14" x14ac:dyDescent="0.25">
      <c r="A1051" t="s">
        <v>2494</v>
      </c>
      <c r="B1051" t="s">
        <v>2495</v>
      </c>
      <c r="C1051" t="s">
        <v>224</v>
      </c>
      <c r="D1051" t="s">
        <v>21</v>
      </c>
      <c r="E1051">
        <v>98133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43616</v>
      </c>
      <c r="L1051" t="s">
        <v>26</v>
      </c>
      <c r="N1051" t="s">
        <v>24</v>
      </c>
    </row>
    <row r="1052" spans="1:14" x14ac:dyDescent="0.25">
      <c r="A1052" t="s">
        <v>291</v>
      </c>
      <c r="B1052" t="s">
        <v>2496</v>
      </c>
      <c r="C1052" t="s">
        <v>443</v>
      </c>
      <c r="D1052" t="s">
        <v>21</v>
      </c>
      <c r="E1052">
        <v>98057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43616</v>
      </c>
      <c r="L1052" t="s">
        <v>26</v>
      </c>
      <c r="N1052" t="s">
        <v>24</v>
      </c>
    </row>
    <row r="1053" spans="1:14" x14ac:dyDescent="0.25">
      <c r="A1053" t="s">
        <v>2497</v>
      </c>
      <c r="B1053" t="s">
        <v>2498</v>
      </c>
      <c r="C1053" t="s">
        <v>224</v>
      </c>
      <c r="D1053" t="s">
        <v>21</v>
      </c>
      <c r="E1053">
        <v>98133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43616</v>
      </c>
      <c r="L1053" t="s">
        <v>26</v>
      </c>
      <c r="N1053" t="s">
        <v>24</v>
      </c>
    </row>
    <row r="1054" spans="1:14" x14ac:dyDescent="0.25">
      <c r="A1054" t="s">
        <v>2499</v>
      </c>
      <c r="B1054" t="s">
        <v>2500</v>
      </c>
      <c r="C1054" t="s">
        <v>470</v>
      </c>
      <c r="D1054" t="s">
        <v>21</v>
      </c>
      <c r="E1054">
        <v>98166</v>
      </c>
      <c r="F1054" t="s">
        <v>23</v>
      </c>
      <c r="G1054" t="s">
        <v>23</v>
      </c>
      <c r="H1054" t="s">
        <v>24</v>
      </c>
      <c r="I1054" t="s">
        <v>24</v>
      </c>
      <c r="J1054" t="s">
        <v>25</v>
      </c>
      <c r="K1054" s="1">
        <v>43615</v>
      </c>
      <c r="L1054" t="s">
        <v>26</v>
      </c>
      <c r="N1054" t="s">
        <v>24</v>
      </c>
    </row>
    <row r="1055" spans="1:14" x14ac:dyDescent="0.25">
      <c r="A1055" t="s">
        <v>2501</v>
      </c>
      <c r="B1055" t="s">
        <v>2502</v>
      </c>
      <c r="C1055" t="s">
        <v>1542</v>
      </c>
      <c r="D1055" t="s">
        <v>21</v>
      </c>
      <c r="E1055">
        <v>98362</v>
      </c>
      <c r="F1055" t="s">
        <v>23</v>
      </c>
      <c r="G1055" t="s">
        <v>23</v>
      </c>
      <c r="H1055" t="s">
        <v>24</v>
      </c>
      <c r="I1055" t="s">
        <v>24</v>
      </c>
      <c r="J1055" t="s">
        <v>25</v>
      </c>
      <c r="K1055" s="1">
        <v>43615</v>
      </c>
      <c r="L1055" t="s">
        <v>26</v>
      </c>
      <c r="N1055" t="s">
        <v>24</v>
      </c>
    </row>
    <row r="1056" spans="1:14" x14ac:dyDescent="0.25">
      <c r="A1056" t="s">
        <v>2507</v>
      </c>
      <c r="B1056" t="s">
        <v>2508</v>
      </c>
      <c r="C1056" t="s">
        <v>318</v>
      </c>
      <c r="D1056" t="s">
        <v>21</v>
      </c>
      <c r="E1056">
        <v>98625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43615</v>
      </c>
      <c r="L1056" t="s">
        <v>26</v>
      </c>
      <c r="N1056" t="s">
        <v>24</v>
      </c>
    </row>
    <row r="1057" spans="1:14" x14ac:dyDescent="0.25">
      <c r="A1057" t="s">
        <v>405</v>
      </c>
      <c r="B1057" t="s">
        <v>2509</v>
      </c>
      <c r="C1057" t="s">
        <v>165</v>
      </c>
      <c r="D1057" t="s">
        <v>21</v>
      </c>
      <c r="E1057">
        <v>98371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43615</v>
      </c>
      <c r="L1057" t="s">
        <v>26</v>
      </c>
      <c r="N1057" t="s">
        <v>24</v>
      </c>
    </row>
    <row r="1058" spans="1:14" x14ac:dyDescent="0.25">
      <c r="A1058" t="s">
        <v>2511</v>
      </c>
      <c r="B1058" t="s">
        <v>2512</v>
      </c>
      <c r="C1058" t="s">
        <v>1542</v>
      </c>
      <c r="D1058" t="s">
        <v>21</v>
      </c>
      <c r="E1058">
        <v>98362</v>
      </c>
      <c r="F1058" t="s">
        <v>23</v>
      </c>
      <c r="G1058" t="s">
        <v>23</v>
      </c>
      <c r="H1058" t="s">
        <v>24</v>
      </c>
      <c r="I1058" t="s">
        <v>24</v>
      </c>
      <c r="J1058" t="s">
        <v>25</v>
      </c>
      <c r="K1058" s="1">
        <v>43615</v>
      </c>
      <c r="L1058" t="s">
        <v>26</v>
      </c>
      <c r="N1058" t="s">
        <v>24</v>
      </c>
    </row>
    <row r="1059" spans="1:14" x14ac:dyDescent="0.25">
      <c r="A1059" t="s">
        <v>2513</v>
      </c>
      <c r="B1059" t="s">
        <v>2514</v>
      </c>
      <c r="C1059" t="s">
        <v>463</v>
      </c>
      <c r="D1059" t="s">
        <v>21</v>
      </c>
      <c r="E1059">
        <v>98632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43615</v>
      </c>
      <c r="L1059" t="s">
        <v>26</v>
      </c>
      <c r="N1059" t="s">
        <v>24</v>
      </c>
    </row>
    <row r="1060" spans="1:14" x14ac:dyDescent="0.25">
      <c r="A1060" t="s">
        <v>2515</v>
      </c>
      <c r="B1060" t="s">
        <v>2516</v>
      </c>
      <c r="C1060" t="s">
        <v>255</v>
      </c>
      <c r="D1060" t="s">
        <v>21</v>
      </c>
      <c r="E1060">
        <v>98626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43615</v>
      </c>
      <c r="L1060" t="s">
        <v>26</v>
      </c>
      <c r="N1060" t="s">
        <v>24</v>
      </c>
    </row>
    <row r="1061" spans="1:14" x14ac:dyDescent="0.25">
      <c r="A1061" t="s">
        <v>645</v>
      </c>
      <c r="B1061" t="s">
        <v>2517</v>
      </c>
      <c r="C1061" t="s">
        <v>41</v>
      </c>
      <c r="D1061" t="s">
        <v>21</v>
      </c>
      <c r="E1061">
        <v>98148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43615</v>
      </c>
      <c r="L1061" t="s">
        <v>26</v>
      </c>
      <c r="N1061" t="s">
        <v>24</v>
      </c>
    </row>
    <row r="1062" spans="1:14" x14ac:dyDescent="0.25">
      <c r="A1062" t="s">
        <v>2518</v>
      </c>
      <c r="B1062" t="s">
        <v>2519</v>
      </c>
      <c r="C1062" t="s">
        <v>20</v>
      </c>
      <c r="D1062" t="s">
        <v>21</v>
      </c>
      <c r="E1062">
        <v>98106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43615</v>
      </c>
      <c r="L1062" t="s">
        <v>26</v>
      </c>
      <c r="N1062" t="s">
        <v>24</v>
      </c>
    </row>
    <row r="1063" spans="1:14" x14ac:dyDescent="0.25">
      <c r="A1063" t="s">
        <v>2520</v>
      </c>
      <c r="B1063" t="s">
        <v>2521</v>
      </c>
      <c r="C1063" t="s">
        <v>720</v>
      </c>
      <c r="D1063" t="s">
        <v>21</v>
      </c>
      <c r="E1063">
        <v>99026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43614</v>
      </c>
      <c r="L1063" t="s">
        <v>26</v>
      </c>
      <c r="N1063" t="s">
        <v>24</v>
      </c>
    </row>
    <row r="1064" spans="1:14" x14ac:dyDescent="0.25">
      <c r="A1064" t="s">
        <v>2522</v>
      </c>
      <c r="B1064" t="s">
        <v>2523</v>
      </c>
      <c r="C1064" t="s">
        <v>261</v>
      </c>
      <c r="D1064" t="s">
        <v>21</v>
      </c>
      <c r="E1064">
        <v>99208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43614</v>
      </c>
      <c r="L1064" t="s">
        <v>26</v>
      </c>
      <c r="N1064" t="s">
        <v>24</v>
      </c>
    </row>
    <row r="1065" spans="1:14" x14ac:dyDescent="0.25">
      <c r="A1065" t="s">
        <v>2524</v>
      </c>
      <c r="B1065" t="s">
        <v>2525</v>
      </c>
      <c r="C1065" t="s">
        <v>261</v>
      </c>
      <c r="D1065" t="s">
        <v>21</v>
      </c>
      <c r="E1065">
        <v>99218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43614</v>
      </c>
      <c r="L1065" t="s">
        <v>26</v>
      </c>
      <c r="N1065" t="s">
        <v>24</v>
      </c>
    </row>
    <row r="1066" spans="1:14" x14ac:dyDescent="0.25">
      <c r="A1066" t="s">
        <v>312</v>
      </c>
      <c r="B1066" t="s">
        <v>2526</v>
      </c>
      <c r="C1066" t="s">
        <v>422</v>
      </c>
      <c r="D1066" t="s">
        <v>21</v>
      </c>
      <c r="E1066">
        <v>98275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43614</v>
      </c>
      <c r="L1066" t="s">
        <v>26</v>
      </c>
      <c r="N1066" t="s">
        <v>24</v>
      </c>
    </row>
    <row r="1067" spans="1:14" x14ac:dyDescent="0.25">
      <c r="A1067" t="s">
        <v>2527</v>
      </c>
      <c r="B1067" t="s">
        <v>2528</v>
      </c>
      <c r="C1067" t="s">
        <v>20</v>
      </c>
      <c r="D1067" t="s">
        <v>21</v>
      </c>
      <c r="E1067">
        <v>98108</v>
      </c>
      <c r="F1067" t="s">
        <v>23</v>
      </c>
      <c r="G1067" t="s">
        <v>23</v>
      </c>
      <c r="H1067" t="s">
        <v>24</v>
      </c>
      <c r="I1067" t="s">
        <v>24</v>
      </c>
      <c r="J1067" t="s">
        <v>25</v>
      </c>
      <c r="K1067" s="1">
        <v>43614</v>
      </c>
      <c r="L1067" t="s">
        <v>26</v>
      </c>
      <c r="N1067" t="s">
        <v>24</v>
      </c>
    </row>
    <row r="1068" spans="1:14" x14ac:dyDescent="0.25">
      <c r="A1068" t="s">
        <v>2529</v>
      </c>
      <c r="B1068" t="s">
        <v>2530</v>
      </c>
      <c r="C1068" t="s">
        <v>443</v>
      </c>
      <c r="D1068" t="s">
        <v>21</v>
      </c>
      <c r="E1068">
        <v>98057</v>
      </c>
      <c r="F1068" t="s">
        <v>23</v>
      </c>
      <c r="G1068" t="s">
        <v>23</v>
      </c>
      <c r="H1068" t="s">
        <v>24</v>
      </c>
      <c r="I1068" t="s">
        <v>24</v>
      </c>
      <c r="J1068" t="s">
        <v>25</v>
      </c>
      <c r="K1068" s="1">
        <v>43614</v>
      </c>
      <c r="L1068" t="s">
        <v>26</v>
      </c>
      <c r="N1068" t="s">
        <v>24</v>
      </c>
    </row>
    <row r="1069" spans="1:14" x14ac:dyDescent="0.25">
      <c r="A1069" t="s">
        <v>2531</v>
      </c>
      <c r="B1069" t="s">
        <v>2532</v>
      </c>
      <c r="C1069" t="s">
        <v>227</v>
      </c>
      <c r="D1069" t="s">
        <v>21</v>
      </c>
      <c r="E1069">
        <v>98226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43614</v>
      </c>
      <c r="L1069" t="s">
        <v>26</v>
      </c>
      <c r="N1069" t="s">
        <v>24</v>
      </c>
    </row>
    <row r="1070" spans="1:14" x14ac:dyDescent="0.25">
      <c r="A1070" t="s">
        <v>2533</v>
      </c>
      <c r="B1070" t="s">
        <v>2534</v>
      </c>
      <c r="C1070" t="s">
        <v>20</v>
      </c>
      <c r="D1070" t="s">
        <v>21</v>
      </c>
      <c r="E1070">
        <v>98109</v>
      </c>
      <c r="F1070" t="s">
        <v>23</v>
      </c>
      <c r="G1070" t="s">
        <v>23</v>
      </c>
      <c r="H1070" t="s">
        <v>24</v>
      </c>
      <c r="I1070" t="s">
        <v>24</v>
      </c>
      <c r="J1070" t="s">
        <v>25</v>
      </c>
      <c r="K1070" s="1">
        <v>43614</v>
      </c>
      <c r="L1070" t="s">
        <v>26</v>
      </c>
      <c r="N1070" t="s">
        <v>24</v>
      </c>
    </row>
    <row r="1071" spans="1:14" x14ac:dyDescent="0.25">
      <c r="A1071" t="s">
        <v>2535</v>
      </c>
      <c r="B1071" t="s">
        <v>2536</v>
      </c>
      <c r="C1071" t="s">
        <v>20</v>
      </c>
      <c r="D1071" t="s">
        <v>21</v>
      </c>
      <c r="E1071">
        <v>98101</v>
      </c>
      <c r="F1071" t="s">
        <v>23</v>
      </c>
      <c r="G1071" t="s">
        <v>23</v>
      </c>
      <c r="H1071" t="s">
        <v>24</v>
      </c>
      <c r="I1071" t="s">
        <v>24</v>
      </c>
      <c r="J1071" t="s">
        <v>25</v>
      </c>
      <c r="K1071" s="1">
        <v>43614</v>
      </c>
      <c r="L1071" t="s">
        <v>26</v>
      </c>
      <c r="N1071" t="s">
        <v>24</v>
      </c>
    </row>
    <row r="1072" spans="1:14" x14ac:dyDescent="0.25">
      <c r="A1072" t="s">
        <v>356</v>
      </c>
      <c r="B1072" t="s">
        <v>2537</v>
      </c>
      <c r="C1072" t="s">
        <v>886</v>
      </c>
      <c r="D1072" t="s">
        <v>21</v>
      </c>
      <c r="E1072">
        <v>98223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43614</v>
      </c>
      <c r="L1072" t="s">
        <v>26</v>
      </c>
      <c r="N1072" t="s">
        <v>24</v>
      </c>
    </row>
    <row r="1073" spans="1:14" x14ac:dyDescent="0.25">
      <c r="A1073" t="s">
        <v>2538</v>
      </c>
      <c r="B1073" t="s">
        <v>2539</v>
      </c>
      <c r="C1073" t="s">
        <v>20</v>
      </c>
      <c r="D1073" t="s">
        <v>21</v>
      </c>
      <c r="E1073">
        <v>98108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43614</v>
      </c>
      <c r="L1073" t="s">
        <v>26</v>
      </c>
      <c r="N1073" t="s">
        <v>24</v>
      </c>
    </row>
    <row r="1074" spans="1:14" x14ac:dyDescent="0.25">
      <c r="A1074" t="s">
        <v>1417</v>
      </c>
      <c r="B1074" t="s">
        <v>2540</v>
      </c>
      <c r="C1074" t="s">
        <v>261</v>
      </c>
      <c r="D1074" t="s">
        <v>21</v>
      </c>
      <c r="E1074">
        <v>99205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43614</v>
      </c>
      <c r="L1074" t="s">
        <v>26</v>
      </c>
      <c r="N1074" t="s">
        <v>24</v>
      </c>
    </row>
    <row r="1075" spans="1:14" x14ac:dyDescent="0.25">
      <c r="A1075" t="s">
        <v>2541</v>
      </c>
      <c r="B1075" t="s">
        <v>2542</v>
      </c>
      <c r="C1075" t="s">
        <v>20</v>
      </c>
      <c r="D1075" t="s">
        <v>21</v>
      </c>
      <c r="E1075">
        <v>98121</v>
      </c>
      <c r="F1075" t="s">
        <v>23</v>
      </c>
      <c r="G1075" t="s">
        <v>23</v>
      </c>
      <c r="H1075" t="s">
        <v>24</v>
      </c>
      <c r="I1075" t="s">
        <v>24</v>
      </c>
      <c r="J1075" t="s">
        <v>25</v>
      </c>
      <c r="K1075" s="1">
        <v>43614</v>
      </c>
      <c r="L1075" t="s">
        <v>26</v>
      </c>
      <c r="N1075" t="s">
        <v>24</v>
      </c>
    </row>
    <row r="1076" spans="1:14" x14ac:dyDescent="0.25">
      <c r="A1076" t="s">
        <v>194</v>
      </c>
      <c r="B1076" t="s">
        <v>2543</v>
      </c>
      <c r="C1076" t="s">
        <v>20</v>
      </c>
      <c r="D1076" t="s">
        <v>21</v>
      </c>
      <c r="E1076">
        <v>98134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43614</v>
      </c>
      <c r="L1076" t="s">
        <v>26</v>
      </c>
      <c r="N1076" t="s">
        <v>24</v>
      </c>
    </row>
    <row r="1077" spans="1:14" x14ac:dyDescent="0.25">
      <c r="A1077" t="s">
        <v>2544</v>
      </c>
      <c r="B1077" t="s">
        <v>2545</v>
      </c>
      <c r="C1077" t="s">
        <v>92</v>
      </c>
      <c r="D1077" t="s">
        <v>21</v>
      </c>
      <c r="E1077">
        <v>98273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43614</v>
      </c>
      <c r="L1077" t="s">
        <v>26</v>
      </c>
      <c r="N1077" t="s">
        <v>24</v>
      </c>
    </row>
    <row r="1078" spans="1:14" x14ac:dyDescent="0.25">
      <c r="A1078" t="s">
        <v>2546</v>
      </c>
      <c r="B1078" t="s">
        <v>2547</v>
      </c>
      <c r="C1078" t="s">
        <v>20</v>
      </c>
      <c r="D1078" t="s">
        <v>21</v>
      </c>
      <c r="E1078">
        <v>98103</v>
      </c>
      <c r="F1078" t="s">
        <v>23</v>
      </c>
      <c r="G1078" t="s">
        <v>23</v>
      </c>
      <c r="H1078" t="s">
        <v>24</v>
      </c>
      <c r="I1078" t="s">
        <v>24</v>
      </c>
      <c r="J1078" t="s">
        <v>25</v>
      </c>
      <c r="K1078" s="1">
        <v>43614</v>
      </c>
      <c r="L1078" t="s">
        <v>26</v>
      </c>
      <c r="N1078" t="s">
        <v>24</v>
      </c>
    </row>
    <row r="1079" spans="1:14" x14ac:dyDescent="0.25">
      <c r="A1079" t="s">
        <v>2548</v>
      </c>
      <c r="B1079" t="s">
        <v>2549</v>
      </c>
      <c r="C1079" t="s">
        <v>886</v>
      </c>
      <c r="D1079" t="s">
        <v>21</v>
      </c>
      <c r="E1079">
        <v>98223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43614</v>
      </c>
      <c r="L1079" t="s">
        <v>26</v>
      </c>
      <c r="N1079" t="s">
        <v>24</v>
      </c>
    </row>
    <row r="1080" spans="1:14" x14ac:dyDescent="0.25">
      <c r="A1080" t="s">
        <v>210</v>
      </c>
      <c r="B1080" t="s">
        <v>2550</v>
      </c>
      <c r="C1080" t="s">
        <v>293</v>
      </c>
      <c r="D1080" t="s">
        <v>21</v>
      </c>
      <c r="E1080">
        <v>98270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43614</v>
      </c>
      <c r="L1080" t="s">
        <v>26</v>
      </c>
      <c r="N1080" t="s">
        <v>24</v>
      </c>
    </row>
    <row r="1081" spans="1:14" x14ac:dyDescent="0.25">
      <c r="A1081" t="s">
        <v>2551</v>
      </c>
      <c r="B1081" t="s">
        <v>2552</v>
      </c>
      <c r="C1081" t="s">
        <v>20</v>
      </c>
      <c r="D1081" t="s">
        <v>21</v>
      </c>
      <c r="E1081">
        <v>98109</v>
      </c>
      <c r="F1081" t="s">
        <v>23</v>
      </c>
      <c r="G1081" t="s">
        <v>23</v>
      </c>
      <c r="H1081" t="s">
        <v>24</v>
      </c>
      <c r="I1081" t="s">
        <v>24</v>
      </c>
      <c r="J1081" t="s">
        <v>25</v>
      </c>
      <c r="K1081" s="1">
        <v>43614</v>
      </c>
      <c r="L1081" t="s">
        <v>26</v>
      </c>
      <c r="N1081" t="s">
        <v>24</v>
      </c>
    </row>
    <row r="1082" spans="1:14" x14ac:dyDescent="0.25">
      <c r="A1082" t="s">
        <v>1425</v>
      </c>
      <c r="B1082" t="s">
        <v>2553</v>
      </c>
      <c r="C1082" t="s">
        <v>261</v>
      </c>
      <c r="D1082" t="s">
        <v>21</v>
      </c>
      <c r="E1082">
        <v>99218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43614</v>
      </c>
      <c r="L1082" t="s">
        <v>26</v>
      </c>
      <c r="N1082" t="s">
        <v>24</v>
      </c>
    </row>
    <row r="1083" spans="1:14" x14ac:dyDescent="0.25">
      <c r="A1083">
        <v>76</v>
      </c>
      <c r="B1083" t="s">
        <v>2554</v>
      </c>
      <c r="C1083" t="s">
        <v>293</v>
      </c>
      <c r="D1083" t="s">
        <v>21</v>
      </c>
      <c r="E1083">
        <v>98270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43613</v>
      </c>
      <c r="L1083" t="s">
        <v>26</v>
      </c>
      <c r="N1083" t="s">
        <v>24</v>
      </c>
    </row>
    <row r="1084" spans="1:14" x14ac:dyDescent="0.25">
      <c r="A1084" t="s">
        <v>569</v>
      </c>
      <c r="B1084" t="s">
        <v>2555</v>
      </c>
      <c r="C1084" t="s">
        <v>92</v>
      </c>
      <c r="D1084" t="s">
        <v>21</v>
      </c>
      <c r="E1084">
        <v>98273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43613</v>
      </c>
      <c r="L1084" t="s">
        <v>26</v>
      </c>
      <c r="N1084" t="s">
        <v>24</v>
      </c>
    </row>
    <row r="1085" spans="1:14" x14ac:dyDescent="0.25">
      <c r="A1085" t="s">
        <v>2556</v>
      </c>
      <c r="B1085" t="s">
        <v>2557</v>
      </c>
      <c r="C1085" t="s">
        <v>443</v>
      </c>
      <c r="D1085" t="s">
        <v>21</v>
      </c>
      <c r="E1085">
        <v>98057</v>
      </c>
      <c r="F1085" t="s">
        <v>23</v>
      </c>
      <c r="G1085" t="s">
        <v>23</v>
      </c>
      <c r="H1085" t="s">
        <v>24</v>
      </c>
      <c r="I1085" t="s">
        <v>24</v>
      </c>
      <c r="J1085" t="s">
        <v>25</v>
      </c>
      <c r="K1085" s="1">
        <v>43613</v>
      </c>
      <c r="L1085" t="s">
        <v>26</v>
      </c>
      <c r="N1085" t="s">
        <v>24</v>
      </c>
    </row>
    <row r="1086" spans="1:14" x14ac:dyDescent="0.25">
      <c r="A1086" t="s">
        <v>2558</v>
      </c>
      <c r="B1086" t="s">
        <v>2559</v>
      </c>
      <c r="C1086" t="s">
        <v>97</v>
      </c>
      <c r="D1086" t="s">
        <v>21</v>
      </c>
      <c r="E1086">
        <v>98233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43613</v>
      </c>
      <c r="L1086" t="s">
        <v>26</v>
      </c>
      <c r="N1086" t="s">
        <v>24</v>
      </c>
    </row>
    <row r="1087" spans="1:14" x14ac:dyDescent="0.25">
      <c r="A1087" t="s">
        <v>2560</v>
      </c>
      <c r="B1087" t="s">
        <v>2561</v>
      </c>
      <c r="C1087" t="s">
        <v>1203</v>
      </c>
      <c r="D1087" t="s">
        <v>21</v>
      </c>
      <c r="E1087">
        <v>98059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43613</v>
      </c>
      <c r="L1087" t="s">
        <v>26</v>
      </c>
      <c r="N1087" t="s">
        <v>24</v>
      </c>
    </row>
    <row r="1088" spans="1:14" x14ac:dyDescent="0.25">
      <c r="A1088" t="s">
        <v>2562</v>
      </c>
      <c r="B1088" t="s">
        <v>2563</v>
      </c>
      <c r="C1088" t="s">
        <v>293</v>
      </c>
      <c r="D1088" t="s">
        <v>21</v>
      </c>
      <c r="E1088">
        <v>98270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43613</v>
      </c>
      <c r="L1088" t="s">
        <v>26</v>
      </c>
      <c r="N1088" t="s">
        <v>24</v>
      </c>
    </row>
    <row r="1089" spans="1:14" x14ac:dyDescent="0.25">
      <c r="A1089" t="s">
        <v>2564</v>
      </c>
      <c r="B1089" t="s">
        <v>2565</v>
      </c>
      <c r="C1089" t="s">
        <v>20</v>
      </c>
      <c r="D1089" t="s">
        <v>21</v>
      </c>
      <c r="E1089">
        <v>98105</v>
      </c>
      <c r="F1089" t="s">
        <v>23</v>
      </c>
      <c r="G1089" t="s">
        <v>23</v>
      </c>
      <c r="H1089" t="s">
        <v>24</v>
      </c>
      <c r="I1089" t="s">
        <v>24</v>
      </c>
      <c r="J1089" t="s">
        <v>25</v>
      </c>
      <c r="K1089" s="1">
        <v>43613</v>
      </c>
      <c r="L1089" t="s">
        <v>26</v>
      </c>
      <c r="N1089" t="s">
        <v>24</v>
      </c>
    </row>
    <row r="1090" spans="1:14" x14ac:dyDescent="0.25">
      <c r="A1090" t="s">
        <v>2566</v>
      </c>
      <c r="B1090" t="s">
        <v>2567</v>
      </c>
      <c r="C1090" t="s">
        <v>286</v>
      </c>
      <c r="D1090" t="s">
        <v>21</v>
      </c>
      <c r="E1090">
        <v>98501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43613</v>
      </c>
      <c r="L1090" t="s">
        <v>26</v>
      </c>
      <c r="N1090" t="s">
        <v>24</v>
      </c>
    </row>
    <row r="1091" spans="1:14" x14ac:dyDescent="0.25">
      <c r="A1091" t="s">
        <v>2568</v>
      </c>
      <c r="B1091" t="s">
        <v>2569</v>
      </c>
      <c r="C1091" t="s">
        <v>886</v>
      </c>
      <c r="D1091" t="s">
        <v>21</v>
      </c>
      <c r="E1091">
        <v>98223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43613</v>
      </c>
      <c r="L1091" t="s">
        <v>26</v>
      </c>
      <c r="N1091" t="s">
        <v>24</v>
      </c>
    </row>
    <row r="1092" spans="1:14" x14ac:dyDescent="0.25">
      <c r="A1092" t="s">
        <v>2570</v>
      </c>
      <c r="B1092" t="s">
        <v>2571</v>
      </c>
      <c r="C1092" t="s">
        <v>20</v>
      </c>
      <c r="D1092" t="s">
        <v>21</v>
      </c>
      <c r="E1092">
        <v>98107</v>
      </c>
      <c r="F1092" t="s">
        <v>23</v>
      </c>
      <c r="G1092" t="s">
        <v>23</v>
      </c>
      <c r="H1092" t="s">
        <v>24</v>
      </c>
      <c r="I1092" t="s">
        <v>24</v>
      </c>
      <c r="J1092" t="s">
        <v>25</v>
      </c>
      <c r="K1092" s="1">
        <v>43613</v>
      </c>
      <c r="L1092" t="s">
        <v>26</v>
      </c>
      <c r="N1092" t="s">
        <v>24</v>
      </c>
    </row>
    <row r="1093" spans="1:14" x14ac:dyDescent="0.25">
      <c r="A1093" t="s">
        <v>2572</v>
      </c>
      <c r="B1093" t="s">
        <v>2573</v>
      </c>
      <c r="C1093" t="s">
        <v>443</v>
      </c>
      <c r="D1093" t="s">
        <v>21</v>
      </c>
      <c r="E1093">
        <v>98056</v>
      </c>
      <c r="F1093" t="s">
        <v>23</v>
      </c>
      <c r="G1093" t="s">
        <v>23</v>
      </c>
      <c r="H1093" t="s">
        <v>24</v>
      </c>
      <c r="I1093" t="s">
        <v>24</v>
      </c>
      <c r="J1093" t="s">
        <v>25</v>
      </c>
      <c r="K1093" s="1">
        <v>43613</v>
      </c>
      <c r="L1093" t="s">
        <v>26</v>
      </c>
      <c r="N1093" t="s">
        <v>24</v>
      </c>
    </row>
    <row r="1094" spans="1:14" x14ac:dyDescent="0.25">
      <c r="A1094" t="s">
        <v>2574</v>
      </c>
      <c r="B1094" t="s">
        <v>2575</v>
      </c>
      <c r="C1094" t="s">
        <v>20</v>
      </c>
      <c r="D1094" t="s">
        <v>21</v>
      </c>
      <c r="E1094">
        <v>98115</v>
      </c>
      <c r="F1094" t="s">
        <v>23</v>
      </c>
      <c r="G1094" t="s">
        <v>23</v>
      </c>
      <c r="H1094" t="s">
        <v>24</v>
      </c>
      <c r="I1094" t="s">
        <v>24</v>
      </c>
      <c r="J1094" t="s">
        <v>25</v>
      </c>
      <c r="K1094" s="1">
        <v>43613</v>
      </c>
      <c r="L1094" t="s">
        <v>26</v>
      </c>
      <c r="N1094" t="s">
        <v>24</v>
      </c>
    </row>
    <row r="1095" spans="1:14" x14ac:dyDescent="0.25">
      <c r="A1095" t="s">
        <v>2576</v>
      </c>
      <c r="B1095" t="s">
        <v>2577</v>
      </c>
      <c r="C1095" t="s">
        <v>443</v>
      </c>
      <c r="D1095" t="s">
        <v>21</v>
      </c>
      <c r="E1095">
        <v>98055</v>
      </c>
      <c r="F1095" t="s">
        <v>23</v>
      </c>
      <c r="G1095" t="s">
        <v>23</v>
      </c>
      <c r="H1095" t="s">
        <v>24</v>
      </c>
      <c r="I1095" t="s">
        <v>24</v>
      </c>
      <c r="J1095" t="s">
        <v>25</v>
      </c>
      <c r="K1095" s="1">
        <v>43613</v>
      </c>
      <c r="L1095" t="s">
        <v>26</v>
      </c>
      <c r="N1095" t="s">
        <v>24</v>
      </c>
    </row>
    <row r="1096" spans="1:14" x14ac:dyDescent="0.25">
      <c r="A1096" t="s">
        <v>2578</v>
      </c>
      <c r="B1096" t="s">
        <v>2579</v>
      </c>
      <c r="C1096" t="s">
        <v>443</v>
      </c>
      <c r="D1096" t="s">
        <v>21</v>
      </c>
      <c r="E1096">
        <v>98057</v>
      </c>
      <c r="F1096" t="s">
        <v>23</v>
      </c>
      <c r="G1096" t="s">
        <v>23</v>
      </c>
      <c r="H1096" t="s">
        <v>24</v>
      </c>
      <c r="I1096" t="s">
        <v>24</v>
      </c>
      <c r="J1096" t="s">
        <v>25</v>
      </c>
      <c r="K1096" s="1">
        <v>43613</v>
      </c>
      <c r="L1096" t="s">
        <v>26</v>
      </c>
      <c r="N1096" t="s">
        <v>24</v>
      </c>
    </row>
    <row r="1097" spans="1:14" x14ac:dyDescent="0.25">
      <c r="A1097" t="s">
        <v>2580</v>
      </c>
      <c r="B1097" t="s">
        <v>2581</v>
      </c>
      <c r="C1097" t="s">
        <v>443</v>
      </c>
      <c r="D1097" t="s">
        <v>21</v>
      </c>
      <c r="E1097">
        <v>98056</v>
      </c>
      <c r="F1097" t="s">
        <v>23</v>
      </c>
      <c r="G1097" t="s">
        <v>23</v>
      </c>
      <c r="H1097" t="s">
        <v>24</v>
      </c>
      <c r="I1097" t="s">
        <v>24</v>
      </c>
      <c r="J1097" t="s">
        <v>25</v>
      </c>
      <c r="K1097" s="1">
        <v>43613</v>
      </c>
      <c r="L1097" t="s">
        <v>26</v>
      </c>
      <c r="N1097" t="s">
        <v>24</v>
      </c>
    </row>
    <row r="1098" spans="1:14" x14ac:dyDescent="0.25">
      <c r="A1098" t="s">
        <v>2582</v>
      </c>
      <c r="B1098" t="s">
        <v>2583</v>
      </c>
      <c r="C1098" t="s">
        <v>20</v>
      </c>
      <c r="D1098" t="s">
        <v>21</v>
      </c>
      <c r="E1098">
        <v>98125</v>
      </c>
      <c r="F1098" t="s">
        <v>23</v>
      </c>
      <c r="G1098" t="s">
        <v>23</v>
      </c>
      <c r="H1098" t="s">
        <v>24</v>
      </c>
      <c r="I1098" t="s">
        <v>24</v>
      </c>
      <c r="J1098" t="s">
        <v>25</v>
      </c>
      <c r="K1098" s="1">
        <v>43613</v>
      </c>
      <c r="L1098" t="s">
        <v>26</v>
      </c>
      <c r="N1098" t="s">
        <v>24</v>
      </c>
    </row>
    <row r="1099" spans="1:14" x14ac:dyDescent="0.25">
      <c r="A1099" t="s">
        <v>2584</v>
      </c>
      <c r="B1099" t="s">
        <v>2585</v>
      </c>
      <c r="C1099" t="s">
        <v>92</v>
      </c>
      <c r="D1099" t="s">
        <v>21</v>
      </c>
      <c r="E1099">
        <v>98273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43613</v>
      </c>
      <c r="L1099" t="s">
        <v>26</v>
      </c>
      <c r="N1099" t="s">
        <v>24</v>
      </c>
    </row>
    <row r="1100" spans="1:14" x14ac:dyDescent="0.25">
      <c r="A1100" t="s">
        <v>2586</v>
      </c>
      <c r="B1100" t="s">
        <v>2587</v>
      </c>
      <c r="C1100" t="s">
        <v>92</v>
      </c>
      <c r="D1100" t="s">
        <v>21</v>
      </c>
      <c r="E1100">
        <v>98273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43613</v>
      </c>
      <c r="L1100" t="s">
        <v>26</v>
      </c>
      <c r="N1100" t="s">
        <v>24</v>
      </c>
    </row>
    <row r="1101" spans="1:14" x14ac:dyDescent="0.25">
      <c r="A1101" t="s">
        <v>2588</v>
      </c>
      <c r="B1101" t="s">
        <v>2589</v>
      </c>
      <c r="C1101" t="s">
        <v>92</v>
      </c>
      <c r="D1101" t="s">
        <v>21</v>
      </c>
      <c r="E1101">
        <v>98273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43613</v>
      </c>
      <c r="L1101" t="s">
        <v>26</v>
      </c>
      <c r="N1101" t="s">
        <v>24</v>
      </c>
    </row>
    <row r="1102" spans="1:14" x14ac:dyDescent="0.25">
      <c r="A1102" t="s">
        <v>2590</v>
      </c>
      <c r="B1102" t="s">
        <v>2591</v>
      </c>
      <c r="C1102" t="s">
        <v>20</v>
      </c>
      <c r="D1102" t="s">
        <v>21</v>
      </c>
      <c r="E1102">
        <v>98105</v>
      </c>
      <c r="F1102" t="s">
        <v>23</v>
      </c>
      <c r="G1102" t="s">
        <v>23</v>
      </c>
      <c r="H1102" t="s">
        <v>24</v>
      </c>
      <c r="I1102" t="s">
        <v>24</v>
      </c>
      <c r="J1102" t="s">
        <v>25</v>
      </c>
      <c r="K1102" s="1">
        <v>43613</v>
      </c>
      <c r="L1102" t="s">
        <v>26</v>
      </c>
      <c r="N1102" t="s">
        <v>24</v>
      </c>
    </row>
    <row r="1103" spans="1:14" x14ac:dyDescent="0.25">
      <c r="A1103" t="s">
        <v>1417</v>
      </c>
      <c r="B1103" t="s">
        <v>2592</v>
      </c>
      <c r="C1103" t="s">
        <v>2593</v>
      </c>
      <c r="D1103" t="s">
        <v>21</v>
      </c>
      <c r="E1103">
        <v>98944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43613</v>
      </c>
      <c r="L1103" t="s">
        <v>26</v>
      </c>
      <c r="N1103" t="s">
        <v>24</v>
      </c>
    </row>
    <row r="1104" spans="1:14" x14ac:dyDescent="0.25">
      <c r="A1104" t="s">
        <v>2594</v>
      </c>
      <c r="B1104" t="s">
        <v>2595</v>
      </c>
      <c r="C1104" t="s">
        <v>886</v>
      </c>
      <c r="D1104" t="s">
        <v>21</v>
      </c>
      <c r="E1104">
        <v>98223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43613</v>
      </c>
      <c r="L1104" t="s">
        <v>26</v>
      </c>
      <c r="N1104" t="s">
        <v>24</v>
      </c>
    </row>
    <row r="1105" spans="1:14" x14ac:dyDescent="0.25">
      <c r="A1105" t="s">
        <v>342</v>
      </c>
      <c r="B1105" t="s">
        <v>2596</v>
      </c>
      <c r="C1105" t="s">
        <v>92</v>
      </c>
      <c r="D1105" t="s">
        <v>21</v>
      </c>
      <c r="E1105">
        <v>98273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43613</v>
      </c>
      <c r="L1105" t="s">
        <v>26</v>
      </c>
      <c r="N1105" t="s">
        <v>24</v>
      </c>
    </row>
    <row r="1106" spans="1:14" x14ac:dyDescent="0.25">
      <c r="A1106" t="s">
        <v>2597</v>
      </c>
      <c r="B1106" t="s">
        <v>2598</v>
      </c>
      <c r="C1106" t="s">
        <v>2599</v>
      </c>
      <c r="D1106" t="s">
        <v>21</v>
      </c>
      <c r="E1106">
        <v>98232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43613</v>
      </c>
      <c r="L1106" t="s">
        <v>26</v>
      </c>
      <c r="N1106" t="s">
        <v>24</v>
      </c>
    </row>
    <row r="1107" spans="1:14" x14ac:dyDescent="0.25">
      <c r="A1107" t="s">
        <v>2600</v>
      </c>
      <c r="B1107" t="s">
        <v>2601</v>
      </c>
      <c r="C1107" t="s">
        <v>92</v>
      </c>
      <c r="D1107" t="s">
        <v>21</v>
      </c>
      <c r="E1107">
        <v>98273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43613</v>
      </c>
      <c r="L1107" t="s">
        <v>26</v>
      </c>
      <c r="N1107" t="s">
        <v>24</v>
      </c>
    </row>
    <row r="1108" spans="1:14" x14ac:dyDescent="0.25">
      <c r="A1108" t="s">
        <v>2602</v>
      </c>
      <c r="B1108" t="s">
        <v>2603</v>
      </c>
      <c r="C1108" t="s">
        <v>97</v>
      </c>
      <c r="D1108" t="s">
        <v>21</v>
      </c>
      <c r="E1108">
        <v>98233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43613</v>
      </c>
      <c r="L1108" t="s">
        <v>26</v>
      </c>
      <c r="N1108" t="s">
        <v>24</v>
      </c>
    </row>
    <row r="1109" spans="1:14" x14ac:dyDescent="0.25">
      <c r="A1109" t="s">
        <v>2604</v>
      </c>
      <c r="B1109" t="s">
        <v>2605</v>
      </c>
      <c r="C1109" t="s">
        <v>92</v>
      </c>
      <c r="D1109" t="s">
        <v>21</v>
      </c>
      <c r="E1109">
        <v>98273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43613</v>
      </c>
      <c r="L1109" t="s">
        <v>26</v>
      </c>
      <c r="N1109" t="s">
        <v>24</v>
      </c>
    </row>
    <row r="1110" spans="1:14" x14ac:dyDescent="0.25">
      <c r="A1110" t="s">
        <v>2606</v>
      </c>
      <c r="B1110" t="s">
        <v>2607</v>
      </c>
      <c r="C1110" t="s">
        <v>92</v>
      </c>
      <c r="D1110" t="s">
        <v>21</v>
      </c>
      <c r="E1110">
        <v>98273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43613</v>
      </c>
      <c r="L1110" t="s">
        <v>26</v>
      </c>
      <c r="N1110" t="s">
        <v>24</v>
      </c>
    </row>
    <row r="1111" spans="1:14" x14ac:dyDescent="0.25">
      <c r="A1111" t="s">
        <v>2608</v>
      </c>
      <c r="B1111" t="s">
        <v>2609</v>
      </c>
      <c r="C1111" t="s">
        <v>443</v>
      </c>
      <c r="D1111" t="s">
        <v>21</v>
      </c>
      <c r="E1111">
        <v>98056</v>
      </c>
      <c r="F1111" t="s">
        <v>23</v>
      </c>
      <c r="G1111" t="s">
        <v>23</v>
      </c>
      <c r="H1111" t="s">
        <v>24</v>
      </c>
      <c r="I1111" t="s">
        <v>24</v>
      </c>
      <c r="J1111" t="s">
        <v>25</v>
      </c>
      <c r="K1111" s="1">
        <v>43613</v>
      </c>
      <c r="L1111" t="s">
        <v>26</v>
      </c>
      <c r="N1111" t="s">
        <v>24</v>
      </c>
    </row>
    <row r="1112" spans="1:14" x14ac:dyDescent="0.25">
      <c r="A1112" t="s">
        <v>2610</v>
      </c>
      <c r="B1112" t="s">
        <v>2611</v>
      </c>
      <c r="C1112" t="s">
        <v>20</v>
      </c>
      <c r="D1112" t="s">
        <v>21</v>
      </c>
      <c r="E1112">
        <v>98103</v>
      </c>
      <c r="F1112" t="s">
        <v>23</v>
      </c>
      <c r="G1112" t="s">
        <v>23</v>
      </c>
      <c r="H1112" t="s">
        <v>24</v>
      </c>
      <c r="I1112" t="s">
        <v>24</v>
      </c>
      <c r="J1112" t="s">
        <v>25</v>
      </c>
      <c r="K1112" s="1">
        <v>43613</v>
      </c>
      <c r="L1112" t="s">
        <v>26</v>
      </c>
      <c r="N1112" t="s">
        <v>24</v>
      </c>
    </row>
    <row r="1113" spans="1:14" x14ac:dyDescent="0.25">
      <c r="A1113" t="s">
        <v>2612</v>
      </c>
      <c r="B1113" t="s">
        <v>2613</v>
      </c>
      <c r="C1113" t="s">
        <v>525</v>
      </c>
      <c r="D1113" t="s">
        <v>21</v>
      </c>
      <c r="E1113">
        <v>98258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43613</v>
      </c>
      <c r="L1113" t="s">
        <v>26</v>
      </c>
      <c r="N1113" t="s">
        <v>24</v>
      </c>
    </row>
    <row r="1114" spans="1:14" x14ac:dyDescent="0.25">
      <c r="A1114" t="s">
        <v>2614</v>
      </c>
      <c r="B1114" t="s">
        <v>2615</v>
      </c>
      <c r="C1114" t="s">
        <v>20</v>
      </c>
      <c r="D1114" t="s">
        <v>21</v>
      </c>
      <c r="E1114">
        <v>98115</v>
      </c>
      <c r="F1114" t="s">
        <v>23</v>
      </c>
      <c r="G1114" t="s">
        <v>23</v>
      </c>
      <c r="H1114" t="s">
        <v>24</v>
      </c>
      <c r="I1114" t="s">
        <v>24</v>
      </c>
      <c r="J1114" t="s">
        <v>25</v>
      </c>
      <c r="K1114" s="1">
        <v>43613</v>
      </c>
      <c r="L1114" t="s">
        <v>26</v>
      </c>
      <c r="N1114" t="s">
        <v>24</v>
      </c>
    </row>
    <row r="1115" spans="1:14" x14ac:dyDescent="0.25">
      <c r="A1115" t="s">
        <v>2616</v>
      </c>
      <c r="B1115" t="s">
        <v>2617</v>
      </c>
      <c r="C1115" t="s">
        <v>619</v>
      </c>
      <c r="D1115" t="s">
        <v>21</v>
      </c>
      <c r="E1115">
        <v>98072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43610</v>
      </c>
      <c r="L1115" t="s">
        <v>26</v>
      </c>
      <c r="N1115" t="s">
        <v>24</v>
      </c>
    </row>
    <row r="1116" spans="1:14" x14ac:dyDescent="0.25">
      <c r="A1116" t="s">
        <v>2618</v>
      </c>
      <c r="B1116" t="s">
        <v>2619</v>
      </c>
      <c r="C1116" t="s">
        <v>29</v>
      </c>
      <c r="D1116" t="s">
        <v>21</v>
      </c>
      <c r="E1116">
        <v>98801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43610</v>
      </c>
      <c r="L1116" t="s">
        <v>26</v>
      </c>
      <c r="N1116" t="s">
        <v>24</v>
      </c>
    </row>
    <row r="1117" spans="1:14" x14ac:dyDescent="0.25">
      <c r="A1117" t="s">
        <v>2620</v>
      </c>
      <c r="B1117" t="s">
        <v>2621</v>
      </c>
      <c r="C1117" t="s">
        <v>293</v>
      </c>
      <c r="D1117" t="s">
        <v>21</v>
      </c>
      <c r="E1117">
        <v>98270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43610</v>
      </c>
      <c r="L1117" t="s">
        <v>26</v>
      </c>
      <c r="N1117" t="s">
        <v>24</v>
      </c>
    </row>
    <row r="1118" spans="1:14" x14ac:dyDescent="0.25">
      <c r="A1118" t="s">
        <v>2622</v>
      </c>
      <c r="B1118" t="s">
        <v>2623</v>
      </c>
      <c r="C1118" t="s">
        <v>619</v>
      </c>
      <c r="D1118" t="s">
        <v>21</v>
      </c>
      <c r="E1118">
        <v>98072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43610</v>
      </c>
      <c r="L1118" t="s">
        <v>26</v>
      </c>
      <c r="N1118" t="s">
        <v>24</v>
      </c>
    </row>
    <row r="1119" spans="1:14" x14ac:dyDescent="0.25">
      <c r="A1119" t="s">
        <v>2624</v>
      </c>
      <c r="B1119" t="s">
        <v>2625</v>
      </c>
      <c r="C1119" t="s">
        <v>619</v>
      </c>
      <c r="D1119" t="s">
        <v>21</v>
      </c>
      <c r="E1119">
        <v>98072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43610</v>
      </c>
      <c r="L1119" t="s">
        <v>26</v>
      </c>
      <c r="N1119" t="s">
        <v>24</v>
      </c>
    </row>
    <row r="1120" spans="1:14" x14ac:dyDescent="0.25">
      <c r="A1120" t="s">
        <v>2626</v>
      </c>
      <c r="B1120" t="s">
        <v>2627</v>
      </c>
      <c r="C1120" t="s">
        <v>750</v>
      </c>
      <c r="D1120" t="s">
        <v>21</v>
      </c>
      <c r="E1120">
        <v>99166</v>
      </c>
      <c r="F1120" t="s">
        <v>23</v>
      </c>
      <c r="G1120" t="s">
        <v>23</v>
      </c>
      <c r="H1120" t="s">
        <v>24</v>
      </c>
      <c r="I1120" t="s">
        <v>24</v>
      </c>
      <c r="J1120" t="s">
        <v>25</v>
      </c>
      <c r="K1120" s="1">
        <v>43610</v>
      </c>
      <c r="L1120" t="s">
        <v>26</v>
      </c>
      <c r="N1120" t="s">
        <v>24</v>
      </c>
    </row>
    <row r="1121" spans="1:14" x14ac:dyDescent="0.25">
      <c r="A1121" t="s">
        <v>2628</v>
      </c>
      <c r="B1121" t="s">
        <v>2629</v>
      </c>
      <c r="C1121" t="s">
        <v>29</v>
      </c>
      <c r="D1121" t="s">
        <v>21</v>
      </c>
      <c r="E1121">
        <v>98801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43610</v>
      </c>
      <c r="L1121" t="s">
        <v>26</v>
      </c>
      <c r="N1121" t="s">
        <v>24</v>
      </c>
    </row>
    <row r="1122" spans="1:14" x14ac:dyDescent="0.25">
      <c r="A1122" t="s">
        <v>479</v>
      </c>
      <c r="B1122" t="s">
        <v>2630</v>
      </c>
      <c r="C1122" t="s">
        <v>619</v>
      </c>
      <c r="D1122" t="s">
        <v>21</v>
      </c>
      <c r="E1122">
        <v>98072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43610</v>
      </c>
      <c r="L1122" t="s">
        <v>26</v>
      </c>
      <c r="N1122" t="s">
        <v>24</v>
      </c>
    </row>
    <row r="1123" spans="1:14" x14ac:dyDescent="0.25">
      <c r="A1123" t="s">
        <v>2631</v>
      </c>
      <c r="B1123" t="s">
        <v>2632</v>
      </c>
      <c r="C1123" t="s">
        <v>29</v>
      </c>
      <c r="D1123" t="s">
        <v>21</v>
      </c>
      <c r="E1123">
        <v>98801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43610</v>
      </c>
      <c r="L1123" t="s">
        <v>26</v>
      </c>
      <c r="N1123" t="s">
        <v>24</v>
      </c>
    </row>
    <row r="1124" spans="1:14" x14ac:dyDescent="0.25">
      <c r="A1124" t="s">
        <v>2633</v>
      </c>
      <c r="B1124" t="s">
        <v>2634</v>
      </c>
      <c r="C1124" t="s">
        <v>443</v>
      </c>
      <c r="D1124" t="s">
        <v>21</v>
      </c>
      <c r="E1124">
        <v>98059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43609</v>
      </c>
      <c r="L1124" t="s">
        <v>26</v>
      </c>
      <c r="N1124" t="s">
        <v>24</v>
      </c>
    </row>
    <row r="1125" spans="1:14" x14ac:dyDescent="0.25">
      <c r="A1125" t="s">
        <v>2635</v>
      </c>
      <c r="B1125" t="s">
        <v>2636</v>
      </c>
      <c r="C1125" t="s">
        <v>1203</v>
      </c>
      <c r="D1125" t="s">
        <v>21</v>
      </c>
      <c r="E1125">
        <v>98059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43609</v>
      </c>
      <c r="L1125" t="s">
        <v>26</v>
      </c>
      <c r="N1125" t="s">
        <v>24</v>
      </c>
    </row>
    <row r="1126" spans="1:14" x14ac:dyDescent="0.25">
      <c r="A1126" t="s">
        <v>2637</v>
      </c>
      <c r="B1126" t="s">
        <v>2638</v>
      </c>
      <c r="C1126" t="s">
        <v>1907</v>
      </c>
      <c r="D1126" t="s">
        <v>21</v>
      </c>
      <c r="E1126">
        <v>98855</v>
      </c>
      <c r="F1126" t="s">
        <v>23</v>
      </c>
      <c r="G1126" t="s">
        <v>23</v>
      </c>
      <c r="H1126" t="s">
        <v>24</v>
      </c>
      <c r="I1126" t="s">
        <v>24</v>
      </c>
      <c r="J1126" t="s">
        <v>25</v>
      </c>
      <c r="K1126" s="1">
        <v>43609</v>
      </c>
      <c r="L1126" t="s">
        <v>26</v>
      </c>
      <c r="N1126" t="s">
        <v>24</v>
      </c>
    </row>
    <row r="1127" spans="1:14" x14ac:dyDescent="0.25">
      <c r="A1127" t="s">
        <v>2639</v>
      </c>
      <c r="B1127" t="s">
        <v>2640</v>
      </c>
      <c r="C1127" t="s">
        <v>2641</v>
      </c>
      <c r="D1127" t="s">
        <v>21</v>
      </c>
      <c r="E1127">
        <v>98844</v>
      </c>
      <c r="F1127" t="s">
        <v>23</v>
      </c>
      <c r="G1127" t="s">
        <v>23</v>
      </c>
      <c r="H1127" t="s">
        <v>24</v>
      </c>
      <c r="I1127" t="s">
        <v>24</v>
      </c>
      <c r="J1127" t="s">
        <v>25</v>
      </c>
      <c r="K1127" s="1">
        <v>43609</v>
      </c>
      <c r="L1127" t="s">
        <v>26</v>
      </c>
      <c r="N1127" t="s">
        <v>24</v>
      </c>
    </row>
    <row r="1128" spans="1:14" x14ac:dyDescent="0.25">
      <c r="A1128" t="s">
        <v>2642</v>
      </c>
      <c r="B1128" t="s">
        <v>2643</v>
      </c>
      <c r="C1128" t="s">
        <v>1203</v>
      </c>
      <c r="D1128" t="s">
        <v>21</v>
      </c>
      <c r="E1128">
        <v>98059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43609</v>
      </c>
      <c r="L1128" t="s">
        <v>26</v>
      </c>
      <c r="N1128" t="s">
        <v>24</v>
      </c>
    </row>
    <row r="1129" spans="1:14" x14ac:dyDescent="0.25">
      <c r="A1129" t="s">
        <v>2644</v>
      </c>
      <c r="B1129" t="s">
        <v>2645</v>
      </c>
      <c r="C1129" t="s">
        <v>443</v>
      </c>
      <c r="D1129" t="s">
        <v>21</v>
      </c>
      <c r="E1129">
        <v>98059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43609</v>
      </c>
      <c r="L1129" t="s">
        <v>26</v>
      </c>
      <c r="N1129" t="s">
        <v>24</v>
      </c>
    </row>
    <row r="1130" spans="1:14" x14ac:dyDescent="0.25">
      <c r="A1130" t="s">
        <v>111</v>
      </c>
      <c r="B1130" t="s">
        <v>2646</v>
      </c>
      <c r="C1130" t="s">
        <v>443</v>
      </c>
      <c r="D1130" t="s">
        <v>21</v>
      </c>
      <c r="E1130">
        <v>98056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43609</v>
      </c>
      <c r="L1130" t="s">
        <v>26</v>
      </c>
      <c r="N1130" t="s">
        <v>24</v>
      </c>
    </row>
    <row r="1131" spans="1:14" x14ac:dyDescent="0.25">
      <c r="A1131" t="s">
        <v>2647</v>
      </c>
      <c r="B1131" t="s">
        <v>2648</v>
      </c>
      <c r="C1131" t="s">
        <v>2089</v>
      </c>
      <c r="D1131" t="s">
        <v>21</v>
      </c>
      <c r="E1131">
        <v>98338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43609</v>
      </c>
      <c r="L1131" t="s">
        <v>26</v>
      </c>
      <c r="N1131" t="s">
        <v>24</v>
      </c>
    </row>
    <row r="1132" spans="1:14" x14ac:dyDescent="0.25">
      <c r="A1132" t="s">
        <v>2228</v>
      </c>
      <c r="B1132" t="s">
        <v>2649</v>
      </c>
      <c r="C1132" t="s">
        <v>454</v>
      </c>
      <c r="D1132" t="s">
        <v>21</v>
      </c>
      <c r="E1132">
        <v>98005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43609</v>
      </c>
      <c r="L1132" t="s">
        <v>26</v>
      </c>
      <c r="N1132" t="s">
        <v>24</v>
      </c>
    </row>
    <row r="1133" spans="1:14" x14ac:dyDescent="0.25">
      <c r="A1133" t="s">
        <v>2650</v>
      </c>
      <c r="B1133" t="s">
        <v>2651</v>
      </c>
      <c r="C1133" t="s">
        <v>443</v>
      </c>
      <c r="D1133" t="s">
        <v>21</v>
      </c>
      <c r="E1133">
        <v>98055</v>
      </c>
      <c r="F1133" t="s">
        <v>23</v>
      </c>
      <c r="G1133" t="s">
        <v>23</v>
      </c>
      <c r="H1133" t="s">
        <v>24</v>
      </c>
      <c r="I1133" t="s">
        <v>24</v>
      </c>
      <c r="J1133" t="s">
        <v>25</v>
      </c>
      <c r="K1133" s="1">
        <v>43609</v>
      </c>
      <c r="L1133" t="s">
        <v>26</v>
      </c>
      <c r="N1133" t="s">
        <v>24</v>
      </c>
    </row>
    <row r="1134" spans="1:14" x14ac:dyDescent="0.25">
      <c r="A1134" t="s">
        <v>2652</v>
      </c>
      <c r="B1134" t="s">
        <v>2653</v>
      </c>
      <c r="C1134" t="s">
        <v>151</v>
      </c>
      <c r="D1134" t="s">
        <v>21</v>
      </c>
      <c r="E1134">
        <v>98439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43609</v>
      </c>
      <c r="L1134" t="s">
        <v>26</v>
      </c>
      <c r="N1134" t="s">
        <v>24</v>
      </c>
    </row>
    <row r="1135" spans="1:14" x14ac:dyDescent="0.25">
      <c r="A1135" t="s">
        <v>2654</v>
      </c>
      <c r="B1135" t="s">
        <v>2655</v>
      </c>
      <c r="C1135" t="s">
        <v>2656</v>
      </c>
      <c r="D1135" t="s">
        <v>21</v>
      </c>
      <c r="E1135">
        <v>98844</v>
      </c>
      <c r="F1135" t="s">
        <v>23</v>
      </c>
      <c r="G1135" t="s">
        <v>23</v>
      </c>
      <c r="H1135" t="s">
        <v>24</v>
      </c>
      <c r="I1135" t="s">
        <v>24</v>
      </c>
      <c r="J1135" t="s">
        <v>25</v>
      </c>
      <c r="K1135" s="1">
        <v>43609</v>
      </c>
      <c r="L1135" t="s">
        <v>26</v>
      </c>
      <c r="N1135" t="s">
        <v>24</v>
      </c>
    </row>
    <row r="1136" spans="1:14" x14ac:dyDescent="0.25">
      <c r="A1136" t="s">
        <v>2657</v>
      </c>
      <c r="B1136" t="s">
        <v>2658</v>
      </c>
      <c r="C1136" t="s">
        <v>525</v>
      </c>
      <c r="D1136" t="s">
        <v>21</v>
      </c>
      <c r="E1136">
        <v>98258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43609</v>
      </c>
      <c r="L1136" t="s">
        <v>26</v>
      </c>
      <c r="N1136" t="s">
        <v>24</v>
      </c>
    </row>
    <row r="1137" spans="1:14" x14ac:dyDescent="0.25">
      <c r="A1137" t="s">
        <v>2659</v>
      </c>
      <c r="B1137" t="s">
        <v>2660</v>
      </c>
      <c r="C1137" t="s">
        <v>2661</v>
      </c>
      <c r="D1137" t="s">
        <v>21</v>
      </c>
      <c r="E1137">
        <v>99122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43609</v>
      </c>
      <c r="L1137" t="s">
        <v>26</v>
      </c>
      <c r="N1137" t="s">
        <v>24</v>
      </c>
    </row>
    <row r="1138" spans="1:14" x14ac:dyDescent="0.25">
      <c r="A1138" t="s">
        <v>1726</v>
      </c>
      <c r="B1138" t="s">
        <v>2662</v>
      </c>
      <c r="C1138" t="s">
        <v>41</v>
      </c>
      <c r="D1138" t="s">
        <v>21</v>
      </c>
      <c r="E1138">
        <v>98188</v>
      </c>
      <c r="F1138" t="s">
        <v>23</v>
      </c>
      <c r="G1138" t="s">
        <v>23</v>
      </c>
      <c r="H1138" t="s">
        <v>24</v>
      </c>
      <c r="I1138" t="s">
        <v>24</v>
      </c>
      <c r="J1138" t="s">
        <v>25</v>
      </c>
      <c r="K1138" s="1">
        <v>43609</v>
      </c>
      <c r="L1138" t="s">
        <v>26</v>
      </c>
      <c r="N1138" t="s">
        <v>24</v>
      </c>
    </row>
    <row r="1139" spans="1:14" x14ac:dyDescent="0.25">
      <c r="A1139" t="s">
        <v>2663</v>
      </c>
      <c r="B1139" t="s">
        <v>2664</v>
      </c>
      <c r="C1139" t="s">
        <v>525</v>
      </c>
      <c r="D1139" t="s">
        <v>21</v>
      </c>
      <c r="E1139">
        <v>98258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43609</v>
      </c>
      <c r="L1139" t="s">
        <v>26</v>
      </c>
      <c r="N1139" t="s">
        <v>24</v>
      </c>
    </row>
    <row r="1140" spans="1:14" x14ac:dyDescent="0.25">
      <c r="A1140" t="s">
        <v>2665</v>
      </c>
      <c r="B1140" t="s">
        <v>2666</v>
      </c>
      <c r="C1140" t="s">
        <v>443</v>
      </c>
      <c r="D1140" t="s">
        <v>21</v>
      </c>
      <c r="E1140">
        <v>98055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43609</v>
      </c>
      <c r="L1140" t="s">
        <v>26</v>
      </c>
      <c r="N1140" t="s">
        <v>24</v>
      </c>
    </row>
    <row r="1141" spans="1:14" x14ac:dyDescent="0.25">
      <c r="A1141" t="s">
        <v>2667</v>
      </c>
      <c r="B1141" t="s">
        <v>2668</v>
      </c>
      <c r="C1141" t="s">
        <v>2669</v>
      </c>
      <c r="D1141" t="s">
        <v>21</v>
      </c>
      <c r="E1141">
        <v>98022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43609</v>
      </c>
      <c r="L1141" t="s">
        <v>26</v>
      </c>
      <c r="N1141" t="s">
        <v>24</v>
      </c>
    </row>
    <row r="1142" spans="1:14" x14ac:dyDescent="0.25">
      <c r="A1142" t="s">
        <v>2670</v>
      </c>
      <c r="B1142" t="s">
        <v>2671</v>
      </c>
      <c r="C1142" t="s">
        <v>268</v>
      </c>
      <c r="D1142" t="s">
        <v>21</v>
      </c>
      <c r="E1142">
        <v>98168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43609</v>
      </c>
      <c r="L1142" t="s">
        <v>26</v>
      </c>
      <c r="N1142" t="s">
        <v>24</v>
      </c>
    </row>
    <row r="1143" spans="1:14" x14ac:dyDescent="0.25">
      <c r="A1143" t="s">
        <v>2672</v>
      </c>
      <c r="B1143" t="s">
        <v>2673</v>
      </c>
      <c r="C1143" t="s">
        <v>286</v>
      </c>
      <c r="D1143" t="s">
        <v>21</v>
      </c>
      <c r="E1143">
        <v>98502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43609</v>
      </c>
      <c r="L1143" t="s">
        <v>26</v>
      </c>
      <c r="N1143" t="s">
        <v>24</v>
      </c>
    </row>
    <row r="1144" spans="1:14" x14ac:dyDescent="0.25">
      <c r="A1144" t="s">
        <v>685</v>
      </c>
      <c r="B1144" t="s">
        <v>2674</v>
      </c>
      <c r="C1144" t="s">
        <v>443</v>
      </c>
      <c r="D1144" t="s">
        <v>21</v>
      </c>
      <c r="E1144">
        <v>98057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43609</v>
      </c>
      <c r="L1144" t="s">
        <v>26</v>
      </c>
      <c r="N1144" t="s">
        <v>24</v>
      </c>
    </row>
    <row r="1145" spans="1:14" x14ac:dyDescent="0.25">
      <c r="A1145" t="s">
        <v>556</v>
      </c>
      <c r="B1145" t="s">
        <v>2675</v>
      </c>
      <c r="C1145" t="s">
        <v>266</v>
      </c>
      <c r="D1145" t="s">
        <v>21</v>
      </c>
      <c r="E1145">
        <v>98002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43609</v>
      </c>
      <c r="L1145" t="s">
        <v>26</v>
      </c>
      <c r="N1145" t="s">
        <v>24</v>
      </c>
    </row>
    <row r="1146" spans="1:14" x14ac:dyDescent="0.25">
      <c r="A1146" t="s">
        <v>2676</v>
      </c>
      <c r="B1146" t="s">
        <v>2677</v>
      </c>
      <c r="C1146" t="s">
        <v>1094</v>
      </c>
      <c r="D1146" t="s">
        <v>21</v>
      </c>
      <c r="E1146">
        <v>98360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43609</v>
      </c>
      <c r="L1146" t="s">
        <v>26</v>
      </c>
      <c r="N1146" t="s">
        <v>24</v>
      </c>
    </row>
    <row r="1147" spans="1:14" x14ac:dyDescent="0.25">
      <c r="A1147" t="s">
        <v>2678</v>
      </c>
      <c r="B1147" t="s">
        <v>2679</v>
      </c>
      <c r="C1147" t="s">
        <v>293</v>
      </c>
      <c r="D1147" t="s">
        <v>21</v>
      </c>
      <c r="E1147">
        <v>98270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43608</v>
      </c>
      <c r="L1147" t="s">
        <v>26</v>
      </c>
      <c r="N1147" t="s">
        <v>24</v>
      </c>
    </row>
    <row r="1148" spans="1:14" x14ac:dyDescent="0.25">
      <c r="A1148" t="s">
        <v>2682</v>
      </c>
      <c r="B1148" t="s">
        <v>2683</v>
      </c>
      <c r="C1148" t="s">
        <v>293</v>
      </c>
      <c r="D1148" t="s">
        <v>21</v>
      </c>
      <c r="E1148">
        <v>98271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43608</v>
      </c>
      <c r="L1148" t="s">
        <v>26</v>
      </c>
      <c r="N1148" t="s">
        <v>24</v>
      </c>
    </row>
    <row r="1149" spans="1:14" x14ac:dyDescent="0.25">
      <c r="A1149">
        <v>76</v>
      </c>
      <c r="B1149" t="s">
        <v>2684</v>
      </c>
      <c r="C1149" t="s">
        <v>293</v>
      </c>
      <c r="D1149" t="s">
        <v>21</v>
      </c>
      <c r="E1149">
        <v>98270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43608</v>
      </c>
      <c r="L1149" t="s">
        <v>26</v>
      </c>
      <c r="N1149" t="s">
        <v>24</v>
      </c>
    </row>
    <row r="1150" spans="1:14" x14ac:dyDescent="0.25">
      <c r="A1150" t="s">
        <v>2685</v>
      </c>
      <c r="B1150" t="s">
        <v>2686</v>
      </c>
      <c r="C1150" t="s">
        <v>293</v>
      </c>
      <c r="D1150" t="s">
        <v>21</v>
      </c>
      <c r="E1150">
        <v>98270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43608</v>
      </c>
      <c r="L1150" t="s">
        <v>26</v>
      </c>
      <c r="N1150" t="s">
        <v>24</v>
      </c>
    </row>
    <row r="1151" spans="1:14" x14ac:dyDescent="0.25">
      <c r="A1151" t="s">
        <v>2693</v>
      </c>
      <c r="B1151" t="s">
        <v>2694</v>
      </c>
      <c r="C1151" t="s">
        <v>286</v>
      </c>
      <c r="D1151" t="s">
        <v>21</v>
      </c>
      <c r="E1151">
        <v>98502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43608</v>
      </c>
      <c r="L1151" t="s">
        <v>26</v>
      </c>
      <c r="N1151" t="s">
        <v>24</v>
      </c>
    </row>
    <row r="1152" spans="1:14" x14ac:dyDescent="0.25">
      <c r="A1152" t="s">
        <v>413</v>
      </c>
      <c r="B1152" t="s">
        <v>2695</v>
      </c>
      <c r="C1152" t="s">
        <v>886</v>
      </c>
      <c r="D1152" t="s">
        <v>21</v>
      </c>
      <c r="E1152">
        <v>98223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43608</v>
      </c>
      <c r="L1152" t="s">
        <v>26</v>
      </c>
      <c r="N1152" t="s">
        <v>24</v>
      </c>
    </row>
    <row r="1153" spans="1:14" x14ac:dyDescent="0.25">
      <c r="A1153" t="s">
        <v>2696</v>
      </c>
      <c r="B1153" t="s">
        <v>2697</v>
      </c>
      <c r="C1153" t="s">
        <v>293</v>
      </c>
      <c r="D1153" t="s">
        <v>21</v>
      </c>
      <c r="E1153">
        <v>98270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43608</v>
      </c>
      <c r="L1153" t="s">
        <v>26</v>
      </c>
      <c r="N1153" t="s">
        <v>24</v>
      </c>
    </row>
    <row r="1154" spans="1:14" x14ac:dyDescent="0.25">
      <c r="A1154" t="s">
        <v>2699</v>
      </c>
      <c r="B1154" t="s">
        <v>2700</v>
      </c>
      <c r="C1154" t="s">
        <v>20</v>
      </c>
      <c r="D1154" t="s">
        <v>21</v>
      </c>
      <c r="E1154">
        <v>98178</v>
      </c>
      <c r="F1154" t="s">
        <v>23</v>
      </c>
      <c r="G1154" t="s">
        <v>23</v>
      </c>
      <c r="H1154" t="s">
        <v>24</v>
      </c>
      <c r="I1154" t="s">
        <v>24</v>
      </c>
      <c r="J1154" t="s">
        <v>25</v>
      </c>
      <c r="K1154" s="1">
        <v>43608</v>
      </c>
      <c r="L1154" t="s">
        <v>26</v>
      </c>
      <c r="N1154" t="s">
        <v>24</v>
      </c>
    </row>
    <row r="1155" spans="1:14" x14ac:dyDescent="0.25">
      <c r="A1155" t="s">
        <v>2701</v>
      </c>
      <c r="B1155" t="s">
        <v>2702</v>
      </c>
      <c r="C1155" t="s">
        <v>41</v>
      </c>
      <c r="D1155" t="s">
        <v>21</v>
      </c>
      <c r="E1155">
        <v>98188</v>
      </c>
      <c r="F1155" t="s">
        <v>23</v>
      </c>
      <c r="G1155" t="s">
        <v>23</v>
      </c>
      <c r="H1155" t="s">
        <v>24</v>
      </c>
      <c r="I1155" t="s">
        <v>24</v>
      </c>
      <c r="J1155" t="s">
        <v>25</v>
      </c>
      <c r="K1155" s="1">
        <v>43608</v>
      </c>
      <c r="L1155" t="s">
        <v>26</v>
      </c>
      <c r="N1155" t="s">
        <v>24</v>
      </c>
    </row>
    <row r="1156" spans="1:14" x14ac:dyDescent="0.25">
      <c r="A1156" t="s">
        <v>2701</v>
      </c>
      <c r="B1156" t="s">
        <v>2703</v>
      </c>
      <c r="C1156" t="s">
        <v>443</v>
      </c>
      <c r="D1156" t="s">
        <v>21</v>
      </c>
      <c r="E1156">
        <v>98055</v>
      </c>
      <c r="F1156" t="s">
        <v>23</v>
      </c>
      <c r="G1156" t="s">
        <v>23</v>
      </c>
      <c r="H1156" t="s">
        <v>24</v>
      </c>
      <c r="I1156" t="s">
        <v>24</v>
      </c>
      <c r="J1156" t="s">
        <v>25</v>
      </c>
      <c r="K1156" s="1">
        <v>43608</v>
      </c>
      <c r="L1156" t="s">
        <v>26</v>
      </c>
      <c r="N1156" t="s">
        <v>24</v>
      </c>
    </row>
    <row r="1157" spans="1:14" x14ac:dyDescent="0.25">
      <c r="A1157" t="s">
        <v>2704</v>
      </c>
      <c r="B1157" t="s">
        <v>2705</v>
      </c>
      <c r="C1157" t="s">
        <v>20</v>
      </c>
      <c r="D1157" t="s">
        <v>21</v>
      </c>
      <c r="E1157">
        <v>98126</v>
      </c>
      <c r="F1157" t="s">
        <v>23</v>
      </c>
      <c r="G1157" t="s">
        <v>23</v>
      </c>
      <c r="H1157" t="s">
        <v>24</v>
      </c>
      <c r="I1157" t="s">
        <v>24</v>
      </c>
      <c r="J1157" t="s">
        <v>25</v>
      </c>
      <c r="K1157" s="1">
        <v>43608</v>
      </c>
      <c r="L1157" t="s">
        <v>26</v>
      </c>
      <c r="N1157" t="s">
        <v>24</v>
      </c>
    </row>
    <row r="1158" spans="1:14" x14ac:dyDescent="0.25">
      <c r="A1158" t="s">
        <v>2706</v>
      </c>
      <c r="B1158" t="s">
        <v>2707</v>
      </c>
      <c r="C1158" t="s">
        <v>470</v>
      </c>
      <c r="D1158" t="s">
        <v>21</v>
      </c>
      <c r="E1158">
        <v>98166</v>
      </c>
      <c r="F1158" t="s">
        <v>23</v>
      </c>
      <c r="G1158" t="s">
        <v>23</v>
      </c>
      <c r="H1158" t="s">
        <v>24</v>
      </c>
      <c r="I1158" t="s">
        <v>24</v>
      </c>
      <c r="J1158" t="s">
        <v>25</v>
      </c>
      <c r="K1158" s="1">
        <v>43608</v>
      </c>
      <c r="L1158" t="s">
        <v>26</v>
      </c>
      <c r="N1158" t="s">
        <v>24</v>
      </c>
    </row>
    <row r="1159" spans="1:14" x14ac:dyDescent="0.25">
      <c r="A1159" t="s">
        <v>2709</v>
      </c>
      <c r="B1159" t="s">
        <v>2710</v>
      </c>
      <c r="C1159" t="s">
        <v>20</v>
      </c>
      <c r="D1159" t="s">
        <v>21</v>
      </c>
      <c r="E1159">
        <v>98125</v>
      </c>
      <c r="F1159" t="s">
        <v>23</v>
      </c>
      <c r="G1159" t="s">
        <v>23</v>
      </c>
      <c r="H1159" t="s">
        <v>24</v>
      </c>
      <c r="I1159" t="s">
        <v>24</v>
      </c>
      <c r="J1159" t="s">
        <v>25</v>
      </c>
      <c r="K1159" s="1">
        <v>43608</v>
      </c>
      <c r="L1159" t="s">
        <v>26</v>
      </c>
      <c r="N1159" t="s">
        <v>24</v>
      </c>
    </row>
    <row r="1160" spans="1:14" x14ac:dyDescent="0.25">
      <c r="A1160" t="s">
        <v>1110</v>
      </c>
      <c r="B1160" t="s">
        <v>2713</v>
      </c>
      <c r="C1160" t="s">
        <v>286</v>
      </c>
      <c r="D1160" t="s">
        <v>21</v>
      </c>
      <c r="E1160">
        <v>98501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43608</v>
      </c>
      <c r="L1160" t="s">
        <v>26</v>
      </c>
      <c r="N1160" t="s">
        <v>24</v>
      </c>
    </row>
    <row r="1161" spans="1:14" x14ac:dyDescent="0.25">
      <c r="A1161" t="s">
        <v>2714</v>
      </c>
      <c r="B1161" t="s">
        <v>2715</v>
      </c>
      <c r="C1161" t="s">
        <v>286</v>
      </c>
      <c r="D1161" t="s">
        <v>21</v>
      </c>
      <c r="E1161">
        <v>98502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43608</v>
      </c>
      <c r="L1161" t="s">
        <v>26</v>
      </c>
      <c r="N1161" t="s">
        <v>24</v>
      </c>
    </row>
    <row r="1162" spans="1:14" x14ac:dyDescent="0.25">
      <c r="A1162" t="s">
        <v>2717</v>
      </c>
      <c r="B1162" t="s">
        <v>2718</v>
      </c>
      <c r="C1162" t="s">
        <v>286</v>
      </c>
      <c r="D1162" t="s">
        <v>21</v>
      </c>
      <c r="E1162">
        <v>98502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43608</v>
      </c>
      <c r="L1162" t="s">
        <v>26</v>
      </c>
      <c r="N1162" t="s">
        <v>24</v>
      </c>
    </row>
    <row r="1163" spans="1:14" x14ac:dyDescent="0.25">
      <c r="A1163" t="s">
        <v>2719</v>
      </c>
      <c r="B1163" t="s">
        <v>2720</v>
      </c>
      <c r="C1163" t="s">
        <v>286</v>
      </c>
      <c r="D1163" t="s">
        <v>21</v>
      </c>
      <c r="E1163">
        <v>98501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43608</v>
      </c>
      <c r="L1163" t="s">
        <v>26</v>
      </c>
      <c r="N1163" t="s">
        <v>24</v>
      </c>
    </row>
    <row r="1164" spans="1:14" x14ac:dyDescent="0.25">
      <c r="A1164" t="s">
        <v>2721</v>
      </c>
      <c r="B1164" t="s">
        <v>2722</v>
      </c>
      <c r="C1164" t="s">
        <v>20</v>
      </c>
      <c r="D1164" t="s">
        <v>21</v>
      </c>
      <c r="E1164">
        <v>98115</v>
      </c>
      <c r="F1164" t="s">
        <v>23</v>
      </c>
      <c r="G1164" t="s">
        <v>23</v>
      </c>
      <c r="H1164" t="s">
        <v>24</v>
      </c>
      <c r="I1164" t="s">
        <v>24</v>
      </c>
      <c r="J1164" t="s">
        <v>25</v>
      </c>
      <c r="K1164" s="1">
        <v>43608</v>
      </c>
      <c r="L1164" t="s">
        <v>26</v>
      </c>
      <c r="N1164" t="s">
        <v>24</v>
      </c>
    </row>
    <row r="1165" spans="1:14" x14ac:dyDescent="0.25">
      <c r="A1165" t="s">
        <v>2724</v>
      </c>
      <c r="B1165" t="s">
        <v>2725</v>
      </c>
      <c r="C1165" t="s">
        <v>286</v>
      </c>
      <c r="D1165" t="s">
        <v>21</v>
      </c>
      <c r="E1165">
        <v>98502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43608</v>
      </c>
      <c r="L1165" t="s">
        <v>26</v>
      </c>
      <c r="N1165" t="s">
        <v>24</v>
      </c>
    </row>
    <row r="1166" spans="1:14" x14ac:dyDescent="0.25">
      <c r="A1166" t="s">
        <v>2726</v>
      </c>
      <c r="B1166" t="s">
        <v>2727</v>
      </c>
      <c r="C1166" t="s">
        <v>286</v>
      </c>
      <c r="D1166" t="s">
        <v>21</v>
      </c>
      <c r="E1166">
        <v>98502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43608</v>
      </c>
      <c r="L1166" t="s">
        <v>26</v>
      </c>
      <c r="N1166" t="s">
        <v>24</v>
      </c>
    </row>
    <row r="1167" spans="1:14" x14ac:dyDescent="0.25">
      <c r="A1167" t="s">
        <v>2728</v>
      </c>
      <c r="B1167" t="s">
        <v>2729</v>
      </c>
      <c r="C1167" t="s">
        <v>37</v>
      </c>
      <c r="D1167" t="s">
        <v>21</v>
      </c>
      <c r="E1167">
        <v>99336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43607</v>
      </c>
      <c r="L1167" t="s">
        <v>26</v>
      </c>
      <c r="N1167" t="s">
        <v>24</v>
      </c>
    </row>
    <row r="1168" spans="1:14" x14ac:dyDescent="0.25">
      <c r="A1168" t="s">
        <v>2730</v>
      </c>
      <c r="B1168" t="s">
        <v>2731</v>
      </c>
      <c r="C1168" t="s">
        <v>218</v>
      </c>
      <c r="D1168" t="s">
        <v>21</v>
      </c>
      <c r="E1168">
        <v>98391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43607</v>
      </c>
      <c r="L1168" t="s">
        <v>26</v>
      </c>
      <c r="N1168" t="s">
        <v>24</v>
      </c>
    </row>
    <row r="1169" spans="1:14" x14ac:dyDescent="0.25">
      <c r="A1169" t="s">
        <v>2732</v>
      </c>
      <c r="B1169" t="s">
        <v>2733</v>
      </c>
      <c r="C1169" t="s">
        <v>218</v>
      </c>
      <c r="D1169" t="s">
        <v>21</v>
      </c>
      <c r="E1169">
        <v>98391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43607</v>
      </c>
      <c r="L1169" t="s">
        <v>26</v>
      </c>
      <c r="N1169" t="s">
        <v>24</v>
      </c>
    </row>
    <row r="1170" spans="1:14" x14ac:dyDescent="0.25">
      <c r="A1170" t="s">
        <v>2734</v>
      </c>
      <c r="B1170" t="s">
        <v>2735</v>
      </c>
      <c r="C1170" t="s">
        <v>525</v>
      </c>
      <c r="D1170" t="s">
        <v>21</v>
      </c>
      <c r="E1170">
        <v>98258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43607</v>
      </c>
      <c r="L1170" t="s">
        <v>26</v>
      </c>
      <c r="N1170" t="s">
        <v>24</v>
      </c>
    </row>
    <row r="1171" spans="1:14" x14ac:dyDescent="0.25">
      <c r="A1171" t="s">
        <v>2736</v>
      </c>
      <c r="B1171" t="s">
        <v>2737</v>
      </c>
      <c r="C1171" t="s">
        <v>37</v>
      </c>
      <c r="D1171" t="s">
        <v>21</v>
      </c>
      <c r="E1171">
        <v>99336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43607</v>
      </c>
      <c r="L1171" t="s">
        <v>26</v>
      </c>
      <c r="N1171" t="s">
        <v>24</v>
      </c>
    </row>
    <row r="1172" spans="1:14" x14ac:dyDescent="0.25">
      <c r="A1172" t="s">
        <v>2738</v>
      </c>
      <c r="B1172" t="s">
        <v>2739</v>
      </c>
      <c r="C1172" t="s">
        <v>132</v>
      </c>
      <c r="D1172" t="s">
        <v>21</v>
      </c>
      <c r="E1172">
        <v>99301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43607</v>
      </c>
      <c r="L1172" t="s">
        <v>26</v>
      </c>
      <c r="N1172" t="s">
        <v>24</v>
      </c>
    </row>
    <row r="1173" spans="1:14" x14ac:dyDescent="0.25">
      <c r="A1173" t="s">
        <v>2740</v>
      </c>
      <c r="B1173" t="s">
        <v>2741</v>
      </c>
      <c r="C1173" t="s">
        <v>56</v>
      </c>
      <c r="D1173" t="s">
        <v>21</v>
      </c>
      <c r="E1173">
        <v>99352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43607</v>
      </c>
      <c r="L1173" t="s">
        <v>26</v>
      </c>
      <c r="N1173" t="s">
        <v>24</v>
      </c>
    </row>
    <row r="1174" spans="1:14" x14ac:dyDescent="0.25">
      <c r="A1174" t="s">
        <v>2742</v>
      </c>
      <c r="B1174" t="s">
        <v>2743</v>
      </c>
      <c r="C1174" t="s">
        <v>156</v>
      </c>
      <c r="D1174" t="s">
        <v>21</v>
      </c>
      <c r="E1174">
        <v>98390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43607</v>
      </c>
      <c r="L1174" t="s">
        <v>26</v>
      </c>
      <c r="N1174" t="s">
        <v>24</v>
      </c>
    </row>
    <row r="1175" spans="1:14" x14ac:dyDescent="0.25">
      <c r="A1175" t="s">
        <v>2744</v>
      </c>
      <c r="B1175" t="s">
        <v>2745</v>
      </c>
      <c r="C1175" t="s">
        <v>286</v>
      </c>
      <c r="D1175" t="s">
        <v>21</v>
      </c>
      <c r="E1175">
        <v>98516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43607</v>
      </c>
      <c r="L1175" t="s">
        <v>26</v>
      </c>
      <c r="N1175" t="s">
        <v>24</v>
      </c>
    </row>
    <row r="1176" spans="1:14" x14ac:dyDescent="0.25">
      <c r="A1176" t="s">
        <v>2746</v>
      </c>
      <c r="B1176" t="s">
        <v>2747</v>
      </c>
      <c r="C1176" t="s">
        <v>218</v>
      </c>
      <c r="D1176" t="s">
        <v>21</v>
      </c>
      <c r="E1176">
        <v>98391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43607</v>
      </c>
      <c r="L1176" t="s">
        <v>26</v>
      </c>
      <c r="N1176" t="s">
        <v>24</v>
      </c>
    </row>
    <row r="1177" spans="1:14" x14ac:dyDescent="0.25">
      <c r="A1177" t="s">
        <v>244</v>
      </c>
      <c r="B1177" t="s">
        <v>2748</v>
      </c>
      <c r="C1177" t="s">
        <v>108</v>
      </c>
      <c r="D1177" t="s">
        <v>21</v>
      </c>
      <c r="E1177">
        <v>98201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43607</v>
      </c>
      <c r="L1177" t="s">
        <v>26</v>
      </c>
      <c r="N1177" t="s">
        <v>24</v>
      </c>
    </row>
    <row r="1178" spans="1:14" x14ac:dyDescent="0.25">
      <c r="A1178" t="s">
        <v>316</v>
      </c>
      <c r="B1178" t="s">
        <v>2749</v>
      </c>
      <c r="C1178" t="s">
        <v>165</v>
      </c>
      <c r="D1178" t="s">
        <v>21</v>
      </c>
      <c r="E1178">
        <v>98372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43607</v>
      </c>
      <c r="L1178" t="s">
        <v>26</v>
      </c>
      <c r="N1178" t="s">
        <v>24</v>
      </c>
    </row>
    <row r="1179" spans="1:14" x14ac:dyDescent="0.25">
      <c r="A1179" t="s">
        <v>356</v>
      </c>
      <c r="B1179" t="s">
        <v>2750</v>
      </c>
      <c r="C1179" t="s">
        <v>165</v>
      </c>
      <c r="D1179" t="s">
        <v>21</v>
      </c>
      <c r="E1179">
        <v>98373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43607</v>
      </c>
      <c r="L1179" t="s">
        <v>26</v>
      </c>
      <c r="N1179" t="s">
        <v>24</v>
      </c>
    </row>
    <row r="1180" spans="1:14" x14ac:dyDescent="0.25">
      <c r="A1180" t="s">
        <v>2094</v>
      </c>
      <c r="B1180" t="s">
        <v>2751</v>
      </c>
      <c r="C1180" t="s">
        <v>218</v>
      </c>
      <c r="D1180" t="s">
        <v>21</v>
      </c>
      <c r="E1180">
        <v>98391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43607</v>
      </c>
      <c r="L1180" t="s">
        <v>26</v>
      </c>
      <c r="N1180" t="s">
        <v>24</v>
      </c>
    </row>
    <row r="1181" spans="1:14" x14ac:dyDescent="0.25">
      <c r="A1181" t="s">
        <v>2752</v>
      </c>
      <c r="B1181" t="s">
        <v>2753</v>
      </c>
      <c r="C1181" t="s">
        <v>165</v>
      </c>
      <c r="D1181" t="s">
        <v>21</v>
      </c>
      <c r="E1181">
        <v>98375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43607</v>
      </c>
      <c r="L1181" t="s">
        <v>26</v>
      </c>
      <c r="N1181" t="s">
        <v>24</v>
      </c>
    </row>
    <row r="1182" spans="1:14" x14ac:dyDescent="0.25">
      <c r="A1182" t="s">
        <v>2754</v>
      </c>
      <c r="B1182" t="s">
        <v>2755</v>
      </c>
      <c r="C1182" t="s">
        <v>525</v>
      </c>
      <c r="D1182" t="s">
        <v>21</v>
      </c>
      <c r="E1182">
        <v>98258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43607</v>
      </c>
      <c r="L1182" t="s">
        <v>26</v>
      </c>
      <c r="N1182" t="s">
        <v>24</v>
      </c>
    </row>
    <row r="1183" spans="1:14" x14ac:dyDescent="0.25">
      <c r="A1183" t="s">
        <v>2756</v>
      </c>
      <c r="B1183" t="s">
        <v>2757</v>
      </c>
      <c r="C1183" t="s">
        <v>56</v>
      </c>
      <c r="D1183" t="s">
        <v>21</v>
      </c>
      <c r="E1183">
        <v>99352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43607</v>
      </c>
      <c r="L1183" t="s">
        <v>26</v>
      </c>
      <c r="N1183" t="s">
        <v>24</v>
      </c>
    </row>
    <row r="1184" spans="1:14" x14ac:dyDescent="0.25">
      <c r="A1184" t="s">
        <v>831</v>
      </c>
      <c r="B1184" t="s">
        <v>2758</v>
      </c>
      <c r="C1184" t="s">
        <v>92</v>
      </c>
      <c r="D1184" t="s">
        <v>21</v>
      </c>
      <c r="E1184">
        <v>98273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43607</v>
      </c>
      <c r="L1184" t="s">
        <v>26</v>
      </c>
      <c r="N1184" t="s">
        <v>24</v>
      </c>
    </row>
    <row r="1185" spans="1:14" x14ac:dyDescent="0.25">
      <c r="A1185" t="s">
        <v>2759</v>
      </c>
      <c r="B1185" t="s">
        <v>2760</v>
      </c>
      <c r="C1185" t="s">
        <v>56</v>
      </c>
      <c r="D1185" t="s">
        <v>21</v>
      </c>
      <c r="E1185">
        <v>99332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43607</v>
      </c>
      <c r="L1185" t="s">
        <v>26</v>
      </c>
      <c r="N1185" t="s">
        <v>24</v>
      </c>
    </row>
    <row r="1186" spans="1:14" x14ac:dyDescent="0.25">
      <c r="A1186" t="s">
        <v>2761</v>
      </c>
      <c r="B1186" t="s">
        <v>2762</v>
      </c>
      <c r="C1186" t="s">
        <v>108</v>
      </c>
      <c r="D1186" t="s">
        <v>21</v>
      </c>
      <c r="E1186">
        <v>98201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43607</v>
      </c>
      <c r="L1186" t="s">
        <v>26</v>
      </c>
      <c r="N1186" t="s">
        <v>24</v>
      </c>
    </row>
    <row r="1187" spans="1:14" x14ac:dyDescent="0.25">
      <c r="A1187" t="s">
        <v>2763</v>
      </c>
      <c r="B1187" t="s">
        <v>2764</v>
      </c>
      <c r="C1187" t="s">
        <v>101</v>
      </c>
      <c r="D1187" t="s">
        <v>21</v>
      </c>
      <c r="E1187">
        <v>98284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43607</v>
      </c>
      <c r="L1187" t="s">
        <v>26</v>
      </c>
      <c r="N1187" t="s">
        <v>24</v>
      </c>
    </row>
    <row r="1188" spans="1:14" x14ac:dyDescent="0.25">
      <c r="A1188" t="s">
        <v>2765</v>
      </c>
      <c r="B1188" t="s">
        <v>2766</v>
      </c>
      <c r="C1188" t="s">
        <v>165</v>
      </c>
      <c r="D1188" t="s">
        <v>21</v>
      </c>
      <c r="E1188">
        <v>98373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43607</v>
      </c>
      <c r="L1188" t="s">
        <v>26</v>
      </c>
      <c r="N1188" t="s">
        <v>24</v>
      </c>
    </row>
    <row r="1189" spans="1:14" x14ac:dyDescent="0.25">
      <c r="A1189" t="s">
        <v>2767</v>
      </c>
      <c r="B1189" t="s">
        <v>2768</v>
      </c>
      <c r="C1189" t="s">
        <v>132</v>
      </c>
      <c r="D1189" t="s">
        <v>21</v>
      </c>
      <c r="E1189">
        <v>99301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43606</v>
      </c>
      <c r="L1189" t="s">
        <v>26</v>
      </c>
      <c r="N1189" t="s">
        <v>24</v>
      </c>
    </row>
    <row r="1190" spans="1:14" x14ac:dyDescent="0.25">
      <c r="A1190" t="s">
        <v>2769</v>
      </c>
      <c r="B1190" t="s">
        <v>2770</v>
      </c>
      <c r="C1190" t="s">
        <v>37</v>
      </c>
      <c r="D1190" t="s">
        <v>21</v>
      </c>
      <c r="E1190">
        <v>99336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43606</v>
      </c>
      <c r="L1190" t="s">
        <v>26</v>
      </c>
      <c r="N1190" t="s">
        <v>24</v>
      </c>
    </row>
    <row r="1191" spans="1:14" x14ac:dyDescent="0.25">
      <c r="A1191" t="s">
        <v>2771</v>
      </c>
      <c r="B1191" t="s">
        <v>2772</v>
      </c>
      <c r="C1191" t="s">
        <v>41</v>
      </c>
      <c r="D1191" t="s">
        <v>21</v>
      </c>
      <c r="E1191">
        <v>98188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43606</v>
      </c>
      <c r="L1191" t="s">
        <v>26</v>
      </c>
      <c r="N1191" t="s">
        <v>24</v>
      </c>
    </row>
    <row r="1192" spans="1:14" x14ac:dyDescent="0.25">
      <c r="A1192" t="s">
        <v>2773</v>
      </c>
      <c r="B1192" t="s">
        <v>2774</v>
      </c>
      <c r="C1192" t="s">
        <v>132</v>
      </c>
      <c r="D1192" t="s">
        <v>21</v>
      </c>
      <c r="E1192">
        <v>99301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43606</v>
      </c>
      <c r="L1192" t="s">
        <v>26</v>
      </c>
      <c r="N1192" t="s">
        <v>24</v>
      </c>
    </row>
    <row r="1193" spans="1:14" x14ac:dyDescent="0.25">
      <c r="A1193" t="s">
        <v>2775</v>
      </c>
      <c r="B1193" t="s">
        <v>2776</v>
      </c>
      <c r="C1193" t="s">
        <v>293</v>
      </c>
      <c r="D1193" t="s">
        <v>21</v>
      </c>
      <c r="E1193">
        <v>98271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43606</v>
      </c>
      <c r="L1193" t="s">
        <v>26</v>
      </c>
      <c r="N1193" t="s">
        <v>24</v>
      </c>
    </row>
    <row r="1194" spans="1:14" x14ac:dyDescent="0.25">
      <c r="A1194" t="s">
        <v>242</v>
      </c>
      <c r="B1194" t="s">
        <v>2777</v>
      </c>
      <c r="C1194" t="s">
        <v>20</v>
      </c>
      <c r="D1194" t="s">
        <v>21</v>
      </c>
      <c r="E1194">
        <v>98117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43606</v>
      </c>
      <c r="L1194" t="s">
        <v>26</v>
      </c>
      <c r="N1194" t="s">
        <v>24</v>
      </c>
    </row>
    <row r="1195" spans="1:14" x14ac:dyDescent="0.25">
      <c r="A1195" t="s">
        <v>2778</v>
      </c>
      <c r="B1195" t="s">
        <v>2779</v>
      </c>
      <c r="C1195" t="s">
        <v>132</v>
      </c>
      <c r="D1195" t="s">
        <v>21</v>
      </c>
      <c r="E1195">
        <v>99301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43606</v>
      </c>
      <c r="L1195" t="s">
        <v>26</v>
      </c>
      <c r="N1195" t="s">
        <v>24</v>
      </c>
    </row>
    <row r="1196" spans="1:14" x14ac:dyDescent="0.25">
      <c r="A1196" t="s">
        <v>2780</v>
      </c>
      <c r="B1196" t="s">
        <v>2781</v>
      </c>
      <c r="C1196" t="s">
        <v>142</v>
      </c>
      <c r="D1196" t="s">
        <v>21</v>
      </c>
      <c r="E1196">
        <v>98901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43606</v>
      </c>
      <c r="L1196" t="s">
        <v>26</v>
      </c>
      <c r="N1196" t="s">
        <v>24</v>
      </c>
    </row>
    <row r="1197" spans="1:14" x14ac:dyDescent="0.25">
      <c r="A1197" t="s">
        <v>194</v>
      </c>
      <c r="B1197" t="s">
        <v>2782</v>
      </c>
      <c r="C1197" t="s">
        <v>20</v>
      </c>
      <c r="D1197" t="s">
        <v>21</v>
      </c>
      <c r="E1197">
        <v>98106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43606</v>
      </c>
      <c r="L1197" t="s">
        <v>26</v>
      </c>
      <c r="N1197" t="s">
        <v>24</v>
      </c>
    </row>
    <row r="1198" spans="1:14" x14ac:dyDescent="0.25">
      <c r="A1198" t="s">
        <v>2783</v>
      </c>
      <c r="B1198" t="s">
        <v>2784</v>
      </c>
      <c r="C1198" t="s">
        <v>37</v>
      </c>
      <c r="D1198" t="s">
        <v>21</v>
      </c>
      <c r="E1198">
        <v>99337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43606</v>
      </c>
      <c r="L1198" t="s">
        <v>26</v>
      </c>
      <c r="N1198" t="s">
        <v>24</v>
      </c>
    </row>
    <row r="1199" spans="1:14" x14ac:dyDescent="0.25">
      <c r="A1199" t="s">
        <v>2785</v>
      </c>
      <c r="B1199" t="s">
        <v>2786</v>
      </c>
      <c r="C1199" t="s">
        <v>37</v>
      </c>
      <c r="D1199" t="s">
        <v>21</v>
      </c>
      <c r="E1199">
        <v>99336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43606</v>
      </c>
      <c r="L1199" t="s">
        <v>26</v>
      </c>
      <c r="N1199" t="s">
        <v>24</v>
      </c>
    </row>
    <row r="1200" spans="1:14" x14ac:dyDescent="0.25">
      <c r="A1200" t="s">
        <v>2787</v>
      </c>
      <c r="B1200" t="s">
        <v>2788</v>
      </c>
      <c r="C1200" t="s">
        <v>142</v>
      </c>
      <c r="D1200" t="s">
        <v>21</v>
      </c>
      <c r="E1200">
        <v>98908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43606</v>
      </c>
      <c r="L1200" t="s">
        <v>26</v>
      </c>
      <c r="N1200" t="s">
        <v>24</v>
      </c>
    </row>
    <row r="1201" spans="1:14" x14ac:dyDescent="0.25">
      <c r="A1201" t="s">
        <v>2789</v>
      </c>
      <c r="B1201" t="s">
        <v>2790</v>
      </c>
      <c r="C1201" t="s">
        <v>37</v>
      </c>
      <c r="D1201" t="s">
        <v>21</v>
      </c>
      <c r="E1201">
        <v>99336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43606</v>
      </c>
      <c r="L1201" t="s">
        <v>26</v>
      </c>
      <c r="N1201" t="s">
        <v>24</v>
      </c>
    </row>
    <row r="1202" spans="1:14" x14ac:dyDescent="0.25">
      <c r="A1202" t="s">
        <v>2791</v>
      </c>
      <c r="B1202" t="s">
        <v>2792</v>
      </c>
      <c r="C1202" t="s">
        <v>886</v>
      </c>
      <c r="D1202" t="s">
        <v>21</v>
      </c>
      <c r="E1202">
        <v>98223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43606</v>
      </c>
      <c r="L1202" t="s">
        <v>26</v>
      </c>
      <c r="N1202" t="s">
        <v>24</v>
      </c>
    </row>
    <row r="1203" spans="1:14" x14ac:dyDescent="0.25">
      <c r="A1203" t="s">
        <v>2793</v>
      </c>
      <c r="B1203" t="s">
        <v>2794</v>
      </c>
      <c r="C1203" t="s">
        <v>463</v>
      </c>
      <c r="D1203" t="s">
        <v>21</v>
      </c>
      <c r="E1203">
        <v>98632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43605</v>
      </c>
      <c r="L1203" t="s">
        <v>26</v>
      </c>
      <c r="N1203" t="s">
        <v>24</v>
      </c>
    </row>
    <row r="1204" spans="1:14" x14ac:dyDescent="0.25">
      <c r="A1204" t="s">
        <v>2795</v>
      </c>
      <c r="B1204" t="s">
        <v>2796</v>
      </c>
      <c r="C1204" t="s">
        <v>34</v>
      </c>
      <c r="D1204" t="s">
        <v>21</v>
      </c>
      <c r="E1204">
        <v>98661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43605</v>
      </c>
      <c r="L1204" t="s">
        <v>26</v>
      </c>
      <c r="N1204" t="s">
        <v>24</v>
      </c>
    </row>
    <row r="1205" spans="1:14" x14ac:dyDescent="0.25">
      <c r="A1205" t="s">
        <v>2797</v>
      </c>
      <c r="B1205" t="s">
        <v>2798</v>
      </c>
      <c r="C1205" t="s">
        <v>463</v>
      </c>
      <c r="D1205" t="s">
        <v>21</v>
      </c>
      <c r="E1205">
        <v>98632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43605</v>
      </c>
      <c r="L1205" t="s">
        <v>26</v>
      </c>
      <c r="N1205" t="s">
        <v>24</v>
      </c>
    </row>
    <row r="1206" spans="1:14" x14ac:dyDescent="0.25">
      <c r="A1206" t="s">
        <v>2799</v>
      </c>
      <c r="B1206" t="s">
        <v>2800</v>
      </c>
      <c r="C1206" t="s">
        <v>463</v>
      </c>
      <c r="D1206" t="s">
        <v>21</v>
      </c>
      <c r="E1206">
        <v>98632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43605</v>
      </c>
      <c r="L1206" t="s">
        <v>26</v>
      </c>
      <c r="N1206" t="s">
        <v>24</v>
      </c>
    </row>
    <row r="1207" spans="1:14" x14ac:dyDescent="0.25">
      <c r="A1207" t="s">
        <v>2801</v>
      </c>
      <c r="B1207" t="s">
        <v>2802</v>
      </c>
      <c r="C1207" t="s">
        <v>463</v>
      </c>
      <c r="D1207" t="s">
        <v>21</v>
      </c>
      <c r="E1207">
        <v>98632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43605</v>
      </c>
      <c r="L1207" t="s">
        <v>26</v>
      </c>
      <c r="N1207" t="s">
        <v>24</v>
      </c>
    </row>
    <row r="1208" spans="1:14" x14ac:dyDescent="0.25">
      <c r="A1208" t="s">
        <v>1002</v>
      </c>
      <c r="B1208" t="s">
        <v>2803</v>
      </c>
      <c r="C1208" t="s">
        <v>519</v>
      </c>
      <c r="D1208" t="s">
        <v>21</v>
      </c>
      <c r="E1208">
        <v>98671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43605</v>
      </c>
      <c r="L1208" t="s">
        <v>26</v>
      </c>
      <c r="N1208" t="s">
        <v>24</v>
      </c>
    </row>
    <row r="1209" spans="1:14" x14ac:dyDescent="0.25">
      <c r="A1209" t="s">
        <v>242</v>
      </c>
      <c r="B1209" t="s">
        <v>2804</v>
      </c>
      <c r="C1209" t="s">
        <v>614</v>
      </c>
      <c r="D1209" t="s">
        <v>21</v>
      </c>
      <c r="E1209">
        <v>98674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43605</v>
      </c>
      <c r="L1209" t="s">
        <v>26</v>
      </c>
      <c r="N1209" t="s">
        <v>24</v>
      </c>
    </row>
    <row r="1210" spans="1:14" x14ac:dyDescent="0.25">
      <c r="A1210" t="s">
        <v>2805</v>
      </c>
      <c r="B1210" t="s">
        <v>2806</v>
      </c>
      <c r="C1210" t="s">
        <v>463</v>
      </c>
      <c r="D1210" t="s">
        <v>21</v>
      </c>
      <c r="E1210">
        <v>98632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43605</v>
      </c>
      <c r="L1210" t="s">
        <v>26</v>
      </c>
      <c r="N1210" t="s">
        <v>24</v>
      </c>
    </row>
    <row r="1211" spans="1:14" x14ac:dyDescent="0.25">
      <c r="A1211" t="s">
        <v>54</v>
      </c>
      <c r="B1211" t="s">
        <v>2807</v>
      </c>
      <c r="C1211" t="s">
        <v>132</v>
      </c>
      <c r="D1211" t="s">
        <v>21</v>
      </c>
      <c r="E1211">
        <v>99301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43605</v>
      </c>
      <c r="L1211" t="s">
        <v>26</v>
      </c>
      <c r="N1211" t="s">
        <v>24</v>
      </c>
    </row>
    <row r="1212" spans="1:14" x14ac:dyDescent="0.25">
      <c r="A1212" t="s">
        <v>2808</v>
      </c>
      <c r="B1212" t="s">
        <v>2809</v>
      </c>
      <c r="C1212" t="s">
        <v>614</v>
      </c>
      <c r="D1212" t="s">
        <v>21</v>
      </c>
      <c r="E1212">
        <v>98632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43605</v>
      </c>
      <c r="L1212" t="s">
        <v>26</v>
      </c>
      <c r="N1212" t="s">
        <v>24</v>
      </c>
    </row>
    <row r="1213" spans="1:14" x14ac:dyDescent="0.25">
      <c r="A1213" t="s">
        <v>2810</v>
      </c>
      <c r="B1213" t="s">
        <v>2811</v>
      </c>
      <c r="C1213" t="s">
        <v>463</v>
      </c>
      <c r="D1213" t="s">
        <v>21</v>
      </c>
      <c r="E1213">
        <v>98632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43605</v>
      </c>
      <c r="L1213" t="s">
        <v>26</v>
      </c>
      <c r="N1213" t="s">
        <v>24</v>
      </c>
    </row>
    <row r="1214" spans="1:14" x14ac:dyDescent="0.25">
      <c r="A1214" t="s">
        <v>2812</v>
      </c>
      <c r="B1214" t="s">
        <v>2813</v>
      </c>
      <c r="C1214" t="s">
        <v>29</v>
      </c>
      <c r="D1214" t="s">
        <v>21</v>
      </c>
      <c r="E1214">
        <v>98801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43605</v>
      </c>
      <c r="L1214" t="s">
        <v>26</v>
      </c>
      <c r="N1214" t="s">
        <v>24</v>
      </c>
    </row>
    <row r="1215" spans="1:14" x14ac:dyDescent="0.25">
      <c r="A1215" t="s">
        <v>2814</v>
      </c>
      <c r="B1215" t="s">
        <v>2815</v>
      </c>
      <c r="C1215" t="s">
        <v>34</v>
      </c>
      <c r="D1215" t="s">
        <v>21</v>
      </c>
      <c r="E1215">
        <v>98665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43605</v>
      </c>
      <c r="L1215" t="s">
        <v>26</v>
      </c>
      <c r="N1215" t="s">
        <v>24</v>
      </c>
    </row>
    <row r="1216" spans="1:14" x14ac:dyDescent="0.25">
      <c r="A1216" t="s">
        <v>194</v>
      </c>
      <c r="B1216" t="s">
        <v>2818</v>
      </c>
      <c r="C1216" t="s">
        <v>34</v>
      </c>
      <c r="D1216" t="s">
        <v>21</v>
      </c>
      <c r="E1216">
        <v>98662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43605</v>
      </c>
      <c r="L1216" t="s">
        <v>26</v>
      </c>
      <c r="N1216" t="s">
        <v>24</v>
      </c>
    </row>
    <row r="1217" spans="1:14" x14ac:dyDescent="0.25">
      <c r="A1217" t="s">
        <v>683</v>
      </c>
      <c r="B1217" t="s">
        <v>2819</v>
      </c>
      <c r="C1217" t="s">
        <v>614</v>
      </c>
      <c r="D1217" t="s">
        <v>21</v>
      </c>
      <c r="E1217">
        <v>98674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43605</v>
      </c>
      <c r="L1217" t="s">
        <v>26</v>
      </c>
      <c r="N1217" t="s">
        <v>24</v>
      </c>
    </row>
    <row r="1218" spans="1:14" x14ac:dyDescent="0.25">
      <c r="A1218" t="s">
        <v>2820</v>
      </c>
      <c r="B1218" t="s">
        <v>2821</v>
      </c>
      <c r="C1218" t="s">
        <v>318</v>
      </c>
      <c r="D1218" t="s">
        <v>21</v>
      </c>
      <c r="E1218">
        <v>98625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43605</v>
      </c>
      <c r="L1218" t="s">
        <v>26</v>
      </c>
      <c r="N1218" t="s">
        <v>24</v>
      </c>
    </row>
    <row r="1219" spans="1:14" x14ac:dyDescent="0.25">
      <c r="A1219" t="s">
        <v>2822</v>
      </c>
      <c r="B1219" t="s">
        <v>2823</v>
      </c>
      <c r="C1219" t="s">
        <v>34</v>
      </c>
      <c r="D1219" t="s">
        <v>21</v>
      </c>
      <c r="E1219">
        <v>98661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43605</v>
      </c>
      <c r="L1219" t="s">
        <v>26</v>
      </c>
      <c r="N1219" t="s">
        <v>24</v>
      </c>
    </row>
    <row r="1220" spans="1:14" x14ac:dyDescent="0.25">
      <c r="A1220" t="s">
        <v>2824</v>
      </c>
      <c r="B1220" t="s">
        <v>2825</v>
      </c>
      <c r="C1220" t="s">
        <v>34</v>
      </c>
      <c r="D1220" t="s">
        <v>21</v>
      </c>
      <c r="E1220">
        <v>98660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43605</v>
      </c>
      <c r="L1220" t="s">
        <v>26</v>
      </c>
      <c r="N1220" t="s">
        <v>24</v>
      </c>
    </row>
    <row r="1221" spans="1:14" x14ac:dyDescent="0.25">
      <c r="A1221" t="s">
        <v>685</v>
      </c>
      <c r="B1221" t="s">
        <v>2826</v>
      </c>
      <c r="C1221" t="s">
        <v>34</v>
      </c>
      <c r="D1221" t="s">
        <v>21</v>
      </c>
      <c r="E1221">
        <v>98661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43605</v>
      </c>
      <c r="L1221" t="s">
        <v>26</v>
      </c>
      <c r="N1221" t="s">
        <v>24</v>
      </c>
    </row>
    <row r="1222" spans="1:14" x14ac:dyDescent="0.25">
      <c r="A1222" t="s">
        <v>2827</v>
      </c>
      <c r="B1222" t="s">
        <v>2828</v>
      </c>
      <c r="C1222" t="s">
        <v>318</v>
      </c>
      <c r="D1222" t="s">
        <v>21</v>
      </c>
      <c r="E1222">
        <v>98625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43605</v>
      </c>
      <c r="L1222" t="s">
        <v>26</v>
      </c>
      <c r="N1222" t="s">
        <v>24</v>
      </c>
    </row>
    <row r="1223" spans="1:14" x14ac:dyDescent="0.25">
      <c r="A1223" t="s">
        <v>2829</v>
      </c>
      <c r="B1223" t="s">
        <v>2830</v>
      </c>
      <c r="C1223" t="s">
        <v>388</v>
      </c>
      <c r="D1223" t="s">
        <v>21</v>
      </c>
      <c r="E1223">
        <v>98930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43604</v>
      </c>
      <c r="L1223" t="s">
        <v>26</v>
      </c>
      <c r="N1223" t="s">
        <v>24</v>
      </c>
    </row>
    <row r="1224" spans="1:14" x14ac:dyDescent="0.25">
      <c r="A1224" t="s">
        <v>2831</v>
      </c>
      <c r="B1224" t="s">
        <v>2832</v>
      </c>
      <c r="C1224" t="s">
        <v>165</v>
      </c>
      <c r="D1224" t="s">
        <v>21</v>
      </c>
      <c r="E1224">
        <v>98371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43604</v>
      </c>
      <c r="L1224" t="s">
        <v>26</v>
      </c>
      <c r="N1224" t="s">
        <v>24</v>
      </c>
    </row>
    <row r="1225" spans="1:14" x14ac:dyDescent="0.25">
      <c r="A1225" t="s">
        <v>2833</v>
      </c>
      <c r="B1225" t="s">
        <v>2834</v>
      </c>
      <c r="C1225" t="s">
        <v>151</v>
      </c>
      <c r="D1225" t="s">
        <v>21</v>
      </c>
      <c r="E1225">
        <v>98499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43604</v>
      </c>
      <c r="L1225" t="s">
        <v>26</v>
      </c>
      <c r="N1225" t="s">
        <v>24</v>
      </c>
    </row>
    <row r="1226" spans="1:14" x14ac:dyDescent="0.25">
      <c r="A1226" t="s">
        <v>2835</v>
      </c>
      <c r="B1226" t="s">
        <v>2836</v>
      </c>
      <c r="C1226" t="s">
        <v>172</v>
      </c>
      <c r="D1226" t="s">
        <v>21</v>
      </c>
      <c r="E1226">
        <v>98953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43604</v>
      </c>
      <c r="L1226" t="s">
        <v>26</v>
      </c>
      <c r="N1226" t="s">
        <v>24</v>
      </c>
    </row>
    <row r="1227" spans="1:14" x14ac:dyDescent="0.25">
      <c r="A1227" t="s">
        <v>2837</v>
      </c>
      <c r="B1227" t="s">
        <v>2838</v>
      </c>
      <c r="C1227" t="s">
        <v>172</v>
      </c>
      <c r="D1227" t="s">
        <v>21</v>
      </c>
      <c r="E1227">
        <v>98953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43604</v>
      </c>
      <c r="L1227" t="s">
        <v>26</v>
      </c>
      <c r="N1227" t="s">
        <v>24</v>
      </c>
    </row>
    <row r="1228" spans="1:14" x14ac:dyDescent="0.25">
      <c r="A1228" t="s">
        <v>2839</v>
      </c>
      <c r="B1228" t="s">
        <v>2840</v>
      </c>
      <c r="C1228" t="s">
        <v>2841</v>
      </c>
      <c r="D1228" t="s">
        <v>21</v>
      </c>
      <c r="E1228">
        <v>99032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43604</v>
      </c>
      <c r="L1228" t="s">
        <v>26</v>
      </c>
      <c r="N1228" t="s">
        <v>24</v>
      </c>
    </row>
    <row r="1229" spans="1:14" x14ac:dyDescent="0.25">
      <c r="A1229" t="s">
        <v>2842</v>
      </c>
      <c r="B1229" t="s">
        <v>2843</v>
      </c>
      <c r="C1229" t="s">
        <v>388</v>
      </c>
      <c r="D1229" t="s">
        <v>21</v>
      </c>
      <c r="E1229">
        <v>98930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43604</v>
      </c>
      <c r="L1229" t="s">
        <v>26</v>
      </c>
      <c r="N1229" t="s">
        <v>24</v>
      </c>
    </row>
    <row r="1230" spans="1:14" x14ac:dyDescent="0.25">
      <c r="A1230" t="s">
        <v>2844</v>
      </c>
      <c r="B1230" t="s">
        <v>2845</v>
      </c>
      <c r="C1230" t="s">
        <v>151</v>
      </c>
      <c r="D1230" t="s">
        <v>21</v>
      </c>
      <c r="E1230">
        <v>98498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43604</v>
      </c>
      <c r="L1230" t="s">
        <v>26</v>
      </c>
      <c r="N1230" t="s">
        <v>24</v>
      </c>
    </row>
    <row r="1231" spans="1:14" x14ac:dyDescent="0.25">
      <c r="A1231" t="s">
        <v>2846</v>
      </c>
      <c r="B1231" t="s">
        <v>2847</v>
      </c>
      <c r="C1231" t="s">
        <v>151</v>
      </c>
      <c r="D1231" t="s">
        <v>21</v>
      </c>
      <c r="E1231">
        <v>98499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43604</v>
      </c>
      <c r="L1231" t="s">
        <v>26</v>
      </c>
      <c r="N1231" t="s">
        <v>24</v>
      </c>
    </row>
    <row r="1232" spans="1:14" x14ac:dyDescent="0.25">
      <c r="A1232" t="s">
        <v>2848</v>
      </c>
      <c r="B1232" t="s">
        <v>1428</v>
      </c>
      <c r="C1232" t="s">
        <v>41</v>
      </c>
      <c r="D1232" t="s">
        <v>21</v>
      </c>
      <c r="E1232">
        <v>98158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43602</v>
      </c>
      <c r="L1232" t="s">
        <v>26</v>
      </c>
      <c r="N1232" t="s">
        <v>24</v>
      </c>
    </row>
    <row r="1233" spans="1:14" x14ac:dyDescent="0.25">
      <c r="A1233" t="s">
        <v>2849</v>
      </c>
      <c r="B1233" t="s">
        <v>2850</v>
      </c>
      <c r="C1233" t="s">
        <v>41</v>
      </c>
      <c r="D1233" t="s">
        <v>21</v>
      </c>
      <c r="E1233">
        <v>98158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43602</v>
      </c>
      <c r="L1233" t="s">
        <v>26</v>
      </c>
      <c r="N1233" t="s">
        <v>24</v>
      </c>
    </row>
    <row r="1234" spans="1:14" x14ac:dyDescent="0.25">
      <c r="A1234" t="s">
        <v>2851</v>
      </c>
      <c r="B1234" t="s">
        <v>2852</v>
      </c>
      <c r="C1234" t="s">
        <v>41</v>
      </c>
      <c r="D1234" t="s">
        <v>21</v>
      </c>
      <c r="E1234">
        <v>98158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43602</v>
      </c>
      <c r="L1234" t="s">
        <v>26</v>
      </c>
      <c r="N1234" t="s">
        <v>24</v>
      </c>
    </row>
    <row r="1235" spans="1:14" x14ac:dyDescent="0.25">
      <c r="A1235" t="s">
        <v>2853</v>
      </c>
      <c r="B1235" t="s">
        <v>2854</v>
      </c>
      <c r="C1235" t="s">
        <v>20</v>
      </c>
      <c r="D1235" t="s">
        <v>21</v>
      </c>
      <c r="E1235">
        <v>98158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43602</v>
      </c>
      <c r="L1235" t="s">
        <v>26</v>
      </c>
      <c r="N1235" t="s">
        <v>24</v>
      </c>
    </row>
    <row r="1236" spans="1:14" x14ac:dyDescent="0.25">
      <c r="A1236" t="s">
        <v>2693</v>
      </c>
      <c r="B1236" t="s">
        <v>2855</v>
      </c>
      <c r="C1236" t="s">
        <v>20</v>
      </c>
      <c r="D1236" t="s">
        <v>21</v>
      </c>
      <c r="E1236">
        <v>98107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43602</v>
      </c>
      <c r="L1236" t="s">
        <v>26</v>
      </c>
      <c r="N1236" t="s">
        <v>24</v>
      </c>
    </row>
    <row r="1237" spans="1:14" x14ac:dyDescent="0.25">
      <c r="A1237" t="s">
        <v>2856</v>
      </c>
      <c r="B1237" t="s">
        <v>2857</v>
      </c>
      <c r="C1237" t="s">
        <v>1101</v>
      </c>
      <c r="D1237" t="s">
        <v>21</v>
      </c>
      <c r="E1237">
        <v>98230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43602</v>
      </c>
      <c r="L1237" t="s">
        <v>26</v>
      </c>
      <c r="N1237" t="s">
        <v>24</v>
      </c>
    </row>
    <row r="1238" spans="1:14" x14ac:dyDescent="0.25">
      <c r="A1238" t="s">
        <v>818</v>
      </c>
      <c r="B1238" t="s">
        <v>2858</v>
      </c>
      <c r="C1238" t="s">
        <v>20</v>
      </c>
      <c r="D1238" t="s">
        <v>21</v>
      </c>
      <c r="E1238">
        <v>98116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43602</v>
      </c>
      <c r="L1238" t="s">
        <v>26</v>
      </c>
      <c r="N1238" t="s">
        <v>24</v>
      </c>
    </row>
    <row r="1239" spans="1:14" x14ac:dyDescent="0.25">
      <c r="A1239" t="s">
        <v>242</v>
      </c>
      <c r="B1239" t="s">
        <v>2859</v>
      </c>
      <c r="C1239" t="s">
        <v>1101</v>
      </c>
      <c r="D1239" t="s">
        <v>21</v>
      </c>
      <c r="E1239">
        <v>98230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43602</v>
      </c>
      <c r="L1239" t="s">
        <v>26</v>
      </c>
      <c r="N1239" t="s">
        <v>24</v>
      </c>
    </row>
    <row r="1240" spans="1:14" x14ac:dyDescent="0.25">
      <c r="A1240" t="s">
        <v>2064</v>
      </c>
      <c r="B1240" t="s">
        <v>2860</v>
      </c>
      <c r="C1240" t="s">
        <v>1101</v>
      </c>
      <c r="D1240" t="s">
        <v>21</v>
      </c>
      <c r="E1240">
        <v>98230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43602</v>
      </c>
      <c r="L1240" t="s">
        <v>26</v>
      </c>
      <c r="N1240" t="s">
        <v>24</v>
      </c>
    </row>
    <row r="1241" spans="1:14" x14ac:dyDescent="0.25">
      <c r="A1241" t="s">
        <v>106</v>
      </c>
      <c r="B1241" t="s">
        <v>2861</v>
      </c>
      <c r="C1241" t="s">
        <v>227</v>
      </c>
      <c r="D1241" t="s">
        <v>21</v>
      </c>
      <c r="E1241">
        <v>98225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43602</v>
      </c>
      <c r="L1241" t="s">
        <v>26</v>
      </c>
      <c r="N1241" t="s">
        <v>24</v>
      </c>
    </row>
    <row r="1242" spans="1:14" x14ac:dyDescent="0.25">
      <c r="A1242" t="s">
        <v>2862</v>
      </c>
      <c r="B1242" t="s">
        <v>2863</v>
      </c>
      <c r="C1242" t="s">
        <v>578</v>
      </c>
      <c r="D1242" t="s">
        <v>21</v>
      </c>
      <c r="E1242">
        <v>98321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43602</v>
      </c>
      <c r="L1242" t="s">
        <v>26</v>
      </c>
      <c r="N1242" t="s">
        <v>24</v>
      </c>
    </row>
    <row r="1243" spans="1:14" x14ac:dyDescent="0.25">
      <c r="A1243" t="s">
        <v>2864</v>
      </c>
      <c r="B1243" t="s">
        <v>2865</v>
      </c>
      <c r="C1243" t="s">
        <v>2866</v>
      </c>
      <c r="D1243" t="s">
        <v>21</v>
      </c>
      <c r="E1243">
        <v>98247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43602</v>
      </c>
      <c r="L1243" t="s">
        <v>26</v>
      </c>
      <c r="N1243" t="s">
        <v>24</v>
      </c>
    </row>
    <row r="1244" spans="1:14" x14ac:dyDescent="0.25">
      <c r="A1244" t="s">
        <v>2867</v>
      </c>
      <c r="B1244" t="s">
        <v>2868</v>
      </c>
      <c r="C1244" t="s">
        <v>309</v>
      </c>
      <c r="D1244" t="s">
        <v>21</v>
      </c>
      <c r="E1244">
        <v>98026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43601</v>
      </c>
      <c r="L1244" t="s">
        <v>26</v>
      </c>
      <c r="N1244" t="s">
        <v>24</v>
      </c>
    </row>
    <row r="1245" spans="1:14" x14ac:dyDescent="0.25">
      <c r="A1245" t="s">
        <v>2869</v>
      </c>
      <c r="B1245" t="s">
        <v>2870</v>
      </c>
      <c r="C1245" t="s">
        <v>529</v>
      </c>
      <c r="D1245" t="s">
        <v>21</v>
      </c>
      <c r="E1245">
        <v>98033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43601</v>
      </c>
      <c r="L1245" t="s">
        <v>26</v>
      </c>
      <c r="N1245" t="s">
        <v>24</v>
      </c>
    </row>
    <row r="1246" spans="1:14" x14ac:dyDescent="0.25">
      <c r="A1246" t="s">
        <v>2871</v>
      </c>
      <c r="B1246" t="s">
        <v>2872</v>
      </c>
      <c r="C1246" t="s">
        <v>20</v>
      </c>
      <c r="D1246" t="s">
        <v>21</v>
      </c>
      <c r="E1246">
        <v>98121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43601</v>
      </c>
      <c r="L1246" t="s">
        <v>26</v>
      </c>
      <c r="N1246" t="s">
        <v>24</v>
      </c>
    </row>
    <row r="1247" spans="1:14" x14ac:dyDescent="0.25">
      <c r="A1247" t="s">
        <v>2878</v>
      </c>
      <c r="B1247" t="s">
        <v>2879</v>
      </c>
      <c r="C1247" t="s">
        <v>529</v>
      </c>
      <c r="D1247" t="s">
        <v>21</v>
      </c>
      <c r="E1247">
        <v>98034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43601</v>
      </c>
      <c r="L1247" t="s">
        <v>26</v>
      </c>
      <c r="N1247" t="s">
        <v>24</v>
      </c>
    </row>
    <row r="1248" spans="1:14" x14ac:dyDescent="0.25">
      <c r="A1248" t="s">
        <v>2880</v>
      </c>
      <c r="B1248" t="s">
        <v>2881</v>
      </c>
      <c r="C1248" t="s">
        <v>309</v>
      </c>
      <c r="D1248" t="s">
        <v>21</v>
      </c>
      <c r="E1248">
        <v>98020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43601</v>
      </c>
      <c r="L1248" t="s">
        <v>26</v>
      </c>
      <c r="N1248" t="s">
        <v>24</v>
      </c>
    </row>
    <row r="1249" spans="1:14" x14ac:dyDescent="0.25">
      <c r="A1249" t="s">
        <v>2885</v>
      </c>
      <c r="B1249" t="s">
        <v>2886</v>
      </c>
      <c r="C1249" t="s">
        <v>20</v>
      </c>
      <c r="D1249" t="s">
        <v>21</v>
      </c>
      <c r="E1249">
        <v>98103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43601</v>
      </c>
      <c r="L1249" t="s">
        <v>26</v>
      </c>
      <c r="N1249" t="s">
        <v>24</v>
      </c>
    </row>
    <row r="1250" spans="1:14" x14ac:dyDescent="0.25">
      <c r="A1250" t="s">
        <v>2887</v>
      </c>
      <c r="B1250" t="s">
        <v>2888</v>
      </c>
      <c r="C1250" t="s">
        <v>142</v>
      </c>
      <c r="D1250" t="s">
        <v>21</v>
      </c>
      <c r="E1250">
        <v>98902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43601</v>
      </c>
      <c r="L1250" t="s">
        <v>26</v>
      </c>
      <c r="N1250" t="s">
        <v>24</v>
      </c>
    </row>
    <row r="1251" spans="1:14" x14ac:dyDescent="0.25">
      <c r="A1251" t="s">
        <v>356</v>
      </c>
      <c r="B1251" t="s">
        <v>2895</v>
      </c>
      <c r="C1251" t="s">
        <v>619</v>
      </c>
      <c r="D1251" t="s">
        <v>21</v>
      </c>
      <c r="E1251">
        <v>98072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43601</v>
      </c>
      <c r="L1251" t="s">
        <v>26</v>
      </c>
      <c r="N1251" t="s">
        <v>24</v>
      </c>
    </row>
    <row r="1252" spans="1:14" x14ac:dyDescent="0.25">
      <c r="A1252" t="s">
        <v>356</v>
      </c>
      <c r="B1252" t="s">
        <v>2896</v>
      </c>
      <c r="C1252" t="s">
        <v>578</v>
      </c>
      <c r="D1252" t="s">
        <v>21</v>
      </c>
      <c r="E1252">
        <v>98321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43601</v>
      </c>
      <c r="L1252" t="s">
        <v>26</v>
      </c>
      <c r="N1252" t="s">
        <v>24</v>
      </c>
    </row>
    <row r="1253" spans="1:14" x14ac:dyDescent="0.25">
      <c r="A1253" t="s">
        <v>2897</v>
      </c>
      <c r="B1253" t="s">
        <v>2898</v>
      </c>
      <c r="C1253" t="s">
        <v>2899</v>
      </c>
      <c r="D1253" t="s">
        <v>21</v>
      </c>
      <c r="E1253">
        <v>98028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43601</v>
      </c>
      <c r="L1253" t="s">
        <v>26</v>
      </c>
      <c r="N1253" t="s">
        <v>24</v>
      </c>
    </row>
    <row r="1254" spans="1:14" x14ac:dyDescent="0.25">
      <c r="A1254" t="s">
        <v>2908</v>
      </c>
      <c r="B1254" t="s">
        <v>2909</v>
      </c>
      <c r="C1254" t="s">
        <v>142</v>
      </c>
      <c r="D1254" t="s">
        <v>21</v>
      </c>
      <c r="E1254">
        <v>98902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43601</v>
      </c>
      <c r="L1254" t="s">
        <v>26</v>
      </c>
      <c r="N1254" t="s">
        <v>24</v>
      </c>
    </row>
    <row r="1255" spans="1:14" x14ac:dyDescent="0.25">
      <c r="A1255" t="s">
        <v>2910</v>
      </c>
      <c r="B1255" t="s">
        <v>2911</v>
      </c>
      <c r="C1255" t="s">
        <v>108</v>
      </c>
      <c r="D1255" t="s">
        <v>21</v>
      </c>
      <c r="E1255">
        <v>98201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43601</v>
      </c>
      <c r="L1255" t="s">
        <v>26</v>
      </c>
      <c r="N1255" t="s">
        <v>24</v>
      </c>
    </row>
    <row r="1256" spans="1:14" x14ac:dyDescent="0.25">
      <c r="A1256" t="s">
        <v>2912</v>
      </c>
      <c r="B1256" t="s">
        <v>2913</v>
      </c>
      <c r="C1256" t="s">
        <v>142</v>
      </c>
      <c r="D1256" t="s">
        <v>21</v>
      </c>
      <c r="E1256">
        <v>98901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43601</v>
      </c>
      <c r="L1256" t="s">
        <v>26</v>
      </c>
      <c r="N1256" t="s">
        <v>24</v>
      </c>
    </row>
    <row r="1257" spans="1:14" x14ac:dyDescent="0.25">
      <c r="A1257" t="s">
        <v>2914</v>
      </c>
      <c r="B1257" t="s">
        <v>2915</v>
      </c>
      <c r="C1257" t="s">
        <v>20</v>
      </c>
      <c r="D1257" t="s">
        <v>21</v>
      </c>
      <c r="E1257">
        <v>98106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43601</v>
      </c>
      <c r="L1257" t="s">
        <v>26</v>
      </c>
      <c r="N1257" t="s">
        <v>24</v>
      </c>
    </row>
    <row r="1258" spans="1:14" x14ac:dyDescent="0.25">
      <c r="A1258" t="s">
        <v>2131</v>
      </c>
      <c r="B1258" t="s">
        <v>2919</v>
      </c>
      <c r="C1258" t="s">
        <v>132</v>
      </c>
      <c r="D1258" t="s">
        <v>21</v>
      </c>
      <c r="E1258">
        <v>99301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43601</v>
      </c>
      <c r="L1258" t="s">
        <v>26</v>
      </c>
      <c r="N1258" t="s">
        <v>24</v>
      </c>
    </row>
    <row r="1259" spans="1:14" x14ac:dyDescent="0.25">
      <c r="A1259" t="s">
        <v>2921</v>
      </c>
      <c r="B1259" t="s">
        <v>2922</v>
      </c>
      <c r="C1259" t="s">
        <v>218</v>
      </c>
      <c r="D1259" t="s">
        <v>21</v>
      </c>
      <c r="E1259">
        <v>98321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43601</v>
      </c>
      <c r="L1259" t="s">
        <v>26</v>
      </c>
      <c r="N1259" t="s">
        <v>24</v>
      </c>
    </row>
    <row r="1260" spans="1:14" x14ac:dyDescent="0.25">
      <c r="A1260" t="s">
        <v>2923</v>
      </c>
      <c r="B1260" t="s">
        <v>1219</v>
      </c>
      <c r="C1260" t="s">
        <v>227</v>
      </c>
      <c r="D1260" t="s">
        <v>21</v>
      </c>
      <c r="E1260">
        <v>98226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43600</v>
      </c>
      <c r="L1260" t="s">
        <v>26</v>
      </c>
      <c r="N1260" t="s">
        <v>24</v>
      </c>
    </row>
    <row r="1261" spans="1:14" x14ac:dyDescent="0.25">
      <c r="A1261" t="s">
        <v>2924</v>
      </c>
      <c r="B1261" t="s">
        <v>2925</v>
      </c>
      <c r="C1261" t="s">
        <v>20</v>
      </c>
      <c r="D1261" t="s">
        <v>21</v>
      </c>
      <c r="E1261">
        <v>98103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43600</v>
      </c>
      <c r="L1261" t="s">
        <v>26</v>
      </c>
      <c r="N1261" t="s">
        <v>24</v>
      </c>
    </row>
    <row r="1262" spans="1:14" x14ac:dyDescent="0.25">
      <c r="A1262" t="s">
        <v>2926</v>
      </c>
      <c r="B1262" t="s">
        <v>2927</v>
      </c>
      <c r="C1262" t="s">
        <v>37</v>
      </c>
      <c r="D1262" t="s">
        <v>21</v>
      </c>
      <c r="E1262">
        <v>99336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43600</v>
      </c>
      <c r="L1262" t="s">
        <v>26</v>
      </c>
      <c r="N1262" t="s">
        <v>24</v>
      </c>
    </row>
    <row r="1263" spans="1:14" x14ac:dyDescent="0.25">
      <c r="A1263" t="s">
        <v>2928</v>
      </c>
      <c r="B1263" t="s">
        <v>2929</v>
      </c>
      <c r="C1263" t="s">
        <v>37</v>
      </c>
      <c r="D1263" t="s">
        <v>21</v>
      </c>
      <c r="E1263">
        <v>99336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43600</v>
      </c>
      <c r="L1263" t="s">
        <v>26</v>
      </c>
      <c r="N1263" t="s">
        <v>24</v>
      </c>
    </row>
    <row r="1264" spans="1:14" x14ac:dyDescent="0.25">
      <c r="A1264" t="s">
        <v>2930</v>
      </c>
      <c r="B1264" t="s">
        <v>2931</v>
      </c>
      <c r="C1264" t="s">
        <v>470</v>
      </c>
      <c r="D1264" t="s">
        <v>21</v>
      </c>
      <c r="E1264">
        <v>98168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43600</v>
      </c>
      <c r="L1264" t="s">
        <v>26</v>
      </c>
      <c r="N1264" t="s">
        <v>24</v>
      </c>
    </row>
    <row r="1265" spans="1:14" x14ac:dyDescent="0.25">
      <c r="A1265">
        <v>76</v>
      </c>
      <c r="B1265" t="s">
        <v>2932</v>
      </c>
      <c r="C1265" t="s">
        <v>470</v>
      </c>
      <c r="D1265" t="s">
        <v>21</v>
      </c>
      <c r="E1265">
        <v>98168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43600</v>
      </c>
      <c r="L1265" t="s">
        <v>26</v>
      </c>
      <c r="N1265" t="s">
        <v>24</v>
      </c>
    </row>
    <row r="1266" spans="1:14" x14ac:dyDescent="0.25">
      <c r="A1266" t="s">
        <v>2933</v>
      </c>
      <c r="B1266" t="s">
        <v>2934</v>
      </c>
      <c r="C1266" t="s">
        <v>37</v>
      </c>
      <c r="D1266" t="s">
        <v>21</v>
      </c>
      <c r="E1266">
        <v>99337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43600</v>
      </c>
      <c r="L1266" t="s">
        <v>26</v>
      </c>
      <c r="N1266" t="s">
        <v>24</v>
      </c>
    </row>
    <row r="1267" spans="1:14" x14ac:dyDescent="0.25">
      <c r="A1267" t="s">
        <v>733</v>
      </c>
      <c r="B1267" t="s">
        <v>2935</v>
      </c>
      <c r="C1267" t="s">
        <v>20</v>
      </c>
      <c r="D1267" t="s">
        <v>21</v>
      </c>
      <c r="E1267">
        <v>98122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43600</v>
      </c>
      <c r="L1267" t="s">
        <v>26</v>
      </c>
      <c r="N1267" t="s">
        <v>24</v>
      </c>
    </row>
    <row r="1268" spans="1:14" x14ac:dyDescent="0.25">
      <c r="A1268" t="s">
        <v>2936</v>
      </c>
      <c r="B1268" t="s">
        <v>2937</v>
      </c>
      <c r="C1268" t="s">
        <v>227</v>
      </c>
      <c r="D1268" t="s">
        <v>21</v>
      </c>
      <c r="E1268">
        <v>98226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43600</v>
      </c>
      <c r="L1268" t="s">
        <v>26</v>
      </c>
      <c r="N1268" t="s">
        <v>24</v>
      </c>
    </row>
    <row r="1269" spans="1:14" x14ac:dyDescent="0.25">
      <c r="A1269" t="s">
        <v>2938</v>
      </c>
      <c r="B1269" t="s">
        <v>2939</v>
      </c>
      <c r="C1269" t="s">
        <v>470</v>
      </c>
      <c r="D1269" t="s">
        <v>21</v>
      </c>
      <c r="E1269">
        <v>98146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43600</v>
      </c>
      <c r="L1269" t="s">
        <v>26</v>
      </c>
      <c r="N1269" t="s">
        <v>24</v>
      </c>
    </row>
    <row r="1270" spans="1:14" x14ac:dyDescent="0.25">
      <c r="A1270" t="s">
        <v>2940</v>
      </c>
      <c r="B1270" t="s">
        <v>2941</v>
      </c>
      <c r="C1270" t="s">
        <v>470</v>
      </c>
      <c r="D1270" t="s">
        <v>21</v>
      </c>
      <c r="E1270">
        <v>98166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43600</v>
      </c>
      <c r="L1270" t="s">
        <v>26</v>
      </c>
      <c r="N1270" t="s">
        <v>24</v>
      </c>
    </row>
    <row r="1271" spans="1:14" x14ac:dyDescent="0.25">
      <c r="A1271" t="s">
        <v>356</v>
      </c>
      <c r="B1271" t="s">
        <v>2942</v>
      </c>
      <c r="C1271" t="s">
        <v>132</v>
      </c>
      <c r="D1271" t="s">
        <v>21</v>
      </c>
      <c r="E1271">
        <v>99302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43600</v>
      </c>
      <c r="L1271" t="s">
        <v>26</v>
      </c>
      <c r="N1271" t="s">
        <v>24</v>
      </c>
    </row>
    <row r="1272" spans="1:14" x14ac:dyDescent="0.25">
      <c r="A1272" t="s">
        <v>2943</v>
      </c>
      <c r="B1272" t="s">
        <v>2944</v>
      </c>
      <c r="C1272" t="s">
        <v>2945</v>
      </c>
      <c r="D1272" t="s">
        <v>21</v>
      </c>
      <c r="E1272">
        <v>98039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43600</v>
      </c>
      <c r="L1272" t="s">
        <v>26</v>
      </c>
      <c r="N1272" t="s">
        <v>24</v>
      </c>
    </row>
    <row r="1273" spans="1:14" x14ac:dyDescent="0.25">
      <c r="A1273" t="s">
        <v>2946</v>
      </c>
      <c r="B1273" t="s">
        <v>2947</v>
      </c>
      <c r="C1273" t="s">
        <v>132</v>
      </c>
      <c r="D1273" t="s">
        <v>21</v>
      </c>
      <c r="E1273">
        <v>99301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43600</v>
      </c>
      <c r="L1273" t="s">
        <v>26</v>
      </c>
      <c r="N1273" t="s">
        <v>24</v>
      </c>
    </row>
    <row r="1274" spans="1:14" x14ac:dyDescent="0.25">
      <c r="A1274" t="s">
        <v>2948</v>
      </c>
      <c r="B1274" t="s">
        <v>2949</v>
      </c>
      <c r="C1274" t="s">
        <v>1177</v>
      </c>
      <c r="D1274" t="s">
        <v>21</v>
      </c>
      <c r="E1274">
        <v>98932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43600</v>
      </c>
      <c r="L1274" t="s">
        <v>26</v>
      </c>
      <c r="N1274" t="s">
        <v>24</v>
      </c>
    </row>
    <row r="1275" spans="1:14" x14ac:dyDescent="0.25">
      <c r="A1275" t="s">
        <v>2950</v>
      </c>
      <c r="B1275" t="s">
        <v>2951</v>
      </c>
      <c r="C1275" t="s">
        <v>470</v>
      </c>
      <c r="D1275" t="s">
        <v>21</v>
      </c>
      <c r="E1275">
        <v>98166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43600</v>
      </c>
      <c r="L1275" t="s">
        <v>26</v>
      </c>
      <c r="N1275" t="s">
        <v>24</v>
      </c>
    </row>
    <row r="1276" spans="1:14" x14ac:dyDescent="0.25">
      <c r="A1276" t="s">
        <v>2952</v>
      </c>
      <c r="B1276" t="s">
        <v>2953</v>
      </c>
      <c r="C1276" t="s">
        <v>1331</v>
      </c>
      <c r="D1276" t="s">
        <v>21</v>
      </c>
      <c r="E1276">
        <v>98244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43600</v>
      </c>
      <c r="L1276" t="s">
        <v>26</v>
      </c>
      <c r="N1276" t="s">
        <v>24</v>
      </c>
    </row>
    <row r="1277" spans="1:14" x14ac:dyDescent="0.25">
      <c r="A1277" t="s">
        <v>2954</v>
      </c>
      <c r="B1277" t="s">
        <v>2955</v>
      </c>
      <c r="C1277" t="s">
        <v>2945</v>
      </c>
      <c r="D1277" t="s">
        <v>21</v>
      </c>
      <c r="E1277">
        <v>98039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43600</v>
      </c>
      <c r="L1277" t="s">
        <v>26</v>
      </c>
      <c r="N1277" t="s">
        <v>24</v>
      </c>
    </row>
    <row r="1278" spans="1:14" x14ac:dyDescent="0.25">
      <c r="A1278" t="s">
        <v>2602</v>
      </c>
      <c r="B1278" t="s">
        <v>2956</v>
      </c>
      <c r="C1278" t="s">
        <v>470</v>
      </c>
      <c r="D1278" t="s">
        <v>21</v>
      </c>
      <c r="E1278">
        <v>98168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43600</v>
      </c>
      <c r="L1278" t="s">
        <v>26</v>
      </c>
      <c r="N1278" t="s">
        <v>24</v>
      </c>
    </row>
    <row r="1279" spans="1:14" x14ac:dyDescent="0.25">
      <c r="A1279" t="s">
        <v>2957</v>
      </c>
      <c r="B1279" t="s">
        <v>2958</v>
      </c>
      <c r="C1279" t="s">
        <v>470</v>
      </c>
      <c r="D1279" t="s">
        <v>21</v>
      </c>
      <c r="E1279">
        <v>98166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43600</v>
      </c>
      <c r="L1279" t="s">
        <v>26</v>
      </c>
      <c r="N1279" t="s">
        <v>24</v>
      </c>
    </row>
    <row r="1280" spans="1:14" x14ac:dyDescent="0.25">
      <c r="A1280" t="s">
        <v>71</v>
      </c>
      <c r="B1280" t="s">
        <v>2959</v>
      </c>
      <c r="C1280" t="s">
        <v>470</v>
      </c>
      <c r="D1280" t="s">
        <v>21</v>
      </c>
      <c r="E1280">
        <v>98148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43600</v>
      </c>
      <c r="L1280" t="s">
        <v>26</v>
      </c>
      <c r="N1280" t="s">
        <v>24</v>
      </c>
    </row>
    <row r="1281" spans="1:14" x14ac:dyDescent="0.25">
      <c r="A1281" t="s">
        <v>2960</v>
      </c>
      <c r="B1281" t="s">
        <v>2961</v>
      </c>
      <c r="C1281" t="s">
        <v>470</v>
      </c>
      <c r="D1281" t="s">
        <v>21</v>
      </c>
      <c r="E1281">
        <v>98148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43600</v>
      </c>
      <c r="L1281" t="s">
        <v>26</v>
      </c>
      <c r="N1281" t="s">
        <v>24</v>
      </c>
    </row>
    <row r="1282" spans="1:14" x14ac:dyDescent="0.25">
      <c r="A1282" t="s">
        <v>2962</v>
      </c>
      <c r="B1282" t="s">
        <v>2963</v>
      </c>
      <c r="C1282" t="s">
        <v>261</v>
      </c>
      <c r="D1282" t="s">
        <v>21</v>
      </c>
      <c r="E1282">
        <v>99201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43599</v>
      </c>
      <c r="L1282" t="s">
        <v>26</v>
      </c>
      <c r="N1282" t="s">
        <v>24</v>
      </c>
    </row>
    <row r="1283" spans="1:14" x14ac:dyDescent="0.25">
      <c r="A1283" t="s">
        <v>2964</v>
      </c>
      <c r="B1283" t="s">
        <v>2965</v>
      </c>
      <c r="C1283" t="s">
        <v>519</v>
      </c>
      <c r="D1283" t="s">
        <v>21</v>
      </c>
      <c r="E1283">
        <v>98671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43599</v>
      </c>
      <c r="L1283" t="s">
        <v>26</v>
      </c>
      <c r="N1283" t="s">
        <v>24</v>
      </c>
    </row>
    <row r="1284" spans="1:14" x14ac:dyDescent="0.25">
      <c r="A1284" t="s">
        <v>2966</v>
      </c>
      <c r="B1284" t="s">
        <v>2967</v>
      </c>
      <c r="C1284" t="s">
        <v>34</v>
      </c>
      <c r="D1284" t="s">
        <v>21</v>
      </c>
      <c r="E1284">
        <v>98682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43598</v>
      </c>
      <c r="L1284" t="s">
        <v>26</v>
      </c>
      <c r="N1284" t="s">
        <v>24</v>
      </c>
    </row>
    <row r="1285" spans="1:14" x14ac:dyDescent="0.25">
      <c r="A1285" t="s">
        <v>2968</v>
      </c>
      <c r="B1285" t="s">
        <v>2969</v>
      </c>
      <c r="C1285" t="s">
        <v>34</v>
      </c>
      <c r="D1285" t="s">
        <v>21</v>
      </c>
      <c r="E1285">
        <v>98661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43598</v>
      </c>
      <c r="L1285" t="s">
        <v>26</v>
      </c>
      <c r="N1285" t="s">
        <v>24</v>
      </c>
    </row>
    <row r="1286" spans="1:14" x14ac:dyDescent="0.25">
      <c r="A1286" t="s">
        <v>2970</v>
      </c>
      <c r="B1286" t="s">
        <v>2971</v>
      </c>
      <c r="C1286" t="s">
        <v>1270</v>
      </c>
      <c r="D1286" t="s">
        <v>21</v>
      </c>
      <c r="E1286">
        <v>98021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43598</v>
      </c>
      <c r="L1286" t="s">
        <v>26</v>
      </c>
      <c r="N1286" t="s">
        <v>24</v>
      </c>
    </row>
    <row r="1287" spans="1:14" x14ac:dyDescent="0.25">
      <c r="A1287" t="s">
        <v>2972</v>
      </c>
      <c r="B1287" t="s">
        <v>2973</v>
      </c>
      <c r="C1287" t="s">
        <v>1270</v>
      </c>
      <c r="D1287" t="s">
        <v>21</v>
      </c>
      <c r="E1287">
        <v>98021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43598</v>
      </c>
      <c r="L1287" t="s">
        <v>26</v>
      </c>
      <c r="N1287" t="s">
        <v>24</v>
      </c>
    </row>
    <row r="1288" spans="1:14" x14ac:dyDescent="0.25">
      <c r="A1288" t="s">
        <v>2974</v>
      </c>
      <c r="B1288" t="s">
        <v>2975</v>
      </c>
      <c r="C1288" t="s">
        <v>34</v>
      </c>
      <c r="D1288" t="s">
        <v>21</v>
      </c>
      <c r="E1288">
        <v>98664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43598</v>
      </c>
      <c r="L1288" t="s">
        <v>26</v>
      </c>
      <c r="N1288" t="s">
        <v>24</v>
      </c>
    </row>
    <row r="1289" spans="1:14" x14ac:dyDescent="0.25">
      <c r="A1289" t="s">
        <v>2976</v>
      </c>
      <c r="B1289" t="s">
        <v>2977</v>
      </c>
      <c r="C1289" t="s">
        <v>34</v>
      </c>
      <c r="D1289" t="s">
        <v>21</v>
      </c>
      <c r="E1289">
        <v>98682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43598</v>
      </c>
      <c r="L1289" t="s">
        <v>26</v>
      </c>
      <c r="N1289" t="s">
        <v>24</v>
      </c>
    </row>
    <row r="1290" spans="1:14" x14ac:dyDescent="0.25">
      <c r="A1290" t="s">
        <v>2978</v>
      </c>
      <c r="B1290" t="s">
        <v>2979</v>
      </c>
      <c r="C1290" t="s">
        <v>34</v>
      </c>
      <c r="D1290" t="s">
        <v>21</v>
      </c>
      <c r="E1290">
        <v>98684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43598</v>
      </c>
      <c r="L1290" t="s">
        <v>26</v>
      </c>
      <c r="N1290" t="s">
        <v>24</v>
      </c>
    </row>
    <row r="1291" spans="1:14" x14ac:dyDescent="0.25">
      <c r="A1291" t="s">
        <v>2980</v>
      </c>
      <c r="B1291" t="s">
        <v>2981</v>
      </c>
      <c r="C1291" t="s">
        <v>34</v>
      </c>
      <c r="D1291" t="s">
        <v>21</v>
      </c>
      <c r="E1291">
        <v>98663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43598</v>
      </c>
      <c r="L1291" t="s">
        <v>26</v>
      </c>
      <c r="N1291" t="s">
        <v>24</v>
      </c>
    </row>
    <row r="1292" spans="1:14" x14ac:dyDescent="0.25">
      <c r="A1292" t="s">
        <v>2982</v>
      </c>
      <c r="B1292" t="s">
        <v>2983</v>
      </c>
      <c r="C1292" t="s">
        <v>1270</v>
      </c>
      <c r="D1292" t="s">
        <v>21</v>
      </c>
      <c r="E1292">
        <v>98021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43598</v>
      </c>
      <c r="L1292" t="s">
        <v>26</v>
      </c>
      <c r="N1292" t="s">
        <v>24</v>
      </c>
    </row>
    <row r="1293" spans="1:14" x14ac:dyDescent="0.25">
      <c r="A1293" t="s">
        <v>2984</v>
      </c>
      <c r="B1293" t="s">
        <v>2985</v>
      </c>
      <c r="C1293" t="s">
        <v>529</v>
      </c>
      <c r="D1293" t="s">
        <v>21</v>
      </c>
      <c r="E1293">
        <v>98034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43598</v>
      </c>
      <c r="L1293" t="s">
        <v>26</v>
      </c>
      <c r="N1293" t="s">
        <v>24</v>
      </c>
    </row>
    <row r="1294" spans="1:14" x14ac:dyDescent="0.25">
      <c r="A1294" t="s">
        <v>2986</v>
      </c>
      <c r="B1294" t="s">
        <v>2987</v>
      </c>
      <c r="C1294" t="s">
        <v>1270</v>
      </c>
      <c r="D1294" t="s">
        <v>21</v>
      </c>
      <c r="E1294">
        <v>98021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43598</v>
      </c>
      <c r="L1294" t="s">
        <v>26</v>
      </c>
      <c r="N1294" t="s">
        <v>24</v>
      </c>
    </row>
    <row r="1295" spans="1:14" x14ac:dyDescent="0.25">
      <c r="A1295" t="s">
        <v>2988</v>
      </c>
      <c r="B1295" t="s">
        <v>2989</v>
      </c>
      <c r="C1295" t="s">
        <v>34</v>
      </c>
      <c r="D1295" t="s">
        <v>21</v>
      </c>
      <c r="E1295">
        <v>98661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43598</v>
      </c>
      <c r="L1295" t="s">
        <v>26</v>
      </c>
      <c r="N1295" t="s">
        <v>24</v>
      </c>
    </row>
    <row r="1296" spans="1:14" x14ac:dyDescent="0.25">
      <c r="A1296" t="s">
        <v>2990</v>
      </c>
      <c r="B1296" t="s">
        <v>2991</v>
      </c>
      <c r="C1296" t="s">
        <v>309</v>
      </c>
      <c r="D1296" t="s">
        <v>21</v>
      </c>
      <c r="E1296">
        <v>98020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43598</v>
      </c>
      <c r="L1296" t="s">
        <v>26</v>
      </c>
      <c r="N1296" t="s">
        <v>24</v>
      </c>
    </row>
    <row r="1297" spans="1:14" x14ac:dyDescent="0.25">
      <c r="A1297" t="s">
        <v>994</v>
      </c>
      <c r="B1297" t="s">
        <v>2992</v>
      </c>
      <c r="C1297" t="s">
        <v>619</v>
      </c>
      <c r="D1297" t="s">
        <v>21</v>
      </c>
      <c r="E1297">
        <v>98072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43598</v>
      </c>
      <c r="L1297" t="s">
        <v>26</v>
      </c>
      <c r="N1297" t="s">
        <v>24</v>
      </c>
    </row>
    <row r="1298" spans="1:14" x14ac:dyDescent="0.25">
      <c r="A1298" t="s">
        <v>2993</v>
      </c>
      <c r="B1298" t="s">
        <v>2994</v>
      </c>
      <c r="C1298" t="s">
        <v>619</v>
      </c>
      <c r="D1298" t="s">
        <v>21</v>
      </c>
      <c r="E1298">
        <v>98072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43598</v>
      </c>
      <c r="L1298" t="s">
        <v>26</v>
      </c>
      <c r="N1298" t="s">
        <v>24</v>
      </c>
    </row>
    <row r="1299" spans="1:14" x14ac:dyDescent="0.25">
      <c r="A1299" t="s">
        <v>2995</v>
      </c>
      <c r="B1299" t="s">
        <v>2996</v>
      </c>
      <c r="C1299" t="s">
        <v>555</v>
      </c>
      <c r="D1299" t="s">
        <v>21</v>
      </c>
      <c r="E1299">
        <v>98052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43598</v>
      </c>
      <c r="L1299" t="s">
        <v>26</v>
      </c>
      <c r="N1299" t="s">
        <v>24</v>
      </c>
    </row>
    <row r="1300" spans="1:14" x14ac:dyDescent="0.25">
      <c r="A1300" t="s">
        <v>316</v>
      </c>
      <c r="B1300" t="s">
        <v>2997</v>
      </c>
      <c r="C1300" t="s">
        <v>224</v>
      </c>
      <c r="D1300" t="s">
        <v>21</v>
      </c>
      <c r="E1300">
        <v>98125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43598</v>
      </c>
      <c r="L1300" t="s">
        <v>26</v>
      </c>
      <c r="N1300" t="s">
        <v>24</v>
      </c>
    </row>
    <row r="1301" spans="1:14" x14ac:dyDescent="0.25">
      <c r="A1301" t="s">
        <v>242</v>
      </c>
      <c r="B1301" t="s">
        <v>2998</v>
      </c>
      <c r="C1301" t="s">
        <v>224</v>
      </c>
      <c r="D1301" t="s">
        <v>21</v>
      </c>
      <c r="E1301">
        <v>98155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43598</v>
      </c>
      <c r="L1301" t="s">
        <v>26</v>
      </c>
      <c r="N1301" t="s">
        <v>24</v>
      </c>
    </row>
    <row r="1302" spans="1:14" x14ac:dyDescent="0.25">
      <c r="A1302" t="s">
        <v>316</v>
      </c>
      <c r="B1302" t="s">
        <v>2999</v>
      </c>
      <c r="C1302" t="s">
        <v>34</v>
      </c>
      <c r="D1302" t="s">
        <v>21</v>
      </c>
      <c r="E1302">
        <v>98660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43598</v>
      </c>
      <c r="L1302" t="s">
        <v>26</v>
      </c>
      <c r="N1302" t="s">
        <v>24</v>
      </c>
    </row>
    <row r="1303" spans="1:14" x14ac:dyDescent="0.25">
      <c r="A1303" t="s">
        <v>3000</v>
      </c>
      <c r="B1303" t="s">
        <v>3001</v>
      </c>
      <c r="C1303" t="s">
        <v>261</v>
      </c>
      <c r="D1303" t="s">
        <v>21</v>
      </c>
      <c r="E1303">
        <v>99208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43598</v>
      </c>
      <c r="L1303" t="s">
        <v>26</v>
      </c>
      <c r="N1303" t="s">
        <v>24</v>
      </c>
    </row>
    <row r="1304" spans="1:14" x14ac:dyDescent="0.25">
      <c r="A1304" t="s">
        <v>3002</v>
      </c>
      <c r="B1304" t="s">
        <v>3003</v>
      </c>
      <c r="C1304" t="s">
        <v>20</v>
      </c>
      <c r="D1304" t="s">
        <v>21</v>
      </c>
      <c r="E1304">
        <v>98133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43598</v>
      </c>
      <c r="L1304" t="s">
        <v>26</v>
      </c>
      <c r="N1304" t="s">
        <v>24</v>
      </c>
    </row>
    <row r="1305" spans="1:14" x14ac:dyDescent="0.25">
      <c r="A1305" t="s">
        <v>98</v>
      </c>
      <c r="B1305" t="s">
        <v>3004</v>
      </c>
      <c r="C1305" t="s">
        <v>619</v>
      </c>
      <c r="D1305" t="s">
        <v>21</v>
      </c>
      <c r="E1305">
        <v>98072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43598</v>
      </c>
      <c r="L1305" t="s">
        <v>26</v>
      </c>
      <c r="N1305" t="s">
        <v>24</v>
      </c>
    </row>
    <row r="1306" spans="1:14" x14ac:dyDescent="0.25">
      <c r="A1306" t="s">
        <v>1735</v>
      </c>
      <c r="B1306" t="s">
        <v>3005</v>
      </c>
      <c r="C1306" t="s">
        <v>224</v>
      </c>
      <c r="D1306" t="s">
        <v>21</v>
      </c>
      <c r="E1306">
        <v>98133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43598</v>
      </c>
      <c r="L1306" t="s">
        <v>26</v>
      </c>
      <c r="N1306" t="s">
        <v>24</v>
      </c>
    </row>
    <row r="1307" spans="1:14" x14ac:dyDescent="0.25">
      <c r="A1307" t="s">
        <v>3006</v>
      </c>
      <c r="B1307" t="s">
        <v>3007</v>
      </c>
      <c r="C1307" t="s">
        <v>34</v>
      </c>
      <c r="D1307" t="s">
        <v>21</v>
      </c>
      <c r="E1307">
        <v>98660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43598</v>
      </c>
      <c r="L1307" t="s">
        <v>26</v>
      </c>
      <c r="N1307" t="s">
        <v>24</v>
      </c>
    </row>
    <row r="1308" spans="1:14" x14ac:dyDescent="0.25">
      <c r="A1308" t="s">
        <v>3008</v>
      </c>
      <c r="B1308" t="s">
        <v>3009</v>
      </c>
      <c r="C1308" t="s">
        <v>34</v>
      </c>
      <c r="D1308" t="s">
        <v>21</v>
      </c>
      <c r="E1308">
        <v>98682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43598</v>
      </c>
      <c r="L1308" t="s">
        <v>26</v>
      </c>
      <c r="N1308" t="s">
        <v>24</v>
      </c>
    </row>
    <row r="1309" spans="1:14" x14ac:dyDescent="0.25">
      <c r="A1309" t="s">
        <v>556</v>
      </c>
      <c r="B1309" t="s">
        <v>3010</v>
      </c>
      <c r="C1309" t="s">
        <v>20</v>
      </c>
      <c r="D1309" t="s">
        <v>21</v>
      </c>
      <c r="E1309">
        <v>98199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43598</v>
      </c>
      <c r="L1309" t="s">
        <v>26</v>
      </c>
      <c r="N1309" t="s">
        <v>24</v>
      </c>
    </row>
    <row r="1310" spans="1:14" x14ac:dyDescent="0.25">
      <c r="A1310" t="s">
        <v>3011</v>
      </c>
      <c r="B1310" t="s">
        <v>3012</v>
      </c>
      <c r="C1310" t="s">
        <v>619</v>
      </c>
      <c r="D1310" t="s">
        <v>21</v>
      </c>
      <c r="E1310">
        <v>98072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43598</v>
      </c>
      <c r="L1310" t="s">
        <v>26</v>
      </c>
      <c r="N1310" t="s">
        <v>24</v>
      </c>
    </row>
    <row r="1311" spans="1:14" x14ac:dyDescent="0.25">
      <c r="A1311" t="s">
        <v>3013</v>
      </c>
      <c r="B1311" t="s">
        <v>3014</v>
      </c>
      <c r="C1311" t="s">
        <v>309</v>
      </c>
      <c r="D1311" t="s">
        <v>21</v>
      </c>
      <c r="E1311">
        <v>98020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43596</v>
      </c>
      <c r="L1311" t="s">
        <v>26</v>
      </c>
      <c r="N1311" t="s">
        <v>24</v>
      </c>
    </row>
    <row r="1312" spans="1:14" x14ac:dyDescent="0.25">
      <c r="A1312" t="s">
        <v>3015</v>
      </c>
      <c r="B1312" t="s">
        <v>3016</v>
      </c>
      <c r="C1312" t="s">
        <v>224</v>
      </c>
      <c r="D1312" t="s">
        <v>21</v>
      </c>
      <c r="E1312">
        <v>98133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43596</v>
      </c>
      <c r="L1312" t="s">
        <v>26</v>
      </c>
      <c r="N1312" t="s">
        <v>24</v>
      </c>
    </row>
    <row r="1313" spans="1:14" x14ac:dyDescent="0.25">
      <c r="A1313" t="s">
        <v>3017</v>
      </c>
      <c r="B1313" t="s">
        <v>3018</v>
      </c>
      <c r="C1313" t="s">
        <v>108</v>
      </c>
      <c r="D1313" t="s">
        <v>21</v>
      </c>
      <c r="E1313">
        <v>98203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43596</v>
      </c>
      <c r="L1313" t="s">
        <v>26</v>
      </c>
      <c r="N1313" t="s">
        <v>24</v>
      </c>
    </row>
    <row r="1314" spans="1:14" x14ac:dyDescent="0.25">
      <c r="A1314" t="s">
        <v>413</v>
      </c>
      <c r="B1314" t="s">
        <v>3019</v>
      </c>
      <c r="C1314" t="s">
        <v>1270</v>
      </c>
      <c r="D1314" t="s">
        <v>21</v>
      </c>
      <c r="E1314">
        <v>98034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43596</v>
      </c>
      <c r="L1314" t="s">
        <v>26</v>
      </c>
      <c r="N1314" t="s">
        <v>24</v>
      </c>
    </row>
    <row r="1315" spans="1:14" x14ac:dyDescent="0.25">
      <c r="A1315" t="s">
        <v>3020</v>
      </c>
      <c r="B1315" t="s">
        <v>3021</v>
      </c>
      <c r="C1315" t="s">
        <v>224</v>
      </c>
      <c r="D1315" t="s">
        <v>21</v>
      </c>
      <c r="E1315">
        <v>98177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43596</v>
      </c>
      <c r="L1315" t="s">
        <v>26</v>
      </c>
      <c r="N1315" t="s">
        <v>24</v>
      </c>
    </row>
    <row r="1316" spans="1:14" x14ac:dyDescent="0.25">
      <c r="A1316" t="s">
        <v>3022</v>
      </c>
      <c r="B1316" t="s">
        <v>3023</v>
      </c>
      <c r="C1316" t="s">
        <v>224</v>
      </c>
      <c r="D1316" t="s">
        <v>21</v>
      </c>
      <c r="E1316">
        <v>98133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43596</v>
      </c>
      <c r="L1316" t="s">
        <v>26</v>
      </c>
      <c r="N1316" t="s">
        <v>24</v>
      </c>
    </row>
    <row r="1317" spans="1:14" x14ac:dyDescent="0.25">
      <c r="A1317" t="s">
        <v>3024</v>
      </c>
      <c r="B1317" t="s">
        <v>3025</v>
      </c>
      <c r="C1317" t="s">
        <v>1270</v>
      </c>
      <c r="D1317" t="s">
        <v>21</v>
      </c>
      <c r="E1317">
        <v>98011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43596</v>
      </c>
      <c r="L1317" t="s">
        <v>26</v>
      </c>
      <c r="N1317" t="s">
        <v>24</v>
      </c>
    </row>
    <row r="1318" spans="1:14" x14ac:dyDescent="0.25">
      <c r="A1318" t="s">
        <v>207</v>
      </c>
      <c r="B1318" t="s">
        <v>3026</v>
      </c>
      <c r="C1318" t="s">
        <v>309</v>
      </c>
      <c r="D1318" t="s">
        <v>21</v>
      </c>
      <c r="E1318">
        <v>98026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43596</v>
      </c>
      <c r="L1318" t="s">
        <v>26</v>
      </c>
      <c r="N1318" t="s">
        <v>24</v>
      </c>
    </row>
    <row r="1319" spans="1:14" x14ac:dyDescent="0.25">
      <c r="A1319" t="s">
        <v>1735</v>
      </c>
      <c r="B1319" t="s">
        <v>3027</v>
      </c>
      <c r="C1319" t="s">
        <v>224</v>
      </c>
      <c r="D1319" t="s">
        <v>21</v>
      </c>
      <c r="E1319">
        <v>98125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43596</v>
      </c>
      <c r="L1319" t="s">
        <v>26</v>
      </c>
      <c r="N1319" t="s">
        <v>24</v>
      </c>
    </row>
    <row r="1320" spans="1:14" x14ac:dyDescent="0.25">
      <c r="A1320" t="s">
        <v>3028</v>
      </c>
      <c r="B1320" t="s">
        <v>3029</v>
      </c>
      <c r="C1320" t="s">
        <v>224</v>
      </c>
      <c r="D1320" t="s">
        <v>21</v>
      </c>
      <c r="E1320">
        <v>98133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43596</v>
      </c>
      <c r="L1320" t="s">
        <v>26</v>
      </c>
      <c r="N1320" t="s">
        <v>24</v>
      </c>
    </row>
    <row r="1321" spans="1:14" x14ac:dyDescent="0.25">
      <c r="A1321" t="s">
        <v>3030</v>
      </c>
      <c r="B1321" t="s">
        <v>3031</v>
      </c>
      <c r="C1321" t="s">
        <v>1270</v>
      </c>
      <c r="D1321" t="s">
        <v>21</v>
      </c>
      <c r="E1321">
        <v>98011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43596</v>
      </c>
      <c r="L1321" t="s">
        <v>26</v>
      </c>
      <c r="N1321" t="s">
        <v>24</v>
      </c>
    </row>
    <row r="1322" spans="1:14" x14ac:dyDescent="0.25">
      <c r="A1322" t="s">
        <v>3032</v>
      </c>
      <c r="B1322" t="s">
        <v>3033</v>
      </c>
      <c r="C1322" t="s">
        <v>20</v>
      </c>
      <c r="D1322" t="s">
        <v>21</v>
      </c>
      <c r="E1322">
        <v>98115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43595</v>
      </c>
      <c r="L1322" t="s">
        <v>26</v>
      </c>
      <c r="N1322" t="s">
        <v>24</v>
      </c>
    </row>
    <row r="1323" spans="1:14" x14ac:dyDescent="0.25">
      <c r="A1323" t="s">
        <v>3034</v>
      </c>
      <c r="B1323" t="s">
        <v>3035</v>
      </c>
      <c r="C1323" t="s">
        <v>101</v>
      </c>
      <c r="D1323" t="s">
        <v>21</v>
      </c>
      <c r="E1323">
        <v>98263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43595</v>
      </c>
      <c r="L1323" t="s">
        <v>26</v>
      </c>
      <c r="N1323" t="s">
        <v>24</v>
      </c>
    </row>
    <row r="1324" spans="1:14" x14ac:dyDescent="0.25">
      <c r="A1324" t="s">
        <v>154</v>
      </c>
      <c r="B1324" t="s">
        <v>3036</v>
      </c>
      <c r="C1324" t="s">
        <v>108</v>
      </c>
      <c r="D1324" t="s">
        <v>21</v>
      </c>
      <c r="E1324">
        <v>98203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43595</v>
      </c>
      <c r="L1324" t="s">
        <v>26</v>
      </c>
      <c r="N1324" t="s">
        <v>24</v>
      </c>
    </row>
    <row r="1325" spans="1:14" x14ac:dyDescent="0.25">
      <c r="A1325" t="s">
        <v>3037</v>
      </c>
      <c r="B1325" t="s">
        <v>3038</v>
      </c>
      <c r="C1325" t="s">
        <v>20</v>
      </c>
      <c r="D1325" t="s">
        <v>21</v>
      </c>
      <c r="E1325">
        <v>98105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43595</v>
      </c>
      <c r="L1325" t="s">
        <v>26</v>
      </c>
      <c r="N1325" t="s">
        <v>24</v>
      </c>
    </row>
    <row r="1326" spans="1:14" x14ac:dyDescent="0.25">
      <c r="A1326" t="s">
        <v>3039</v>
      </c>
      <c r="B1326" t="s">
        <v>3040</v>
      </c>
      <c r="C1326" t="s">
        <v>92</v>
      </c>
      <c r="D1326" t="s">
        <v>21</v>
      </c>
      <c r="E1326">
        <v>98273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43595</v>
      </c>
      <c r="L1326" t="s">
        <v>26</v>
      </c>
      <c r="N1326" t="s">
        <v>24</v>
      </c>
    </row>
    <row r="1327" spans="1:14" x14ac:dyDescent="0.25">
      <c r="A1327" t="s">
        <v>3041</v>
      </c>
      <c r="B1327" t="s">
        <v>3042</v>
      </c>
      <c r="C1327" t="s">
        <v>529</v>
      </c>
      <c r="D1327" t="s">
        <v>21</v>
      </c>
      <c r="E1327">
        <v>98033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43595</v>
      </c>
      <c r="L1327" t="s">
        <v>26</v>
      </c>
      <c r="N1327" t="s">
        <v>24</v>
      </c>
    </row>
    <row r="1328" spans="1:14" x14ac:dyDescent="0.25">
      <c r="A1328" t="s">
        <v>3046</v>
      </c>
      <c r="B1328" t="s">
        <v>3047</v>
      </c>
      <c r="C1328" t="s">
        <v>3048</v>
      </c>
      <c r="D1328" t="s">
        <v>21</v>
      </c>
      <c r="E1328">
        <v>98040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43594</v>
      </c>
      <c r="L1328" t="s">
        <v>26</v>
      </c>
      <c r="N1328" t="s">
        <v>24</v>
      </c>
    </row>
    <row r="1329" spans="1:14" x14ac:dyDescent="0.25">
      <c r="A1329" t="s">
        <v>3049</v>
      </c>
      <c r="B1329" t="s">
        <v>3050</v>
      </c>
      <c r="C1329" t="s">
        <v>115</v>
      </c>
      <c r="D1329" t="s">
        <v>21</v>
      </c>
      <c r="E1329">
        <v>98532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43594</v>
      </c>
      <c r="L1329" t="s">
        <v>26</v>
      </c>
      <c r="N1329" t="s">
        <v>24</v>
      </c>
    </row>
    <row r="1330" spans="1:14" x14ac:dyDescent="0.25">
      <c r="A1330" t="s">
        <v>3056</v>
      </c>
      <c r="B1330" t="s">
        <v>3057</v>
      </c>
      <c r="C1330" t="s">
        <v>20</v>
      </c>
      <c r="D1330" t="s">
        <v>21</v>
      </c>
      <c r="E1330">
        <v>98107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43594</v>
      </c>
      <c r="L1330" t="s">
        <v>26</v>
      </c>
      <c r="N1330" t="s">
        <v>24</v>
      </c>
    </row>
    <row r="1331" spans="1:14" x14ac:dyDescent="0.25">
      <c r="A1331" t="s">
        <v>3060</v>
      </c>
      <c r="B1331" t="s">
        <v>3061</v>
      </c>
      <c r="C1331" t="s">
        <v>344</v>
      </c>
      <c r="D1331" t="s">
        <v>21</v>
      </c>
      <c r="E1331">
        <v>98570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43594</v>
      </c>
      <c r="L1331" t="s">
        <v>26</v>
      </c>
      <c r="N1331" t="s">
        <v>24</v>
      </c>
    </row>
    <row r="1332" spans="1:14" x14ac:dyDescent="0.25">
      <c r="A1332" t="s">
        <v>3065</v>
      </c>
      <c r="B1332" t="s">
        <v>3066</v>
      </c>
      <c r="C1332" t="s">
        <v>1018</v>
      </c>
      <c r="D1332" t="s">
        <v>21</v>
      </c>
      <c r="E1332">
        <v>98531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43594</v>
      </c>
      <c r="L1332" t="s">
        <v>26</v>
      </c>
      <c r="N1332" t="s">
        <v>24</v>
      </c>
    </row>
    <row r="1333" spans="1:14" x14ac:dyDescent="0.25">
      <c r="A1333" t="s">
        <v>3074</v>
      </c>
      <c r="B1333" t="s">
        <v>3075</v>
      </c>
      <c r="C1333" t="s">
        <v>20</v>
      </c>
      <c r="D1333" t="s">
        <v>21</v>
      </c>
      <c r="E1333">
        <v>98104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43594</v>
      </c>
      <c r="L1333" t="s">
        <v>26</v>
      </c>
      <c r="N1333" t="s">
        <v>24</v>
      </c>
    </row>
    <row r="1334" spans="1:14" x14ac:dyDescent="0.25">
      <c r="A1334" t="s">
        <v>194</v>
      </c>
      <c r="B1334" t="s">
        <v>3076</v>
      </c>
      <c r="C1334" t="s">
        <v>115</v>
      </c>
      <c r="D1334" t="s">
        <v>21</v>
      </c>
      <c r="E1334">
        <v>98532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43594</v>
      </c>
      <c r="L1334" t="s">
        <v>26</v>
      </c>
      <c r="N1334" t="s">
        <v>24</v>
      </c>
    </row>
    <row r="1335" spans="1:14" x14ac:dyDescent="0.25">
      <c r="A1335" t="s">
        <v>3079</v>
      </c>
      <c r="B1335" t="s">
        <v>3080</v>
      </c>
      <c r="C1335" t="s">
        <v>492</v>
      </c>
      <c r="D1335" t="s">
        <v>21</v>
      </c>
      <c r="E1335">
        <v>98516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43593</v>
      </c>
      <c r="L1335" t="s">
        <v>26</v>
      </c>
      <c r="N1335" t="s">
        <v>24</v>
      </c>
    </row>
    <row r="1336" spans="1:14" x14ac:dyDescent="0.25">
      <c r="A1336" t="s">
        <v>3081</v>
      </c>
      <c r="B1336" t="s">
        <v>3082</v>
      </c>
      <c r="C1336" t="s">
        <v>3048</v>
      </c>
      <c r="D1336" t="s">
        <v>21</v>
      </c>
      <c r="E1336">
        <v>98040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43593</v>
      </c>
      <c r="L1336" t="s">
        <v>26</v>
      </c>
      <c r="N1336" t="s">
        <v>24</v>
      </c>
    </row>
    <row r="1337" spans="1:14" x14ac:dyDescent="0.25">
      <c r="A1337" t="s">
        <v>3083</v>
      </c>
      <c r="B1337" t="s">
        <v>3084</v>
      </c>
      <c r="C1337" t="s">
        <v>492</v>
      </c>
      <c r="D1337" t="s">
        <v>21</v>
      </c>
      <c r="E1337">
        <v>98513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43593</v>
      </c>
      <c r="L1337" t="s">
        <v>26</v>
      </c>
      <c r="N1337" t="s">
        <v>24</v>
      </c>
    </row>
    <row r="1338" spans="1:14" x14ac:dyDescent="0.25">
      <c r="A1338" t="s">
        <v>3085</v>
      </c>
      <c r="B1338" t="s">
        <v>3086</v>
      </c>
      <c r="C1338" t="s">
        <v>1152</v>
      </c>
      <c r="D1338" t="s">
        <v>21</v>
      </c>
      <c r="E1338">
        <v>98903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43593</v>
      </c>
      <c r="L1338" t="s">
        <v>26</v>
      </c>
      <c r="N1338" t="s">
        <v>24</v>
      </c>
    </row>
    <row r="1339" spans="1:14" x14ac:dyDescent="0.25">
      <c r="A1339" t="s">
        <v>3087</v>
      </c>
      <c r="B1339" t="s">
        <v>3088</v>
      </c>
      <c r="C1339" t="s">
        <v>529</v>
      </c>
      <c r="D1339" t="s">
        <v>21</v>
      </c>
      <c r="E1339">
        <v>98034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43593</v>
      </c>
      <c r="L1339" t="s">
        <v>26</v>
      </c>
      <c r="N1339" t="s">
        <v>24</v>
      </c>
    </row>
    <row r="1340" spans="1:14" x14ac:dyDescent="0.25">
      <c r="A1340" t="s">
        <v>2228</v>
      </c>
      <c r="B1340" t="s">
        <v>3089</v>
      </c>
      <c r="C1340" t="s">
        <v>1152</v>
      </c>
      <c r="D1340" t="s">
        <v>21</v>
      </c>
      <c r="E1340">
        <v>98903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43593</v>
      </c>
      <c r="L1340" t="s">
        <v>26</v>
      </c>
      <c r="N1340" t="s">
        <v>24</v>
      </c>
    </row>
    <row r="1341" spans="1:14" x14ac:dyDescent="0.25">
      <c r="A1341" t="s">
        <v>3090</v>
      </c>
      <c r="B1341" t="s">
        <v>3091</v>
      </c>
      <c r="C1341" t="s">
        <v>1152</v>
      </c>
      <c r="D1341" t="s">
        <v>21</v>
      </c>
      <c r="E1341">
        <v>98903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43593</v>
      </c>
      <c r="L1341" t="s">
        <v>26</v>
      </c>
      <c r="N1341" t="s">
        <v>24</v>
      </c>
    </row>
    <row r="1342" spans="1:14" x14ac:dyDescent="0.25">
      <c r="A1342" t="s">
        <v>1847</v>
      </c>
      <c r="B1342" t="s">
        <v>3092</v>
      </c>
      <c r="C1342" t="s">
        <v>555</v>
      </c>
      <c r="D1342" t="s">
        <v>21</v>
      </c>
      <c r="E1342">
        <v>98052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43593</v>
      </c>
      <c r="L1342" t="s">
        <v>26</v>
      </c>
      <c r="N1342" t="s">
        <v>24</v>
      </c>
    </row>
    <row r="1343" spans="1:14" x14ac:dyDescent="0.25">
      <c r="A1343" t="s">
        <v>3093</v>
      </c>
      <c r="B1343" t="s">
        <v>3094</v>
      </c>
      <c r="C1343" t="s">
        <v>555</v>
      </c>
      <c r="D1343" t="s">
        <v>21</v>
      </c>
      <c r="E1343">
        <v>98052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43593</v>
      </c>
      <c r="L1343" t="s">
        <v>26</v>
      </c>
      <c r="N1343" t="s">
        <v>24</v>
      </c>
    </row>
    <row r="1344" spans="1:14" x14ac:dyDescent="0.25">
      <c r="A1344" t="s">
        <v>3095</v>
      </c>
      <c r="B1344" t="s">
        <v>3096</v>
      </c>
      <c r="C1344" t="s">
        <v>286</v>
      </c>
      <c r="D1344" t="s">
        <v>21</v>
      </c>
      <c r="E1344">
        <v>98501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43593</v>
      </c>
      <c r="L1344" t="s">
        <v>26</v>
      </c>
      <c r="N1344" t="s">
        <v>24</v>
      </c>
    </row>
    <row r="1345" spans="1:14" x14ac:dyDescent="0.25">
      <c r="A1345" t="s">
        <v>244</v>
      </c>
      <c r="B1345" t="s">
        <v>3097</v>
      </c>
      <c r="C1345" t="s">
        <v>555</v>
      </c>
      <c r="D1345" t="s">
        <v>21</v>
      </c>
      <c r="E1345">
        <v>98052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43593</v>
      </c>
      <c r="L1345" t="s">
        <v>26</v>
      </c>
      <c r="N1345" t="s">
        <v>24</v>
      </c>
    </row>
    <row r="1346" spans="1:14" x14ac:dyDescent="0.25">
      <c r="A1346" t="s">
        <v>356</v>
      </c>
      <c r="B1346" t="s">
        <v>3098</v>
      </c>
      <c r="C1346" t="s">
        <v>286</v>
      </c>
      <c r="D1346" t="s">
        <v>21</v>
      </c>
      <c r="E1346">
        <v>98502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43593</v>
      </c>
      <c r="L1346" t="s">
        <v>26</v>
      </c>
      <c r="N1346" t="s">
        <v>24</v>
      </c>
    </row>
    <row r="1347" spans="1:14" x14ac:dyDescent="0.25">
      <c r="A1347" t="s">
        <v>3099</v>
      </c>
      <c r="B1347" t="s">
        <v>3100</v>
      </c>
      <c r="C1347" t="s">
        <v>1152</v>
      </c>
      <c r="D1347" t="s">
        <v>21</v>
      </c>
      <c r="E1347">
        <v>98903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43593</v>
      </c>
      <c r="L1347" t="s">
        <v>26</v>
      </c>
      <c r="N1347" t="s">
        <v>24</v>
      </c>
    </row>
    <row r="1348" spans="1:14" x14ac:dyDescent="0.25">
      <c r="A1348" t="s">
        <v>3101</v>
      </c>
      <c r="B1348" t="s">
        <v>3102</v>
      </c>
      <c r="C1348" t="s">
        <v>492</v>
      </c>
      <c r="D1348" t="s">
        <v>21</v>
      </c>
      <c r="E1348">
        <v>98503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43593</v>
      </c>
      <c r="L1348" t="s">
        <v>26</v>
      </c>
      <c r="N1348" t="s">
        <v>24</v>
      </c>
    </row>
    <row r="1349" spans="1:14" x14ac:dyDescent="0.25">
      <c r="A1349" t="s">
        <v>3103</v>
      </c>
      <c r="B1349" t="s">
        <v>3104</v>
      </c>
      <c r="C1349" t="s">
        <v>555</v>
      </c>
      <c r="D1349" t="s">
        <v>21</v>
      </c>
      <c r="E1349">
        <v>98052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43593</v>
      </c>
      <c r="L1349" t="s">
        <v>26</v>
      </c>
      <c r="N1349" t="s">
        <v>24</v>
      </c>
    </row>
    <row r="1350" spans="1:14" x14ac:dyDescent="0.25">
      <c r="A1350" t="s">
        <v>3107</v>
      </c>
      <c r="B1350" t="s">
        <v>3108</v>
      </c>
      <c r="C1350" t="s">
        <v>555</v>
      </c>
      <c r="D1350" t="s">
        <v>21</v>
      </c>
      <c r="E1350">
        <v>98052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43593</v>
      </c>
      <c r="L1350" t="s">
        <v>26</v>
      </c>
      <c r="N1350" t="s">
        <v>24</v>
      </c>
    </row>
    <row r="1351" spans="1:14" x14ac:dyDescent="0.25">
      <c r="A1351" t="s">
        <v>3109</v>
      </c>
      <c r="B1351" t="s">
        <v>3110</v>
      </c>
      <c r="C1351" t="s">
        <v>907</v>
      </c>
      <c r="D1351" t="s">
        <v>21</v>
      </c>
      <c r="E1351">
        <v>98221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43592</v>
      </c>
      <c r="L1351" t="s">
        <v>26</v>
      </c>
      <c r="N1351" t="s">
        <v>24</v>
      </c>
    </row>
    <row r="1352" spans="1:14" x14ac:dyDescent="0.25">
      <c r="A1352" t="s">
        <v>3111</v>
      </c>
      <c r="B1352" t="s">
        <v>3112</v>
      </c>
      <c r="C1352" t="s">
        <v>3048</v>
      </c>
      <c r="D1352" t="s">
        <v>21</v>
      </c>
      <c r="E1352">
        <v>98040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43592</v>
      </c>
      <c r="L1352" t="s">
        <v>26</v>
      </c>
      <c r="N1352" t="s">
        <v>24</v>
      </c>
    </row>
    <row r="1353" spans="1:14" x14ac:dyDescent="0.25">
      <c r="A1353" t="s">
        <v>3113</v>
      </c>
      <c r="B1353" t="s">
        <v>3114</v>
      </c>
      <c r="C1353" t="s">
        <v>3048</v>
      </c>
      <c r="D1353" t="s">
        <v>21</v>
      </c>
      <c r="E1353">
        <v>98040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43592</v>
      </c>
      <c r="L1353" t="s">
        <v>26</v>
      </c>
      <c r="N1353" t="s">
        <v>24</v>
      </c>
    </row>
    <row r="1354" spans="1:14" x14ac:dyDescent="0.25">
      <c r="A1354" t="s">
        <v>3115</v>
      </c>
      <c r="B1354" t="s">
        <v>3116</v>
      </c>
      <c r="C1354" t="s">
        <v>555</v>
      </c>
      <c r="D1354" t="s">
        <v>21</v>
      </c>
      <c r="E1354">
        <v>98052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43592</v>
      </c>
      <c r="L1354" t="s">
        <v>26</v>
      </c>
      <c r="N1354" t="s">
        <v>24</v>
      </c>
    </row>
    <row r="1355" spans="1:14" x14ac:dyDescent="0.25">
      <c r="A1355" t="s">
        <v>352</v>
      </c>
      <c r="B1355" t="s">
        <v>3117</v>
      </c>
      <c r="C1355" t="s">
        <v>555</v>
      </c>
      <c r="D1355" t="s">
        <v>21</v>
      </c>
      <c r="E1355">
        <v>98053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43592</v>
      </c>
      <c r="L1355" t="s">
        <v>26</v>
      </c>
      <c r="N1355" t="s">
        <v>24</v>
      </c>
    </row>
    <row r="1356" spans="1:14" x14ac:dyDescent="0.25">
      <c r="A1356" t="s">
        <v>3118</v>
      </c>
      <c r="B1356" t="s">
        <v>3119</v>
      </c>
      <c r="C1356" t="s">
        <v>912</v>
      </c>
      <c r="D1356" t="s">
        <v>21</v>
      </c>
      <c r="E1356">
        <v>98837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43592</v>
      </c>
      <c r="L1356" t="s">
        <v>26</v>
      </c>
      <c r="N1356" t="s">
        <v>24</v>
      </c>
    </row>
    <row r="1357" spans="1:14" x14ac:dyDescent="0.25">
      <c r="A1357" t="s">
        <v>352</v>
      </c>
      <c r="B1357" t="s">
        <v>3120</v>
      </c>
      <c r="C1357" t="s">
        <v>912</v>
      </c>
      <c r="D1357" t="s">
        <v>21</v>
      </c>
      <c r="E1357">
        <v>98837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43592</v>
      </c>
      <c r="L1357" t="s">
        <v>26</v>
      </c>
      <c r="N1357" t="s">
        <v>24</v>
      </c>
    </row>
    <row r="1358" spans="1:14" x14ac:dyDescent="0.25">
      <c r="A1358" t="s">
        <v>3121</v>
      </c>
      <c r="B1358" t="s">
        <v>3122</v>
      </c>
      <c r="C1358" t="s">
        <v>349</v>
      </c>
      <c r="D1358" t="s">
        <v>21</v>
      </c>
      <c r="E1358">
        <v>99349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43592</v>
      </c>
      <c r="L1358" t="s">
        <v>26</v>
      </c>
      <c r="N1358" t="s">
        <v>24</v>
      </c>
    </row>
    <row r="1359" spans="1:14" x14ac:dyDescent="0.25">
      <c r="A1359" t="s">
        <v>3123</v>
      </c>
      <c r="B1359" t="s">
        <v>3124</v>
      </c>
      <c r="C1359" t="s">
        <v>3048</v>
      </c>
      <c r="D1359" t="s">
        <v>21</v>
      </c>
      <c r="E1359">
        <v>98040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43592</v>
      </c>
      <c r="L1359" t="s">
        <v>26</v>
      </c>
      <c r="N1359" t="s">
        <v>24</v>
      </c>
    </row>
    <row r="1360" spans="1:14" x14ac:dyDescent="0.25">
      <c r="A1360" t="s">
        <v>3125</v>
      </c>
      <c r="B1360" t="s">
        <v>3126</v>
      </c>
      <c r="C1360" t="s">
        <v>912</v>
      </c>
      <c r="D1360" t="s">
        <v>21</v>
      </c>
      <c r="E1360">
        <v>98837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43592</v>
      </c>
      <c r="L1360" t="s">
        <v>26</v>
      </c>
      <c r="N1360" t="s">
        <v>24</v>
      </c>
    </row>
    <row r="1361" spans="1:14" x14ac:dyDescent="0.25">
      <c r="A1361" t="s">
        <v>3127</v>
      </c>
      <c r="B1361" t="s">
        <v>3128</v>
      </c>
      <c r="C1361" t="s">
        <v>3129</v>
      </c>
      <c r="D1361" t="s">
        <v>21</v>
      </c>
      <c r="E1361">
        <v>99349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43592</v>
      </c>
      <c r="L1361" t="s">
        <v>26</v>
      </c>
      <c r="N1361" t="s">
        <v>24</v>
      </c>
    </row>
    <row r="1362" spans="1:14" x14ac:dyDescent="0.25">
      <c r="A1362" t="s">
        <v>3130</v>
      </c>
      <c r="B1362" t="s">
        <v>3131</v>
      </c>
      <c r="C1362" t="s">
        <v>227</v>
      </c>
      <c r="D1362" t="s">
        <v>21</v>
      </c>
      <c r="E1362">
        <v>98225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43592</v>
      </c>
      <c r="L1362" t="s">
        <v>26</v>
      </c>
      <c r="N1362" t="s">
        <v>24</v>
      </c>
    </row>
    <row r="1363" spans="1:14" x14ac:dyDescent="0.25">
      <c r="A1363" t="s">
        <v>2151</v>
      </c>
      <c r="B1363" t="s">
        <v>3132</v>
      </c>
      <c r="C1363" t="s">
        <v>555</v>
      </c>
      <c r="D1363" t="s">
        <v>21</v>
      </c>
      <c r="E1363">
        <v>98007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43592</v>
      </c>
      <c r="L1363" t="s">
        <v>26</v>
      </c>
      <c r="N1363" t="s">
        <v>24</v>
      </c>
    </row>
    <row r="1364" spans="1:14" x14ac:dyDescent="0.25">
      <c r="A1364" t="s">
        <v>3133</v>
      </c>
      <c r="B1364" t="s">
        <v>3134</v>
      </c>
      <c r="C1364" t="s">
        <v>3048</v>
      </c>
      <c r="D1364" t="s">
        <v>21</v>
      </c>
      <c r="E1364">
        <v>98040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43592</v>
      </c>
      <c r="L1364" t="s">
        <v>26</v>
      </c>
      <c r="N1364" t="s">
        <v>24</v>
      </c>
    </row>
    <row r="1365" spans="1:14" x14ac:dyDescent="0.25">
      <c r="A1365" t="s">
        <v>583</v>
      </c>
      <c r="B1365" t="s">
        <v>3135</v>
      </c>
      <c r="C1365" t="s">
        <v>470</v>
      </c>
      <c r="D1365" t="s">
        <v>21</v>
      </c>
      <c r="E1365">
        <v>98166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43592</v>
      </c>
      <c r="L1365" t="s">
        <v>26</v>
      </c>
      <c r="N1365" t="s">
        <v>24</v>
      </c>
    </row>
    <row r="1366" spans="1:14" x14ac:dyDescent="0.25">
      <c r="A1366" t="s">
        <v>3136</v>
      </c>
      <c r="B1366" t="s">
        <v>3137</v>
      </c>
      <c r="C1366" t="s">
        <v>142</v>
      </c>
      <c r="D1366" t="s">
        <v>21</v>
      </c>
      <c r="E1366">
        <v>98901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43592</v>
      </c>
      <c r="L1366" t="s">
        <v>26</v>
      </c>
      <c r="N1366" t="s">
        <v>24</v>
      </c>
    </row>
    <row r="1367" spans="1:14" x14ac:dyDescent="0.25">
      <c r="A1367" t="s">
        <v>928</v>
      </c>
      <c r="B1367" t="s">
        <v>3138</v>
      </c>
      <c r="C1367" t="s">
        <v>349</v>
      </c>
      <c r="D1367" t="s">
        <v>21</v>
      </c>
      <c r="E1367">
        <v>99349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43592</v>
      </c>
      <c r="L1367" t="s">
        <v>26</v>
      </c>
      <c r="N1367" t="s">
        <v>24</v>
      </c>
    </row>
    <row r="1368" spans="1:14" x14ac:dyDescent="0.25">
      <c r="A1368" t="s">
        <v>3139</v>
      </c>
      <c r="B1368" t="s">
        <v>3140</v>
      </c>
      <c r="C1368" t="s">
        <v>349</v>
      </c>
      <c r="D1368" t="s">
        <v>21</v>
      </c>
      <c r="E1368">
        <v>99349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43592</v>
      </c>
      <c r="L1368" t="s">
        <v>26</v>
      </c>
      <c r="N1368" t="s">
        <v>24</v>
      </c>
    </row>
    <row r="1369" spans="1:14" x14ac:dyDescent="0.25">
      <c r="A1369" t="s">
        <v>3141</v>
      </c>
      <c r="B1369" t="s">
        <v>3142</v>
      </c>
      <c r="C1369" t="s">
        <v>34</v>
      </c>
      <c r="D1369" t="s">
        <v>21</v>
      </c>
      <c r="E1369">
        <v>98682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43592</v>
      </c>
      <c r="L1369" t="s">
        <v>26</v>
      </c>
      <c r="N1369" t="s">
        <v>24</v>
      </c>
    </row>
    <row r="1370" spans="1:14" x14ac:dyDescent="0.25">
      <c r="A1370" t="s">
        <v>683</v>
      </c>
      <c r="B1370" t="s">
        <v>3143</v>
      </c>
      <c r="C1370" t="s">
        <v>470</v>
      </c>
      <c r="D1370" t="s">
        <v>21</v>
      </c>
      <c r="E1370">
        <v>98148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43592</v>
      </c>
      <c r="L1370" t="s">
        <v>26</v>
      </c>
      <c r="N1370" t="s">
        <v>24</v>
      </c>
    </row>
    <row r="1371" spans="1:14" x14ac:dyDescent="0.25">
      <c r="A1371" t="s">
        <v>3144</v>
      </c>
      <c r="B1371" t="s">
        <v>3145</v>
      </c>
      <c r="C1371" t="s">
        <v>3146</v>
      </c>
      <c r="D1371" t="s">
        <v>21</v>
      </c>
      <c r="E1371">
        <v>98848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43592</v>
      </c>
      <c r="L1371" t="s">
        <v>26</v>
      </c>
      <c r="N1371" t="s">
        <v>24</v>
      </c>
    </row>
    <row r="1372" spans="1:14" x14ac:dyDescent="0.25">
      <c r="A1372" t="s">
        <v>932</v>
      </c>
      <c r="B1372" t="s">
        <v>3147</v>
      </c>
      <c r="C1372" t="s">
        <v>912</v>
      </c>
      <c r="D1372" t="s">
        <v>21</v>
      </c>
      <c r="E1372">
        <v>98837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43592</v>
      </c>
      <c r="L1372" t="s">
        <v>26</v>
      </c>
      <c r="N1372" t="s">
        <v>24</v>
      </c>
    </row>
    <row r="1373" spans="1:14" x14ac:dyDescent="0.25">
      <c r="A1373" t="s">
        <v>3148</v>
      </c>
      <c r="B1373" t="s">
        <v>3149</v>
      </c>
      <c r="C1373" t="s">
        <v>3048</v>
      </c>
      <c r="D1373" t="s">
        <v>21</v>
      </c>
      <c r="E1373">
        <v>98040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43592</v>
      </c>
      <c r="L1373" t="s">
        <v>26</v>
      </c>
      <c r="N1373" t="s">
        <v>24</v>
      </c>
    </row>
    <row r="1374" spans="1:14" x14ac:dyDescent="0.25">
      <c r="A1374" t="s">
        <v>3150</v>
      </c>
      <c r="B1374" t="s">
        <v>3151</v>
      </c>
      <c r="C1374" t="s">
        <v>454</v>
      </c>
      <c r="D1374" t="s">
        <v>21</v>
      </c>
      <c r="E1374">
        <v>98004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43592</v>
      </c>
      <c r="L1374" t="s">
        <v>26</v>
      </c>
      <c r="N1374" t="s">
        <v>24</v>
      </c>
    </row>
    <row r="1375" spans="1:14" x14ac:dyDescent="0.25">
      <c r="A1375" t="s">
        <v>3152</v>
      </c>
      <c r="B1375" t="s">
        <v>3153</v>
      </c>
      <c r="C1375" t="s">
        <v>349</v>
      </c>
      <c r="D1375" t="s">
        <v>21</v>
      </c>
      <c r="E1375">
        <v>99349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43592</v>
      </c>
      <c r="L1375" t="s">
        <v>26</v>
      </c>
      <c r="N1375" t="s">
        <v>24</v>
      </c>
    </row>
    <row r="1376" spans="1:14" x14ac:dyDescent="0.25">
      <c r="A1376" t="s">
        <v>1383</v>
      </c>
      <c r="B1376" t="s">
        <v>3154</v>
      </c>
      <c r="C1376" t="s">
        <v>555</v>
      </c>
      <c r="D1376" t="s">
        <v>21</v>
      </c>
      <c r="E1376">
        <v>98052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43592</v>
      </c>
      <c r="L1376" t="s">
        <v>26</v>
      </c>
      <c r="N1376" t="s">
        <v>24</v>
      </c>
    </row>
    <row r="1377" spans="1:14" x14ac:dyDescent="0.25">
      <c r="A1377" t="s">
        <v>3155</v>
      </c>
      <c r="B1377" t="s">
        <v>3156</v>
      </c>
      <c r="C1377" t="s">
        <v>34</v>
      </c>
      <c r="D1377" t="s">
        <v>21</v>
      </c>
      <c r="E1377">
        <v>98684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43591</v>
      </c>
      <c r="L1377" t="s">
        <v>26</v>
      </c>
      <c r="N1377" t="s">
        <v>24</v>
      </c>
    </row>
    <row r="1378" spans="1:14" x14ac:dyDescent="0.25">
      <c r="A1378" t="s">
        <v>3157</v>
      </c>
      <c r="B1378" t="s">
        <v>3158</v>
      </c>
      <c r="C1378" t="s">
        <v>34</v>
      </c>
      <c r="D1378" t="s">
        <v>21</v>
      </c>
      <c r="E1378">
        <v>98665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43591</v>
      </c>
      <c r="L1378" t="s">
        <v>26</v>
      </c>
      <c r="N1378" t="s">
        <v>24</v>
      </c>
    </row>
    <row r="1379" spans="1:14" x14ac:dyDescent="0.25">
      <c r="A1379" t="s">
        <v>3159</v>
      </c>
      <c r="B1379" t="s">
        <v>3160</v>
      </c>
      <c r="C1379" t="s">
        <v>470</v>
      </c>
      <c r="D1379" t="s">
        <v>21</v>
      </c>
      <c r="E1379">
        <v>98168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43591</v>
      </c>
      <c r="L1379" t="s">
        <v>26</v>
      </c>
      <c r="N1379" t="s">
        <v>24</v>
      </c>
    </row>
    <row r="1380" spans="1:14" x14ac:dyDescent="0.25">
      <c r="A1380" t="s">
        <v>3161</v>
      </c>
      <c r="B1380" t="s">
        <v>3162</v>
      </c>
      <c r="C1380" t="s">
        <v>349</v>
      </c>
      <c r="D1380" t="s">
        <v>21</v>
      </c>
      <c r="E1380">
        <v>99349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43591</v>
      </c>
      <c r="L1380" t="s">
        <v>26</v>
      </c>
      <c r="N1380" t="s">
        <v>24</v>
      </c>
    </row>
    <row r="1381" spans="1:14" x14ac:dyDescent="0.25">
      <c r="A1381" t="s">
        <v>32</v>
      </c>
      <c r="B1381" t="s">
        <v>33</v>
      </c>
      <c r="C1381" t="s">
        <v>34</v>
      </c>
      <c r="D1381" t="s">
        <v>21</v>
      </c>
      <c r="E1381">
        <v>98686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43591</v>
      </c>
      <c r="L1381" t="s">
        <v>26</v>
      </c>
      <c r="N1381" t="s">
        <v>24</v>
      </c>
    </row>
    <row r="1382" spans="1:14" x14ac:dyDescent="0.25">
      <c r="A1382">
        <v>76</v>
      </c>
      <c r="B1382" t="s">
        <v>3163</v>
      </c>
      <c r="C1382" t="s">
        <v>3164</v>
      </c>
      <c r="D1382" t="s">
        <v>21</v>
      </c>
      <c r="E1382">
        <v>99321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43591</v>
      </c>
      <c r="L1382" t="s">
        <v>26</v>
      </c>
      <c r="N1382" t="s">
        <v>24</v>
      </c>
    </row>
    <row r="1383" spans="1:14" x14ac:dyDescent="0.25">
      <c r="A1383" t="s">
        <v>3165</v>
      </c>
      <c r="B1383" t="s">
        <v>3166</v>
      </c>
      <c r="C1383" t="s">
        <v>221</v>
      </c>
      <c r="D1383" t="s">
        <v>21</v>
      </c>
      <c r="E1383">
        <v>98607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43591</v>
      </c>
      <c r="L1383" t="s">
        <v>26</v>
      </c>
      <c r="N1383" t="s">
        <v>24</v>
      </c>
    </row>
    <row r="1384" spans="1:14" x14ac:dyDescent="0.25">
      <c r="A1384" t="s">
        <v>3167</v>
      </c>
      <c r="B1384" t="s">
        <v>3168</v>
      </c>
      <c r="C1384" t="s">
        <v>470</v>
      </c>
      <c r="D1384" t="s">
        <v>21</v>
      </c>
      <c r="E1384">
        <v>98166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43591</v>
      </c>
      <c r="L1384" t="s">
        <v>26</v>
      </c>
      <c r="N1384" t="s">
        <v>24</v>
      </c>
    </row>
    <row r="1385" spans="1:14" x14ac:dyDescent="0.25">
      <c r="A1385" t="s">
        <v>3169</v>
      </c>
      <c r="B1385" t="s">
        <v>3170</v>
      </c>
      <c r="C1385" t="s">
        <v>221</v>
      </c>
      <c r="D1385" t="s">
        <v>21</v>
      </c>
      <c r="E1385">
        <v>98607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43591</v>
      </c>
      <c r="L1385" t="s">
        <v>26</v>
      </c>
      <c r="N1385" t="s">
        <v>24</v>
      </c>
    </row>
    <row r="1386" spans="1:14" x14ac:dyDescent="0.25">
      <c r="A1386" t="s">
        <v>3171</v>
      </c>
      <c r="B1386" t="s">
        <v>3172</v>
      </c>
      <c r="C1386" t="s">
        <v>3173</v>
      </c>
      <c r="D1386" t="s">
        <v>21</v>
      </c>
      <c r="E1386">
        <v>98282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43591</v>
      </c>
      <c r="L1386" t="s">
        <v>26</v>
      </c>
      <c r="N1386" t="s">
        <v>24</v>
      </c>
    </row>
    <row r="1387" spans="1:14" x14ac:dyDescent="0.25">
      <c r="A1387" t="s">
        <v>3174</v>
      </c>
      <c r="B1387" t="s">
        <v>3175</v>
      </c>
      <c r="C1387" t="s">
        <v>3176</v>
      </c>
      <c r="D1387" t="s">
        <v>21</v>
      </c>
      <c r="E1387">
        <v>98629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43591</v>
      </c>
      <c r="L1387" t="s">
        <v>26</v>
      </c>
      <c r="N1387" t="s">
        <v>24</v>
      </c>
    </row>
    <row r="1388" spans="1:14" x14ac:dyDescent="0.25">
      <c r="A1388" t="s">
        <v>187</v>
      </c>
      <c r="B1388" t="s">
        <v>3177</v>
      </c>
      <c r="C1388" t="s">
        <v>470</v>
      </c>
      <c r="D1388" t="s">
        <v>21</v>
      </c>
      <c r="E1388">
        <v>98168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43591</v>
      </c>
      <c r="L1388" t="s">
        <v>26</v>
      </c>
      <c r="N1388" t="s">
        <v>24</v>
      </c>
    </row>
    <row r="1389" spans="1:14" x14ac:dyDescent="0.25">
      <c r="A1389" t="s">
        <v>3178</v>
      </c>
      <c r="B1389" t="s">
        <v>3179</v>
      </c>
      <c r="C1389" t="s">
        <v>34</v>
      </c>
      <c r="D1389" t="s">
        <v>21</v>
      </c>
      <c r="E1389">
        <v>98682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43591</v>
      </c>
      <c r="L1389" t="s">
        <v>26</v>
      </c>
      <c r="N1389" t="s">
        <v>24</v>
      </c>
    </row>
    <row r="1390" spans="1:14" x14ac:dyDescent="0.25">
      <c r="A1390" t="s">
        <v>3180</v>
      </c>
      <c r="B1390" t="s">
        <v>3181</v>
      </c>
      <c r="C1390" t="s">
        <v>3182</v>
      </c>
      <c r="D1390" t="s">
        <v>21</v>
      </c>
      <c r="E1390">
        <v>99359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43591</v>
      </c>
      <c r="L1390" t="s">
        <v>26</v>
      </c>
      <c r="N1390" t="s">
        <v>24</v>
      </c>
    </row>
    <row r="1391" spans="1:14" x14ac:dyDescent="0.25">
      <c r="A1391" t="s">
        <v>3183</v>
      </c>
      <c r="B1391" t="s">
        <v>3184</v>
      </c>
      <c r="C1391" t="s">
        <v>407</v>
      </c>
      <c r="D1391" t="s">
        <v>21</v>
      </c>
      <c r="E1391">
        <v>98604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43591</v>
      </c>
      <c r="L1391" t="s">
        <v>26</v>
      </c>
      <c r="N1391" t="s">
        <v>24</v>
      </c>
    </row>
    <row r="1392" spans="1:14" x14ac:dyDescent="0.25">
      <c r="A1392" t="s">
        <v>683</v>
      </c>
      <c r="B1392" t="s">
        <v>3185</v>
      </c>
      <c r="C1392" t="s">
        <v>34</v>
      </c>
      <c r="D1392" t="s">
        <v>21</v>
      </c>
      <c r="E1392">
        <v>98682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43591</v>
      </c>
      <c r="L1392" t="s">
        <v>26</v>
      </c>
      <c r="N1392" t="s">
        <v>24</v>
      </c>
    </row>
    <row r="1393" spans="1:14" x14ac:dyDescent="0.25">
      <c r="A1393" t="s">
        <v>683</v>
      </c>
      <c r="B1393" t="s">
        <v>3186</v>
      </c>
      <c r="C1393" t="s">
        <v>470</v>
      </c>
      <c r="D1393" t="s">
        <v>21</v>
      </c>
      <c r="E1393">
        <v>98146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43591</v>
      </c>
      <c r="L1393" t="s">
        <v>26</v>
      </c>
      <c r="N1393" t="s">
        <v>24</v>
      </c>
    </row>
    <row r="1394" spans="1:14" x14ac:dyDescent="0.25">
      <c r="A1394" t="s">
        <v>3187</v>
      </c>
      <c r="B1394" t="s">
        <v>3188</v>
      </c>
      <c r="C1394" t="s">
        <v>3189</v>
      </c>
      <c r="D1394" t="s">
        <v>21</v>
      </c>
      <c r="E1394">
        <v>98675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43591</v>
      </c>
      <c r="L1394" t="s">
        <v>26</v>
      </c>
      <c r="N1394" t="s">
        <v>24</v>
      </c>
    </row>
    <row r="1395" spans="1:14" x14ac:dyDescent="0.25">
      <c r="A1395" t="s">
        <v>3190</v>
      </c>
      <c r="B1395" t="s">
        <v>3191</v>
      </c>
      <c r="C1395" t="s">
        <v>470</v>
      </c>
      <c r="D1395" t="s">
        <v>21</v>
      </c>
      <c r="E1395">
        <v>98166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43591</v>
      </c>
      <c r="L1395" t="s">
        <v>26</v>
      </c>
      <c r="N1395" t="s">
        <v>24</v>
      </c>
    </row>
    <row r="1396" spans="1:14" x14ac:dyDescent="0.25">
      <c r="A1396" t="s">
        <v>3192</v>
      </c>
      <c r="B1396" t="s">
        <v>3193</v>
      </c>
      <c r="C1396" t="s">
        <v>407</v>
      </c>
      <c r="D1396" t="s">
        <v>21</v>
      </c>
      <c r="E1396">
        <v>98604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43591</v>
      </c>
      <c r="L1396" t="s">
        <v>26</v>
      </c>
      <c r="N1396" t="s">
        <v>24</v>
      </c>
    </row>
    <row r="1397" spans="1:14" x14ac:dyDescent="0.25">
      <c r="A1397" t="s">
        <v>3194</v>
      </c>
      <c r="B1397" t="s">
        <v>3195</v>
      </c>
      <c r="C1397" t="s">
        <v>470</v>
      </c>
      <c r="D1397" t="s">
        <v>21</v>
      </c>
      <c r="E1397">
        <v>98148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43591</v>
      </c>
      <c r="L1397" t="s">
        <v>26</v>
      </c>
      <c r="N1397" t="s">
        <v>24</v>
      </c>
    </row>
    <row r="1398" spans="1:14" x14ac:dyDescent="0.25">
      <c r="A1398" t="s">
        <v>3196</v>
      </c>
      <c r="B1398" t="s">
        <v>3197</v>
      </c>
      <c r="C1398" t="s">
        <v>34</v>
      </c>
      <c r="D1398" t="s">
        <v>21</v>
      </c>
      <c r="E1398">
        <v>98665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43591</v>
      </c>
      <c r="L1398" t="s">
        <v>26</v>
      </c>
      <c r="N1398" t="s">
        <v>24</v>
      </c>
    </row>
    <row r="1399" spans="1:14" x14ac:dyDescent="0.25">
      <c r="A1399" t="s">
        <v>3198</v>
      </c>
      <c r="B1399" t="s">
        <v>3199</v>
      </c>
      <c r="C1399" t="s">
        <v>470</v>
      </c>
      <c r="D1399" t="s">
        <v>21</v>
      </c>
      <c r="E1399">
        <v>98168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43591</v>
      </c>
      <c r="L1399" t="s">
        <v>26</v>
      </c>
      <c r="N1399" t="s">
        <v>24</v>
      </c>
    </row>
    <row r="1400" spans="1:14" x14ac:dyDescent="0.25">
      <c r="A1400" t="s">
        <v>3200</v>
      </c>
      <c r="B1400" t="s">
        <v>3201</v>
      </c>
      <c r="C1400" t="s">
        <v>2019</v>
      </c>
      <c r="D1400" t="s">
        <v>21</v>
      </c>
      <c r="E1400">
        <v>98642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43591</v>
      </c>
      <c r="L1400" t="s">
        <v>26</v>
      </c>
      <c r="N1400" t="s">
        <v>24</v>
      </c>
    </row>
    <row r="1401" spans="1:14" x14ac:dyDescent="0.25">
      <c r="A1401" t="s">
        <v>356</v>
      </c>
      <c r="B1401" t="s">
        <v>3202</v>
      </c>
      <c r="C1401" t="s">
        <v>770</v>
      </c>
      <c r="D1401" t="s">
        <v>21</v>
      </c>
      <c r="E1401">
        <v>99111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43590</v>
      </c>
      <c r="L1401" t="s">
        <v>26</v>
      </c>
      <c r="N1401" t="s">
        <v>24</v>
      </c>
    </row>
    <row r="1402" spans="1:14" x14ac:dyDescent="0.25">
      <c r="A1402" t="s">
        <v>3203</v>
      </c>
      <c r="B1402" t="s">
        <v>3204</v>
      </c>
      <c r="C1402" t="s">
        <v>765</v>
      </c>
      <c r="D1402" t="s">
        <v>21</v>
      </c>
      <c r="E1402">
        <v>99163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43590</v>
      </c>
      <c r="L1402" t="s">
        <v>26</v>
      </c>
      <c r="N1402" t="s">
        <v>24</v>
      </c>
    </row>
    <row r="1403" spans="1:14" x14ac:dyDescent="0.25">
      <c r="A1403" t="s">
        <v>3205</v>
      </c>
      <c r="B1403" t="s">
        <v>3206</v>
      </c>
      <c r="C1403" t="s">
        <v>765</v>
      </c>
      <c r="D1403" t="s">
        <v>21</v>
      </c>
      <c r="E1403">
        <v>99163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43590</v>
      </c>
      <c r="L1403" t="s">
        <v>26</v>
      </c>
      <c r="N1403" t="s">
        <v>24</v>
      </c>
    </row>
    <row r="1404" spans="1:14" x14ac:dyDescent="0.25">
      <c r="A1404" t="s">
        <v>2816</v>
      </c>
      <c r="B1404" t="s">
        <v>3207</v>
      </c>
      <c r="C1404" t="s">
        <v>765</v>
      </c>
      <c r="D1404" t="s">
        <v>21</v>
      </c>
      <c r="E1404">
        <v>99163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43590</v>
      </c>
      <c r="L1404" t="s">
        <v>26</v>
      </c>
      <c r="N1404" t="s">
        <v>24</v>
      </c>
    </row>
    <row r="1405" spans="1:14" x14ac:dyDescent="0.25">
      <c r="A1405" t="s">
        <v>375</v>
      </c>
      <c r="B1405" t="s">
        <v>3208</v>
      </c>
      <c r="C1405" t="s">
        <v>765</v>
      </c>
      <c r="D1405" t="s">
        <v>21</v>
      </c>
      <c r="E1405">
        <v>99163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43590</v>
      </c>
      <c r="L1405" t="s">
        <v>26</v>
      </c>
      <c r="N1405" t="s">
        <v>24</v>
      </c>
    </row>
    <row r="1406" spans="1:14" x14ac:dyDescent="0.25">
      <c r="A1406" t="s">
        <v>3209</v>
      </c>
      <c r="B1406" t="s">
        <v>3210</v>
      </c>
      <c r="C1406" t="s">
        <v>101</v>
      </c>
      <c r="D1406" t="s">
        <v>21</v>
      </c>
      <c r="E1406">
        <v>98284</v>
      </c>
      <c r="F1406" t="s">
        <v>23</v>
      </c>
      <c r="G1406" t="s">
        <v>23</v>
      </c>
      <c r="H1406" t="s">
        <v>24</v>
      </c>
      <c r="I1406" t="s">
        <v>24</v>
      </c>
      <c r="J1406" t="s">
        <v>25</v>
      </c>
      <c r="K1406" s="1">
        <v>43588</v>
      </c>
      <c r="L1406" t="s">
        <v>26</v>
      </c>
      <c r="N1406" t="s">
        <v>24</v>
      </c>
    </row>
    <row r="1407" spans="1:14" x14ac:dyDescent="0.25">
      <c r="A1407" t="s">
        <v>3211</v>
      </c>
      <c r="B1407" t="s">
        <v>3212</v>
      </c>
      <c r="C1407" t="s">
        <v>29</v>
      </c>
      <c r="D1407" t="s">
        <v>21</v>
      </c>
      <c r="E1407">
        <v>98801</v>
      </c>
      <c r="F1407" t="s">
        <v>23</v>
      </c>
      <c r="G1407" t="s">
        <v>23</v>
      </c>
      <c r="H1407" t="s">
        <v>24</v>
      </c>
      <c r="I1407" t="s">
        <v>24</v>
      </c>
      <c r="J1407" t="s">
        <v>25</v>
      </c>
      <c r="K1407" s="1">
        <v>43588</v>
      </c>
      <c r="L1407" t="s">
        <v>26</v>
      </c>
      <c r="N1407" t="s">
        <v>24</v>
      </c>
    </row>
    <row r="1408" spans="1:14" x14ac:dyDescent="0.25">
      <c r="A1408" t="s">
        <v>3213</v>
      </c>
      <c r="B1408" t="s">
        <v>3214</v>
      </c>
      <c r="C1408" t="s">
        <v>29</v>
      </c>
      <c r="D1408" t="s">
        <v>21</v>
      </c>
      <c r="E1408">
        <v>98801</v>
      </c>
      <c r="F1408" t="s">
        <v>23</v>
      </c>
      <c r="G1408" t="s">
        <v>23</v>
      </c>
      <c r="H1408" t="s">
        <v>24</v>
      </c>
      <c r="I1408" t="s">
        <v>24</v>
      </c>
      <c r="J1408" t="s">
        <v>25</v>
      </c>
      <c r="K1408" s="1">
        <v>43588</v>
      </c>
      <c r="L1408" t="s">
        <v>26</v>
      </c>
      <c r="N1408" t="s">
        <v>24</v>
      </c>
    </row>
    <row r="1409" spans="1:14" x14ac:dyDescent="0.25">
      <c r="A1409" t="s">
        <v>3215</v>
      </c>
      <c r="B1409" t="s">
        <v>3216</v>
      </c>
      <c r="C1409" t="s">
        <v>3217</v>
      </c>
      <c r="D1409" t="s">
        <v>21</v>
      </c>
      <c r="E1409">
        <v>98843</v>
      </c>
      <c r="F1409" t="s">
        <v>23</v>
      </c>
      <c r="G1409" t="s">
        <v>23</v>
      </c>
      <c r="H1409" t="s">
        <v>24</v>
      </c>
      <c r="I1409" t="s">
        <v>24</v>
      </c>
      <c r="J1409" t="s">
        <v>25</v>
      </c>
      <c r="K1409" s="1">
        <v>43588</v>
      </c>
      <c r="L1409" t="s">
        <v>26</v>
      </c>
      <c r="N1409" t="s">
        <v>24</v>
      </c>
    </row>
    <row r="1410" spans="1:14" x14ac:dyDescent="0.25">
      <c r="A1410" t="s">
        <v>3218</v>
      </c>
      <c r="B1410" t="s">
        <v>3219</v>
      </c>
      <c r="C1410" t="s">
        <v>53</v>
      </c>
      <c r="D1410" t="s">
        <v>21</v>
      </c>
      <c r="E1410">
        <v>98815</v>
      </c>
      <c r="F1410" t="s">
        <v>23</v>
      </c>
      <c r="G1410" t="s">
        <v>23</v>
      </c>
      <c r="H1410" t="s">
        <v>24</v>
      </c>
      <c r="I1410" t="s">
        <v>24</v>
      </c>
      <c r="J1410" t="s">
        <v>25</v>
      </c>
      <c r="K1410" s="1">
        <v>43588</v>
      </c>
      <c r="L1410" t="s">
        <v>26</v>
      </c>
      <c r="N1410" t="s">
        <v>24</v>
      </c>
    </row>
    <row r="1411" spans="1:14" x14ac:dyDescent="0.25">
      <c r="A1411" t="s">
        <v>3220</v>
      </c>
      <c r="B1411" t="s">
        <v>3221</v>
      </c>
      <c r="C1411" t="s">
        <v>3222</v>
      </c>
      <c r="D1411" t="s">
        <v>21</v>
      </c>
      <c r="E1411">
        <v>99156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43588</v>
      </c>
      <c r="L1411" t="s">
        <v>26</v>
      </c>
      <c r="N1411" t="s">
        <v>24</v>
      </c>
    </row>
    <row r="1412" spans="1:14" x14ac:dyDescent="0.25">
      <c r="A1412" t="s">
        <v>3223</v>
      </c>
      <c r="B1412" t="s">
        <v>3224</v>
      </c>
      <c r="C1412" t="s">
        <v>2162</v>
      </c>
      <c r="D1412" t="s">
        <v>21</v>
      </c>
      <c r="E1412">
        <v>98826</v>
      </c>
      <c r="F1412" t="s">
        <v>23</v>
      </c>
      <c r="G1412" t="s">
        <v>23</v>
      </c>
      <c r="H1412" t="s">
        <v>24</v>
      </c>
      <c r="I1412" t="s">
        <v>24</v>
      </c>
      <c r="J1412" t="s">
        <v>25</v>
      </c>
      <c r="K1412" s="1">
        <v>43588</v>
      </c>
      <c r="L1412" t="s">
        <v>26</v>
      </c>
      <c r="N1412" t="s">
        <v>24</v>
      </c>
    </row>
    <row r="1413" spans="1:14" x14ac:dyDescent="0.25">
      <c r="A1413" t="s">
        <v>3225</v>
      </c>
      <c r="B1413" t="s">
        <v>3226</v>
      </c>
      <c r="C1413" t="s">
        <v>29</v>
      </c>
      <c r="D1413" t="s">
        <v>21</v>
      </c>
      <c r="E1413">
        <v>98801</v>
      </c>
      <c r="F1413" t="s">
        <v>23</v>
      </c>
      <c r="G1413" t="s">
        <v>23</v>
      </c>
      <c r="H1413" t="s">
        <v>24</v>
      </c>
      <c r="I1413" t="s">
        <v>24</v>
      </c>
      <c r="J1413" t="s">
        <v>25</v>
      </c>
      <c r="K1413" s="1">
        <v>43588</v>
      </c>
      <c r="L1413" t="s">
        <v>26</v>
      </c>
      <c r="N1413" t="s">
        <v>24</v>
      </c>
    </row>
    <row r="1414" spans="1:14" x14ac:dyDescent="0.25">
      <c r="A1414" t="s">
        <v>3228</v>
      </c>
      <c r="B1414" t="s">
        <v>3229</v>
      </c>
      <c r="C1414" t="s">
        <v>454</v>
      </c>
      <c r="D1414" t="s">
        <v>21</v>
      </c>
      <c r="E1414">
        <v>98005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43587</v>
      </c>
      <c r="L1414" t="s">
        <v>26</v>
      </c>
      <c r="N1414" t="s">
        <v>24</v>
      </c>
    </row>
    <row r="1415" spans="1:14" x14ac:dyDescent="0.25">
      <c r="A1415" t="s">
        <v>312</v>
      </c>
      <c r="B1415" t="s">
        <v>3233</v>
      </c>
      <c r="C1415" t="s">
        <v>209</v>
      </c>
      <c r="D1415" t="s">
        <v>21</v>
      </c>
      <c r="E1415">
        <v>98032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43587</v>
      </c>
      <c r="L1415" t="s">
        <v>26</v>
      </c>
      <c r="N1415" t="s">
        <v>24</v>
      </c>
    </row>
    <row r="1416" spans="1:14" x14ac:dyDescent="0.25">
      <c r="A1416" t="s">
        <v>3234</v>
      </c>
      <c r="B1416" t="s">
        <v>3235</v>
      </c>
      <c r="C1416" t="s">
        <v>2413</v>
      </c>
      <c r="D1416" t="s">
        <v>21</v>
      </c>
      <c r="E1416">
        <v>98239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43587</v>
      </c>
      <c r="L1416" t="s">
        <v>26</v>
      </c>
      <c r="N1416" t="s">
        <v>24</v>
      </c>
    </row>
    <row r="1417" spans="1:14" x14ac:dyDescent="0.25">
      <c r="A1417" t="s">
        <v>356</v>
      </c>
      <c r="B1417" t="s">
        <v>3238</v>
      </c>
      <c r="C1417" t="s">
        <v>657</v>
      </c>
      <c r="D1417" t="s">
        <v>21</v>
      </c>
      <c r="E1417">
        <v>98277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43587</v>
      </c>
      <c r="L1417" t="s">
        <v>26</v>
      </c>
      <c r="N1417" t="s">
        <v>24</v>
      </c>
    </row>
    <row r="1418" spans="1:14" x14ac:dyDescent="0.25">
      <c r="A1418" t="s">
        <v>3239</v>
      </c>
      <c r="B1418" t="s">
        <v>3240</v>
      </c>
      <c r="C1418" t="s">
        <v>657</v>
      </c>
      <c r="D1418" t="s">
        <v>21</v>
      </c>
      <c r="E1418">
        <v>98277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43587</v>
      </c>
      <c r="L1418" t="s">
        <v>26</v>
      </c>
      <c r="N1418" t="s">
        <v>24</v>
      </c>
    </row>
    <row r="1419" spans="1:14" x14ac:dyDescent="0.25">
      <c r="A1419" t="s">
        <v>3241</v>
      </c>
      <c r="B1419" t="s">
        <v>3242</v>
      </c>
      <c r="C1419" t="s">
        <v>3222</v>
      </c>
      <c r="D1419" t="s">
        <v>21</v>
      </c>
      <c r="E1419">
        <v>99156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43587</v>
      </c>
      <c r="L1419" t="s">
        <v>26</v>
      </c>
      <c r="N1419" t="s">
        <v>24</v>
      </c>
    </row>
    <row r="1420" spans="1:14" x14ac:dyDescent="0.25">
      <c r="A1420" t="s">
        <v>3243</v>
      </c>
      <c r="B1420" t="s">
        <v>3244</v>
      </c>
      <c r="C1420" t="s">
        <v>443</v>
      </c>
      <c r="D1420" t="s">
        <v>21</v>
      </c>
      <c r="E1420">
        <v>98059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43587</v>
      </c>
      <c r="L1420" t="s">
        <v>26</v>
      </c>
      <c r="N1420" t="s">
        <v>24</v>
      </c>
    </row>
    <row r="1421" spans="1:14" x14ac:dyDescent="0.25">
      <c r="A1421" t="s">
        <v>3255</v>
      </c>
      <c r="B1421" t="s">
        <v>3256</v>
      </c>
      <c r="C1421" t="s">
        <v>3222</v>
      </c>
      <c r="D1421" t="s">
        <v>21</v>
      </c>
      <c r="E1421">
        <v>99156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43587</v>
      </c>
      <c r="L1421" t="s">
        <v>26</v>
      </c>
      <c r="N1421" t="s">
        <v>24</v>
      </c>
    </row>
    <row r="1422" spans="1:14" x14ac:dyDescent="0.25">
      <c r="A1422" t="s">
        <v>3257</v>
      </c>
      <c r="B1422" t="s">
        <v>3258</v>
      </c>
      <c r="C1422" t="s">
        <v>3259</v>
      </c>
      <c r="D1422" t="s">
        <v>21</v>
      </c>
      <c r="E1422">
        <v>98857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43586</v>
      </c>
      <c r="L1422" t="s">
        <v>26</v>
      </c>
      <c r="N1422" t="s">
        <v>24</v>
      </c>
    </row>
    <row r="1423" spans="1:14" x14ac:dyDescent="0.25">
      <c r="A1423" t="s">
        <v>3260</v>
      </c>
      <c r="B1423" t="s">
        <v>3261</v>
      </c>
      <c r="C1423" t="s">
        <v>912</v>
      </c>
      <c r="D1423" t="s">
        <v>21</v>
      </c>
      <c r="E1423">
        <v>98837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43586</v>
      </c>
      <c r="L1423" t="s">
        <v>26</v>
      </c>
      <c r="N1423" t="s">
        <v>24</v>
      </c>
    </row>
    <row r="1424" spans="1:14" x14ac:dyDescent="0.25">
      <c r="A1424" t="s">
        <v>111</v>
      </c>
      <c r="B1424" t="s">
        <v>3262</v>
      </c>
      <c r="C1424" t="s">
        <v>266</v>
      </c>
      <c r="D1424" t="s">
        <v>21</v>
      </c>
      <c r="E1424">
        <v>98002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43586</v>
      </c>
      <c r="L1424" t="s">
        <v>26</v>
      </c>
      <c r="N1424" t="s">
        <v>24</v>
      </c>
    </row>
    <row r="1425" spans="1:14" x14ac:dyDescent="0.25">
      <c r="A1425" t="s">
        <v>3263</v>
      </c>
      <c r="B1425" t="s">
        <v>3264</v>
      </c>
      <c r="C1425" t="s">
        <v>108</v>
      </c>
      <c r="D1425" t="s">
        <v>21</v>
      </c>
      <c r="E1425">
        <v>98203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43586</v>
      </c>
      <c r="L1425" t="s">
        <v>26</v>
      </c>
      <c r="N1425" t="s">
        <v>24</v>
      </c>
    </row>
    <row r="1426" spans="1:14" x14ac:dyDescent="0.25">
      <c r="A1426" t="s">
        <v>312</v>
      </c>
      <c r="B1426" t="s">
        <v>3265</v>
      </c>
      <c r="C1426" t="s">
        <v>209</v>
      </c>
      <c r="D1426" t="s">
        <v>21</v>
      </c>
      <c r="E1426">
        <v>98030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43586</v>
      </c>
      <c r="L1426" t="s">
        <v>26</v>
      </c>
      <c r="N1426" t="s">
        <v>24</v>
      </c>
    </row>
    <row r="1427" spans="1:14" x14ac:dyDescent="0.25">
      <c r="A1427" t="s">
        <v>3268</v>
      </c>
      <c r="B1427" t="s">
        <v>3269</v>
      </c>
      <c r="C1427" t="s">
        <v>912</v>
      </c>
      <c r="D1427" t="s">
        <v>21</v>
      </c>
      <c r="E1427">
        <v>98837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43586</v>
      </c>
      <c r="L1427" t="s">
        <v>26</v>
      </c>
      <c r="N1427" t="s">
        <v>24</v>
      </c>
    </row>
    <row r="1428" spans="1:14" x14ac:dyDescent="0.25">
      <c r="A1428" t="s">
        <v>3270</v>
      </c>
      <c r="B1428" t="s">
        <v>3271</v>
      </c>
      <c r="C1428" t="s">
        <v>3272</v>
      </c>
      <c r="D1428" t="s">
        <v>21</v>
      </c>
      <c r="E1428">
        <v>99179</v>
      </c>
      <c r="F1428" t="s">
        <v>23</v>
      </c>
      <c r="G1428" t="s">
        <v>23</v>
      </c>
      <c r="H1428" t="s">
        <v>24</v>
      </c>
      <c r="I1428" t="s">
        <v>24</v>
      </c>
      <c r="J1428" t="s">
        <v>25</v>
      </c>
      <c r="K1428" s="1">
        <v>43586</v>
      </c>
      <c r="L1428" t="s">
        <v>26</v>
      </c>
      <c r="N1428" t="s">
        <v>24</v>
      </c>
    </row>
    <row r="1429" spans="1:14" x14ac:dyDescent="0.25">
      <c r="A1429" t="s">
        <v>3273</v>
      </c>
      <c r="B1429" t="s">
        <v>3274</v>
      </c>
      <c r="C1429" t="s">
        <v>81</v>
      </c>
      <c r="D1429" t="s">
        <v>21</v>
      </c>
      <c r="E1429">
        <v>99212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43586</v>
      </c>
      <c r="L1429" t="s">
        <v>26</v>
      </c>
      <c r="N1429" t="s">
        <v>24</v>
      </c>
    </row>
    <row r="1430" spans="1:14" x14ac:dyDescent="0.25">
      <c r="A1430" t="s">
        <v>3275</v>
      </c>
      <c r="B1430" t="s">
        <v>3276</v>
      </c>
      <c r="C1430" t="s">
        <v>3259</v>
      </c>
      <c r="D1430" t="s">
        <v>21</v>
      </c>
      <c r="E1430">
        <v>98857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43586</v>
      </c>
      <c r="L1430" t="s">
        <v>26</v>
      </c>
      <c r="N1430" t="s">
        <v>24</v>
      </c>
    </row>
    <row r="1431" spans="1:14" x14ac:dyDescent="0.25">
      <c r="A1431" t="s">
        <v>3277</v>
      </c>
      <c r="B1431" t="s">
        <v>3278</v>
      </c>
      <c r="C1431" t="s">
        <v>20</v>
      </c>
      <c r="D1431" t="s">
        <v>21</v>
      </c>
      <c r="E1431">
        <v>98134</v>
      </c>
      <c r="F1431" t="s">
        <v>23</v>
      </c>
      <c r="G1431" t="s">
        <v>23</v>
      </c>
      <c r="H1431" t="s">
        <v>24</v>
      </c>
      <c r="I1431" t="s">
        <v>24</v>
      </c>
      <c r="J1431" t="s">
        <v>25</v>
      </c>
      <c r="K1431" s="1">
        <v>43586</v>
      </c>
      <c r="L1431" t="s">
        <v>26</v>
      </c>
      <c r="N1431" t="s">
        <v>24</v>
      </c>
    </row>
    <row r="1432" spans="1:14" x14ac:dyDescent="0.25">
      <c r="A1432" t="s">
        <v>3279</v>
      </c>
      <c r="B1432" t="s">
        <v>3280</v>
      </c>
      <c r="C1432" t="s">
        <v>912</v>
      </c>
      <c r="D1432" t="s">
        <v>21</v>
      </c>
      <c r="E1432">
        <v>98837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43586</v>
      </c>
      <c r="L1432" t="s">
        <v>26</v>
      </c>
      <c r="N1432" t="s">
        <v>24</v>
      </c>
    </row>
    <row r="1433" spans="1:14" x14ac:dyDescent="0.25">
      <c r="A1433" t="s">
        <v>3281</v>
      </c>
      <c r="B1433" t="s">
        <v>3282</v>
      </c>
      <c r="C1433" t="s">
        <v>912</v>
      </c>
      <c r="D1433" t="s">
        <v>21</v>
      </c>
      <c r="E1433">
        <v>98837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43586</v>
      </c>
      <c r="L1433" t="s">
        <v>26</v>
      </c>
      <c r="N1433" t="s">
        <v>24</v>
      </c>
    </row>
    <row r="1434" spans="1:14" x14ac:dyDescent="0.25">
      <c r="A1434" t="s">
        <v>405</v>
      </c>
      <c r="B1434" t="s">
        <v>3283</v>
      </c>
      <c r="C1434" t="s">
        <v>215</v>
      </c>
      <c r="D1434" t="s">
        <v>21</v>
      </c>
      <c r="E1434">
        <v>98023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43586</v>
      </c>
      <c r="L1434" t="s">
        <v>26</v>
      </c>
      <c r="N1434" t="s">
        <v>24</v>
      </c>
    </row>
    <row r="1435" spans="1:14" x14ac:dyDescent="0.25">
      <c r="A1435" t="s">
        <v>3284</v>
      </c>
      <c r="B1435" t="s">
        <v>3285</v>
      </c>
      <c r="C1435" t="s">
        <v>215</v>
      </c>
      <c r="D1435" t="s">
        <v>21</v>
      </c>
      <c r="E1435">
        <v>98003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43586</v>
      </c>
      <c r="L1435" t="s">
        <v>26</v>
      </c>
      <c r="N1435" t="s">
        <v>24</v>
      </c>
    </row>
    <row r="1436" spans="1:14" x14ac:dyDescent="0.25">
      <c r="A1436" t="s">
        <v>3286</v>
      </c>
      <c r="B1436" t="s">
        <v>3287</v>
      </c>
      <c r="C1436" t="s">
        <v>261</v>
      </c>
      <c r="D1436" t="s">
        <v>21</v>
      </c>
      <c r="E1436">
        <v>99207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43586</v>
      </c>
      <c r="L1436" t="s">
        <v>26</v>
      </c>
      <c r="N1436" t="s">
        <v>24</v>
      </c>
    </row>
    <row r="1437" spans="1:14" x14ac:dyDescent="0.25">
      <c r="A1437" t="s">
        <v>3288</v>
      </c>
      <c r="B1437" t="s">
        <v>3289</v>
      </c>
      <c r="C1437" t="s">
        <v>132</v>
      </c>
      <c r="D1437" t="s">
        <v>21</v>
      </c>
      <c r="E1437">
        <v>99301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43586</v>
      </c>
      <c r="L1437" t="s">
        <v>26</v>
      </c>
      <c r="N1437" t="s">
        <v>24</v>
      </c>
    </row>
    <row r="1438" spans="1:14" x14ac:dyDescent="0.25">
      <c r="A1438" t="s">
        <v>3290</v>
      </c>
      <c r="B1438" t="s">
        <v>3291</v>
      </c>
      <c r="C1438" t="s">
        <v>227</v>
      </c>
      <c r="D1438" t="s">
        <v>21</v>
      </c>
      <c r="E1438">
        <v>98226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43586</v>
      </c>
      <c r="L1438" t="s">
        <v>26</v>
      </c>
      <c r="N1438" t="s">
        <v>24</v>
      </c>
    </row>
    <row r="1439" spans="1:14" x14ac:dyDescent="0.25">
      <c r="A1439" t="s">
        <v>3292</v>
      </c>
      <c r="B1439" t="s">
        <v>3293</v>
      </c>
      <c r="C1439" t="s">
        <v>108</v>
      </c>
      <c r="D1439" t="s">
        <v>21</v>
      </c>
      <c r="E1439">
        <v>98201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43586</v>
      </c>
      <c r="L1439" t="s">
        <v>26</v>
      </c>
      <c r="N1439" t="s">
        <v>24</v>
      </c>
    </row>
    <row r="1440" spans="1:14" x14ac:dyDescent="0.25">
      <c r="A1440" t="s">
        <v>3294</v>
      </c>
      <c r="B1440" t="s">
        <v>3295</v>
      </c>
      <c r="C1440" t="s">
        <v>3296</v>
      </c>
      <c r="D1440" t="s">
        <v>21</v>
      </c>
      <c r="E1440">
        <v>99171</v>
      </c>
      <c r="F1440" t="s">
        <v>23</v>
      </c>
      <c r="G1440" t="s">
        <v>23</v>
      </c>
      <c r="H1440" t="s">
        <v>24</v>
      </c>
      <c r="I1440" t="s">
        <v>24</v>
      </c>
      <c r="J1440" t="s">
        <v>25</v>
      </c>
      <c r="K1440" s="1">
        <v>43586</v>
      </c>
      <c r="L1440" t="s">
        <v>26</v>
      </c>
      <c r="N1440" t="s">
        <v>24</v>
      </c>
    </row>
    <row r="1441" spans="1:14" x14ac:dyDescent="0.25">
      <c r="A1441" t="s">
        <v>3297</v>
      </c>
      <c r="B1441" t="s">
        <v>3298</v>
      </c>
      <c r="C1441" t="s">
        <v>20</v>
      </c>
      <c r="D1441" t="s">
        <v>21</v>
      </c>
      <c r="E1441">
        <v>98117</v>
      </c>
      <c r="F1441" t="s">
        <v>23</v>
      </c>
      <c r="G1441" t="s">
        <v>23</v>
      </c>
      <c r="H1441" t="s">
        <v>24</v>
      </c>
      <c r="I1441" t="s">
        <v>24</v>
      </c>
      <c r="J1441" t="s">
        <v>25</v>
      </c>
      <c r="K1441" s="1">
        <v>43586</v>
      </c>
      <c r="L1441" t="s">
        <v>26</v>
      </c>
      <c r="N1441" t="s">
        <v>24</v>
      </c>
    </row>
    <row r="1442" spans="1:14" x14ac:dyDescent="0.25">
      <c r="A1442" t="s">
        <v>3299</v>
      </c>
      <c r="B1442" t="s">
        <v>3300</v>
      </c>
      <c r="C1442" t="s">
        <v>519</v>
      </c>
      <c r="D1442" t="s">
        <v>21</v>
      </c>
      <c r="E1442">
        <v>98671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43585</v>
      </c>
      <c r="L1442" t="s">
        <v>26</v>
      </c>
      <c r="N1442" t="s">
        <v>24</v>
      </c>
    </row>
    <row r="1443" spans="1:14" x14ac:dyDescent="0.25">
      <c r="A1443" t="s">
        <v>3301</v>
      </c>
      <c r="B1443" t="s">
        <v>3302</v>
      </c>
      <c r="C1443" t="s">
        <v>34</v>
      </c>
      <c r="D1443" t="s">
        <v>21</v>
      </c>
      <c r="E1443">
        <v>98662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43585</v>
      </c>
      <c r="L1443" t="s">
        <v>26</v>
      </c>
      <c r="N1443" t="s">
        <v>24</v>
      </c>
    </row>
    <row r="1444" spans="1:14" x14ac:dyDescent="0.25">
      <c r="A1444" t="s">
        <v>3303</v>
      </c>
      <c r="B1444" t="s">
        <v>3304</v>
      </c>
      <c r="C1444" t="s">
        <v>81</v>
      </c>
      <c r="D1444" t="s">
        <v>21</v>
      </c>
      <c r="E1444">
        <v>99206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43585</v>
      </c>
      <c r="L1444" t="s">
        <v>26</v>
      </c>
      <c r="N1444" t="s">
        <v>24</v>
      </c>
    </row>
    <row r="1445" spans="1:14" x14ac:dyDescent="0.25">
      <c r="A1445" t="s">
        <v>3305</v>
      </c>
      <c r="B1445" t="s">
        <v>3306</v>
      </c>
      <c r="C1445" t="s">
        <v>221</v>
      </c>
      <c r="D1445" t="s">
        <v>21</v>
      </c>
      <c r="E1445">
        <v>98607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43585</v>
      </c>
      <c r="L1445" t="s">
        <v>26</v>
      </c>
      <c r="N1445" t="s">
        <v>24</v>
      </c>
    </row>
    <row r="1446" spans="1:14" x14ac:dyDescent="0.25">
      <c r="A1446" t="s">
        <v>42</v>
      </c>
      <c r="B1446" t="s">
        <v>43</v>
      </c>
      <c r="C1446" t="s">
        <v>34</v>
      </c>
      <c r="D1446" t="s">
        <v>21</v>
      </c>
      <c r="E1446">
        <v>98662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43585</v>
      </c>
      <c r="L1446" t="s">
        <v>26</v>
      </c>
      <c r="N1446" t="s">
        <v>24</v>
      </c>
    </row>
    <row r="1447" spans="1:14" x14ac:dyDescent="0.25">
      <c r="A1447" t="s">
        <v>3307</v>
      </c>
      <c r="B1447" t="s">
        <v>3308</v>
      </c>
      <c r="C1447" t="s">
        <v>261</v>
      </c>
      <c r="D1447" t="s">
        <v>21</v>
      </c>
      <c r="E1447">
        <v>99207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43585</v>
      </c>
      <c r="L1447" t="s">
        <v>26</v>
      </c>
      <c r="N1447" t="s">
        <v>24</v>
      </c>
    </row>
    <row r="1448" spans="1:14" x14ac:dyDescent="0.25">
      <c r="A1448" t="s">
        <v>242</v>
      </c>
      <c r="B1448" t="s">
        <v>3309</v>
      </c>
      <c r="C1448" t="s">
        <v>34</v>
      </c>
      <c r="D1448" t="s">
        <v>21</v>
      </c>
      <c r="E1448">
        <v>98686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43585</v>
      </c>
      <c r="L1448" t="s">
        <v>26</v>
      </c>
      <c r="N1448" t="s">
        <v>24</v>
      </c>
    </row>
    <row r="1449" spans="1:14" x14ac:dyDescent="0.25">
      <c r="A1449" t="s">
        <v>3310</v>
      </c>
      <c r="B1449" t="s">
        <v>3311</v>
      </c>
      <c r="C1449" t="s">
        <v>81</v>
      </c>
      <c r="D1449" t="s">
        <v>21</v>
      </c>
      <c r="E1449">
        <v>99212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43585</v>
      </c>
      <c r="L1449" t="s">
        <v>26</v>
      </c>
      <c r="N1449" t="s">
        <v>24</v>
      </c>
    </row>
    <row r="1450" spans="1:14" x14ac:dyDescent="0.25">
      <c r="A1450" t="s">
        <v>3312</v>
      </c>
      <c r="B1450" t="s">
        <v>3313</v>
      </c>
      <c r="C1450" t="s">
        <v>224</v>
      </c>
      <c r="D1450" t="s">
        <v>21</v>
      </c>
      <c r="E1450">
        <v>98177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43585</v>
      </c>
      <c r="L1450" t="s">
        <v>26</v>
      </c>
      <c r="N1450" t="s">
        <v>24</v>
      </c>
    </row>
    <row r="1451" spans="1:14" x14ac:dyDescent="0.25">
      <c r="A1451" t="s">
        <v>1568</v>
      </c>
      <c r="B1451" t="s">
        <v>3314</v>
      </c>
      <c r="C1451" t="s">
        <v>657</v>
      </c>
      <c r="D1451" t="s">
        <v>21</v>
      </c>
      <c r="E1451">
        <v>98277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43585</v>
      </c>
      <c r="L1451" t="s">
        <v>26</v>
      </c>
      <c r="N1451" t="s">
        <v>24</v>
      </c>
    </row>
    <row r="1452" spans="1:14" x14ac:dyDescent="0.25">
      <c r="A1452" t="s">
        <v>3315</v>
      </c>
      <c r="B1452" t="s">
        <v>3316</v>
      </c>
      <c r="C1452" t="s">
        <v>261</v>
      </c>
      <c r="D1452" t="s">
        <v>21</v>
      </c>
      <c r="E1452">
        <v>99202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43585</v>
      </c>
      <c r="L1452" t="s">
        <v>26</v>
      </c>
      <c r="N1452" t="s">
        <v>24</v>
      </c>
    </row>
    <row r="1453" spans="1:14" x14ac:dyDescent="0.25">
      <c r="A1453" t="s">
        <v>3317</v>
      </c>
      <c r="B1453" t="s">
        <v>3318</v>
      </c>
      <c r="C1453" t="s">
        <v>2506</v>
      </c>
      <c r="D1453" t="s">
        <v>21</v>
      </c>
      <c r="E1453">
        <v>99403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43585</v>
      </c>
      <c r="L1453" t="s">
        <v>26</v>
      </c>
      <c r="N1453" t="s">
        <v>24</v>
      </c>
    </row>
    <row r="1454" spans="1:14" x14ac:dyDescent="0.25">
      <c r="A1454" t="s">
        <v>3319</v>
      </c>
      <c r="B1454" t="s">
        <v>3320</v>
      </c>
      <c r="C1454" t="s">
        <v>3321</v>
      </c>
      <c r="D1454" t="s">
        <v>21</v>
      </c>
      <c r="E1454">
        <v>99030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43585</v>
      </c>
      <c r="L1454" t="s">
        <v>26</v>
      </c>
      <c r="N1454" t="s">
        <v>24</v>
      </c>
    </row>
    <row r="1455" spans="1:14" x14ac:dyDescent="0.25">
      <c r="A1455" t="s">
        <v>3322</v>
      </c>
      <c r="B1455" t="s">
        <v>3323</v>
      </c>
      <c r="C1455" t="s">
        <v>793</v>
      </c>
      <c r="D1455" t="s">
        <v>21</v>
      </c>
      <c r="E1455">
        <v>99403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43585</v>
      </c>
      <c r="L1455" t="s">
        <v>26</v>
      </c>
      <c r="N1455" t="s">
        <v>24</v>
      </c>
    </row>
    <row r="1456" spans="1:14" x14ac:dyDescent="0.25">
      <c r="A1456" t="s">
        <v>3324</v>
      </c>
      <c r="B1456" t="s">
        <v>3325</v>
      </c>
      <c r="C1456" t="s">
        <v>2019</v>
      </c>
      <c r="D1456" t="s">
        <v>21</v>
      </c>
      <c r="E1456">
        <v>98642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43585</v>
      </c>
      <c r="L1456" t="s">
        <v>26</v>
      </c>
      <c r="N1456" t="s">
        <v>24</v>
      </c>
    </row>
    <row r="1457" spans="1:14" x14ac:dyDescent="0.25">
      <c r="A1457" t="s">
        <v>1425</v>
      </c>
      <c r="B1457" t="s">
        <v>3326</v>
      </c>
      <c r="C1457" t="s">
        <v>261</v>
      </c>
      <c r="D1457" t="s">
        <v>21</v>
      </c>
      <c r="E1457">
        <v>99223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43585</v>
      </c>
      <c r="L1457" t="s">
        <v>26</v>
      </c>
      <c r="N1457" t="s">
        <v>24</v>
      </c>
    </row>
    <row r="1458" spans="1:14" x14ac:dyDescent="0.25">
      <c r="A1458" t="s">
        <v>3327</v>
      </c>
      <c r="B1458" t="s">
        <v>3328</v>
      </c>
      <c r="C1458" t="s">
        <v>532</v>
      </c>
      <c r="D1458" t="s">
        <v>21</v>
      </c>
      <c r="E1458">
        <v>98528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43584</v>
      </c>
      <c r="L1458" t="s">
        <v>26</v>
      </c>
      <c r="N1458" t="s">
        <v>24</v>
      </c>
    </row>
    <row r="1459" spans="1:14" x14ac:dyDescent="0.25">
      <c r="A1459" t="s">
        <v>3329</v>
      </c>
      <c r="B1459" t="s">
        <v>3330</v>
      </c>
      <c r="C1459" t="s">
        <v>657</v>
      </c>
      <c r="D1459" t="s">
        <v>21</v>
      </c>
      <c r="E1459">
        <v>98277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43584</v>
      </c>
      <c r="L1459" t="s">
        <v>26</v>
      </c>
      <c r="N1459" t="s">
        <v>24</v>
      </c>
    </row>
    <row r="1460" spans="1:14" x14ac:dyDescent="0.25">
      <c r="A1460" t="s">
        <v>111</v>
      </c>
      <c r="B1460" t="s">
        <v>3331</v>
      </c>
      <c r="C1460" t="s">
        <v>34</v>
      </c>
      <c r="D1460" t="s">
        <v>21</v>
      </c>
      <c r="E1460">
        <v>98665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43584</v>
      </c>
      <c r="L1460" t="s">
        <v>26</v>
      </c>
      <c r="N1460" t="s">
        <v>24</v>
      </c>
    </row>
    <row r="1461" spans="1:14" x14ac:dyDescent="0.25">
      <c r="A1461" t="s">
        <v>994</v>
      </c>
      <c r="B1461" t="s">
        <v>3332</v>
      </c>
      <c r="C1461" t="s">
        <v>2019</v>
      </c>
      <c r="D1461" t="s">
        <v>21</v>
      </c>
      <c r="E1461">
        <v>98642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43584</v>
      </c>
      <c r="L1461" t="s">
        <v>26</v>
      </c>
      <c r="N1461" t="s">
        <v>24</v>
      </c>
    </row>
    <row r="1462" spans="1:14" x14ac:dyDescent="0.25">
      <c r="A1462" t="s">
        <v>3333</v>
      </c>
      <c r="B1462" t="s">
        <v>3334</v>
      </c>
      <c r="C1462" t="s">
        <v>657</v>
      </c>
      <c r="D1462" t="s">
        <v>21</v>
      </c>
      <c r="E1462">
        <v>98277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43584</v>
      </c>
      <c r="L1462" t="s">
        <v>26</v>
      </c>
      <c r="N1462" t="s">
        <v>24</v>
      </c>
    </row>
    <row r="1463" spans="1:14" x14ac:dyDescent="0.25">
      <c r="A1463" t="s">
        <v>3335</v>
      </c>
      <c r="B1463" t="s">
        <v>3336</v>
      </c>
      <c r="C1463" t="s">
        <v>660</v>
      </c>
      <c r="D1463" t="s">
        <v>21</v>
      </c>
      <c r="E1463">
        <v>98383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43584</v>
      </c>
      <c r="L1463" t="s">
        <v>26</v>
      </c>
      <c r="N1463" t="s">
        <v>24</v>
      </c>
    </row>
    <row r="1464" spans="1:14" x14ac:dyDescent="0.25">
      <c r="A1464" t="s">
        <v>3337</v>
      </c>
      <c r="B1464" t="s">
        <v>3338</v>
      </c>
      <c r="C1464" t="s">
        <v>1691</v>
      </c>
      <c r="D1464" t="s">
        <v>21</v>
      </c>
      <c r="E1464">
        <v>98368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43584</v>
      </c>
      <c r="L1464" t="s">
        <v>26</v>
      </c>
      <c r="N1464" t="s">
        <v>24</v>
      </c>
    </row>
    <row r="1465" spans="1:14" x14ac:dyDescent="0.25">
      <c r="A1465" t="s">
        <v>3339</v>
      </c>
      <c r="B1465" t="s">
        <v>3340</v>
      </c>
      <c r="C1465" t="s">
        <v>3341</v>
      </c>
      <c r="D1465" t="s">
        <v>21</v>
      </c>
      <c r="E1465">
        <v>99125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43584</v>
      </c>
      <c r="L1465" t="s">
        <v>26</v>
      </c>
      <c r="N1465" t="s">
        <v>24</v>
      </c>
    </row>
    <row r="1466" spans="1:14" x14ac:dyDescent="0.25">
      <c r="A1466" t="s">
        <v>3342</v>
      </c>
      <c r="B1466" t="s">
        <v>3343</v>
      </c>
      <c r="C1466" t="s">
        <v>34</v>
      </c>
      <c r="D1466" t="s">
        <v>21</v>
      </c>
      <c r="E1466">
        <v>98685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43584</v>
      </c>
      <c r="L1466" t="s">
        <v>26</v>
      </c>
      <c r="N1466" t="s">
        <v>24</v>
      </c>
    </row>
    <row r="1467" spans="1:14" x14ac:dyDescent="0.25">
      <c r="A1467" t="s">
        <v>3344</v>
      </c>
      <c r="B1467" t="s">
        <v>3345</v>
      </c>
      <c r="C1467" t="s">
        <v>657</v>
      </c>
      <c r="D1467" t="s">
        <v>21</v>
      </c>
      <c r="E1467">
        <v>98277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43584</v>
      </c>
      <c r="L1467" t="s">
        <v>26</v>
      </c>
      <c r="N1467" t="s">
        <v>24</v>
      </c>
    </row>
    <row r="1468" spans="1:14" x14ac:dyDescent="0.25">
      <c r="A1468" t="s">
        <v>3346</v>
      </c>
      <c r="B1468" t="s">
        <v>3347</v>
      </c>
      <c r="C1468" t="s">
        <v>3348</v>
      </c>
      <c r="D1468" t="s">
        <v>21</v>
      </c>
      <c r="E1468">
        <v>98261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43584</v>
      </c>
      <c r="L1468" t="s">
        <v>26</v>
      </c>
      <c r="N1468" t="s">
        <v>24</v>
      </c>
    </row>
    <row r="1469" spans="1:14" x14ac:dyDescent="0.25">
      <c r="A1469" t="s">
        <v>3349</v>
      </c>
      <c r="B1469" t="s">
        <v>3350</v>
      </c>
      <c r="C1469" t="s">
        <v>657</v>
      </c>
      <c r="D1469" t="s">
        <v>21</v>
      </c>
      <c r="E1469">
        <v>98277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43584</v>
      </c>
      <c r="L1469" t="s">
        <v>26</v>
      </c>
      <c r="N1469" t="s">
        <v>24</v>
      </c>
    </row>
    <row r="1470" spans="1:14" x14ac:dyDescent="0.25">
      <c r="A1470" t="s">
        <v>3351</v>
      </c>
      <c r="B1470" t="s">
        <v>3352</v>
      </c>
      <c r="C1470" t="s">
        <v>1152</v>
      </c>
      <c r="D1470" t="s">
        <v>21</v>
      </c>
      <c r="E1470">
        <v>98903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43584</v>
      </c>
      <c r="L1470" t="s">
        <v>26</v>
      </c>
      <c r="N1470" t="s">
        <v>24</v>
      </c>
    </row>
    <row r="1471" spans="1:14" x14ac:dyDescent="0.25">
      <c r="A1471" t="s">
        <v>3355</v>
      </c>
      <c r="B1471" t="s">
        <v>3356</v>
      </c>
      <c r="C1471" t="s">
        <v>361</v>
      </c>
      <c r="D1471" t="s">
        <v>21</v>
      </c>
      <c r="E1471">
        <v>98250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43584</v>
      </c>
      <c r="L1471" t="s">
        <v>26</v>
      </c>
      <c r="N1471" t="s">
        <v>24</v>
      </c>
    </row>
    <row r="1472" spans="1:14" x14ac:dyDescent="0.25">
      <c r="A1472" t="s">
        <v>3357</v>
      </c>
      <c r="B1472" t="s">
        <v>3358</v>
      </c>
      <c r="C1472" t="s">
        <v>1691</v>
      </c>
      <c r="D1472" t="s">
        <v>21</v>
      </c>
      <c r="E1472">
        <v>98368</v>
      </c>
      <c r="F1472" t="s">
        <v>23</v>
      </c>
      <c r="G1472" t="s">
        <v>23</v>
      </c>
      <c r="H1472" t="s">
        <v>24</v>
      </c>
      <c r="I1472" t="s">
        <v>24</v>
      </c>
      <c r="J1472" t="s">
        <v>25</v>
      </c>
      <c r="K1472" s="1">
        <v>43584</v>
      </c>
      <c r="L1472" t="s">
        <v>26</v>
      </c>
      <c r="N1472" t="s">
        <v>24</v>
      </c>
    </row>
    <row r="1473" spans="1:14" x14ac:dyDescent="0.25">
      <c r="A1473" t="s">
        <v>3359</v>
      </c>
      <c r="B1473" t="s">
        <v>3360</v>
      </c>
      <c r="C1473" t="s">
        <v>3348</v>
      </c>
      <c r="D1473" t="s">
        <v>21</v>
      </c>
      <c r="E1473">
        <v>98009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43584</v>
      </c>
      <c r="L1473" t="s">
        <v>26</v>
      </c>
      <c r="N1473" t="s">
        <v>24</v>
      </c>
    </row>
    <row r="1474" spans="1:14" x14ac:dyDescent="0.25">
      <c r="A1474" t="s">
        <v>3361</v>
      </c>
      <c r="B1474" t="s">
        <v>3362</v>
      </c>
      <c r="C1474" t="s">
        <v>3363</v>
      </c>
      <c r="D1474" t="s">
        <v>21</v>
      </c>
      <c r="E1474">
        <v>99161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43584</v>
      </c>
      <c r="L1474" t="s">
        <v>26</v>
      </c>
      <c r="N1474" t="s">
        <v>24</v>
      </c>
    </row>
    <row r="1475" spans="1:14" x14ac:dyDescent="0.25">
      <c r="A1475" t="s">
        <v>3364</v>
      </c>
      <c r="B1475" t="s">
        <v>3365</v>
      </c>
      <c r="C1475" t="s">
        <v>1691</v>
      </c>
      <c r="D1475" t="s">
        <v>21</v>
      </c>
      <c r="E1475">
        <v>98368</v>
      </c>
      <c r="F1475" t="s">
        <v>23</v>
      </c>
      <c r="G1475" t="s">
        <v>23</v>
      </c>
      <c r="H1475" t="s">
        <v>24</v>
      </c>
      <c r="I1475" t="s">
        <v>24</v>
      </c>
      <c r="J1475" t="s">
        <v>25</v>
      </c>
      <c r="K1475" s="1">
        <v>43584</v>
      </c>
      <c r="L1475" t="s">
        <v>26</v>
      </c>
      <c r="N1475" t="s">
        <v>24</v>
      </c>
    </row>
    <row r="1476" spans="1:14" x14ac:dyDescent="0.25">
      <c r="A1476" t="s">
        <v>3366</v>
      </c>
      <c r="B1476" t="s">
        <v>3367</v>
      </c>
      <c r="C1476" t="s">
        <v>34</v>
      </c>
      <c r="D1476" t="s">
        <v>21</v>
      </c>
      <c r="E1476">
        <v>98664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43584</v>
      </c>
      <c r="L1476" t="s">
        <v>26</v>
      </c>
      <c r="N1476" t="s">
        <v>24</v>
      </c>
    </row>
    <row r="1477" spans="1:14" x14ac:dyDescent="0.25">
      <c r="A1477" t="s">
        <v>3368</v>
      </c>
      <c r="B1477" t="s">
        <v>3369</v>
      </c>
      <c r="C1477" t="s">
        <v>1152</v>
      </c>
      <c r="D1477" t="s">
        <v>21</v>
      </c>
      <c r="E1477">
        <v>98903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43583</v>
      </c>
      <c r="L1477" t="s">
        <v>26</v>
      </c>
      <c r="N1477" t="s">
        <v>24</v>
      </c>
    </row>
    <row r="1478" spans="1:14" x14ac:dyDescent="0.25">
      <c r="A1478" t="s">
        <v>3370</v>
      </c>
      <c r="B1478" t="s">
        <v>3371</v>
      </c>
      <c r="C1478" t="s">
        <v>1152</v>
      </c>
      <c r="D1478" t="s">
        <v>21</v>
      </c>
      <c r="E1478">
        <v>98903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43583</v>
      </c>
      <c r="L1478" t="s">
        <v>26</v>
      </c>
      <c r="N1478" t="s">
        <v>24</v>
      </c>
    </row>
    <row r="1479" spans="1:14" x14ac:dyDescent="0.25">
      <c r="A1479" t="s">
        <v>683</v>
      </c>
      <c r="B1479" t="s">
        <v>3372</v>
      </c>
      <c r="C1479" t="s">
        <v>1152</v>
      </c>
      <c r="D1479" t="s">
        <v>21</v>
      </c>
      <c r="E1479">
        <v>98902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43583</v>
      </c>
      <c r="L1479" t="s">
        <v>26</v>
      </c>
      <c r="N1479" t="s">
        <v>24</v>
      </c>
    </row>
    <row r="1480" spans="1:14" x14ac:dyDescent="0.25">
      <c r="A1480" t="s">
        <v>3373</v>
      </c>
      <c r="B1480" t="s">
        <v>3374</v>
      </c>
      <c r="C1480" t="s">
        <v>3348</v>
      </c>
      <c r="D1480" t="s">
        <v>21</v>
      </c>
      <c r="E1480">
        <v>98261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43582</v>
      </c>
      <c r="L1480" t="s">
        <v>26</v>
      </c>
      <c r="N1480" t="s">
        <v>24</v>
      </c>
    </row>
    <row r="1481" spans="1:14" x14ac:dyDescent="0.25">
      <c r="A1481" t="s">
        <v>3375</v>
      </c>
      <c r="B1481" t="s">
        <v>3376</v>
      </c>
      <c r="C1481" t="s">
        <v>3348</v>
      </c>
      <c r="D1481" t="s">
        <v>21</v>
      </c>
      <c r="E1481">
        <v>98261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43582</v>
      </c>
      <c r="L1481" t="s">
        <v>26</v>
      </c>
      <c r="N1481" t="s">
        <v>24</v>
      </c>
    </row>
    <row r="1482" spans="1:14" x14ac:dyDescent="0.25">
      <c r="A1482" t="s">
        <v>3377</v>
      </c>
      <c r="B1482" t="s">
        <v>2263</v>
      </c>
      <c r="C1482" t="s">
        <v>782</v>
      </c>
      <c r="D1482" t="s">
        <v>21</v>
      </c>
      <c r="E1482">
        <v>98043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43581</v>
      </c>
      <c r="L1482" t="s">
        <v>26</v>
      </c>
      <c r="N1482" t="s">
        <v>24</v>
      </c>
    </row>
    <row r="1483" spans="1:14" x14ac:dyDescent="0.25">
      <c r="A1483" t="s">
        <v>3378</v>
      </c>
      <c r="B1483" t="s">
        <v>3379</v>
      </c>
      <c r="C1483" t="s">
        <v>470</v>
      </c>
      <c r="D1483" t="s">
        <v>21</v>
      </c>
      <c r="E1483">
        <v>98166</v>
      </c>
      <c r="F1483" t="s">
        <v>23</v>
      </c>
      <c r="G1483" t="s">
        <v>23</v>
      </c>
      <c r="H1483" t="s">
        <v>24</v>
      </c>
      <c r="I1483" t="s">
        <v>24</v>
      </c>
      <c r="J1483" t="s">
        <v>25</v>
      </c>
      <c r="K1483" s="1">
        <v>43581</v>
      </c>
      <c r="L1483" t="s">
        <v>26</v>
      </c>
      <c r="N1483" t="s">
        <v>24</v>
      </c>
    </row>
    <row r="1484" spans="1:14" x14ac:dyDescent="0.25">
      <c r="A1484" t="s">
        <v>3380</v>
      </c>
      <c r="B1484" t="s">
        <v>3381</v>
      </c>
      <c r="C1484" t="s">
        <v>236</v>
      </c>
      <c r="D1484" t="s">
        <v>21</v>
      </c>
      <c r="E1484">
        <v>98408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43580</v>
      </c>
      <c r="L1484" t="s">
        <v>26</v>
      </c>
      <c r="N1484" t="s">
        <v>24</v>
      </c>
    </row>
    <row r="1485" spans="1:14" x14ac:dyDescent="0.25">
      <c r="A1485" t="s">
        <v>3388</v>
      </c>
      <c r="B1485" t="s">
        <v>3389</v>
      </c>
      <c r="C1485" t="s">
        <v>236</v>
      </c>
      <c r="D1485" t="s">
        <v>21</v>
      </c>
      <c r="E1485">
        <v>98404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43580</v>
      </c>
      <c r="L1485" t="s">
        <v>26</v>
      </c>
      <c r="N1485" t="s">
        <v>24</v>
      </c>
    </row>
    <row r="1486" spans="1:14" x14ac:dyDescent="0.25">
      <c r="A1486" t="s">
        <v>3392</v>
      </c>
      <c r="B1486" t="s">
        <v>3393</v>
      </c>
      <c r="C1486" t="s">
        <v>236</v>
      </c>
      <c r="D1486" t="s">
        <v>21</v>
      </c>
      <c r="E1486">
        <v>98444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43580</v>
      </c>
      <c r="L1486" t="s">
        <v>26</v>
      </c>
      <c r="N1486" t="s">
        <v>24</v>
      </c>
    </row>
    <row r="1487" spans="1:14" x14ac:dyDescent="0.25">
      <c r="A1487" t="s">
        <v>3398</v>
      </c>
      <c r="B1487" t="s">
        <v>3399</v>
      </c>
      <c r="C1487" t="s">
        <v>619</v>
      </c>
      <c r="D1487" t="s">
        <v>21</v>
      </c>
      <c r="E1487">
        <v>98072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43580</v>
      </c>
      <c r="L1487" t="s">
        <v>26</v>
      </c>
      <c r="N1487" t="s">
        <v>24</v>
      </c>
    </row>
    <row r="1488" spans="1:14" x14ac:dyDescent="0.25">
      <c r="A1488" t="s">
        <v>111</v>
      </c>
      <c r="B1488" t="s">
        <v>3400</v>
      </c>
      <c r="C1488" t="s">
        <v>20</v>
      </c>
      <c r="D1488" t="s">
        <v>21</v>
      </c>
      <c r="E1488">
        <v>98126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43580</v>
      </c>
      <c r="L1488" t="s">
        <v>26</v>
      </c>
      <c r="N1488" t="s">
        <v>24</v>
      </c>
    </row>
    <row r="1489" spans="1:14" x14ac:dyDescent="0.25">
      <c r="A1489" t="s">
        <v>111</v>
      </c>
      <c r="B1489" t="s">
        <v>3401</v>
      </c>
      <c r="C1489" t="s">
        <v>224</v>
      </c>
      <c r="D1489" t="s">
        <v>21</v>
      </c>
      <c r="E1489">
        <v>98155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43580</v>
      </c>
      <c r="L1489" t="s">
        <v>26</v>
      </c>
      <c r="N1489" t="s">
        <v>24</v>
      </c>
    </row>
    <row r="1490" spans="1:14" x14ac:dyDescent="0.25">
      <c r="A1490" t="s">
        <v>111</v>
      </c>
      <c r="B1490" t="s">
        <v>3402</v>
      </c>
      <c r="C1490" t="s">
        <v>236</v>
      </c>
      <c r="D1490" t="s">
        <v>21</v>
      </c>
      <c r="E1490">
        <v>98409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43580</v>
      </c>
      <c r="L1490" t="s">
        <v>26</v>
      </c>
      <c r="N1490" t="s">
        <v>24</v>
      </c>
    </row>
    <row r="1491" spans="1:14" x14ac:dyDescent="0.25">
      <c r="A1491" t="s">
        <v>3403</v>
      </c>
      <c r="B1491" t="s">
        <v>3404</v>
      </c>
      <c r="C1491" t="s">
        <v>555</v>
      </c>
      <c r="D1491" t="s">
        <v>21</v>
      </c>
      <c r="E1491">
        <v>98052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43580</v>
      </c>
      <c r="L1491" t="s">
        <v>26</v>
      </c>
      <c r="N1491" t="s">
        <v>24</v>
      </c>
    </row>
    <row r="1492" spans="1:14" x14ac:dyDescent="0.25">
      <c r="A1492" t="s">
        <v>3405</v>
      </c>
      <c r="B1492" t="s">
        <v>3406</v>
      </c>
      <c r="C1492" t="s">
        <v>20</v>
      </c>
      <c r="D1492" t="s">
        <v>21</v>
      </c>
      <c r="E1492">
        <v>98136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43580</v>
      </c>
      <c r="L1492" t="s">
        <v>26</v>
      </c>
      <c r="N1492" t="s">
        <v>24</v>
      </c>
    </row>
    <row r="1493" spans="1:14" x14ac:dyDescent="0.25">
      <c r="A1493" t="s">
        <v>3407</v>
      </c>
      <c r="B1493" t="s">
        <v>3408</v>
      </c>
      <c r="C1493" t="s">
        <v>555</v>
      </c>
      <c r="D1493" t="s">
        <v>21</v>
      </c>
      <c r="E1493">
        <v>98052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43580</v>
      </c>
      <c r="L1493" t="s">
        <v>26</v>
      </c>
      <c r="N1493" t="s">
        <v>24</v>
      </c>
    </row>
    <row r="1494" spans="1:14" x14ac:dyDescent="0.25">
      <c r="A1494" t="s">
        <v>3409</v>
      </c>
      <c r="B1494" t="s">
        <v>3410</v>
      </c>
      <c r="C1494" t="s">
        <v>782</v>
      </c>
      <c r="D1494" t="s">
        <v>21</v>
      </c>
      <c r="E1494">
        <v>98043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43580</v>
      </c>
      <c r="L1494" t="s">
        <v>26</v>
      </c>
      <c r="N1494" t="s">
        <v>24</v>
      </c>
    </row>
    <row r="1495" spans="1:14" x14ac:dyDescent="0.25">
      <c r="A1495" t="s">
        <v>3411</v>
      </c>
      <c r="B1495" t="s">
        <v>3412</v>
      </c>
      <c r="C1495" t="s">
        <v>236</v>
      </c>
      <c r="D1495" t="s">
        <v>21</v>
      </c>
      <c r="E1495">
        <v>98444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43580</v>
      </c>
      <c r="L1495" t="s">
        <v>26</v>
      </c>
      <c r="N1495" t="s">
        <v>24</v>
      </c>
    </row>
    <row r="1496" spans="1:14" x14ac:dyDescent="0.25">
      <c r="A1496" t="s">
        <v>1949</v>
      </c>
      <c r="B1496" t="s">
        <v>3415</v>
      </c>
      <c r="C1496" t="s">
        <v>236</v>
      </c>
      <c r="D1496" t="s">
        <v>21</v>
      </c>
      <c r="E1496">
        <v>98445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43580</v>
      </c>
      <c r="L1496" t="s">
        <v>26</v>
      </c>
      <c r="N1496" t="s">
        <v>24</v>
      </c>
    </row>
    <row r="1497" spans="1:14" x14ac:dyDescent="0.25">
      <c r="A1497" t="s">
        <v>3419</v>
      </c>
      <c r="B1497" t="s">
        <v>3420</v>
      </c>
      <c r="C1497" t="s">
        <v>236</v>
      </c>
      <c r="D1497" t="s">
        <v>21</v>
      </c>
      <c r="E1497">
        <v>98404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43580</v>
      </c>
      <c r="L1497" t="s">
        <v>26</v>
      </c>
      <c r="N1497" t="s">
        <v>24</v>
      </c>
    </row>
    <row r="1498" spans="1:14" x14ac:dyDescent="0.25">
      <c r="A1498" t="s">
        <v>3421</v>
      </c>
      <c r="B1498" t="s">
        <v>3422</v>
      </c>
      <c r="C1498" t="s">
        <v>236</v>
      </c>
      <c r="D1498" t="s">
        <v>21</v>
      </c>
      <c r="E1498">
        <v>98408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43580</v>
      </c>
      <c r="L1498" t="s">
        <v>26</v>
      </c>
      <c r="N1498" t="s">
        <v>24</v>
      </c>
    </row>
    <row r="1499" spans="1:14" x14ac:dyDescent="0.25">
      <c r="A1499" t="s">
        <v>3424</v>
      </c>
      <c r="B1499" t="s">
        <v>3425</v>
      </c>
      <c r="C1499" t="s">
        <v>236</v>
      </c>
      <c r="D1499" t="s">
        <v>21</v>
      </c>
      <c r="E1499">
        <v>98404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43580</v>
      </c>
      <c r="L1499" t="s">
        <v>26</v>
      </c>
      <c r="N1499" t="s">
        <v>24</v>
      </c>
    </row>
    <row r="1500" spans="1:14" x14ac:dyDescent="0.25">
      <c r="A1500" t="s">
        <v>3426</v>
      </c>
      <c r="B1500" t="s">
        <v>3427</v>
      </c>
      <c r="C1500" t="s">
        <v>20</v>
      </c>
      <c r="D1500" t="s">
        <v>21</v>
      </c>
      <c r="E1500">
        <v>98126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43580</v>
      </c>
      <c r="L1500" t="s">
        <v>26</v>
      </c>
      <c r="N1500" t="s">
        <v>24</v>
      </c>
    </row>
    <row r="1501" spans="1:14" x14ac:dyDescent="0.25">
      <c r="A1501" t="s">
        <v>2109</v>
      </c>
      <c r="B1501" t="s">
        <v>3429</v>
      </c>
      <c r="C1501" t="s">
        <v>930</v>
      </c>
      <c r="D1501" t="s">
        <v>21</v>
      </c>
      <c r="E1501">
        <v>99357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43580</v>
      </c>
      <c r="L1501" t="s">
        <v>26</v>
      </c>
      <c r="N1501" t="s">
        <v>24</v>
      </c>
    </row>
    <row r="1502" spans="1:14" x14ac:dyDescent="0.25">
      <c r="A1502" t="s">
        <v>3430</v>
      </c>
      <c r="B1502" t="s">
        <v>3431</v>
      </c>
      <c r="C1502" t="s">
        <v>261</v>
      </c>
      <c r="D1502" t="s">
        <v>21</v>
      </c>
      <c r="E1502">
        <v>99202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43580</v>
      </c>
      <c r="L1502" t="s">
        <v>26</v>
      </c>
      <c r="N1502" t="s">
        <v>24</v>
      </c>
    </row>
    <row r="1503" spans="1:14" x14ac:dyDescent="0.25">
      <c r="A1503" t="s">
        <v>3437</v>
      </c>
      <c r="B1503" t="s">
        <v>3438</v>
      </c>
      <c r="C1503" t="s">
        <v>236</v>
      </c>
      <c r="D1503" t="s">
        <v>21</v>
      </c>
      <c r="E1503">
        <v>98404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43580</v>
      </c>
      <c r="L1503" t="s">
        <v>26</v>
      </c>
      <c r="N1503" t="s">
        <v>24</v>
      </c>
    </row>
    <row r="1504" spans="1:14" x14ac:dyDescent="0.25">
      <c r="A1504" t="s">
        <v>3439</v>
      </c>
      <c r="B1504" t="s">
        <v>3440</v>
      </c>
      <c r="C1504" t="s">
        <v>236</v>
      </c>
      <c r="D1504" t="s">
        <v>21</v>
      </c>
      <c r="E1504">
        <v>98409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43580</v>
      </c>
      <c r="L1504" t="s">
        <v>26</v>
      </c>
      <c r="N1504" t="s">
        <v>24</v>
      </c>
    </row>
    <row r="1505" spans="1:14" x14ac:dyDescent="0.25">
      <c r="A1505" t="s">
        <v>3441</v>
      </c>
      <c r="B1505" t="s">
        <v>3442</v>
      </c>
      <c r="C1505" t="s">
        <v>236</v>
      </c>
      <c r="D1505" t="s">
        <v>21</v>
      </c>
      <c r="E1505">
        <v>98418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43580</v>
      </c>
      <c r="L1505" t="s">
        <v>26</v>
      </c>
      <c r="N1505" t="s">
        <v>24</v>
      </c>
    </row>
    <row r="1506" spans="1:14" x14ac:dyDescent="0.25">
      <c r="A1506" t="s">
        <v>3449</v>
      </c>
      <c r="B1506" t="s">
        <v>3450</v>
      </c>
      <c r="C1506" t="s">
        <v>934</v>
      </c>
      <c r="D1506" t="s">
        <v>21</v>
      </c>
      <c r="E1506">
        <v>99344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43579</v>
      </c>
      <c r="L1506" t="s">
        <v>26</v>
      </c>
      <c r="N1506" t="s">
        <v>24</v>
      </c>
    </row>
    <row r="1507" spans="1:14" x14ac:dyDescent="0.25">
      <c r="A1507" t="s">
        <v>3451</v>
      </c>
      <c r="B1507" t="s">
        <v>3452</v>
      </c>
      <c r="C1507" t="s">
        <v>261</v>
      </c>
      <c r="D1507" t="s">
        <v>21</v>
      </c>
      <c r="E1507">
        <v>99218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43579</v>
      </c>
      <c r="L1507" t="s">
        <v>26</v>
      </c>
      <c r="N1507" t="s">
        <v>24</v>
      </c>
    </row>
    <row r="1508" spans="1:14" x14ac:dyDescent="0.25">
      <c r="A1508" t="s">
        <v>3453</v>
      </c>
      <c r="B1508" t="s">
        <v>3454</v>
      </c>
      <c r="C1508" t="s">
        <v>555</v>
      </c>
      <c r="D1508" t="s">
        <v>21</v>
      </c>
      <c r="E1508">
        <v>98052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43579</v>
      </c>
      <c r="L1508" t="s">
        <v>26</v>
      </c>
      <c r="N1508" t="s">
        <v>24</v>
      </c>
    </row>
    <row r="1509" spans="1:14" x14ac:dyDescent="0.25">
      <c r="A1509" t="s">
        <v>3455</v>
      </c>
      <c r="B1509" t="s">
        <v>3456</v>
      </c>
      <c r="C1509" t="s">
        <v>934</v>
      </c>
      <c r="D1509" t="s">
        <v>21</v>
      </c>
      <c r="E1509">
        <v>99344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43579</v>
      </c>
      <c r="L1509" t="s">
        <v>26</v>
      </c>
      <c r="N1509" t="s">
        <v>24</v>
      </c>
    </row>
    <row r="1510" spans="1:14" x14ac:dyDescent="0.25">
      <c r="A1510" t="s">
        <v>3457</v>
      </c>
      <c r="B1510" t="s">
        <v>3458</v>
      </c>
      <c r="C1510" t="s">
        <v>3459</v>
      </c>
      <c r="D1510" t="s">
        <v>21</v>
      </c>
      <c r="E1510">
        <v>99328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43579</v>
      </c>
      <c r="L1510" t="s">
        <v>26</v>
      </c>
      <c r="N1510" t="s">
        <v>24</v>
      </c>
    </row>
    <row r="1511" spans="1:14" x14ac:dyDescent="0.25">
      <c r="A1511" t="s">
        <v>3460</v>
      </c>
      <c r="B1511" t="s">
        <v>3461</v>
      </c>
      <c r="C1511" t="s">
        <v>555</v>
      </c>
      <c r="D1511" t="s">
        <v>21</v>
      </c>
      <c r="E1511">
        <v>98052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43579</v>
      </c>
      <c r="L1511" t="s">
        <v>26</v>
      </c>
      <c r="N1511" t="s">
        <v>24</v>
      </c>
    </row>
    <row r="1512" spans="1:14" x14ac:dyDescent="0.25">
      <c r="A1512" t="s">
        <v>3462</v>
      </c>
      <c r="B1512" t="s">
        <v>3463</v>
      </c>
      <c r="C1512" t="s">
        <v>261</v>
      </c>
      <c r="D1512" t="s">
        <v>21</v>
      </c>
      <c r="E1512">
        <v>99205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43579</v>
      </c>
      <c r="L1512" t="s">
        <v>26</v>
      </c>
      <c r="N1512" t="s">
        <v>24</v>
      </c>
    </row>
    <row r="1513" spans="1:14" x14ac:dyDescent="0.25">
      <c r="A1513" t="s">
        <v>138</v>
      </c>
      <c r="B1513" t="s">
        <v>3464</v>
      </c>
      <c r="C1513" t="s">
        <v>56</v>
      </c>
      <c r="D1513" t="s">
        <v>21</v>
      </c>
      <c r="E1513">
        <v>99352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43579</v>
      </c>
      <c r="L1513" t="s">
        <v>26</v>
      </c>
      <c r="N1513" t="s">
        <v>24</v>
      </c>
    </row>
    <row r="1514" spans="1:14" x14ac:dyDescent="0.25">
      <c r="A1514" t="s">
        <v>3465</v>
      </c>
      <c r="B1514" t="s">
        <v>3466</v>
      </c>
      <c r="C1514" t="s">
        <v>261</v>
      </c>
      <c r="D1514" t="s">
        <v>21</v>
      </c>
      <c r="E1514">
        <v>99207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43579</v>
      </c>
      <c r="L1514" t="s">
        <v>26</v>
      </c>
      <c r="N1514" t="s">
        <v>24</v>
      </c>
    </row>
    <row r="1515" spans="1:14" x14ac:dyDescent="0.25">
      <c r="A1515" t="s">
        <v>3467</v>
      </c>
      <c r="B1515" t="s">
        <v>3468</v>
      </c>
      <c r="C1515" t="s">
        <v>261</v>
      </c>
      <c r="D1515" t="s">
        <v>21</v>
      </c>
      <c r="E1515">
        <v>99217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43579</v>
      </c>
      <c r="L1515" t="s">
        <v>26</v>
      </c>
      <c r="N1515" t="s">
        <v>24</v>
      </c>
    </row>
    <row r="1516" spans="1:14" x14ac:dyDescent="0.25">
      <c r="A1516" t="s">
        <v>3469</v>
      </c>
      <c r="B1516" t="s">
        <v>3470</v>
      </c>
      <c r="C1516" t="s">
        <v>20</v>
      </c>
      <c r="D1516" t="s">
        <v>21</v>
      </c>
      <c r="E1516">
        <v>98102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43579</v>
      </c>
      <c r="L1516" t="s">
        <v>26</v>
      </c>
      <c r="N1516" t="s">
        <v>24</v>
      </c>
    </row>
    <row r="1517" spans="1:14" x14ac:dyDescent="0.25">
      <c r="A1517" t="s">
        <v>479</v>
      </c>
      <c r="B1517" t="s">
        <v>3471</v>
      </c>
      <c r="C1517" t="s">
        <v>555</v>
      </c>
      <c r="D1517" t="s">
        <v>21</v>
      </c>
      <c r="E1517">
        <v>98052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43579</v>
      </c>
      <c r="L1517" t="s">
        <v>26</v>
      </c>
      <c r="N1517" t="s">
        <v>24</v>
      </c>
    </row>
    <row r="1518" spans="1:14" x14ac:dyDescent="0.25">
      <c r="A1518" t="s">
        <v>3472</v>
      </c>
      <c r="B1518" t="s">
        <v>3473</v>
      </c>
      <c r="C1518" t="s">
        <v>934</v>
      </c>
      <c r="D1518" t="s">
        <v>21</v>
      </c>
      <c r="E1518">
        <v>99344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43579</v>
      </c>
      <c r="L1518" t="s">
        <v>26</v>
      </c>
      <c r="N1518" t="s">
        <v>24</v>
      </c>
    </row>
    <row r="1519" spans="1:14" x14ac:dyDescent="0.25">
      <c r="A1519" t="s">
        <v>3474</v>
      </c>
      <c r="B1519" t="s">
        <v>3475</v>
      </c>
      <c r="C1519" t="s">
        <v>261</v>
      </c>
      <c r="D1519" t="s">
        <v>21</v>
      </c>
      <c r="E1519">
        <v>99206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43579</v>
      </c>
      <c r="L1519" t="s">
        <v>26</v>
      </c>
      <c r="N1519" t="s">
        <v>24</v>
      </c>
    </row>
    <row r="1520" spans="1:14" x14ac:dyDescent="0.25">
      <c r="A1520" t="s">
        <v>3476</v>
      </c>
      <c r="B1520" t="s">
        <v>3477</v>
      </c>
      <c r="C1520" t="s">
        <v>142</v>
      </c>
      <c r="D1520" t="s">
        <v>21</v>
      </c>
      <c r="E1520">
        <v>98901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43579</v>
      </c>
      <c r="L1520" t="s">
        <v>26</v>
      </c>
      <c r="N1520" t="s">
        <v>24</v>
      </c>
    </row>
    <row r="1521" spans="1:14" x14ac:dyDescent="0.25">
      <c r="A1521" t="s">
        <v>3478</v>
      </c>
      <c r="B1521" t="s">
        <v>3479</v>
      </c>
      <c r="C1521" t="s">
        <v>529</v>
      </c>
      <c r="D1521" t="s">
        <v>21</v>
      </c>
      <c r="E1521">
        <v>98033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43579</v>
      </c>
      <c r="L1521" t="s">
        <v>26</v>
      </c>
      <c r="N1521" t="s">
        <v>24</v>
      </c>
    </row>
    <row r="1522" spans="1:14" x14ac:dyDescent="0.25">
      <c r="A1522" t="s">
        <v>3480</v>
      </c>
      <c r="B1522" t="s">
        <v>3481</v>
      </c>
      <c r="C1522" t="s">
        <v>81</v>
      </c>
      <c r="D1522" t="s">
        <v>21</v>
      </c>
      <c r="E1522">
        <v>99206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43579</v>
      </c>
      <c r="L1522" t="s">
        <v>26</v>
      </c>
      <c r="N1522" t="s">
        <v>24</v>
      </c>
    </row>
    <row r="1523" spans="1:14" x14ac:dyDescent="0.25">
      <c r="A1523" t="s">
        <v>3482</v>
      </c>
      <c r="B1523" t="s">
        <v>3483</v>
      </c>
      <c r="C1523" t="s">
        <v>660</v>
      </c>
      <c r="D1523" t="s">
        <v>21</v>
      </c>
      <c r="E1523">
        <v>98383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43578</v>
      </c>
      <c r="L1523" t="s">
        <v>26</v>
      </c>
      <c r="N1523" t="s">
        <v>24</v>
      </c>
    </row>
    <row r="1524" spans="1:14" x14ac:dyDescent="0.25">
      <c r="A1524" t="s">
        <v>3484</v>
      </c>
      <c r="B1524" t="s">
        <v>3485</v>
      </c>
      <c r="C1524" t="s">
        <v>293</v>
      </c>
      <c r="D1524" t="s">
        <v>21</v>
      </c>
      <c r="E1524">
        <v>98270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43578</v>
      </c>
      <c r="L1524" t="s">
        <v>26</v>
      </c>
      <c r="N1524" t="s">
        <v>24</v>
      </c>
    </row>
    <row r="1525" spans="1:14" x14ac:dyDescent="0.25">
      <c r="A1525" t="s">
        <v>3486</v>
      </c>
      <c r="B1525" t="s">
        <v>3487</v>
      </c>
      <c r="C1525" t="s">
        <v>293</v>
      </c>
      <c r="D1525" t="s">
        <v>21</v>
      </c>
      <c r="E1525">
        <v>98270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43578</v>
      </c>
      <c r="L1525" t="s">
        <v>26</v>
      </c>
      <c r="N1525" t="s">
        <v>24</v>
      </c>
    </row>
    <row r="1526" spans="1:14" x14ac:dyDescent="0.25">
      <c r="A1526" t="s">
        <v>3488</v>
      </c>
      <c r="B1526" t="s">
        <v>3489</v>
      </c>
      <c r="C1526" t="s">
        <v>246</v>
      </c>
      <c r="D1526" t="s">
        <v>21</v>
      </c>
      <c r="E1526">
        <v>98310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43578</v>
      </c>
      <c r="L1526" t="s">
        <v>26</v>
      </c>
      <c r="N1526" t="s">
        <v>24</v>
      </c>
    </row>
    <row r="1527" spans="1:14" x14ac:dyDescent="0.25">
      <c r="A1527" t="s">
        <v>2693</v>
      </c>
      <c r="B1527" t="s">
        <v>3490</v>
      </c>
      <c r="C1527" t="s">
        <v>246</v>
      </c>
      <c r="D1527" t="s">
        <v>21</v>
      </c>
      <c r="E1527">
        <v>98310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43578</v>
      </c>
      <c r="L1527" t="s">
        <v>26</v>
      </c>
      <c r="N1527" t="s">
        <v>24</v>
      </c>
    </row>
    <row r="1528" spans="1:14" x14ac:dyDescent="0.25">
      <c r="A1528" t="s">
        <v>413</v>
      </c>
      <c r="B1528" t="s">
        <v>3491</v>
      </c>
      <c r="C1528" t="s">
        <v>293</v>
      </c>
      <c r="D1528" t="s">
        <v>21</v>
      </c>
      <c r="E1528">
        <v>98270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43578</v>
      </c>
      <c r="L1528" t="s">
        <v>26</v>
      </c>
      <c r="N1528" t="s">
        <v>24</v>
      </c>
    </row>
    <row r="1529" spans="1:14" x14ac:dyDescent="0.25">
      <c r="A1529" t="s">
        <v>3492</v>
      </c>
      <c r="B1529" t="s">
        <v>3493</v>
      </c>
      <c r="C1529" t="s">
        <v>3494</v>
      </c>
      <c r="D1529" t="s">
        <v>21</v>
      </c>
      <c r="E1529">
        <v>99347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43578</v>
      </c>
      <c r="L1529" t="s">
        <v>26</v>
      </c>
      <c r="N1529" t="s">
        <v>24</v>
      </c>
    </row>
    <row r="1530" spans="1:14" x14ac:dyDescent="0.25">
      <c r="A1530" t="s">
        <v>316</v>
      </c>
      <c r="B1530" t="s">
        <v>3495</v>
      </c>
      <c r="C1530" t="s">
        <v>2244</v>
      </c>
      <c r="D1530" t="s">
        <v>21</v>
      </c>
      <c r="E1530">
        <v>98370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43578</v>
      </c>
      <c r="L1530" t="s">
        <v>26</v>
      </c>
      <c r="N1530" t="s">
        <v>24</v>
      </c>
    </row>
    <row r="1531" spans="1:14" x14ac:dyDescent="0.25">
      <c r="A1531" t="s">
        <v>3496</v>
      </c>
      <c r="B1531" t="s">
        <v>3497</v>
      </c>
      <c r="C1531" t="s">
        <v>56</v>
      </c>
      <c r="D1531" t="s">
        <v>21</v>
      </c>
      <c r="E1531">
        <v>99354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43578</v>
      </c>
      <c r="L1531" t="s">
        <v>26</v>
      </c>
      <c r="N1531" t="s">
        <v>24</v>
      </c>
    </row>
    <row r="1532" spans="1:14" x14ac:dyDescent="0.25">
      <c r="A1532" t="s">
        <v>3498</v>
      </c>
      <c r="B1532" t="s">
        <v>3499</v>
      </c>
      <c r="C1532" t="s">
        <v>3500</v>
      </c>
      <c r="D1532" t="s">
        <v>21</v>
      </c>
      <c r="E1532">
        <v>99361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43578</v>
      </c>
      <c r="L1532" t="s">
        <v>26</v>
      </c>
      <c r="N1532" t="s">
        <v>24</v>
      </c>
    </row>
    <row r="1533" spans="1:14" x14ac:dyDescent="0.25">
      <c r="A1533" t="s">
        <v>98</v>
      </c>
      <c r="B1533" t="s">
        <v>3501</v>
      </c>
      <c r="C1533" t="s">
        <v>293</v>
      </c>
      <c r="D1533" t="s">
        <v>21</v>
      </c>
      <c r="E1533">
        <v>98270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43578</v>
      </c>
      <c r="L1533" t="s">
        <v>26</v>
      </c>
      <c r="N1533" t="s">
        <v>24</v>
      </c>
    </row>
    <row r="1534" spans="1:14" x14ac:dyDescent="0.25">
      <c r="A1534" t="s">
        <v>71</v>
      </c>
      <c r="B1534" t="s">
        <v>3502</v>
      </c>
      <c r="C1534" t="s">
        <v>293</v>
      </c>
      <c r="D1534" t="s">
        <v>21</v>
      </c>
      <c r="E1534">
        <v>98270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43578</v>
      </c>
      <c r="L1534" t="s">
        <v>26</v>
      </c>
      <c r="N1534" t="s">
        <v>24</v>
      </c>
    </row>
    <row r="1535" spans="1:14" x14ac:dyDescent="0.25">
      <c r="A1535" t="s">
        <v>685</v>
      </c>
      <c r="B1535" t="s">
        <v>3503</v>
      </c>
      <c r="C1535" t="s">
        <v>660</v>
      </c>
      <c r="D1535" t="s">
        <v>21</v>
      </c>
      <c r="E1535">
        <v>98383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43578</v>
      </c>
      <c r="L1535" t="s">
        <v>26</v>
      </c>
      <c r="N1535" t="s">
        <v>24</v>
      </c>
    </row>
    <row r="1536" spans="1:14" x14ac:dyDescent="0.25">
      <c r="A1536" t="s">
        <v>3504</v>
      </c>
      <c r="B1536" t="s">
        <v>3505</v>
      </c>
      <c r="C1536" t="s">
        <v>532</v>
      </c>
      <c r="D1536" t="s">
        <v>21</v>
      </c>
      <c r="E1536">
        <v>98528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43578</v>
      </c>
      <c r="L1536" t="s">
        <v>26</v>
      </c>
      <c r="N1536" t="s">
        <v>24</v>
      </c>
    </row>
    <row r="1537" spans="1:14" x14ac:dyDescent="0.25">
      <c r="A1537" t="s">
        <v>3506</v>
      </c>
      <c r="B1537" t="s">
        <v>3507</v>
      </c>
      <c r="C1537" t="s">
        <v>108</v>
      </c>
      <c r="D1537" t="s">
        <v>21</v>
      </c>
      <c r="E1537">
        <v>98204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43578</v>
      </c>
      <c r="L1537" t="s">
        <v>26</v>
      </c>
      <c r="N1537" t="s">
        <v>24</v>
      </c>
    </row>
    <row r="1538" spans="1:14" x14ac:dyDescent="0.25">
      <c r="A1538" t="s">
        <v>3508</v>
      </c>
      <c r="B1538" t="s">
        <v>3509</v>
      </c>
      <c r="C1538" t="s">
        <v>293</v>
      </c>
      <c r="D1538" t="s">
        <v>21</v>
      </c>
      <c r="E1538">
        <v>98270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43578</v>
      </c>
      <c r="L1538" t="s">
        <v>26</v>
      </c>
      <c r="N1538" t="s">
        <v>24</v>
      </c>
    </row>
    <row r="1539" spans="1:14" x14ac:dyDescent="0.25">
      <c r="A1539" t="s">
        <v>3510</v>
      </c>
      <c r="B1539" t="s">
        <v>3511</v>
      </c>
      <c r="C1539" t="s">
        <v>34</v>
      </c>
      <c r="D1539" t="s">
        <v>21</v>
      </c>
      <c r="E1539">
        <v>98664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43577</v>
      </c>
      <c r="L1539" t="s">
        <v>26</v>
      </c>
      <c r="N1539" t="s">
        <v>24</v>
      </c>
    </row>
    <row r="1540" spans="1:14" x14ac:dyDescent="0.25">
      <c r="A1540" t="s">
        <v>3512</v>
      </c>
      <c r="B1540" t="s">
        <v>3513</v>
      </c>
      <c r="C1540" t="s">
        <v>3459</v>
      </c>
      <c r="D1540" t="s">
        <v>21</v>
      </c>
      <c r="E1540">
        <v>99328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43577</v>
      </c>
      <c r="L1540" t="s">
        <v>26</v>
      </c>
      <c r="N1540" t="s">
        <v>24</v>
      </c>
    </row>
    <row r="1541" spans="1:14" x14ac:dyDescent="0.25">
      <c r="A1541" t="s">
        <v>3514</v>
      </c>
      <c r="B1541" t="s">
        <v>3515</v>
      </c>
      <c r="C1541" t="s">
        <v>793</v>
      </c>
      <c r="D1541" t="s">
        <v>21</v>
      </c>
      <c r="E1541">
        <v>99403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43577</v>
      </c>
      <c r="L1541" t="s">
        <v>26</v>
      </c>
      <c r="N1541" t="s">
        <v>24</v>
      </c>
    </row>
    <row r="1542" spans="1:14" x14ac:dyDescent="0.25">
      <c r="A1542" t="s">
        <v>3516</v>
      </c>
      <c r="B1542" t="s">
        <v>3517</v>
      </c>
      <c r="C1542" t="s">
        <v>3518</v>
      </c>
      <c r="D1542" t="s">
        <v>21</v>
      </c>
      <c r="E1542">
        <v>99402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43577</v>
      </c>
      <c r="L1542" t="s">
        <v>26</v>
      </c>
      <c r="N1542" t="s">
        <v>24</v>
      </c>
    </row>
    <row r="1543" spans="1:14" x14ac:dyDescent="0.25">
      <c r="A1543" t="s">
        <v>3519</v>
      </c>
      <c r="B1543" t="s">
        <v>3520</v>
      </c>
      <c r="C1543" t="s">
        <v>34</v>
      </c>
      <c r="D1543" t="s">
        <v>21</v>
      </c>
      <c r="E1543">
        <v>98662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43577</v>
      </c>
      <c r="L1543" t="s">
        <v>26</v>
      </c>
      <c r="N1543" t="s">
        <v>24</v>
      </c>
    </row>
    <row r="1544" spans="1:14" x14ac:dyDescent="0.25">
      <c r="A1544" t="s">
        <v>3521</v>
      </c>
      <c r="B1544" t="s">
        <v>3522</v>
      </c>
      <c r="C1544" t="s">
        <v>34</v>
      </c>
      <c r="D1544" t="s">
        <v>21</v>
      </c>
      <c r="E1544">
        <v>98660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43577</v>
      </c>
      <c r="L1544" t="s">
        <v>26</v>
      </c>
      <c r="N1544" t="s">
        <v>24</v>
      </c>
    </row>
    <row r="1545" spans="1:14" x14ac:dyDescent="0.25">
      <c r="A1545" t="s">
        <v>352</v>
      </c>
      <c r="B1545" t="s">
        <v>3523</v>
      </c>
      <c r="C1545" t="s">
        <v>236</v>
      </c>
      <c r="D1545" t="s">
        <v>21</v>
      </c>
      <c r="E1545">
        <v>98409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43577</v>
      </c>
      <c r="L1545" t="s">
        <v>26</v>
      </c>
      <c r="N1545" t="s">
        <v>24</v>
      </c>
    </row>
    <row r="1546" spans="1:14" x14ac:dyDescent="0.25">
      <c r="A1546" t="s">
        <v>3524</v>
      </c>
      <c r="B1546" t="s">
        <v>3525</v>
      </c>
      <c r="C1546" t="s">
        <v>34</v>
      </c>
      <c r="D1546" t="s">
        <v>21</v>
      </c>
      <c r="E1546">
        <v>98665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43577</v>
      </c>
      <c r="L1546" t="s">
        <v>26</v>
      </c>
      <c r="N1546" t="s">
        <v>24</v>
      </c>
    </row>
    <row r="1547" spans="1:14" x14ac:dyDescent="0.25">
      <c r="A1547" t="s">
        <v>3526</v>
      </c>
      <c r="B1547" t="s">
        <v>3527</v>
      </c>
      <c r="C1547" t="s">
        <v>34</v>
      </c>
      <c r="D1547" t="s">
        <v>21</v>
      </c>
      <c r="E1547">
        <v>98665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43577</v>
      </c>
      <c r="L1547" t="s">
        <v>26</v>
      </c>
      <c r="N1547" t="s">
        <v>24</v>
      </c>
    </row>
    <row r="1548" spans="1:14" x14ac:dyDescent="0.25">
      <c r="A1548" t="s">
        <v>3528</v>
      </c>
      <c r="B1548" t="s">
        <v>3529</v>
      </c>
      <c r="C1548" t="s">
        <v>793</v>
      </c>
      <c r="D1548" t="s">
        <v>21</v>
      </c>
      <c r="E1548">
        <v>99403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43577</v>
      </c>
      <c r="L1548" t="s">
        <v>26</v>
      </c>
      <c r="N1548" t="s">
        <v>24</v>
      </c>
    </row>
    <row r="1549" spans="1:14" x14ac:dyDescent="0.25">
      <c r="A1549" t="s">
        <v>264</v>
      </c>
      <c r="B1549" t="s">
        <v>3530</v>
      </c>
      <c r="C1549" t="s">
        <v>34</v>
      </c>
      <c r="D1549" t="s">
        <v>21</v>
      </c>
      <c r="E1549">
        <v>98662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43577</v>
      </c>
      <c r="L1549" t="s">
        <v>26</v>
      </c>
      <c r="N1549" t="s">
        <v>24</v>
      </c>
    </row>
    <row r="1550" spans="1:14" x14ac:dyDescent="0.25">
      <c r="A1550" t="s">
        <v>3531</v>
      </c>
      <c r="B1550" t="s">
        <v>3532</v>
      </c>
      <c r="C1550" t="s">
        <v>34</v>
      </c>
      <c r="D1550" t="s">
        <v>21</v>
      </c>
      <c r="E1550">
        <v>98663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43577</v>
      </c>
      <c r="L1550" t="s">
        <v>26</v>
      </c>
      <c r="N1550" t="s">
        <v>24</v>
      </c>
    </row>
    <row r="1551" spans="1:14" x14ac:dyDescent="0.25">
      <c r="A1551" t="s">
        <v>3533</v>
      </c>
      <c r="B1551" t="s">
        <v>3534</v>
      </c>
      <c r="C1551" t="s">
        <v>793</v>
      </c>
      <c r="D1551" t="s">
        <v>21</v>
      </c>
      <c r="E1551">
        <v>99403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43577</v>
      </c>
      <c r="L1551" t="s">
        <v>26</v>
      </c>
      <c r="N1551" t="s">
        <v>24</v>
      </c>
    </row>
    <row r="1552" spans="1:14" x14ac:dyDescent="0.25">
      <c r="A1552" t="s">
        <v>3535</v>
      </c>
      <c r="B1552" t="s">
        <v>3536</v>
      </c>
      <c r="C1552" t="s">
        <v>793</v>
      </c>
      <c r="D1552" t="s">
        <v>21</v>
      </c>
      <c r="E1552">
        <v>99403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43577</v>
      </c>
      <c r="L1552" t="s">
        <v>26</v>
      </c>
      <c r="N1552" t="s">
        <v>24</v>
      </c>
    </row>
    <row r="1553" spans="1:14" x14ac:dyDescent="0.25">
      <c r="A1553" t="s">
        <v>316</v>
      </c>
      <c r="B1553" t="s">
        <v>3537</v>
      </c>
      <c r="C1553" t="s">
        <v>34</v>
      </c>
      <c r="D1553" t="s">
        <v>21</v>
      </c>
      <c r="E1553">
        <v>98686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43577</v>
      </c>
      <c r="L1553" t="s">
        <v>26</v>
      </c>
      <c r="N1553" t="s">
        <v>24</v>
      </c>
    </row>
    <row r="1554" spans="1:14" x14ac:dyDescent="0.25">
      <c r="A1554" t="s">
        <v>3538</v>
      </c>
      <c r="B1554" t="s">
        <v>3539</v>
      </c>
      <c r="C1554" t="s">
        <v>34</v>
      </c>
      <c r="D1554" t="s">
        <v>21</v>
      </c>
      <c r="E1554">
        <v>98684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43577</v>
      </c>
      <c r="L1554" t="s">
        <v>26</v>
      </c>
      <c r="N1554" t="s">
        <v>24</v>
      </c>
    </row>
    <row r="1555" spans="1:14" x14ac:dyDescent="0.25">
      <c r="A1555" t="s">
        <v>3540</v>
      </c>
      <c r="B1555" t="s">
        <v>3541</v>
      </c>
      <c r="C1555" t="s">
        <v>236</v>
      </c>
      <c r="D1555" t="s">
        <v>21</v>
      </c>
      <c r="E1555">
        <v>98418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43577</v>
      </c>
      <c r="L1555" t="s">
        <v>26</v>
      </c>
      <c r="N1555" t="s">
        <v>24</v>
      </c>
    </row>
    <row r="1556" spans="1:14" x14ac:dyDescent="0.25">
      <c r="A1556" t="s">
        <v>3542</v>
      </c>
      <c r="B1556" t="s">
        <v>3543</v>
      </c>
      <c r="C1556" t="s">
        <v>793</v>
      </c>
      <c r="D1556" t="s">
        <v>21</v>
      </c>
      <c r="E1556">
        <v>99403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43577</v>
      </c>
      <c r="L1556" t="s">
        <v>26</v>
      </c>
      <c r="N1556" t="s">
        <v>24</v>
      </c>
    </row>
    <row r="1557" spans="1:14" x14ac:dyDescent="0.25">
      <c r="A1557" t="s">
        <v>3544</v>
      </c>
      <c r="B1557" t="s">
        <v>3545</v>
      </c>
      <c r="C1557" t="s">
        <v>3459</v>
      </c>
      <c r="D1557" t="s">
        <v>21</v>
      </c>
      <c r="E1557">
        <v>99328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43577</v>
      </c>
      <c r="L1557" t="s">
        <v>26</v>
      </c>
      <c r="N1557" t="s">
        <v>24</v>
      </c>
    </row>
    <row r="1558" spans="1:14" x14ac:dyDescent="0.25">
      <c r="A1558" t="s">
        <v>3546</v>
      </c>
      <c r="B1558" t="s">
        <v>3547</v>
      </c>
      <c r="C1558" t="s">
        <v>236</v>
      </c>
      <c r="D1558" t="s">
        <v>21</v>
      </c>
      <c r="E1558">
        <v>98418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43577</v>
      </c>
      <c r="L1558" t="s">
        <v>26</v>
      </c>
      <c r="N1558" t="s">
        <v>24</v>
      </c>
    </row>
    <row r="1559" spans="1:14" x14ac:dyDescent="0.25">
      <c r="A1559" t="s">
        <v>3548</v>
      </c>
      <c r="B1559" t="s">
        <v>3549</v>
      </c>
      <c r="C1559" t="s">
        <v>34</v>
      </c>
      <c r="D1559" t="s">
        <v>21</v>
      </c>
      <c r="E1559">
        <v>98662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43577</v>
      </c>
      <c r="L1559" t="s">
        <v>26</v>
      </c>
      <c r="N1559" t="s">
        <v>24</v>
      </c>
    </row>
    <row r="1560" spans="1:14" x14ac:dyDescent="0.25">
      <c r="A1560" t="s">
        <v>3550</v>
      </c>
      <c r="B1560" t="s">
        <v>3551</v>
      </c>
      <c r="C1560" t="s">
        <v>221</v>
      </c>
      <c r="D1560" t="s">
        <v>21</v>
      </c>
      <c r="E1560">
        <v>98607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43577</v>
      </c>
      <c r="L1560" t="s">
        <v>26</v>
      </c>
      <c r="N1560" t="s">
        <v>24</v>
      </c>
    </row>
    <row r="1561" spans="1:14" x14ac:dyDescent="0.25">
      <c r="A1561" t="s">
        <v>3552</v>
      </c>
      <c r="B1561" t="s">
        <v>3553</v>
      </c>
      <c r="C1561" t="s">
        <v>34</v>
      </c>
      <c r="D1561" t="s">
        <v>21</v>
      </c>
      <c r="E1561">
        <v>98684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43577</v>
      </c>
      <c r="L1561" t="s">
        <v>26</v>
      </c>
      <c r="N1561" t="s">
        <v>24</v>
      </c>
    </row>
    <row r="1562" spans="1:14" x14ac:dyDescent="0.25">
      <c r="A1562" t="s">
        <v>2846</v>
      </c>
      <c r="B1562" t="s">
        <v>3554</v>
      </c>
      <c r="C1562" t="s">
        <v>793</v>
      </c>
      <c r="D1562" t="s">
        <v>21</v>
      </c>
      <c r="E1562">
        <v>99403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43577</v>
      </c>
      <c r="L1562" t="s">
        <v>26</v>
      </c>
      <c r="N1562" t="s">
        <v>24</v>
      </c>
    </row>
    <row r="1563" spans="1:14" x14ac:dyDescent="0.25">
      <c r="A1563" t="s">
        <v>3555</v>
      </c>
      <c r="B1563" t="s">
        <v>3556</v>
      </c>
      <c r="C1563" t="s">
        <v>1542</v>
      </c>
      <c r="D1563" t="s">
        <v>21</v>
      </c>
      <c r="E1563">
        <v>98362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43575</v>
      </c>
      <c r="L1563" t="s">
        <v>26</v>
      </c>
      <c r="N1563" t="s">
        <v>24</v>
      </c>
    </row>
    <row r="1564" spans="1:14" x14ac:dyDescent="0.25">
      <c r="A1564" t="s">
        <v>3557</v>
      </c>
      <c r="B1564" t="s">
        <v>3558</v>
      </c>
      <c r="C1564" t="s">
        <v>1542</v>
      </c>
      <c r="D1564" t="s">
        <v>21</v>
      </c>
      <c r="E1564">
        <v>98363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43575</v>
      </c>
      <c r="L1564" t="s">
        <v>26</v>
      </c>
      <c r="N1564" t="s">
        <v>24</v>
      </c>
    </row>
    <row r="1565" spans="1:14" x14ac:dyDescent="0.25">
      <c r="A1565" t="s">
        <v>556</v>
      </c>
      <c r="B1565" t="s">
        <v>3559</v>
      </c>
      <c r="C1565" t="s">
        <v>687</v>
      </c>
      <c r="D1565" t="s">
        <v>21</v>
      </c>
      <c r="E1565">
        <v>98382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43575</v>
      </c>
      <c r="L1565" t="s">
        <v>26</v>
      </c>
      <c r="N1565" t="s">
        <v>24</v>
      </c>
    </row>
    <row r="1566" spans="1:14" x14ac:dyDescent="0.25">
      <c r="A1566" t="s">
        <v>3560</v>
      </c>
      <c r="B1566" t="s">
        <v>3561</v>
      </c>
      <c r="C1566" t="s">
        <v>227</v>
      </c>
      <c r="D1566" t="s">
        <v>21</v>
      </c>
      <c r="E1566">
        <v>98229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43574</v>
      </c>
      <c r="L1566" t="s">
        <v>26</v>
      </c>
      <c r="N1566" t="s">
        <v>24</v>
      </c>
    </row>
    <row r="1567" spans="1:14" x14ac:dyDescent="0.25">
      <c r="A1567" t="s">
        <v>3562</v>
      </c>
      <c r="B1567" t="s">
        <v>3563</v>
      </c>
      <c r="C1567" t="s">
        <v>227</v>
      </c>
      <c r="D1567" t="s">
        <v>21</v>
      </c>
      <c r="E1567">
        <v>98225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43574</v>
      </c>
      <c r="L1567" t="s">
        <v>26</v>
      </c>
      <c r="N1567" t="s">
        <v>24</v>
      </c>
    </row>
    <row r="1568" spans="1:14" x14ac:dyDescent="0.25">
      <c r="A1568" t="s">
        <v>662</v>
      </c>
      <c r="B1568" t="s">
        <v>3564</v>
      </c>
      <c r="C1568" t="s">
        <v>165</v>
      </c>
      <c r="D1568" t="s">
        <v>21</v>
      </c>
      <c r="E1568">
        <v>98373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43574</v>
      </c>
      <c r="L1568" t="s">
        <v>26</v>
      </c>
      <c r="N1568" t="s">
        <v>24</v>
      </c>
    </row>
    <row r="1569" spans="1:14" x14ac:dyDescent="0.25">
      <c r="A1569" t="s">
        <v>3565</v>
      </c>
      <c r="B1569" t="s">
        <v>3566</v>
      </c>
      <c r="C1569" t="s">
        <v>227</v>
      </c>
      <c r="D1569" t="s">
        <v>21</v>
      </c>
      <c r="E1569">
        <v>98226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43574</v>
      </c>
      <c r="L1569" t="s">
        <v>26</v>
      </c>
      <c r="N1569" t="s">
        <v>24</v>
      </c>
    </row>
    <row r="1570" spans="1:14" x14ac:dyDescent="0.25">
      <c r="A1570" t="s">
        <v>242</v>
      </c>
      <c r="B1570" t="s">
        <v>3567</v>
      </c>
      <c r="C1570" t="s">
        <v>227</v>
      </c>
      <c r="D1570" t="s">
        <v>21</v>
      </c>
      <c r="E1570">
        <v>98225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43574</v>
      </c>
      <c r="L1570" t="s">
        <v>26</v>
      </c>
      <c r="N1570" t="s">
        <v>24</v>
      </c>
    </row>
    <row r="1571" spans="1:14" x14ac:dyDescent="0.25">
      <c r="A1571" t="s">
        <v>3568</v>
      </c>
      <c r="B1571" t="s">
        <v>3569</v>
      </c>
      <c r="C1571" t="s">
        <v>230</v>
      </c>
      <c r="D1571" t="s">
        <v>21</v>
      </c>
      <c r="E1571">
        <v>98264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43574</v>
      </c>
      <c r="L1571" t="s">
        <v>26</v>
      </c>
      <c r="N1571" t="s">
        <v>24</v>
      </c>
    </row>
    <row r="1572" spans="1:14" x14ac:dyDescent="0.25">
      <c r="A1572" t="s">
        <v>3570</v>
      </c>
      <c r="B1572" t="s">
        <v>3571</v>
      </c>
      <c r="C1572" t="s">
        <v>3572</v>
      </c>
      <c r="D1572" t="s">
        <v>21</v>
      </c>
      <c r="E1572">
        <v>98247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43574</v>
      </c>
      <c r="L1572" t="s">
        <v>26</v>
      </c>
      <c r="N1572" t="s">
        <v>24</v>
      </c>
    </row>
    <row r="1573" spans="1:14" x14ac:dyDescent="0.25">
      <c r="A1573" t="s">
        <v>3573</v>
      </c>
      <c r="B1573" t="s">
        <v>3574</v>
      </c>
      <c r="C1573" t="s">
        <v>20</v>
      </c>
      <c r="D1573" t="s">
        <v>21</v>
      </c>
      <c r="E1573">
        <v>98107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43574</v>
      </c>
      <c r="L1573" t="s">
        <v>26</v>
      </c>
      <c r="N1573" t="s">
        <v>24</v>
      </c>
    </row>
    <row r="1574" spans="1:14" x14ac:dyDescent="0.25">
      <c r="A1574" t="s">
        <v>3575</v>
      </c>
      <c r="B1574" t="s">
        <v>3576</v>
      </c>
      <c r="C1574" t="s">
        <v>165</v>
      </c>
      <c r="D1574" t="s">
        <v>21</v>
      </c>
      <c r="E1574">
        <v>98373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43573</v>
      </c>
      <c r="L1574" t="s">
        <v>26</v>
      </c>
      <c r="N1574" t="s">
        <v>24</v>
      </c>
    </row>
    <row r="1575" spans="1:14" x14ac:dyDescent="0.25">
      <c r="A1575" t="s">
        <v>3577</v>
      </c>
      <c r="B1575" t="s">
        <v>3578</v>
      </c>
      <c r="C1575" t="s">
        <v>145</v>
      </c>
      <c r="D1575" t="s">
        <v>21</v>
      </c>
      <c r="E1575">
        <v>98387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43573</v>
      </c>
      <c r="L1575" t="s">
        <v>26</v>
      </c>
      <c r="N1575" t="s">
        <v>24</v>
      </c>
    </row>
    <row r="1576" spans="1:14" x14ac:dyDescent="0.25">
      <c r="A1576" t="s">
        <v>3581</v>
      </c>
      <c r="B1576" t="s">
        <v>3582</v>
      </c>
      <c r="C1576" t="s">
        <v>227</v>
      </c>
      <c r="D1576" t="s">
        <v>21</v>
      </c>
      <c r="E1576">
        <v>98226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43573</v>
      </c>
      <c r="L1576" t="s">
        <v>26</v>
      </c>
      <c r="N1576" t="s">
        <v>24</v>
      </c>
    </row>
    <row r="1577" spans="1:14" x14ac:dyDescent="0.25">
      <c r="A1577" t="s">
        <v>3583</v>
      </c>
      <c r="B1577" t="s">
        <v>3584</v>
      </c>
      <c r="C1577" t="s">
        <v>215</v>
      </c>
      <c r="D1577" t="s">
        <v>21</v>
      </c>
      <c r="E1577">
        <v>98003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43573</v>
      </c>
      <c r="L1577" t="s">
        <v>26</v>
      </c>
      <c r="N1577" t="s">
        <v>24</v>
      </c>
    </row>
    <row r="1578" spans="1:14" x14ac:dyDescent="0.25">
      <c r="A1578" t="s">
        <v>3585</v>
      </c>
      <c r="B1578" t="s">
        <v>3586</v>
      </c>
      <c r="C1578" t="s">
        <v>230</v>
      </c>
      <c r="D1578" t="s">
        <v>21</v>
      </c>
      <c r="E1578">
        <v>98264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43573</v>
      </c>
      <c r="L1578" t="s">
        <v>26</v>
      </c>
      <c r="N1578" t="s">
        <v>24</v>
      </c>
    </row>
    <row r="1579" spans="1:14" x14ac:dyDescent="0.25">
      <c r="A1579" t="s">
        <v>3587</v>
      </c>
      <c r="B1579" t="s">
        <v>3588</v>
      </c>
      <c r="C1579" t="s">
        <v>165</v>
      </c>
      <c r="D1579" t="s">
        <v>21</v>
      </c>
      <c r="E1579">
        <v>98371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43573</v>
      </c>
      <c r="L1579" t="s">
        <v>26</v>
      </c>
      <c r="N1579" t="s">
        <v>24</v>
      </c>
    </row>
    <row r="1580" spans="1:14" x14ac:dyDescent="0.25">
      <c r="A1580" t="s">
        <v>3589</v>
      </c>
      <c r="B1580" t="s">
        <v>3590</v>
      </c>
      <c r="C1580" t="s">
        <v>165</v>
      </c>
      <c r="D1580" t="s">
        <v>21</v>
      </c>
      <c r="E1580">
        <v>98371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43573</v>
      </c>
      <c r="L1580" t="s">
        <v>26</v>
      </c>
      <c r="N1580" t="s">
        <v>24</v>
      </c>
    </row>
    <row r="1581" spans="1:14" x14ac:dyDescent="0.25">
      <c r="A1581" t="s">
        <v>3591</v>
      </c>
      <c r="B1581" t="s">
        <v>3592</v>
      </c>
      <c r="C1581" t="s">
        <v>37</v>
      </c>
      <c r="D1581" t="s">
        <v>21</v>
      </c>
      <c r="E1581">
        <v>99336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43573</v>
      </c>
      <c r="L1581" t="s">
        <v>26</v>
      </c>
      <c r="N1581" t="s">
        <v>24</v>
      </c>
    </row>
    <row r="1582" spans="1:14" x14ac:dyDescent="0.25">
      <c r="A1582" t="s">
        <v>3593</v>
      </c>
      <c r="B1582" t="s">
        <v>3594</v>
      </c>
      <c r="C1582" t="s">
        <v>286</v>
      </c>
      <c r="D1582" t="s">
        <v>21</v>
      </c>
      <c r="E1582">
        <v>98501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43573</v>
      </c>
      <c r="L1582" t="s">
        <v>26</v>
      </c>
      <c r="N1582" t="s">
        <v>24</v>
      </c>
    </row>
    <row r="1583" spans="1:14" x14ac:dyDescent="0.25">
      <c r="A1583" t="s">
        <v>3595</v>
      </c>
      <c r="B1583" t="s">
        <v>3596</v>
      </c>
      <c r="C1583" t="s">
        <v>165</v>
      </c>
      <c r="D1583" t="s">
        <v>21</v>
      </c>
      <c r="E1583">
        <v>98373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43573</v>
      </c>
      <c r="L1583" t="s">
        <v>26</v>
      </c>
      <c r="N1583" t="s">
        <v>24</v>
      </c>
    </row>
    <row r="1584" spans="1:14" x14ac:dyDescent="0.25">
      <c r="A1584" t="s">
        <v>3599</v>
      </c>
      <c r="B1584" t="s">
        <v>3600</v>
      </c>
      <c r="C1584" t="s">
        <v>165</v>
      </c>
      <c r="D1584" t="s">
        <v>21</v>
      </c>
      <c r="E1584">
        <v>98371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43573</v>
      </c>
      <c r="L1584" t="s">
        <v>26</v>
      </c>
      <c r="N1584" t="s">
        <v>24</v>
      </c>
    </row>
    <row r="1585" spans="1:14" x14ac:dyDescent="0.25">
      <c r="A1585" t="s">
        <v>3601</v>
      </c>
      <c r="B1585" t="s">
        <v>3602</v>
      </c>
      <c r="C1585" t="s">
        <v>1331</v>
      </c>
      <c r="D1585" t="s">
        <v>21</v>
      </c>
      <c r="E1585">
        <v>98244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43573</v>
      </c>
      <c r="L1585" t="s">
        <v>26</v>
      </c>
      <c r="N1585" t="s">
        <v>24</v>
      </c>
    </row>
    <row r="1586" spans="1:14" x14ac:dyDescent="0.25">
      <c r="A1586" t="s">
        <v>3603</v>
      </c>
      <c r="B1586" t="s">
        <v>3604</v>
      </c>
      <c r="C1586" t="s">
        <v>2089</v>
      </c>
      <c r="D1586" t="s">
        <v>21</v>
      </c>
      <c r="E1586">
        <v>98338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43573</v>
      </c>
      <c r="L1586" t="s">
        <v>26</v>
      </c>
      <c r="N1586" t="s">
        <v>24</v>
      </c>
    </row>
    <row r="1587" spans="1:14" x14ac:dyDescent="0.25">
      <c r="A1587" t="s">
        <v>3605</v>
      </c>
      <c r="B1587" t="s">
        <v>3606</v>
      </c>
      <c r="C1587" t="s">
        <v>1498</v>
      </c>
      <c r="D1587" t="s">
        <v>21</v>
      </c>
      <c r="E1587">
        <v>98335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43573</v>
      </c>
      <c r="L1587" t="s">
        <v>26</v>
      </c>
      <c r="N1587" t="s">
        <v>24</v>
      </c>
    </row>
    <row r="1588" spans="1:14" x14ac:dyDescent="0.25">
      <c r="A1588" t="s">
        <v>71</v>
      </c>
      <c r="B1588" t="s">
        <v>3607</v>
      </c>
      <c r="C1588" t="s">
        <v>3608</v>
      </c>
      <c r="D1588" t="s">
        <v>21</v>
      </c>
      <c r="E1588">
        <v>98295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43573</v>
      </c>
      <c r="L1588" t="s">
        <v>26</v>
      </c>
      <c r="N1588" t="s">
        <v>24</v>
      </c>
    </row>
    <row r="1589" spans="1:14" x14ac:dyDescent="0.25">
      <c r="A1589" t="s">
        <v>3609</v>
      </c>
      <c r="B1589" t="s">
        <v>3610</v>
      </c>
      <c r="C1589" t="s">
        <v>230</v>
      </c>
      <c r="D1589" t="s">
        <v>21</v>
      </c>
      <c r="E1589">
        <v>98264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43573</v>
      </c>
      <c r="L1589" t="s">
        <v>26</v>
      </c>
      <c r="N1589" t="s">
        <v>24</v>
      </c>
    </row>
    <row r="1590" spans="1:14" x14ac:dyDescent="0.25">
      <c r="A1590" t="s">
        <v>3613</v>
      </c>
      <c r="B1590" t="s">
        <v>3614</v>
      </c>
      <c r="C1590" t="s">
        <v>3608</v>
      </c>
      <c r="D1590" t="s">
        <v>21</v>
      </c>
      <c r="E1590">
        <v>98295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43573</v>
      </c>
      <c r="L1590" t="s">
        <v>26</v>
      </c>
      <c r="N1590" t="s">
        <v>24</v>
      </c>
    </row>
    <row r="1591" spans="1:14" x14ac:dyDescent="0.25">
      <c r="A1591" t="s">
        <v>3615</v>
      </c>
      <c r="B1591" t="s">
        <v>3616</v>
      </c>
      <c r="C1591" t="s">
        <v>20</v>
      </c>
      <c r="D1591" t="s">
        <v>21</v>
      </c>
      <c r="E1591">
        <v>98133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43572</v>
      </c>
      <c r="L1591" t="s">
        <v>26</v>
      </c>
      <c r="N1591" t="s">
        <v>24</v>
      </c>
    </row>
    <row r="1592" spans="1:14" x14ac:dyDescent="0.25">
      <c r="A1592" t="s">
        <v>3617</v>
      </c>
      <c r="B1592" t="s">
        <v>3618</v>
      </c>
      <c r="C1592" t="s">
        <v>20</v>
      </c>
      <c r="D1592" t="s">
        <v>21</v>
      </c>
      <c r="E1592">
        <v>98116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43572</v>
      </c>
      <c r="L1592" t="s">
        <v>26</v>
      </c>
      <c r="N1592" t="s">
        <v>24</v>
      </c>
    </row>
    <row r="1593" spans="1:14" x14ac:dyDescent="0.25">
      <c r="A1593" t="s">
        <v>3619</v>
      </c>
      <c r="B1593" t="s">
        <v>3620</v>
      </c>
      <c r="C1593" t="s">
        <v>573</v>
      </c>
      <c r="D1593" t="s">
        <v>21</v>
      </c>
      <c r="E1593">
        <v>98579</v>
      </c>
      <c r="F1593" t="s">
        <v>23</v>
      </c>
      <c r="G1593" t="s">
        <v>23</v>
      </c>
      <c r="H1593" t="s">
        <v>24</v>
      </c>
      <c r="I1593" t="s">
        <v>24</v>
      </c>
      <c r="J1593" t="s">
        <v>25</v>
      </c>
      <c r="K1593" s="1">
        <v>43572</v>
      </c>
      <c r="L1593" t="s">
        <v>26</v>
      </c>
      <c r="N1593" t="s">
        <v>24</v>
      </c>
    </row>
    <row r="1594" spans="1:14" x14ac:dyDescent="0.25">
      <c r="A1594" t="s">
        <v>3621</v>
      </c>
      <c r="B1594" t="s">
        <v>3622</v>
      </c>
      <c r="C1594" t="s">
        <v>492</v>
      </c>
      <c r="D1594" t="s">
        <v>21</v>
      </c>
      <c r="E1594">
        <v>98516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43572</v>
      </c>
      <c r="L1594" t="s">
        <v>26</v>
      </c>
      <c r="N1594" t="s">
        <v>24</v>
      </c>
    </row>
    <row r="1595" spans="1:14" x14ac:dyDescent="0.25">
      <c r="A1595" t="s">
        <v>3623</v>
      </c>
      <c r="B1595" t="s">
        <v>3624</v>
      </c>
      <c r="C1595" t="s">
        <v>151</v>
      </c>
      <c r="D1595" t="s">
        <v>21</v>
      </c>
      <c r="E1595">
        <v>98499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43572</v>
      </c>
      <c r="L1595" t="s">
        <v>26</v>
      </c>
      <c r="N1595" t="s">
        <v>24</v>
      </c>
    </row>
    <row r="1596" spans="1:14" x14ac:dyDescent="0.25">
      <c r="A1596" t="s">
        <v>3625</v>
      </c>
      <c r="B1596" t="s">
        <v>3626</v>
      </c>
      <c r="C1596" t="s">
        <v>20</v>
      </c>
      <c r="D1596" t="s">
        <v>21</v>
      </c>
      <c r="E1596">
        <v>98126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43572</v>
      </c>
      <c r="L1596" t="s">
        <v>26</v>
      </c>
      <c r="N1596" t="s">
        <v>24</v>
      </c>
    </row>
    <row r="1597" spans="1:14" x14ac:dyDescent="0.25">
      <c r="A1597" t="s">
        <v>3627</v>
      </c>
      <c r="B1597" t="s">
        <v>3628</v>
      </c>
      <c r="C1597" t="s">
        <v>266</v>
      </c>
      <c r="D1597" t="s">
        <v>21</v>
      </c>
      <c r="E1597">
        <v>98001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43572</v>
      </c>
      <c r="L1597" t="s">
        <v>26</v>
      </c>
      <c r="N1597" t="s">
        <v>24</v>
      </c>
    </row>
    <row r="1598" spans="1:14" x14ac:dyDescent="0.25">
      <c r="A1598" t="s">
        <v>3629</v>
      </c>
      <c r="B1598" t="s">
        <v>3630</v>
      </c>
      <c r="C1598" t="s">
        <v>443</v>
      </c>
      <c r="D1598" t="s">
        <v>21</v>
      </c>
      <c r="E1598">
        <v>98056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43572</v>
      </c>
      <c r="L1598" t="s">
        <v>26</v>
      </c>
      <c r="N1598" t="s">
        <v>24</v>
      </c>
    </row>
    <row r="1599" spans="1:14" x14ac:dyDescent="0.25">
      <c r="A1599" t="s">
        <v>3130</v>
      </c>
      <c r="B1599" t="s">
        <v>3631</v>
      </c>
      <c r="C1599" t="s">
        <v>209</v>
      </c>
      <c r="D1599" t="s">
        <v>21</v>
      </c>
      <c r="E1599">
        <v>98032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43572</v>
      </c>
      <c r="L1599" t="s">
        <v>26</v>
      </c>
      <c r="N1599" t="s">
        <v>24</v>
      </c>
    </row>
    <row r="1600" spans="1:14" x14ac:dyDescent="0.25">
      <c r="A1600" t="s">
        <v>3632</v>
      </c>
      <c r="B1600" t="s">
        <v>3633</v>
      </c>
      <c r="C1600" t="s">
        <v>108</v>
      </c>
      <c r="D1600" t="s">
        <v>21</v>
      </c>
      <c r="E1600">
        <v>98203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43572</v>
      </c>
      <c r="L1600" t="s">
        <v>26</v>
      </c>
      <c r="N1600" t="s">
        <v>24</v>
      </c>
    </row>
    <row r="1601" spans="1:14" x14ac:dyDescent="0.25">
      <c r="A1601" t="s">
        <v>3634</v>
      </c>
      <c r="B1601" t="s">
        <v>3635</v>
      </c>
      <c r="C1601" t="s">
        <v>3636</v>
      </c>
      <c r="D1601" t="s">
        <v>21</v>
      </c>
      <c r="E1601">
        <v>98036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43572</v>
      </c>
      <c r="L1601" t="s">
        <v>26</v>
      </c>
      <c r="N1601" t="s">
        <v>24</v>
      </c>
    </row>
    <row r="1602" spans="1:14" x14ac:dyDescent="0.25">
      <c r="A1602" t="s">
        <v>3637</v>
      </c>
      <c r="B1602" t="s">
        <v>3638</v>
      </c>
      <c r="C1602" t="s">
        <v>286</v>
      </c>
      <c r="D1602" t="s">
        <v>21</v>
      </c>
      <c r="E1602">
        <v>98516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43572</v>
      </c>
      <c r="L1602" t="s">
        <v>26</v>
      </c>
      <c r="N1602" t="s">
        <v>24</v>
      </c>
    </row>
    <row r="1603" spans="1:14" x14ac:dyDescent="0.25">
      <c r="A1603" t="s">
        <v>3639</v>
      </c>
      <c r="B1603" t="s">
        <v>3640</v>
      </c>
      <c r="C1603" t="s">
        <v>215</v>
      </c>
      <c r="D1603" t="s">
        <v>21</v>
      </c>
      <c r="E1603">
        <v>98003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43572</v>
      </c>
      <c r="L1603" t="s">
        <v>26</v>
      </c>
      <c r="N1603" t="s">
        <v>24</v>
      </c>
    </row>
    <row r="1604" spans="1:14" x14ac:dyDescent="0.25">
      <c r="A1604" t="s">
        <v>3641</v>
      </c>
      <c r="B1604" t="s">
        <v>3642</v>
      </c>
      <c r="C1604" t="s">
        <v>286</v>
      </c>
      <c r="D1604" t="s">
        <v>21</v>
      </c>
      <c r="E1604">
        <v>98512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43572</v>
      </c>
      <c r="L1604" t="s">
        <v>26</v>
      </c>
      <c r="N1604" t="s">
        <v>24</v>
      </c>
    </row>
    <row r="1605" spans="1:14" x14ac:dyDescent="0.25">
      <c r="A1605" t="s">
        <v>3639</v>
      </c>
      <c r="B1605" t="s">
        <v>3643</v>
      </c>
      <c r="C1605" t="s">
        <v>209</v>
      </c>
      <c r="D1605" t="s">
        <v>21</v>
      </c>
      <c r="E1605">
        <v>98032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43572</v>
      </c>
      <c r="L1605" t="s">
        <v>26</v>
      </c>
      <c r="N1605" t="s">
        <v>24</v>
      </c>
    </row>
    <row r="1606" spans="1:14" x14ac:dyDescent="0.25">
      <c r="A1606" t="s">
        <v>3644</v>
      </c>
      <c r="B1606" t="s">
        <v>3645</v>
      </c>
      <c r="C1606" t="s">
        <v>172</v>
      </c>
      <c r="D1606" t="s">
        <v>21</v>
      </c>
      <c r="E1606">
        <v>98953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43572</v>
      </c>
      <c r="L1606" t="s">
        <v>26</v>
      </c>
      <c r="N1606" t="s">
        <v>24</v>
      </c>
    </row>
    <row r="1607" spans="1:14" x14ac:dyDescent="0.25">
      <c r="A1607" t="s">
        <v>194</v>
      </c>
      <c r="B1607" t="s">
        <v>3646</v>
      </c>
      <c r="C1607" t="s">
        <v>286</v>
      </c>
      <c r="D1607" t="s">
        <v>21</v>
      </c>
      <c r="E1607">
        <v>98516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43572</v>
      </c>
      <c r="L1607" t="s">
        <v>26</v>
      </c>
      <c r="N1607" t="s">
        <v>24</v>
      </c>
    </row>
    <row r="1608" spans="1:14" x14ac:dyDescent="0.25">
      <c r="A1608" t="s">
        <v>3647</v>
      </c>
      <c r="B1608" t="s">
        <v>3648</v>
      </c>
      <c r="C1608" t="s">
        <v>20</v>
      </c>
      <c r="D1608" t="s">
        <v>21</v>
      </c>
      <c r="E1608">
        <v>98108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43572</v>
      </c>
      <c r="L1608" t="s">
        <v>26</v>
      </c>
      <c r="N1608" t="s">
        <v>24</v>
      </c>
    </row>
    <row r="1609" spans="1:14" x14ac:dyDescent="0.25">
      <c r="A1609" t="s">
        <v>521</v>
      </c>
      <c r="B1609" t="s">
        <v>3649</v>
      </c>
      <c r="C1609" t="s">
        <v>151</v>
      </c>
      <c r="D1609" t="s">
        <v>21</v>
      </c>
      <c r="E1609">
        <v>98499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43572</v>
      </c>
      <c r="L1609" t="s">
        <v>26</v>
      </c>
      <c r="N1609" t="s">
        <v>24</v>
      </c>
    </row>
    <row r="1610" spans="1:14" x14ac:dyDescent="0.25">
      <c r="A1610" t="s">
        <v>3650</v>
      </c>
      <c r="B1610" t="s">
        <v>3651</v>
      </c>
      <c r="C1610" t="s">
        <v>209</v>
      </c>
      <c r="D1610" t="s">
        <v>21</v>
      </c>
      <c r="E1610">
        <v>98032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43572</v>
      </c>
      <c r="L1610" t="s">
        <v>26</v>
      </c>
      <c r="N1610" t="s">
        <v>24</v>
      </c>
    </row>
    <row r="1611" spans="1:14" x14ac:dyDescent="0.25">
      <c r="A1611" t="s">
        <v>1735</v>
      </c>
      <c r="B1611" t="s">
        <v>3652</v>
      </c>
      <c r="C1611" t="s">
        <v>266</v>
      </c>
      <c r="D1611" t="s">
        <v>21</v>
      </c>
      <c r="E1611">
        <v>98002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43572</v>
      </c>
      <c r="L1611" t="s">
        <v>26</v>
      </c>
      <c r="N1611" t="s">
        <v>24</v>
      </c>
    </row>
    <row r="1612" spans="1:14" x14ac:dyDescent="0.25">
      <c r="A1612" t="s">
        <v>3653</v>
      </c>
      <c r="B1612" t="s">
        <v>3654</v>
      </c>
      <c r="C1612" t="s">
        <v>178</v>
      </c>
      <c r="D1612" t="s">
        <v>21</v>
      </c>
      <c r="E1612">
        <v>98944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43572</v>
      </c>
      <c r="L1612" t="s">
        <v>26</v>
      </c>
      <c r="N1612" t="s">
        <v>24</v>
      </c>
    </row>
    <row r="1613" spans="1:14" x14ac:dyDescent="0.25">
      <c r="A1613" t="s">
        <v>3655</v>
      </c>
      <c r="B1613" t="s">
        <v>3656</v>
      </c>
      <c r="C1613" t="s">
        <v>20</v>
      </c>
      <c r="D1613" t="s">
        <v>21</v>
      </c>
      <c r="E1613">
        <v>98199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43572</v>
      </c>
      <c r="L1613" t="s">
        <v>26</v>
      </c>
      <c r="N1613" t="s">
        <v>24</v>
      </c>
    </row>
    <row r="1614" spans="1:14" x14ac:dyDescent="0.25">
      <c r="A1614" t="s">
        <v>2791</v>
      </c>
      <c r="B1614" t="s">
        <v>3657</v>
      </c>
      <c r="C1614" t="s">
        <v>108</v>
      </c>
      <c r="D1614" t="s">
        <v>21</v>
      </c>
      <c r="E1614">
        <v>98203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43572</v>
      </c>
      <c r="L1614" t="s">
        <v>26</v>
      </c>
      <c r="N1614" t="s">
        <v>24</v>
      </c>
    </row>
    <row r="1615" spans="1:14" x14ac:dyDescent="0.25">
      <c r="A1615" t="s">
        <v>3658</v>
      </c>
      <c r="B1615" t="s">
        <v>3659</v>
      </c>
      <c r="C1615" t="s">
        <v>1688</v>
      </c>
      <c r="D1615" t="s">
        <v>21</v>
      </c>
      <c r="E1615">
        <v>98198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43571</v>
      </c>
      <c r="L1615" t="s">
        <v>26</v>
      </c>
      <c r="N1615" t="s">
        <v>24</v>
      </c>
    </row>
    <row r="1616" spans="1:14" x14ac:dyDescent="0.25">
      <c r="A1616" t="s">
        <v>3660</v>
      </c>
      <c r="B1616" t="s">
        <v>3661</v>
      </c>
      <c r="C1616" t="s">
        <v>178</v>
      </c>
      <c r="D1616" t="s">
        <v>21</v>
      </c>
      <c r="E1616">
        <v>98944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43571</v>
      </c>
      <c r="L1616" t="s">
        <v>26</v>
      </c>
      <c r="N1616" t="s">
        <v>24</v>
      </c>
    </row>
    <row r="1617" spans="1:14" x14ac:dyDescent="0.25">
      <c r="A1617" t="s">
        <v>3662</v>
      </c>
      <c r="B1617" t="s">
        <v>3663</v>
      </c>
      <c r="C1617" t="s">
        <v>555</v>
      </c>
      <c r="D1617" t="s">
        <v>21</v>
      </c>
      <c r="E1617">
        <v>98052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43571</v>
      </c>
      <c r="L1617" t="s">
        <v>26</v>
      </c>
      <c r="N1617" t="s">
        <v>24</v>
      </c>
    </row>
    <row r="1618" spans="1:14" x14ac:dyDescent="0.25">
      <c r="A1618" t="s">
        <v>3664</v>
      </c>
      <c r="B1618" t="s">
        <v>3665</v>
      </c>
      <c r="C1618" t="s">
        <v>529</v>
      </c>
      <c r="D1618" t="s">
        <v>21</v>
      </c>
      <c r="E1618">
        <v>98033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43571</v>
      </c>
      <c r="L1618" t="s">
        <v>26</v>
      </c>
      <c r="N1618" t="s">
        <v>24</v>
      </c>
    </row>
    <row r="1619" spans="1:14" x14ac:dyDescent="0.25">
      <c r="A1619" t="s">
        <v>3666</v>
      </c>
      <c r="B1619" t="s">
        <v>3667</v>
      </c>
      <c r="C1619" t="s">
        <v>529</v>
      </c>
      <c r="D1619" t="s">
        <v>21</v>
      </c>
      <c r="E1619">
        <v>98033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43571</v>
      </c>
      <c r="L1619" t="s">
        <v>26</v>
      </c>
      <c r="N1619" t="s">
        <v>24</v>
      </c>
    </row>
    <row r="1620" spans="1:14" x14ac:dyDescent="0.25">
      <c r="A1620" t="s">
        <v>3668</v>
      </c>
      <c r="B1620" t="s">
        <v>3669</v>
      </c>
      <c r="C1620" t="s">
        <v>37</v>
      </c>
      <c r="D1620" t="s">
        <v>21</v>
      </c>
      <c r="E1620">
        <v>99336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43571</v>
      </c>
      <c r="L1620" t="s">
        <v>26</v>
      </c>
      <c r="N1620" t="s">
        <v>24</v>
      </c>
    </row>
    <row r="1621" spans="1:14" x14ac:dyDescent="0.25">
      <c r="A1621" t="s">
        <v>3670</v>
      </c>
      <c r="B1621" t="s">
        <v>3671</v>
      </c>
      <c r="C1621" t="s">
        <v>555</v>
      </c>
      <c r="D1621" t="s">
        <v>21</v>
      </c>
      <c r="E1621">
        <v>98052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43571</v>
      </c>
      <c r="L1621" t="s">
        <v>26</v>
      </c>
      <c r="N1621" t="s">
        <v>24</v>
      </c>
    </row>
    <row r="1622" spans="1:14" x14ac:dyDescent="0.25">
      <c r="A1622" t="s">
        <v>3672</v>
      </c>
      <c r="B1622" t="s">
        <v>3673</v>
      </c>
      <c r="C1622" t="s">
        <v>37</v>
      </c>
      <c r="D1622" t="s">
        <v>21</v>
      </c>
      <c r="E1622">
        <v>99336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43571</v>
      </c>
      <c r="L1622" t="s">
        <v>26</v>
      </c>
      <c r="N1622" t="s">
        <v>24</v>
      </c>
    </row>
    <row r="1623" spans="1:14" x14ac:dyDescent="0.25">
      <c r="A1623" t="s">
        <v>3674</v>
      </c>
      <c r="B1623" t="s">
        <v>3675</v>
      </c>
      <c r="C1623" t="s">
        <v>108</v>
      </c>
      <c r="D1623" t="s">
        <v>21</v>
      </c>
      <c r="E1623">
        <v>98204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43571</v>
      </c>
      <c r="L1623" t="s">
        <v>26</v>
      </c>
      <c r="N1623" t="s">
        <v>24</v>
      </c>
    </row>
    <row r="1624" spans="1:14" x14ac:dyDescent="0.25">
      <c r="A1624" t="s">
        <v>3676</v>
      </c>
      <c r="B1624" t="s">
        <v>3677</v>
      </c>
      <c r="C1624" t="s">
        <v>56</v>
      </c>
      <c r="D1624" t="s">
        <v>21</v>
      </c>
      <c r="E1624">
        <v>99354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43571</v>
      </c>
      <c r="L1624" t="s">
        <v>26</v>
      </c>
      <c r="N1624" t="s">
        <v>24</v>
      </c>
    </row>
    <row r="1625" spans="1:14" x14ac:dyDescent="0.25">
      <c r="A1625" t="s">
        <v>3678</v>
      </c>
      <c r="B1625" t="s">
        <v>3679</v>
      </c>
      <c r="C1625" t="s">
        <v>1563</v>
      </c>
      <c r="D1625" t="s">
        <v>21</v>
      </c>
      <c r="E1625">
        <v>98010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43571</v>
      </c>
      <c r="L1625" t="s">
        <v>26</v>
      </c>
      <c r="N1625" t="s">
        <v>24</v>
      </c>
    </row>
    <row r="1626" spans="1:14" x14ac:dyDescent="0.25">
      <c r="A1626" t="s">
        <v>3680</v>
      </c>
      <c r="B1626" t="s">
        <v>3681</v>
      </c>
      <c r="C1626" t="s">
        <v>529</v>
      </c>
      <c r="D1626" t="s">
        <v>21</v>
      </c>
      <c r="E1626">
        <v>98034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43571</v>
      </c>
      <c r="L1626" t="s">
        <v>26</v>
      </c>
      <c r="N1626" t="s">
        <v>24</v>
      </c>
    </row>
    <row r="1627" spans="1:14" x14ac:dyDescent="0.25">
      <c r="A1627" t="s">
        <v>3682</v>
      </c>
      <c r="B1627" t="s">
        <v>3683</v>
      </c>
      <c r="C1627" t="s">
        <v>529</v>
      </c>
      <c r="D1627" t="s">
        <v>21</v>
      </c>
      <c r="E1627">
        <v>98034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43571</v>
      </c>
      <c r="L1627" t="s">
        <v>26</v>
      </c>
      <c r="N1627" t="s">
        <v>24</v>
      </c>
    </row>
    <row r="1628" spans="1:14" x14ac:dyDescent="0.25">
      <c r="A1628" t="s">
        <v>3684</v>
      </c>
      <c r="B1628" t="s">
        <v>3685</v>
      </c>
      <c r="C1628" t="s">
        <v>529</v>
      </c>
      <c r="D1628" t="s">
        <v>21</v>
      </c>
      <c r="E1628">
        <v>98033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43571</v>
      </c>
      <c r="L1628" t="s">
        <v>26</v>
      </c>
      <c r="N1628" t="s">
        <v>24</v>
      </c>
    </row>
    <row r="1629" spans="1:14" x14ac:dyDescent="0.25">
      <c r="A1629" t="s">
        <v>3686</v>
      </c>
      <c r="B1629" t="s">
        <v>3687</v>
      </c>
      <c r="C1629" t="s">
        <v>209</v>
      </c>
      <c r="D1629" t="s">
        <v>21</v>
      </c>
      <c r="E1629">
        <v>98042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43571</v>
      </c>
      <c r="L1629" t="s">
        <v>26</v>
      </c>
      <c r="N1629" t="s">
        <v>24</v>
      </c>
    </row>
    <row r="1630" spans="1:14" x14ac:dyDescent="0.25">
      <c r="A1630" t="s">
        <v>3690</v>
      </c>
      <c r="B1630" t="s">
        <v>3691</v>
      </c>
      <c r="C1630" t="s">
        <v>20</v>
      </c>
      <c r="D1630" t="s">
        <v>21</v>
      </c>
      <c r="E1630">
        <v>98109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43571</v>
      </c>
      <c r="L1630" t="s">
        <v>26</v>
      </c>
      <c r="N1630" t="s">
        <v>24</v>
      </c>
    </row>
    <row r="1631" spans="1:14" x14ac:dyDescent="0.25">
      <c r="A1631" t="s">
        <v>3692</v>
      </c>
      <c r="B1631" t="s">
        <v>3693</v>
      </c>
      <c r="C1631" t="s">
        <v>3694</v>
      </c>
      <c r="D1631" t="s">
        <v>21</v>
      </c>
      <c r="E1631">
        <v>98042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43571</v>
      </c>
      <c r="L1631" t="s">
        <v>26</v>
      </c>
      <c r="N1631" t="s">
        <v>24</v>
      </c>
    </row>
    <row r="1632" spans="1:14" x14ac:dyDescent="0.25">
      <c r="A1632" t="s">
        <v>176</v>
      </c>
      <c r="B1632" t="s">
        <v>177</v>
      </c>
      <c r="C1632" t="s">
        <v>178</v>
      </c>
      <c r="D1632" t="s">
        <v>21</v>
      </c>
      <c r="E1632">
        <v>98944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43571</v>
      </c>
      <c r="L1632" t="s">
        <v>26</v>
      </c>
      <c r="N1632" t="s">
        <v>24</v>
      </c>
    </row>
    <row r="1633" spans="1:14" x14ac:dyDescent="0.25">
      <c r="A1633" t="s">
        <v>3695</v>
      </c>
      <c r="B1633" t="s">
        <v>3696</v>
      </c>
      <c r="C1633" t="s">
        <v>37</v>
      </c>
      <c r="D1633" t="s">
        <v>21</v>
      </c>
      <c r="E1633">
        <v>99337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43571</v>
      </c>
      <c r="L1633" t="s">
        <v>26</v>
      </c>
      <c r="N1633" t="s">
        <v>24</v>
      </c>
    </row>
    <row r="1634" spans="1:14" x14ac:dyDescent="0.25">
      <c r="A1634" t="s">
        <v>3697</v>
      </c>
      <c r="B1634" t="s">
        <v>3698</v>
      </c>
      <c r="C1634" t="s">
        <v>132</v>
      </c>
      <c r="D1634" t="s">
        <v>21</v>
      </c>
      <c r="E1634">
        <v>99301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43571</v>
      </c>
      <c r="L1634" t="s">
        <v>26</v>
      </c>
      <c r="N1634" t="s">
        <v>24</v>
      </c>
    </row>
    <row r="1635" spans="1:14" x14ac:dyDescent="0.25">
      <c r="A1635" t="s">
        <v>3699</v>
      </c>
      <c r="B1635" t="s">
        <v>3700</v>
      </c>
      <c r="C1635" t="s">
        <v>1387</v>
      </c>
      <c r="D1635" t="s">
        <v>21</v>
      </c>
      <c r="E1635">
        <v>98424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43571</v>
      </c>
      <c r="L1635" t="s">
        <v>26</v>
      </c>
      <c r="N1635" t="s">
        <v>24</v>
      </c>
    </row>
    <row r="1636" spans="1:14" x14ac:dyDescent="0.25">
      <c r="A1636" t="s">
        <v>3701</v>
      </c>
      <c r="B1636" t="s">
        <v>3702</v>
      </c>
      <c r="C1636" t="s">
        <v>1177</v>
      </c>
      <c r="D1636" t="s">
        <v>21</v>
      </c>
      <c r="E1636">
        <v>98932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43570</v>
      </c>
      <c r="L1636" t="s">
        <v>26</v>
      </c>
      <c r="N1636" t="s">
        <v>24</v>
      </c>
    </row>
    <row r="1637" spans="1:14" x14ac:dyDescent="0.25">
      <c r="A1637" t="s">
        <v>3703</v>
      </c>
      <c r="B1637" t="s">
        <v>3704</v>
      </c>
      <c r="C1637" t="s">
        <v>20</v>
      </c>
      <c r="D1637" t="s">
        <v>21</v>
      </c>
      <c r="E1637">
        <v>98109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43570</v>
      </c>
      <c r="L1637" t="s">
        <v>26</v>
      </c>
      <c r="N1637" t="s">
        <v>24</v>
      </c>
    </row>
    <row r="1638" spans="1:14" x14ac:dyDescent="0.25">
      <c r="A1638" t="s">
        <v>3705</v>
      </c>
      <c r="B1638" t="s">
        <v>3706</v>
      </c>
      <c r="C1638" t="s">
        <v>20</v>
      </c>
      <c r="D1638" t="s">
        <v>21</v>
      </c>
      <c r="E1638">
        <v>98109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43570</v>
      </c>
      <c r="L1638" t="s">
        <v>26</v>
      </c>
      <c r="N1638" t="s">
        <v>24</v>
      </c>
    </row>
    <row r="1639" spans="1:14" x14ac:dyDescent="0.25">
      <c r="A1639" t="s">
        <v>3707</v>
      </c>
      <c r="B1639" t="s">
        <v>3708</v>
      </c>
      <c r="C1639" t="s">
        <v>2244</v>
      </c>
      <c r="D1639" t="s">
        <v>21</v>
      </c>
      <c r="E1639">
        <v>98370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43570</v>
      </c>
      <c r="L1639" t="s">
        <v>26</v>
      </c>
      <c r="N1639" t="s">
        <v>24</v>
      </c>
    </row>
    <row r="1640" spans="1:14" x14ac:dyDescent="0.25">
      <c r="A1640" t="s">
        <v>3709</v>
      </c>
      <c r="B1640" t="s">
        <v>3710</v>
      </c>
      <c r="C1640" t="s">
        <v>261</v>
      </c>
      <c r="D1640" t="s">
        <v>21</v>
      </c>
      <c r="E1640">
        <v>99218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43570</v>
      </c>
      <c r="L1640" t="s">
        <v>26</v>
      </c>
      <c r="N1640" t="s">
        <v>24</v>
      </c>
    </row>
    <row r="1641" spans="1:14" x14ac:dyDescent="0.25">
      <c r="A1641" t="s">
        <v>3711</v>
      </c>
      <c r="B1641" t="s">
        <v>3712</v>
      </c>
      <c r="C1641" t="s">
        <v>261</v>
      </c>
      <c r="D1641" t="s">
        <v>21</v>
      </c>
      <c r="E1641">
        <v>99207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43570</v>
      </c>
      <c r="L1641" t="s">
        <v>26</v>
      </c>
      <c r="N1641" t="s">
        <v>24</v>
      </c>
    </row>
    <row r="1642" spans="1:14" x14ac:dyDescent="0.25">
      <c r="A1642" t="s">
        <v>3713</v>
      </c>
      <c r="B1642" t="s">
        <v>3714</v>
      </c>
      <c r="C1642" t="s">
        <v>261</v>
      </c>
      <c r="D1642" t="s">
        <v>21</v>
      </c>
      <c r="E1642">
        <v>99205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43570</v>
      </c>
      <c r="L1642" t="s">
        <v>26</v>
      </c>
      <c r="N1642" t="s">
        <v>24</v>
      </c>
    </row>
    <row r="1643" spans="1:14" x14ac:dyDescent="0.25">
      <c r="A1643" t="s">
        <v>3715</v>
      </c>
      <c r="B1643" t="s">
        <v>3716</v>
      </c>
      <c r="C1643" t="s">
        <v>261</v>
      </c>
      <c r="D1643" t="s">
        <v>21</v>
      </c>
      <c r="E1643">
        <v>99218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43570</v>
      </c>
      <c r="L1643" t="s">
        <v>26</v>
      </c>
      <c r="N1643" t="s">
        <v>24</v>
      </c>
    </row>
    <row r="1644" spans="1:14" x14ac:dyDescent="0.25">
      <c r="A1644" t="s">
        <v>194</v>
      </c>
      <c r="B1644" t="s">
        <v>3717</v>
      </c>
      <c r="C1644" t="s">
        <v>1283</v>
      </c>
      <c r="D1644" t="s">
        <v>21</v>
      </c>
      <c r="E1644">
        <v>98802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43569</v>
      </c>
      <c r="L1644" t="s">
        <v>26</v>
      </c>
      <c r="N1644" t="s">
        <v>24</v>
      </c>
    </row>
    <row r="1645" spans="1:14" x14ac:dyDescent="0.25">
      <c r="A1645" t="s">
        <v>3718</v>
      </c>
      <c r="B1645" t="s">
        <v>3719</v>
      </c>
      <c r="C1645" t="s">
        <v>230</v>
      </c>
      <c r="D1645" t="s">
        <v>21</v>
      </c>
      <c r="E1645">
        <v>98264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43568</v>
      </c>
      <c r="L1645" t="s">
        <v>26</v>
      </c>
      <c r="N1645" t="s">
        <v>24</v>
      </c>
    </row>
    <row r="1646" spans="1:14" x14ac:dyDescent="0.25">
      <c r="A1646" t="s">
        <v>3720</v>
      </c>
      <c r="B1646" t="s">
        <v>3721</v>
      </c>
      <c r="C1646" t="s">
        <v>227</v>
      </c>
      <c r="D1646" t="s">
        <v>21</v>
      </c>
      <c r="E1646">
        <v>98229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43568</v>
      </c>
      <c r="L1646" t="s">
        <v>26</v>
      </c>
      <c r="N1646" t="s">
        <v>24</v>
      </c>
    </row>
    <row r="1647" spans="1:14" x14ac:dyDescent="0.25">
      <c r="A1647" t="s">
        <v>3722</v>
      </c>
      <c r="B1647" t="s">
        <v>3723</v>
      </c>
      <c r="C1647" t="s">
        <v>2162</v>
      </c>
      <c r="D1647" t="s">
        <v>21</v>
      </c>
      <c r="E1647">
        <v>98826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43568</v>
      </c>
      <c r="L1647" t="s">
        <v>26</v>
      </c>
      <c r="N1647" t="s">
        <v>24</v>
      </c>
    </row>
    <row r="1648" spans="1:14" x14ac:dyDescent="0.25">
      <c r="A1648" t="s">
        <v>3724</v>
      </c>
      <c r="B1648" t="s">
        <v>3725</v>
      </c>
      <c r="C1648" t="s">
        <v>1331</v>
      </c>
      <c r="D1648" t="s">
        <v>21</v>
      </c>
      <c r="E1648">
        <v>98244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43568</v>
      </c>
      <c r="L1648" t="s">
        <v>26</v>
      </c>
      <c r="N1648" t="s">
        <v>24</v>
      </c>
    </row>
    <row r="1649" spans="1:14" x14ac:dyDescent="0.25">
      <c r="A1649" t="s">
        <v>3726</v>
      </c>
      <c r="B1649" t="s">
        <v>3727</v>
      </c>
      <c r="C1649" t="s">
        <v>1964</v>
      </c>
      <c r="D1649" t="s">
        <v>21</v>
      </c>
      <c r="E1649">
        <v>98858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43568</v>
      </c>
      <c r="L1649" t="s">
        <v>26</v>
      </c>
      <c r="N1649" t="s">
        <v>24</v>
      </c>
    </row>
    <row r="1650" spans="1:14" x14ac:dyDescent="0.25">
      <c r="A1650" t="s">
        <v>3728</v>
      </c>
      <c r="B1650" t="s">
        <v>3729</v>
      </c>
      <c r="C1650" t="s">
        <v>230</v>
      </c>
      <c r="D1650" t="s">
        <v>21</v>
      </c>
      <c r="E1650">
        <v>98264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43568</v>
      </c>
      <c r="L1650" t="s">
        <v>26</v>
      </c>
      <c r="N1650" t="s">
        <v>24</v>
      </c>
    </row>
    <row r="1651" spans="1:14" x14ac:dyDescent="0.25">
      <c r="A1651" t="s">
        <v>3730</v>
      </c>
      <c r="B1651" t="s">
        <v>3731</v>
      </c>
      <c r="C1651" t="s">
        <v>1964</v>
      </c>
      <c r="D1651" t="s">
        <v>21</v>
      </c>
      <c r="E1651">
        <v>98858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43568</v>
      </c>
      <c r="L1651" t="s">
        <v>26</v>
      </c>
      <c r="N1651" t="s">
        <v>24</v>
      </c>
    </row>
    <row r="1652" spans="1:14" x14ac:dyDescent="0.25">
      <c r="A1652" t="s">
        <v>3732</v>
      </c>
      <c r="B1652" t="s">
        <v>3733</v>
      </c>
      <c r="C1652" t="s">
        <v>3217</v>
      </c>
      <c r="D1652" t="s">
        <v>21</v>
      </c>
      <c r="E1652">
        <v>98843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43568</v>
      </c>
      <c r="L1652" t="s">
        <v>26</v>
      </c>
      <c r="N1652" t="s">
        <v>24</v>
      </c>
    </row>
    <row r="1653" spans="1:14" x14ac:dyDescent="0.25">
      <c r="A1653" t="s">
        <v>3734</v>
      </c>
      <c r="B1653" t="s">
        <v>3735</v>
      </c>
      <c r="C1653" t="s">
        <v>2162</v>
      </c>
      <c r="D1653" t="s">
        <v>21</v>
      </c>
      <c r="E1653">
        <v>98826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43568</v>
      </c>
      <c r="L1653" t="s">
        <v>26</v>
      </c>
      <c r="N1653" t="s">
        <v>24</v>
      </c>
    </row>
    <row r="1654" spans="1:14" x14ac:dyDescent="0.25">
      <c r="A1654" t="s">
        <v>225</v>
      </c>
      <c r="B1654" t="s">
        <v>226</v>
      </c>
      <c r="C1654" t="s">
        <v>227</v>
      </c>
      <c r="D1654" t="s">
        <v>21</v>
      </c>
      <c r="E1654">
        <v>98226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43567</v>
      </c>
      <c r="L1654" t="s">
        <v>26</v>
      </c>
      <c r="N1654" t="s">
        <v>24</v>
      </c>
    </row>
    <row r="1655" spans="1:14" x14ac:dyDescent="0.25">
      <c r="A1655" t="s">
        <v>3736</v>
      </c>
      <c r="B1655" t="s">
        <v>3737</v>
      </c>
      <c r="C1655" t="s">
        <v>377</v>
      </c>
      <c r="D1655" t="s">
        <v>21</v>
      </c>
      <c r="E1655">
        <v>98027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43567</v>
      </c>
      <c r="L1655" t="s">
        <v>26</v>
      </c>
      <c r="N1655" t="s">
        <v>24</v>
      </c>
    </row>
    <row r="1656" spans="1:14" x14ac:dyDescent="0.25">
      <c r="A1656" t="s">
        <v>3738</v>
      </c>
      <c r="B1656" t="s">
        <v>3739</v>
      </c>
      <c r="C1656" t="s">
        <v>614</v>
      </c>
      <c r="D1656" t="s">
        <v>21</v>
      </c>
      <c r="E1656">
        <v>98674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43567</v>
      </c>
      <c r="L1656" t="s">
        <v>26</v>
      </c>
      <c r="N1656" t="s">
        <v>24</v>
      </c>
    </row>
    <row r="1657" spans="1:14" x14ac:dyDescent="0.25">
      <c r="A1657" t="s">
        <v>228</v>
      </c>
      <c r="B1657" t="s">
        <v>229</v>
      </c>
      <c r="C1657" t="s">
        <v>230</v>
      </c>
      <c r="D1657" t="s">
        <v>21</v>
      </c>
      <c r="E1657">
        <v>98264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43567</v>
      </c>
      <c r="L1657" t="s">
        <v>26</v>
      </c>
      <c r="N1657" t="s">
        <v>24</v>
      </c>
    </row>
    <row r="1658" spans="1:14" x14ac:dyDescent="0.25">
      <c r="A1658" t="s">
        <v>3740</v>
      </c>
      <c r="B1658" t="s">
        <v>3741</v>
      </c>
      <c r="C1658" t="s">
        <v>1347</v>
      </c>
      <c r="D1658" t="s">
        <v>21</v>
      </c>
      <c r="E1658">
        <v>98248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43567</v>
      </c>
      <c r="L1658" t="s">
        <v>26</v>
      </c>
      <c r="N1658" t="s">
        <v>24</v>
      </c>
    </row>
    <row r="1659" spans="1:14" x14ac:dyDescent="0.25">
      <c r="A1659" t="s">
        <v>3742</v>
      </c>
      <c r="B1659" t="s">
        <v>3743</v>
      </c>
      <c r="C1659" t="s">
        <v>3744</v>
      </c>
      <c r="D1659" t="s">
        <v>21</v>
      </c>
      <c r="E1659">
        <v>98601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43567</v>
      </c>
      <c r="L1659" t="s">
        <v>26</v>
      </c>
      <c r="N1659" t="s">
        <v>24</v>
      </c>
    </row>
    <row r="1660" spans="1:14" x14ac:dyDescent="0.25">
      <c r="A1660" t="s">
        <v>3745</v>
      </c>
      <c r="B1660" t="s">
        <v>3746</v>
      </c>
      <c r="C1660" t="s">
        <v>3608</v>
      </c>
      <c r="D1660" t="s">
        <v>21</v>
      </c>
      <c r="E1660">
        <v>98295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43567</v>
      </c>
      <c r="L1660" t="s">
        <v>26</v>
      </c>
      <c r="N1660" t="s">
        <v>24</v>
      </c>
    </row>
    <row r="1661" spans="1:14" x14ac:dyDescent="0.25">
      <c r="A1661" t="s">
        <v>3747</v>
      </c>
      <c r="B1661" t="s">
        <v>3748</v>
      </c>
      <c r="C1661" t="s">
        <v>255</v>
      </c>
      <c r="D1661" t="s">
        <v>21</v>
      </c>
      <c r="E1661">
        <v>98626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43567</v>
      </c>
      <c r="L1661" t="s">
        <v>26</v>
      </c>
      <c r="N1661" t="s">
        <v>24</v>
      </c>
    </row>
    <row r="1662" spans="1:14" x14ac:dyDescent="0.25">
      <c r="A1662" t="s">
        <v>3749</v>
      </c>
      <c r="B1662" t="s">
        <v>3750</v>
      </c>
      <c r="C1662" t="s">
        <v>20</v>
      </c>
      <c r="D1662" t="s">
        <v>21</v>
      </c>
      <c r="E1662">
        <v>98101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43567</v>
      </c>
      <c r="L1662" t="s">
        <v>26</v>
      </c>
      <c r="N1662" t="s">
        <v>24</v>
      </c>
    </row>
    <row r="1663" spans="1:14" x14ac:dyDescent="0.25">
      <c r="A1663" t="s">
        <v>3751</v>
      </c>
      <c r="B1663" t="s">
        <v>3752</v>
      </c>
      <c r="C1663" t="s">
        <v>1542</v>
      </c>
      <c r="D1663" t="s">
        <v>21</v>
      </c>
      <c r="E1663">
        <v>98362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43567</v>
      </c>
      <c r="L1663" t="s">
        <v>26</v>
      </c>
      <c r="N1663" t="s">
        <v>24</v>
      </c>
    </row>
    <row r="1664" spans="1:14" x14ac:dyDescent="0.25">
      <c r="A1664" t="s">
        <v>194</v>
      </c>
      <c r="B1664" t="s">
        <v>195</v>
      </c>
      <c r="C1664" t="s">
        <v>196</v>
      </c>
      <c r="D1664" t="s">
        <v>21</v>
      </c>
      <c r="E1664">
        <v>98564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43567</v>
      </c>
      <c r="L1664" t="s">
        <v>26</v>
      </c>
      <c r="N1664" t="s">
        <v>24</v>
      </c>
    </row>
    <row r="1665" spans="1:14" x14ac:dyDescent="0.25">
      <c r="A1665" t="s">
        <v>3753</v>
      </c>
      <c r="B1665" t="s">
        <v>3754</v>
      </c>
      <c r="C1665" t="s">
        <v>1542</v>
      </c>
      <c r="D1665" t="s">
        <v>21</v>
      </c>
      <c r="E1665">
        <v>98363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43567</v>
      </c>
      <c r="L1665" t="s">
        <v>26</v>
      </c>
      <c r="N1665" t="s">
        <v>24</v>
      </c>
    </row>
    <row r="1666" spans="1:14" x14ac:dyDescent="0.25">
      <c r="A1666" t="s">
        <v>3755</v>
      </c>
      <c r="B1666" t="s">
        <v>3756</v>
      </c>
      <c r="C1666" t="s">
        <v>492</v>
      </c>
      <c r="D1666" t="s">
        <v>21</v>
      </c>
      <c r="E1666">
        <v>98503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43566</v>
      </c>
      <c r="L1666" t="s">
        <v>26</v>
      </c>
      <c r="N1666" t="s">
        <v>24</v>
      </c>
    </row>
    <row r="1667" spans="1:14" x14ac:dyDescent="0.25">
      <c r="A1667" t="s">
        <v>3757</v>
      </c>
      <c r="B1667" t="s">
        <v>3758</v>
      </c>
      <c r="C1667" t="s">
        <v>454</v>
      </c>
      <c r="D1667" t="s">
        <v>21</v>
      </c>
      <c r="E1667">
        <v>98007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43566</v>
      </c>
      <c r="L1667" t="s">
        <v>26</v>
      </c>
      <c r="N1667" t="s">
        <v>24</v>
      </c>
    </row>
    <row r="1668" spans="1:14" x14ac:dyDescent="0.25">
      <c r="A1668" t="s">
        <v>3760</v>
      </c>
      <c r="B1668" t="s">
        <v>3761</v>
      </c>
      <c r="C1668" t="s">
        <v>3762</v>
      </c>
      <c r="D1668" t="s">
        <v>21</v>
      </c>
      <c r="E1668">
        <v>98501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43566</v>
      </c>
      <c r="L1668" t="s">
        <v>26</v>
      </c>
      <c r="N1668" t="s">
        <v>24</v>
      </c>
    </row>
    <row r="1669" spans="1:14" x14ac:dyDescent="0.25">
      <c r="A1669" t="s">
        <v>3763</v>
      </c>
      <c r="B1669" t="s">
        <v>3764</v>
      </c>
      <c r="C1669" t="s">
        <v>492</v>
      </c>
      <c r="D1669" t="s">
        <v>21</v>
      </c>
      <c r="E1669">
        <v>98503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43566</v>
      </c>
      <c r="L1669" t="s">
        <v>26</v>
      </c>
      <c r="N1669" t="s">
        <v>24</v>
      </c>
    </row>
    <row r="1670" spans="1:14" x14ac:dyDescent="0.25">
      <c r="A1670" t="s">
        <v>3766</v>
      </c>
      <c r="B1670" t="s">
        <v>3767</v>
      </c>
      <c r="C1670" t="s">
        <v>460</v>
      </c>
      <c r="D1670" t="s">
        <v>21</v>
      </c>
      <c r="E1670">
        <v>98290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43566</v>
      </c>
      <c r="L1670" t="s">
        <v>26</v>
      </c>
      <c r="N1670" t="s">
        <v>24</v>
      </c>
    </row>
    <row r="1671" spans="1:14" x14ac:dyDescent="0.25">
      <c r="A1671" t="s">
        <v>3770</v>
      </c>
      <c r="B1671" t="s">
        <v>3771</v>
      </c>
      <c r="C1671" t="s">
        <v>1203</v>
      </c>
      <c r="D1671" t="s">
        <v>21</v>
      </c>
      <c r="E1671">
        <v>98059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43566</v>
      </c>
      <c r="L1671" t="s">
        <v>26</v>
      </c>
      <c r="N1671" t="s">
        <v>24</v>
      </c>
    </row>
    <row r="1672" spans="1:14" x14ac:dyDescent="0.25">
      <c r="A1672" t="s">
        <v>818</v>
      </c>
      <c r="B1672" t="s">
        <v>3772</v>
      </c>
      <c r="C1672" t="s">
        <v>20</v>
      </c>
      <c r="D1672" t="s">
        <v>21</v>
      </c>
      <c r="E1672">
        <v>98103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43566</v>
      </c>
      <c r="L1672" t="s">
        <v>26</v>
      </c>
      <c r="N1672" t="s">
        <v>24</v>
      </c>
    </row>
    <row r="1673" spans="1:14" x14ac:dyDescent="0.25">
      <c r="A1673" t="s">
        <v>242</v>
      </c>
      <c r="B1673" t="s">
        <v>3773</v>
      </c>
      <c r="C1673" t="s">
        <v>454</v>
      </c>
      <c r="D1673" t="s">
        <v>21</v>
      </c>
      <c r="E1673">
        <v>98007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43566</v>
      </c>
      <c r="L1673" t="s">
        <v>26</v>
      </c>
      <c r="N1673" t="s">
        <v>24</v>
      </c>
    </row>
    <row r="1674" spans="1:14" x14ac:dyDescent="0.25">
      <c r="A1674" t="s">
        <v>3774</v>
      </c>
      <c r="B1674" t="s">
        <v>3775</v>
      </c>
      <c r="C1674" t="s">
        <v>492</v>
      </c>
      <c r="D1674" t="s">
        <v>21</v>
      </c>
      <c r="E1674">
        <v>98503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43566</v>
      </c>
      <c r="L1674" t="s">
        <v>26</v>
      </c>
      <c r="N1674" t="s">
        <v>24</v>
      </c>
    </row>
    <row r="1675" spans="1:14" x14ac:dyDescent="0.25">
      <c r="A1675" t="s">
        <v>3777</v>
      </c>
      <c r="B1675" t="s">
        <v>3778</v>
      </c>
      <c r="C1675" t="s">
        <v>20</v>
      </c>
      <c r="D1675" t="s">
        <v>21</v>
      </c>
      <c r="E1675">
        <v>98103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43566</v>
      </c>
      <c r="L1675" t="s">
        <v>26</v>
      </c>
      <c r="N1675" t="s">
        <v>24</v>
      </c>
    </row>
    <row r="1676" spans="1:14" x14ac:dyDescent="0.25">
      <c r="A1676" t="s">
        <v>3779</v>
      </c>
      <c r="B1676" t="s">
        <v>3780</v>
      </c>
      <c r="C1676" t="s">
        <v>3762</v>
      </c>
      <c r="D1676" t="s">
        <v>21</v>
      </c>
      <c r="E1676">
        <v>98501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43566</v>
      </c>
      <c r="L1676" t="s">
        <v>26</v>
      </c>
      <c r="N1676" t="s">
        <v>24</v>
      </c>
    </row>
    <row r="1677" spans="1:14" x14ac:dyDescent="0.25">
      <c r="A1677" t="s">
        <v>3781</v>
      </c>
      <c r="B1677" t="s">
        <v>3782</v>
      </c>
      <c r="C1677" t="s">
        <v>525</v>
      </c>
      <c r="D1677" t="s">
        <v>21</v>
      </c>
      <c r="E1677">
        <v>98271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43566</v>
      </c>
      <c r="L1677" t="s">
        <v>26</v>
      </c>
      <c r="N1677" t="s">
        <v>24</v>
      </c>
    </row>
    <row r="1678" spans="1:14" x14ac:dyDescent="0.25">
      <c r="A1678" t="s">
        <v>3784</v>
      </c>
      <c r="B1678" t="s">
        <v>3785</v>
      </c>
      <c r="C1678" t="s">
        <v>898</v>
      </c>
      <c r="D1678" t="s">
        <v>21</v>
      </c>
      <c r="E1678">
        <v>98252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43566</v>
      </c>
      <c r="L1678" t="s">
        <v>26</v>
      </c>
      <c r="N1678" t="s">
        <v>24</v>
      </c>
    </row>
    <row r="1679" spans="1:14" x14ac:dyDescent="0.25">
      <c r="A1679" t="s">
        <v>3508</v>
      </c>
      <c r="B1679" t="s">
        <v>3790</v>
      </c>
      <c r="C1679" t="s">
        <v>525</v>
      </c>
      <c r="D1679" t="s">
        <v>21</v>
      </c>
      <c r="E1679">
        <v>98258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43566</v>
      </c>
      <c r="L1679" t="s">
        <v>26</v>
      </c>
      <c r="N1679" t="s">
        <v>24</v>
      </c>
    </row>
    <row r="1680" spans="1:14" x14ac:dyDescent="0.25">
      <c r="A1680" t="s">
        <v>3791</v>
      </c>
      <c r="B1680" t="s">
        <v>3792</v>
      </c>
      <c r="C1680" t="s">
        <v>632</v>
      </c>
      <c r="D1680" t="s">
        <v>21</v>
      </c>
      <c r="E1680">
        <v>98037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43565</v>
      </c>
      <c r="L1680" t="s">
        <v>26</v>
      </c>
      <c r="N1680" t="s">
        <v>24</v>
      </c>
    </row>
    <row r="1681" spans="1:14" x14ac:dyDescent="0.25">
      <c r="A1681" t="s">
        <v>3793</v>
      </c>
      <c r="B1681" t="s">
        <v>3794</v>
      </c>
      <c r="C1681" t="s">
        <v>56</v>
      </c>
      <c r="D1681" t="s">
        <v>21</v>
      </c>
      <c r="E1681">
        <v>99352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43565</v>
      </c>
      <c r="L1681" t="s">
        <v>26</v>
      </c>
      <c r="N1681" t="s">
        <v>24</v>
      </c>
    </row>
    <row r="1682" spans="1:14" x14ac:dyDescent="0.25">
      <c r="A1682" t="s">
        <v>3795</v>
      </c>
      <c r="B1682" t="s">
        <v>3796</v>
      </c>
      <c r="C1682" t="s">
        <v>898</v>
      </c>
      <c r="D1682" t="s">
        <v>21</v>
      </c>
      <c r="E1682">
        <v>98252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43565</v>
      </c>
      <c r="L1682" t="s">
        <v>26</v>
      </c>
      <c r="N1682" t="s">
        <v>24</v>
      </c>
    </row>
    <row r="1683" spans="1:14" x14ac:dyDescent="0.25">
      <c r="A1683" t="s">
        <v>111</v>
      </c>
      <c r="B1683" t="s">
        <v>3797</v>
      </c>
      <c r="C1683" t="s">
        <v>132</v>
      </c>
      <c r="D1683" t="s">
        <v>21</v>
      </c>
      <c r="E1683">
        <v>99301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43565</v>
      </c>
      <c r="L1683" t="s">
        <v>26</v>
      </c>
      <c r="N1683" t="s">
        <v>24</v>
      </c>
    </row>
    <row r="1684" spans="1:14" x14ac:dyDescent="0.25">
      <c r="A1684">
        <v>76</v>
      </c>
      <c r="B1684" t="s">
        <v>3798</v>
      </c>
      <c r="C1684" t="s">
        <v>206</v>
      </c>
      <c r="D1684" t="s">
        <v>21</v>
      </c>
      <c r="E1684">
        <v>98272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43565</v>
      </c>
      <c r="L1684" t="s">
        <v>26</v>
      </c>
      <c r="N1684" t="s">
        <v>24</v>
      </c>
    </row>
    <row r="1685" spans="1:14" x14ac:dyDescent="0.25">
      <c r="A1685" t="s">
        <v>3799</v>
      </c>
      <c r="B1685" t="s">
        <v>3800</v>
      </c>
      <c r="C1685" t="s">
        <v>1145</v>
      </c>
      <c r="D1685" t="s">
        <v>21</v>
      </c>
      <c r="E1685">
        <v>98294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43565</v>
      </c>
      <c r="L1685" t="s">
        <v>26</v>
      </c>
      <c r="N1685" t="s">
        <v>24</v>
      </c>
    </row>
    <row r="1686" spans="1:14" x14ac:dyDescent="0.25">
      <c r="A1686" t="s">
        <v>3801</v>
      </c>
      <c r="B1686" t="s">
        <v>3802</v>
      </c>
      <c r="C1686" t="s">
        <v>236</v>
      </c>
      <c r="D1686" t="s">
        <v>21</v>
      </c>
      <c r="E1686">
        <v>98406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43565</v>
      </c>
      <c r="L1686" t="s">
        <v>26</v>
      </c>
      <c r="N1686" t="s">
        <v>24</v>
      </c>
    </row>
    <row r="1687" spans="1:14" x14ac:dyDescent="0.25">
      <c r="A1687" t="s">
        <v>2371</v>
      </c>
      <c r="B1687" t="s">
        <v>3803</v>
      </c>
      <c r="C1687" t="s">
        <v>898</v>
      </c>
      <c r="D1687" t="s">
        <v>21</v>
      </c>
      <c r="E1687">
        <v>98252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43565</v>
      </c>
      <c r="L1687" t="s">
        <v>26</v>
      </c>
      <c r="N1687" t="s">
        <v>24</v>
      </c>
    </row>
    <row r="1688" spans="1:14" x14ac:dyDescent="0.25">
      <c r="A1688" t="s">
        <v>242</v>
      </c>
      <c r="B1688" t="s">
        <v>3804</v>
      </c>
      <c r="C1688" t="s">
        <v>206</v>
      </c>
      <c r="D1688" t="s">
        <v>21</v>
      </c>
      <c r="E1688">
        <v>98272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43565</v>
      </c>
      <c r="L1688" t="s">
        <v>26</v>
      </c>
      <c r="N1688" t="s">
        <v>24</v>
      </c>
    </row>
    <row r="1689" spans="1:14" x14ac:dyDescent="0.25">
      <c r="A1689" t="s">
        <v>3805</v>
      </c>
      <c r="B1689" t="s">
        <v>3806</v>
      </c>
      <c r="C1689" t="s">
        <v>3807</v>
      </c>
      <c r="D1689" t="s">
        <v>21</v>
      </c>
      <c r="E1689">
        <v>99326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43565</v>
      </c>
      <c r="L1689" t="s">
        <v>26</v>
      </c>
      <c r="N1689" t="s">
        <v>24</v>
      </c>
    </row>
    <row r="1690" spans="1:14" x14ac:dyDescent="0.25">
      <c r="A1690" t="s">
        <v>3808</v>
      </c>
      <c r="B1690" t="s">
        <v>3809</v>
      </c>
      <c r="C1690" t="s">
        <v>236</v>
      </c>
      <c r="D1690" t="s">
        <v>21</v>
      </c>
      <c r="E1690">
        <v>98406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43565</v>
      </c>
      <c r="L1690" t="s">
        <v>26</v>
      </c>
      <c r="N1690" t="s">
        <v>24</v>
      </c>
    </row>
    <row r="1691" spans="1:14" x14ac:dyDescent="0.25">
      <c r="A1691" t="s">
        <v>3810</v>
      </c>
      <c r="B1691" t="s">
        <v>3811</v>
      </c>
      <c r="C1691" t="s">
        <v>206</v>
      </c>
      <c r="D1691" t="s">
        <v>21</v>
      </c>
      <c r="E1691">
        <v>98272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43565</v>
      </c>
      <c r="L1691" t="s">
        <v>26</v>
      </c>
      <c r="N1691" t="s">
        <v>24</v>
      </c>
    </row>
    <row r="1692" spans="1:14" x14ac:dyDescent="0.25">
      <c r="A1692" t="s">
        <v>3812</v>
      </c>
      <c r="B1692" t="s">
        <v>3813</v>
      </c>
      <c r="C1692" t="s">
        <v>1558</v>
      </c>
      <c r="D1692" t="s">
        <v>21</v>
      </c>
      <c r="E1692">
        <v>98569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43565</v>
      </c>
      <c r="L1692" t="s">
        <v>26</v>
      </c>
      <c r="N1692" t="s">
        <v>24</v>
      </c>
    </row>
    <row r="1693" spans="1:14" x14ac:dyDescent="0.25">
      <c r="A1693" t="s">
        <v>3814</v>
      </c>
      <c r="B1693" t="s">
        <v>3815</v>
      </c>
      <c r="C1693" t="s">
        <v>3816</v>
      </c>
      <c r="D1693" t="s">
        <v>21</v>
      </c>
      <c r="E1693">
        <v>98014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43565</v>
      </c>
      <c r="L1693" t="s">
        <v>26</v>
      </c>
      <c r="N1693" t="s">
        <v>24</v>
      </c>
    </row>
    <row r="1694" spans="1:14" x14ac:dyDescent="0.25">
      <c r="A1694" t="s">
        <v>3818</v>
      </c>
      <c r="B1694" t="s">
        <v>3819</v>
      </c>
      <c r="C1694" t="s">
        <v>209</v>
      </c>
      <c r="D1694" t="s">
        <v>21</v>
      </c>
      <c r="E1694">
        <v>98032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43565</v>
      </c>
      <c r="L1694" t="s">
        <v>26</v>
      </c>
      <c r="N1694" t="s">
        <v>24</v>
      </c>
    </row>
    <row r="1695" spans="1:14" x14ac:dyDescent="0.25">
      <c r="A1695" t="s">
        <v>3820</v>
      </c>
      <c r="B1695" t="s">
        <v>3821</v>
      </c>
      <c r="C1695" t="s">
        <v>1145</v>
      </c>
      <c r="D1695" t="s">
        <v>21</v>
      </c>
      <c r="E1695">
        <v>98294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43565</v>
      </c>
      <c r="L1695" t="s">
        <v>26</v>
      </c>
      <c r="N1695" t="s">
        <v>24</v>
      </c>
    </row>
    <row r="1696" spans="1:14" x14ac:dyDescent="0.25">
      <c r="A1696" t="s">
        <v>3822</v>
      </c>
      <c r="B1696" t="s">
        <v>3823</v>
      </c>
      <c r="C1696" t="s">
        <v>1688</v>
      </c>
      <c r="D1696" t="s">
        <v>21</v>
      </c>
      <c r="E1696">
        <v>98198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43565</v>
      </c>
      <c r="L1696" t="s">
        <v>26</v>
      </c>
      <c r="N1696" t="s">
        <v>24</v>
      </c>
    </row>
    <row r="1697" spans="1:14" x14ac:dyDescent="0.25">
      <c r="A1697" t="s">
        <v>3824</v>
      </c>
      <c r="B1697" t="s">
        <v>3825</v>
      </c>
      <c r="C1697" t="s">
        <v>165</v>
      </c>
      <c r="D1697" t="s">
        <v>21</v>
      </c>
      <c r="E1697">
        <v>98374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43564</v>
      </c>
      <c r="L1697" t="s">
        <v>26</v>
      </c>
      <c r="N1697" t="s">
        <v>24</v>
      </c>
    </row>
    <row r="1698" spans="1:14" x14ac:dyDescent="0.25">
      <c r="A1698" t="s">
        <v>3826</v>
      </c>
      <c r="B1698" t="s">
        <v>3827</v>
      </c>
      <c r="C1698" t="s">
        <v>20</v>
      </c>
      <c r="D1698" t="s">
        <v>21</v>
      </c>
      <c r="E1698">
        <v>98125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43564</v>
      </c>
      <c r="L1698" t="s">
        <v>26</v>
      </c>
      <c r="N1698" t="s">
        <v>24</v>
      </c>
    </row>
    <row r="1699" spans="1:14" x14ac:dyDescent="0.25">
      <c r="A1699" t="s">
        <v>3828</v>
      </c>
      <c r="B1699" t="s">
        <v>3829</v>
      </c>
      <c r="C1699" t="s">
        <v>218</v>
      </c>
      <c r="D1699" t="s">
        <v>21</v>
      </c>
      <c r="E1699">
        <v>98391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43564</v>
      </c>
      <c r="L1699" t="s">
        <v>26</v>
      </c>
      <c r="N1699" t="s">
        <v>24</v>
      </c>
    </row>
    <row r="1700" spans="1:14" x14ac:dyDescent="0.25">
      <c r="A1700" t="s">
        <v>3830</v>
      </c>
      <c r="B1700" t="s">
        <v>3831</v>
      </c>
      <c r="C1700" t="s">
        <v>20</v>
      </c>
      <c r="D1700" t="s">
        <v>21</v>
      </c>
      <c r="E1700">
        <v>98125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43564</v>
      </c>
      <c r="L1700" t="s">
        <v>26</v>
      </c>
      <c r="N1700" t="s">
        <v>24</v>
      </c>
    </row>
    <row r="1701" spans="1:14" x14ac:dyDescent="0.25">
      <c r="A1701" t="s">
        <v>111</v>
      </c>
      <c r="B1701" t="s">
        <v>3832</v>
      </c>
      <c r="C1701" t="s">
        <v>20</v>
      </c>
      <c r="D1701" t="s">
        <v>21</v>
      </c>
      <c r="E1701">
        <v>98125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43564</v>
      </c>
      <c r="L1701" t="s">
        <v>26</v>
      </c>
      <c r="N1701" t="s">
        <v>24</v>
      </c>
    </row>
    <row r="1702" spans="1:14" x14ac:dyDescent="0.25">
      <c r="A1702" t="s">
        <v>111</v>
      </c>
      <c r="B1702" t="s">
        <v>3833</v>
      </c>
      <c r="C1702" t="s">
        <v>20</v>
      </c>
      <c r="D1702" t="s">
        <v>21</v>
      </c>
      <c r="E1702">
        <v>98109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43564</v>
      </c>
      <c r="L1702" t="s">
        <v>26</v>
      </c>
      <c r="N1702" t="s">
        <v>24</v>
      </c>
    </row>
    <row r="1703" spans="1:14" x14ac:dyDescent="0.25">
      <c r="A1703">
        <v>76</v>
      </c>
      <c r="B1703" t="s">
        <v>3834</v>
      </c>
      <c r="C1703" t="s">
        <v>3835</v>
      </c>
      <c r="D1703" t="s">
        <v>21</v>
      </c>
      <c r="E1703">
        <v>98045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43564</v>
      </c>
      <c r="L1703" t="s">
        <v>26</v>
      </c>
      <c r="N1703" t="s">
        <v>24</v>
      </c>
    </row>
    <row r="1704" spans="1:14" x14ac:dyDescent="0.25">
      <c r="A1704" t="s">
        <v>994</v>
      </c>
      <c r="B1704" t="s">
        <v>3836</v>
      </c>
      <c r="C1704" t="s">
        <v>165</v>
      </c>
      <c r="D1704" t="s">
        <v>21</v>
      </c>
      <c r="E1704">
        <v>98375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43564</v>
      </c>
      <c r="L1704" t="s">
        <v>26</v>
      </c>
      <c r="N1704" t="s">
        <v>24</v>
      </c>
    </row>
    <row r="1705" spans="1:14" x14ac:dyDescent="0.25">
      <c r="A1705" t="s">
        <v>3837</v>
      </c>
      <c r="B1705" t="s">
        <v>3838</v>
      </c>
      <c r="C1705" t="s">
        <v>393</v>
      </c>
      <c r="D1705" t="s">
        <v>21</v>
      </c>
      <c r="E1705">
        <v>98812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43564</v>
      </c>
      <c r="L1705" t="s">
        <v>26</v>
      </c>
      <c r="N1705" t="s">
        <v>24</v>
      </c>
    </row>
    <row r="1706" spans="1:14" x14ac:dyDescent="0.25">
      <c r="A1706" t="s">
        <v>3839</v>
      </c>
      <c r="B1706" t="s">
        <v>3840</v>
      </c>
      <c r="C1706" t="s">
        <v>218</v>
      </c>
      <c r="D1706" t="s">
        <v>21</v>
      </c>
      <c r="E1706">
        <v>98391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43564</v>
      </c>
      <c r="L1706" t="s">
        <v>26</v>
      </c>
      <c r="N1706" t="s">
        <v>24</v>
      </c>
    </row>
    <row r="1707" spans="1:14" x14ac:dyDescent="0.25">
      <c r="A1707" t="s">
        <v>607</v>
      </c>
      <c r="B1707" t="s">
        <v>3841</v>
      </c>
      <c r="C1707" t="s">
        <v>3835</v>
      </c>
      <c r="D1707" t="s">
        <v>21</v>
      </c>
      <c r="E1707">
        <v>98045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43564</v>
      </c>
      <c r="L1707" t="s">
        <v>26</v>
      </c>
      <c r="N1707" t="s">
        <v>24</v>
      </c>
    </row>
    <row r="1708" spans="1:14" x14ac:dyDescent="0.25">
      <c r="A1708" t="s">
        <v>818</v>
      </c>
      <c r="B1708" t="s">
        <v>3842</v>
      </c>
      <c r="C1708" t="s">
        <v>218</v>
      </c>
      <c r="D1708" t="s">
        <v>21</v>
      </c>
      <c r="E1708">
        <v>98391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43564</v>
      </c>
      <c r="L1708" t="s">
        <v>26</v>
      </c>
      <c r="N1708" t="s">
        <v>24</v>
      </c>
    </row>
    <row r="1709" spans="1:14" x14ac:dyDescent="0.25">
      <c r="A1709" t="s">
        <v>3843</v>
      </c>
      <c r="B1709" t="s">
        <v>3844</v>
      </c>
      <c r="C1709" t="s">
        <v>151</v>
      </c>
      <c r="D1709" t="s">
        <v>21</v>
      </c>
      <c r="E1709">
        <v>98498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43564</v>
      </c>
      <c r="L1709" t="s">
        <v>26</v>
      </c>
      <c r="N1709" t="s">
        <v>24</v>
      </c>
    </row>
    <row r="1710" spans="1:14" x14ac:dyDescent="0.25">
      <c r="A1710" t="s">
        <v>3845</v>
      </c>
      <c r="B1710" t="s">
        <v>3846</v>
      </c>
      <c r="C1710" t="s">
        <v>218</v>
      </c>
      <c r="D1710" t="s">
        <v>21</v>
      </c>
      <c r="E1710">
        <v>98391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43564</v>
      </c>
      <c r="L1710" t="s">
        <v>26</v>
      </c>
      <c r="N1710" t="s">
        <v>24</v>
      </c>
    </row>
    <row r="1711" spans="1:14" x14ac:dyDescent="0.25">
      <c r="A1711" t="s">
        <v>3847</v>
      </c>
      <c r="B1711" t="s">
        <v>3848</v>
      </c>
      <c r="C1711" t="s">
        <v>37</v>
      </c>
      <c r="D1711" t="s">
        <v>21</v>
      </c>
      <c r="E1711">
        <v>99337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43564</v>
      </c>
      <c r="L1711" t="s">
        <v>26</v>
      </c>
      <c r="N1711" t="s">
        <v>24</v>
      </c>
    </row>
    <row r="1712" spans="1:14" x14ac:dyDescent="0.25">
      <c r="A1712" t="s">
        <v>3849</v>
      </c>
      <c r="B1712" t="s">
        <v>3850</v>
      </c>
      <c r="C1712" t="s">
        <v>3851</v>
      </c>
      <c r="D1712" t="s">
        <v>21</v>
      </c>
      <c r="E1712">
        <v>98862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43564</v>
      </c>
      <c r="L1712" t="s">
        <v>26</v>
      </c>
      <c r="N1712" t="s">
        <v>24</v>
      </c>
    </row>
    <row r="1713" spans="1:14" x14ac:dyDescent="0.25">
      <c r="A1713" t="s">
        <v>3852</v>
      </c>
      <c r="B1713" t="s">
        <v>3853</v>
      </c>
      <c r="C1713" t="s">
        <v>1177</v>
      </c>
      <c r="D1713" t="s">
        <v>21</v>
      </c>
      <c r="E1713">
        <v>98932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43564</v>
      </c>
      <c r="L1713" t="s">
        <v>26</v>
      </c>
      <c r="N1713" t="s">
        <v>24</v>
      </c>
    </row>
    <row r="1714" spans="1:14" x14ac:dyDescent="0.25">
      <c r="A1714" t="s">
        <v>3854</v>
      </c>
      <c r="B1714" t="s">
        <v>3855</v>
      </c>
      <c r="C1714" t="s">
        <v>20</v>
      </c>
      <c r="D1714" t="s">
        <v>21</v>
      </c>
      <c r="E1714">
        <v>98109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43564</v>
      </c>
      <c r="L1714" t="s">
        <v>26</v>
      </c>
      <c r="N1714" t="s">
        <v>24</v>
      </c>
    </row>
    <row r="1715" spans="1:14" x14ac:dyDescent="0.25">
      <c r="A1715" t="s">
        <v>3856</v>
      </c>
      <c r="B1715" t="s">
        <v>3857</v>
      </c>
      <c r="C1715" t="s">
        <v>1998</v>
      </c>
      <c r="D1715" t="s">
        <v>21</v>
      </c>
      <c r="E1715">
        <v>98813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43564</v>
      </c>
      <c r="L1715" t="s">
        <v>26</v>
      </c>
      <c r="N1715" t="s">
        <v>24</v>
      </c>
    </row>
    <row r="1716" spans="1:14" x14ac:dyDescent="0.25">
      <c r="A1716" t="s">
        <v>3858</v>
      </c>
      <c r="B1716" t="s">
        <v>3859</v>
      </c>
      <c r="C1716" t="s">
        <v>20</v>
      </c>
      <c r="D1716" t="s">
        <v>21</v>
      </c>
      <c r="E1716">
        <v>98125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43564</v>
      </c>
      <c r="L1716" t="s">
        <v>26</v>
      </c>
      <c r="N1716" t="s">
        <v>24</v>
      </c>
    </row>
    <row r="1717" spans="1:14" x14ac:dyDescent="0.25">
      <c r="A1717" t="s">
        <v>3860</v>
      </c>
      <c r="B1717" t="s">
        <v>3861</v>
      </c>
      <c r="C1717" t="s">
        <v>3862</v>
      </c>
      <c r="D1717" t="s">
        <v>21</v>
      </c>
      <c r="E1717">
        <v>98022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43564</v>
      </c>
      <c r="L1717" t="s">
        <v>26</v>
      </c>
      <c r="N1717" t="s">
        <v>24</v>
      </c>
    </row>
    <row r="1718" spans="1:14" x14ac:dyDescent="0.25">
      <c r="A1718" t="s">
        <v>77</v>
      </c>
      <c r="B1718" t="s">
        <v>3863</v>
      </c>
      <c r="C1718" t="s">
        <v>20</v>
      </c>
      <c r="D1718" t="s">
        <v>21</v>
      </c>
      <c r="E1718">
        <v>98125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43564</v>
      </c>
      <c r="L1718" t="s">
        <v>26</v>
      </c>
      <c r="N1718" t="s">
        <v>24</v>
      </c>
    </row>
    <row r="1719" spans="1:14" x14ac:dyDescent="0.25">
      <c r="A1719" t="s">
        <v>3864</v>
      </c>
      <c r="B1719" t="s">
        <v>3865</v>
      </c>
      <c r="C1719" t="s">
        <v>3835</v>
      </c>
      <c r="D1719" t="s">
        <v>21</v>
      </c>
      <c r="E1719">
        <v>98045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43564</v>
      </c>
      <c r="L1719" t="s">
        <v>26</v>
      </c>
      <c r="N1719" t="s">
        <v>24</v>
      </c>
    </row>
    <row r="1720" spans="1:14" x14ac:dyDescent="0.25">
      <c r="A1720" t="s">
        <v>3866</v>
      </c>
      <c r="B1720" t="s">
        <v>3867</v>
      </c>
      <c r="C1720" t="s">
        <v>3835</v>
      </c>
      <c r="D1720" t="s">
        <v>21</v>
      </c>
      <c r="E1720">
        <v>98045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43564</v>
      </c>
      <c r="L1720" t="s">
        <v>26</v>
      </c>
      <c r="N1720" t="s">
        <v>24</v>
      </c>
    </row>
    <row r="1721" spans="1:14" x14ac:dyDescent="0.25">
      <c r="A1721" t="s">
        <v>3868</v>
      </c>
      <c r="B1721" t="s">
        <v>3869</v>
      </c>
      <c r="C1721" t="s">
        <v>84</v>
      </c>
      <c r="D1721" t="s">
        <v>21</v>
      </c>
      <c r="E1721">
        <v>98926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43563</v>
      </c>
      <c r="L1721" t="s">
        <v>26</v>
      </c>
      <c r="N1721" t="s">
        <v>24</v>
      </c>
    </row>
    <row r="1722" spans="1:14" x14ac:dyDescent="0.25">
      <c r="A1722" t="s">
        <v>3870</v>
      </c>
      <c r="B1722" t="s">
        <v>3871</v>
      </c>
      <c r="C1722" t="s">
        <v>20</v>
      </c>
      <c r="D1722" t="s">
        <v>21</v>
      </c>
      <c r="E1722">
        <v>98119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43563</v>
      </c>
      <c r="L1722" t="s">
        <v>26</v>
      </c>
      <c r="N1722" t="s">
        <v>24</v>
      </c>
    </row>
    <row r="1723" spans="1:14" x14ac:dyDescent="0.25">
      <c r="A1723" t="s">
        <v>3872</v>
      </c>
      <c r="B1723" t="s">
        <v>3873</v>
      </c>
      <c r="C1723" t="s">
        <v>3874</v>
      </c>
      <c r="D1723" t="s">
        <v>21</v>
      </c>
      <c r="E1723">
        <v>98563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43563</v>
      </c>
      <c r="L1723" t="s">
        <v>26</v>
      </c>
      <c r="N1723" t="s">
        <v>24</v>
      </c>
    </row>
    <row r="1724" spans="1:14" x14ac:dyDescent="0.25">
      <c r="A1724" t="s">
        <v>3875</v>
      </c>
      <c r="B1724" t="s">
        <v>3876</v>
      </c>
      <c r="C1724" t="s">
        <v>1542</v>
      </c>
      <c r="D1724" t="s">
        <v>21</v>
      </c>
      <c r="E1724">
        <v>98362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43563</v>
      </c>
      <c r="L1724" t="s">
        <v>26</v>
      </c>
      <c r="N1724" t="s">
        <v>24</v>
      </c>
    </row>
    <row r="1725" spans="1:14" x14ac:dyDescent="0.25">
      <c r="A1725" t="s">
        <v>3877</v>
      </c>
      <c r="B1725" t="s">
        <v>3878</v>
      </c>
      <c r="C1725" t="s">
        <v>3874</v>
      </c>
      <c r="D1725" t="s">
        <v>21</v>
      </c>
      <c r="E1725">
        <v>98563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43563</v>
      </c>
      <c r="L1725" t="s">
        <v>26</v>
      </c>
      <c r="N1725" t="s">
        <v>24</v>
      </c>
    </row>
    <row r="1726" spans="1:14" x14ac:dyDescent="0.25">
      <c r="A1726" t="s">
        <v>316</v>
      </c>
      <c r="B1726" t="s">
        <v>3879</v>
      </c>
      <c r="C1726" t="s">
        <v>3880</v>
      </c>
      <c r="D1726" t="s">
        <v>21</v>
      </c>
      <c r="E1726">
        <v>98922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43563</v>
      </c>
      <c r="L1726" t="s">
        <v>26</v>
      </c>
      <c r="N1726" t="s">
        <v>24</v>
      </c>
    </row>
    <row r="1727" spans="1:14" x14ac:dyDescent="0.25">
      <c r="A1727" t="s">
        <v>3881</v>
      </c>
      <c r="B1727" t="s">
        <v>3882</v>
      </c>
      <c r="C1727" t="s">
        <v>20</v>
      </c>
      <c r="D1727" t="s">
        <v>21</v>
      </c>
      <c r="E1727">
        <v>98119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43563</v>
      </c>
      <c r="L1727" t="s">
        <v>26</v>
      </c>
      <c r="N1727" t="s">
        <v>24</v>
      </c>
    </row>
    <row r="1728" spans="1:14" x14ac:dyDescent="0.25">
      <c r="A1728" t="s">
        <v>3883</v>
      </c>
      <c r="B1728" t="s">
        <v>3884</v>
      </c>
      <c r="C1728" t="s">
        <v>20</v>
      </c>
      <c r="D1728" t="s">
        <v>21</v>
      </c>
      <c r="E1728">
        <v>98109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43563</v>
      </c>
      <c r="L1728" t="s">
        <v>26</v>
      </c>
      <c r="N1728" t="s">
        <v>24</v>
      </c>
    </row>
    <row r="1729" spans="1:14" x14ac:dyDescent="0.25">
      <c r="A1729" t="s">
        <v>3885</v>
      </c>
      <c r="B1729" t="s">
        <v>3886</v>
      </c>
      <c r="C1729" t="s">
        <v>84</v>
      </c>
      <c r="D1729" t="s">
        <v>21</v>
      </c>
      <c r="E1729">
        <v>98926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43563</v>
      </c>
      <c r="L1729" t="s">
        <v>26</v>
      </c>
      <c r="N1729" t="s">
        <v>24</v>
      </c>
    </row>
    <row r="1730" spans="1:14" x14ac:dyDescent="0.25">
      <c r="A1730" t="s">
        <v>2109</v>
      </c>
      <c r="B1730" t="s">
        <v>3887</v>
      </c>
      <c r="C1730" t="s">
        <v>1904</v>
      </c>
      <c r="D1730" t="s">
        <v>21</v>
      </c>
      <c r="E1730">
        <v>99169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43563</v>
      </c>
      <c r="L1730" t="s">
        <v>26</v>
      </c>
      <c r="N1730" t="s">
        <v>24</v>
      </c>
    </row>
    <row r="1731" spans="1:14" x14ac:dyDescent="0.25">
      <c r="A1731" t="s">
        <v>3888</v>
      </c>
      <c r="B1731" t="s">
        <v>3889</v>
      </c>
      <c r="C1731" t="s">
        <v>3890</v>
      </c>
      <c r="D1731" t="s">
        <v>21</v>
      </c>
      <c r="E1731">
        <v>98940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43563</v>
      </c>
      <c r="L1731" t="s">
        <v>26</v>
      </c>
      <c r="N1731" t="s">
        <v>24</v>
      </c>
    </row>
    <row r="1732" spans="1:14" x14ac:dyDescent="0.25">
      <c r="A1732" t="s">
        <v>3891</v>
      </c>
      <c r="B1732" t="s">
        <v>3892</v>
      </c>
      <c r="C1732" t="s">
        <v>20</v>
      </c>
      <c r="D1732" t="s">
        <v>21</v>
      </c>
      <c r="E1732">
        <v>98109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43563</v>
      </c>
      <c r="L1732" t="s">
        <v>26</v>
      </c>
      <c r="N1732" t="s">
        <v>24</v>
      </c>
    </row>
    <row r="1733" spans="1:14" x14ac:dyDescent="0.25">
      <c r="A1733" t="s">
        <v>3893</v>
      </c>
      <c r="B1733" t="s">
        <v>3894</v>
      </c>
      <c r="C1733" t="s">
        <v>20</v>
      </c>
      <c r="D1733" t="s">
        <v>21</v>
      </c>
      <c r="E1733">
        <v>98121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43563</v>
      </c>
      <c r="L1733" t="s">
        <v>26</v>
      </c>
      <c r="N1733" t="s">
        <v>24</v>
      </c>
    </row>
    <row r="1734" spans="1:14" x14ac:dyDescent="0.25">
      <c r="A1734" t="s">
        <v>3895</v>
      </c>
      <c r="B1734" t="s">
        <v>3896</v>
      </c>
      <c r="C1734" t="s">
        <v>3897</v>
      </c>
      <c r="D1734" t="s">
        <v>21</v>
      </c>
      <c r="E1734">
        <v>98946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43563</v>
      </c>
      <c r="L1734" t="s">
        <v>26</v>
      </c>
      <c r="N1734" t="s">
        <v>24</v>
      </c>
    </row>
    <row r="1735" spans="1:14" x14ac:dyDescent="0.25">
      <c r="A1735" t="s">
        <v>3898</v>
      </c>
      <c r="B1735" t="s">
        <v>3899</v>
      </c>
      <c r="C1735" t="s">
        <v>3880</v>
      </c>
      <c r="D1735" t="s">
        <v>21</v>
      </c>
      <c r="E1735">
        <v>98922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43562</v>
      </c>
      <c r="L1735" t="s">
        <v>26</v>
      </c>
      <c r="N1735" t="s">
        <v>24</v>
      </c>
    </row>
    <row r="1736" spans="1:14" x14ac:dyDescent="0.25">
      <c r="A1736" t="s">
        <v>3900</v>
      </c>
      <c r="B1736" t="s">
        <v>3901</v>
      </c>
      <c r="C1736" t="s">
        <v>3880</v>
      </c>
      <c r="D1736" t="s">
        <v>21</v>
      </c>
      <c r="E1736">
        <v>98922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43562</v>
      </c>
      <c r="L1736" t="s">
        <v>26</v>
      </c>
      <c r="N1736" t="s">
        <v>24</v>
      </c>
    </row>
    <row r="1737" spans="1:14" x14ac:dyDescent="0.25">
      <c r="A1737" t="s">
        <v>3902</v>
      </c>
      <c r="B1737" t="s">
        <v>3903</v>
      </c>
      <c r="C1737" t="s">
        <v>3890</v>
      </c>
      <c r="D1737" t="s">
        <v>21</v>
      </c>
      <c r="E1737">
        <v>98940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43562</v>
      </c>
      <c r="L1737" t="s">
        <v>26</v>
      </c>
      <c r="N1737" t="s">
        <v>24</v>
      </c>
    </row>
    <row r="1738" spans="1:14" x14ac:dyDescent="0.25">
      <c r="A1738" t="s">
        <v>3904</v>
      </c>
      <c r="B1738" t="s">
        <v>3905</v>
      </c>
      <c r="C1738" t="s">
        <v>3880</v>
      </c>
      <c r="D1738" t="s">
        <v>21</v>
      </c>
      <c r="E1738">
        <v>98922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43562</v>
      </c>
      <c r="L1738" t="s">
        <v>26</v>
      </c>
      <c r="N1738" t="s">
        <v>24</v>
      </c>
    </row>
    <row r="1739" spans="1:14" x14ac:dyDescent="0.25">
      <c r="A1739" t="s">
        <v>3906</v>
      </c>
      <c r="B1739" t="s">
        <v>3907</v>
      </c>
      <c r="C1739" t="s">
        <v>3908</v>
      </c>
      <c r="D1739" t="s">
        <v>21</v>
      </c>
      <c r="E1739">
        <v>98941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43562</v>
      </c>
      <c r="L1739" t="s">
        <v>26</v>
      </c>
      <c r="N1739" t="s">
        <v>24</v>
      </c>
    </row>
    <row r="1740" spans="1:14" x14ac:dyDescent="0.25">
      <c r="A1740" t="s">
        <v>3909</v>
      </c>
      <c r="B1740" t="s">
        <v>3910</v>
      </c>
      <c r="C1740" t="s">
        <v>3911</v>
      </c>
      <c r="D1740" t="s">
        <v>21</v>
      </c>
      <c r="E1740">
        <v>98925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43562</v>
      </c>
      <c r="L1740" t="s">
        <v>26</v>
      </c>
      <c r="N1740" t="s">
        <v>24</v>
      </c>
    </row>
    <row r="1741" spans="1:14" x14ac:dyDescent="0.25">
      <c r="A1741" t="s">
        <v>3912</v>
      </c>
      <c r="B1741" t="s">
        <v>3913</v>
      </c>
      <c r="C1741" t="s">
        <v>3880</v>
      </c>
      <c r="D1741" t="s">
        <v>21</v>
      </c>
      <c r="E1741">
        <v>98922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43562</v>
      </c>
      <c r="L1741" t="s">
        <v>26</v>
      </c>
      <c r="N1741" t="s">
        <v>24</v>
      </c>
    </row>
    <row r="1742" spans="1:14" x14ac:dyDescent="0.25">
      <c r="A1742" t="s">
        <v>3914</v>
      </c>
      <c r="B1742" t="s">
        <v>3915</v>
      </c>
      <c r="C1742" t="s">
        <v>3911</v>
      </c>
      <c r="D1742" t="s">
        <v>21</v>
      </c>
      <c r="E1742">
        <v>98925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43562</v>
      </c>
      <c r="L1742" t="s">
        <v>26</v>
      </c>
      <c r="N1742" t="s">
        <v>24</v>
      </c>
    </row>
    <row r="1743" spans="1:14" x14ac:dyDescent="0.25">
      <c r="A1743" t="s">
        <v>523</v>
      </c>
      <c r="B1743" t="s">
        <v>524</v>
      </c>
      <c r="C1743" t="s">
        <v>525</v>
      </c>
      <c r="D1743" t="s">
        <v>21</v>
      </c>
      <c r="E1743">
        <v>98258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43561</v>
      </c>
      <c r="L1743" t="s">
        <v>26</v>
      </c>
      <c r="N1743" t="s">
        <v>24</v>
      </c>
    </row>
    <row r="1744" spans="1:14" x14ac:dyDescent="0.25">
      <c r="A1744" t="s">
        <v>549</v>
      </c>
      <c r="B1744" t="s">
        <v>550</v>
      </c>
      <c r="C1744" t="s">
        <v>525</v>
      </c>
      <c r="D1744" t="s">
        <v>21</v>
      </c>
      <c r="E1744">
        <v>98258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43561</v>
      </c>
      <c r="L1744" t="s">
        <v>26</v>
      </c>
      <c r="N1744" t="s">
        <v>24</v>
      </c>
    </row>
    <row r="1745" spans="1:14" x14ac:dyDescent="0.25">
      <c r="A1745" t="s">
        <v>3916</v>
      </c>
      <c r="B1745" t="s">
        <v>3917</v>
      </c>
      <c r="C1745" t="s">
        <v>20</v>
      </c>
      <c r="D1745" t="s">
        <v>21</v>
      </c>
      <c r="E1745">
        <v>98118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43560</v>
      </c>
      <c r="L1745" t="s">
        <v>26</v>
      </c>
      <c r="N1745" t="s">
        <v>24</v>
      </c>
    </row>
    <row r="1746" spans="1:14" x14ac:dyDescent="0.25">
      <c r="A1746" t="s">
        <v>3918</v>
      </c>
      <c r="B1746" t="s">
        <v>3919</v>
      </c>
      <c r="C1746" t="s">
        <v>230</v>
      </c>
      <c r="D1746" t="s">
        <v>21</v>
      </c>
      <c r="E1746">
        <v>98264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43560</v>
      </c>
      <c r="L1746" t="s">
        <v>26</v>
      </c>
      <c r="N1746" t="s">
        <v>24</v>
      </c>
    </row>
    <row r="1747" spans="1:14" x14ac:dyDescent="0.25">
      <c r="A1747" t="s">
        <v>3920</v>
      </c>
      <c r="B1747" t="s">
        <v>3921</v>
      </c>
      <c r="C1747" t="s">
        <v>3572</v>
      </c>
      <c r="D1747" t="s">
        <v>21</v>
      </c>
      <c r="E1747">
        <v>98247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43560</v>
      </c>
      <c r="L1747" t="s">
        <v>26</v>
      </c>
      <c r="N1747" t="s">
        <v>24</v>
      </c>
    </row>
    <row r="1748" spans="1:14" x14ac:dyDescent="0.25">
      <c r="A1748" t="s">
        <v>3922</v>
      </c>
      <c r="B1748" t="s">
        <v>3923</v>
      </c>
      <c r="C1748" t="s">
        <v>20</v>
      </c>
      <c r="D1748" t="s">
        <v>21</v>
      </c>
      <c r="E1748">
        <v>98125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43560</v>
      </c>
      <c r="L1748" t="s">
        <v>26</v>
      </c>
      <c r="N1748" t="s">
        <v>24</v>
      </c>
    </row>
    <row r="1749" spans="1:14" x14ac:dyDescent="0.25">
      <c r="A1749" t="s">
        <v>3924</v>
      </c>
      <c r="B1749" t="s">
        <v>3925</v>
      </c>
      <c r="C1749" t="s">
        <v>20</v>
      </c>
      <c r="D1749" t="s">
        <v>21</v>
      </c>
      <c r="E1749">
        <v>98125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43560</v>
      </c>
      <c r="L1749" t="s">
        <v>26</v>
      </c>
      <c r="N1749" t="s">
        <v>24</v>
      </c>
    </row>
    <row r="1750" spans="1:14" x14ac:dyDescent="0.25">
      <c r="A1750" t="s">
        <v>3926</v>
      </c>
      <c r="B1750" t="s">
        <v>3927</v>
      </c>
      <c r="C1750" t="s">
        <v>2866</v>
      </c>
      <c r="D1750" t="s">
        <v>21</v>
      </c>
      <c r="E1750">
        <v>98276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43560</v>
      </c>
      <c r="L1750" t="s">
        <v>26</v>
      </c>
      <c r="N1750" t="s">
        <v>24</v>
      </c>
    </row>
    <row r="1751" spans="1:14" x14ac:dyDescent="0.25">
      <c r="A1751" t="s">
        <v>3928</v>
      </c>
      <c r="B1751" t="s">
        <v>3929</v>
      </c>
      <c r="C1751" t="s">
        <v>3930</v>
      </c>
      <c r="D1751" t="s">
        <v>21</v>
      </c>
      <c r="E1751">
        <v>98266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43560</v>
      </c>
      <c r="L1751" t="s">
        <v>26</v>
      </c>
      <c r="N1751" t="s">
        <v>24</v>
      </c>
    </row>
    <row r="1752" spans="1:14" x14ac:dyDescent="0.25">
      <c r="A1752" t="s">
        <v>3931</v>
      </c>
      <c r="B1752" t="s">
        <v>3932</v>
      </c>
      <c r="C1752" t="s">
        <v>41</v>
      </c>
      <c r="D1752" t="s">
        <v>21</v>
      </c>
      <c r="E1752">
        <v>98188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43560</v>
      </c>
      <c r="L1752" t="s">
        <v>26</v>
      </c>
      <c r="N1752" t="s">
        <v>24</v>
      </c>
    </row>
    <row r="1753" spans="1:14" x14ac:dyDescent="0.25">
      <c r="A1753" t="s">
        <v>3933</v>
      </c>
      <c r="B1753" t="s">
        <v>3934</v>
      </c>
      <c r="C1753" t="s">
        <v>41</v>
      </c>
      <c r="D1753" t="s">
        <v>21</v>
      </c>
      <c r="E1753">
        <v>98188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43560</v>
      </c>
      <c r="L1753" t="s">
        <v>26</v>
      </c>
      <c r="N1753" t="s">
        <v>24</v>
      </c>
    </row>
    <row r="1754" spans="1:14" x14ac:dyDescent="0.25">
      <c r="A1754" t="s">
        <v>3935</v>
      </c>
      <c r="B1754" t="s">
        <v>3936</v>
      </c>
      <c r="C1754" t="s">
        <v>3608</v>
      </c>
      <c r="D1754" t="s">
        <v>21</v>
      </c>
      <c r="E1754">
        <v>98295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43560</v>
      </c>
      <c r="L1754" t="s">
        <v>26</v>
      </c>
      <c r="N1754" t="s">
        <v>24</v>
      </c>
    </row>
    <row r="1755" spans="1:14" x14ac:dyDescent="0.25">
      <c r="A1755" t="s">
        <v>3937</v>
      </c>
      <c r="B1755" t="s">
        <v>3938</v>
      </c>
      <c r="C1755" t="s">
        <v>20</v>
      </c>
      <c r="D1755" t="s">
        <v>21</v>
      </c>
      <c r="E1755">
        <v>98125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43560</v>
      </c>
      <c r="L1755" t="s">
        <v>26</v>
      </c>
      <c r="N1755" t="s">
        <v>24</v>
      </c>
    </row>
    <row r="1756" spans="1:14" x14ac:dyDescent="0.25">
      <c r="A1756" t="s">
        <v>3939</v>
      </c>
      <c r="B1756" t="s">
        <v>3940</v>
      </c>
      <c r="C1756" t="s">
        <v>3572</v>
      </c>
      <c r="D1756" t="s">
        <v>21</v>
      </c>
      <c r="E1756">
        <v>98247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43560</v>
      </c>
      <c r="L1756" t="s">
        <v>26</v>
      </c>
      <c r="N1756" t="s">
        <v>24</v>
      </c>
    </row>
    <row r="1757" spans="1:14" x14ac:dyDescent="0.25">
      <c r="A1757" t="s">
        <v>194</v>
      </c>
      <c r="B1757" t="s">
        <v>3941</v>
      </c>
      <c r="C1757" t="s">
        <v>20</v>
      </c>
      <c r="D1757" t="s">
        <v>21</v>
      </c>
      <c r="E1757">
        <v>98117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43560</v>
      </c>
      <c r="L1757" t="s">
        <v>26</v>
      </c>
      <c r="N1757" t="s">
        <v>24</v>
      </c>
    </row>
    <row r="1758" spans="1:14" x14ac:dyDescent="0.25">
      <c r="A1758" t="s">
        <v>375</v>
      </c>
      <c r="B1758" t="s">
        <v>3942</v>
      </c>
      <c r="C1758" t="s">
        <v>20</v>
      </c>
      <c r="D1758" t="s">
        <v>21</v>
      </c>
      <c r="E1758">
        <v>98116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43560</v>
      </c>
      <c r="L1758" t="s">
        <v>26</v>
      </c>
      <c r="N1758" t="s">
        <v>24</v>
      </c>
    </row>
    <row r="1759" spans="1:14" x14ac:dyDescent="0.25">
      <c r="A1759" t="s">
        <v>3943</v>
      </c>
      <c r="B1759" t="s">
        <v>3944</v>
      </c>
      <c r="C1759" t="s">
        <v>20</v>
      </c>
      <c r="D1759" t="s">
        <v>21</v>
      </c>
      <c r="E1759">
        <v>98125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43560</v>
      </c>
      <c r="L1759" t="s">
        <v>26</v>
      </c>
      <c r="N1759" t="s">
        <v>24</v>
      </c>
    </row>
    <row r="1760" spans="1:14" x14ac:dyDescent="0.25">
      <c r="A1760" t="s">
        <v>3945</v>
      </c>
      <c r="B1760" t="s">
        <v>3946</v>
      </c>
      <c r="C1760" t="s">
        <v>3930</v>
      </c>
      <c r="D1760" t="s">
        <v>21</v>
      </c>
      <c r="E1760">
        <v>98226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43560</v>
      </c>
      <c r="L1760" t="s">
        <v>26</v>
      </c>
      <c r="N1760" t="s">
        <v>24</v>
      </c>
    </row>
    <row r="1761" spans="1:14" x14ac:dyDescent="0.25">
      <c r="A1761" t="s">
        <v>77</v>
      </c>
      <c r="B1761" t="s">
        <v>3947</v>
      </c>
      <c r="C1761" t="s">
        <v>20</v>
      </c>
      <c r="D1761" t="s">
        <v>21</v>
      </c>
      <c r="E1761">
        <v>98109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43560</v>
      </c>
      <c r="L1761" t="s">
        <v>26</v>
      </c>
      <c r="N1761" t="s">
        <v>24</v>
      </c>
    </row>
    <row r="1762" spans="1:14" x14ac:dyDescent="0.25">
      <c r="A1762" t="s">
        <v>3948</v>
      </c>
      <c r="B1762" t="s">
        <v>3949</v>
      </c>
      <c r="C1762" t="s">
        <v>227</v>
      </c>
      <c r="D1762" t="s">
        <v>21</v>
      </c>
      <c r="E1762">
        <v>98225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43559</v>
      </c>
      <c r="L1762" t="s">
        <v>26</v>
      </c>
      <c r="N1762" t="s">
        <v>24</v>
      </c>
    </row>
    <row r="1763" spans="1:14" x14ac:dyDescent="0.25">
      <c r="A1763" t="s">
        <v>3954</v>
      </c>
      <c r="B1763" t="s">
        <v>3955</v>
      </c>
      <c r="C1763" t="s">
        <v>227</v>
      </c>
      <c r="D1763" t="s">
        <v>21</v>
      </c>
      <c r="E1763">
        <v>98225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43559</v>
      </c>
      <c r="L1763" t="s">
        <v>26</v>
      </c>
      <c r="N1763" t="s">
        <v>24</v>
      </c>
    </row>
    <row r="1764" spans="1:14" x14ac:dyDescent="0.25">
      <c r="A1764" t="s">
        <v>581</v>
      </c>
      <c r="B1764" t="s">
        <v>3958</v>
      </c>
      <c r="C1764" t="s">
        <v>227</v>
      </c>
      <c r="D1764" t="s">
        <v>21</v>
      </c>
      <c r="E1764">
        <v>98226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43559</v>
      </c>
      <c r="L1764" t="s">
        <v>26</v>
      </c>
      <c r="N1764" t="s">
        <v>24</v>
      </c>
    </row>
    <row r="1765" spans="1:14" x14ac:dyDescent="0.25">
      <c r="A1765" t="s">
        <v>356</v>
      </c>
      <c r="B1765" t="s">
        <v>3959</v>
      </c>
      <c r="C1765" t="s">
        <v>1555</v>
      </c>
      <c r="D1765" t="s">
        <v>21</v>
      </c>
      <c r="E1765">
        <v>98550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43559</v>
      </c>
      <c r="L1765" t="s">
        <v>26</v>
      </c>
      <c r="N1765" t="s">
        <v>24</v>
      </c>
    </row>
    <row r="1766" spans="1:14" x14ac:dyDescent="0.25">
      <c r="A1766" t="s">
        <v>3963</v>
      </c>
      <c r="B1766" t="s">
        <v>3964</v>
      </c>
      <c r="C1766" t="s">
        <v>898</v>
      </c>
      <c r="D1766" t="s">
        <v>21</v>
      </c>
      <c r="E1766">
        <v>98252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43559</v>
      </c>
      <c r="L1766" t="s">
        <v>26</v>
      </c>
      <c r="N1766" t="s">
        <v>24</v>
      </c>
    </row>
    <row r="1767" spans="1:14" x14ac:dyDescent="0.25">
      <c r="A1767" t="s">
        <v>3967</v>
      </c>
      <c r="B1767" t="s">
        <v>3968</v>
      </c>
      <c r="C1767" t="s">
        <v>227</v>
      </c>
      <c r="D1767" t="s">
        <v>21</v>
      </c>
      <c r="E1767">
        <v>98226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43559</v>
      </c>
      <c r="L1767" t="s">
        <v>26</v>
      </c>
      <c r="N1767" t="s">
        <v>24</v>
      </c>
    </row>
    <row r="1768" spans="1:14" x14ac:dyDescent="0.25">
      <c r="A1768" t="s">
        <v>3969</v>
      </c>
      <c r="B1768" t="s">
        <v>3970</v>
      </c>
      <c r="C1768" t="s">
        <v>178</v>
      </c>
      <c r="D1768" t="s">
        <v>21</v>
      </c>
      <c r="E1768">
        <v>98944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43559</v>
      </c>
      <c r="L1768" t="s">
        <v>26</v>
      </c>
      <c r="N1768" t="s">
        <v>24</v>
      </c>
    </row>
    <row r="1769" spans="1:14" x14ac:dyDescent="0.25">
      <c r="A1769" t="s">
        <v>3971</v>
      </c>
      <c r="B1769" t="s">
        <v>3972</v>
      </c>
      <c r="C1769" t="s">
        <v>898</v>
      </c>
      <c r="D1769" t="s">
        <v>21</v>
      </c>
      <c r="E1769">
        <v>98252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43559</v>
      </c>
      <c r="L1769" t="s">
        <v>26</v>
      </c>
      <c r="N1769" t="s">
        <v>24</v>
      </c>
    </row>
    <row r="1770" spans="1:14" x14ac:dyDescent="0.25">
      <c r="A1770" t="s">
        <v>3973</v>
      </c>
      <c r="B1770" t="s">
        <v>3974</v>
      </c>
      <c r="C1770" t="s">
        <v>1566</v>
      </c>
      <c r="D1770" t="s">
        <v>21</v>
      </c>
      <c r="E1770">
        <v>98520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43559</v>
      </c>
      <c r="L1770" t="s">
        <v>26</v>
      </c>
      <c r="N1770" t="s">
        <v>24</v>
      </c>
    </row>
    <row r="1771" spans="1:14" x14ac:dyDescent="0.25">
      <c r="A1771" t="s">
        <v>3975</v>
      </c>
      <c r="B1771" t="s">
        <v>3976</v>
      </c>
      <c r="C1771" t="s">
        <v>1555</v>
      </c>
      <c r="D1771" t="s">
        <v>21</v>
      </c>
      <c r="E1771">
        <v>98550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43559</v>
      </c>
      <c r="L1771" t="s">
        <v>26</v>
      </c>
      <c r="N1771" t="s">
        <v>24</v>
      </c>
    </row>
    <row r="1772" spans="1:14" x14ac:dyDescent="0.25">
      <c r="A1772" t="s">
        <v>3979</v>
      </c>
      <c r="B1772" t="s">
        <v>3980</v>
      </c>
      <c r="C1772" t="s">
        <v>1555</v>
      </c>
      <c r="D1772" t="s">
        <v>21</v>
      </c>
      <c r="E1772">
        <v>98550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43559</v>
      </c>
      <c r="L1772" t="s">
        <v>26</v>
      </c>
      <c r="N1772" t="s">
        <v>24</v>
      </c>
    </row>
    <row r="1773" spans="1:14" x14ac:dyDescent="0.25">
      <c r="A1773" t="s">
        <v>3981</v>
      </c>
      <c r="B1773" t="s">
        <v>3982</v>
      </c>
      <c r="C1773" t="s">
        <v>555</v>
      </c>
      <c r="D1773" t="s">
        <v>21</v>
      </c>
      <c r="E1773">
        <v>98052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43559</v>
      </c>
      <c r="L1773" t="s">
        <v>26</v>
      </c>
      <c r="N1773" t="s">
        <v>24</v>
      </c>
    </row>
    <row r="1774" spans="1:14" x14ac:dyDescent="0.25">
      <c r="A1774" t="s">
        <v>3985</v>
      </c>
      <c r="B1774" t="s">
        <v>3986</v>
      </c>
      <c r="C1774" t="s">
        <v>454</v>
      </c>
      <c r="D1774" t="s">
        <v>21</v>
      </c>
      <c r="E1774">
        <v>98007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43558</v>
      </c>
      <c r="L1774" t="s">
        <v>26</v>
      </c>
      <c r="N1774" t="s">
        <v>24</v>
      </c>
    </row>
    <row r="1775" spans="1:14" x14ac:dyDescent="0.25">
      <c r="A1775" t="s">
        <v>111</v>
      </c>
      <c r="B1775" t="s">
        <v>3987</v>
      </c>
      <c r="C1775" t="s">
        <v>132</v>
      </c>
      <c r="D1775" t="s">
        <v>21</v>
      </c>
      <c r="E1775">
        <v>99301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43558</v>
      </c>
      <c r="L1775" t="s">
        <v>26</v>
      </c>
      <c r="N1775" t="s">
        <v>24</v>
      </c>
    </row>
    <row r="1776" spans="1:14" x14ac:dyDescent="0.25">
      <c r="A1776" t="s">
        <v>111</v>
      </c>
      <c r="B1776" t="s">
        <v>3988</v>
      </c>
      <c r="C1776" t="s">
        <v>20</v>
      </c>
      <c r="D1776" t="s">
        <v>21</v>
      </c>
      <c r="E1776">
        <v>98109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43558</v>
      </c>
      <c r="L1776" t="s">
        <v>26</v>
      </c>
      <c r="N1776" t="s">
        <v>24</v>
      </c>
    </row>
    <row r="1777" spans="1:14" x14ac:dyDescent="0.25">
      <c r="A1777" t="s">
        <v>503</v>
      </c>
      <c r="B1777" t="s">
        <v>3989</v>
      </c>
      <c r="C1777" t="s">
        <v>1498</v>
      </c>
      <c r="D1777" t="s">
        <v>21</v>
      </c>
      <c r="E1777">
        <v>98335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43558</v>
      </c>
      <c r="L1777" t="s">
        <v>26</v>
      </c>
      <c r="N1777" t="s">
        <v>24</v>
      </c>
    </row>
    <row r="1778" spans="1:14" x14ac:dyDescent="0.25">
      <c r="A1778" t="s">
        <v>3990</v>
      </c>
      <c r="B1778" t="s">
        <v>3991</v>
      </c>
      <c r="C1778" t="s">
        <v>20</v>
      </c>
      <c r="D1778" t="s">
        <v>21</v>
      </c>
      <c r="E1778">
        <v>98117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43558</v>
      </c>
      <c r="L1778" t="s">
        <v>26</v>
      </c>
      <c r="N1778" t="s">
        <v>24</v>
      </c>
    </row>
    <row r="1779" spans="1:14" x14ac:dyDescent="0.25">
      <c r="A1779" t="s">
        <v>3992</v>
      </c>
      <c r="B1779" t="s">
        <v>3993</v>
      </c>
      <c r="C1779" t="s">
        <v>1498</v>
      </c>
      <c r="D1779" t="s">
        <v>21</v>
      </c>
      <c r="E1779">
        <v>98329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43558</v>
      </c>
      <c r="L1779" t="s">
        <v>26</v>
      </c>
      <c r="N1779" t="s">
        <v>24</v>
      </c>
    </row>
    <row r="1780" spans="1:14" x14ac:dyDescent="0.25">
      <c r="A1780" t="s">
        <v>356</v>
      </c>
      <c r="B1780" t="s">
        <v>357</v>
      </c>
      <c r="C1780" t="s">
        <v>358</v>
      </c>
      <c r="D1780" t="s">
        <v>21</v>
      </c>
      <c r="E1780">
        <v>99350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43558</v>
      </c>
      <c r="L1780" t="s">
        <v>26</v>
      </c>
      <c r="N1780" t="s">
        <v>24</v>
      </c>
    </row>
    <row r="1781" spans="1:14" x14ac:dyDescent="0.25">
      <c r="A1781" t="s">
        <v>3994</v>
      </c>
      <c r="B1781" t="s">
        <v>3995</v>
      </c>
      <c r="C1781" t="s">
        <v>20</v>
      </c>
      <c r="D1781" t="s">
        <v>21</v>
      </c>
      <c r="E1781">
        <v>98109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43558</v>
      </c>
      <c r="L1781" t="s">
        <v>26</v>
      </c>
      <c r="N1781" t="s">
        <v>24</v>
      </c>
    </row>
    <row r="1782" spans="1:14" x14ac:dyDescent="0.25">
      <c r="A1782" t="s">
        <v>3996</v>
      </c>
      <c r="B1782" t="s">
        <v>3997</v>
      </c>
      <c r="C1782" t="s">
        <v>37</v>
      </c>
      <c r="D1782" t="s">
        <v>21</v>
      </c>
      <c r="E1782">
        <v>99336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43558</v>
      </c>
      <c r="L1782" t="s">
        <v>26</v>
      </c>
      <c r="N1782" t="s">
        <v>24</v>
      </c>
    </row>
    <row r="1783" spans="1:14" x14ac:dyDescent="0.25">
      <c r="A1783" t="s">
        <v>3998</v>
      </c>
      <c r="B1783" t="s">
        <v>3999</v>
      </c>
      <c r="C1783" t="s">
        <v>1498</v>
      </c>
      <c r="D1783" t="s">
        <v>21</v>
      </c>
      <c r="E1783">
        <v>98335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43558</v>
      </c>
      <c r="L1783" t="s">
        <v>26</v>
      </c>
      <c r="N1783" t="s">
        <v>24</v>
      </c>
    </row>
    <row r="1784" spans="1:14" x14ac:dyDescent="0.25">
      <c r="A1784" t="s">
        <v>4000</v>
      </c>
      <c r="B1784" t="s">
        <v>4001</v>
      </c>
      <c r="C1784" t="s">
        <v>20</v>
      </c>
      <c r="D1784" t="s">
        <v>21</v>
      </c>
      <c r="E1784">
        <v>98109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43558</v>
      </c>
      <c r="L1784" t="s">
        <v>26</v>
      </c>
      <c r="N1784" t="s">
        <v>24</v>
      </c>
    </row>
    <row r="1785" spans="1:14" x14ac:dyDescent="0.25">
      <c r="A1785" t="s">
        <v>4002</v>
      </c>
      <c r="B1785" t="s">
        <v>4003</v>
      </c>
      <c r="C1785" t="s">
        <v>20</v>
      </c>
      <c r="D1785" t="s">
        <v>21</v>
      </c>
      <c r="E1785">
        <v>98121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43558</v>
      </c>
      <c r="L1785" t="s">
        <v>26</v>
      </c>
      <c r="N1785" t="s">
        <v>24</v>
      </c>
    </row>
    <row r="1786" spans="1:14" x14ac:dyDescent="0.25">
      <c r="A1786" t="s">
        <v>4004</v>
      </c>
      <c r="B1786" t="s">
        <v>4005</v>
      </c>
      <c r="C1786" t="s">
        <v>29</v>
      </c>
      <c r="D1786" t="s">
        <v>21</v>
      </c>
      <c r="E1786">
        <v>98801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43558</v>
      </c>
      <c r="L1786" t="s">
        <v>26</v>
      </c>
      <c r="N1786" t="s">
        <v>24</v>
      </c>
    </row>
    <row r="1787" spans="1:14" x14ac:dyDescent="0.25">
      <c r="A1787" t="s">
        <v>2816</v>
      </c>
      <c r="B1787" t="s">
        <v>4006</v>
      </c>
      <c r="C1787" t="s">
        <v>20</v>
      </c>
      <c r="D1787" t="s">
        <v>21</v>
      </c>
      <c r="E1787">
        <v>98117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43558</v>
      </c>
      <c r="L1787" t="s">
        <v>26</v>
      </c>
      <c r="N1787" t="s">
        <v>24</v>
      </c>
    </row>
    <row r="1788" spans="1:14" x14ac:dyDescent="0.25">
      <c r="A1788" t="s">
        <v>207</v>
      </c>
      <c r="B1788" t="s">
        <v>4007</v>
      </c>
      <c r="C1788" t="s">
        <v>37</v>
      </c>
      <c r="D1788" t="s">
        <v>21</v>
      </c>
      <c r="E1788">
        <v>99336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43558</v>
      </c>
      <c r="L1788" t="s">
        <v>26</v>
      </c>
      <c r="N1788" t="s">
        <v>24</v>
      </c>
    </row>
    <row r="1789" spans="1:14" x14ac:dyDescent="0.25">
      <c r="A1789" t="s">
        <v>4008</v>
      </c>
      <c r="B1789" t="s">
        <v>4009</v>
      </c>
      <c r="C1789" t="s">
        <v>4010</v>
      </c>
      <c r="D1789" t="s">
        <v>21</v>
      </c>
      <c r="E1789">
        <v>98358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43558</v>
      </c>
      <c r="L1789" t="s">
        <v>26</v>
      </c>
      <c r="N1789" t="s">
        <v>24</v>
      </c>
    </row>
    <row r="1790" spans="1:14" x14ac:dyDescent="0.25">
      <c r="A1790" t="s">
        <v>4011</v>
      </c>
      <c r="B1790" t="s">
        <v>4012</v>
      </c>
      <c r="C1790" t="s">
        <v>4013</v>
      </c>
      <c r="D1790" t="s">
        <v>21</v>
      </c>
      <c r="E1790">
        <v>98560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43558</v>
      </c>
      <c r="L1790" t="s">
        <v>26</v>
      </c>
      <c r="N1790" t="s">
        <v>24</v>
      </c>
    </row>
    <row r="1791" spans="1:14" x14ac:dyDescent="0.25">
      <c r="A1791" t="s">
        <v>4014</v>
      </c>
      <c r="B1791" t="s">
        <v>4015</v>
      </c>
      <c r="C1791" t="s">
        <v>358</v>
      </c>
      <c r="D1791" t="s">
        <v>21</v>
      </c>
      <c r="E1791">
        <v>99350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43558</v>
      </c>
      <c r="L1791" t="s">
        <v>26</v>
      </c>
      <c r="N1791" t="s">
        <v>24</v>
      </c>
    </row>
    <row r="1792" spans="1:14" x14ac:dyDescent="0.25">
      <c r="A1792" t="s">
        <v>4016</v>
      </c>
      <c r="B1792" t="s">
        <v>4017</v>
      </c>
      <c r="C1792" t="s">
        <v>20</v>
      </c>
      <c r="D1792" t="s">
        <v>21</v>
      </c>
      <c r="E1792">
        <v>98117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43558</v>
      </c>
      <c r="L1792" t="s">
        <v>26</v>
      </c>
      <c r="N1792" t="s">
        <v>24</v>
      </c>
    </row>
    <row r="1793" spans="1:14" x14ac:dyDescent="0.25">
      <c r="A1793" t="s">
        <v>4018</v>
      </c>
      <c r="B1793" t="s">
        <v>4019</v>
      </c>
      <c r="C1793" t="s">
        <v>1498</v>
      </c>
      <c r="D1793" t="s">
        <v>21</v>
      </c>
      <c r="E1793">
        <v>98335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43558</v>
      </c>
      <c r="L1793" t="s">
        <v>26</v>
      </c>
      <c r="N1793" t="s">
        <v>24</v>
      </c>
    </row>
    <row r="1794" spans="1:14" x14ac:dyDescent="0.25">
      <c r="A1794" t="s">
        <v>4020</v>
      </c>
      <c r="B1794" t="s">
        <v>4021</v>
      </c>
      <c r="C1794" t="s">
        <v>29</v>
      </c>
      <c r="D1794" t="s">
        <v>21</v>
      </c>
      <c r="E1794">
        <v>98801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43558</v>
      </c>
      <c r="L1794" t="s">
        <v>26</v>
      </c>
      <c r="N1794" t="s">
        <v>24</v>
      </c>
    </row>
    <row r="1795" spans="1:14" x14ac:dyDescent="0.25">
      <c r="A1795" t="s">
        <v>386</v>
      </c>
      <c r="B1795" t="s">
        <v>387</v>
      </c>
      <c r="C1795" t="s">
        <v>388</v>
      </c>
      <c r="D1795" t="s">
        <v>21</v>
      </c>
      <c r="E1795">
        <v>98930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43558</v>
      </c>
      <c r="L1795" t="s">
        <v>26</v>
      </c>
      <c r="N1795" t="s">
        <v>24</v>
      </c>
    </row>
    <row r="1796" spans="1:14" x14ac:dyDescent="0.25">
      <c r="A1796" t="s">
        <v>4022</v>
      </c>
      <c r="B1796" t="s">
        <v>4023</v>
      </c>
      <c r="C1796" t="s">
        <v>4024</v>
      </c>
      <c r="D1796" t="s">
        <v>21</v>
      </c>
      <c r="E1796">
        <v>99345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43558</v>
      </c>
      <c r="L1796" t="s">
        <v>26</v>
      </c>
      <c r="N1796" t="s">
        <v>24</v>
      </c>
    </row>
    <row r="1797" spans="1:14" x14ac:dyDescent="0.25">
      <c r="A1797" t="s">
        <v>77</v>
      </c>
      <c r="B1797" t="s">
        <v>4025</v>
      </c>
      <c r="C1797" t="s">
        <v>20</v>
      </c>
      <c r="D1797" t="s">
        <v>21</v>
      </c>
      <c r="E1797">
        <v>98119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43558</v>
      </c>
      <c r="L1797" t="s">
        <v>26</v>
      </c>
      <c r="N1797" t="s">
        <v>24</v>
      </c>
    </row>
    <row r="1798" spans="1:14" x14ac:dyDescent="0.25">
      <c r="A1798" t="s">
        <v>4026</v>
      </c>
      <c r="B1798" t="s">
        <v>4027</v>
      </c>
      <c r="C1798" t="s">
        <v>529</v>
      </c>
      <c r="D1798" t="s">
        <v>21</v>
      </c>
      <c r="E1798">
        <v>98033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43557</v>
      </c>
      <c r="L1798" t="s">
        <v>26</v>
      </c>
      <c r="N1798" t="s">
        <v>24</v>
      </c>
    </row>
    <row r="1799" spans="1:14" x14ac:dyDescent="0.25">
      <c r="A1799" t="s">
        <v>450</v>
      </c>
      <c r="B1799" t="s">
        <v>4028</v>
      </c>
      <c r="C1799" t="s">
        <v>227</v>
      </c>
      <c r="D1799" t="s">
        <v>21</v>
      </c>
      <c r="E1799">
        <v>98225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43557</v>
      </c>
      <c r="L1799" t="s">
        <v>26</v>
      </c>
      <c r="N1799" t="s">
        <v>24</v>
      </c>
    </row>
    <row r="1800" spans="1:14" x14ac:dyDescent="0.25">
      <c r="A1800" t="s">
        <v>4029</v>
      </c>
      <c r="B1800" t="s">
        <v>4030</v>
      </c>
      <c r="C1800" t="s">
        <v>886</v>
      </c>
      <c r="D1800" t="s">
        <v>21</v>
      </c>
      <c r="E1800">
        <v>98223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43557</v>
      </c>
      <c r="L1800" t="s">
        <v>26</v>
      </c>
      <c r="N1800" t="s">
        <v>24</v>
      </c>
    </row>
    <row r="1801" spans="1:14" x14ac:dyDescent="0.25">
      <c r="A1801" t="s">
        <v>4031</v>
      </c>
      <c r="B1801" t="s">
        <v>4032</v>
      </c>
      <c r="C1801" t="s">
        <v>293</v>
      </c>
      <c r="D1801" t="s">
        <v>21</v>
      </c>
      <c r="E1801">
        <v>98271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43557</v>
      </c>
      <c r="L1801" t="s">
        <v>26</v>
      </c>
      <c r="N1801" t="s">
        <v>24</v>
      </c>
    </row>
    <row r="1802" spans="1:14" x14ac:dyDescent="0.25">
      <c r="A1802" t="s">
        <v>521</v>
      </c>
      <c r="B1802" t="s">
        <v>4033</v>
      </c>
      <c r="C1802" t="s">
        <v>454</v>
      </c>
      <c r="D1802" t="s">
        <v>21</v>
      </c>
      <c r="E1802">
        <v>98004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43557</v>
      </c>
      <c r="L1802" t="s">
        <v>26</v>
      </c>
      <c r="N1802" t="s">
        <v>24</v>
      </c>
    </row>
    <row r="1803" spans="1:14" x14ac:dyDescent="0.25">
      <c r="A1803" t="s">
        <v>4034</v>
      </c>
      <c r="B1803" t="s">
        <v>4035</v>
      </c>
      <c r="C1803" t="s">
        <v>20</v>
      </c>
      <c r="D1803" t="s">
        <v>21</v>
      </c>
      <c r="E1803">
        <v>98103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43557</v>
      </c>
      <c r="L1803" t="s">
        <v>26</v>
      </c>
      <c r="N1803" t="s">
        <v>24</v>
      </c>
    </row>
    <row r="1804" spans="1:14" x14ac:dyDescent="0.25">
      <c r="A1804" t="s">
        <v>4036</v>
      </c>
      <c r="B1804" t="s">
        <v>4037</v>
      </c>
      <c r="C1804" t="s">
        <v>209</v>
      </c>
      <c r="D1804" t="s">
        <v>21</v>
      </c>
      <c r="E1804">
        <v>98030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43557</v>
      </c>
      <c r="L1804" t="s">
        <v>26</v>
      </c>
      <c r="N1804" t="s">
        <v>24</v>
      </c>
    </row>
    <row r="1805" spans="1:14" x14ac:dyDescent="0.25">
      <c r="A1805" t="s">
        <v>71</v>
      </c>
      <c r="B1805" t="s">
        <v>4038</v>
      </c>
      <c r="C1805" t="s">
        <v>743</v>
      </c>
      <c r="D1805" t="s">
        <v>21</v>
      </c>
      <c r="E1805">
        <v>98597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43557</v>
      </c>
      <c r="L1805" t="s">
        <v>26</v>
      </c>
      <c r="N1805" t="s">
        <v>24</v>
      </c>
    </row>
    <row r="1806" spans="1:14" x14ac:dyDescent="0.25">
      <c r="A1806" t="s">
        <v>291</v>
      </c>
      <c r="B1806" t="s">
        <v>4039</v>
      </c>
      <c r="C1806" t="s">
        <v>92</v>
      </c>
      <c r="D1806" t="s">
        <v>21</v>
      </c>
      <c r="E1806">
        <v>98273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43557</v>
      </c>
      <c r="L1806" t="s">
        <v>26</v>
      </c>
      <c r="N1806" t="s">
        <v>24</v>
      </c>
    </row>
    <row r="1807" spans="1:14" x14ac:dyDescent="0.25">
      <c r="A1807" t="s">
        <v>4040</v>
      </c>
      <c r="B1807" t="s">
        <v>4041</v>
      </c>
      <c r="C1807" t="s">
        <v>56</v>
      </c>
      <c r="D1807" t="s">
        <v>21</v>
      </c>
      <c r="E1807">
        <v>99352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43556</v>
      </c>
      <c r="L1807" t="s">
        <v>26</v>
      </c>
      <c r="N1807" t="s">
        <v>24</v>
      </c>
    </row>
    <row r="1808" spans="1:14" x14ac:dyDescent="0.25">
      <c r="A1808" t="s">
        <v>4042</v>
      </c>
      <c r="B1808" t="s">
        <v>4043</v>
      </c>
      <c r="C1808" t="s">
        <v>81</v>
      </c>
      <c r="D1808" t="s">
        <v>21</v>
      </c>
      <c r="E1808">
        <v>99037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43556</v>
      </c>
      <c r="L1808" t="s">
        <v>26</v>
      </c>
      <c r="N1808" t="s">
        <v>24</v>
      </c>
    </row>
    <row r="1809" spans="1:14" x14ac:dyDescent="0.25">
      <c r="A1809" t="s">
        <v>4044</v>
      </c>
      <c r="B1809" t="s">
        <v>4045</v>
      </c>
      <c r="C1809" t="s">
        <v>492</v>
      </c>
      <c r="D1809" t="s">
        <v>21</v>
      </c>
      <c r="E1809">
        <v>98503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43556</v>
      </c>
      <c r="L1809" t="s">
        <v>26</v>
      </c>
      <c r="N1809" t="s">
        <v>24</v>
      </c>
    </row>
    <row r="1810" spans="1:14" x14ac:dyDescent="0.25">
      <c r="A1810" t="s">
        <v>4046</v>
      </c>
      <c r="B1810" t="s">
        <v>4047</v>
      </c>
      <c r="C1810" t="s">
        <v>3762</v>
      </c>
      <c r="D1810" t="s">
        <v>21</v>
      </c>
      <c r="E1810">
        <v>98512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43556</v>
      </c>
      <c r="L1810" t="s">
        <v>26</v>
      </c>
      <c r="N1810" t="s">
        <v>24</v>
      </c>
    </row>
    <row r="1811" spans="1:14" x14ac:dyDescent="0.25">
      <c r="A1811">
        <v>76</v>
      </c>
      <c r="B1811" t="s">
        <v>4048</v>
      </c>
      <c r="C1811" t="s">
        <v>227</v>
      </c>
      <c r="D1811" t="s">
        <v>21</v>
      </c>
      <c r="E1811">
        <v>98226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43556</v>
      </c>
      <c r="L1811" t="s">
        <v>26</v>
      </c>
      <c r="N1811" t="s">
        <v>24</v>
      </c>
    </row>
    <row r="1812" spans="1:14" x14ac:dyDescent="0.25">
      <c r="A1812" t="s">
        <v>4049</v>
      </c>
      <c r="B1812" t="s">
        <v>4050</v>
      </c>
      <c r="C1812" t="s">
        <v>132</v>
      </c>
      <c r="D1812" t="s">
        <v>21</v>
      </c>
      <c r="E1812">
        <v>99301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43556</v>
      </c>
      <c r="L1812" t="s">
        <v>26</v>
      </c>
      <c r="N1812" t="s">
        <v>24</v>
      </c>
    </row>
    <row r="1813" spans="1:14" x14ac:dyDescent="0.25">
      <c r="A1813" t="s">
        <v>4051</v>
      </c>
      <c r="B1813" t="s">
        <v>4052</v>
      </c>
      <c r="C1813" t="s">
        <v>227</v>
      </c>
      <c r="D1813" t="s">
        <v>21</v>
      </c>
      <c r="E1813">
        <v>98229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43556</v>
      </c>
      <c r="L1813" t="s">
        <v>26</v>
      </c>
      <c r="N1813" t="s">
        <v>24</v>
      </c>
    </row>
    <row r="1814" spans="1:14" x14ac:dyDescent="0.25">
      <c r="A1814" t="s">
        <v>1275</v>
      </c>
      <c r="B1814" t="s">
        <v>4053</v>
      </c>
      <c r="C1814" t="s">
        <v>492</v>
      </c>
      <c r="D1814" t="s">
        <v>21</v>
      </c>
      <c r="E1814">
        <v>98516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43556</v>
      </c>
      <c r="L1814" t="s">
        <v>26</v>
      </c>
      <c r="N1814" t="s">
        <v>24</v>
      </c>
    </row>
    <row r="1815" spans="1:14" x14ac:dyDescent="0.25">
      <c r="A1815" t="s">
        <v>4054</v>
      </c>
      <c r="B1815" t="s">
        <v>4055</v>
      </c>
      <c r="C1815" t="s">
        <v>4056</v>
      </c>
      <c r="D1815" t="s">
        <v>21</v>
      </c>
      <c r="E1815">
        <v>99343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43556</v>
      </c>
      <c r="L1815" t="s">
        <v>26</v>
      </c>
      <c r="N1815" t="s">
        <v>24</v>
      </c>
    </row>
    <row r="1816" spans="1:14" x14ac:dyDescent="0.25">
      <c r="A1816" t="s">
        <v>4057</v>
      </c>
      <c r="B1816" t="s">
        <v>4058</v>
      </c>
      <c r="C1816" t="s">
        <v>4059</v>
      </c>
      <c r="D1816" t="s">
        <v>21</v>
      </c>
      <c r="E1816">
        <v>99109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43556</v>
      </c>
      <c r="L1816" t="s">
        <v>26</v>
      </c>
      <c r="N1816" t="s">
        <v>24</v>
      </c>
    </row>
    <row r="1817" spans="1:14" x14ac:dyDescent="0.25">
      <c r="A1817" t="s">
        <v>3996</v>
      </c>
      <c r="B1817" t="s">
        <v>4060</v>
      </c>
      <c r="C1817" t="s">
        <v>37</v>
      </c>
      <c r="D1817" t="s">
        <v>21</v>
      </c>
      <c r="E1817">
        <v>99336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43556</v>
      </c>
      <c r="L1817" t="s">
        <v>26</v>
      </c>
      <c r="N1817" t="s">
        <v>24</v>
      </c>
    </row>
    <row r="1818" spans="1:14" x14ac:dyDescent="0.25">
      <c r="A1818" t="s">
        <v>4061</v>
      </c>
      <c r="B1818" t="s">
        <v>4062</v>
      </c>
      <c r="C1818" t="s">
        <v>4063</v>
      </c>
      <c r="D1818" t="s">
        <v>21</v>
      </c>
      <c r="E1818">
        <v>99148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43556</v>
      </c>
      <c r="L1818" t="s">
        <v>26</v>
      </c>
      <c r="N1818" t="s">
        <v>24</v>
      </c>
    </row>
    <row r="1819" spans="1:14" x14ac:dyDescent="0.25">
      <c r="A1819" t="s">
        <v>4064</v>
      </c>
      <c r="B1819" t="s">
        <v>4065</v>
      </c>
      <c r="C1819" t="s">
        <v>178</v>
      </c>
      <c r="D1819" t="s">
        <v>21</v>
      </c>
      <c r="E1819">
        <v>98944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43556</v>
      </c>
      <c r="L1819" t="s">
        <v>26</v>
      </c>
      <c r="N1819" t="s">
        <v>24</v>
      </c>
    </row>
    <row r="1820" spans="1:14" x14ac:dyDescent="0.25">
      <c r="A1820" t="s">
        <v>4066</v>
      </c>
      <c r="B1820" t="s">
        <v>4067</v>
      </c>
      <c r="C1820" t="s">
        <v>178</v>
      </c>
      <c r="D1820" t="s">
        <v>21</v>
      </c>
      <c r="E1820">
        <v>98944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43556</v>
      </c>
      <c r="L1820" t="s">
        <v>26</v>
      </c>
      <c r="N1820" t="s">
        <v>24</v>
      </c>
    </row>
    <row r="1821" spans="1:14" x14ac:dyDescent="0.25">
      <c r="A1821" t="s">
        <v>4068</v>
      </c>
      <c r="B1821" t="s">
        <v>4069</v>
      </c>
      <c r="C1821" t="s">
        <v>227</v>
      </c>
      <c r="D1821" t="s">
        <v>21</v>
      </c>
      <c r="E1821">
        <v>98225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43556</v>
      </c>
      <c r="L1821" t="s">
        <v>26</v>
      </c>
      <c r="N1821" t="s">
        <v>24</v>
      </c>
    </row>
    <row r="1822" spans="1:14" x14ac:dyDescent="0.25">
      <c r="A1822" t="s">
        <v>4070</v>
      </c>
      <c r="B1822" t="s">
        <v>4071</v>
      </c>
      <c r="C1822" t="s">
        <v>1932</v>
      </c>
      <c r="D1822" t="s">
        <v>21</v>
      </c>
      <c r="E1822">
        <v>99343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43556</v>
      </c>
      <c r="L1822" t="s">
        <v>26</v>
      </c>
      <c r="N1822" t="s">
        <v>24</v>
      </c>
    </row>
    <row r="1823" spans="1:14" x14ac:dyDescent="0.25">
      <c r="A1823" t="s">
        <v>4072</v>
      </c>
      <c r="B1823" t="s">
        <v>4073</v>
      </c>
      <c r="C1823" t="s">
        <v>108</v>
      </c>
      <c r="D1823" t="s">
        <v>21</v>
      </c>
      <c r="E1823">
        <v>98201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43556</v>
      </c>
      <c r="L1823" t="s">
        <v>26</v>
      </c>
      <c r="N1823" t="s">
        <v>24</v>
      </c>
    </row>
    <row r="1824" spans="1:14" x14ac:dyDescent="0.25">
      <c r="A1824" t="s">
        <v>77</v>
      </c>
      <c r="B1824" t="s">
        <v>4074</v>
      </c>
      <c r="C1824" t="s">
        <v>108</v>
      </c>
      <c r="D1824" t="s">
        <v>21</v>
      </c>
      <c r="E1824">
        <v>98203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43556</v>
      </c>
      <c r="L1824" t="s">
        <v>26</v>
      </c>
      <c r="N1824" t="s">
        <v>24</v>
      </c>
    </row>
    <row r="1825" spans="1:14" x14ac:dyDescent="0.25">
      <c r="A1825" t="s">
        <v>4075</v>
      </c>
      <c r="B1825" t="s">
        <v>4076</v>
      </c>
      <c r="C1825" t="s">
        <v>227</v>
      </c>
      <c r="D1825" t="s">
        <v>21</v>
      </c>
      <c r="E1825">
        <v>98225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43556</v>
      </c>
      <c r="L1825" t="s">
        <v>26</v>
      </c>
      <c r="N1825" t="s">
        <v>24</v>
      </c>
    </row>
    <row r="1826" spans="1:14" x14ac:dyDescent="0.25">
      <c r="A1826" t="s">
        <v>4077</v>
      </c>
      <c r="B1826" t="s">
        <v>4078</v>
      </c>
      <c r="C1826" t="s">
        <v>132</v>
      </c>
      <c r="D1826" t="s">
        <v>21</v>
      </c>
      <c r="E1826">
        <v>99301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43556</v>
      </c>
      <c r="L1826" t="s">
        <v>26</v>
      </c>
      <c r="N1826" t="s">
        <v>24</v>
      </c>
    </row>
    <row r="1827" spans="1:14" x14ac:dyDescent="0.25">
      <c r="A1827" t="s">
        <v>4079</v>
      </c>
      <c r="B1827" t="s">
        <v>4080</v>
      </c>
      <c r="C1827" t="s">
        <v>463</v>
      </c>
      <c r="D1827" t="s">
        <v>21</v>
      </c>
      <c r="E1827">
        <v>98632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43555</v>
      </c>
      <c r="L1827" t="s">
        <v>26</v>
      </c>
      <c r="N1827" t="s">
        <v>24</v>
      </c>
    </row>
    <row r="1828" spans="1:14" x14ac:dyDescent="0.25">
      <c r="A1828" t="s">
        <v>4081</v>
      </c>
      <c r="B1828" t="s">
        <v>4082</v>
      </c>
      <c r="C1828" t="s">
        <v>407</v>
      </c>
      <c r="D1828" t="s">
        <v>21</v>
      </c>
      <c r="E1828">
        <v>98604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43555</v>
      </c>
      <c r="L1828" t="s">
        <v>26</v>
      </c>
      <c r="N1828" t="s">
        <v>24</v>
      </c>
    </row>
    <row r="1829" spans="1:14" x14ac:dyDescent="0.25">
      <c r="A1829" t="s">
        <v>3996</v>
      </c>
      <c r="B1829" t="s">
        <v>4083</v>
      </c>
      <c r="C1829" t="s">
        <v>3807</v>
      </c>
      <c r="D1829" t="s">
        <v>21</v>
      </c>
      <c r="E1829">
        <v>99326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43555</v>
      </c>
      <c r="L1829" t="s">
        <v>26</v>
      </c>
      <c r="N1829" t="s">
        <v>24</v>
      </c>
    </row>
    <row r="1830" spans="1:14" x14ac:dyDescent="0.25">
      <c r="A1830" t="s">
        <v>4084</v>
      </c>
      <c r="B1830" t="s">
        <v>4085</v>
      </c>
      <c r="C1830" t="s">
        <v>4086</v>
      </c>
      <c r="D1830" t="s">
        <v>21</v>
      </c>
      <c r="E1830">
        <v>99341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43555</v>
      </c>
      <c r="L1830" t="s">
        <v>26</v>
      </c>
      <c r="N1830" t="s">
        <v>24</v>
      </c>
    </row>
    <row r="1831" spans="1:14" x14ac:dyDescent="0.25">
      <c r="A1831" t="s">
        <v>3644</v>
      </c>
      <c r="B1831" t="s">
        <v>4087</v>
      </c>
      <c r="C1831" t="s">
        <v>3807</v>
      </c>
      <c r="D1831" t="s">
        <v>21</v>
      </c>
      <c r="E1831">
        <v>99326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43555</v>
      </c>
      <c r="L1831" t="s">
        <v>26</v>
      </c>
      <c r="N1831" t="s">
        <v>24</v>
      </c>
    </row>
    <row r="1832" spans="1:14" x14ac:dyDescent="0.25">
      <c r="A1832" t="s">
        <v>4088</v>
      </c>
      <c r="B1832" t="s">
        <v>4089</v>
      </c>
      <c r="C1832" t="s">
        <v>4086</v>
      </c>
      <c r="D1832" t="s">
        <v>21</v>
      </c>
      <c r="E1832">
        <v>99341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43555</v>
      </c>
      <c r="L1832" t="s">
        <v>26</v>
      </c>
      <c r="N1832" t="s">
        <v>24</v>
      </c>
    </row>
    <row r="1833" spans="1:14" x14ac:dyDescent="0.25">
      <c r="A1833" t="s">
        <v>4090</v>
      </c>
      <c r="B1833" t="s">
        <v>4091</v>
      </c>
      <c r="C1833" t="s">
        <v>614</v>
      </c>
      <c r="D1833" t="s">
        <v>21</v>
      </c>
      <c r="E1833">
        <v>98674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43555</v>
      </c>
      <c r="L1833" t="s">
        <v>26</v>
      </c>
      <c r="N1833" t="s">
        <v>24</v>
      </c>
    </row>
    <row r="1834" spans="1:14" x14ac:dyDescent="0.25">
      <c r="A1834" t="s">
        <v>874</v>
      </c>
      <c r="B1834" t="s">
        <v>875</v>
      </c>
      <c r="C1834" t="s">
        <v>20</v>
      </c>
      <c r="D1834" t="s">
        <v>21</v>
      </c>
      <c r="E1834">
        <v>98103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43553</v>
      </c>
      <c r="L1834" t="s">
        <v>26</v>
      </c>
      <c r="N1834" t="s">
        <v>24</v>
      </c>
    </row>
    <row r="1835" spans="1:14" x14ac:dyDescent="0.25">
      <c r="A1835" t="s">
        <v>4092</v>
      </c>
      <c r="B1835" t="s">
        <v>4093</v>
      </c>
      <c r="C1835" t="s">
        <v>151</v>
      </c>
      <c r="D1835" t="s">
        <v>21</v>
      </c>
      <c r="E1835">
        <v>98499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43553</v>
      </c>
      <c r="L1835" t="s">
        <v>26</v>
      </c>
      <c r="N1835" t="s">
        <v>24</v>
      </c>
    </row>
    <row r="1836" spans="1:14" x14ac:dyDescent="0.25">
      <c r="A1836" t="s">
        <v>4094</v>
      </c>
      <c r="B1836" t="s">
        <v>4095</v>
      </c>
      <c r="C1836" t="s">
        <v>224</v>
      </c>
      <c r="D1836" t="s">
        <v>21</v>
      </c>
      <c r="E1836">
        <v>98177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43553</v>
      </c>
      <c r="L1836" t="s">
        <v>26</v>
      </c>
      <c r="N1836" t="s">
        <v>24</v>
      </c>
    </row>
    <row r="1837" spans="1:14" x14ac:dyDescent="0.25">
      <c r="A1837" t="s">
        <v>111</v>
      </c>
      <c r="B1837" t="s">
        <v>4096</v>
      </c>
      <c r="C1837" t="s">
        <v>296</v>
      </c>
      <c r="D1837" t="s">
        <v>21</v>
      </c>
      <c r="E1837">
        <v>98366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43553</v>
      </c>
      <c r="L1837" t="s">
        <v>26</v>
      </c>
      <c r="N1837" t="s">
        <v>24</v>
      </c>
    </row>
    <row r="1838" spans="1:14" x14ac:dyDescent="0.25">
      <c r="A1838" t="s">
        <v>773</v>
      </c>
      <c r="B1838" t="s">
        <v>4097</v>
      </c>
      <c r="C1838" t="s">
        <v>632</v>
      </c>
      <c r="D1838" t="s">
        <v>21</v>
      </c>
      <c r="E1838">
        <v>98012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43553</v>
      </c>
      <c r="L1838" t="s">
        <v>26</v>
      </c>
      <c r="N1838" t="s">
        <v>24</v>
      </c>
    </row>
    <row r="1839" spans="1:14" x14ac:dyDescent="0.25">
      <c r="A1839" t="s">
        <v>4098</v>
      </c>
      <c r="B1839" t="s">
        <v>4099</v>
      </c>
      <c r="C1839" t="s">
        <v>632</v>
      </c>
      <c r="D1839" t="s">
        <v>21</v>
      </c>
      <c r="E1839">
        <v>98037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43553</v>
      </c>
      <c r="L1839" t="s">
        <v>26</v>
      </c>
      <c r="N1839" t="s">
        <v>24</v>
      </c>
    </row>
    <row r="1840" spans="1:14" x14ac:dyDescent="0.25">
      <c r="A1840" t="s">
        <v>4100</v>
      </c>
      <c r="B1840" t="s">
        <v>4101</v>
      </c>
      <c r="C1840" t="s">
        <v>224</v>
      </c>
      <c r="D1840" t="s">
        <v>21</v>
      </c>
      <c r="E1840">
        <v>98177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43553</v>
      </c>
      <c r="L1840" t="s">
        <v>26</v>
      </c>
      <c r="N1840" t="s">
        <v>24</v>
      </c>
    </row>
    <row r="1841" spans="1:14" x14ac:dyDescent="0.25">
      <c r="A1841" t="s">
        <v>106</v>
      </c>
      <c r="B1841" t="s">
        <v>107</v>
      </c>
      <c r="C1841" t="s">
        <v>108</v>
      </c>
      <c r="D1841" t="s">
        <v>21</v>
      </c>
      <c r="E1841">
        <v>98208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43553</v>
      </c>
      <c r="L1841" t="s">
        <v>26</v>
      </c>
      <c r="N1841" t="s">
        <v>24</v>
      </c>
    </row>
    <row r="1842" spans="1:14" x14ac:dyDescent="0.25">
      <c r="A1842" t="s">
        <v>4105</v>
      </c>
      <c r="B1842" t="s">
        <v>4106</v>
      </c>
      <c r="C1842" t="s">
        <v>296</v>
      </c>
      <c r="D1842" t="s">
        <v>21</v>
      </c>
      <c r="E1842">
        <v>98366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43553</v>
      </c>
      <c r="L1842" t="s">
        <v>26</v>
      </c>
      <c r="N1842" t="s">
        <v>24</v>
      </c>
    </row>
    <row r="1843" spans="1:14" x14ac:dyDescent="0.25">
      <c r="A1843" t="s">
        <v>334</v>
      </c>
      <c r="B1843" t="s">
        <v>335</v>
      </c>
      <c r="C1843" t="s">
        <v>224</v>
      </c>
      <c r="D1843" t="s">
        <v>21</v>
      </c>
      <c r="E1843">
        <v>98177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43553</v>
      </c>
      <c r="L1843" t="s">
        <v>26</v>
      </c>
      <c r="N1843" t="s">
        <v>24</v>
      </c>
    </row>
    <row r="1844" spans="1:14" x14ac:dyDescent="0.25">
      <c r="A1844" t="s">
        <v>4107</v>
      </c>
      <c r="B1844" t="s">
        <v>4108</v>
      </c>
      <c r="C1844" t="s">
        <v>268</v>
      </c>
      <c r="D1844" t="s">
        <v>21</v>
      </c>
      <c r="E1844">
        <v>98168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43552</v>
      </c>
      <c r="L1844" t="s">
        <v>26</v>
      </c>
      <c r="N1844" t="s">
        <v>24</v>
      </c>
    </row>
    <row r="1845" spans="1:14" x14ac:dyDescent="0.25">
      <c r="A1845" t="s">
        <v>4109</v>
      </c>
      <c r="B1845" t="s">
        <v>4110</v>
      </c>
      <c r="C1845" t="s">
        <v>268</v>
      </c>
      <c r="D1845" t="s">
        <v>21</v>
      </c>
      <c r="E1845">
        <v>98188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43552</v>
      </c>
      <c r="L1845" t="s">
        <v>26</v>
      </c>
      <c r="N1845" t="s">
        <v>24</v>
      </c>
    </row>
    <row r="1846" spans="1:14" x14ac:dyDescent="0.25">
      <c r="A1846" t="s">
        <v>4111</v>
      </c>
      <c r="B1846" t="s">
        <v>4112</v>
      </c>
      <c r="C1846" t="s">
        <v>56</v>
      </c>
      <c r="D1846" t="s">
        <v>21</v>
      </c>
      <c r="E1846">
        <v>99352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43552</v>
      </c>
      <c r="L1846" t="s">
        <v>26</v>
      </c>
      <c r="N1846" t="s">
        <v>24</v>
      </c>
    </row>
    <row r="1847" spans="1:14" x14ac:dyDescent="0.25">
      <c r="A1847" t="s">
        <v>4113</v>
      </c>
      <c r="B1847" t="s">
        <v>4114</v>
      </c>
      <c r="C1847" t="s">
        <v>268</v>
      </c>
      <c r="D1847" t="s">
        <v>21</v>
      </c>
      <c r="E1847">
        <v>98168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43552</v>
      </c>
      <c r="L1847" t="s">
        <v>26</v>
      </c>
      <c r="N1847" t="s">
        <v>24</v>
      </c>
    </row>
    <row r="1848" spans="1:14" x14ac:dyDescent="0.25">
      <c r="A1848" t="s">
        <v>503</v>
      </c>
      <c r="B1848" t="s">
        <v>4115</v>
      </c>
      <c r="C1848" t="s">
        <v>41</v>
      </c>
      <c r="D1848" t="s">
        <v>21</v>
      </c>
      <c r="E1848">
        <v>98188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43552</v>
      </c>
      <c r="L1848" t="s">
        <v>26</v>
      </c>
      <c r="N1848" t="s">
        <v>24</v>
      </c>
    </row>
    <row r="1849" spans="1:14" x14ac:dyDescent="0.25">
      <c r="A1849">
        <v>76</v>
      </c>
      <c r="B1849" t="s">
        <v>4116</v>
      </c>
      <c r="C1849" t="s">
        <v>41</v>
      </c>
      <c r="D1849" t="s">
        <v>21</v>
      </c>
      <c r="E1849">
        <v>98198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43552</v>
      </c>
      <c r="L1849" t="s">
        <v>26</v>
      </c>
      <c r="N1849" t="s">
        <v>24</v>
      </c>
    </row>
    <row r="1850" spans="1:14" x14ac:dyDescent="0.25">
      <c r="A1850" t="s">
        <v>503</v>
      </c>
      <c r="B1850" t="s">
        <v>4118</v>
      </c>
      <c r="C1850" t="s">
        <v>41</v>
      </c>
      <c r="D1850" t="s">
        <v>21</v>
      </c>
      <c r="E1850">
        <v>98188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43552</v>
      </c>
      <c r="L1850" t="s">
        <v>26</v>
      </c>
      <c r="N1850" t="s">
        <v>24</v>
      </c>
    </row>
    <row r="1851" spans="1:14" x14ac:dyDescent="0.25">
      <c r="A1851" t="s">
        <v>2856</v>
      </c>
      <c r="B1851" t="s">
        <v>2857</v>
      </c>
      <c r="C1851" t="s">
        <v>1101</v>
      </c>
      <c r="D1851" t="s">
        <v>21</v>
      </c>
      <c r="E1851">
        <v>98230</v>
      </c>
      <c r="F1851" t="s">
        <v>23</v>
      </c>
      <c r="G1851" t="s">
        <v>23</v>
      </c>
      <c r="H1851" t="s">
        <v>24</v>
      </c>
      <c r="I1851" t="s">
        <v>24</v>
      </c>
      <c r="J1851" s="1">
        <v>43476</v>
      </c>
      <c r="K1851" s="1">
        <v>43552</v>
      </c>
      <c r="L1851" t="s">
        <v>118</v>
      </c>
      <c r="N1851" t="s">
        <v>4119</v>
      </c>
    </row>
    <row r="1852" spans="1:14" x14ac:dyDescent="0.25">
      <c r="A1852" t="s">
        <v>4123</v>
      </c>
      <c r="B1852" t="s">
        <v>4124</v>
      </c>
      <c r="C1852" t="s">
        <v>20</v>
      </c>
      <c r="D1852" t="s">
        <v>21</v>
      </c>
      <c r="E1852">
        <v>98108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43552</v>
      </c>
      <c r="L1852" t="s">
        <v>26</v>
      </c>
      <c r="N1852" t="s">
        <v>24</v>
      </c>
    </row>
    <row r="1853" spans="1:14" x14ac:dyDescent="0.25">
      <c r="A1853" t="s">
        <v>3093</v>
      </c>
      <c r="B1853" t="s">
        <v>4125</v>
      </c>
      <c r="C1853" t="s">
        <v>268</v>
      </c>
      <c r="D1853" t="s">
        <v>21</v>
      </c>
      <c r="E1853">
        <v>98188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43552</v>
      </c>
      <c r="L1853" t="s">
        <v>26</v>
      </c>
      <c r="N1853" t="s">
        <v>24</v>
      </c>
    </row>
    <row r="1854" spans="1:14" x14ac:dyDescent="0.25">
      <c r="A1854" t="s">
        <v>316</v>
      </c>
      <c r="B1854" t="s">
        <v>4126</v>
      </c>
      <c r="C1854" t="s">
        <v>268</v>
      </c>
      <c r="D1854" t="s">
        <v>21</v>
      </c>
      <c r="E1854">
        <v>98188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43552</v>
      </c>
      <c r="L1854" t="s">
        <v>26</v>
      </c>
      <c r="N1854" t="s">
        <v>24</v>
      </c>
    </row>
    <row r="1855" spans="1:14" x14ac:dyDescent="0.25">
      <c r="A1855" t="s">
        <v>818</v>
      </c>
      <c r="B1855" t="s">
        <v>4127</v>
      </c>
      <c r="C1855" t="s">
        <v>20</v>
      </c>
      <c r="D1855" t="s">
        <v>21</v>
      </c>
      <c r="E1855">
        <v>98134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43552</v>
      </c>
      <c r="L1855" t="s">
        <v>26</v>
      </c>
      <c r="N1855" t="s">
        <v>24</v>
      </c>
    </row>
    <row r="1856" spans="1:14" x14ac:dyDescent="0.25">
      <c r="A1856" t="s">
        <v>4131</v>
      </c>
      <c r="B1856" t="s">
        <v>4132</v>
      </c>
      <c r="C1856" t="s">
        <v>268</v>
      </c>
      <c r="D1856" t="s">
        <v>21</v>
      </c>
      <c r="E1856">
        <v>98188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43552</v>
      </c>
      <c r="L1856" t="s">
        <v>26</v>
      </c>
      <c r="N1856" t="s">
        <v>24</v>
      </c>
    </row>
    <row r="1857" spans="1:14" x14ac:dyDescent="0.25">
      <c r="A1857" t="s">
        <v>194</v>
      </c>
      <c r="B1857" t="s">
        <v>4133</v>
      </c>
      <c r="C1857" t="s">
        <v>20</v>
      </c>
      <c r="D1857" t="s">
        <v>21</v>
      </c>
      <c r="E1857">
        <v>98108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43552</v>
      </c>
      <c r="L1857" t="s">
        <v>26</v>
      </c>
      <c r="N1857" t="s">
        <v>24</v>
      </c>
    </row>
    <row r="1858" spans="1:14" x14ac:dyDescent="0.25">
      <c r="A1858" t="s">
        <v>194</v>
      </c>
      <c r="B1858" t="s">
        <v>4134</v>
      </c>
      <c r="C1858" t="s">
        <v>20</v>
      </c>
      <c r="D1858" t="s">
        <v>21</v>
      </c>
      <c r="E1858">
        <v>98108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43552</v>
      </c>
      <c r="L1858" t="s">
        <v>26</v>
      </c>
      <c r="N1858" t="s">
        <v>24</v>
      </c>
    </row>
    <row r="1859" spans="1:14" x14ac:dyDescent="0.25">
      <c r="A1859" t="s">
        <v>4135</v>
      </c>
      <c r="B1859" t="s">
        <v>4112</v>
      </c>
      <c r="C1859" t="s">
        <v>56</v>
      </c>
      <c r="D1859" t="s">
        <v>21</v>
      </c>
      <c r="E1859">
        <v>99352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43552</v>
      </c>
      <c r="L1859" t="s">
        <v>26</v>
      </c>
      <c r="N1859" t="s">
        <v>24</v>
      </c>
    </row>
    <row r="1860" spans="1:14" x14ac:dyDescent="0.25">
      <c r="A1860" t="s">
        <v>688</v>
      </c>
      <c r="B1860" t="s">
        <v>4136</v>
      </c>
      <c r="C1860" t="s">
        <v>268</v>
      </c>
      <c r="D1860" t="s">
        <v>21</v>
      </c>
      <c r="E1860">
        <v>98188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43552</v>
      </c>
      <c r="L1860" t="s">
        <v>26</v>
      </c>
      <c r="N1860" t="s">
        <v>24</v>
      </c>
    </row>
    <row r="1861" spans="1:14" x14ac:dyDescent="0.25">
      <c r="A1861" t="s">
        <v>4140</v>
      </c>
      <c r="B1861" t="s">
        <v>4141</v>
      </c>
      <c r="C1861" t="s">
        <v>20</v>
      </c>
      <c r="D1861" t="s">
        <v>21</v>
      </c>
      <c r="E1861">
        <v>98108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43552</v>
      </c>
      <c r="L1861" t="s">
        <v>26</v>
      </c>
      <c r="N1861" t="s">
        <v>24</v>
      </c>
    </row>
    <row r="1862" spans="1:14" x14ac:dyDescent="0.25">
      <c r="A1862" t="s">
        <v>4142</v>
      </c>
      <c r="B1862" t="s">
        <v>4143</v>
      </c>
      <c r="C1862" t="s">
        <v>3762</v>
      </c>
      <c r="D1862" t="s">
        <v>21</v>
      </c>
      <c r="E1862">
        <v>98512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43551</v>
      </c>
      <c r="L1862" t="s">
        <v>26</v>
      </c>
      <c r="N1862" t="s">
        <v>24</v>
      </c>
    </row>
    <row r="1863" spans="1:14" x14ac:dyDescent="0.25">
      <c r="A1863" t="s">
        <v>4144</v>
      </c>
      <c r="B1863" t="s">
        <v>4145</v>
      </c>
      <c r="C1863" t="s">
        <v>286</v>
      </c>
      <c r="D1863" t="s">
        <v>21</v>
      </c>
      <c r="E1863">
        <v>98512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43551</v>
      </c>
      <c r="L1863" t="s">
        <v>26</v>
      </c>
      <c r="N1863" t="s">
        <v>24</v>
      </c>
    </row>
    <row r="1864" spans="1:14" x14ac:dyDescent="0.25">
      <c r="A1864" t="s">
        <v>4146</v>
      </c>
      <c r="B1864" t="s">
        <v>4147</v>
      </c>
      <c r="C1864" t="s">
        <v>286</v>
      </c>
      <c r="D1864" t="s">
        <v>21</v>
      </c>
      <c r="E1864">
        <v>98502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43551</v>
      </c>
      <c r="L1864" t="s">
        <v>26</v>
      </c>
      <c r="N1864" t="s">
        <v>24</v>
      </c>
    </row>
    <row r="1865" spans="1:14" x14ac:dyDescent="0.25">
      <c r="A1865" t="s">
        <v>4148</v>
      </c>
      <c r="B1865" t="s">
        <v>4149</v>
      </c>
      <c r="C1865" t="s">
        <v>286</v>
      </c>
      <c r="D1865" t="s">
        <v>21</v>
      </c>
      <c r="E1865">
        <v>98502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43551</v>
      </c>
      <c r="L1865" t="s">
        <v>26</v>
      </c>
      <c r="N1865" t="s">
        <v>24</v>
      </c>
    </row>
    <row r="1866" spans="1:14" x14ac:dyDescent="0.25">
      <c r="A1866" t="s">
        <v>4150</v>
      </c>
      <c r="B1866" t="s">
        <v>4151</v>
      </c>
      <c r="C1866" t="s">
        <v>3762</v>
      </c>
      <c r="D1866" t="s">
        <v>21</v>
      </c>
      <c r="E1866">
        <v>98512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43551</v>
      </c>
      <c r="L1866" t="s">
        <v>26</v>
      </c>
      <c r="N1866" t="s">
        <v>24</v>
      </c>
    </row>
    <row r="1867" spans="1:14" x14ac:dyDescent="0.25">
      <c r="A1867" t="s">
        <v>4152</v>
      </c>
      <c r="B1867" t="s">
        <v>4153</v>
      </c>
      <c r="C1867" t="s">
        <v>4154</v>
      </c>
      <c r="D1867" t="s">
        <v>21</v>
      </c>
      <c r="E1867">
        <v>98380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43550</v>
      </c>
      <c r="L1867" t="s">
        <v>26</v>
      </c>
      <c r="N1867" t="s">
        <v>24</v>
      </c>
    </row>
    <row r="1868" spans="1:14" x14ac:dyDescent="0.25">
      <c r="A1868" t="s">
        <v>562</v>
      </c>
      <c r="B1868" t="s">
        <v>563</v>
      </c>
      <c r="C1868" t="s">
        <v>151</v>
      </c>
      <c r="D1868" t="s">
        <v>21</v>
      </c>
      <c r="E1868">
        <v>98499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43549</v>
      </c>
      <c r="L1868" t="s">
        <v>26</v>
      </c>
      <c r="N1868" t="s">
        <v>24</v>
      </c>
    </row>
    <row r="1869" spans="1:14" x14ac:dyDescent="0.25">
      <c r="A1869" t="s">
        <v>4155</v>
      </c>
      <c r="B1869" t="s">
        <v>4156</v>
      </c>
      <c r="C1869" t="s">
        <v>20</v>
      </c>
      <c r="D1869" t="s">
        <v>21</v>
      </c>
      <c r="E1869">
        <v>98109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43549</v>
      </c>
      <c r="L1869" t="s">
        <v>26</v>
      </c>
      <c r="N1869" t="s">
        <v>24</v>
      </c>
    </row>
    <row r="1870" spans="1:14" x14ac:dyDescent="0.25">
      <c r="A1870" t="s">
        <v>4157</v>
      </c>
      <c r="B1870" t="s">
        <v>4158</v>
      </c>
      <c r="C1870" t="s">
        <v>236</v>
      </c>
      <c r="D1870" t="s">
        <v>21</v>
      </c>
      <c r="E1870">
        <v>98444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43549</v>
      </c>
      <c r="L1870" t="s">
        <v>26</v>
      </c>
      <c r="N1870" t="s">
        <v>24</v>
      </c>
    </row>
    <row r="1871" spans="1:14" x14ac:dyDescent="0.25">
      <c r="A1871" t="s">
        <v>1275</v>
      </c>
      <c r="B1871" t="s">
        <v>4159</v>
      </c>
      <c r="C1871" t="s">
        <v>2244</v>
      </c>
      <c r="D1871" t="s">
        <v>21</v>
      </c>
      <c r="E1871">
        <v>98370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43549</v>
      </c>
      <c r="L1871" t="s">
        <v>26</v>
      </c>
      <c r="N1871" t="s">
        <v>24</v>
      </c>
    </row>
    <row r="1872" spans="1:14" x14ac:dyDescent="0.25">
      <c r="A1872" t="s">
        <v>4160</v>
      </c>
      <c r="B1872" t="s">
        <v>4161</v>
      </c>
      <c r="C1872" t="s">
        <v>2244</v>
      </c>
      <c r="D1872" t="s">
        <v>21</v>
      </c>
      <c r="E1872">
        <v>98370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43549</v>
      </c>
      <c r="L1872" t="s">
        <v>26</v>
      </c>
      <c r="N1872" t="s">
        <v>24</v>
      </c>
    </row>
    <row r="1873" spans="1:14" x14ac:dyDescent="0.25">
      <c r="A1873" t="s">
        <v>4162</v>
      </c>
      <c r="B1873" t="s">
        <v>4163</v>
      </c>
      <c r="C1873" t="s">
        <v>361</v>
      </c>
      <c r="D1873" t="s">
        <v>21</v>
      </c>
      <c r="E1873">
        <v>98250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43549</v>
      </c>
      <c r="L1873" t="s">
        <v>26</v>
      </c>
      <c r="N1873" t="s">
        <v>24</v>
      </c>
    </row>
    <row r="1874" spans="1:14" x14ac:dyDescent="0.25">
      <c r="A1874" t="s">
        <v>4164</v>
      </c>
      <c r="B1874" t="s">
        <v>4165</v>
      </c>
      <c r="C1874" t="s">
        <v>4166</v>
      </c>
      <c r="D1874" t="s">
        <v>21</v>
      </c>
      <c r="E1874">
        <v>98610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43549</v>
      </c>
      <c r="L1874" t="s">
        <v>26</v>
      </c>
      <c r="N1874" t="s">
        <v>24</v>
      </c>
    </row>
    <row r="1875" spans="1:14" x14ac:dyDescent="0.25">
      <c r="A1875" t="s">
        <v>4167</v>
      </c>
      <c r="B1875" t="s">
        <v>4168</v>
      </c>
      <c r="C1875" t="s">
        <v>2244</v>
      </c>
      <c r="D1875" t="s">
        <v>21</v>
      </c>
      <c r="E1875">
        <v>98370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43549</v>
      </c>
      <c r="L1875" t="s">
        <v>26</v>
      </c>
      <c r="N1875" t="s">
        <v>24</v>
      </c>
    </row>
    <row r="1876" spans="1:14" x14ac:dyDescent="0.25">
      <c r="A1876" t="s">
        <v>4169</v>
      </c>
      <c r="B1876" t="s">
        <v>4170</v>
      </c>
      <c r="C1876" t="s">
        <v>20</v>
      </c>
      <c r="D1876" t="s">
        <v>21</v>
      </c>
      <c r="E1876">
        <v>98125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43549</v>
      </c>
      <c r="L1876" t="s">
        <v>26</v>
      </c>
      <c r="N1876" t="s">
        <v>24</v>
      </c>
    </row>
    <row r="1877" spans="1:14" x14ac:dyDescent="0.25">
      <c r="A1877" t="s">
        <v>4171</v>
      </c>
      <c r="B1877" t="s">
        <v>4172</v>
      </c>
      <c r="C1877" t="s">
        <v>20</v>
      </c>
      <c r="D1877" t="s">
        <v>21</v>
      </c>
      <c r="E1877">
        <v>98109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43549</v>
      </c>
      <c r="L1877" t="s">
        <v>26</v>
      </c>
      <c r="N1877" t="s">
        <v>24</v>
      </c>
    </row>
    <row r="1878" spans="1:14" x14ac:dyDescent="0.25">
      <c r="A1878" t="s">
        <v>63</v>
      </c>
      <c r="B1878" t="s">
        <v>64</v>
      </c>
      <c r="C1878" t="s">
        <v>34</v>
      </c>
      <c r="D1878" t="s">
        <v>21</v>
      </c>
      <c r="E1878">
        <v>98661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43549</v>
      </c>
      <c r="L1878" t="s">
        <v>26</v>
      </c>
      <c r="N1878" t="s">
        <v>24</v>
      </c>
    </row>
    <row r="1879" spans="1:14" x14ac:dyDescent="0.25">
      <c r="A1879" t="s">
        <v>4173</v>
      </c>
      <c r="B1879" t="s">
        <v>4174</v>
      </c>
      <c r="C1879" t="s">
        <v>361</v>
      </c>
      <c r="D1879" t="s">
        <v>21</v>
      </c>
      <c r="E1879">
        <v>98250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43549</v>
      </c>
      <c r="L1879" t="s">
        <v>26</v>
      </c>
      <c r="N1879" t="s">
        <v>24</v>
      </c>
    </row>
    <row r="1880" spans="1:14" x14ac:dyDescent="0.25">
      <c r="A1880" t="s">
        <v>4175</v>
      </c>
      <c r="B1880" t="s">
        <v>4176</v>
      </c>
      <c r="C1880" t="s">
        <v>20</v>
      </c>
      <c r="D1880" t="s">
        <v>21</v>
      </c>
      <c r="E1880">
        <v>98121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43549</v>
      </c>
      <c r="L1880" t="s">
        <v>26</v>
      </c>
      <c r="N1880" t="s">
        <v>24</v>
      </c>
    </row>
    <row r="1881" spans="1:14" x14ac:dyDescent="0.25">
      <c r="A1881" t="s">
        <v>4177</v>
      </c>
      <c r="B1881" t="s">
        <v>4178</v>
      </c>
      <c r="C1881" t="s">
        <v>236</v>
      </c>
      <c r="D1881" t="s">
        <v>21</v>
      </c>
      <c r="E1881">
        <v>98444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43549</v>
      </c>
      <c r="L1881" t="s">
        <v>26</v>
      </c>
      <c r="N1881" t="s">
        <v>24</v>
      </c>
    </row>
    <row r="1882" spans="1:14" x14ac:dyDescent="0.25">
      <c r="A1882" t="s">
        <v>4179</v>
      </c>
      <c r="B1882" t="s">
        <v>4180</v>
      </c>
      <c r="C1882" t="s">
        <v>4181</v>
      </c>
      <c r="D1882" t="s">
        <v>21</v>
      </c>
      <c r="E1882">
        <v>98392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43549</v>
      </c>
      <c r="L1882" t="s">
        <v>26</v>
      </c>
      <c r="N1882" t="s">
        <v>24</v>
      </c>
    </row>
    <row r="1883" spans="1:14" x14ac:dyDescent="0.25">
      <c r="A1883" t="s">
        <v>4182</v>
      </c>
      <c r="B1883" t="s">
        <v>4183</v>
      </c>
      <c r="C1883" t="s">
        <v>236</v>
      </c>
      <c r="D1883" t="s">
        <v>21</v>
      </c>
      <c r="E1883">
        <v>98444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43549</v>
      </c>
      <c r="L1883" t="s">
        <v>26</v>
      </c>
      <c r="N1883" t="s">
        <v>24</v>
      </c>
    </row>
    <row r="1884" spans="1:14" x14ac:dyDescent="0.25">
      <c r="A1884" t="s">
        <v>4184</v>
      </c>
      <c r="B1884" t="s">
        <v>4185</v>
      </c>
      <c r="C1884" t="s">
        <v>614</v>
      </c>
      <c r="D1884" t="s">
        <v>21</v>
      </c>
      <c r="E1884">
        <v>98674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43549</v>
      </c>
      <c r="L1884" t="s">
        <v>26</v>
      </c>
      <c r="N1884" t="s">
        <v>24</v>
      </c>
    </row>
    <row r="1885" spans="1:14" x14ac:dyDescent="0.25">
      <c r="A1885" t="s">
        <v>1369</v>
      </c>
      <c r="B1885" t="s">
        <v>4186</v>
      </c>
      <c r="C1885" t="s">
        <v>361</v>
      </c>
      <c r="D1885" t="s">
        <v>21</v>
      </c>
      <c r="E1885">
        <v>98250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43549</v>
      </c>
      <c r="L1885" t="s">
        <v>26</v>
      </c>
      <c r="N1885" t="s">
        <v>24</v>
      </c>
    </row>
    <row r="1886" spans="1:14" x14ac:dyDescent="0.25">
      <c r="A1886" t="s">
        <v>73</v>
      </c>
      <c r="B1886" t="s">
        <v>74</v>
      </c>
      <c r="C1886" t="s">
        <v>34</v>
      </c>
      <c r="D1886" t="s">
        <v>21</v>
      </c>
      <c r="E1886">
        <v>98684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43549</v>
      </c>
      <c r="L1886" t="s">
        <v>26</v>
      </c>
      <c r="N1886" t="s">
        <v>24</v>
      </c>
    </row>
    <row r="1887" spans="1:14" x14ac:dyDescent="0.25">
      <c r="A1887" t="s">
        <v>688</v>
      </c>
      <c r="B1887" t="s">
        <v>4187</v>
      </c>
      <c r="C1887" t="s">
        <v>20</v>
      </c>
      <c r="D1887" t="s">
        <v>21</v>
      </c>
      <c r="E1887">
        <v>98119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43549</v>
      </c>
      <c r="L1887" t="s">
        <v>26</v>
      </c>
      <c r="N1887" t="s">
        <v>24</v>
      </c>
    </row>
    <row r="1888" spans="1:14" x14ac:dyDescent="0.25">
      <c r="A1888" t="s">
        <v>4188</v>
      </c>
      <c r="B1888" t="s">
        <v>4189</v>
      </c>
      <c r="C1888" t="s">
        <v>20</v>
      </c>
      <c r="D1888" t="s">
        <v>21</v>
      </c>
      <c r="E1888">
        <v>98121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43549</v>
      </c>
      <c r="L1888" t="s">
        <v>26</v>
      </c>
      <c r="N1888" t="s">
        <v>24</v>
      </c>
    </row>
    <row r="1889" spans="1:14" x14ac:dyDescent="0.25">
      <c r="A1889" t="s">
        <v>4190</v>
      </c>
      <c r="B1889" t="s">
        <v>4191</v>
      </c>
      <c r="C1889" t="s">
        <v>34</v>
      </c>
      <c r="D1889" t="s">
        <v>21</v>
      </c>
      <c r="E1889">
        <v>98661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43549</v>
      </c>
      <c r="L1889" t="s">
        <v>26</v>
      </c>
      <c r="N1889" t="s">
        <v>24</v>
      </c>
    </row>
    <row r="1890" spans="1:14" x14ac:dyDescent="0.25">
      <c r="A1890" t="s">
        <v>291</v>
      </c>
      <c r="B1890" t="s">
        <v>4192</v>
      </c>
      <c r="C1890" t="s">
        <v>20</v>
      </c>
      <c r="D1890" t="s">
        <v>21</v>
      </c>
      <c r="E1890">
        <v>98125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43549</v>
      </c>
      <c r="L1890" t="s">
        <v>26</v>
      </c>
      <c r="N1890" t="s">
        <v>24</v>
      </c>
    </row>
    <row r="1891" spans="1:14" x14ac:dyDescent="0.25">
      <c r="A1891" t="s">
        <v>4193</v>
      </c>
      <c r="B1891" t="s">
        <v>4194</v>
      </c>
      <c r="C1891" t="s">
        <v>2244</v>
      </c>
      <c r="D1891" t="s">
        <v>21</v>
      </c>
      <c r="E1891">
        <v>98370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43549</v>
      </c>
      <c r="L1891" t="s">
        <v>26</v>
      </c>
      <c r="N1891" t="s">
        <v>24</v>
      </c>
    </row>
    <row r="1892" spans="1:14" x14ac:dyDescent="0.25">
      <c r="A1892" t="s">
        <v>4195</v>
      </c>
      <c r="B1892" t="s">
        <v>974</v>
      </c>
      <c r="C1892" t="s">
        <v>463</v>
      </c>
      <c r="D1892" t="s">
        <v>21</v>
      </c>
      <c r="E1892">
        <v>98632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43548</v>
      </c>
      <c r="L1892" t="s">
        <v>26</v>
      </c>
      <c r="N1892" t="s">
        <v>24</v>
      </c>
    </row>
    <row r="1893" spans="1:14" x14ac:dyDescent="0.25">
      <c r="A1893" t="s">
        <v>111</v>
      </c>
      <c r="B1893" t="s">
        <v>4196</v>
      </c>
      <c r="C1893" t="s">
        <v>34</v>
      </c>
      <c r="D1893" t="s">
        <v>21</v>
      </c>
      <c r="E1893">
        <v>98664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43548</v>
      </c>
      <c r="L1893" t="s">
        <v>26</v>
      </c>
      <c r="N1893" t="s">
        <v>24</v>
      </c>
    </row>
    <row r="1894" spans="1:14" x14ac:dyDescent="0.25">
      <c r="A1894" t="s">
        <v>880</v>
      </c>
      <c r="B1894" t="s">
        <v>4197</v>
      </c>
      <c r="C1894" t="s">
        <v>34</v>
      </c>
      <c r="D1894" t="s">
        <v>21</v>
      </c>
      <c r="E1894">
        <v>98684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43548</v>
      </c>
      <c r="L1894" t="s">
        <v>26</v>
      </c>
      <c r="N1894" t="s">
        <v>24</v>
      </c>
    </row>
    <row r="1895" spans="1:14" x14ac:dyDescent="0.25">
      <c r="A1895" t="s">
        <v>2558</v>
      </c>
      <c r="B1895" t="s">
        <v>4198</v>
      </c>
      <c r="C1895" t="s">
        <v>34</v>
      </c>
      <c r="D1895" t="s">
        <v>21</v>
      </c>
      <c r="E1895">
        <v>98663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43548</v>
      </c>
      <c r="L1895" t="s">
        <v>26</v>
      </c>
      <c r="N1895" t="s">
        <v>24</v>
      </c>
    </row>
    <row r="1896" spans="1:14" x14ac:dyDescent="0.25">
      <c r="A1896" t="s">
        <v>741</v>
      </c>
      <c r="B1896" t="s">
        <v>742</v>
      </c>
      <c r="C1896" t="s">
        <v>743</v>
      </c>
      <c r="D1896" t="s">
        <v>21</v>
      </c>
      <c r="E1896">
        <v>98597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43548</v>
      </c>
      <c r="L1896" t="s">
        <v>26</v>
      </c>
      <c r="N1896" t="s">
        <v>24</v>
      </c>
    </row>
    <row r="1897" spans="1:14" x14ac:dyDescent="0.25">
      <c r="A1897" t="s">
        <v>4199</v>
      </c>
      <c r="B1897" t="s">
        <v>4200</v>
      </c>
      <c r="C1897" t="s">
        <v>463</v>
      </c>
      <c r="D1897" t="s">
        <v>21</v>
      </c>
      <c r="E1897">
        <v>98632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43548</v>
      </c>
      <c r="L1897" t="s">
        <v>26</v>
      </c>
      <c r="N1897" t="s">
        <v>24</v>
      </c>
    </row>
    <row r="1898" spans="1:14" x14ac:dyDescent="0.25">
      <c r="A1898" t="s">
        <v>4201</v>
      </c>
      <c r="B1898" t="s">
        <v>4202</v>
      </c>
      <c r="C1898" t="s">
        <v>34</v>
      </c>
      <c r="D1898" t="s">
        <v>21</v>
      </c>
      <c r="E1898">
        <v>98664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43548</v>
      </c>
      <c r="L1898" t="s">
        <v>26</v>
      </c>
      <c r="N1898" t="s">
        <v>24</v>
      </c>
    </row>
    <row r="1899" spans="1:14" x14ac:dyDescent="0.25">
      <c r="A1899" t="s">
        <v>4203</v>
      </c>
      <c r="B1899" t="s">
        <v>4204</v>
      </c>
      <c r="C1899" t="s">
        <v>34</v>
      </c>
      <c r="D1899" t="s">
        <v>21</v>
      </c>
      <c r="E1899">
        <v>98686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43548</v>
      </c>
      <c r="L1899" t="s">
        <v>26</v>
      </c>
      <c r="N1899" t="s">
        <v>24</v>
      </c>
    </row>
    <row r="1900" spans="1:14" x14ac:dyDescent="0.25">
      <c r="A1900" t="s">
        <v>685</v>
      </c>
      <c r="B1900" t="s">
        <v>4205</v>
      </c>
      <c r="C1900" t="s">
        <v>34</v>
      </c>
      <c r="D1900" t="s">
        <v>21</v>
      </c>
      <c r="E1900">
        <v>98661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43548</v>
      </c>
      <c r="L1900" t="s">
        <v>26</v>
      </c>
      <c r="N1900" t="s">
        <v>24</v>
      </c>
    </row>
    <row r="1901" spans="1:14" x14ac:dyDescent="0.25">
      <c r="A1901" t="s">
        <v>124</v>
      </c>
      <c r="B1901" t="s">
        <v>593</v>
      </c>
      <c r="C1901" t="s">
        <v>492</v>
      </c>
      <c r="D1901" t="s">
        <v>21</v>
      </c>
      <c r="E1901">
        <v>98516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43548</v>
      </c>
      <c r="L1901" t="s">
        <v>26</v>
      </c>
      <c r="N1901" t="s">
        <v>24</v>
      </c>
    </row>
    <row r="1902" spans="1:14" x14ac:dyDescent="0.25">
      <c r="A1902" t="s">
        <v>77</v>
      </c>
      <c r="B1902" t="s">
        <v>4206</v>
      </c>
      <c r="C1902" t="s">
        <v>614</v>
      </c>
      <c r="D1902" t="s">
        <v>21</v>
      </c>
      <c r="E1902">
        <v>98674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43548</v>
      </c>
      <c r="L1902" t="s">
        <v>26</v>
      </c>
      <c r="N1902" t="s">
        <v>24</v>
      </c>
    </row>
    <row r="1903" spans="1:14" x14ac:dyDescent="0.25">
      <c r="A1903" t="s">
        <v>4207</v>
      </c>
      <c r="B1903" t="s">
        <v>4208</v>
      </c>
      <c r="C1903" t="s">
        <v>20</v>
      </c>
      <c r="D1903" t="s">
        <v>21</v>
      </c>
      <c r="E1903">
        <v>98125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43546</v>
      </c>
      <c r="L1903" t="s">
        <v>26</v>
      </c>
      <c r="N1903" t="s">
        <v>24</v>
      </c>
    </row>
    <row r="1904" spans="1:14" x14ac:dyDescent="0.25">
      <c r="A1904" t="s">
        <v>4209</v>
      </c>
      <c r="B1904" t="s">
        <v>4210</v>
      </c>
      <c r="C1904" t="s">
        <v>20</v>
      </c>
      <c r="D1904" t="s">
        <v>21</v>
      </c>
      <c r="E1904">
        <v>98108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43546</v>
      </c>
      <c r="L1904" t="s">
        <v>26</v>
      </c>
      <c r="N1904" t="s">
        <v>24</v>
      </c>
    </row>
    <row r="1905" spans="1:14" x14ac:dyDescent="0.25">
      <c r="A1905" t="s">
        <v>4211</v>
      </c>
      <c r="B1905" t="s">
        <v>4212</v>
      </c>
      <c r="C1905" t="s">
        <v>20</v>
      </c>
      <c r="D1905" t="s">
        <v>21</v>
      </c>
      <c r="E1905">
        <v>98102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43546</v>
      </c>
      <c r="L1905" t="s">
        <v>26</v>
      </c>
      <c r="N1905" t="s">
        <v>24</v>
      </c>
    </row>
    <row r="1906" spans="1:14" x14ac:dyDescent="0.25">
      <c r="A1906" t="s">
        <v>4213</v>
      </c>
      <c r="B1906" t="s">
        <v>4214</v>
      </c>
      <c r="C1906" t="s">
        <v>20</v>
      </c>
      <c r="D1906" t="s">
        <v>21</v>
      </c>
      <c r="E1906">
        <v>98117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43546</v>
      </c>
      <c r="L1906" t="s">
        <v>26</v>
      </c>
      <c r="N1906" t="s">
        <v>24</v>
      </c>
    </row>
    <row r="1907" spans="1:14" x14ac:dyDescent="0.25">
      <c r="A1907" t="s">
        <v>4215</v>
      </c>
      <c r="B1907" t="s">
        <v>4216</v>
      </c>
      <c r="C1907" t="s">
        <v>20</v>
      </c>
      <c r="D1907" t="s">
        <v>21</v>
      </c>
      <c r="E1907">
        <v>98101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43546</v>
      </c>
      <c r="L1907" t="s">
        <v>26</v>
      </c>
      <c r="N1907" t="s">
        <v>24</v>
      </c>
    </row>
    <row r="1908" spans="1:14" x14ac:dyDescent="0.25">
      <c r="A1908" t="s">
        <v>4217</v>
      </c>
      <c r="B1908" t="s">
        <v>4218</v>
      </c>
      <c r="C1908" t="s">
        <v>20</v>
      </c>
      <c r="D1908" t="s">
        <v>21</v>
      </c>
      <c r="E1908">
        <v>98102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43546</v>
      </c>
      <c r="L1908" t="s">
        <v>26</v>
      </c>
      <c r="N1908" t="s">
        <v>24</v>
      </c>
    </row>
    <row r="1909" spans="1:14" x14ac:dyDescent="0.25">
      <c r="A1909" t="s">
        <v>4219</v>
      </c>
      <c r="B1909" t="s">
        <v>4220</v>
      </c>
      <c r="C1909" t="s">
        <v>20</v>
      </c>
      <c r="D1909" t="s">
        <v>21</v>
      </c>
      <c r="E1909">
        <v>98101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43546</v>
      </c>
      <c r="L1909" t="s">
        <v>26</v>
      </c>
      <c r="N1909" t="s">
        <v>24</v>
      </c>
    </row>
    <row r="1910" spans="1:14" x14ac:dyDescent="0.25">
      <c r="A1910" t="s">
        <v>4223</v>
      </c>
      <c r="B1910" t="s">
        <v>4224</v>
      </c>
      <c r="C1910" t="s">
        <v>266</v>
      </c>
      <c r="D1910" t="s">
        <v>21</v>
      </c>
      <c r="E1910">
        <v>98002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43545</v>
      </c>
      <c r="L1910" t="s">
        <v>26</v>
      </c>
      <c r="N1910" t="s">
        <v>24</v>
      </c>
    </row>
    <row r="1911" spans="1:14" x14ac:dyDescent="0.25">
      <c r="A1911" t="s">
        <v>4225</v>
      </c>
      <c r="B1911" t="s">
        <v>4226</v>
      </c>
      <c r="C1911" t="s">
        <v>4227</v>
      </c>
      <c r="D1911" t="s">
        <v>21</v>
      </c>
      <c r="E1911">
        <v>98019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43545</v>
      </c>
      <c r="L1911" t="s">
        <v>26</v>
      </c>
      <c r="N1911" t="s">
        <v>24</v>
      </c>
    </row>
    <row r="1912" spans="1:14" x14ac:dyDescent="0.25">
      <c r="A1912" t="s">
        <v>111</v>
      </c>
      <c r="B1912" t="s">
        <v>4229</v>
      </c>
      <c r="C1912" t="s">
        <v>1688</v>
      </c>
      <c r="D1912" t="s">
        <v>21</v>
      </c>
      <c r="E1912">
        <v>98198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43545</v>
      </c>
      <c r="L1912" t="s">
        <v>26</v>
      </c>
      <c r="N1912" t="s">
        <v>24</v>
      </c>
    </row>
    <row r="1913" spans="1:14" x14ac:dyDescent="0.25">
      <c r="A1913" t="s">
        <v>413</v>
      </c>
      <c r="B1913" t="s">
        <v>4231</v>
      </c>
      <c r="C1913" t="s">
        <v>1688</v>
      </c>
      <c r="D1913" t="s">
        <v>21</v>
      </c>
      <c r="E1913">
        <v>98198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43545</v>
      </c>
      <c r="L1913" t="s">
        <v>26</v>
      </c>
      <c r="N1913" t="s">
        <v>24</v>
      </c>
    </row>
    <row r="1914" spans="1:14" x14ac:dyDescent="0.25">
      <c r="A1914" t="s">
        <v>4232</v>
      </c>
      <c r="B1914" t="s">
        <v>4233</v>
      </c>
      <c r="C1914" t="s">
        <v>209</v>
      </c>
      <c r="D1914" t="s">
        <v>21</v>
      </c>
      <c r="E1914">
        <v>98032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43545</v>
      </c>
      <c r="L1914" t="s">
        <v>26</v>
      </c>
      <c r="N1914" t="s">
        <v>24</v>
      </c>
    </row>
    <row r="1915" spans="1:14" x14ac:dyDescent="0.25">
      <c r="A1915" t="s">
        <v>581</v>
      </c>
      <c r="B1915" t="s">
        <v>4234</v>
      </c>
      <c r="C1915" t="s">
        <v>388</v>
      </c>
      <c r="D1915" t="s">
        <v>21</v>
      </c>
      <c r="E1915">
        <v>98930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43545</v>
      </c>
      <c r="L1915" t="s">
        <v>26</v>
      </c>
      <c r="N1915" t="s">
        <v>24</v>
      </c>
    </row>
    <row r="1916" spans="1:14" x14ac:dyDescent="0.25">
      <c r="A1916" t="s">
        <v>4239</v>
      </c>
      <c r="B1916" t="s">
        <v>4240</v>
      </c>
      <c r="C1916" t="s">
        <v>209</v>
      </c>
      <c r="D1916" t="s">
        <v>21</v>
      </c>
      <c r="E1916">
        <v>98032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43545</v>
      </c>
      <c r="L1916" t="s">
        <v>26</v>
      </c>
      <c r="N1916" t="s">
        <v>24</v>
      </c>
    </row>
    <row r="1917" spans="1:14" x14ac:dyDescent="0.25">
      <c r="A1917" t="s">
        <v>4241</v>
      </c>
      <c r="B1917" t="s">
        <v>4242</v>
      </c>
      <c r="C1917" t="s">
        <v>4227</v>
      </c>
      <c r="D1917" t="s">
        <v>21</v>
      </c>
      <c r="E1917">
        <v>98019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43545</v>
      </c>
      <c r="L1917" t="s">
        <v>26</v>
      </c>
      <c r="N1917" t="s">
        <v>24</v>
      </c>
    </row>
    <row r="1918" spans="1:14" x14ac:dyDescent="0.25">
      <c r="A1918" t="s">
        <v>3220</v>
      </c>
      <c r="B1918" t="s">
        <v>4243</v>
      </c>
      <c r="C1918" t="s">
        <v>81</v>
      </c>
      <c r="D1918" t="s">
        <v>21</v>
      </c>
      <c r="E1918">
        <v>99216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43545</v>
      </c>
      <c r="L1918" t="s">
        <v>26</v>
      </c>
      <c r="N1918" t="s">
        <v>24</v>
      </c>
    </row>
    <row r="1919" spans="1:14" x14ac:dyDescent="0.25">
      <c r="A1919" t="s">
        <v>4244</v>
      </c>
      <c r="B1919" t="s">
        <v>4245</v>
      </c>
      <c r="C1919" t="s">
        <v>4227</v>
      </c>
      <c r="D1919" t="s">
        <v>21</v>
      </c>
      <c r="E1919">
        <v>98019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43545</v>
      </c>
      <c r="L1919" t="s">
        <v>26</v>
      </c>
      <c r="N1919" t="s">
        <v>24</v>
      </c>
    </row>
    <row r="1920" spans="1:14" x14ac:dyDescent="0.25">
      <c r="A1920" t="s">
        <v>1568</v>
      </c>
      <c r="B1920" t="s">
        <v>4246</v>
      </c>
      <c r="C1920" t="s">
        <v>268</v>
      </c>
      <c r="D1920" t="s">
        <v>21</v>
      </c>
      <c r="E1920">
        <v>98168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43545</v>
      </c>
      <c r="L1920" t="s">
        <v>26</v>
      </c>
      <c r="N1920" t="s">
        <v>24</v>
      </c>
    </row>
    <row r="1921" spans="1:14" x14ac:dyDescent="0.25">
      <c r="A1921" t="s">
        <v>4247</v>
      </c>
      <c r="B1921" t="s">
        <v>4248</v>
      </c>
      <c r="C1921" t="s">
        <v>388</v>
      </c>
      <c r="D1921" t="s">
        <v>21</v>
      </c>
      <c r="E1921">
        <v>98930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43545</v>
      </c>
      <c r="L1921" t="s">
        <v>26</v>
      </c>
      <c r="N1921" t="s">
        <v>24</v>
      </c>
    </row>
    <row r="1922" spans="1:14" x14ac:dyDescent="0.25">
      <c r="A1922" t="s">
        <v>1735</v>
      </c>
      <c r="B1922" t="s">
        <v>4249</v>
      </c>
      <c r="C1922" t="s">
        <v>266</v>
      </c>
      <c r="D1922" t="s">
        <v>21</v>
      </c>
      <c r="E1922">
        <v>98002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43545</v>
      </c>
      <c r="L1922" t="s">
        <v>26</v>
      </c>
      <c r="N1922" t="s">
        <v>24</v>
      </c>
    </row>
    <row r="1923" spans="1:14" x14ac:dyDescent="0.25">
      <c r="A1923" t="s">
        <v>4250</v>
      </c>
      <c r="B1923" t="s">
        <v>4251</v>
      </c>
      <c r="C1923" t="s">
        <v>20</v>
      </c>
      <c r="D1923" t="s">
        <v>21</v>
      </c>
      <c r="E1923">
        <v>98121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43545</v>
      </c>
      <c r="L1923" t="s">
        <v>26</v>
      </c>
      <c r="N1923" t="s">
        <v>24</v>
      </c>
    </row>
    <row r="1924" spans="1:14" x14ac:dyDescent="0.25">
      <c r="A1924" t="s">
        <v>4252</v>
      </c>
      <c r="B1924" t="s">
        <v>4253</v>
      </c>
      <c r="C1924" t="s">
        <v>1688</v>
      </c>
      <c r="D1924" t="s">
        <v>21</v>
      </c>
      <c r="E1924">
        <v>98198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43545</v>
      </c>
      <c r="L1924" t="s">
        <v>26</v>
      </c>
      <c r="N1924" t="s">
        <v>24</v>
      </c>
    </row>
    <row r="1925" spans="1:14" x14ac:dyDescent="0.25">
      <c r="A1925" t="s">
        <v>4254</v>
      </c>
      <c r="B1925" t="s">
        <v>4255</v>
      </c>
      <c r="C1925" t="s">
        <v>266</v>
      </c>
      <c r="D1925" t="s">
        <v>21</v>
      </c>
      <c r="E1925">
        <v>98002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43545</v>
      </c>
      <c r="L1925" t="s">
        <v>26</v>
      </c>
      <c r="N1925" t="s">
        <v>24</v>
      </c>
    </row>
    <row r="1926" spans="1:14" x14ac:dyDescent="0.25">
      <c r="A1926" t="s">
        <v>4256</v>
      </c>
      <c r="B1926" t="s">
        <v>4257</v>
      </c>
      <c r="C1926" t="s">
        <v>236</v>
      </c>
      <c r="D1926" t="s">
        <v>21</v>
      </c>
      <c r="E1926">
        <v>98406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43544</v>
      </c>
      <c r="L1926" t="s">
        <v>26</v>
      </c>
      <c r="N1926" t="s">
        <v>24</v>
      </c>
    </row>
    <row r="1927" spans="1:14" x14ac:dyDescent="0.25">
      <c r="A1927" t="s">
        <v>4258</v>
      </c>
      <c r="B1927" t="s">
        <v>4259</v>
      </c>
      <c r="C1927" t="s">
        <v>492</v>
      </c>
      <c r="D1927" t="s">
        <v>21</v>
      </c>
      <c r="E1927">
        <v>98516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43544</v>
      </c>
      <c r="L1927" t="s">
        <v>26</v>
      </c>
      <c r="N1927" t="s">
        <v>24</v>
      </c>
    </row>
    <row r="1928" spans="1:14" x14ac:dyDescent="0.25">
      <c r="A1928" t="s">
        <v>4260</v>
      </c>
      <c r="B1928" t="s">
        <v>4261</v>
      </c>
      <c r="C1928" t="s">
        <v>236</v>
      </c>
      <c r="D1928" t="s">
        <v>21</v>
      </c>
      <c r="E1928">
        <v>98408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43544</v>
      </c>
      <c r="L1928" t="s">
        <v>26</v>
      </c>
      <c r="N1928" t="s">
        <v>24</v>
      </c>
    </row>
    <row r="1929" spans="1:14" x14ac:dyDescent="0.25">
      <c r="A1929" t="s">
        <v>4262</v>
      </c>
      <c r="B1929" t="s">
        <v>4263</v>
      </c>
      <c r="C1929" t="s">
        <v>34</v>
      </c>
      <c r="D1929" t="s">
        <v>21</v>
      </c>
      <c r="E1929">
        <v>98684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43544</v>
      </c>
      <c r="L1929" t="s">
        <v>26</v>
      </c>
      <c r="N1929" t="s">
        <v>24</v>
      </c>
    </row>
    <row r="1930" spans="1:14" x14ac:dyDescent="0.25">
      <c r="A1930" t="s">
        <v>4264</v>
      </c>
      <c r="B1930" t="s">
        <v>4265</v>
      </c>
      <c r="C1930" t="s">
        <v>145</v>
      </c>
      <c r="D1930" t="s">
        <v>21</v>
      </c>
      <c r="E1930">
        <v>98387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43544</v>
      </c>
      <c r="L1930" t="s">
        <v>26</v>
      </c>
      <c r="N1930" t="s">
        <v>24</v>
      </c>
    </row>
    <row r="1931" spans="1:14" x14ac:dyDescent="0.25">
      <c r="A1931" t="s">
        <v>4266</v>
      </c>
      <c r="B1931" t="s">
        <v>4267</v>
      </c>
      <c r="C1931" t="s">
        <v>165</v>
      </c>
      <c r="D1931" t="s">
        <v>21</v>
      </c>
      <c r="E1931">
        <v>98373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43544</v>
      </c>
      <c r="L1931" t="s">
        <v>26</v>
      </c>
      <c r="N1931" t="s">
        <v>24</v>
      </c>
    </row>
    <row r="1932" spans="1:14" x14ac:dyDescent="0.25">
      <c r="A1932" t="s">
        <v>4268</v>
      </c>
      <c r="B1932" t="s">
        <v>4269</v>
      </c>
      <c r="C1932" t="s">
        <v>56</v>
      </c>
      <c r="D1932" t="s">
        <v>21</v>
      </c>
      <c r="E1932">
        <v>99352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43544</v>
      </c>
      <c r="L1932" t="s">
        <v>26</v>
      </c>
      <c r="N1932" t="s">
        <v>24</v>
      </c>
    </row>
    <row r="1933" spans="1:14" x14ac:dyDescent="0.25">
      <c r="A1933" t="s">
        <v>4270</v>
      </c>
      <c r="B1933" t="s">
        <v>4271</v>
      </c>
      <c r="C1933" t="s">
        <v>145</v>
      </c>
      <c r="D1933" t="s">
        <v>21</v>
      </c>
      <c r="E1933">
        <v>98387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43544</v>
      </c>
      <c r="L1933" t="s">
        <v>26</v>
      </c>
      <c r="N1933" t="s">
        <v>24</v>
      </c>
    </row>
    <row r="1934" spans="1:14" x14ac:dyDescent="0.25">
      <c r="A1934" t="s">
        <v>4272</v>
      </c>
      <c r="B1934" t="s">
        <v>4273</v>
      </c>
      <c r="C1934" t="s">
        <v>2899</v>
      </c>
      <c r="D1934" t="s">
        <v>21</v>
      </c>
      <c r="E1934">
        <v>98028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43544</v>
      </c>
      <c r="L1934" t="s">
        <v>26</v>
      </c>
      <c r="N1934" t="s">
        <v>24</v>
      </c>
    </row>
    <row r="1935" spans="1:14" x14ac:dyDescent="0.25">
      <c r="A1935" t="s">
        <v>2194</v>
      </c>
      <c r="B1935" t="s">
        <v>4274</v>
      </c>
      <c r="C1935" t="s">
        <v>492</v>
      </c>
      <c r="D1935" t="s">
        <v>21</v>
      </c>
      <c r="E1935">
        <v>98516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43544</v>
      </c>
      <c r="L1935" t="s">
        <v>26</v>
      </c>
      <c r="N1935" t="s">
        <v>24</v>
      </c>
    </row>
    <row r="1936" spans="1:14" x14ac:dyDescent="0.25">
      <c r="A1936" t="s">
        <v>3678</v>
      </c>
      <c r="B1936" t="s">
        <v>4275</v>
      </c>
      <c r="C1936" t="s">
        <v>236</v>
      </c>
      <c r="D1936" t="s">
        <v>21</v>
      </c>
      <c r="E1936">
        <v>98404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43544</v>
      </c>
      <c r="L1936" t="s">
        <v>26</v>
      </c>
      <c r="N1936" t="s">
        <v>24</v>
      </c>
    </row>
    <row r="1937" spans="1:14" x14ac:dyDescent="0.25">
      <c r="A1937" t="s">
        <v>4276</v>
      </c>
      <c r="B1937" t="s">
        <v>4277</v>
      </c>
      <c r="C1937" t="s">
        <v>286</v>
      </c>
      <c r="D1937" t="s">
        <v>21</v>
      </c>
      <c r="E1937">
        <v>98503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43544</v>
      </c>
      <c r="L1937" t="s">
        <v>26</v>
      </c>
      <c r="N1937" t="s">
        <v>24</v>
      </c>
    </row>
    <row r="1938" spans="1:14" x14ac:dyDescent="0.25">
      <c r="A1938" t="s">
        <v>809</v>
      </c>
      <c r="B1938" t="s">
        <v>810</v>
      </c>
      <c r="C1938" t="s">
        <v>454</v>
      </c>
      <c r="D1938" t="s">
        <v>21</v>
      </c>
      <c r="E1938">
        <v>98006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43544</v>
      </c>
      <c r="L1938" t="s">
        <v>26</v>
      </c>
      <c r="N1938" t="s">
        <v>24</v>
      </c>
    </row>
    <row r="1939" spans="1:14" x14ac:dyDescent="0.25">
      <c r="A1939" t="s">
        <v>4278</v>
      </c>
      <c r="B1939" t="s">
        <v>4279</v>
      </c>
      <c r="C1939" t="s">
        <v>20</v>
      </c>
      <c r="D1939" t="s">
        <v>21</v>
      </c>
      <c r="E1939">
        <v>98103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43544</v>
      </c>
      <c r="L1939" t="s">
        <v>26</v>
      </c>
      <c r="N1939" t="s">
        <v>24</v>
      </c>
    </row>
    <row r="1940" spans="1:14" x14ac:dyDescent="0.25">
      <c r="A1940" t="s">
        <v>581</v>
      </c>
      <c r="B1940" t="s">
        <v>4280</v>
      </c>
      <c r="C1940" t="s">
        <v>2899</v>
      </c>
      <c r="D1940" t="s">
        <v>21</v>
      </c>
      <c r="E1940">
        <v>98028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43544</v>
      </c>
      <c r="L1940" t="s">
        <v>26</v>
      </c>
      <c r="N1940" t="s">
        <v>24</v>
      </c>
    </row>
    <row r="1941" spans="1:14" x14ac:dyDescent="0.25">
      <c r="A1941" t="s">
        <v>4281</v>
      </c>
      <c r="B1941" t="s">
        <v>4282</v>
      </c>
      <c r="C1941" t="s">
        <v>165</v>
      </c>
      <c r="D1941" t="s">
        <v>21</v>
      </c>
      <c r="E1941">
        <v>98371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43544</v>
      </c>
      <c r="L1941" t="s">
        <v>26</v>
      </c>
      <c r="N1941" t="s">
        <v>24</v>
      </c>
    </row>
    <row r="1942" spans="1:14" x14ac:dyDescent="0.25">
      <c r="A1942" t="s">
        <v>316</v>
      </c>
      <c r="B1942" t="s">
        <v>4283</v>
      </c>
      <c r="C1942" t="s">
        <v>4284</v>
      </c>
      <c r="D1942" t="s">
        <v>21</v>
      </c>
      <c r="E1942">
        <v>98407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43544</v>
      </c>
      <c r="L1942" t="s">
        <v>26</v>
      </c>
      <c r="N1942" t="s">
        <v>24</v>
      </c>
    </row>
    <row r="1943" spans="1:14" x14ac:dyDescent="0.25">
      <c r="A1943" t="s">
        <v>4285</v>
      </c>
      <c r="B1943" t="s">
        <v>4286</v>
      </c>
      <c r="C1943" t="s">
        <v>34</v>
      </c>
      <c r="D1943" t="s">
        <v>21</v>
      </c>
      <c r="E1943">
        <v>98683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43544</v>
      </c>
      <c r="L1943" t="s">
        <v>26</v>
      </c>
      <c r="N1943" t="s">
        <v>24</v>
      </c>
    </row>
    <row r="1944" spans="1:14" x14ac:dyDescent="0.25">
      <c r="A1944" t="s">
        <v>1417</v>
      </c>
      <c r="B1944" t="s">
        <v>4287</v>
      </c>
      <c r="C1944" t="s">
        <v>388</v>
      </c>
      <c r="D1944" t="s">
        <v>21</v>
      </c>
      <c r="E1944">
        <v>98930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43544</v>
      </c>
      <c r="L1944" t="s">
        <v>26</v>
      </c>
      <c r="N1944" t="s">
        <v>24</v>
      </c>
    </row>
    <row r="1945" spans="1:14" x14ac:dyDescent="0.25">
      <c r="A1945" t="s">
        <v>785</v>
      </c>
      <c r="B1945" t="s">
        <v>786</v>
      </c>
      <c r="C1945" t="s">
        <v>787</v>
      </c>
      <c r="D1945" t="s">
        <v>21</v>
      </c>
      <c r="E1945">
        <v>99158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43544</v>
      </c>
      <c r="L1945" t="s">
        <v>26</v>
      </c>
      <c r="N1945" t="s">
        <v>24</v>
      </c>
    </row>
    <row r="1946" spans="1:14" x14ac:dyDescent="0.25">
      <c r="A1946" t="s">
        <v>4288</v>
      </c>
      <c r="B1946" t="s">
        <v>4289</v>
      </c>
      <c r="C1946" t="s">
        <v>20</v>
      </c>
      <c r="D1946" t="s">
        <v>21</v>
      </c>
      <c r="E1946">
        <v>98101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43544</v>
      </c>
      <c r="L1946" t="s">
        <v>26</v>
      </c>
      <c r="N1946" t="s">
        <v>24</v>
      </c>
    </row>
    <row r="1947" spans="1:14" x14ac:dyDescent="0.25">
      <c r="A1947" t="s">
        <v>4290</v>
      </c>
      <c r="B1947" t="s">
        <v>4291</v>
      </c>
      <c r="C1947" t="s">
        <v>56</v>
      </c>
      <c r="D1947" t="s">
        <v>21</v>
      </c>
      <c r="E1947">
        <v>99352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43544</v>
      </c>
      <c r="L1947" t="s">
        <v>26</v>
      </c>
      <c r="N1947" t="s">
        <v>24</v>
      </c>
    </row>
    <row r="1948" spans="1:14" x14ac:dyDescent="0.25">
      <c r="A1948" t="s">
        <v>683</v>
      </c>
      <c r="B1948" t="s">
        <v>4292</v>
      </c>
      <c r="C1948" t="s">
        <v>165</v>
      </c>
      <c r="D1948" t="s">
        <v>21</v>
      </c>
      <c r="E1948">
        <v>98374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43544</v>
      </c>
      <c r="L1948" t="s">
        <v>26</v>
      </c>
      <c r="N1948" t="s">
        <v>24</v>
      </c>
    </row>
    <row r="1949" spans="1:14" x14ac:dyDescent="0.25">
      <c r="A1949" t="s">
        <v>4293</v>
      </c>
      <c r="B1949" t="s">
        <v>4294</v>
      </c>
      <c r="C1949" t="s">
        <v>165</v>
      </c>
      <c r="D1949" t="s">
        <v>21</v>
      </c>
      <c r="E1949">
        <v>98372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43544</v>
      </c>
      <c r="L1949" t="s">
        <v>26</v>
      </c>
      <c r="N1949" t="s">
        <v>24</v>
      </c>
    </row>
    <row r="1950" spans="1:14" x14ac:dyDescent="0.25">
      <c r="A1950" t="s">
        <v>4295</v>
      </c>
      <c r="B1950" t="s">
        <v>4296</v>
      </c>
      <c r="C1950" t="s">
        <v>56</v>
      </c>
      <c r="D1950" t="s">
        <v>21</v>
      </c>
      <c r="E1950">
        <v>99354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43544</v>
      </c>
      <c r="L1950" t="s">
        <v>26</v>
      </c>
      <c r="N1950" t="s">
        <v>24</v>
      </c>
    </row>
    <row r="1951" spans="1:14" x14ac:dyDescent="0.25">
      <c r="A1951" t="s">
        <v>71</v>
      </c>
      <c r="B1951" t="s">
        <v>4297</v>
      </c>
      <c r="C1951" t="s">
        <v>236</v>
      </c>
      <c r="D1951" t="s">
        <v>21</v>
      </c>
      <c r="E1951">
        <v>98418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43544</v>
      </c>
      <c r="L1951" t="s">
        <v>26</v>
      </c>
      <c r="N1951" t="s">
        <v>24</v>
      </c>
    </row>
    <row r="1952" spans="1:14" x14ac:dyDescent="0.25">
      <c r="A1952" t="s">
        <v>71</v>
      </c>
      <c r="B1952" t="s">
        <v>4298</v>
      </c>
      <c r="C1952" t="s">
        <v>236</v>
      </c>
      <c r="D1952" t="s">
        <v>21</v>
      </c>
      <c r="E1952">
        <v>98408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43544</v>
      </c>
      <c r="L1952" t="s">
        <v>26</v>
      </c>
      <c r="N1952" t="s">
        <v>24</v>
      </c>
    </row>
    <row r="1953" spans="1:14" x14ac:dyDescent="0.25">
      <c r="A1953" t="s">
        <v>4299</v>
      </c>
      <c r="B1953" t="s">
        <v>4300</v>
      </c>
      <c r="C1953" t="s">
        <v>286</v>
      </c>
      <c r="D1953" t="s">
        <v>21</v>
      </c>
      <c r="E1953">
        <v>98513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43544</v>
      </c>
      <c r="L1953" t="s">
        <v>26</v>
      </c>
      <c r="N1953" t="s">
        <v>24</v>
      </c>
    </row>
    <row r="1954" spans="1:14" x14ac:dyDescent="0.25">
      <c r="A1954" t="s">
        <v>77</v>
      </c>
      <c r="B1954" t="s">
        <v>4301</v>
      </c>
      <c r="C1954" t="s">
        <v>165</v>
      </c>
      <c r="D1954" t="s">
        <v>21</v>
      </c>
      <c r="E1954">
        <v>98372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43544</v>
      </c>
      <c r="L1954" t="s">
        <v>26</v>
      </c>
      <c r="N1954" t="s">
        <v>24</v>
      </c>
    </row>
    <row r="1955" spans="1:14" x14ac:dyDescent="0.25">
      <c r="A1955" t="s">
        <v>4302</v>
      </c>
      <c r="B1955" t="s">
        <v>4303</v>
      </c>
      <c r="C1955" t="s">
        <v>145</v>
      </c>
      <c r="D1955" t="s">
        <v>21</v>
      </c>
      <c r="E1955">
        <v>98387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43544</v>
      </c>
      <c r="L1955" t="s">
        <v>26</v>
      </c>
      <c r="N1955" t="s">
        <v>24</v>
      </c>
    </row>
    <row r="1956" spans="1:14" x14ac:dyDescent="0.25">
      <c r="A1956" t="s">
        <v>4304</v>
      </c>
      <c r="B1956" t="s">
        <v>4305</v>
      </c>
      <c r="C1956" t="s">
        <v>246</v>
      </c>
      <c r="D1956" t="s">
        <v>21</v>
      </c>
      <c r="E1956">
        <v>98337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43543</v>
      </c>
      <c r="L1956" t="s">
        <v>26</v>
      </c>
      <c r="N1956" t="s">
        <v>24</v>
      </c>
    </row>
    <row r="1957" spans="1:14" x14ac:dyDescent="0.25">
      <c r="A1957" t="s">
        <v>111</v>
      </c>
      <c r="B1957" t="s">
        <v>4306</v>
      </c>
      <c r="C1957" t="s">
        <v>20</v>
      </c>
      <c r="D1957" t="s">
        <v>21</v>
      </c>
      <c r="E1957">
        <v>98105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43543</v>
      </c>
      <c r="L1957" t="s">
        <v>26</v>
      </c>
      <c r="N1957" t="s">
        <v>24</v>
      </c>
    </row>
    <row r="1958" spans="1:14" x14ac:dyDescent="0.25">
      <c r="A1958" t="s">
        <v>1589</v>
      </c>
      <c r="B1958" t="s">
        <v>4307</v>
      </c>
      <c r="C1958" t="s">
        <v>454</v>
      </c>
      <c r="D1958" t="s">
        <v>21</v>
      </c>
      <c r="E1958">
        <v>98008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43543</v>
      </c>
      <c r="L1958" t="s">
        <v>26</v>
      </c>
      <c r="N1958" t="s">
        <v>24</v>
      </c>
    </row>
    <row r="1959" spans="1:14" x14ac:dyDescent="0.25">
      <c r="A1959" t="s">
        <v>3528</v>
      </c>
      <c r="B1959" t="s">
        <v>4308</v>
      </c>
      <c r="C1959" t="s">
        <v>1015</v>
      </c>
      <c r="D1959" t="s">
        <v>21</v>
      </c>
      <c r="E1959">
        <v>99362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43543</v>
      </c>
      <c r="L1959" t="s">
        <v>26</v>
      </c>
      <c r="N1959" t="s">
        <v>24</v>
      </c>
    </row>
    <row r="1960" spans="1:14" x14ac:dyDescent="0.25">
      <c r="A1960" t="s">
        <v>4309</v>
      </c>
      <c r="B1960" t="s">
        <v>4310</v>
      </c>
      <c r="C1960" t="s">
        <v>20</v>
      </c>
      <c r="D1960" t="s">
        <v>21</v>
      </c>
      <c r="E1960">
        <v>98134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43543</v>
      </c>
      <c r="L1960" t="s">
        <v>26</v>
      </c>
      <c r="N1960" t="s">
        <v>24</v>
      </c>
    </row>
    <row r="1961" spans="1:14" x14ac:dyDescent="0.25">
      <c r="A1961" t="s">
        <v>4311</v>
      </c>
      <c r="B1961" t="s">
        <v>4312</v>
      </c>
      <c r="C1961" t="s">
        <v>3816</v>
      </c>
      <c r="D1961" t="s">
        <v>21</v>
      </c>
      <c r="E1961">
        <v>98014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43543</v>
      </c>
      <c r="L1961" t="s">
        <v>26</v>
      </c>
      <c r="N1961" t="s">
        <v>24</v>
      </c>
    </row>
    <row r="1962" spans="1:14" x14ac:dyDescent="0.25">
      <c r="A1962" t="s">
        <v>4313</v>
      </c>
      <c r="B1962" t="s">
        <v>4314</v>
      </c>
      <c r="C1962" t="s">
        <v>1015</v>
      </c>
      <c r="D1962" t="s">
        <v>21</v>
      </c>
      <c r="E1962">
        <v>99362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43543</v>
      </c>
      <c r="L1962" t="s">
        <v>26</v>
      </c>
      <c r="N1962" t="s">
        <v>24</v>
      </c>
    </row>
    <row r="1963" spans="1:14" x14ac:dyDescent="0.25">
      <c r="A1963" t="s">
        <v>4315</v>
      </c>
      <c r="B1963" t="s">
        <v>4316</v>
      </c>
      <c r="C1963" t="s">
        <v>4317</v>
      </c>
      <c r="D1963" t="s">
        <v>21</v>
      </c>
      <c r="E1963">
        <v>99324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43543</v>
      </c>
      <c r="L1963" t="s">
        <v>26</v>
      </c>
      <c r="N1963" t="s">
        <v>24</v>
      </c>
    </row>
    <row r="1964" spans="1:14" x14ac:dyDescent="0.25">
      <c r="A1964" t="s">
        <v>4318</v>
      </c>
      <c r="B1964" t="s">
        <v>4319</v>
      </c>
      <c r="C1964" t="s">
        <v>20</v>
      </c>
      <c r="D1964" t="s">
        <v>21</v>
      </c>
      <c r="E1964">
        <v>98134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43543</v>
      </c>
      <c r="L1964" t="s">
        <v>26</v>
      </c>
      <c r="N1964" t="s">
        <v>24</v>
      </c>
    </row>
    <row r="1965" spans="1:14" x14ac:dyDescent="0.25">
      <c r="A1965" t="s">
        <v>4320</v>
      </c>
      <c r="B1965" t="s">
        <v>4321</v>
      </c>
      <c r="C1965" t="s">
        <v>4322</v>
      </c>
      <c r="D1965" t="s">
        <v>21</v>
      </c>
      <c r="E1965">
        <v>99329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43543</v>
      </c>
      <c r="L1965" t="s">
        <v>26</v>
      </c>
      <c r="N1965" t="s">
        <v>24</v>
      </c>
    </row>
    <row r="1966" spans="1:14" x14ac:dyDescent="0.25">
      <c r="A1966" t="s">
        <v>4323</v>
      </c>
      <c r="B1966" t="s">
        <v>4324</v>
      </c>
      <c r="C1966" t="s">
        <v>4317</v>
      </c>
      <c r="D1966" t="s">
        <v>21</v>
      </c>
      <c r="E1966">
        <v>99324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43543</v>
      </c>
      <c r="L1966" t="s">
        <v>26</v>
      </c>
      <c r="N1966" t="s">
        <v>24</v>
      </c>
    </row>
    <row r="1967" spans="1:14" x14ac:dyDescent="0.25">
      <c r="A1967" t="s">
        <v>4325</v>
      </c>
      <c r="B1967" t="s">
        <v>4326</v>
      </c>
      <c r="C1967" t="s">
        <v>20</v>
      </c>
      <c r="D1967" t="s">
        <v>21</v>
      </c>
      <c r="E1967">
        <v>98108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43543</v>
      </c>
      <c r="L1967" t="s">
        <v>26</v>
      </c>
      <c r="N1967" t="s">
        <v>24</v>
      </c>
    </row>
    <row r="1968" spans="1:14" x14ac:dyDescent="0.25">
      <c r="A1968" t="s">
        <v>4327</v>
      </c>
      <c r="B1968" t="s">
        <v>4328</v>
      </c>
      <c r="C1968" t="s">
        <v>296</v>
      </c>
      <c r="D1968" t="s">
        <v>21</v>
      </c>
      <c r="E1968">
        <v>98366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43543</v>
      </c>
      <c r="L1968" t="s">
        <v>26</v>
      </c>
      <c r="N1968" t="s">
        <v>24</v>
      </c>
    </row>
    <row r="1969" spans="1:14" x14ac:dyDescent="0.25">
      <c r="A1969" t="s">
        <v>375</v>
      </c>
      <c r="B1969" t="s">
        <v>4329</v>
      </c>
      <c r="C1969" t="s">
        <v>1498</v>
      </c>
      <c r="D1969" t="s">
        <v>21</v>
      </c>
      <c r="E1969">
        <v>98335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43543</v>
      </c>
      <c r="L1969" t="s">
        <v>26</v>
      </c>
      <c r="N1969" t="s">
        <v>24</v>
      </c>
    </row>
    <row r="1970" spans="1:14" x14ac:dyDescent="0.25">
      <c r="A1970" t="s">
        <v>4330</v>
      </c>
      <c r="B1970" t="s">
        <v>4331</v>
      </c>
      <c r="C1970" t="s">
        <v>1015</v>
      </c>
      <c r="D1970" t="s">
        <v>21</v>
      </c>
      <c r="E1970">
        <v>99362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43543</v>
      </c>
      <c r="L1970" t="s">
        <v>26</v>
      </c>
      <c r="N1970" t="s">
        <v>24</v>
      </c>
    </row>
    <row r="1971" spans="1:14" x14ac:dyDescent="0.25">
      <c r="A1971" t="s">
        <v>4332</v>
      </c>
      <c r="B1971" t="s">
        <v>4333</v>
      </c>
      <c r="C1971" t="s">
        <v>246</v>
      </c>
      <c r="D1971" t="s">
        <v>21</v>
      </c>
      <c r="E1971">
        <v>98337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43543</v>
      </c>
      <c r="L1971" t="s">
        <v>26</v>
      </c>
      <c r="N1971" t="s">
        <v>24</v>
      </c>
    </row>
    <row r="1972" spans="1:14" x14ac:dyDescent="0.25">
      <c r="A1972" t="s">
        <v>4334</v>
      </c>
      <c r="B1972" t="s">
        <v>4335</v>
      </c>
      <c r="C1972" t="s">
        <v>1498</v>
      </c>
      <c r="D1972" t="s">
        <v>21</v>
      </c>
      <c r="E1972">
        <v>98332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43543</v>
      </c>
      <c r="L1972" t="s">
        <v>26</v>
      </c>
      <c r="N1972" t="s">
        <v>24</v>
      </c>
    </row>
    <row r="1973" spans="1:14" x14ac:dyDescent="0.25">
      <c r="A1973" t="s">
        <v>3322</v>
      </c>
      <c r="B1973" t="s">
        <v>4336</v>
      </c>
      <c r="C1973" t="s">
        <v>4317</v>
      </c>
      <c r="D1973" t="s">
        <v>21</v>
      </c>
      <c r="E1973">
        <v>99324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43543</v>
      </c>
      <c r="L1973" t="s">
        <v>26</v>
      </c>
      <c r="N1973" t="s">
        <v>24</v>
      </c>
    </row>
    <row r="1974" spans="1:14" x14ac:dyDescent="0.25">
      <c r="A1974" t="s">
        <v>4337</v>
      </c>
      <c r="B1974" t="s">
        <v>4338</v>
      </c>
      <c r="C1974" t="s">
        <v>246</v>
      </c>
      <c r="D1974" t="s">
        <v>21</v>
      </c>
      <c r="E1974">
        <v>98312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43543</v>
      </c>
      <c r="L1974" t="s">
        <v>26</v>
      </c>
      <c r="N1974" t="s">
        <v>24</v>
      </c>
    </row>
    <row r="1975" spans="1:14" x14ac:dyDescent="0.25">
      <c r="A1975" t="s">
        <v>77</v>
      </c>
      <c r="B1975" t="s">
        <v>4339</v>
      </c>
      <c r="C1975" t="s">
        <v>246</v>
      </c>
      <c r="D1975" t="s">
        <v>21</v>
      </c>
      <c r="E1975">
        <v>98312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43543</v>
      </c>
      <c r="L1975" t="s">
        <v>26</v>
      </c>
      <c r="N1975" t="s">
        <v>24</v>
      </c>
    </row>
    <row r="1976" spans="1:14" x14ac:dyDescent="0.25">
      <c r="A1976" t="s">
        <v>556</v>
      </c>
      <c r="B1976" t="s">
        <v>4340</v>
      </c>
      <c r="C1976" t="s">
        <v>20</v>
      </c>
      <c r="D1976" t="s">
        <v>21</v>
      </c>
      <c r="E1976">
        <v>98134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43543</v>
      </c>
      <c r="L1976" t="s">
        <v>26</v>
      </c>
      <c r="N1976" t="s">
        <v>24</v>
      </c>
    </row>
    <row r="1977" spans="1:14" x14ac:dyDescent="0.25">
      <c r="A1977" t="s">
        <v>763</v>
      </c>
      <c r="B1977" t="s">
        <v>764</v>
      </c>
      <c r="C1977" t="s">
        <v>765</v>
      </c>
      <c r="D1977" t="s">
        <v>21</v>
      </c>
      <c r="E1977">
        <v>99163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43542</v>
      </c>
      <c r="L1977" t="s">
        <v>26</v>
      </c>
      <c r="N1977" t="s">
        <v>24</v>
      </c>
    </row>
    <row r="1978" spans="1:14" x14ac:dyDescent="0.25">
      <c r="A1978" t="s">
        <v>4341</v>
      </c>
      <c r="B1978" t="s">
        <v>4342</v>
      </c>
      <c r="C1978" t="s">
        <v>296</v>
      </c>
      <c r="D1978" t="s">
        <v>21</v>
      </c>
      <c r="E1978">
        <v>98366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43542</v>
      </c>
      <c r="L1978" t="s">
        <v>26</v>
      </c>
      <c r="N1978" t="s">
        <v>24</v>
      </c>
    </row>
    <row r="1979" spans="1:14" x14ac:dyDescent="0.25">
      <c r="A1979" t="s">
        <v>700</v>
      </c>
      <c r="B1979" t="s">
        <v>701</v>
      </c>
      <c r="C1979" t="s">
        <v>261</v>
      </c>
      <c r="D1979" t="s">
        <v>21</v>
      </c>
      <c r="E1979">
        <v>99201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43542</v>
      </c>
      <c r="L1979" t="s">
        <v>26</v>
      </c>
      <c r="N1979" t="s">
        <v>24</v>
      </c>
    </row>
    <row r="1980" spans="1:14" x14ac:dyDescent="0.25">
      <c r="A1980" t="s">
        <v>768</v>
      </c>
      <c r="B1980" t="s">
        <v>769</v>
      </c>
      <c r="C1980" t="s">
        <v>770</v>
      </c>
      <c r="D1980" t="s">
        <v>21</v>
      </c>
      <c r="E1980">
        <v>99111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43542</v>
      </c>
      <c r="L1980" t="s">
        <v>26</v>
      </c>
      <c r="N1980" t="s">
        <v>24</v>
      </c>
    </row>
    <row r="1981" spans="1:14" x14ac:dyDescent="0.25">
      <c r="A1981" t="s">
        <v>4343</v>
      </c>
      <c r="B1981" t="s">
        <v>4344</v>
      </c>
      <c r="C1981" t="s">
        <v>632</v>
      </c>
      <c r="D1981" t="s">
        <v>21</v>
      </c>
      <c r="E1981">
        <v>98036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43542</v>
      </c>
      <c r="L1981" t="s">
        <v>26</v>
      </c>
      <c r="N1981" t="s">
        <v>24</v>
      </c>
    </row>
    <row r="1982" spans="1:14" x14ac:dyDescent="0.25">
      <c r="A1982" t="s">
        <v>4345</v>
      </c>
      <c r="B1982" t="s">
        <v>4346</v>
      </c>
      <c r="C1982" t="s">
        <v>20</v>
      </c>
      <c r="D1982" t="s">
        <v>21</v>
      </c>
      <c r="E1982">
        <v>98133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43542</v>
      </c>
      <c r="L1982" t="s">
        <v>26</v>
      </c>
      <c r="N1982" t="s">
        <v>24</v>
      </c>
    </row>
    <row r="1983" spans="1:14" x14ac:dyDescent="0.25">
      <c r="A1983" t="s">
        <v>994</v>
      </c>
      <c r="B1983" t="s">
        <v>4347</v>
      </c>
      <c r="C1983" t="s">
        <v>632</v>
      </c>
      <c r="D1983" t="s">
        <v>21</v>
      </c>
      <c r="E1983">
        <v>98036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43542</v>
      </c>
      <c r="L1983" t="s">
        <v>26</v>
      </c>
      <c r="N1983" t="s">
        <v>24</v>
      </c>
    </row>
    <row r="1984" spans="1:14" x14ac:dyDescent="0.25">
      <c r="A1984" t="s">
        <v>4348</v>
      </c>
      <c r="B1984" t="s">
        <v>4349</v>
      </c>
      <c r="C1984" t="s">
        <v>20</v>
      </c>
      <c r="D1984" t="s">
        <v>21</v>
      </c>
      <c r="E1984">
        <v>98108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43542</v>
      </c>
      <c r="L1984" t="s">
        <v>26</v>
      </c>
      <c r="N1984" t="s">
        <v>24</v>
      </c>
    </row>
    <row r="1985" spans="1:14" x14ac:dyDescent="0.25">
      <c r="A1985" t="s">
        <v>4350</v>
      </c>
      <c r="B1985" t="s">
        <v>4351</v>
      </c>
      <c r="C1985" t="s">
        <v>34</v>
      </c>
      <c r="D1985" t="s">
        <v>21</v>
      </c>
      <c r="E1985">
        <v>98682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43542</v>
      </c>
      <c r="L1985" t="s">
        <v>26</v>
      </c>
      <c r="N1985" t="s">
        <v>24</v>
      </c>
    </row>
    <row r="1986" spans="1:14" x14ac:dyDescent="0.25">
      <c r="A1986" t="s">
        <v>187</v>
      </c>
      <c r="B1986" t="s">
        <v>4352</v>
      </c>
      <c r="C1986" t="s">
        <v>34</v>
      </c>
      <c r="D1986" t="s">
        <v>21</v>
      </c>
      <c r="E1986">
        <v>98662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43542</v>
      </c>
      <c r="L1986" t="s">
        <v>26</v>
      </c>
      <c r="N1986" t="s">
        <v>24</v>
      </c>
    </row>
    <row r="1987" spans="1:14" x14ac:dyDescent="0.25">
      <c r="A1987" t="s">
        <v>356</v>
      </c>
      <c r="B1987" t="s">
        <v>4353</v>
      </c>
      <c r="C1987" t="s">
        <v>34</v>
      </c>
      <c r="D1987" t="s">
        <v>21</v>
      </c>
      <c r="E1987">
        <v>98682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43542</v>
      </c>
      <c r="L1987" t="s">
        <v>26</v>
      </c>
      <c r="N1987" t="s">
        <v>24</v>
      </c>
    </row>
    <row r="1988" spans="1:14" x14ac:dyDescent="0.25">
      <c r="A1988" t="s">
        <v>4354</v>
      </c>
      <c r="B1988" t="s">
        <v>4355</v>
      </c>
      <c r="C1988" t="s">
        <v>443</v>
      </c>
      <c r="D1988" t="s">
        <v>21</v>
      </c>
      <c r="E1988">
        <v>98058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43542</v>
      </c>
      <c r="L1988" t="s">
        <v>26</v>
      </c>
      <c r="N1988" t="s">
        <v>24</v>
      </c>
    </row>
    <row r="1989" spans="1:14" x14ac:dyDescent="0.25">
      <c r="A1989" t="s">
        <v>316</v>
      </c>
      <c r="B1989" t="s">
        <v>1075</v>
      </c>
      <c r="C1989" t="s">
        <v>555</v>
      </c>
      <c r="D1989" t="s">
        <v>21</v>
      </c>
      <c r="E1989">
        <v>98053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43542</v>
      </c>
      <c r="L1989" t="s">
        <v>26</v>
      </c>
      <c r="N1989" t="s">
        <v>24</v>
      </c>
    </row>
    <row r="1990" spans="1:14" x14ac:dyDescent="0.25">
      <c r="A1990" t="s">
        <v>4356</v>
      </c>
      <c r="B1990" t="s">
        <v>4357</v>
      </c>
      <c r="C1990" t="s">
        <v>4358</v>
      </c>
      <c r="D1990" t="s">
        <v>21</v>
      </c>
      <c r="E1990">
        <v>98340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43542</v>
      </c>
      <c r="L1990" t="s">
        <v>26</v>
      </c>
      <c r="N1990" t="s">
        <v>24</v>
      </c>
    </row>
    <row r="1991" spans="1:14" x14ac:dyDescent="0.25">
      <c r="A1991" t="s">
        <v>783</v>
      </c>
      <c r="B1991" t="s">
        <v>784</v>
      </c>
      <c r="C1991" t="s">
        <v>765</v>
      </c>
      <c r="D1991" t="s">
        <v>21</v>
      </c>
      <c r="E1991">
        <v>99163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43542</v>
      </c>
      <c r="L1991" t="s">
        <v>26</v>
      </c>
      <c r="N1991" t="s">
        <v>24</v>
      </c>
    </row>
    <row r="1992" spans="1:14" x14ac:dyDescent="0.25">
      <c r="A1992" t="s">
        <v>641</v>
      </c>
      <c r="B1992" t="s">
        <v>642</v>
      </c>
      <c r="C1992" t="s">
        <v>261</v>
      </c>
      <c r="D1992" t="s">
        <v>21</v>
      </c>
      <c r="E1992">
        <v>99202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43542</v>
      </c>
      <c r="L1992" t="s">
        <v>26</v>
      </c>
      <c r="N1992" t="s">
        <v>24</v>
      </c>
    </row>
    <row r="1993" spans="1:14" x14ac:dyDescent="0.25">
      <c r="A1993" t="s">
        <v>4359</v>
      </c>
      <c r="B1993" t="s">
        <v>4360</v>
      </c>
      <c r="C1993" t="s">
        <v>20</v>
      </c>
      <c r="D1993" t="s">
        <v>21</v>
      </c>
      <c r="E1993">
        <v>98102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43542</v>
      </c>
      <c r="L1993" t="s">
        <v>26</v>
      </c>
      <c r="N1993" t="s">
        <v>24</v>
      </c>
    </row>
    <row r="1994" spans="1:14" x14ac:dyDescent="0.25">
      <c r="A1994" t="s">
        <v>4361</v>
      </c>
      <c r="B1994" t="s">
        <v>4362</v>
      </c>
      <c r="C1994" t="s">
        <v>81</v>
      </c>
      <c r="D1994" t="s">
        <v>21</v>
      </c>
      <c r="E1994">
        <v>99206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43542</v>
      </c>
      <c r="L1994" t="s">
        <v>26</v>
      </c>
      <c r="N1994" t="s">
        <v>24</v>
      </c>
    </row>
    <row r="1995" spans="1:14" x14ac:dyDescent="0.25">
      <c r="A1995" t="s">
        <v>683</v>
      </c>
      <c r="B1995" t="s">
        <v>4363</v>
      </c>
      <c r="C1995" t="s">
        <v>454</v>
      </c>
      <c r="D1995" t="s">
        <v>21</v>
      </c>
      <c r="E1995">
        <v>98005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43542</v>
      </c>
      <c r="L1995" t="s">
        <v>26</v>
      </c>
      <c r="N1995" t="s">
        <v>24</v>
      </c>
    </row>
    <row r="1996" spans="1:14" x14ac:dyDescent="0.25">
      <c r="A1996" t="s">
        <v>683</v>
      </c>
      <c r="B1996" t="s">
        <v>4364</v>
      </c>
      <c r="C1996" t="s">
        <v>20</v>
      </c>
      <c r="D1996" t="s">
        <v>21</v>
      </c>
      <c r="E1996">
        <v>98108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43542</v>
      </c>
      <c r="L1996" t="s">
        <v>26</v>
      </c>
      <c r="N1996" t="s">
        <v>24</v>
      </c>
    </row>
    <row r="1997" spans="1:14" x14ac:dyDescent="0.25">
      <c r="A1997" t="s">
        <v>4365</v>
      </c>
      <c r="B1997" t="s">
        <v>4366</v>
      </c>
      <c r="C1997" t="s">
        <v>2899</v>
      </c>
      <c r="D1997" t="s">
        <v>21</v>
      </c>
      <c r="E1997">
        <v>98028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43542</v>
      </c>
      <c r="L1997" t="s">
        <v>26</v>
      </c>
      <c r="N1997" t="s">
        <v>24</v>
      </c>
    </row>
    <row r="1998" spans="1:14" x14ac:dyDescent="0.25">
      <c r="A1998" t="s">
        <v>77</v>
      </c>
      <c r="B1998" t="s">
        <v>4367</v>
      </c>
      <c r="C1998" t="s">
        <v>34</v>
      </c>
      <c r="D1998" t="s">
        <v>21</v>
      </c>
      <c r="E1998">
        <v>98682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43542</v>
      </c>
      <c r="L1998" t="s">
        <v>26</v>
      </c>
      <c r="N1998" t="s">
        <v>24</v>
      </c>
    </row>
    <row r="1999" spans="1:14" x14ac:dyDescent="0.25">
      <c r="A1999" t="s">
        <v>77</v>
      </c>
      <c r="B1999" t="s">
        <v>4368</v>
      </c>
      <c r="C1999" t="s">
        <v>4227</v>
      </c>
      <c r="D1999" t="s">
        <v>21</v>
      </c>
      <c r="E1999">
        <v>98019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43542</v>
      </c>
      <c r="L1999" t="s">
        <v>26</v>
      </c>
      <c r="N1999" t="s">
        <v>24</v>
      </c>
    </row>
    <row r="2000" spans="1:14" x14ac:dyDescent="0.25">
      <c r="A2000" t="s">
        <v>556</v>
      </c>
      <c r="B2000" t="s">
        <v>4369</v>
      </c>
      <c r="C2000" t="s">
        <v>1691</v>
      </c>
      <c r="D2000" t="s">
        <v>21</v>
      </c>
      <c r="E2000">
        <v>98368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43542</v>
      </c>
      <c r="L2000" t="s">
        <v>26</v>
      </c>
      <c r="N2000" t="s">
        <v>24</v>
      </c>
    </row>
    <row r="2001" spans="1:14" x14ac:dyDescent="0.25">
      <c r="A2001" t="s">
        <v>809</v>
      </c>
      <c r="B2001" t="s">
        <v>4370</v>
      </c>
      <c r="C2001" t="s">
        <v>765</v>
      </c>
      <c r="D2001" t="s">
        <v>21</v>
      </c>
      <c r="E2001">
        <v>99163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43541</v>
      </c>
      <c r="L2001" t="s">
        <v>26</v>
      </c>
      <c r="N2001" t="s">
        <v>24</v>
      </c>
    </row>
    <row r="2002" spans="1:14" x14ac:dyDescent="0.25">
      <c r="A2002" t="s">
        <v>77</v>
      </c>
      <c r="B2002" t="s">
        <v>3208</v>
      </c>
      <c r="C2002" t="s">
        <v>765</v>
      </c>
      <c r="D2002" t="s">
        <v>21</v>
      </c>
      <c r="E2002">
        <v>99163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43541</v>
      </c>
      <c r="L2002" t="s">
        <v>26</v>
      </c>
      <c r="N2002" t="s">
        <v>24</v>
      </c>
    </row>
    <row r="2003" spans="1:14" x14ac:dyDescent="0.25">
      <c r="A2003" t="s">
        <v>4371</v>
      </c>
      <c r="B2003" t="s">
        <v>4372</v>
      </c>
      <c r="C2003" t="s">
        <v>224</v>
      </c>
      <c r="D2003" t="s">
        <v>21</v>
      </c>
      <c r="E2003">
        <v>98133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43540</v>
      </c>
      <c r="L2003" t="s">
        <v>26</v>
      </c>
      <c r="N2003" t="s">
        <v>24</v>
      </c>
    </row>
    <row r="2004" spans="1:14" x14ac:dyDescent="0.25">
      <c r="A2004" t="s">
        <v>4373</v>
      </c>
      <c r="B2004" t="s">
        <v>4374</v>
      </c>
      <c r="C2004" t="s">
        <v>29</v>
      </c>
      <c r="D2004" t="s">
        <v>21</v>
      </c>
      <c r="E2004">
        <v>98801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43540</v>
      </c>
      <c r="L2004" t="s">
        <v>26</v>
      </c>
      <c r="N2004" t="s">
        <v>24</v>
      </c>
    </row>
    <row r="2005" spans="1:14" x14ac:dyDescent="0.25">
      <c r="A2005" t="s">
        <v>4375</v>
      </c>
      <c r="B2005" t="s">
        <v>4376</v>
      </c>
      <c r="C2005" t="s">
        <v>29</v>
      </c>
      <c r="D2005" t="s">
        <v>21</v>
      </c>
      <c r="E2005">
        <v>98801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43540</v>
      </c>
      <c r="L2005" t="s">
        <v>26</v>
      </c>
      <c r="N2005" t="s">
        <v>24</v>
      </c>
    </row>
    <row r="2006" spans="1:14" x14ac:dyDescent="0.25">
      <c r="A2006" t="s">
        <v>4377</v>
      </c>
      <c r="B2006" t="s">
        <v>4378</v>
      </c>
      <c r="C2006" t="s">
        <v>29</v>
      </c>
      <c r="D2006" t="s">
        <v>21</v>
      </c>
      <c r="E2006">
        <v>98801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43540</v>
      </c>
      <c r="L2006" t="s">
        <v>26</v>
      </c>
      <c r="N2006" t="s">
        <v>24</v>
      </c>
    </row>
    <row r="2007" spans="1:14" x14ac:dyDescent="0.25">
      <c r="A2007" t="s">
        <v>4379</v>
      </c>
      <c r="B2007" t="s">
        <v>4380</v>
      </c>
      <c r="C2007" t="s">
        <v>206</v>
      </c>
      <c r="D2007" t="s">
        <v>21</v>
      </c>
      <c r="E2007">
        <v>98272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43539</v>
      </c>
      <c r="L2007" t="s">
        <v>26</v>
      </c>
      <c r="N2007" t="s">
        <v>24</v>
      </c>
    </row>
    <row r="2008" spans="1:14" x14ac:dyDescent="0.25">
      <c r="A2008" t="s">
        <v>4381</v>
      </c>
      <c r="B2008" t="s">
        <v>4382</v>
      </c>
      <c r="C2008" t="s">
        <v>454</v>
      </c>
      <c r="D2008" t="s">
        <v>21</v>
      </c>
      <c r="E2008">
        <v>98005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43539</v>
      </c>
      <c r="L2008" t="s">
        <v>26</v>
      </c>
      <c r="N2008" t="s">
        <v>24</v>
      </c>
    </row>
    <row r="2009" spans="1:14" x14ac:dyDescent="0.25">
      <c r="A2009" t="s">
        <v>312</v>
      </c>
      <c r="B2009" t="s">
        <v>4383</v>
      </c>
      <c r="C2009" t="s">
        <v>283</v>
      </c>
      <c r="D2009" t="s">
        <v>21</v>
      </c>
      <c r="E2009">
        <v>98466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43539</v>
      </c>
      <c r="L2009" t="s">
        <v>26</v>
      </c>
      <c r="N2009" t="s">
        <v>24</v>
      </c>
    </row>
    <row r="2010" spans="1:14" x14ac:dyDescent="0.25">
      <c r="A2010" t="s">
        <v>4384</v>
      </c>
      <c r="B2010" t="s">
        <v>4385</v>
      </c>
      <c r="C2010" t="s">
        <v>1145</v>
      </c>
      <c r="D2010" t="s">
        <v>21</v>
      </c>
      <c r="E2010">
        <v>98294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43539</v>
      </c>
      <c r="L2010" t="s">
        <v>26</v>
      </c>
      <c r="N2010" t="s">
        <v>24</v>
      </c>
    </row>
    <row r="2011" spans="1:14" x14ac:dyDescent="0.25">
      <c r="A2011" t="s">
        <v>4386</v>
      </c>
      <c r="B2011" t="s">
        <v>4387</v>
      </c>
      <c r="C2011" t="s">
        <v>460</v>
      </c>
      <c r="D2011" t="s">
        <v>21</v>
      </c>
      <c r="E2011">
        <v>98290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43539</v>
      </c>
      <c r="L2011" t="s">
        <v>26</v>
      </c>
      <c r="N2011" t="s">
        <v>24</v>
      </c>
    </row>
    <row r="2012" spans="1:14" x14ac:dyDescent="0.25">
      <c r="A2012" t="s">
        <v>4388</v>
      </c>
      <c r="B2012" t="s">
        <v>4389</v>
      </c>
      <c r="C2012" t="s">
        <v>1145</v>
      </c>
      <c r="D2012" t="s">
        <v>21</v>
      </c>
      <c r="E2012">
        <v>98294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43539</v>
      </c>
      <c r="L2012" t="s">
        <v>26</v>
      </c>
      <c r="N2012" t="s">
        <v>24</v>
      </c>
    </row>
    <row r="2013" spans="1:14" x14ac:dyDescent="0.25">
      <c r="A2013" t="s">
        <v>4390</v>
      </c>
      <c r="B2013" t="s">
        <v>4391</v>
      </c>
      <c r="C2013" t="s">
        <v>1145</v>
      </c>
      <c r="D2013" t="s">
        <v>21</v>
      </c>
      <c r="E2013">
        <v>98294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43539</v>
      </c>
      <c r="L2013" t="s">
        <v>26</v>
      </c>
      <c r="N2013" t="s">
        <v>24</v>
      </c>
    </row>
    <row r="2014" spans="1:14" x14ac:dyDescent="0.25">
      <c r="A2014" t="s">
        <v>242</v>
      </c>
      <c r="B2014" t="s">
        <v>4392</v>
      </c>
      <c r="C2014" t="s">
        <v>687</v>
      </c>
      <c r="D2014" t="s">
        <v>21</v>
      </c>
      <c r="E2014">
        <v>98382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43539</v>
      </c>
      <c r="L2014" t="s">
        <v>26</v>
      </c>
      <c r="N2014" t="s">
        <v>24</v>
      </c>
    </row>
    <row r="2015" spans="1:14" x14ac:dyDescent="0.25">
      <c r="A2015" t="s">
        <v>4393</v>
      </c>
      <c r="B2015" t="s">
        <v>4394</v>
      </c>
      <c r="C2015" t="s">
        <v>1145</v>
      </c>
      <c r="D2015" t="s">
        <v>21</v>
      </c>
      <c r="E2015">
        <v>98294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43539</v>
      </c>
      <c r="L2015" t="s">
        <v>26</v>
      </c>
      <c r="N2015" t="s">
        <v>24</v>
      </c>
    </row>
    <row r="2016" spans="1:14" x14ac:dyDescent="0.25">
      <c r="A2016" t="s">
        <v>4395</v>
      </c>
      <c r="B2016" t="s">
        <v>4396</v>
      </c>
      <c r="C2016" t="s">
        <v>206</v>
      </c>
      <c r="D2016" t="s">
        <v>21</v>
      </c>
      <c r="E2016">
        <v>98272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43539</v>
      </c>
      <c r="L2016" t="s">
        <v>26</v>
      </c>
      <c r="N2016" t="s">
        <v>24</v>
      </c>
    </row>
    <row r="2017" spans="1:14" x14ac:dyDescent="0.25">
      <c r="A2017" t="s">
        <v>4397</v>
      </c>
      <c r="B2017" t="s">
        <v>4398</v>
      </c>
      <c r="C2017" t="s">
        <v>4399</v>
      </c>
      <c r="D2017" t="s">
        <v>21</v>
      </c>
      <c r="E2017">
        <v>98110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43539</v>
      </c>
      <c r="L2017" t="s">
        <v>26</v>
      </c>
      <c r="N2017" t="s">
        <v>24</v>
      </c>
    </row>
    <row r="2018" spans="1:14" x14ac:dyDescent="0.25">
      <c r="A2018" t="s">
        <v>4400</v>
      </c>
      <c r="B2018" t="s">
        <v>4401</v>
      </c>
      <c r="C2018" t="s">
        <v>4402</v>
      </c>
      <c r="D2018" t="s">
        <v>21</v>
      </c>
      <c r="E2018">
        <v>98293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43539</v>
      </c>
      <c r="L2018" t="s">
        <v>26</v>
      </c>
      <c r="N2018" t="s">
        <v>24</v>
      </c>
    </row>
    <row r="2019" spans="1:14" x14ac:dyDescent="0.25">
      <c r="A2019" t="s">
        <v>4403</v>
      </c>
      <c r="B2019" t="s">
        <v>4404</v>
      </c>
      <c r="C2019" t="s">
        <v>1542</v>
      </c>
      <c r="D2019" t="s">
        <v>21</v>
      </c>
      <c r="E2019">
        <v>98362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43539</v>
      </c>
      <c r="L2019" t="s">
        <v>26</v>
      </c>
      <c r="N2019" t="s">
        <v>24</v>
      </c>
    </row>
    <row r="2020" spans="1:14" x14ac:dyDescent="0.25">
      <c r="A2020" t="s">
        <v>4405</v>
      </c>
      <c r="B2020" t="s">
        <v>4406</v>
      </c>
      <c r="C2020" t="s">
        <v>1542</v>
      </c>
      <c r="D2020" t="s">
        <v>21</v>
      </c>
      <c r="E2020">
        <v>98362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43539</v>
      </c>
      <c r="L2020" t="s">
        <v>26</v>
      </c>
      <c r="N2020" t="s">
        <v>24</v>
      </c>
    </row>
    <row r="2021" spans="1:14" x14ac:dyDescent="0.25">
      <c r="A2021" t="s">
        <v>4407</v>
      </c>
      <c r="B2021" t="s">
        <v>4408</v>
      </c>
      <c r="C2021" t="s">
        <v>296</v>
      </c>
      <c r="D2021" t="s">
        <v>21</v>
      </c>
      <c r="E2021">
        <v>98366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43539</v>
      </c>
      <c r="L2021" t="s">
        <v>26</v>
      </c>
      <c r="N2021" t="s">
        <v>24</v>
      </c>
    </row>
    <row r="2022" spans="1:14" x14ac:dyDescent="0.25">
      <c r="A2022" t="s">
        <v>4409</v>
      </c>
      <c r="B2022" t="s">
        <v>4410</v>
      </c>
      <c r="C2022" t="s">
        <v>224</v>
      </c>
      <c r="D2022" t="s">
        <v>21</v>
      </c>
      <c r="E2022">
        <v>98133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43538</v>
      </c>
      <c r="L2022" t="s">
        <v>26</v>
      </c>
      <c r="N2022" t="s">
        <v>24</v>
      </c>
    </row>
    <row r="2023" spans="1:14" x14ac:dyDescent="0.25">
      <c r="A2023" t="s">
        <v>4411</v>
      </c>
      <c r="B2023" t="s">
        <v>4412</v>
      </c>
      <c r="C2023" t="s">
        <v>20</v>
      </c>
      <c r="D2023" t="s">
        <v>21</v>
      </c>
      <c r="E2023">
        <v>98117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43538</v>
      </c>
      <c r="L2023" t="s">
        <v>26</v>
      </c>
      <c r="N2023" t="s">
        <v>24</v>
      </c>
    </row>
    <row r="2024" spans="1:14" x14ac:dyDescent="0.25">
      <c r="A2024" t="s">
        <v>4413</v>
      </c>
      <c r="B2024" t="s">
        <v>4414</v>
      </c>
      <c r="C2024" t="s">
        <v>3762</v>
      </c>
      <c r="D2024" t="s">
        <v>21</v>
      </c>
      <c r="E2024">
        <v>98501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43538</v>
      </c>
      <c r="L2024" t="s">
        <v>26</v>
      </c>
      <c r="N2024" t="s">
        <v>24</v>
      </c>
    </row>
    <row r="2025" spans="1:14" x14ac:dyDescent="0.25">
      <c r="A2025" t="s">
        <v>4415</v>
      </c>
      <c r="B2025" t="s">
        <v>4416</v>
      </c>
      <c r="C2025" t="s">
        <v>224</v>
      </c>
      <c r="D2025" t="s">
        <v>21</v>
      </c>
      <c r="E2025">
        <v>98133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43538</v>
      </c>
      <c r="L2025" t="s">
        <v>26</v>
      </c>
      <c r="N2025" t="s">
        <v>24</v>
      </c>
    </row>
    <row r="2026" spans="1:14" x14ac:dyDescent="0.25">
      <c r="A2026" t="s">
        <v>4417</v>
      </c>
      <c r="B2026" t="s">
        <v>4418</v>
      </c>
      <c r="C2026" t="s">
        <v>3762</v>
      </c>
      <c r="D2026" t="s">
        <v>21</v>
      </c>
      <c r="E2026">
        <v>98501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43538</v>
      </c>
      <c r="L2026" t="s">
        <v>26</v>
      </c>
      <c r="N2026" t="s">
        <v>24</v>
      </c>
    </row>
    <row r="2027" spans="1:14" x14ac:dyDescent="0.25">
      <c r="A2027" t="s">
        <v>4419</v>
      </c>
      <c r="B2027" t="s">
        <v>4420</v>
      </c>
      <c r="C2027" t="s">
        <v>3762</v>
      </c>
      <c r="D2027" t="s">
        <v>21</v>
      </c>
      <c r="E2027">
        <v>98512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43538</v>
      </c>
      <c r="L2027" t="s">
        <v>26</v>
      </c>
      <c r="N2027" t="s">
        <v>24</v>
      </c>
    </row>
    <row r="2028" spans="1:14" x14ac:dyDescent="0.25">
      <c r="A2028" t="s">
        <v>4421</v>
      </c>
      <c r="B2028" t="s">
        <v>4422</v>
      </c>
      <c r="C2028" t="s">
        <v>224</v>
      </c>
      <c r="D2028" t="s">
        <v>21</v>
      </c>
      <c r="E2028">
        <v>98155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43538</v>
      </c>
      <c r="L2028" t="s">
        <v>26</v>
      </c>
      <c r="N2028" t="s">
        <v>24</v>
      </c>
    </row>
    <row r="2029" spans="1:14" x14ac:dyDescent="0.25">
      <c r="A2029" t="s">
        <v>1063</v>
      </c>
      <c r="B2029" t="s">
        <v>1064</v>
      </c>
      <c r="C2029" t="s">
        <v>470</v>
      </c>
      <c r="D2029" t="s">
        <v>21</v>
      </c>
      <c r="E2029">
        <v>98168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43538</v>
      </c>
      <c r="L2029" t="s">
        <v>26</v>
      </c>
      <c r="N2029" t="s">
        <v>24</v>
      </c>
    </row>
    <row r="2030" spans="1:14" x14ac:dyDescent="0.25">
      <c r="A2030" t="s">
        <v>352</v>
      </c>
      <c r="B2030" t="s">
        <v>4423</v>
      </c>
      <c r="C2030" t="s">
        <v>224</v>
      </c>
      <c r="D2030" t="s">
        <v>21</v>
      </c>
      <c r="E2030">
        <v>98177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43538</v>
      </c>
      <c r="L2030" t="s">
        <v>26</v>
      </c>
      <c r="N2030" t="s">
        <v>24</v>
      </c>
    </row>
    <row r="2031" spans="1:14" x14ac:dyDescent="0.25">
      <c r="A2031" t="s">
        <v>312</v>
      </c>
      <c r="B2031" t="s">
        <v>4424</v>
      </c>
      <c r="C2031" t="s">
        <v>20</v>
      </c>
      <c r="D2031" t="s">
        <v>21</v>
      </c>
      <c r="E2031">
        <v>98144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43538</v>
      </c>
      <c r="L2031" t="s">
        <v>26</v>
      </c>
      <c r="N2031" t="s">
        <v>24</v>
      </c>
    </row>
    <row r="2032" spans="1:14" x14ac:dyDescent="0.25">
      <c r="A2032" t="s">
        <v>4427</v>
      </c>
      <c r="B2032" t="s">
        <v>4428</v>
      </c>
      <c r="C2032" t="s">
        <v>492</v>
      </c>
      <c r="D2032" t="s">
        <v>21</v>
      </c>
      <c r="E2032">
        <v>98513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43538</v>
      </c>
      <c r="L2032" t="s">
        <v>26</v>
      </c>
      <c r="N2032" t="s">
        <v>24</v>
      </c>
    </row>
    <row r="2033" spans="1:14" x14ac:dyDescent="0.25">
      <c r="A2033" t="s">
        <v>918</v>
      </c>
      <c r="B2033" t="s">
        <v>4429</v>
      </c>
      <c r="C2033" t="s">
        <v>20</v>
      </c>
      <c r="D2033" t="s">
        <v>21</v>
      </c>
      <c r="E2033">
        <v>98105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43538</v>
      </c>
      <c r="L2033" t="s">
        <v>26</v>
      </c>
      <c r="N2033" t="s">
        <v>24</v>
      </c>
    </row>
    <row r="2034" spans="1:14" x14ac:dyDescent="0.25">
      <c r="A2034" t="s">
        <v>4430</v>
      </c>
      <c r="B2034" t="s">
        <v>4431</v>
      </c>
      <c r="C2034" t="s">
        <v>1270</v>
      </c>
      <c r="D2034" t="s">
        <v>21</v>
      </c>
      <c r="E2034">
        <v>98011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43538</v>
      </c>
      <c r="L2034" t="s">
        <v>26</v>
      </c>
      <c r="N2034" t="s">
        <v>24</v>
      </c>
    </row>
    <row r="2035" spans="1:14" x14ac:dyDescent="0.25">
      <c r="A2035" t="s">
        <v>415</v>
      </c>
      <c r="B2035" t="s">
        <v>416</v>
      </c>
      <c r="C2035" t="s">
        <v>20</v>
      </c>
      <c r="D2035" t="s">
        <v>21</v>
      </c>
      <c r="E2035">
        <v>98106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43538</v>
      </c>
      <c r="L2035" t="s">
        <v>26</v>
      </c>
      <c r="N2035" t="s">
        <v>24</v>
      </c>
    </row>
    <row r="2036" spans="1:14" x14ac:dyDescent="0.25">
      <c r="A2036" t="s">
        <v>356</v>
      </c>
      <c r="B2036" t="s">
        <v>4432</v>
      </c>
      <c r="C2036" t="s">
        <v>2144</v>
      </c>
      <c r="D2036" t="s">
        <v>21</v>
      </c>
      <c r="E2036">
        <v>98155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43538</v>
      </c>
      <c r="L2036" t="s">
        <v>26</v>
      </c>
      <c r="N2036" t="s">
        <v>24</v>
      </c>
    </row>
    <row r="2037" spans="1:14" x14ac:dyDescent="0.25">
      <c r="A2037" t="s">
        <v>4433</v>
      </c>
      <c r="B2037" t="s">
        <v>4434</v>
      </c>
      <c r="C2037" t="s">
        <v>309</v>
      </c>
      <c r="D2037" t="s">
        <v>21</v>
      </c>
      <c r="E2037">
        <v>98026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43538</v>
      </c>
      <c r="L2037" t="s">
        <v>26</v>
      </c>
      <c r="N2037" t="s">
        <v>24</v>
      </c>
    </row>
    <row r="2038" spans="1:14" x14ac:dyDescent="0.25">
      <c r="A2038" t="s">
        <v>2816</v>
      </c>
      <c r="B2038" t="s">
        <v>4435</v>
      </c>
      <c r="C2038" t="s">
        <v>470</v>
      </c>
      <c r="D2038" t="s">
        <v>21</v>
      </c>
      <c r="E2038">
        <v>98146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43538</v>
      </c>
      <c r="L2038" t="s">
        <v>26</v>
      </c>
      <c r="N2038" t="s">
        <v>24</v>
      </c>
    </row>
    <row r="2039" spans="1:14" x14ac:dyDescent="0.25">
      <c r="A2039" t="s">
        <v>2816</v>
      </c>
      <c r="B2039" t="s">
        <v>4436</v>
      </c>
      <c r="C2039" t="s">
        <v>286</v>
      </c>
      <c r="D2039" t="s">
        <v>21</v>
      </c>
      <c r="E2039">
        <v>98501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43538</v>
      </c>
      <c r="L2039" t="s">
        <v>26</v>
      </c>
      <c r="N2039" t="s">
        <v>24</v>
      </c>
    </row>
    <row r="2040" spans="1:14" x14ac:dyDescent="0.25">
      <c r="A2040" t="s">
        <v>4437</v>
      </c>
      <c r="B2040" t="s">
        <v>4438</v>
      </c>
      <c r="C2040" t="s">
        <v>224</v>
      </c>
      <c r="D2040" t="s">
        <v>21</v>
      </c>
      <c r="E2040">
        <v>98133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43538</v>
      </c>
      <c r="L2040" t="s">
        <v>26</v>
      </c>
      <c r="N2040" t="s">
        <v>24</v>
      </c>
    </row>
    <row r="2041" spans="1:14" x14ac:dyDescent="0.25">
      <c r="A2041" t="s">
        <v>194</v>
      </c>
      <c r="B2041" t="s">
        <v>4439</v>
      </c>
      <c r="C2041" t="s">
        <v>529</v>
      </c>
      <c r="D2041" t="s">
        <v>21</v>
      </c>
      <c r="E2041">
        <v>98034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43538</v>
      </c>
      <c r="L2041" t="s">
        <v>26</v>
      </c>
      <c r="N2041" t="s">
        <v>24</v>
      </c>
    </row>
    <row r="2042" spans="1:14" x14ac:dyDescent="0.25">
      <c r="A2042" t="s">
        <v>4440</v>
      </c>
      <c r="B2042" t="s">
        <v>4441</v>
      </c>
      <c r="C2042" t="s">
        <v>1270</v>
      </c>
      <c r="D2042" t="s">
        <v>21</v>
      </c>
      <c r="E2042">
        <v>98021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43538</v>
      </c>
      <c r="L2042" t="s">
        <v>26</v>
      </c>
      <c r="N2042" t="s">
        <v>24</v>
      </c>
    </row>
    <row r="2043" spans="1:14" x14ac:dyDescent="0.25">
      <c r="A2043" t="s">
        <v>4442</v>
      </c>
      <c r="B2043" t="s">
        <v>4443</v>
      </c>
      <c r="C2043" t="s">
        <v>286</v>
      </c>
      <c r="D2043" t="s">
        <v>21</v>
      </c>
      <c r="E2043">
        <v>98501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43538</v>
      </c>
      <c r="L2043" t="s">
        <v>26</v>
      </c>
      <c r="N2043" t="s">
        <v>24</v>
      </c>
    </row>
    <row r="2044" spans="1:14" x14ac:dyDescent="0.25">
      <c r="A2044" t="s">
        <v>4444</v>
      </c>
      <c r="B2044" t="s">
        <v>4445</v>
      </c>
      <c r="C2044" t="s">
        <v>1270</v>
      </c>
      <c r="D2044" t="s">
        <v>21</v>
      </c>
      <c r="E2044">
        <v>98011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43538</v>
      </c>
      <c r="L2044" t="s">
        <v>26</v>
      </c>
      <c r="N2044" t="s">
        <v>24</v>
      </c>
    </row>
    <row r="2045" spans="1:14" x14ac:dyDescent="0.25">
      <c r="A2045" t="s">
        <v>4446</v>
      </c>
      <c r="B2045" t="s">
        <v>4447</v>
      </c>
      <c r="C2045" t="s">
        <v>266</v>
      </c>
      <c r="D2045" t="s">
        <v>21</v>
      </c>
      <c r="E2045">
        <v>98001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43538</v>
      </c>
      <c r="L2045" t="s">
        <v>26</v>
      </c>
      <c r="N2045" t="s">
        <v>24</v>
      </c>
    </row>
    <row r="2046" spans="1:14" x14ac:dyDescent="0.25">
      <c r="A2046" t="s">
        <v>685</v>
      </c>
      <c r="B2046" t="s">
        <v>4448</v>
      </c>
      <c r="C2046" t="s">
        <v>286</v>
      </c>
      <c r="D2046" t="s">
        <v>21</v>
      </c>
      <c r="E2046">
        <v>98506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43538</v>
      </c>
      <c r="L2046" t="s">
        <v>26</v>
      </c>
      <c r="N2046" t="s">
        <v>24</v>
      </c>
    </row>
    <row r="2047" spans="1:14" x14ac:dyDescent="0.25">
      <c r="A2047" t="s">
        <v>685</v>
      </c>
      <c r="B2047" t="s">
        <v>4449</v>
      </c>
      <c r="C2047" t="s">
        <v>3762</v>
      </c>
      <c r="D2047" t="s">
        <v>21</v>
      </c>
      <c r="E2047">
        <v>98512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43538</v>
      </c>
      <c r="L2047" t="s">
        <v>26</v>
      </c>
      <c r="N2047" t="s">
        <v>24</v>
      </c>
    </row>
    <row r="2048" spans="1:14" x14ac:dyDescent="0.25">
      <c r="A2048" t="s">
        <v>4450</v>
      </c>
      <c r="B2048" t="s">
        <v>4451</v>
      </c>
      <c r="C2048" t="s">
        <v>224</v>
      </c>
      <c r="D2048" t="s">
        <v>21</v>
      </c>
      <c r="E2048">
        <v>98155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43538</v>
      </c>
      <c r="L2048" t="s">
        <v>26</v>
      </c>
      <c r="N2048" t="s">
        <v>24</v>
      </c>
    </row>
    <row r="2049" spans="1:14" x14ac:dyDescent="0.25">
      <c r="A2049" t="s">
        <v>4452</v>
      </c>
      <c r="B2049" t="s">
        <v>4453</v>
      </c>
      <c r="C2049" t="s">
        <v>224</v>
      </c>
      <c r="D2049" t="s">
        <v>21</v>
      </c>
      <c r="E2049">
        <v>98133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43538</v>
      </c>
      <c r="L2049" t="s">
        <v>26</v>
      </c>
      <c r="N2049" t="s">
        <v>24</v>
      </c>
    </row>
    <row r="2050" spans="1:14" x14ac:dyDescent="0.25">
      <c r="A2050" t="s">
        <v>4454</v>
      </c>
      <c r="B2050" t="s">
        <v>2971</v>
      </c>
      <c r="C2050" t="s">
        <v>1270</v>
      </c>
      <c r="D2050" t="s">
        <v>21</v>
      </c>
      <c r="E2050">
        <v>98021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43537</v>
      </c>
      <c r="L2050" t="s">
        <v>26</v>
      </c>
      <c r="N2050" t="s">
        <v>24</v>
      </c>
    </row>
    <row r="2051" spans="1:14" x14ac:dyDescent="0.25">
      <c r="A2051" t="s">
        <v>4455</v>
      </c>
      <c r="B2051" t="s">
        <v>4456</v>
      </c>
      <c r="C2051" t="s">
        <v>1270</v>
      </c>
      <c r="D2051" t="s">
        <v>21</v>
      </c>
      <c r="E2051">
        <v>98012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43537</v>
      </c>
      <c r="L2051" t="s">
        <v>26</v>
      </c>
      <c r="N2051" t="s">
        <v>24</v>
      </c>
    </row>
    <row r="2052" spans="1:14" x14ac:dyDescent="0.25">
      <c r="A2052" t="s">
        <v>4457</v>
      </c>
      <c r="B2052" t="s">
        <v>4458</v>
      </c>
      <c r="C2052" t="s">
        <v>1270</v>
      </c>
      <c r="D2052" t="s">
        <v>21</v>
      </c>
      <c r="E2052">
        <v>98012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43537</v>
      </c>
      <c r="L2052" t="s">
        <v>26</v>
      </c>
      <c r="N2052" t="s">
        <v>24</v>
      </c>
    </row>
    <row r="2053" spans="1:14" x14ac:dyDescent="0.25">
      <c r="A2053" t="s">
        <v>4459</v>
      </c>
      <c r="B2053" t="s">
        <v>4460</v>
      </c>
      <c r="C2053" t="s">
        <v>1270</v>
      </c>
      <c r="D2053" t="s">
        <v>21</v>
      </c>
      <c r="E2053">
        <v>98011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43537</v>
      </c>
      <c r="L2053" t="s">
        <v>26</v>
      </c>
      <c r="N2053" t="s">
        <v>24</v>
      </c>
    </row>
    <row r="2054" spans="1:14" x14ac:dyDescent="0.25">
      <c r="A2054" t="s">
        <v>4461</v>
      </c>
      <c r="B2054" t="s">
        <v>4462</v>
      </c>
      <c r="C2054" t="s">
        <v>1270</v>
      </c>
      <c r="D2054" t="s">
        <v>21</v>
      </c>
      <c r="E2054">
        <v>98011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43537</v>
      </c>
      <c r="L2054" t="s">
        <v>26</v>
      </c>
      <c r="N2054" t="s">
        <v>24</v>
      </c>
    </row>
    <row r="2055" spans="1:14" x14ac:dyDescent="0.25">
      <c r="A2055" t="s">
        <v>4463</v>
      </c>
      <c r="B2055" t="s">
        <v>4464</v>
      </c>
      <c r="C2055" t="s">
        <v>255</v>
      </c>
      <c r="D2055" t="s">
        <v>21</v>
      </c>
      <c r="E2055">
        <v>98626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43537</v>
      </c>
      <c r="L2055" t="s">
        <v>26</v>
      </c>
      <c r="N2055" t="s">
        <v>24</v>
      </c>
    </row>
    <row r="2056" spans="1:14" x14ac:dyDescent="0.25">
      <c r="A2056" t="s">
        <v>4465</v>
      </c>
      <c r="B2056" t="s">
        <v>4466</v>
      </c>
      <c r="C2056" t="s">
        <v>255</v>
      </c>
      <c r="D2056" t="s">
        <v>21</v>
      </c>
      <c r="E2056">
        <v>98626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43537</v>
      </c>
      <c r="L2056" t="s">
        <v>26</v>
      </c>
      <c r="N2056" t="s">
        <v>24</v>
      </c>
    </row>
    <row r="2057" spans="1:14" x14ac:dyDescent="0.25">
      <c r="A2057" t="s">
        <v>818</v>
      </c>
      <c r="B2057" t="s">
        <v>4467</v>
      </c>
      <c r="C2057" t="s">
        <v>1688</v>
      </c>
      <c r="D2057" t="s">
        <v>21</v>
      </c>
      <c r="E2057">
        <v>98198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43537</v>
      </c>
      <c r="L2057" t="s">
        <v>26</v>
      </c>
      <c r="N2057" t="s">
        <v>24</v>
      </c>
    </row>
    <row r="2058" spans="1:14" x14ac:dyDescent="0.25">
      <c r="A2058" t="s">
        <v>316</v>
      </c>
      <c r="B2058" t="s">
        <v>4468</v>
      </c>
      <c r="C2058" t="s">
        <v>41</v>
      </c>
      <c r="D2058" t="s">
        <v>21</v>
      </c>
      <c r="E2058">
        <v>98148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43537</v>
      </c>
      <c r="L2058" t="s">
        <v>26</v>
      </c>
      <c r="N2058" t="s">
        <v>24</v>
      </c>
    </row>
    <row r="2059" spans="1:14" x14ac:dyDescent="0.25">
      <c r="A2059" t="s">
        <v>4469</v>
      </c>
      <c r="B2059" t="s">
        <v>4470</v>
      </c>
      <c r="C2059" t="s">
        <v>1270</v>
      </c>
      <c r="D2059" t="s">
        <v>21</v>
      </c>
      <c r="E2059">
        <v>98021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43537</v>
      </c>
      <c r="L2059" t="s">
        <v>26</v>
      </c>
      <c r="N2059" t="s">
        <v>24</v>
      </c>
    </row>
    <row r="2060" spans="1:14" x14ac:dyDescent="0.25">
      <c r="A2060" t="s">
        <v>4471</v>
      </c>
      <c r="B2060" t="s">
        <v>4472</v>
      </c>
      <c r="C2060" t="s">
        <v>463</v>
      </c>
      <c r="D2060" t="s">
        <v>21</v>
      </c>
      <c r="E2060">
        <v>98632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43537</v>
      </c>
      <c r="L2060" t="s">
        <v>26</v>
      </c>
      <c r="N2060" t="s">
        <v>24</v>
      </c>
    </row>
    <row r="2061" spans="1:14" x14ac:dyDescent="0.25">
      <c r="A2061" t="s">
        <v>405</v>
      </c>
      <c r="B2061" t="s">
        <v>4473</v>
      </c>
      <c r="C2061" t="s">
        <v>34</v>
      </c>
      <c r="D2061" t="s">
        <v>21</v>
      </c>
      <c r="E2061">
        <v>98685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43537</v>
      </c>
      <c r="L2061" t="s">
        <v>26</v>
      </c>
      <c r="N2061" t="s">
        <v>24</v>
      </c>
    </row>
    <row r="2062" spans="1:14" x14ac:dyDescent="0.25">
      <c r="A2062" t="s">
        <v>4474</v>
      </c>
      <c r="B2062" t="s">
        <v>4475</v>
      </c>
      <c r="C2062" t="s">
        <v>1563</v>
      </c>
      <c r="D2062" t="s">
        <v>21</v>
      </c>
      <c r="E2062">
        <v>98010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43537</v>
      </c>
      <c r="L2062" t="s">
        <v>26</v>
      </c>
      <c r="N2062" t="s">
        <v>24</v>
      </c>
    </row>
    <row r="2063" spans="1:14" x14ac:dyDescent="0.25">
      <c r="A2063" t="s">
        <v>4476</v>
      </c>
      <c r="B2063" t="s">
        <v>4477</v>
      </c>
      <c r="C2063" t="s">
        <v>463</v>
      </c>
      <c r="D2063" t="s">
        <v>21</v>
      </c>
      <c r="E2063">
        <v>98632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43537</v>
      </c>
      <c r="L2063" t="s">
        <v>26</v>
      </c>
      <c r="N2063" t="s">
        <v>24</v>
      </c>
    </row>
    <row r="2064" spans="1:14" x14ac:dyDescent="0.25">
      <c r="A2064" t="s">
        <v>4478</v>
      </c>
      <c r="B2064" t="s">
        <v>4479</v>
      </c>
      <c r="C2064" t="s">
        <v>34</v>
      </c>
      <c r="D2064" t="s">
        <v>21</v>
      </c>
      <c r="E2064">
        <v>98665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43537</v>
      </c>
      <c r="L2064" t="s">
        <v>26</v>
      </c>
      <c r="N2064" t="s">
        <v>24</v>
      </c>
    </row>
    <row r="2065" spans="1:14" x14ac:dyDescent="0.25">
      <c r="A2065" t="s">
        <v>4480</v>
      </c>
      <c r="B2065" t="s">
        <v>4481</v>
      </c>
      <c r="C2065" t="s">
        <v>56</v>
      </c>
      <c r="D2065" t="s">
        <v>21</v>
      </c>
      <c r="E2065">
        <v>99352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43536</v>
      </c>
      <c r="L2065" t="s">
        <v>26</v>
      </c>
      <c r="N2065" t="s">
        <v>24</v>
      </c>
    </row>
    <row r="2066" spans="1:14" x14ac:dyDescent="0.25">
      <c r="A2066" t="s">
        <v>4482</v>
      </c>
      <c r="B2066" t="s">
        <v>4483</v>
      </c>
      <c r="C2066" t="s">
        <v>56</v>
      </c>
      <c r="D2066" t="s">
        <v>21</v>
      </c>
      <c r="E2066">
        <v>99354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43536</v>
      </c>
      <c r="L2066" t="s">
        <v>26</v>
      </c>
      <c r="N2066" t="s">
        <v>24</v>
      </c>
    </row>
    <row r="2067" spans="1:14" x14ac:dyDescent="0.25">
      <c r="A2067" t="s">
        <v>4484</v>
      </c>
      <c r="B2067" t="s">
        <v>4485</v>
      </c>
      <c r="C2067" t="s">
        <v>41</v>
      </c>
      <c r="D2067" t="s">
        <v>21</v>
      </c>
      <c r="E2067">
        <v>98188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43536</v>
      </c>
      <c r="L2067" t="s">
        <v>26</v>
      </c>
      <c r="N2067" t="s">
        <v>24</v>
      </c>
    </row>
    <row r="2068" spans="1:14" x14ac:dyDescent="0.25">
      <c r="A2068" t="s">
        <v>4486</v>
      </c>
      <c r="B2068" t="s">
        <v>4487</v>
      </c>
      <c r="C2068" t="s">
        <v>151</v>
      </c>
      <c r="D2068" t="s">
        <v>21</v>
      </c>
      <c r="E2068">
        <v>98499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43536</v>
      </c>
      <c r="L2068" t="s">
        <v>26</v>
      </c>
      <c r="N2068" t="s">
        <v>24</v>
      </c>
    </row>
    <row r="2069" spans="1:14" x14ac:dyDescent="0.25">
      <c r="A2069" t="s">
        <v>4488</v>
      </c>
      <c r="B2069" t="s">
        <v>4489</v>
      </c>
      <c r="C2069" t="s">
        <v>165</v>
      </c>
      <c r="D2069" t="s">
        <v>21</v>
      </c>
      <c r="E2069">
        <v>98373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43536</v>
      </c>
      <c r="L2069" t="s">
        <v>26</v>
      </c>
      <c r="N2069" t="s">
        <v>24</v>
      </c>
    </row>
    <row r="2070" spans="1:14" x14ac:dyDescent="0.25">
      <c r="A2070" t="s">
        <v>4490</v>
      </c>
      <c r="B2070" t="s">
        <v>4491</v>
      </c>
      <c r="C2070" t="s">
        <v>56</v>
      </c>
      <c r="D2070" t="s">
        <v>21</v>
      </c>
      <c r="E2070">
        <v>99354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43536</v>
      </c>
      <c r="L2070" t="s">
        <v>26</v>
      </c>
      <c r="N2070" t="s">
        <v>24</v>
      </c>
    </row>
    <row r="2071" spans="1:14" x14ac:dyDescent="0.25">
      <c r="A2071" t="s">
        <v>4492</v>
      </c>
      <c r="B2071" t="s">
        <v>4493</v>
      </c>
      <c r="C2071" t="s">
        <v>41</v>
      </c>
      <c r="D2071" t="s">
        <v>21</v>
      </c>
      <c r="E2071">
        <v>98188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43536</v>
      </c>
      <c r="L2071" t="s">
        <v>26</v>
      </c>
      <c r="N2071" t="s">
        <v>24</v>
      </c>
    </row>
    <row r="2072" spans="1:14" x14ac:dyDescent="0.25">
      <c r="A2072" t="s">
        <v>4494</v>
      </c>
      <c r="B2072" t="s">
        <v>4495</v>
      </c>
      <c r="C2072" t="s">
        <v>1688</v>
      </c>
      <c r="D2072" t="s">
        <v>21</v>
      </c>
      <c r="E2072">
        <v>98198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43536</v>
      </c>
      <c r="L2072" t="s">
        <v>26</v>
      </c>
      <c r="N2072" t="s">
        <v>24</v>
      </c>
    </row>
    <row r="2073" spans="1:14" x14ac:dyDescent="0.25">
      <c r="A2073" t="s">
        <v>4496</v>
      </c>
      <c r="B2073" t="s">
        <v>4497</v>
      </c>
      <c r="C2073" t="s">
        <v>165</v>
      </c>
      <c r="D2073" t="s">
        <v>21</v>
      </c>
      <c r="E2073">
        <v>98373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43536</v>
      </c>
      <c r="L2073" t="s">
        <v>26</v>
      </c>
      <c r="N2073" t="s">
        <v>24</v>
      </c>
    </row>
    <row r="2074" spans="1:14" x14ac:dyDescent="0.25">
      <c r="A2074" t="s">
        <v>4498</v>
      </c>
      <c r="B2074" t="s">
        <v>4499</v>
      </c>
      <c r="C2074" t="s">
        <v>236</v>
      </c>
      <c r="D2074" t="s">
        <v>21</v>
      </c>
      <c r="E2074">
        <v>98444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43536</v>
      </c>
      <c r="L2074" t="s">
        <v>26</v>
      </c>
      <c r="N2074" t="s">
        <v>24</v>
      </c>
    </row>
    <row r="2075" spans="1:14" x14ac:dyDescent="0.25">
      <c r="A2075" t="s">
        <v>4500</v>
      </c>
      <c r="B2075" t="s">
        <v>4501</v>
      </c>
      <c r="C2075" t="s">
        <v>209</v>
      </c>
      <c r="D2075" t="s">
        <v>21</v>
      </c>
      <c r="E2075">
        <v>98032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43536</v>
      </c>
      <c r="L2075" t="s">
        <v>26</v>
      </c>
      <c r="N2075" t="s">
        <v>24</v>
      </c>
    </row>
    <row r="2076" spans="1:14" x14ac:dyDescent="0.25">
      <c r="A2076" t="s">
        <v>880</v>
      </c>
      <c r="B2076" t="s">
        <v>4502</v>
      </c>
      <c r="C2076" t="s">
        <v>165</v>
      </c>
      <c r="D2076" t="s">
        <v>21</v>
      </c>
      <c r="E2076">
        <v>98371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43536</v>
      </c>
      <c r="L2076" t="s">
        <v>26</v>
      </c>
      <c r="N2076" t="s">
        <v>24</v>
      </c>
    </row>
    <row r="2077" spans="1:14" x14ac:dyDescent="0.25">
      <c r="A2077" t="s">
        <v>4503</v>
      </c>
      <c r="B2077" t="s">
        <v>4504</v>
      </c>
      <c r="C2077" t="s">
        <v>578</v>
      </c>
      <c r="D2077" t="s">
        <v>21</v>
      </c>
      <c r="E2077">
        <v>98321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43536</v>
      </c>
      <c r="L2077" t="s">
        <v>26</v>
      </c>
      <c r="N2077" t="s">
        <v>24</v>
      </c>
    </row>
    <row r="2078" spans="1:14" x14ac:dyDescent="0.25">
      <c r="A2078" t="s">
        <v>4505</v>
      </c>
      <c r="B2078" t="s">
        <v>4506</v>
      </c>
      <c r="C2078" t="s">
        <v>1688</v>
      </c>
      <c r="D2078" t="s">
        <v>21</v>
      </c>
      <c r="E2078">
        <v>98198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43536</v>
      </c>
      <c r="L2078" t="s">
        <v>26</v>
      </c>
      <c r="N2078" t="s">
        <v>24</v>
      </c>
    </row>
    <row r="2079" spans="1:14" x14ac:dyDescent="0.25">
      <c r="A2079" t="s">
        <v>994</v>
      </c>
      <c r="B2079" t="s">
        <v>4507</v>
      </c>
      <c r="C2079" t="s">
        <v>236</v>
      </c>
      <c r="D2079" t="s">
        <v>21</v>
      </c>
      <c r="E2079">
        <v>98408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43536</v>
      </c>
      <c r="L2079" t="s">
        <v>26</v>
      </c>
      <c r="N2079" t="s">
        <v>24</v>
      </c>
    </row>
    <row r="2080" spans="1:14" x14ac:dyDescent="0.25">
      <c r="A2080" t="s">
        <v>4508</v>
      </c>
      <c r="B2080" t="s">
        <v>4509</v>
      </c>
      <c r="C2080" t="s">
        <v>578</v>
      </c>
      <c r="D2080" t="s">
        <v>21</v>
      </c>
      <c r="E2080">
        <v>98321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43536</v>
      </c>
      <c r="L2080" t="s">
        <v>26</v>
      </c>
      <c r="N2080" t="s">
        <v>24</v>
      </c>
    </row>
    <row r="2081" spans="1:14" x14ac:dyDescent="0.25">
      <c r="A2081" t="s">
        <v>4510</v>
      </c>
      <c r="B2081" t="s">
        <v>4511</v>
      </c>
      <c r="C2081" t="s">
        <v>56</v>
      </c>
      <c r="D2081" t="s">
        <v>21</v>
      </c>
      <c r="E2081">
        <v>99354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43536</v>
      </c>
      <c r="L2081" t="s">
        <v>26</v>
      </c>
      <c r="N2081" t="s">
        <v>24</v>
      </c>
    </row>
    <row r="2082" spans="1:14" x14ac:dyDescent="0.25">
      <c r="A2082" t="s">
        <v>4512</v>
      </c>
      <c r="B2082" t="s">
        <v>4513</v>
      </c>
      <c r="C2082" t="s">
        <v>151</v>
      </c>
      <c r="D2082" t="s">
        <v>21</v>
      </c>
      <c r="E2082">
        <v>98499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43536</v>
      </c>
      <c r="L2082" t="s">
        <v>26</v>
      </c>
      <c r="N2082" t="s">
        <v>24</v>
      </c>
    </row>
    <row r="2083" spans="1:14" x14ac:dyDescent="0.25">
      <c r="A2083" t="s">
        <v>4514</v>
      </c>
      <c r="B2083" t="s">
        <v>4515</v>
      </c>
      <c r="C2083" t="s">
        <v>41</v>
      </c>
      <c r="D2083" t="s">
        <v>21</v>
      </c>
      <c r="E2083">
        <v>98148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43536</v>
      </c>
      <c r="L2083" t="s">
        <v>26</v>
      </c>
      <c r="N2083" t="s">
        <v>24</v>
      </c>
    </row>
    <row r="2084" spans="1:14" x14ac:dyDescent="0.25">
      <c r="A2084" t="s">
        <v>4516</v>
      </c>
      <c r="B2084" t="s">
        <v>4517</v>
      </c>
      <c r="C2084" t="s">
        <v>165</v>
      </c>
      <c r="D2084" t="s">
        <v>21</v>
      </c>
      <c r="E2084">
        <v>98373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43536</v>
      </c>
      <c r="L2084" t="s">
        <v>26</v>
      </c>
      <c r="N2084" t="s">
        <v>24</v>
      </c>
    </row>
    <row r="2085" spans="1:14" x14ac:dyDescent="0.25">
      <c r="A2085" t="s">
        <v>4518</v>
      </c>
      <c r="B2085" t="s">
        <v>4519</v>
      </c>
      <c r="C2085" t="s">
        <v>3189</v>
      </c>
      <c r="D2085" t="s">
        <v>21</v>
      </c>
      <c r="E2085">
        <v>98675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43536</v>
      </c>
      <c r="L2085" t="s">
        <v>26</v>
      </c>
      <c r="N2085" t="s">
        <v>24</v>
      </c>
    </row>
    <row r="2086" spans="1:14" x14ac:dyDescent="0.25">
      <c r="A2086" t="s">
        <v>4520</v>
      </c>
      <c r="B2086" t="s">
        <v>4521</v>
      </c>
      <c r="C2086" t="s">
        <v>407</v>
      </c>
      <c r="D2086" t="s">
        <v>21</v>
      </c>
      <c r="E2086">
        <v>98604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43536</v>
      </c>
      <c r="L2086" t="s">
        <v>26</v>
      </c>
      <c r="N2086" t="s">
        <v>24</v>
      </c>
    </row>
    <row r="2087" spans="1:14" x14ac:dyDescent="0.25">
      <c r="A2087" t="s">
        <v>405</v>
      </c>
      <c r="B2087" t="s">
        <v>406</v>
      </c>
      <c r="C2087" t="s">
        <v>407</v>
      </c>
      <c r="D2087" t="s">
        <v>21</v>
      </c>
      <c r="E2087">
        <v>98604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43536</v>
      </c>
      <c r="L2087" t="s">
        <v>26</v>
      </c>
      <c r="N2087" t="s">
        <v>24</v>
      </c>
    </row>
    <row r="2088" spans="1:14" x14ac:dyDescent="0.25">
      <c r="A2088" t="s">
        <v>4522</v>
      </c>
      <c r="B2088" t="s">
        <v>4523</v>
      </c>
      <c r="C2088" t="s">
        <v>578</v>
      </c>
      <c r="D2088" t="s">
        <v>21</v>
      </c>
      <c r="E2088">
        <v>98321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43536</v>
      </c>
      <c r="L2088" t="s">
        <v>26</v>
      </c>
      <c r="N2088" t="s">
        <v>24</v>
      </c>
    </row>
    <row r="2089" spans="1:14" x14ac:dyDescent="0.25">
      <c r="A2089" t="s">
        <v>2665</v>
      </c>
      <c r="B2089" t="s">
        <v>4524</v>
      </c>
      <c r="C2089" t="s">
        <v>92</v>
      </c>
      <c r="D2089" t="s">
        <v>21</v>
      </c>
      <c r="E2089">
        <v>98273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43536</v>
      </c>
      <c r="L2089" t="s">
        <v>26</v>
      </c>
      <c r="N2089" t="s">
        <v>24</v>
      </c>
    </row>
    <row r="2090" spans="1:14" x14ac:dyDescent="0.25">
      <c r="A2090" t="s">
        <v>4525</v>
      </c>
      <c r="B2090" t="s">
        <v>4526</v>
      </c>
      <c r="C2090" t="s">
        <v>236</v>
      </c>
      <c r="D2090" t="s">
        <v>21</v>
      </c>
      <c r="E2090">
        <v>98444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43536</v>
      </c>
      <c r="L2090" t="s">
        <v>26</v>
      </c>
      <c r="N2090" t="s">
        <v>24</v>
      </c>
    </row>
    <row r="2091" spans="1:14" x14ac:dyDescent="0.25">
      <c r="A2091" t="s">
        <v>4527</v>
      </c>
      <c r="B2091" t="s">
        <v>4528</v>
      </c>
      <c r="C2091" t="s">
        <v>92</v>
      </c>
      <c r="D2091" t="s">
        <v>21</v>
      </c>
      <c r="E2091">
        <v>98274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43536</v>
      </c>
      <c r="L2091" t="s">
        <v>26</v>
      </c>
      <c r="N2091" t="s">
        <v>24</v>
      </c>
    </row>
    <row r="2092" spans="1:14" x14ac:dyDescent="0.25">
      <c r="A2092" t="s">
        <v>4529</v>
      </c>
      <c r="B2092" t="s">
        <v>4530</v>
      </c>
      <c r="C2092" t="s">
        <v>37</v>
      </c>
      <c r="D2092" t="s">
        <v>21</v>
      </c>
      <c r="E2092">
        <v>99336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43536</v>
      </c>
      <c r="L2092" t="s">
        <v>26</v>
      </c>
      <c r="N2092" t="s">
        <v>24</v>
      </c>
    </row>
    <row r="2093" spans="1:14" x14ac:dyDescent="0.25">
      <c r="A2093" t="s">
        <v>77</v>
      </c>
      <c r="B2093" t="s">
        <v>4531</v>
      </c>
      <c r="C2093" t="s">
        <v>1688</v>
      </c>
      <c r="D2093" t="s">
        <v>21</v>
      </c>
      <c r="E2093">
        <v>98198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43536</v>
      </c>
      <c r="L2093" t="s">
        <v>26</v>
      </c>
      <c r="N2093" t="s">
        <v>24</v>
      </c>
    </row>
    <row r="2094" spans="1:14" x14ac:dyDescent="0.25">
      <c r="A2094" t="s">
        <v>651</v>
      </c>
      <c r="B2094" t="s">
        <v>652</v>
      </c>
      <c r="C2094" t="s">
        <v>92</v>
      </c>
      <c r="D2094" t="s">
        <v>21</v>
      </c>
      <c r="E2094">
        <v>98273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43536</v>
      </c>
      <c r="L2094" t="s">
        <v>26</v>
      </c>
      <c r="N2094" t="s">
        <v>24</v>
      </c>
    </row>
    <row r="2095" spans="1:14" x14ac:dyDescent="0.25">
      <c r="A2095" t="s">
        <v>4532</v>
      </c>
      <c r="B2095" t="s">
        <v>4533</v>
      </c>
      <c r="C2095" t="s">
        <v>912</v>
      </c>
      <c r="D2095" t="s">
        <v>21</v>
      </c>
      <c r="E2095">
        <v>98837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43535</v>
      </c>
      <c r="L2095" t="s">
        <v>26</v>
      </c>
      <c r="N2095" t="s">
        <v>24</v>
      </c>
    </row>
    <row r="2096" spans="1:14" x14ac:dyDescent="0.25">
      <c r="A2096" t="s">
        <v>4534</v>
      </c>
      <c r="B2096" t="s">
        <v>4535</v>
      </c>
      <c r="C2096" t="s">
        <v>20</v>
      </c>
      <c r="D2096" t="s">
        <v>21</v>
      </c>
      <c r="E2096">
        <v>98107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43535</v>
      </c>
      <c r="L2096" t="s">
        <v>26</v>
      </c>
      <c r="N2096" t="s">
        <v>24</v>
      </c>
    </row>
    <row r="2097" spans="1:14" x14ac:dyDescent="0.25">
      <c r="A2097" t="s">
        <v>4536</v>
      </c>
      <c r="B2097" t="s">
        <v>4537</v>
      </c>
      <c r="C2097" t="s">
        <v>142</v>
      </c>
      <c r="D2097" t="s">
        <v>21</v>
      </c>
      <c r="E2097">
        <v>98908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43535</v>
      </c>
      <c r="L2097" t="s">
        <v>26</v>
      </c>
      <c r="N2097" t="s">
        <v>24</v>
      </c>
    </row>
    <row r="2098" spans="1:14" x14ac:dyDescent="0.25">
      <c r="A2098" t="s">
        <v>4538</v>
      </c>
      <c r="B2098" t="s">
        <v>4539</v>
      </c>
      <c r="C2098" t="s">
        <v>20</v>
      </c>
      <c r="D2098" t="s">
        <v>21</v>
      </c>
      <c r="E2098">
        <v>98107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43535</v>
      </c>
      <c r="L2098" t="s">
        <v>26</v>
      </c>
      <c r="N2098" t="s">
        <v>24</v>
      </c>
    </row>
    <row r="2099" spans="1:14" x14ac:dyDescent="0.25">
      <c r="A2099" t="s">
        <v>4540</v>
      </c>
      <c r="B2099" t="s">
        <v>4541</v>
      </c>
      <c r="C2099" t="s">
        <v>912</v>
      </c>
      <c r="D2099" t="s">
        <v>21</v>
      </c>
      <c r="E2099">
        <v>98837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43535</v>
      </c>
      <c r="L2099" t="s">
        <v>26</v>
      </c>
      <c r="N2099" t="s">
        <v>24</v>
      </c>
    </row>
    <row r="2100" spans="1:14" x14ac:dyDescent="0.25">
      <c r="A2100" t="s">
        <v>4542</v>
      </c>
      <c r="B2100" t="s">
        <v>4543</v>
      </c>
      <c r="C2100" t="s">
        <v>3259</v>
      </c>
      <c r="D2100" t="s">
        <v>21</v>
      </c>
      <c r="E2100">
        <v>98857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43535</v>
      </c>
      <c r="L2100" t="s">
        <v>26</v>
      </c>
      <c r="N2100" t="s">
        <v>24</v>
      </c>
    </row>
    <row r="2101" spans="1:14" x14ac:dyDescent="0.25">
      <c r="A2101" t="s">
        <v>4544</v>
      </c>
      <c r="B2101" t="s">
        <v>4545</v>
      </c>
      <c r="C2101" t="s">
        <v>912</v>
      </c>
      <c r="D2101" t="s">
        <v>21</v>
      </c>
      <c r="E2101">
        <v>98837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43535</v>
      </c>
      <c r="L2101" t="s">
        <v>26</v>
      </c>
      <c r="N2101" t="s">
        <v>24</v>
      </c>
    </row>
    <row r="2102" spans="1:14" x14ac:dyDescent="0.25">
      <c r="A2102" t="s">
        <v>4546</v>
      </c>
      <c r="B2102" t="s">
        <v>4547</v>
      </c>
      <c r="C2102" t="s">
        <v>20</v>
      </c>
      <c r="D2102" t="s">
        <v>21</v>
      </c>
      <c r="E2102">
        <v>98133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43535</v>
      </c>
      <c r="L2102" t="s">
        <v>26</v>
      </c>
      <c r="N2102" t="s">
        <v>24</v>
      </c>
    </row>
    <row r="2103" spans="1:14" x14ac:dyDescent="0.25">
      <c r="A2103" t="s">
        <v>2371</v>
      </c>
      <c r="B2103" t="s">
        <v>4548</v>
      </c>
      <c r="C2103" t="s">
        <v>473</v>
      </c>
      <c r="D2103" t="s">
        <v>21</v>
      </c>
      <c r="E2103">
        <v>98937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43535</v>
      </c>
      <c r="L2103" t="s">
        <v>26</v>
      </c>
      <c r="N2103" t="s">
        <v>24</v>
      </c>
    </row>
    <row r="2104" spans="1:14" x14ac:dyDescent="0.25">
      <c r="A2104" t="s">
        <v>4549</v>
      </c>
      <c r="B2104" t="s">
        <v>4550</v>
      </c>
      <c r="C2104" t="s">
        <v>912</v>
      </c>
      <c r="D2104" t="s">
        <v>21</v>
      </c>
      <c r="E2104">
        <v>98837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43535</v>
      </c>
      <c r="L2104" t="s">
        <v>26</v>
      </c>
      <c r="N2104" t="s">
        <v>24</v>
      </c>
    </row>
    <row r="2105" spans="1:14" x14ac:dyDescent="0.25">
      <c r="A2105" t="s">
        <v>138</v>
      </c>
      <c r="B2105" t="s">
        <v>4551</v>
      </c>
      <c r="C2105" t="s">
        <v>473</v>
      </c>
      <c r="D2105" t="s">
        <v>21</v>
      </c>
      <c r="E2105">
        <v>98937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43535</v>
      </c>
      <c r="L2105" t="s">
        <v>26</v>
      </c>
      <c r="N2105" t="s">
        <v>24</v>
      </c>
    </row>
    <row r="2106" spans="1:14" x14ac:dyDescent="0.25">
      <c r="A2106" t="s">
        <v>4552</v>
      </c>
      <c r="B2106" t="s">
        <v>4553</v>
      </c>
      <c r="C2106" t="s">
        <v>2899</v>
      </c>
      <c r="D2106" t="s">
        <v>21</v>
      </c>
      <c r="E2106">
        <v>98028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43535</v>
      </c>
      <c r="L2106" t="s">
        <v>26</v>
      </c>
      <c r="N2106" t="s">
        <v>24</v>
      </c>
    </row>
    <row r="2107" spans="1:14" x14ac:dyDescent="0.25">
      <c r="A2107" t="s">
        <v>4554</v>
      </c>
      <c r="B2107" t="s">
        <v>4555</v>
      </c>
      <c r="C2107" t="s">
        <v>20</v>
      </c>
      <c r="D2107" t="s">
        <v>21</v>
      </c>
      <c r="E2107">
        <v>98107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43535</v>
      </c>
      <c r="L2107" t="s">
        <v>26</v>
      </c>
      <c r="N2107" t="s">
        <v>24</v>
      </c>
    </row>
    <row r="2108" spans="1:14" x14ac:dyDescent="0.25">
      <c r="A2108" t="s">
        <v>4556</v>
      </c>
      <c r="B2108" t="s">
        <v>4557</v>
      </c>
      <c r="C2108" t="s">
        <v>912</v>
      </c>
      <c r="D2108" t="s">
        <v>21</v>
      </c>
      <c r="E2108">
        <v>98837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43535</v>
      </c>
      <c r="L2108" t="s">
        <v>26</v>
      </c>
      <c r="N2108" t="s">
        <v>24</v>
      </c>
    </row>
    <row r="2109" spans="1:14" x14ac:dyDescent="0.25">
      <c r="A2109" t="s">
        <v>2115</v>
      </c>
      <c r="B2109" t="s">
        <v>2116</v>
      </c>
      <c r="C2109" t="s">
        <v>142</v>
      </c>
      <c r="D2109" t="s">
        <v>21</v>
      </c>
      <c r="E2109">
        <v>98902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43535</v>
      </c>
      <c r="L2109" t="s">
        <v>26</v>
      </c>
      <c r="N2109" t="s">
        <v>24</v>
      </c>
    </row>
    <row r="2110" spans="1:14" x14ac:dyDescent="0.25">
      <c r="A2110" t="s">
        <v>4558</v>
      </c>
      <c r="B2110" t="s">
        <v>4559</v>
      </c>
      <c r="C2110" t="s">
        <v>473</v>
      </c>
      <c r="D2110" t="s">
        <v>21</v>
      </c>
      <c r="E2110">
        <v>98937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43535</v>
      </c>
      <c r="L2110" t="s">
        <v>26</v>
      </c>
      <c r="N2110" t="s">
        <v>24</v>
      </c>
    </row>
    <row r="2111" spans="1:14" x14ac:dyDescent="0.25">
      <c r="A2111" t="s">
        <v>4560</v>
      </c>
      <c r="B2111" t="s">
        <v>4561</v>
      </c>
      <c r="C2111" t="s">
        <v>473</v>
      </c>
      <c r="D2111" t="s">
        <v>21</v>
      </c>
      <c r="E2111">
        <v>98937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43535</v>
      </c>
      <c r="L2111" t="s">
        <v>26</v>
      </c>
      <c r="N2111" t="s">
        <v>24</v>
      </c>
    </row>
    <row r="2112" spans="1:14" x14ac:dyDescent="0.25">
      <c r="A2112" t="s">
        <v>3322</v>
      </c>
      <c r="B2112" t="s">
        <v>4562</v>
      </c>
      <c r="C2112" t="s">
        <v>912</v>
      </c>
      <c r="D2112" t="s">
        <v>21</v>
      </c>
      <c r="E2112">
        <v>98837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43535</v>
      </c>
      <c r="L2112" t="s">
        <v>26</v>
      </c>
      <c r="N2112" t="s">
        <v>24</v>
      </c>
    </row>
    <row r="2113" spans="1:14" x14ac:dyDescent="0.25">
      <c r="A2113" t="s">
        <v>3322</v>
      </c>
      <c r="B2113" t="s">
        <v>4563</v>
      </c>
      <c r="C2113" t="s">
        <v>934</v>
      </c>
      <c r="D2113" t="s">
        <v>21</v>
      </c>
      <c r="E2113">
        <v>99344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43535</v>
      </c>
      <c r="L2113" t="s">
        <v>26</v>
      </c>
      <c r="N2113" t="s">
        <v>24</v>
      </c>
    </row>
    <row r="2114" spans="1:14" x14ac:dyDescent="0.25">
      <c r="A2114" t="s">
        <v>4564</v>
      </c>
      <c r="B2114" t="s">
        <v>4565</v>
      </c>
      <c r="C2114" t="s">
        <v>555</v>
      </c>
      <c r="D2114" t="s">
        <v>21</v>
      </c>
      <c r="E2114">
        <v>98052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43532</v>
      </c>
      <c r="L2114" t="s">
        <v>26</v>
      </c>
      <c r="N2114" t="s">
        <v>24</v>
      </c>
    </row>
    <row r="2115" spans="1:14" x14ac:dyDescent="0.25">
      <c r="A2115" t="s">
        <v>194</v>
      </c>
      <c r="B2115" t="s">
        <v>4566</v>
      </c>
      <c r="C2115" t="s">
        <v>108</v>
      </c>
      <c r="D2115" t="s">
        <v>21</v>
      </c>
      <c r="E2115">
        <v>98204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43532</v>
      </c>
      <c r="L2115" t="s">
        <v>26</v>
      </c>
      <c r="N2115" t="s">
        <v>24</v>
      </c>
    </row>
    <row r="2116" spans="1:14" x14ac:dyDescent="0.25">
      <c r="A2116" t="s">
        <v>194</v>
      </c>
      <c r="B2116" t="s">
        <v>892</v>
      </c>
      <c r="C2116" t="s">
        <v>92</v>
      </c>
      <c r="D2116" t="s">
        <v>21</v>
      </c>
      <c r="E2116">
        <v>98273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43532</v>
      </c>
      <c r="L2116" t="s">
        <v>26</v>
      </c>
      <c r="N2116" t="s">
        <v>24</v>
      </c>
    </row>
    <row r="2117" spans="1:14" x14ac:dyDescent="0.25">
      <c r="A2117" t="s">
        <v>4567</v>
      </c>
      <c r="B2117" t="s">
        <v>4568</v>
      </c>
      <c r="C2117" t="s">
        <v>108</v>
      </c>
      <c r="D2117" t="s">
        <v>21</v>
      </c>
      <c r="E2117">
        <v>98204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43532</v>
      </c>
      <c r="L2117" t="s">
        <v>26</v>
      </c>
      <c r="N2117" t="s">
        <v>24</v>
      </c>
    </row>
    <row r="2118" spans="1:14" x14ac:dyDescent="0.25">
      <c r="A2118" t="s">
        <v>71</v>
      </c>
      <c r="B2118" t="s">
        <v>4569</v>
      </c>
      <c r="C2118" t="s">
        <v>20</v>
      </c>
      <c r="D2118" t="s">
        <v>21</v>
      </c>
      <c r="E2118">
        <v>98118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43532</v>
      </c>
      <c r="L2118" t="s">
        <v>26</v>
      </c>
      <c r="N2118" t="s">
        <v>24</v>
      </c>
    </row>
    <row r="2119" spans="1:14" x14ac:dyDescent="0.25">
      <c r="A2119" t="s">
        <v>685</v>
      </c>
      <c r="B2119" t="s">
        <v>4570</v>
      </c>
      <c r="C2119" t="s">
        <v>443</v>
      </c>
      <c r="D2119" t="s">
        <v>21</v>
      </c>
      <c r="E2119">
        <v>98059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43532</v>
      </c>
      <c r="L2119" t="s">
        <v>26</v>
      </c>
      <c r="N2119" t="s">
        <v>24</v>
      </c>
    </row>
    <row r="2120" spans="1:14" x14ac:dyDescent="0.25">
      <c r="A2120" t="s">
        <v>77</v>
      </c>
      <c r="B2120" t="s">
        <v>4571</v>
      </c>
      <c r="C2120" t="s">
        <v>443</v>
      </c>
      <c r="D2120" t="s">
        <v>21</v>
      </c>
      <c r="E2120">
        <v>98056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43532</v>
      </c>
      <c r="L2120" t="s">
        <v>26</v>
      </c>
      <c r="N2120" t="s">
        <v>24</v>
      </c>
    </row>
    <row r="2121" spans="1:14" x14ac:dyDescent="0.25">
      <c r="A2121" t="s">
        <v>77</v>
      </c>
      <c r="B2121" t="s">
        <v>4572</v>
      </c>
      <c r="C2121" t="s">
        <v>555</v>
      </c>
      <c r="D2121" t="s">
        <v>21</v>
      </c>
      <c r="E2121">
        <v>98052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43532</v>
      </c>
      <c r="L2121" t="s">
        <v>26</v>
      </c>
      <c r="N2121" t="s">
        <v>24</v>
      </c>
    </row>
    <row r="2122" spans="1:14" x14ac:dyDescent="0.25">
      <c r="A2122" t="s">
        <v>4573</v>
      </c>
      <c r="B2122" t="s">
        <v>4574</v>
      </c>
      <c r="C2122" t="s">
        <v>1555</v>
      </c>
      <c r="D2122" t="s">
        <v>21</v>
      </c>
      <c r="E2122">
        <v>98550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43531</v>
      </c>
      <c r="L2122" t="s">
        <v>26</v>
      </c>
      <c r="N2122" t="s">
        <v>24</v>
      </c>
    </row>
    <row r="2123" spans="1:14" x14ac:dyDescent="0.25">
      <c r="A2123" t="s">
        <v>4575</v>
      </c>
      <c r="B2123" t="s">
        <v>4576</v>
      </c>
      <c r="C2123" t="s">
        <v>555</v>
      </c>
      <c r="D2123" t="s">
        <v>21</v>
      </c>
      <c r="E2123">
        <v>98052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43531</v>
      </c>
      <c r="L2123" t="s">
        <v>26</v>
      </c>
      <c r="N2123" t="s">
        <v>24</v>
      </c>
    </row>
    <row r="2124" spans="1:14" x14ac:dyDescent="0.25">
      <c r="A2124" t="s">
        <v>352</v>
      </c>
      <c r="B2124" t="s">
        <v>4577</v>
      </c>
      <c r="C2124" t="s">
        <v>20</v>
      </c>
      <c r="D2124" t="s">
        <v>21</v>
      </c>
      <c r="E2124">
        <v>98109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43531</v>
      </c>
      <c r="L2124" t="s">
        <v>26</v>
      </c>
      <c r="N2124" t="s">
        <v>24</v>
      </c>
    </row>
    <row r="2125" spans="1:14" x14ac:dyDescent="0.25">
      <c r="A2125" t="s">
        <v>809</v>
      </c>
      <c r="B2125" t="s">
        <v>4578</v>
      </c>
      <c r="C2125" t="s">
        <v>20</v>
      </c>
      <c r="D2125" t="s">
        <v>21</v>
      </c>
      <c r="E2125">
        <v>98115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43531</v>
      </c>
      <c r="L2125" t="s">
        <v>26</v>
      </c>
      <c r="N2125" t="s">
        <v>24</v>
      </c>
    </row>
    <row r="2126" spans="1:14" x14ac:dyDescent="0.25">
      <c r="A2126" t="s">
        <v>733</v>
      </c>
      <c r="B2126" t="s">
        <v>1274</v>
      </c>
      <c r="C2126" t="s">
        <v>108</v>
      </c>
      <c r="D2126" t="s">
        <v>21</v>
      </c>
      <c r="E2126">
        <v>98208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43531</v>
      </c>
      <c r="L2126" t="s">
        <v>26</v>
      </c>
      <c r="N2126" t="s">
        <v>24</v>
      </c>
    </row>
    <row r="2127" spans="1:14" x14ac:dyDescent="0.25">
      <c r="A2127" t="s">
        <v>413</v>
      </c>
      <c r="B2127" t="s">
        <v>631</v>
      </c>
      <c r="C2127" t="s">
        <v>632</v>
      </c>
      <c r="D2127" t="s">
        <v>21</v>
      </c>
      <c r="E2127">
        <v>98036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43531</v>
      </c>
      <c r="L2127" t="s">
        <v>26</v>
      </c>
      <c r="N2127" t="s">
        <v>24</v>
      </c>
    </row>
    <row r="2128" spans="1:14" x14ac:dyDescent="0.25">
      <c r="A2128" t="s">
        <v>4579</v>
      </c>
      <c r="B2128" t="s">
        <v>4580</v>
      </c>
      <c r="C2128" t="s">
        <v>20</v>
      </c>
      <c r="D2128" t="s">
        <v>21</v>
      </c>
      <c r="E2128">
        <v>98126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43531</v>
      </c>
      <c r="L2128" t="s">
        <v>26</v>
      </c>
      <c r="N2128" t="s">
        <v>24</v>
      </c>
    </row>
    <row r="2129" spans="1:14" x14ac:dyDescent="0.25">
      <c r="A2129" t="s">
        <v>1069</v>
      </c>
      <c r="B2129" t="s">
        <v>1070</v>
      </c>
      <c r="C2129" t="s">
        <v>268</v>
      </c>
      <c r="D2129" t="s">
        <v>21</v>
      </c>
      <c r="E2129">
        <v>98168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43531</v>
      </c>
      <c r="L2129" t="s">
        <v>26</v>
      </c>
      <c r="N2129" t="s">
        <v>24</v>
      </c>
    </row>
    <row r="2130" spans="1:14" x14ac:dyDescent="0.25">
      <c r="A2130" t="s">
        <v>4581</v>
      </c>
      <c r="B2130" t="s">
        <v>4582</v>
      </c>
      <c r="C2130" t="s">
        <v>142</v>
      </c>
      <c r="D2130" t="s">
        <v>21</v>
      </c>
      <c r="E2130">
        <v>98903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43531</v>
      </c>
      <c r="L2130" t="s">
        <v>26</v>
      </c>
      <c r="N2130" t="s">
        <v>24</v>
      </c>
    </row>
    <row r="2131" spans="1:14" x14ac:dyDescent="0.25">
      <c r="A2131" t="s">
        <v>4583</v>
      </c>
      <c r="B2131" t="s">
        <v>4584</v>
      </c>
      <c r="C2131" t="s">
        <v>1023</v>
      </c>
      <c r="D2131" t="s">
        <v>21</v>
      </c>
      <c r="E2131">
        <v>98541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43531</v>
      </c>
      <c r="L2131" t="s">
        <v>26</v>
      </c>
      <c r="N2131" t="s">
        <v>24</v>
      </c>
    </row>
    <row r="2132" spans="1:14" x14ac:dyDescent="0.25">
      <c r="A2132" t="s">
        <v>242</v>
      </c>
      <c r="B2132" t="s">
        <v>4585</v>
      </c>
      <c r="C2132" t="s">
        <v>3874</v>
      </c>
      <c r="D2132" t="s">
        <v>21</v>
      </c>
      <c r="E2132">
        <v>98563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43531</v>
      </c>
      <c r="L2132" t="s">
        <v>26</v>
      </c>
      <c r="N2132" t="s">
        <v>24</v>
      </c>
    </row>
    <row r="2133" spans="1:14" x14ac:dyDescent="0.25">
      <c r="A2133" t="s">
        <v>356</v>
      </c>
      <c r="B2133" t="s">
        <v>4586</v>
      </c>
      <c r="C2133" t="s">
        <v>20</v>
      </c>
      <c r="D2133" t="s">
        <v>21</v>
      </c>
      <c r="E2133">
        <v>98126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43531</v>
      </c>
      <c r="L2133" t="s">
        <v>26</v>
      </c>
      <c r="N2133" t="s">
        <v>24</v>
      </c>
    </row>
    <row r="2134" spans="1:14" x14ac:dyDescent="0.25">
      <c r="A2134" t="s">
        <v>244</v>
      </c>
      <c r="B2134" t="s">
        <v>4587</v>
      </c>
      <c r="C2134" t="s">
        <v>268</v>
      </c>
      <c r="D2134" t="s">
        <v>21</v>
      </c>
      <c r="E2134">
        <v>98188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43531</v>
      </c>
      <c r="L2134" t="s">
        <v>26</v>
      </c>
      <c r="N2134" t="s">
        <v>24</v>
      </c>
    </row>
    <row r="2135" spans="1:14" x14ac:dyDescent="0.25">
      <c r="A2135" t="s">
        <v>818</v>
      </c>
      <c r="B2135" t="s">
        <v>4588</v>
      </c>
      <c r="C2135" t="s">
        <v>20</v>
      </c>
      <c r="D2135" t="s">
        <v>21</v>
      </c>
      <c r="E2135">
        <v>98116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43531</v>
      </c>
      <c r="L2135" t="s">
        <v>26</v>
      </c>
      <c r="N2135" t="s">
        <v>24</v>
      </c>
    </row>
    <row r="2136" spans="1:14" x14ac:dyDescent="0.25">
      <c r="A2136" t="s">
        <v>4589</v>
      </c>
      <c r="B2136" t="s">
        <v>4590</v>
      </c>
      <c r="C2136" t="s">
        <v>20</v>
      </c>
      <c r="D2136" t="s">
        <v>21</v>
      </c>
      <c r="E2136">
        <v>98136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43530</v>
      </c>
      <c r="L2136" t="s">
        <v>26</v>
      </c>
      <c r="N2136" t="s">
        <v>24</v>
      </c>
    </row>
    <row r="2137" spans="1:14" x14ac:dyDescent="0.25">
      <c r="A2137" t="s">
        <v>4591</v>
      </c>
      <c r="B2137" t="s">
        <v>4592</v>
      </c>
      <c r="C2137" t="s">
        <v>108</v>
      </c>
      <c r="D2137" t="s">
        <v>21</v>
      </c>
      <c r="E2137">
        <v>98208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43530</v>
      </c>
      <c r="L2137" t="s">
        <v>26</v>
      </c>
      <c r="N2137" t="s">
        <v>24</v>
      </c>
    </row>
    <row r="2138" spans="1:14" x14ac:dyDescent="0.25">
      <c r="A2138" t="s">
        <v>4593</v>
      </c>
      <c r="B2138" t="s">
        <v>4594</v>
      </c>
      <c r="C2138" t="s">
        <v>20</v>
      </c>
      <c r="D2138" t="s">
        <v>21</v>
      </c>
      <c r="E2138">
        <v>98116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43530</v>
      </c>
      <c r="L2138" t="s">
        <v>26</v>
      </c>
      <c r="N2138" t="s">
        <v>24</v>
      </c>
    </row>
    <row r="2139" spans="1:14" x14ac:dyDescent="0.25">
      <c r="A2139" t="s">
        <v>4595</v>
      </c>
      <c r="B2139" t="s">
        <v>4596</v>
      </c>
      <c r="C2139" t="s">
        <v>20</v>
      </c>
      <c r="D2139" t="s">
        <v>21</v>
      </c>
      <c r="E2139">
        <v>98116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43530</v>
      </c>
      <c r="L2139" t="s">
        <v>26</v>
      </c>
      <c r="N2139" t="s">
        <v>24</v>
      </c>
    </row>
    <row r="2140" spans="1:14" x14ac:dyDescent="0.25">
      <c r="A2140" t="s">
        <v>4597</v>
      </c>
      <c r="B2140" t="s">
        <v>4598</v>
      </c>
      <c r="C2140" t="s">
        <v>20</v>
      </c>
      <c r="D2140" t="s">
        <v>21</v>
      </c>
      <c r="E2140">
        <v>98116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43530</v>
      </c>
      <c r="L2140" t="s">
        <v>26</v>
      </c>
      <c r="N2140" t="s">
        <v>24</v>
      </c>
    </row>
    <row r="2141" spans="1:14" x14ac:dyDescent="0.25">
      <c r="A2141" t="s">
        <v>4599</v>
      </c>
      <c r="B2141" t="s">
        <v>4600</v>
      </c>
      <c r="C2141" t="s">
        <v>132</v>
      </c>
      <c r="D2141" t="s">
        <v>21</v>
      </c>
      <c r="E2141">
        <v>99301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43530</v>
      </c>
      <c r="L2141" t="s">
        <v>26</v>
      </c>
      <c r="N2141" t="s">
        <v>24</v>
      </c>
    </row>
    <row r="2142" spans="1:14" x14ac:dyDescent="0.25">
      <c r="A2142" t="s">
        <v>4601</v>
      </c>
      <c r="B2142" t="s">
        <v>4602</v>
      </c>
      <c r="C2142" t="s">
        <v>132</v>
      </c>
      <c r="D2142" t="s">
        <v>21</v>
      </c>
      <c r="E2142">
        <v>99301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43530</v>
      </c>
      <c r="L2142" t="s">
        <v>26</v>
      </c>
      <c r="N2142" t="s">
        <v>24</v>
      </c>
    </row>
    <row r="2143" spans="1:14" x14ac:dyDescent="0.25">
      <c r="A2143" t="s">
        <v>352</v>
      </c>
      <c r="B2143" t="s">
        <v>4603</v>
      </c>
      <c r="C2143" t="s">
        <v>20</v>
      </c>
      <c r="D2143" t="s">
        <v>21</v>
      </c>
      <c r="E2143">
        <v>98116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43530</v>
      </c>
      <c r="L2143" t="s">
        <v>26</v>
      </c>
      <c r="N2143" t="s">
        <v>24</v>
      </c>
    </row>
    <row r="2144" spans="1:14" x14ac:dyDescent="0.25">
      <c r="A2144" t="s">
        <v>4604</v>
      </c>
      <c r="B2144" t="s">
        <v>4605</v>
      </c>
      <c r="C2144" t="s">
        <v>37</v>
      </c>
      <c r="D2144" t="s">
        <v>21</v>
      </c>
      <c r="E2144">
        <v>99336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43530</v>
      </c>
      <c r="L2144" t="s">
        <v>26</v>
      </c>
      <c r="N2144" t="s">
        <v>24</v>
      </c>
    </row>
    <row r="2145" spans="1:14" x14ac:dyDescent="0.25">
      <c r="A2145" t="s">
        <v>4606</v>
      </c>
      <c r="B2145" t="s">
        <v>4607</v>
      </c>
      <c r="C2145" t="s">
        <v>687</v>
      </c>
      <c r="D2145" t="s">
        <v>21</v>
      </c>
      <c r="E2145">
        <v>98380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43530</v>
      </c>
      <c r="L2145" t="s">
        <v>26</v>
      </c>
      <c r="N2145" t="s">
        <v>24</v>
      </c>
    </row>
    <row r="2146" spans="1:14" x14ac:dyDescent="0.25">
      <c r="A2146" t="s">
        <v>4608</v>
      </c>
      <c r="B2146" t="s">
        <v>4609</v>
      </c>
      <c r="C2146" t="s">
        <v>266</v>
      </c>
      <c r="D2146" t="s">
        <v>21</v>
      </c>
      <c r="E2146">
        <v>98092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43530</v>
      </c>
      <c r="L2146" t="s">
        <v>26</v>
      </c>
      <c r="N2146" t="s">
        <v>24</v>
      </c>
    </row>
    <row r="2147" spans="1:14" x14ac:dyDescent="0.25">
      <c r="A2147" t="s">
        <v>4610</v>
      </c>
      <c r="B2147" t="s">
        <v>4611</v>
      </c>
      <c r="C2147" t="s">
        <v>37</v>
      </c>
      <c r="D2147" t="s">
        <v>21</v>
      </c>
      <c r="E2147">
        <v>99336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43530</v>
      </c>
      <c r="L2147" t="s">
        <v>26</v>
      </c>
      <c r="N2147" t="s">
        <v>24</v>
      </c>
    </row>
    <row r="2148" spans="1:14" x14ac:dyDescent="0.25">
      <c r="A2148" t="s">
        <v>4612</v>
      </c>
      <c r="B2148" t="s">
        <v>4613</v>
      </c>
      <c r="C2148" t="s">
        <v>37</v>
      </c>
      <c r="D2148" t="s">
        <v>21</v>
      </c>
      <c r="E2148">
        <v>99338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43530</v>
      </c>
      <c r="L2148" t="s">
        <v>26</v>
      </c>
      <c r="N2148" t="s">
        <v>24</v>
      </c>
    </row>
    <row r="2149" spans="1:14" x14ac:dyDescent="0.25">
      <c r="A2149" t="s">
        <v>1208</v>
      </c>
      <c r="B2149" t="s">
        <v>4614</v>
      </c>
      <c r="C2149" t="s">
        <v>1542</v>
      </c>
      <c r="D2149" t="s">
        <v>21</v>
      </c>
      <c r="E2149">
        <v>98362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43530</v>
      </c>
      <c r="L2149" t="s">
        <v>26</v>
      </c>
      <c r="N2149" t="s">
        <v>24</v>
      </c>
    </row>
    <row r="2150" spans="1:14" x14ac:dyDescent="0.25">
      <c r="A2150" t="s">
        <v>3322</v>
      </c>
      <c r="B2150" t="s">
        <v>4615</v>
      </c>
      <c r="C2150" t="s">
        <v>37</v>
      </c>
      <c r="D2150" t="s">
        <v>21</v>
      </c>
      <c r="E2150">
        <v>99337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43530</v>
      </c>
      <c r="L2150" t="s">
        <v>26</v>
      </c>
      <c r="N2150" t="s">
        <v>24</v>
      </c>
    </row>
    <row r="2151" spans="1:14" x14ac:dyDescent="0.25">
      <c r="A2151" t="s">
        <v>4616</v>
      </c>
      <c r="B2151" t="s">
        <v>4617</v>
      </c>
      <c r="C2151" t="s">
        <v>37</v>
      </c>
      <c r="D2151" t="s">
        <v>21</v>
      </c>
      <c r="E2151">
        <v>99336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43530</v>
      </c>
      <c r="L2151" t="s">
        <v>26</v>
      </c>
      <c r="N2151" t="s">
        <v>24</v>
      </c>
    </row>
    <row r="2152" spans="1:14" x14ac:dyDescent="0.25">
      <c r="A2152" t="s">
        <v>4618</v>
      </c>
      <c r="B2152" t="s">
        <v>4619</v>
      </c>
      <c r="C2152" t="s">
        <v>1542</v>
      </c>
      <c r="D2152" t="s">
        <v>21</v>
      </c>
      <c r="E2152">
        <v>98362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43530</v>
      </c>
      <c r="L2152" t="s">
        <v>26</v>
      </c>
      <c r="N2152" t="s">
        <v>24</v>
      </c>
    </row>
    <row r="2153" spans="1:14" x14ac:dyDescent="0.25">
      <c r="A2153" t="s">
        <v>4620</v>
      </c>
      <c r="B2153" t="s">
        <v>4621</v>
      </c>
      <c r="C2153" t="s">
        <v>4622</v>
      </c>
      <c r="D2153" t="s">
        <v>21</v>
      </c>
      <c r="E2153">
        <v>98327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43529</v>
      </c>
      <c r="L2153" t="s">
        <v>26</v>
      </c>
      <c r="N2153" t="s">
        <v>24</v>
      </c>
    </row>
    <row r="2154" spans="1:14" x14ac:dyDescent="0.25">
      <c r="A2154" t="s">
        <v>4623</v>
      </c>
      <c r="B2154" t="s">
        <v>4624</v>
      </c>
      <c r="C2154" t="s">
        <v>151</v>
      </c>
      <c r="D2154" t="s">
        <v>21</v>
      </c>
      <c r="E2154">
        <v>98499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43529</v>
      </c>
      <c r="L2154" t="s">
        <v>26</v>
      </c>
      <c r="N2154" t="s">
        <v>24</v>
      </c>
    </row>
    <row r="2155" spans="1:14" x14ac:dyDescent="0.25">
      <c r="A2155" t="s">
        <v>4625</v>
      </c>
      <c r="B2155" t="s">
        <v>4489</v>
      </c>
      <c r="C2155" t="s">
        <v>165</v>
      </c>
      <c r="D2155" t="s">
        <v>21</v>
      </c>
      <c r="E2155">
        <v>98373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43529</v>
      </c>
      <c r="L2155" t="s">
        <v>26</v>
      </c>
      <c r="N2155" t="s">
        <v>24</v>
      </c>
    </row>
    <row r="2156" spans="1:14" x14ac:dyDescent="0.25">
      <c r="A2156" t="s">
        <v>4626</v>
      </c>
      <c r="B2156" t="s">
        <v>4627</v>
      </c>
      <c r="C2156" t="s">
        <v>20</v>
      </c>
      <c r="D2156" t="s">
        <v>21</v>
      </c>
      <c r="E2156">
        <v>98106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43529</v>
      </c>
      <c r="L2156" t="s">
        <v>26</v>
      </c>
      <c r="N2156" t="s">
        <v>24</v>
      </c>
    </row>
    <row r="2157" spans="1:14" x14ac:dyDescent="0.25">
      <c r="A2157" t="s">
        <v>4628</v>
      </c>
      <c r="B2157" t="s">
        <v>4629</v>
      </c>
      <c r="C2157" t="s">
        <v>20</v>
      </c>
      <c r="D2157" t="s">
        <v>21</v>
      </c>
      <c r="E2157">
        <v>98101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43529</v>
      </c>
      <c r="L2157" t="s">
        <v>26</v>
      </c>
      <c r="N2157" t="s">
        <v>24</v>
      </c>
    </row>
    <row r="2158" spans="1:14" x14ac:dyDescent="0.25">
      <c r="A2158" t="s">
        <v>4630</v>
      </c>
      <c r="B2158" t="s">
        <v>4631</v>
      </c>
      <c r="C2158" t="s">
        <v>151</v>
      </c>
      <c r="D2158" t="s">
        <v>21</v>
      </c>
      <c r="E2158">
        <v>98499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43529</v>
      </c>
      <c r="L2158" t="s">
        <v>26</v>
      </c>
      <c r="N2158" t="s">
        <v>24</v>
      </c>
    </row>
    <row r="2159" spans="1:14" x14ac:dyDescent="0.25">
      <c r="A2159" t="s">
        <v>4632</v>
      </c>
      <c r="B2159" t="s">
        <v>4633</v>
      </c>
      <c r="C2159" t="s">
        <v>151</v>
      </c>
      <c r="D2159" t="s">
        <v>21</v>
      </c>
      <c r="E2159">
        <v>98499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43529</v>
      </c>
      <c r="L2159" t="s">
        <v>26</v>
      </c>
      <c r="N2159" t="s">
        <v>24</v>
      </c>
    </row>
    <row r="2160" spans="1:14" x14ac:dyDescent="0.25">
      <c r="A2160" t="s">
        <v>4634</v>
      </c>
      <c r="B2160" t="s">
        <v>4635</v>
      </c>
      <c r="C2160" t="s">
        <v>236</v>
      </c>
      <c r="D2160" t="s">
        <v>21</v>
      </c>
      <c r="E2160">
        <v>98408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43529</v>
      </c>
      <c r="L2160" t="s">
        <v>26</v>
      </c>
      <c r="N2160" t="s">
        <v>24</v>
      </c>
    </row>
    <row r="2161" spans="1:14" x14ac:dyDescent="0.25">
      <c r="A2161" t="s">
        <v>4636</v>
      </c>
      <c r="B2161" t="s">
        <v>4637</v>
      </c>
      <c r="C2161" t="s">
        <v>145</v>
      </c>
      <c r="D2161" t="s">
        <v>21</v>
      </c>
      <c r="E2161">
        <v>98387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43529</v>
      </c>
      <c r="L2161" t="s">
        <v>26</v>
      </c>
      <c r="N2161" t="s">
        <v>24</v>
      </c>
    </row>
    <row r="2162" spans="1:14" x14ac:dyDescent="0.25">
      <c r="A2162" t="s">
        <v>4638</v>
      </c>
      <c r="B2162" t="s">
        <v>4639</v>
      </c>
      <c r="C2162" t="s">
        <v>20</v>
      </c>
      <c r="D2162" t="s">
        <v>21</v>
      </c>
      <c r="E2162">
        <v>98106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43529</v>
      </c>
      <c r="L2162" t="s">
        <v>26</v>
      </c>
      <c r="N2162" t="s">
        <v>24</v>
      </c>
    </row>
    <row r="2163" spans="1:14" x14ac:dyDescent="0.25">
      <c r="A2163" t="s">
        <v>4640</v>
      </c>
      <c r="B2163" t="s">
        <v>4641</v>
      </c>
      <c r="C2163" t="s">
        <v>236</v>
      </c>
      <c r="D2163" t="s">
        <v>21</v>
      </c>
      <c r="E2163">
        <v>98407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43529</v>
      </c>
      <c r="L2163" t="s">
        <v>26</v>
      </c>
      <c r="N2163" t="s">
        <v>24</v>
      </c>
    </row>
    <row r="2164" spans="1:14" x14ac:dyDescent="0.25">
      <c r="A2164" t="s">
        <v>994</v>
      </c>
      <c r="B2164" t="s">
        <v>4642</v>
      </c>
      <c r="C2164" t="s">
        <v>20</v>
      </c>
      <c r="D2164" t="s">
        <v>21</v>
      </c>
      <c r="E2164">
        <v>98106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43529</v>
      </c>
      <c r="L2164" t="s">
        <v>26</v>
      </c>
      <c r="N2164" t="s">
        <v>24</v>
      </c>
    </row>
    <row r="2165" spans="1:14" x14ac:dyDescent="0.25">
      <c r="A2165" t="s">
        <v>4643</v>
      </c>
      <c r="B2165" t="s">
        <v>4644</v>
      </c>
      <c r="C2165" t="s">
        <v>20</v>
      </c>
      <c r="D2165" t="s">
        <v>21</v>
      </c>
      <c r="E2165">
        <v>98101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43529</v>
      </c>
      <c r="L2165" t="s">
        <v>26</v>
      </c>
      <c r="N2165" t="s">
        <v>24</v>
      </c>
    </row>
    <row r="2166" spans="1:14" x14ac:dyDescent="0.25">
      <c r="A2166" t="s">
        <v>413</v>
      </c>
      <c r="B2166" t="s">
        <v>4645</v>
      </c>
      <c r="C2166" t="s">
        <v>20</v>
      </c>
      <c r="D2166" t="s">
        <v>21</v>
      </c>
      <c r="E2166">
        <v>98101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43529</v>
      </c>
      <c r="L2166" t="s">
        <v>26</v>
      </c>
      <c r="N2166" t="s">
        <v>24</v>
      </c>
    </row>
    <row r="2167" spans="1:14" x14ac:dyDescent="0.25">
      <c r="A2167" t="s">
        <v>4646</v>
      </c>
      <c r="B2167" t="s">
        <v>4647</v>
      </c>
      <c r="C2167" t="s">
        <v>236</v>
      </c>
      <c r="D2167" t="s">
        <v>21</v>
      </c>
      <c r="E2167">
        <v>98418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43529</v>
      </c>
      <c r="L2167" t="s">
        <v>26</v>
      </c>
      <c r="N2167" t="s">
        <v>24</v>
      </c>
    </row>
    <row r="2168" spans="1:14" x14ac:dyDescent="0.25">
      <c r="A2168" t="s">
        <v>4648</v>
      </c>
      <c r="B2168" t="s">
        <v>4649</v>
      </c>
      <c r="C2168" t="s">
        <v>4650</v>
      </c>
      <c r="D2168" t="s">
        <v>21</v>
      </c>
      <c r="E2168">
        <v>98935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43529</v>
      </c>
      <c r="L2168" t="s">
        <v>26</v>
      </c>
      <c r="N2168" t="s">
        <v>24</v>
      </c>
    </row>
    <row r="2169" spans="1:14" x14ac:dyDescent="0.25">
      <c r="A2169" t="s">
        <v>4651</v>
      </c>
      <c r="B2169" t="s">
        <v>4652</v>
      </c>
      <c r="C2169" t="s">
        <v>4650</v>
      </c>
      <c r="D2169" t="s">
        <v>21</v>
      </c>
      <c r="E2169">
        <v>98935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43529</v>
      </c>
      <c r="L2169" t="s">
        <v>26</v>
      </c>
      <c r="N2169" t="s">
        <v>24</v>
      </c>
    </row>
    <row r="2170" spans="1:14" x14ac:dyDescent="0.25">
      <c r="A2170" t="s">
        <v>4653</v>
      </c>
      <c r="B2170" t="s">
        <v>4654</v>
      </c>
      <c r="C2170" t="s">
        <v>20</v>
      </c>
      <c r="D2170" t="s">
        <v>21</v>
      </c>
      <c r="E2170">
        <v>98101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43529</v>
      </c>
      <c r="L2170" t="s">
        <v>26</v>
      </c>
      <c r="N2170" t="s">
        <v>24</v>
      </c>
    </row>
    <row r="2171" spans="1:14" x14ac:dyDescent="0.25">
      <c r="A2171" t="s">
        <v>4655</v>
      </c>
      <c r="B2171" t="s">
        <v>4656</v>
      </c>
      <c r="C2171" t="s">
        <v>3862</v>
      </c>
      <c r="D2171" t="s">
        <v>21</v>
      </c>
      <c r="E2171">
        <v>98022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43529</v>
      </c>
      <c r="L2171" t="s">
        <v>26</v>
      </c>
      <c r="N2171" t="s">
        <v>24</v>
      </c>
    </row>
    <row r="2172" spans="1:14" x14ac:dyDescent="0.25">
      <c r="A2172" t="s">
        <v>4657</v>
      </c>
      <c r="B2172" t="s">
        <v>4658</v>
      </c>
      <c r="C2172" t="s">
        <v>4650</v>
      </c>
      <c r="D2172" t="s">
        <v>21</v>
      </c>
      <c r="E2172">
        <v>98935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43529</v>
      </c>
      <c r="L2172" t="s">
        <v>26</v>
      </c>
      <c r="N2172" t="s">
        <v>24</v>
      </c>
    </row>
    <row r="2173" spans="1:14" x14ac:dyDescent="0.25">
      <c r="A2173" t="s">
        <v>356</v>
      </c>
      <c r="B2173" t="s">
        <v>4659</v>
      </c>
      <c r="C2173" t="s">
        <v>4660</v>
      </c>
      <c r="D2173" t="s">
        <v>21</v>
      </c>
      <c r="E2173">
        <v>99360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43529</v>
      </c>
      <c r="L2173" t="s">
        <v>26</v>
      </c>
      <c r="N2173" t="s">
        <v>24</v>
      </c>
    </row>
    <row r="2174" spans="1:14" x14ac:dyDescent="0.25">
      <c r="A2174" t="s">
        <v>4661</v>
      </c>
      <c r="B2174" t="s">
        <v>4662</v>
      </c>
      <c r="C2174" t="s">
        <v>266</v>
      </c>
      <c r="D2174" t="s">
        <v>21</v>
      </c>
      <c r="E2174">
        <v>98001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43529</v>
      </c>
      <c r="L2174" t="s">
        <v>26</v>
      </c>
      <c r="N2174" t="s">
        <v>24</v>
      </c>
    </row>
    <row r="2175" spans="1:14" x14ac:dyDescent="0.25">
      <c r="A2175" t="s">
        <v>583</v>
      </c>
      <c r="B2175" t="s">
        <v>4663</v>
      </c>
      <c r="C2175" t="s">
        <v>209</v>
      </c>
      <c r="D2175" t="s">
        <v>21</v>
      </c>
      <c r="E2175">
        <v>98030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43529</v>
      </c>
      <c r="L2175" t="s">
        <v>26</v>
      </c>
      <c r="N2175" t="s">
        <v>24</v>
      </c>
    </row>
    <row r="2176" spans="1:14" x14ac:dyDescent="0.25">
      <c r="A2176" t="s">
        <v>3996</v>
      </c>
      <c r="B2176" t="s">
        <v>4664</v>
      </c>
      <c r="C2176" t="s">
        <v>56</v>
      </c>
      <c r="D2176" t="s">
        <v>21</v>
      </c>
      <c r="E2176">
        <v>99352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43529</v>
      </c>
      <c r="L2176" t="s">
        <v>26</v>
      </c>
      <c r="N2176" t="s">
        <v>24</v>
      </c>
    </row>
    <row r="2177" spans="1:14" x14ac:dyDescent="0.25">
      <c r="A2177" t="s">
        <v>4665</v>
      </c>
      <c r="B2177" t="s">
        <v>4666</v>
      </c>
      <c r="C2177" t="s">
        <v>266</v>
      </c>
      <c r="D2177" t="s">
        <v>21</v>
      </c>
      <c r="E2177">
        <v>98002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43529</v>
      </c>
      <c r="L2177" t="s">
        <v>26</v>
      </c>
      <c r="N2177" t="s">
        <v>24</v>
      </c>
    </row>
    <row r="2178" spans="1:14" x14ac:dyDescent="0.25">
      <c r="A2178" t="s">
        <v>3141</v>
      </c>
      <c r="B2178" t="s">
        <v>4667</v>
      </c>
      <c r="C2178" t="s">
        <v>20</v>
      </c>
      <c r="D2178" t="s">
        <v>21</v>
      </c>
      <c r="E2178">
        <v>98106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43529</v>
      </c>
      <c r="L2178" t="s">
        <v>26</v>
      </c>
      <c r="N2178" t="s">
        <v>24</v>
      </c>
    </row>
    <row r="2179" spans="1:14" x14ac:dyDescent="0.25">
      <c r="A2179" t="s">
        <v>4668</v>
      </c>
      <c r="B2179" t="s">
        <v>4669</v>
      </c>
      <c r="C2179" t="s">
        <v>145</v>
      </c>
      <c r="D2179" t="s">
        <v>21</v>
      </c>
      <c r="E2179">
        <v>98387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43529</v>
      </c>
      <c r="L2179" t="s">
        <v>26</v>
      </c>
      <c r="N2179" t="s">
        <v>24</v>
      </c>
    </row>
    <row r="2180" spans="1:14" x14ac:dyDescent="0.25">
      <c r="A2180" t="s">
        <v>4670</v>
      </c>
      <c r="B2180" t="s">
        <v>4671</v>
      </c>
      <c r="C2180" t="s">
        <v>20</v>
      </c>
      <c r="D2180" t="s">
        <v>21</v>
      </c>
      <c r="E2180">
        <v>98106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43529</v>
      </c>
      <c r="L2180" t="s">
        <v>26</v>
      </c>
      <c r="N2180" t="s">
        <v>24</v>
      </c>
    </row>
    <row r="2181" spans="1:14" x14ac:dyDescent="0.25">
      <c r="A2181" t="s">
        <v>71</v>
      </c>
      <c r="B2181" t="s">
        <v>4672</v>
      </c>
      <c r="C2181" t="s">
        <v>3862</v>
      </c>
      <c r="D2181" t="s">
        <v>21</v>
      </c>
      <c r="E2181">
        <v>98022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43529</v>
      </c>
      <c r="L2181" t="s">
        <v>26</v>
      </c>
      <c r="N2181" t="s">
        <v>24</v>
      </c>
    </row>
    <row r="2182" spans="1:14" x14ac:dyDescent="0.25">
      <c r="A2182" t="s">
        <v>4673</v>
      </c>
      <c r="B2182" t="s">
        <v>4674</v>
      </c>
      <c r="C2182" t="s">
        <v>56</v>
      </c>
      <c r="D2182" t="s">
        <v>21</v>
      </c>
      <c r="E2182">
        <v>99352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43529</v>
      </c>
      <c r="L2182" t="s">
        <v>26</v>
      </c>
      <c r="N2182" t="s">
        <v>24</v>
      </c>
    </row>
    <row r="2183" spans="1:14" x14ac:dyDescent="0.25">
      <c r="A2183" t="s">
        <v>1052</v>
      </c>
      <c r="B2183" t="s">
        <v>4675</v>
      </c>
      <c r="C2183" t="s">
        <v>145</v>
      </c>
      <c r="D2183" t="s">
        <v>21</v>
      </c>
      <c r="E2183">
        <v>98387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43529</v>
      </c>
      <c r="L2183" t="s">
        <v>26</v>
      </c>
      <c r="N2183" t="s">
        <v>24</v>
      </c>
    </row>
    <row r="2184" spans="1:14" x14ac:dyDescent="0.25">
      <c r="A2184" t="s">
        <v>4407</v>
      </c>
      <c r="B2184" t="s">
        <v>4676</v>
      </c>
      <c r="C2184" t="s">
        <v>3862</v>
      </c>
      <c r="D2184" t="s">
        <v>21</v>
      </c>
      <c r="E2184">
        <v>98022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43529</v>
      </c>
      <c r="L2184" t="s">
        <v>26</v>
      </c>
      <c r="N2184" t="s">
        <v>24</v>
      </c>
    </row>
    <row r="2185" spans="1:14" x14ac:dyDescent="0.25">
      <c r="A2185" t="s">
        <v>4677</v>
      </c>
      <c r="B2185" t="s">
        <v>4678</v>
      </c>
      <c r="C2185" t="s">
        <v>215</v>
      </c>
      <c r="D2185" t="s">
        <v>21</v>
      </c>
      <c r="E2185">
        <v>98003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43529</v>
      </c>
      <c r="L2185" t="s">
        <v>26</v>
      </c>
      <c r="N2185" t="s">
        <v>24</v>
      </c>
    </row>
    <row r="2186" spans="1:14" x14ac:dyDescent="0.25">
      <c r="A2186" t="s">
        <v>4679</v>
      </c>
      <c r="B2186" t="s">
        <v>4680</v>
      </c>
      <c r="C2186" t="s">
        <v>236</v>
      </c>
      <c r="D2186" t="s">
        <v>21</v>
      </c>
      <c r="E2186">
        <v>98408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43528</v>
      </c>
      <c r="L2186" t="s">
        <v>26</v>
      </c>
      <c r="N2186" t="s">
        <v>24</v>
      </c>
    </row>
    <row r="2187" spans="1:14" x14ac:dyDescent="0.25">
      <c r="A2187" t="s">
        <v>4681</v>
      </c>
      <c r="B2187" t="s">
        <v>4682</v>
      </c>
      <c r="C2187" t="s">
        <v>443</v>
      </c>
      <c r="D2187" t="s">
        <v>21</v>
      </c>
      <c r="E2187">
        <v>98055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43528</v>
      </c>
      <c r="L2187" t="s">
        <v>26</v>
      </c>
      <c r="N2187" t="s">
        <v>24</v>
      </c>
    </row>
    <row r="2188" spans="1:14" x14ac:dyDescent="0.25">
      <c r="A2188" t="s">
        <v>4683</v>
      </c>
      <c r="B2188" t="s">
        <v>4684</v>
      </c>
      <c r="C2188" t="s">
        <v>246</v>
      </c>
      <c r="D2188" t="s">
        <v>21</v>
      </c>
      <c r="E2188">
        <v>98311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43528</v>
      </c>
      <c r="L2188" t="s">
        <v>26</v>
      </c>
      <c r="N2188" t="s">
        <v>24</v>
      </c>
    </row>
    <row r="2189" spans="1:14" x14ac:dyDescent="0.25">
      <c r="A2189" t="s">
        <v>4685</v>
      </c>
      <c r="B2189" t="s">
        <v>4686</v>
      </c>
      <c r="C2189" t="s">
        <v>34</v>
      </c>
      <c r="D2189" t="s">
        <v>21</v>
      </c>
      <c r="E2189">
        <v>98686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43528</v>
      </c>
      <c r="L2189" t="s">
        <v>26</v>
      </c>
      <c r="N2189" t="s">
        <v>24</v>
      </c>
    </row>
    <row r="2190" spans="1:14" x14ac:dyDescent="0.25">
      <c r="A2190" t="s">
        <v>4687</v>
      </c>
      <c r="B2190" t="s">
        <v>4688</v>
      </c>
      <c r="C2190" t="s">
        <v>1566</v>
      </c>
      <c r="D2190" t="s">
        <v>21</v>
      </c>
      <c r="E2190">
        <v>98520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43528</v>
      </c>
      <c r="L2190" t="s">
        <v>26</v>
      </c>
      <c r="N2190" t="s">
        <v>24</v>
      </c>
    </row>
    <row r="2191" spans="1:14" x14ac:dyDescent="0.25">
      <c r="A2191" t="s">
        <v>4689</v>
      </c>
      <c r="B2191" t="s">
        <v>4690</v>
      </c>
      <c r="C2191" t="s">
        <v>34</v>
      </c>
      <c r="D2191" t="s">
        <v>21</v>
      </c>
      <c r="E2191">
        <v>98661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43528</v>
      </c>
      <c r="L2191" t="s">
        <v>26</v>
      </c>
      <c r="N2191" t="s">
        <v>24</v>
      </c>
    </row>
    <row r="2192" spans="1:14" x14ac:dyDescent="0.25">
      <c r="A2192" t="s">
        <v>4691</v>
      </c>
      <c r="B2192" t="s">
        <v>4692</v>
      </c>
      <c r="C2192" t="s">
        <v>296</v>
      </c>
      <c r="D2192" t="s">
        <v>21</v>
      </c>
      <c r="E2192">
        <v>98366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43528</v>
      </c>
      <c r="L2192" t="s">
        <v>26</v>
      </c>
      <c r="N2192" t="s">
        <v>24</v>
      </c>
    </row>
    <row r="2193" spans="1:14" x14ac:dyDescent="0.25">
      <c r="A2193" t="s">
        <v>4693</v>
      </c>
      <c r="B2193" t="s">
        <v>4694</v>
      </c>
      <c r="C2193" t="s">
        <v>34</v>
      </c>
      <c r="D2193" t="s">
        <v>21</v>
      </c>
      <c r="E2193">
        <v>98663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43528</v>
      </c>
      <c r="L2193" t="s">
        <v>26</v>
      </c>
      <c r="N2193" t="s">
        <v>24</v>
      </c>
    </row>
    <row r="2194" spans="1:14" x14ac:dyDescent="0.25">
      <c r="A2194" t="s">
        <v>1155</v>
      </c>
      <c r="B2194" t="s">
        <v>1156</v>
      </c>
      <c r="C2194" t="s">
        <v>388</v>
      </c>
      <c r="D2194" t="s">
        <v>21</v>
      </c>
      <c r="E2194">
        <v>98930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43528</v>
      </c>
      <c r="L2194" t="s">
        <v>26</v>
      </c>
      <c r="N2194" t="s">
        <v>24</v>
      </c>
    </row>
    <row r="2195" spans="1:14" x14ac:dyDescent="0.25">
      <c r="A2195" t="s">
        <v>4695</v>
      </c>
      <c r="B2195" t="s">
        <v>4696</v>
      </c>
      <c r="C2195" t="s">
        <v>236</v>
      </c>
      <c r="D2195" t="s">
        <v>21</v>
      </c>
      <c r="E2195">
        <v>98409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43528</v>
      </c>
      <c r="L2195" t="s">
        <v>26</v>
      </c>
      <c r="N2195" t="s">
        <v>24</v>
      </c>
    </row>
    <row r="2196" spans="1:14" x14ac:dyDescent="0.25">
      <c r="A2196" t="s">
        <v>4697</v>
      </c>
      <c r="B2196" t="s">
        <v>4698</v>
      </c>
      <c r="C2196" t="s">
        <v>529</v>
      </c>
      <c r="D2196" t="s">
        <v>21</v>
      </c>
      <c r="E2196">
        <v>98034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43528</v>
      </c>
      <c r="L2196" t="s">
        <v>26</v>
      </c>
      <c r="N2196" t="s">
        <v>24</v>
      </c>
    </row>
    <row r="2197" spans="1:14" x14ac:dyDescent="0.25">
      <c r="A2197" t="s">
        <v>4699</v>
      </c>
      <c r="B2197" t="s">
        <v>4700</v>
      </c>
      <c r="C2197" t="s">
        <v>20</v>
      </c>
      <c r="D2197" t="s">
        <v>21</v>
      </c>
      <c r="E2197">
        <v>98144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43528</v>
      </c>
      <c r="L2197" t="s">
        <v>26</v>
      </c>
      <c r="N2197" t="s">
        <v>24</v>
      </c>
    </row>
    <row r="2198" spans="1:14" x14ac:dyDescent="0.25">
      <c r="A2198" t="s">
        <v>4701</v>
      </c>
      <c r="B2198" t="s">
        <v>4702</v>
      </c>
      <c r="C2198" t="s">
        <v>246</v>
      </c>
      <c r="D2198" t="s">
        <v>21</v>
      </c>
      <c r="E2198">
        <v>98312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43528</v>
      </c>
      <c r="L2198" t="s">
        <v>26</v>
      </c>
      <c r="N2198" t="s">
        <v>24</v>
      </c>
    </row>
    <row r="2199" spans="1:14" x14ac:dyDescent="0.25">
      <c r="A2199" t="s">
        <v>2044</v>
      </c>
      <c r="B2199" t="s">
        <v>4703</v>
      </c>
      <c r="C2199" t="s">
        <v>236</v>
      </c>
      <c r="D2199" t="s">
        <v>21</v>
      </c>
      <c r="E2199">
        <v>98409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43528</v>
      </c>
      <c r="L2199" t="s">
        <v>26</v>
      </c>
      <c r="N2199" t="s">
        <v>24</v>
      </c>
    </row>
    <row r="2200" spans="1:14" x14ac:dyDescent="0.25">
      <c r="A2200" t="s">
        <v>4704</v>
      </c>
      <c r="B2200" t="s">
        <v>4705</v>
      </c>
      <c r="C2200" t="s">
        <v>20</v>
      </c>
      <c r="D2200" t="s">
        <v>21</v>
      </c>
      <c r="E2200">
        <v>98118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43528</v>
      </c>
      <c r="L2200" t="s">
        <v>26</v>
      </c>
      <c r="N2200" t="s">
        <v>24</v>
      </c>
    </row>
    <row r="2201" spans="1:14" x14ac:dyDescent="0.25">
      <c r="A2201" t="s">
        <v>4706</v>
      </c>
      <c r="B2201" t="s">
        <v>4707</v>
      </c>
      <c r="C2201" t="s">
        <v>296</v>
      </c>
      <c r="D2201" t="s">
        <v>21</v>
      </c>
      <c r="E2201">
        <v>98367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43528</v>
      </c>
      <c r="L2201" t="s">
        <v>26</v>
      </c>
      <c r="N2201" t="s">
        <v>24</v>
      </c>
    </row>
    <row r="2202" spans="1:14" x14ac:dyDescent="0.25">
      <c r="A2202" t="s">
        <v>4708</v>
      </c>
      <c r="B2202" t="s">
        <v>4709</v>
      </c>
      <c r="C2202" t="s">
        <v>236</v>
      </c>
      <c r="D2202" t="s">
        <v>21</v>
      </c>
      <c r="E2202">
        <v>98405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43528</v>
      </c>
      <c r="L2202" t="s">
        <v>26</v>
      </c>
      <c r="N2202" t="s">
        <v>24</v>
      </c>
    </row>
    <row r="2203" spans="1:14" x14ac:dyDescent="0.25">
      <c r="A2203" t="s">
        <v>356</v>
      </c>
      <c r="B2203" t="s">
        <v>4710</v>
      </c>
      <c r="C2203" t="s">
        <v>34</v>
      </c>
      <c r="D2203" t="s">
        <v>21</v>
      </c>
      <c r="E2203">
        <v>98663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43528</v>
      </c>
      <c r="L2203" t="s">
        <v>26</v>
      </c>
      <c r="N2203" t="s">
        <v>24</v>
      </c>
    </row>
    <row r="2204" spans="1:14" x14ac:dyDescent="0.25">
      <c r="A2204" t="s">
        <v>244</v>
      </c>
      <c r="B2204" t="s">
        <v>4711</v>
      </c>
      <c r="C2204" t="s">
        <v>443</v>
      </c>
      <c r="D2204" t="s">
        <v>21</v>
      </c>
      <c r="E2204">
        <v>98057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43528</v>
      </c>
      <c r="L2204" t="s">
        <v>26</v>
      </c>
      <c r="N2204" t="s">
        <v>24</v>
      </c>
    </row>
    <row r="2205" spans="1:14" x14ac:dyDescent="0.25">
      <c r="A2205" t="s">
        <v>4712</v>
      </c>
      <c r="B2205" t="s">
        <v>4713</v>
      </c>
      <c r="C2205" t="s">
        <v>4714</v>
      </c>
      <c r="D2205" t="s">
        <v>21</v>
      </c>
      <c r="E2205">
        <v>98942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43528</v>
      </c>
      <c r="L2205" t="s">
        <v>26</v>
      </c>
      <c r="N2205" t="s">
        <v>24</v>
      </c>
    </row>
    <row r="2206" spans="1:14" x14ac:dyDescent="0.25">
      <c r="A2206" t="s">
        <v>4715</v>
      </c>
      <c r="B2206" t="s">
        <v>4716</v>
      </c>
      <c r="C2206" t="s">
        <v>236</v>
      </c>
      <c r="D2206" t="s">
        <v>21</v>
      </c>
      <c r="E2206">
        <v>98404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43528</v>
      </c>
      <c r="L2206" t="s">
        <v>26</v>
      </c>
      <c r="N2206" t="s">
        <v>24</v>
      </c>
    </row>
    <row r="2207" spans="1:14" x14ac:dyDescent="0.25">
      <c r="A2207" t="s">
        <v>4717</v>
      </c>
      <c r="B2207" t="s">
        <v>4718</v>
      </c>
      <c r="C2207" t="s">
        <v>236</v>
      </c>
      <c r="D2207" t="s">
        <v>21</v>
      </c>
      <c r="E2207">
        <v>98404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43528</v>
      </c>
      <c r="L2207" t="s">
        <v>26</v>
      </c>
      <c r="N2207" t="s">
        <v>24</v>
      </c>
    </row>
    <row r="2208" spans="1:14" x14ac:dyDescent="0.25">
      <c r="A2208" t="s">
        <v>4719</v>
      </c>
      <c r="B2208" t="s">
        <v>4720</v>
      </c>
      <c r="C2208" t="s">
        <v>34</v>
      </c>
      <c r="D2208" t="s">
        <v>21</v>
      </c>
      <c r="E2208">
        <v>98661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43528</v>
      </c>
      <c r="L2208" t="s">
        <v>26</v>
      </c>
      <c r="N2208" t="s">
        <v>24</v>
      </c>
    </row>
    <row r="2209" spans="1:14" x14ac:dyDescent="0.25">
      <c r="A2209" t="s">
        <v>4721</v>
      </c>
      <c r="B2209" t="s">
        <v>4722</v>
      </c>
      <c r="C2209" t="s">
        <v>236</v>
      </c>
      <c r="D2209" t="s">
        <v>21</v>
      </c>
      <c r="E2209">
        <v>98465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43528</v>
      </c>
      <c r="L2209" t="s">
        <v>26</v>
      </c>
      <c r="N2209" t="s">
        <v>24</v>
      </c>
    </row>
    <row r="2210" spans="1:14" x14ac:dyDescent="0.25">
      <c r="A2210" t="s">
        <v>4723</v>
      </c>
      <c r="B2210" t="s">
        <v>4724</v>
      </c>
      <c r="C2210" t="s">
        <v>34</v>
      </c>
      <c r="D2210" t="s">
        <v>21</v>
      </c>
      <c r="E2210">
        <v>98685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43528</v>
      </c>
      <c r="L2210" t="s">
        <v>26</v>
      </c>
      <c r="N2210" t="s">
        <v>24</v>
      </c>
    </row>
    <row r="2211" spans="1:14" x14ac:dyDescent="0.25">
      <c r="A2211" t="s">
        <v>207</v>
      </c>
      <c r="B2211" t="s">
        <v>4725</v>
      </c>
      <c r="C2211" t="s">
        <v>1152</v>
      </c>
      <c r="D2211" t="s">
        <v>21</v>
      </c>
      <c r="E2211">
        <v>98903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43528</v>
      </c>
      <c r="L2211" t="s">
        <v>26</v>
      </c>
      <c r="N2211" t="s">
        <v>24</v>
      </c>
    </row>
    <row r="2212" spans="1:14" x14ac:dyDescent="0.25">
      <c r="A2212" t="s">
        <v>4726</v>
      </c>
      <c r="B2212" t="s">
        <v>4727</v>
      </c>
      <c r="C2212" t="s">
        <v>443</v>
      </c>
      <c r="D2212" t="s">
        <v>21</v>
      </c>
      <c r="E2212">
        <v>98055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43528</v>
      </c>
      <c r="L2212" t="s">
        <v>26</v>
      </c>
      <c r="N2212" t="s">
        <v>24</v>
      </c>
    </row>
    <row r="2213" spans="1:14" x14ac:dyDescent="0.25">
      <c r="A2213" t="s">
        <v>4728</v>
      </c>
      <c r="B2213" t="s">
        <v>4729</v>
      </c>
      <c r="C2213" t="s">
        <v>236</v>
      </c>
      <c r="D2213" t="s">
        <v>21</v>
      </c>
      <c r="E2213">
        <v>98407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43528</v>
      </c>
      <c r="L2213" t="s">
        <v>26</v>
      </c>
      <c r="N2213" t="s">
        <v>24</v>
      </c>
    </row>
    <row r="2214" spans="1:14" x14ac:dyDescent="0.25">
      <c r="A2214" t="s">
        <v>4730</v>
      </c>
      <c r="B2214" t="s">
        <v>4731</v>
      </c>
      <c r="C2214" t="s">
        <v>1015</v>
      </c>
      <c r="D2214" t="s">
        <v>21</v>
      </c>
      <c r="E2214">
        <v>99362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43528</v>
      </c>
      <c r="L2214" t="s">
        <v>26</v>
      </c>
      <c r="N2214" t="s">
        <v>24</v>
      </c>
    </row>
    <row r="2215" spans="1:14" x14ac:dyDescent="0.25">
      <c r="A2215" t="s">
        <v>4732</v>
      </c>
      <c r="B2215" t="s">
        <v>4733</v>
      </c>
      <c r="C2215" t="s">
        <v>34</v>
      </c>
      <c r="D2215" t="s">
        <v>21</v>
      </c>
      <c r="E2215">
        <v>98660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43528</v>
      </c>
      <c r="L2215" t="s">
        <v>26</v>
      </c>
      <c r="N2215" t="s">
        <v>24</v>
      </c>
    </row>
    <row r="2216" spans="1:14" x14ac:dyDescent="0.25">
      <c r="A2216" t="s">
        <v>4734</v>
      </c>
      <c r="B2216" t="s">
        <v>4735</v>
      </c>
      <c r="C2216" t="s">
        <v>296</v>
      </c>
      <c r="D2216" t="s">
        <v>21</v>
      </c>
      <c r="E2216">
        <v>98367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43528</v>
      </c>
      <c r="L2216" t="s">
        <v>26</v>
      </c>
      <c r="N2216" t="s">
        <v>24</v>
      </c>
    </row>
    <row r="2217" spans="1:14" x14ac:dyDescent="0.25">
      <c r="A2217" t="s">
        <v>4736</v>
      </c>
      <c r="B2217" t="s">
        <v>4737</v>
      </c>
      <c r="C2217" t="s">
        <v>443</v>
      </c>
      <c r="D2217" t="s">
        <v>21</v>
      </c>
      <c r="E2217">
        <v>98056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43528</v>
      </c>
      <c r="L2217" t="s">
        <v>26</v>
      </c>
      <c r="N2217" t="s">
        <v>24</v>
      </c>
    </row>
    <row r="2218" spans="1:14" x14ac:dyDescent="0.25">
      <c r="A2218" t="s">
        <v>4738</v>
      </c>
      <c r="B2218" t="s">
        <v>4739</v>
      </c>
      <c r="C2218" t="s">
        <v>236</v>
      </c>
      <c r="D2218" t="s">
        <v>21</v>
      </c>
      <c r="E2218">
        <v>98404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43528</v>
      </c>
      <c r="L2218" t="s">
        <v>26</v>
      </c>
      <c r="N2218" t="s">
        <v>24</v>
      </c>
    </row>
    <row r="2219" spans="1:14" x14ac:dyDescent="0.25">
      <c r="A2219" t="s">
        <v>4740</v>
      </c>
      <c r="B2219" t="s">
        <v>4741</v>
      </c>
      <c r="C2219" t="s">
        <v>4714</v>
      </c>
      <c r="D2219" t="s">
        <v>21</v>
      </c>
      <c r="E2219">
        <v>98942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43528</v>
      </c>
      <c r="L2219" t="s">
        <v>26</v>
      </c>
      <c r="N2219" t="s">
        <v>24</v>
      </c>
    </row>
    <row r="2220" spans="1:14" x14ac:dyDescent="0.25">
      <c r="A2220" t="s">
        <v>4742</v>
      </c>
      <c r="B2220" t="s">
        <v>4743</v>
      </c>
      <c r="C2220" t="s">
        <v>34</v>
      </c>
      <c r="D2220" t="s">
        <v>21</v>
      </c>
      <c r="E2220">
        <v>98663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43528</v>
      </c>
      <c r="L2220" t="s">
        <v>26</v>
      </c>
      <c r="N2220" t="s">
        <v>24</v>
      </c>
    </row>
    <row r="2221" spans="1:14" x14ac:dyDescent="0.25">
      <c r="A2221" t="s">
        <v>4744</v>
      </c>
      <c r="B2221" t="s">
        <v>4745</v>
      </c>
      <c r="C2221" t="s">
        <v>34</v>
      </c>
      <c r="D2221" t="s">
        <v>21</v>
      </c>
      <c r="E2221">
        <v>98663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43528</v>
      </c>
      <c r="L2221" t="s">
        <v>26</v>
      </c>
      <c r="N2221" t="s">
        <v>24</v>
      </c>
    </row>
    <row r="2222" spans="1:14" x14ac:dyDescent="0.25">
      <c r="A2222" t="s">
        <v>179</v>
      </c>
      <c r="B2222" t="s">
        <v>753</v>
      </c>
      <c r="C2222" t="s">
        <v>151</v>
      </c>
      <c r="D2222" t="s">
        <v>21</v>
      </c>
      <c r="E2222">
        <v>98499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43528</v>
      </c>
      <c r="L2222" t="s">
        <v>26</v>
      </c>
      <c r="N2222" t="s">
        <v>24</v>
      </c>
    </row>
    <row r="2223" spans="1:14" x14ac:dyDescent="0.25">
      <c r="A2223" t="s">
        <v>556</v>
      </c>
      <c r="B2223" t="s">
        <v>557</v>
      </c>
      <c r="C2223" t="s">
        <v>529</v>
      </c>
      <c r="D2223" t="s">
        <v>21</v>
      </c>
      <c r="E2223">
        <v>98034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43528</v>
      </c>
      <c r="L2223" t="s">
        <v>26</v>
      </c>
      <c r="N2223" t="s">
        <v>24</v>
      </c>
    </row>
    <row r="2224" spans="1:14" x14ac:dyDescent="0.25">
      <c r="A2224" t="s">
        <v>4746</v>
      </c>
      <c r="B2224" t="s">
        <v>4747</v>
      </c>
      <c r="C2224" t="s">
        <v>1015</v>
      </c>
      <c r="D2224" t="s">
        <v>21</v>
      </c>
      <c r="E2224">
        <v>99362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43527</v>
      </c>
      <c r="L2224" t="s">
        <v>26</v>
      </c>
      <c r="N2224" t="s">
        <v>24</v>
      </c>
    </row>
    <row r="2225" spans="1:14" x14ac:dyDescent="0.25">
      <c r="A2225" t="s">
        <v>4748</v>
      </c>
      <c r="B2225" t="s">
        <v>4749</v>
      </c>
      <c r="C2225" t="s">
        <v>1015</v>
      </c>
      <c r="D2225" t="s">
        <v>21</v>
      </c>
      <c r="E2225">
        <v>99362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43527</v>
      </c>
      <c r="L2225" t="s">
        <v>26</v>
      </c>
      <c r="N2225" t="s">
        <v>24</v>
      </c>
    </row>
    <row r="2226" spans="1:14" x14ac:dyDescent="0.25">
      <c r="A2226" t="s">
        <v>1208</v>
      </c>
      <c r="B2226" t="s">
        <v>4750</v>
      </c>
      <c r="C2226" t="s">
        <v>1015</v>
      </c>
      <c r="D2226" t="s">
        <v>21</v>
      </c>
      <c r="E2226">
        <v>99362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43527</v>
      </c>
      <c r="L2226" t="s">
        <v>26</v>
      </c>
      <c r="N2226" t="s">
        <v>24</v>
      </c>
    </row>
    <row r="2227" spans="1:14" x14ac:dyDescent="0.25">
      <c r="A2227" t="s">
        <v>4751</v>
      </c>
      <c r="B2227" t="s">
        <v>4752</v>
      </c>
      <c r="C2227" t="s">
        <v>1015</v>
      </c>
      <c r="D2227" t="s">
        <v>21</v>
      </c>
      <c r="E2227">
        <v>99362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43527</v>
      </c>
      <c r="L2227" t="s">
        <v>26</v>
      </c>
      <c r="N2227" t="s">
        <v>24</v>
      </c>
    </row>
    <row r="2228" spans="1:14" x14ac:dyDescent="0.25">
      <c r="A2228" t="s">
        <v>4753</v>
      </c>
      <c r="B2228" t="s">
        <v>4754</v>
      </c>
      <c r="C2228" t="s">
        <v>454</v>
      </c>
      <c r="D2228" t="s">
        <v>21</v>
      </c>
      <c r="E2228">
        <v>98004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43525</v>
      </c>
      <c r="L2228" t="s">
        <v>26</v>
      </c>
      <c r="N2228" t="s">
        <v>24</v>
      </c>
    </row>
    <row r="2229" spans="1:14" x14ac:dyDescent="0.25">
      <c r="A2229" t="s">
        <v>4755</v>
      </c>
      <c r="B2229" t="s">
        <v>4756</v>
      </c>
      <c r="C2229" t="s">
        <v>1566</v>
      </c>
      <c r="D2229" t="s">
        <v>21</v>
      </c>
      <c r="E2229">
        <v>98520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43525</v>
      </c>
      <c r="L2229" t="s">
        <v>26</v>
      </c>
      <c r="N2229" t="s">
        <v>24</v>
      </c>
    </row>
    <row r="2230" spans="1:14" x14ac:dyDescent="0.25">
      <c r="A2230" t="s">
        <v>4757</v>
      </c>
      <c r="B2230" t="s">
        <v>4758</v>
      </c>
      <c r="C2230" t="s">
        <v>4759</v>
      </c>
      <c r="D2230" t="s">
        <v>21</v>
      </c>
      <c r="E2230">
        <v>98053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43525</v>
      </c>
      <c r="L2230" t="s">
        <v>26</v>
      </c>
      <c r="N2230" t="s">
        <v>24</v>
      </c>
    </row>
    <row r="2231" spans="1:14" x14ac:dyDescent="0.25">
      <c r="A2231" t="s">
        <v>4760</v>
      </c>
      <c r="B2231" t="s">
        <v>4761</v>
      </c>
      <c r="C2231" t="s">
        <v>4759</v>
      </c>
      <c r="D2231" t="s">
        <v>21</v>
      </c>
      <c r="E2231">
        <v>98074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43525</v>
      </c>
      <c r="L2231" t="s">
        <v>26</v>
      </c>
      <c r="N2231" t="s">
        <v>24</v>
      </c>
    </row>
    <row r="2232" spans="1:14" x14ac:dyDescent="0.25">
      <c r="A2232" t="s">
        <v>4762</v>
      </c>
      <c r="B2232" t="s">
        <v>4763</v>
      </c>
      <c r="C2232" t="s">
        <v>4759</v>
      </c>
      <c r="D2232" t="s">
        <v>21</v>
      </c>
      <c r="E2232">
        <v>98075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43525</v>
      </c>
      <c r="L2232" t="s">
        <v>26</v>
      </c>
      <c r="N2232" t="s">
        <v>24</v>
      </c>
    </row>
    <row r="2233" spans="1:14" x14ac:dyDescent="0.25">
      <c r="A2233" t="s">
        <v>4764</v>
      </c>
      <c r="B2233" t="s">
        <v>4765</v>
      </c>
      <c r="C2233" t="s">
        <v>4759</v>
      </c>
      <c r="D2233" t="s">
        <v>21</v>
      </c>
      <c r="E2233">
        <v>98074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43525</v>
      </c>
      <c r="L2233" t="s">
        <v>26</v>
      </c>
      <c r="N2233" t="s">
        <v>24</v>
      </c>
    </row>
    <row r="2234" spans="1:14" x14ac:dyDescent="0.25">
      <c r="A2234" t="s">
        <v>111</v>
      </c>
      <c r="B2234" t="s">
        <v>4766</v>
      </c>
      <c r="C2234" t="s">
        <v>529</v>
      </c>
      <c r="D2234" t="s">
        <v>21</v>
      </c>
      <c r="E2234">
        <v>98033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43525</v>
      </c>
      <c r="L2234" t="s">
        <v>26</v>
      </c>
      <c r="N2234" t="s">
        <v>24</v>
      </c>
    </row>
    <row r="2235" spans="1:14" x14ac:dyDescent="0.25">
      <c r="A2235" t="s">
        <v>4767</v>
      </c>
      <c r="B2235" t="s">
        <v>4768</v>
      </c>
      <c r="C2235" t="s">
        <v>4759</v>
      </c>
      <c r="D2235" t="s">
        <v>21</v>
      </c>
      <c r="E2235">
        <v>98074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43525</v>
      </c>
      <c r="L2235" t="s">
        <v>26</v>
      </c>
      <c r="N2235" t="s">
        <v>24</v>
      </c>
    </row>
    <row r="2236" spans="1:14" x14ac:dyDescent="0.25">
      <c r="A2236" t="s">
        <v>4769</v>
      </c>
      <c r="B2236" t="s">
        <v>4770</v>
      </c>
      <c r="C2236" t="s">
        <v>454</v>
      </c>
      <c r="D2236" t="s">
        <v>21</v>
      </c>
      <c r="E2236">
        <v>98004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43525</v>
      </c>
      <c r="L2236" t="s">
        <v>26</v>
      </c>
      <c r="N2236" t="s">
        <v>24</v>
      </c>
    </row>
    <row r="2237" spans="1:14" x14ac:dyDescent="0.25">
      <c r="A2237" t="s">
        <v>4771</v>
      </c>
      <c r="B2237" t="s">
        <v>4772</v>
      </c>
      <c r="C2237" t="s">
        <v>34</v>
      </c>
      <c r="D2237" t="s">
        <v>21</v>
      </c>
      <c r="E2237">
        <v>98662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43525</v>
      </c>
      <c r="L2237" t="s">
        <v>26</v>
      </c>
      <c r="N2237" t="s">
        <v>24</v>
      </c>
    </row>
    <row r="2238" spans="1:14" x14ac:dyDescent="0.25">
      <c r="A2238" t="s">
        <v>2151</v>
      </c>
      <c r="B2238" t="s">
        <v>4773</v>
      </c>
      <c r="C2238" t="s">
        <v>4759</v>
      </c>
      <c r="D2238" t="s">
        <v>21</v>
      </c>
      <c r="E2238">
        <v>98053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43525</v>
      </c>
      <c r="L2238" t="s">
        <v>26</v>
      </c>
      <c r="N2238" t="s">
        <v>24</v>
      </c>
    </row>
    <row r="2239" spans="1:14" x14ac:dyDescent="0.25">
      <c r="A2239" t="s">
        <v>607</v>
      </c>
      <c r="B2239" t="s">
        <v>4774</v>
      </c>
      <c r="C2239" t="s">
        <v>454</v>
      </c>
      <c r="D2239" t="s">
        <v>21</v>
      </c>
      <c r="E2239">
        <v>98008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43525</v>
      </c>
      <c r="L2239" t="s">
        <v>26</v>
      </c>
      <c r="N2239" t="s">
        <v>24</v>
      </c>
    </row>
    <row r="2240" spans="1:14" x14ac:dyDescent="0.25">
      <c r="A2240" t="s">
        <v>3770</v>
      </c>
      <c r="B2240" t="s">
        <v>4775</v>
      </c>
      <c r="C2240" t="s">
        <v>4759</v>
      </c>
      <c r="D2240" t="s">
        <v>21</v>
      </c>
      <c r="E2240">
        <v>98075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43525</v>
      </c>
      <c r="L2240" t="s">
        <v>26</v>
      </c>
      <c r="N2240" t="s">
        <v>24</v>
      </c>
    </row>
    <row r="2241" spans="1:14" x14ac:dyDescent="0.25">
      <c r="A2241" t="s">
        <v>583</v>
      </c>
      <c r="B2241" t="s">
        <v>4776</v>
      </c>
      <c r="C2241" t="s">
        <v>454</v>
      </c>
      <c r="D2241" t="s">
        <v>21</v>
      </c>
      <c r="E2241">
        <v>98004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43525</v>
      </c>
      <c r="L2241" t="s">
        <v>26</v>
      </c>
      <c r="N2241" t="s">
        <v>24</v>
      </c>
    </row>
    <row r="2242" spans="1:14" x14ac:dyDescent="0.25">
      <c r="A2242" t="s">
        <v>479</v>
      </c>
      <c r="B2242" t="s">
        <v>4777</v>
      </c>
      <c r="C2242" t="s">
        <v>4759</v>
      </c>
      <c r="D2242" t="s">
        <v>21</v>
      </c>
      <c r="E2242">
        <v>98075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43525</v>
      </c>
      <c r="L2242" t="s">
        <v>26</v>
      </c>
      <c r="N2242" t="s">
        <v>24</v>
      </c>
    </row>
    <row r="2243" spans="1:14" x14ac:dyDescent="0.25">
      <c r="A2243" t="s">
        <v>479</v>
      </c>
      <c r="B2243" t="s">
        <v>4778</v>
      </c>
      <c r="C2243" t="s">
        <v>454</v>
      </c>
      <c r="D2243" t="s">
        <v>21</v>
      </c>
      <c r="E2243">
        <v>98005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43525</v>
      </c>
      <c r="L2243" t="s">
        <v>26</v>
      </c>
      <c r="N2243" t="s">
        <v>24</v>
      </c>
    </row>
    <row r="2244" spans="1:14" x14ac:dyDescent="0.25">
      <c r="A2244" t="s">
        <v>4779</v>
      </c>
      <c r="B2244" t="s">
        <v>4780</v>
      </c>
      <c r="C2244" t="s">
        <v>454</v>
      </c>
      <c r="D2244" t="s">
        <v>21</v>
      </c>
      <c r="E2244">
        <v>98004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43525</v>
      </c>
      <c r="L2244" t="s">
        <v>26</v>
      </c>
      <c r="N2244" t="s">
        <v>24</v>
      </c>
    </row>
    <row r="2245" spans="1:14" x14ac:dyDescent="0.25">
      <c r="A2245" t="s">
        <v>4781</v>
      </c>
      <c r="B2245" t="s">
        <v>4782</v>
      </c>
      <c r="C2245" t="s">
        <v>3874</v>
      </c>
      <c r="D2245" t="s">
        <v>21</v>
      </c>
      <c r="E2245">
        <v>98563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43525</v>
      </c>
      <c r="L2245" t="s">
        <v>26</v>
      </c>
      <c r="N2245" t="s">
        <v>24</v>
      </c>
    </row>
    <row r="2246" spans="1:14" x14ac:dyDescent="0.25">
      <c r="A2246" t="s">
        <v>1188</v>
      </c>
      <c r="B2246" t="s">
        <v>4783</v>
      </c>
      <c r="C2246" t="s">
        <v>529</v>
      </c>
      <c r="D2246" t="s">
        <v>21</v>
      </c>
      <c r="E2246">
        <v>98033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43525</v>
      </c>
      <c r="L2246" t="s">
        <v>26</v>
      </c>
      <c r="N2246" t="s">
        <v>24</v>
      </c>
    </row>
    <row r="2247" spans="1:14" x14ac:dyDescent="0.25">
      <c r="A2247" t="s">
        <v>556</v>
      </c>
      <c r="B2247" t="s">
        <v>4784</v>
      </c>
      <c r="C2247" t="s">
        <v>454</v>
      </c>
      <c r="D2247" t="s">
        <v>21</v>
      </c>
      <c r="E2247">
        <v>98007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43525</v>
      </c>
      <c r="L2247" t="s">
        <v>26</v>
      </c>
      <c r="N2247" t="s">
        <v>24</v>
      </c>
    </row>
    <row r="2248" spans="1:14" x14ac:dyDescent="0.25">
      <c r="A2248" t="s">
        <v>733</v>
      </c>
      <c r="B2248" t="s">
        <v>734</v>
      </c>
      <c r="C2248" t="s">
        <v>255</v>
      </c>
      <c r="D2248" t="s">
        <v>21</v>
      </c>
      <c r="E2248">
        <v>98626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43524</v>
      </c>
      <c r="L2248" t="s">
        <v>26</v>
      </c>
      <c r="N2248" t="s">
        <v>24</v>
      </c>
    </row>
    <row r="2249" spans="1:14" x14ac:dyDescent="0.25">
      <c r="A2249" t="s">
        <v>4787</v>
      </c>
      <c r="B2249" t="s">
        <v>4788</v>
      </c>
      <c r="C2249" t="s">
        <v>34</v>
      </c>
      <c r="D2249" t="s">
        <v>21</v>
      </c>
      <c r="E2249">
        <v>98664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43524</v>
      </c>
      <c r="L2249" t="s">
        <v>26</v>
      </c>
      <c r="N2249" t="s">
        <v>24</v>
      </c>
    </row>
    <row r="2250" spans="1:14" x14ac:dyDescent="0.25">
      <c r="A2250" t="s">
        <v>4789</v>
      </c>
      <c r="B2250" t="s">
        <v>4790</v>
      </c>
      <c r="C2250" t="s">
        <v>4791</v>
      </c>
      <c r="D2250" t="s">
        <v>21</v>
      </c>
      <c r="E2250">
        <v>98638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43524</v>
      </c>
      <c r="L2250" t="s">
        <v>26</v>
      </c>
      <c r="N2250" t="s">
        <v>24</v>
      </c>
    </row>
    <row r="2251" spans="1:14" x14ac:dyDescent="0.25">
      <c r="A2251" t="s">
        <v>4792</v>
      </c>
      <c r="B2251" t="s">
        <v>4793</v>
      </c>
      <c r="C2251" t="s">
        <v>358</v>
      </c>
      <c r="D2251" t="s">
        <v>21</v>
      </c>
      <c r="E2251">
        <v>99350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43524</v>
      </c>
      <c r="L2251" t="s">
        <v>26</v>
      </c>
      <c r="N2251" t="s">
        <v>24</v>
      </c>
    </row>
    <row r="2252" spans="1:14" x14ac:dyDescent="0.25">
      <c r="A2252" t="s">
        <v>77</v>
      </c>
      <c r="B2252" t="s">
        <v>4794</v>
      </c>
      <c r="C2252" t="s">
        <v>407</v>
      </c>
      <c r="D2252" t="s">
        <v>21</v>
      </c>
      <c r="E2252">
        <v>98604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43524</v>
      </c>
      <c r="L2252" t="s">
        <v>26</v>
      </c>
      <c r="N2252" t="s">
        <v>24</v>
      </c>
    </row>
    <row r="2253" spans="1:14" x14ac:dyDescent="0.25">
      <c r="A2253" t="s">
        <v>4796</v>
      </c>
      <c r="B2253" t="s">
        <v>4797</v>
      </c>
      <c r="C2253" t="s">
        <v>377</v>
      </c>
      <c r="D2253" t="s">
        <v>21</v>
      </c>
      <c r="E2253">
        <v>98029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43523</v>
      </c>
      <c r="L2253" t="s">
        <v>26</v>
      </c>
      <c r="N2253" t="s">
        <v>24</v>
      </c>
    </row>
    <row r="2254" spans="1:14" x14ac:dyDescent="0.25">
      <c r="A2254" t="s">
        <v>4798</v>
      </c>
      <c r="B2254" t="s">
        <v>4799</v>
      </c>
      <c r="C2254" t="s">
        <v>3762</v>
      </c>
      <c r="D2254" t="s">
        <v>21</v>
      </c>
      <c r="E2254">
        <v>98512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43523</v>
      </c>
      <c r="L2254" t="s">
        <v>26</v>
      </c>
      <c r="N2254" t="s">
        <v>24</v>
      </c>
    </row>
    <row r="2255" spans="1:14" x14ac:dyDescent="0.25">
      <c r="A2255" t="s">
        <v>4800</v>
      </c>
      <c r="B2255" t="s">
        <v>4801</v>
      </c>
      <c r="C2255" t="s">
        <v>377</v>
      </c>
      <c r="D2255" t="s">
        <v>21</v>
      </c>
      <c r="E2255">
        <v>98027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43523</v>
      </c>
      <c r="L2255" t="s">
        <v>26</v>
      </c>
      <c r="N2255" t="s">
        <v>24</v>
      </c>
    </row>
    <row r="2256" spans="1:14" x14ac:dyDescent="0.25">
      <c r="A2256" t="s">
        <v>1314</v>
      </c>
      <c r="B2256" t="s">
        <v>1315</v>
      </c>
      <c r="C2256" t="s">
        <v>81</v>
      </c>
      <c r="D2256" t="s">
        <v>21</v>
      </c>
      <c r="E2256">
        <v>99212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43523</v>
      </c>
      <c r="L2256" t="s">
        <v>26</v>
      </c>
      <c r="N2256" t="s">
        <v>24</v>
      </c>
    </row>
    <row r="2257" spans="1:14" x14ac:dyDescent="0.25">
      <c r="A2257" t="s">
        <v>4802</v>
      </c>
      <c r="B2257" t="s">
        <v>4803</v>
      </c>
      <c r="C2257" t="s">
        <v>81</v>
      </c>
      <c r="D2257" t="s">
        <v>21</v>
      </c>
      <c r="E2257">
        <v>99212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43523</v>
      </c>
      <c r="L2257" t="s">
        <v>26</v>
      </c>
      <c r="N2257" t="s">
        <v>24</v>
      </c>
    </row>
    <row r="2258" spans="1:14" x14ac:dyDescent="0.25">
      <c r="A2258" t="s">
        <v>503</v>
      </c>
      <c r="B2258" t="s">
        <v>4804</v>
      </c>
      <c r="C2258" t="s">
        <v>286</v>
      </c>
      <c r="D2258" t="s">
        <v>21</v>
      </c>
      <c r="E2258">
        <v>98501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43523</v>
      </c>
      <c r="L2258" t="s">
        <v>26</v>
      </c>
      <c r="N2258" t="s">
        <v>24</v>
      </c>
    </row>
    <row r="2259" spans="1:14" x14ac:dyDescent="0.25">
      <c r="A2259">
        <v>76</v>
      </c>
      <c r="B2259" t="s">
        <v>4805</v>
      </c>
      <c r="C2259" t="s">
        <v>377</v>
      </c>
      <c r="D2259" t="s">
        <v>21</v>
      </c>
      <c r="E2259">
        <v>98027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43523</v>
      </c>
      <c r="L2259" t="s">
        <v>26</v>
      </c>
      <c r="N2259" t="s">
        <v>24</v>
      </c>
    </row>
    <row r="2260" spans="1:14" x14ac:dyDescent="0.25">
      <c r="A2260" t="s">
        <v>4806</v>
      </c>
      <c r="B2260" t="s">
        <v>4807</v>
      </c>
      <c r="C2260" t="s">
        <v>20</v>
      </c>
      <c r="D2260" t="s">
        <v>21</v>
      </c>
      <c r="E2260">
        <v>98103</v>
      </c>
      <c r="F2260" t="s">
        <v>23</v>
      </c>
      <c r="G2260" t="s">
        <v>23</v>
      </c>
      <c r="H2260" t="s">
        <v>24</v>
      </c>
      <c r="I2260" t="s">
        <v>24</v>
      </c>
      <c r="J2260" t="s">
        <v>25</v>
      </c>
      <c r="K2260" s="1">
        <v>43523</v>
      </c>
      <c r="L2260" t="s">
        <v>26</v>
      </c>
      <c r="N2260" t="s">
        <v>24</v>
      </c>
    </row>
    <row r="2261" spans="1:14" x14ac:dyDescent="0.25">
      <c r="A2261" t="s">
        <v>4808</v>
      </c>
      <c r="B2261" t="s">
        <v>4809</v>
      </c>
      <c r="C2261" t="s">
        <v>37</v>
      </c>
      <c r="D2261" t="s">
        <v>21</v>
      </c>
      <c r="E2261">
        <v>99336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43523</v>
      </c>
      <c r="L2261" t="s">
        <v>26</v>
      </c>
      <c r="N2261" t="s">
        <v>24</v>
      </c>
    </row>
    <row r="2262" spans="1:14" x14ac:dyDescent="0.25">
      <c r="A2262" t="s">
        <v>583</v>
      </c>
      <c r="B2262" t="s">
        <v>4810</v>
      </c>
      <c r="C2262" t="s">
        <v>377</v>
      </c>
      <c r="D2262" t="s">
        <v>21</v>
      </c>
      <c r="E2262">
        <v>98029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43523</v>
      </c>
      <c r="L2262" t="s">
        <v>26</v>
      </c>
      <c r="N2262" t="s">
        <v>24</v>
      </c>
    </row>
    <row r="2263" spans="1:14" x14ac:dyDescent="0.25">
      <c r="A2263" t="s">
        <v>1110</v>
      </c>
      <c r="B2263" t="s">
        <v>4811</v>
      </c>
      <c r="C2263" t="s">
        <v>115</v>
      </c>
      <c r="D2263" t="s">
        <v>21</v>
      </c>
      <c r="E2263">
        <v>98532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43523</v>
      </c>
      <c r="L2263" t="s">
        <v>26</v>
      </c>
      <c r="N2263" t="s">
        <v>24</v>
      </c>
    </row>
    <row r="2264" spans="1:14" x14ac:dyDescent="0.25">
      <c r="A2264" t="s">
        <v>98</v>
      </c>
      <c r="B2264" t="s">
        <v>4812</v>
      </c>
      <c r="C2264" t="s">
        <v>286</v>
      </c>
      <c r="D2264" t="s">
        <v>21</v>
      </c>
      <c r="E2264">
        <v>98502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43523</v>
      </c>
      <c r="L2264" t="s">
        <v>26</v>
      </c>
      <c r="N2264" t="s">
        <v>24</v>
      </c>
    </row>
    <row r="2265" spans="1:14" x14ac:dyDescent="0.25">
      <c r="A2265" t="s">
        <v>479</v>
      </c>
      <c r="B2265" t="s">
        <v>4813</v>
      </c>
      <c r="C2265" t="s">
        <v>377</v>
      </c>
      <c r="D2265" t="s">
        <v>21</v>
      </c>
      <c r="E2265">
        <v>98027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43523</v>
      </c>
      <c r="L2265" t="s">
        <v>26</v>
      </c>
      <c r="N2265" t="s">
        <v>24</v>
      </c>
    </row>
    <row r="2266" spans="1:14" x14ac:dyDescent="0.25">
      <c r="A2266" t="s">
        <v>71</v>
      </c>
      <c r="B2266" t="s">
        <v>4814</v>
      </c>
      <c r="C2266" t="s">
        <v>377</v>
      </c>
      <c r="D2266" t="s">
        <v>21</v>
      </c>
      <c r="E2266">
        <v>98027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43523</v>
      </c>
      <c r="L2266" t="s">
        <v>26</v>
      </c>
      <c r="N2266" t="s">
        <v>24</v>
      </c>
    </row>
    <row r="2267" spans="1:14" x14ac:dyDescent="0.25">
      <c r="A2267" t="s">
        <v>4815</v>
      </c>
      <c r="B2267" t="s">
        <v>4816</v>
      </c>
      <c r="C2267" t="s">
        <v>266</v>
      </c>
      <c r="D2267" t="s">
        <v>21</v>
      </c>
      <c r="E2267">
        <v>98002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43522</v>
      </c>
      <c r="L2267" t="s">
        <v>26</v>
      </c>
      <c r="N2267" t="s">
        <v>24</v>
      </c>
    </row>
    <row r="2268" spans="1:14" x14ac:dyDescent="0.25">
      <c r="A2268" t="s">
        <v>4817</v>
      </c>
      <c r="B2268" t="s">
        <v>4818</v>
      </c>
      <c r="C2268" t="s">
        <v>165</v>
      </c>
      <c r="D2268" t="s">
        <v>21</v>
      </c>
      <c r="E2268">
        <v>98375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43522</v>
      </c>
      <c r="L2268" t="s">
        <v>26</v>
      </c>
      <c r="N2268" t="s">
        <v>24</v>
      </c>
    </row>
    <row r="2269" spans="1:14" x14ac:dyDescent="0.25">
      <c r="A2269" t="s">
        <v>4819</v>
      </c>
      <c r="B2269" t="s">
        <v>4820</v>
      </c>
      <c r="C2269" t="s">
        <v>20</v>
      </c>
      <c r="D2269" t="s">
        <v>21</v>
      </c>
      <c r="E2269">
        <v>98106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43522</v>
      </c>
      <c r="L2269" t="s">
        <v>26</v>
      </c>
      <c r="N2269" t="s">
        <v>24</v>
      </c>
    </row>
    <row r="2270" spans="1:14" x14ac:dyDescent="0.25">
      <c r="A2270" t="s">
        <v>4821</v>
      </c>
      <c r="B2270" t="s">
        <v>4822</v>
      </c>
      <c r="C2270" t="s">
        <v>151</v>
      </c>
      <c r="D2270" t="s">
        <v>21</v>
      </c>
      <c r="E2270">
        <v>98499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43522</v>
      </c>
      <c r="L2270" t="s">
        <v>26</v>
      </c>
      <c r="N2270" t="s">
        <v>24</v>
      </c>
    </row>
    <row r="2271" spans="1:14" x14ac:dyDescent="0.25">
      <c r="A2271" t="s">
        <v>1312</v>
      </c>
      <c r="B2271" t="s">
        <v>1313</v>
      </c>
      <c r="C2271" t="s">
        <v>261</v>
      </c>
      <c r="D2271" t="s">
        <v>21</v>
      </c>
      <c r="E2271">
        <v>99205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43522</v>
      </c>
      <c r="L2271" t="s">
        <v>26</v>
      </c>
      <c r="N2271" t="s">
        <v>24</v>
      </c>
    </row>
    <row r="2272" spans="1:14" x14ac:dyDescent="0.25">
      <c r="A2272" t="s">
        <v>4823</v>
      </c>
      <c r="B2272" t="s">
        <v>4824</v>
      </c>
      <c r="C2272" t="s">
        <v>165</v>
      </c>
      <c r="D2272" t="s">
        <v>21</v>
      </c>
      <c r="E2272">
        <v>98375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43522</v>
      </c>
      <c r="L2272" t="s">
        <v>26</v>
      </c>
      <c r="N2272" t="s">
        <v>24</v>
      </c>
    </row>
    <row r="2273" spans="1:14" x14ac:dyDescent="0.25">
      <c r="A2273" t="s">
        <v>4825</v>
      </c>
      <c r="B2273" t="s">
        <v>4826</v>
      </c>
      <c r="C2273" t="s">
        <v>632</v>
      </c>
      <c r="D2273" t="s">
        <v>21</v>
      </c>
      <c r="E2273">
        <v>98036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43522</v>
      </c>
      <c r="L2273" t="s">
        <v>26</v>
      </c>
      <c r="N2273" t="s">
        <v>24</v>
      </c>
    </row>
    <row r="2274" spans="1:14" x14ac:dyDescent="0.25">
      <c r="A2274" t="s">
        <v>4827</v>
      </c>
      <c r="B2274" t="s">
        <v>4828</v>
      </c>
      <c r="C2274" t="s">
        <v>56</v>
      </c>
      <c r="D2274" t="s">
        <v>21</v>
      </c>
      <c r="E2274">
        <v>99352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43522</v>
      </c>
      <c r="L2274" t="s">
        <v>26</v>
      </c>
      <c r="N2274" t="s">
        <v>24</v>
      </c>
    </row>
    <row r="2275" spans="1:14" x14ac:dyDescent="0.25">
      <c r="A2275" t="s">
        <v>4829</v>
      </c>
      <c r="B2275" t="s">
        <v>4830</v>
      </c>
      <c r="C2275" t="s">
        <v>165</v>
      </c>
      <c r="D2275" t="s">
        <v>21</v>
      </c>
      <c r="E2275">
        <v>98373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43522</v>
      </c>
      <c r="L2275" t="s">
        <v>26</v>
      </c>
      <c r="N2275" t="s">
        <v>24</v>
      </c>
    </row>
    <row r="2276" spans="1:14" x14ac:dyDescent="0.25">
      <c r="A2276" t="s">
        <v>4831</v>
      </c>
      <c r="B2276" t="s">
        <v>4832</v>
      </c>
      <c r="C2276" t="s">
        <v>56</v>
      </c>
      <c r="D2276" t="s">
        <v>21</v>
      </c>
      <c r="E2276">
        <v>99352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43522</v>
      </c>
      <c r="L2276" t="s">
        <v>26</v>
      </c>
      <c r="N2276" t="s">
        <v>24</v>
      </c>
    </row>
    <row r="2277" spans="1:14" x14ac:dyDescent="0.25">
      <c r="A2277" t="s">
        <v>4833</v>
      </c>
      <c r="B2277" t="s">
        <v>4834</v>
      </c>
      <c r="C2277" t="s">
        <v>209</v>
      </c>
      <c r="D2277" t="s">
        <v>21</v>
      </c>
      <c r="E2277">
        <v>98032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43522</v>
      </c>
      <c r="L2277" t="s">
        <v>26</v>
      </c>
      <c r="N2277" t="s">
        <v>24</v>
      </c>
    </row>
    <row r="2278" spans="1:14" x14ac:dyDescent="0.25">
      <c r="A2278" t="s">
        <v>1589</v>
      </c>
      <c r="B2278" t="s">
        <v>4835</v>
      </c>
      <c r="C2278" t="s">
        <v>165</v>
      </c>
      <c r="D2278" t="s">
        <v>21</v>
      </c>
      <c r="E2278">
        <v>98375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43522</v>
      </c>
      <c r="L2278" t="s">
        <v>26</v>
      </c>
      <c r="N2278" t="s">
        <v>24</v>
      </c>
    </row>
    <row r="2279" spans="1:14" x14ac:dyDescent="0.25">
      <c r="A2279" t="s">
        <v>4836</v>
      </c>
      <c r="B2279" t="s">
        <v>4837</v>
      </c>
      <c r="C2279" t="s">
        <v>20</v>
      </c>
      <c r="D2279" t="s">
        <v>21</v>
      </c>
      <c r="E2279">
        <v>98106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43522</v>
      </c>
      <c r="L2279" t="s">
        <v>26</v>
      </c>
      <c r="N2279" t="s">
        <v>24</v>
      </c>
    </row>
    <row r="2280" spans="1:14" x14ac:dyDescent="0.25">
      <c r="A2280" t="s">
        <v>4838</v>
      </c>
      <c r="B2280" t="s">
        <v>4839</v>
      </c>
      <c r="C2280" t="s">
        <v>20</v>
      </c>
      <c r="D2280" t="s">
        <v>21</v>
      </c>
      <c r="E2280">
        <v>98107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43522</v>
      </c>
      <c r="L2280" t="s">
        <v>26</v>
      </c>
      <c r="N2280" t="s">
        <v>24</v>
      </c>
    </row>
    <row r="2281" spans="1:14" x14ac:dyDescent="0.25">
      <c r="A2281" t="s">
        <v>1275</v>
      </c>
      <c r="B2281" t="s">
        <v>4840</v>
      </c>
      <c r="C2281" t="s">
        <v>215</v>
      </c>
      <c r="D2281" t="s">
        <v>21</v>
      </c>
      <c r="E2281">
        <v>98023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43522</v>
      </c>
      <c r="L2281" t="s">
        <v>26</v>
      </c>
      <c r="N2281" t="s">
        <v>24</v>
      </c>
    </row>
    <row r="2282" spans="1:14" x14ac:dyDescent="0.25">
      <c r="A2282" t="s">
        <v>4841</v>
      </c>
      <c r="B2282" t="s">
        <v>4842</v>
      </c>
      <c r="C2282" t="s">
        <v>81</v>
      </c>
      <c r="D2282" t="s">
        <v>21</v>
      </c>
      <c r="E2282">
        <v>99206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43522</v>
      </c>
      <c r="L2282" t="s">
        <v>26</v>
      </c>
      <c r="N2282" t="s">
        <v>24</v>
      </c>
    </row>
    <row r="2283" spans="1:14" x14ac:dyDescent="0.25">
      <c r="A2283" t="s">
        <v>4843</v>
      </c>
      <c r="B2283" t="s">
        <v>4844</v>
      </c>
      <c r="C2283" t="s">
        <v>56</v>
      </c>
      <c r="D2283" t="s">
        <v>21</v>
      </c>
      <c r="E2283">
        <v>99354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43522</v>
      </c>
      <c r="L2283" t="s">
        <v>26</v>
      </c>
      <c r="N2283" t="s">
        <v>24</v>
      </c>
    </row>
    <row r="2284" spans="1:14" x14ac:dyDescent="0.25">
      <c r="A2284" t="s">
        <v>818</v>
      </c>
      <c r="B2284" t="s">
        <v>4845</v>
      </c>
      <c r="C2284" t="s">
        <v>165</v>
      </c>
      <c r="D2284" t="s">
        <v>21</v>
      </c>
      <c r="E2284">
        <v>98375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43522</v>
      </c>
      <c r="L2284" t="s">
        <v>26</v>
      </c>
      <c r="N2284" t="s">
        <v>24</v>
      </c>
    </row>
    <row r="2285" spans="1:14" x14ac:dyDescent="0.25">
      <c r="A2285" t="s">
        <v>4846</v>
      </c>
      <c r="B2285" t="s">
        <v>4847</v>
      </c>
      <c r="C2285" t="s">
        <v>145</v>
      </c>
      <c r="D2285" t="s">
        <v>21</v>
      </c>
      <c r="E2285">
        <v>98387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43522</v>
      </c>
      <c r="L2285" t="s">
        <v>26</v>
      </c>
      <c r="N2285" t="s">
        <v>24</v>
      </c>
    </row>
    <row r="2286" spans="1:14" x14ac:dyDescent="0.25">
      <c r="A2286" t="s">
        <v>4848</v>
      </c>
      <c r="B2286" t="s">
        <v>4849</v>
      </c>
      <c r="C2286" t="s">
        <v>4850</v>
      </c>
      <c r="D2286" t="s">
        <v>21</v>
      </c>
      <c r="E2286">
        <v>99320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43522</v>
      </c>
      <c r="L2286" t="s">
        <v>26</v>
      </c>
      <c r="N2286" t="s">
        <v>24</v>
      </c>
    </row>
    <row r="2287" spans="1:14" x14ac:dyDescent="0.25">
      <c r="A2287" t="s">
        <v>1324</v>
      </c>
      <c r="B2287" t="s">
        <v>1325</v>
      </c>
      <c r="C2287" t="s">
        <v>261</v>
      </c>
      <c r="D2287" t="s">
        <v>21</v>
      </c>
      <c r="E2287">
        <v>99201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43522</v>
      </c>
      <c r="L2287" t="s">
        <v>26</v>
      </c>
      <c r="N2287" t="s">
        <v>24</v>
      </c>
    </row>
    <row r="2288" spans="1:14" x14ac:dyDescent="0.25">
      <c r="A2288" t="s">
        <v>683</v>
      </c>
      <c r="B2288" t="s">
        <v>4851</v>
      </c>
      <c r="C2288" t="s">
        <v>20</v>
      </c>
      <c r="D2288" t="s">
        <v>21</v>
      </c>
      <c r="E2288">
        <v>98106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43522</v>
      </c>
      <c r="L2288" t="s">
        <v>26</v>
      </c>
      <c r="N2288" t="s">
        <v>24</v>
      </c>
    </row>
    <row r="2289" spans="1:14" x14ac:dyDescent="0.25">
      <c r="A2289" t="s">
        <v>4852</v>
      </c>
      <c r="B2289" t="s">
        <v>4853</v>
      </c>
      <c r="C2289" t="s">
        <v>151</v>
      </c>
      <c r="D2289" t="s">
        <v>21</v>
      </c>
      <c r="E2289">
        <v>98499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43522</v>
      </c>
      <c r="L2289" t="s">
        <v>26</v>
      </c>
      <c r="N2289" t="s">
        <v>24</v>
      </c>
    </row>
    <row r="2290" spans="1:14" x14ac:dyDescent="0.25">
      <c r="A2290" t="s">
        <v>4854</v>
      </c>
      <c r="B2290" t="s">
        <v>4855</v>
      </c>
      <c r="C2290" t="s">
        <v>151</v>
      </c>
      <c r="D2290" t="s">
        <v>21</v>
      </c>
      <c r="E2290">
        <v>98499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43522</v>
      </c>
      <c r="L2290" t="s">
        <v>26</v>
      </c>
      <c r="N2290" t="s">
        <v>24</v>
      </c>
    </row>
    <row r="2291" spans="1:14" x14ac:dyDescent="0.25">
      <c r="A2291" t="s">
        <v>4856</v>
      </c>
      <c r="B2291" t="s">
        <v>4857</v>
      </c>
      <c r="C2291" t="s">
        <v>4850</v>
      </c>
      <c r="D2291" t="s">
        <v>21</v>
      </c>
      <c r="E2291">
        <v>99320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43522</v>
      </c>
      <c r="L2291" t="s">
        <v>26</v>
      </c>
      <c r="N2291" t="s">
        <v>24</v>
      </c>
    </row>
    <row r="2292" spans="1:14" x14ac:dyDescent="0.25">
      <c r="A2292" t="s">
        <v>4858</v>
      </c>
      <c r="B2292" t="s">
        <v>4859</v>
      </c>
      <c r="C2292" t="s">
        <v>20</v>
      </c>
      <c r="D2292" t="s">
        <v>21</v>
      </c>
      <c r="E2292">
        <v>98106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43522</v>
      </c>
      <c r="L2292" t="s">
        <v>26</v>
      </c>
      <c r="N2292" t="s">
        <v>24</v>
      </c>
    </row>
    <row r="2293" spans="1:14" x14ac:dyDescent="0.25">
      <c r="A2293" t="s">
        <v>4860</v>
      </c>
      <c r="B2293" t="s">
        <v>4861</v>
      </c>
      <c r="C2293" t="s">
        <v>20</v>
      </c>
      <c r="D2293" t="s">
        <v>21</v>
      </c>
      <c r="E2293">
        <v>98106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43522</v>
      </c>
      <c r="L2293" t="s">
        <v>26</v>
      </c>
      <c r="N2293" t="s">
        <v>24</v>
      </c>
    </row>
    <row r="2294" spans="1:14" x14ac:dyDescent="0.25">
      <c r="A2294" t="s">
        <v>688</v>
      </c>
      <c r="B2294" t="s">
        <v>4862</v>
      </c>
      <c r="C2294" t="s">
        <v>81</v>
      </c>
      <c r="D2294" t="s">
        <v>21</v>
      </c>
      <c r="E2294">
        <v>99216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43522</v>
      </c>
      <c r="L2294" t="s">
        <v>26</v>
      </c>
      <c r="N2294" t="s">
        <v>24</v>
      </c>
    </row>
    <row r="2295" spans="1:14" x14ac:dyDescent="0.25">
      <c r="A2295" t="s">
        <v>4863</v>
      </c>
      <c r="B2295" t="s">
        <v>4864</v>
      </c>
      <c r="C2295" t="s">
        <v>145</v>
      </c>
      <c r="D2295" t="s">
        <v>21</v>
      </c>
      <c r="E2295">
        <v>98387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43522</v>
      </c>
      <c r="L2295" t="s">
        <v>26</v>
      </c>
      <c r="N2295" t="s">
        <v>24</v>
      </c>
    </row>
    <row r="2296" spans="1:14" x14ac:dyDescent="0.25">
      <c r="A2296" t="s">
        <v>4865</v>
      </c>
      <c r="B2296" t="s">
        <v>4866</v>
      </c>
      <c r="C2296" t="s">
        <v>209</v>
      </c>
      <c r="D2296" t="s">
        <v>21</v>
      </c>
      <c r="E2296">
        <v>98032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43522</v>
      </c>
      <c r="L2296" t="s">
        <v>26</v>
      </c>
      <c r="N2296" t="s">
        <v>24</v>
      </c>
    </row>
    <row r="2297" spans="1:14" x14ac:dyDescent="0.25">
      <c r="A2297" t="s">
        <v>77</v>
      </c>
      <c r="B2297" t="s">
        <v>4867</v>
      </c>
      <c r="C2297" t="s">
        <v>20</v>
      </c>
      <c r="D2297" t="s">
        <v>21</v>
      </c>
      <c r="E2297">
        <v>98118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43522</v>
      </c>
      <c r="L2297" t="s">
        <v>26</v>
      </c>
      <c r="N2297" t="s">
        <v>24</v>
      </c>
    </row>
    <row r="2298" spans="1:14" x14ac:dyDescent="0.25">
      <c r="A2298" t="s">
        <v>4868</v>
      </c>
      <c r="B2298" t="s">
        <v>4869</v>
      </c>
      <c r="C2298" t="s">
        <v>37</v>
      </c>
      <c r="D2298" t="s">
        <v>21</v>
      </c>
      <c r="E2298">
        <v>99336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43522</v>
      </c>
      <c r="L2298" t="s">
        <v>26</v>
      </c>
      <c r="N2298" t="s">
        <v>24</v>
      </c>
    </row>
    <row r="2299" spans="1:14" x14ac:dyDescent="0.25">
      <c r="A2299" t="s">
        <v>4870</v>
      </c>
      <c r="B2299" t="s">
        <v>4871</v>
      </c>
      <c r="C2299" t="s">
        <v>246</v>
      </c>
      <c r="D2299" t="s">
        <v>21</v>
      </c>
      <c r="E2299">
        <v>98312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43521</v>
      </c>
      <c r="L2299" t="s">
        <v>26</v>
      </c>
      <c r="N2299" t="s">
        <v>24</v>
      </c>
    </row>
    <row r="2300" spans="1:14" x14ac:dyDescent="0.25">
      <c r="A2300" t="s">
        <v>4872</v>
      </c>
      <c r="B2300" t="s">
        <v>4873</v>
      </c>
      <c r="C2300" t="s">
        <v>886</v>
      </c>
      <c r="D2300" t="s">
        <v>21</v>
      </c>
      <c r="E2300">
        <v>98223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43521</v>
      </c>
      <c r="L2300" t="s">
        <v>26</v>
      </c>
      <c r="N2300" t="s">
        <v>24</v>
      </c>
    </row>
    <row r="2301" spans="1:14" x14ac:dyDescent="0.25">
      <c r="A2301" t="s">
        <v>4874</v>
      </c>
      <c r="B2301" t="s">
        <v>4875</v>
      </c>
      <c r="C2301" t="s">
        <v>34</v>
      </c>
      <c r="D2301" t="s">
        <v>21</v>
      </c>
      <c r="E2301">
        <v>98684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43521</v>
      </c>
      <c r="L2301" t="s">
        <v>26</v>
      </c>
      <c r="N2301" t="s">
        <v>24</v>
      </c>
    </row>
    <row r="2302" spans="1:14" x14ac:dyDescent="0.25">
      <c r="A2302" t="s">
        <v>4876</v>
      </c>
      <c r="B2302" t="s">
        <v>4263</v>
      </c>
      <c r="C2302" t="s">
        <v>34</v>
      </c>
      <c r="D2302" t="s">
        <v>21</v>
      </c>
      <c r="E2302">
        <v>98684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43521</v>
      </c>
      <c r="L2302" t="s">
        <v>26</v>
      </c>
      <c r="N2302" t="s">
        <v>24</v>
      </c>
    </row>
    <row r="2303" spans="1:14" x14ac:dyDescent="0.25">
      <c r="A2303" t="s">
        <v>4877</v>
      </c>
      <c r="B2303" t="s">
        <v>4878</v>
      </c>
      <c r="C2303" t="s">
        <v>34</v>
      </c>
      <c r="D2303" t="s">
        <v>21</v>
      </c>
      <c r="E2303">
        <v>98683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43521</v>
      </c>
      <c r="L2303" t="s">
        <v>26</v>
      </c>
      <c r="N2303" t="s">
        <v>24</v>
      </c>
    </row>
    <row r="2304" spans="1:14" x14ac:dyDescent="0.25">
      <c r="A2304" t="s">
        <v>4879</v>
      </c>
      <c r="B2304" t="s">
        <v>4880</v>
      </c>
      <c r="C2304" t="s">
        <v>886</v>
      </c>
      <c r="D2304" t="s">
        <v>21</v>
      </c>
      <c r="E2304">
        <v>98223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43521</v>
      </c>
      <c r="L2304" t="s">
        <v>26</v>
      </c>
      <c r="N2304" t="s">
        <v>24</v>
      </c>
    </row>
    <row r="2305" spans="1:14" x14ac:dyDescent="0.25">
      <c r="A2305" t="s">
        <v>4881</v>
      </c>
      <c r="B2305" t="s">
        <v>4882</v>
      </c>
      <c r="C2305" t="s">
        <v>34</v>
      </c>
      <c r="D2305" t="s">
        <v>21</v>
      </c>
      <c r="E2305">
        <v>98684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43521</v>
      </c>
      <c r="L2305" t="s">
        <v>26</v>
      </c>
      <c r="N2305" t="s">
        <v>24</v>
      </c>
    </row>
    <row r="2306" spans="1:14" x14ac:dyDescent="0.25">
      <c r="A2306" t="s">
        <v>4883</v>
      </c>
      <c r="B2306" t="s">
        <v>4884</v>
      </c>
      <c r="C2306" t="s">
        <v>1270</v>
      </c>
      <c r="D2306" t="s">
        <v>21</v>
      </c>
      <c r="E2306">
        <v>98012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43521</v>
      </c>
      <c r="L2306" t="s">
        <v>26</v>
      </c>
      <c r="N2306" t="s">
        <v>24</v>
      </c>
    </row>
    <row r="2307" spans="1:14" x14ac:dyDescent="0.25">
      <c r="A2307" t="s">
        <v>1267</v>
      </c>
      <c r="B2307" t="s">
        <v>1268</v>
      </c>
      <c r="C2307" t="s">
        <v>632</v>
      </c>
      <c r="D2307" t="s">
        <v>21</v>
      </c>
      <c r="E2307">
        <v>98037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43521</v>
      </c>
      <c r="L2307" t="s">
        <v>26</v>
      </c>
      <c r="N2307" t="s">
        <v>24</v>
      </c>
    </row>
    <row r="2308" spans="1:14" x14ac:dyDescent="0.25">
      <c r="A2308" t="s">
        <v>111</v>
      </c>
      <c r="B2308" t="s">
        <v>4885</v>
      </c>
      <c r="C2308" t="s">
        <v>34</v>
      </c>
      <c r="D2308" t="s">
        <v>21</v>
      </c>
      <c r="E2308">
        <v>98662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43521</v>
      </c>
      <c r="L2308" t="s">
        <v>26</v>
      </c>
      <c r="N2308" t="s">
        <v>24</v>
      </c>
    </row>
    <row r="2309" spans="1:14" x14ac:dyDescent="0.25">
      <c r="A2309" t="s">
        <v>111</v>
      </c>
      <c r="B2309" t="s">
        <v>4886</v>
      </c>
      <c r="C2309" t="s">
        <v>886</v>
      </c>
      <c r="D2309" t="s">
        <v>21</v>
      </c>
      <c r="E2309">
        <v>98223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43521</v>
      </c>
      <c r="L2309" t="s">
        <v>26</v>
      </c>
      <c r="N2309" t="s">
        <v>24</v>
      </c>
    </row>
    <row r="2310" spans="1:14" x14ac:dyDescent="0.25">
      <c r="A2310">
        <v>76</v>
      </c>
      <c r="B2310" t="s">
        <v>4887</v>
      </c>
      <c r="C2310" t="s">
        <v>886</v>
      </c>
      <c r="D2310" t="s">
        <v>21</v>
      </c>
      <c r="E2310">
        <v>98223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43521</v>
      </c>
      <c r="L2310" t="s">
        <v>26</v>
      </c>
      <c r="N2310" t="s">
        <v>24</v>
      </c>
    </row>
    <row r="2311" spans="1:14" x14ac:dyDescent="0.25">
      <c r="A2311" t="s">
        <v>4888</v>
      </c>
      <c r="B2311" t="s">
        <v>4889</v>
      </c>
      <c r="C2311" t="s">
        <v>886</v>
      </c>
      <c r="D2311" t="s">
        <v>21</v>
      </c>
      <c r="E2311">
        <v>98223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43521</v>
      </c>
      <c r="L2311" t="s">
        <v>26</v>
      </c>
      <c r="N2311" t="s">
        <v>24</v>
      </c>
    </row>
    <row r="2312" spans="1:14" x14ac:dyDescent="0.25">
      <c r="A2312" t="s">
        <v>3130</v>
      </c>
      <c r="B2312" t="s">
        <v>4890</v>
      </c>
      <c r="C2312" t="s">
        <v>236</v>
      </c>
      <c r="D2312" t="s">
        <v>21</v>
      </c>
      <c r="E2312">
        <v>98409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43521</v>
      </c>
      <c r="L2312" t="s">
        <v>26</v>
      </c>
      <c r="N2312" t="s">
        <v>24</v>
      </c>
    </row>
    <row r="2313" spans="1:14" x14ac:dyDescent="0.25">
      <c r="A2313" t="s">
        <v>1275</v>
      </c>
      <c r="B2313" t="s">
        <v>4891</v>
      </c>
      <c r="C2313" t="s">
        <v>3694</v>
      </c>
      <c r="D2313" t="s">
        <v>21</v>
      </c>
      <c r="E2313">
        <v>98042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43521</v>
      </c>
      <c r="L2313" t="s">
        <v>26</v>
      </c>
      <c r="N2313" t="s">
        <v>24</v>
      </c>
    </row>
    <row r="2314" spans="1:14" x14ac:dyDescent="0.25">
      <c r="A2314" t="s">
        <v>4892</v>
      </c>
      <c r="B2314" t="s">
        <v>4893</v>
      </c>
      <c r="C2314" t="s">
        <v>261</v>
      </c>
      <c r="D2314" t="s">
        <v>21</v>
      </c>
      <c r="E2314">
        <v>99205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43521</v>
      </c>
      <c r="L2314" t="s">
        <v>26</v>
      </c>
      <c r="N2314" t="s">
        <v>24</v>
      </c>
    </row>
    <row r="2315" spans="1:14" x14ac:dyDescent="0.25">
      <c r="A2315" t="s">
        <v>4894</v>
      </c>
      <c r="B2315" t="s">
        <v>4895</v>
      </c>
      <c r="C2315" t="s">
        <v>261</v>
      </c>
      <c r="D2315" t="s">
        <v>21</v>
      </c>
      <c r="E2315">
        <v>99201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43521</v>
      </c>
      <c r="L2315" t="s">
        <v>26</v>
      </c>
      <c r="N2315" t="s">
        <v>24</v>
      </c>
    </row>
    <row r="2316" spans="1:14" x14ac:dyDescent="0.25">
      <c r="A2316" t="s">
        <v>413</v>
      </c>
      <c r="B2316" t="s">
        <v>4896</v>
      </c>
      <c r="C2316" t="s">
        <v>1270</v>
      </c>
      <c r="D2316" t="s">
        <v>21</v>
      </c>
      <c r="E2316">
        <v>98021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43521</v>
      </c>
      <c r="L2316" t="s">
        <v>26</v>
      </c>
      <c r="N2316" t="s">
        <v>24</v>
      </c>
    </row>
    <row r="2317" spans="1:14" x14ac:dyDescent="0.25">
      <c r="A2317" t="s">
        <v>4897</v>
      </c>
      <c r="B2317" t="s">
        <v>4898</v>
      </c>
      <c r="C2317" t="s">
        <v>92</v>
      </c>
      <c r="D2317" t="s">
        <v>21</v>
      </c>
      <c r="E2317">
        <v>98274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43521</v>
      </c>
      <c r="L2317" t="s">
        <v>26</v>
      </c>
      <c r="N2317" t="s">
        <v>24</v>
      </c>
    </row>
    <row r="2318" spans="1:14" x14ac:dyDescent="0.25">
      <c r="A2318" t="s">
        <v>4899</v>
      </c>
      <c r="B2318" t="s">
        <v>4900</v>
      </c>
      <c r="C2318" t="s">
        <v>261</v>
      </c>
      <c r="D2318" t="s">
        <v>21</v>
      </c>
      <c r="E2318">
        <v>99201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43521</v>
      </c>
      <c r="L2318" t="s">
        <v>26</v>
      </c>
      <c r="N2318" t="s">
        <v>24</v>
      </c>
    </row>
    <row r="2319" spans="1:14" x14ac:dyDescent="0.25">
      <c r="A2319" t="s">
        <v>4901</v>
      </c>
      <c r="B2319" t="s">
        <v>4902</v>
      </c>
      <c r="C2319" t="s">
        <v>3598</v>
      </c>
      <c r="D2319" t="s">
        <v>21</v>
      </c>
      <c r="E2319">
        <v>98349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43521</v>
      </c>
      <c r="L2319" t="s">
        <v>26</v>
      </c>
      <c r="N2319" t="s">
        <v>24</v>
      </c>
    </row>
    <row r="2320" spans="1:14" x14ac:dyDescent="0.25">
      <c r="A2320" t="s">
        <v>581</v>
      </c>
      <c r="B2320" t="s">
        <v>4903</v>
      </c>
      <c r="C2320" t="s">
        <v>886</v>
      </c>
      <c r="D2320" t="s">
        <v>21</v>
      </c>
      <c r="E2320">
        <v>98223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43521</v>
      </c>
      <c r="L2320" t="s">
        <v>26</v>
      </c>
      <c r="N2320" t="s">
        <v>24</v>
      </c>
    </row>
    <row r="2321" spans="1:14" x14ac:dyDescent="0.25">
      <c r="A2321" t="s">
        <v>2371</v>
      </c>
      <c r="B2321" t="s">
        <v>4904</v>
      </c>
      <c r="C2321" t="s">
        <v>34</v>
      </c>
      <c r="D2321" t="s">
        <v>21</v>
      </c>
      <c r="E2321">
        <v>98662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43521</v>
      </c>
      <c r="L2321" t="s">
        <v>26</v>
      </c>
      <c r="N2321" t="s">
        <v>24</v>
      </c>
    </row>
    <row r="2322" spans="1:14" x14ac:dyDescent="0.25">
      <c r="A2322" t="s">
        <v>4905</v>
      </c>
      <c r="B2322" t="s">
        <v>4906</v>
      </c>
      <c r="C2322" t="s">
        <v>34</v>
      </c>
      <c r="D2322" t="s">
        <v>21</v>
      </c>
      <c r="E2322">
        <v>98662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43521</v>
      </c>
      <c r="L2322" t="s">
        <v>26</v>
      </c>
      <c r="N2322" t="s">
        <v>24</v>
      </c>
    </row>
    <row r="2323" spans="1:14" x14ac:dyDescent="0.25">
      <c r="A2323" t="s">
        <v>4907</v>
      </c>
      <c r="B2323" t="s">
        <v>4908</v>
      </c>
      <c r="C2323" t="s">
        <v>92</v>
      </c>
      <c r="D2323" t="s">
        <v>21</v>
      </c>
      <c r="E2323">
        <v>98274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43521</v>
      </c>
      <c r="L2323" t="s">
        <v>26</v>
      </c>
      <c r="N2323" t="s">
        <v>24</v>
      </c>
    </row>
    <row r="2324" spans="1:14" x14ac:dyDescent="0.25">
      <c r="A2324" t="s">
        <v>316</v>
      </c>
      <c r="B2324" t="s">
        <v>4909</v>
      </c>
      <c r="C2324" t="s">
        <v>108</v>
      </c>
      <c r="D2324" t="s">
        <v>21</v>
      </c>
      <c r="E2324">
        <v>98204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43521</v>
      </c>
      <c r="L2324" t="s">
        <v>26</v>
      </c>
      <c r="N2324" t="s">
        <v>24</v>
      </c>
    </row>
    <row r="2325" spans="1:14" x14ac:dyDescent="0.25">
      <c r="A2325" t="s">
        <v>4910</v>
      </c>
      <c r="B2325" t="s">
        <v>4911</v>
      </c>
      <c r="C2325" t="s">
        <v>20</v>
      </c>
      <c r="D2325" t="s">
        <v>21</v>
      </c>
      <c r="E2325">
        <v>98103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43521</v>
      </c>
      <c r="L2325" t="s">
        <v>26</v>
      </c>
      <c r="N2325" t="s">
        <v>24</v>
      </c>
    </row>
    <row r="2326" spans="1:14" x14ac:dyDescent="0.25">
      <c r="A2326" t="s">
        <v>583</v>
      </c>
      <c r="B2326" t="s">
        <v>4912</v>
      </c>
      <c r="C2326" t="s">
        <v>4227</v>
      </c>
      <c r="D2326" t="s">
        <v>21</v>
      </c>
      <c r="E2326">
        <v>98019</v>
      </c>
      <c r="F2326" t="s">
        <v>22</v>
      </c>
      <c r="G2326" t="s">
        <v>23</v>
      </c>
      <c r="H2326" t="s">
        <v>24</v>
      </c>
      <c r="I2326" t="s">
        <v>24</v>
      </c>
      <c r="J2326" s="1">
        <v>43398</v>
      </c>
      <c r="K2326" s="1">
        <v>43521</v>
      </c>
      <c r="L2326" t="s">
        <v>118</v>
      </c>
      <c r="N2326" t="s">
        <v>119</v>
      </c>
    </row>
    <row r="2327" spans="1:14" x14ac:dyDescent="0.25">
      <c r="A2327" t="s">
        <v>4913</v>
      </c>
      <c r="B2327" t="s">
        <v>4914</v>
      </c>
      <c r="C2327" t="s">
        <v>907</v>
      </c>
      <c r="D2327" t="s">
        <v>21</v>
      </c>
      <c r="E2327">
        <v>98221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43521</v>
      </c>
      <c r="L2327" t="s">
        <v>26</v>
      </c>
      <c r="N2327" t="s">
        <v>24</v>
      </c>
    </row>
    <row r="2328" spans="1:14" x14ac:dyDescent="0.25">
      <c r="A2328" t="s">
        <v>4915</v>
      </c>
      <c r="B2328" t="s">
        <v>4916</v>
      </c>
      <c r="C2328" t="s">
        <v>3598</v>
      </c>
      <c r="D2328" t="s">
        <v>21</v>
      </c>
      <c r="E2328">
        <v>98349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43521</v>
      </c>
      <c r="L2328" t="s">
        <v>26</v>
      </c>
      <c r="N2328" t="s">
        <v>24</v>
      </c>
    </row>
    <row r="2329" spans="1:14" x14ac:dyDescent="0.25">
      <c r="A2329" t="s">
        <v>4917</v>
      </c>
      <c r="B2329" t="s">
        <v>4918</v>
      </c>
      <c r="C2329" t="s">
        <v>261</v>
      </c>
      <c r="D2329" t="s">
        <v>21</v>
      </c>
      <c r="E2329">
        <v>99205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43521</v>
      </c>
      <c r="L2329" t="s">
        <v>26</v>
      </c>
      <c r="N2329" t="s">
        <v>24</v>
      </c>
    </row>
    <row r="2330" spans="1:14" x14ac:dyDescent="0.25">
      <c r="A2330" t="s">
        <v>4919</v>
      </c>
      <c r="B2330" t="s">
        <v>4920</v>
      </c>
      <c r="C2330" t="s">
        <v>3694</v>
      </c>
      <c r="D2330" t="s">
        <v>21</v>
      </c>
      <c r="E2330">
        <v>98042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43521</v>
      </c>
      <c r="L2330" t="s">
        <v>26</v>
      </c>
      <c r="N2330" t="s">
        <v>24</v>
      </c>
    </row>
    <row r="2331" spans="1:14" x14ac:dyDescent="0.25">
      <c r="A2331" t="s">
        <v>4921</v>
      </c>
      <c r="B2331" t="s">
        <v>4922</v>
      </c>
      <c r="C2331" t="s">
        <v>907</v>
      </c>
      <c r="D2331" t="s">
        <v>21</v>
      </c>
      <c r="E2331">
        <v>98221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43521</v>
      </c>
      <c r="L2331" t="s">
        <v>26</v>
      </c>
      <c r="N2331" t="s">
        <v>24</v>
      </c>
    </row>
    <row r="2332" spans="1:14" x14ac:dyDescent="0.25">
      <c r="A2332" t="s">
        <v>1326</v>
      </c>
      <c r="B2332" t="s">
        <v>1327</v>
      </c>
      <c r="C2332" t="s">
        <v>1328</v>
      </c>
      <c r="D2332" t="s">
        <v>21</v>
      </c>
      <c r="E2332">
        <v>99004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43521</v>
      </c>
      <c r="L2332" t="s">
        <v>26</v>
      </c>
      <c r="N2332" t="s">
        <v>24</v>
      </c>
    </row>
    <row r="2333" spans="1:14" x14ac:dyDescent="0.25">
      <c r="A2333" t="s">
        <v>4726</v>
      </c>
      <c r="B2333" t="s">
        <v>4923</v>
      </c>
      <c r="C2333" t="s">
        <v>296</v>
      </c>
      <c r="D2333" t="s">
        <v>21</v>
      </c>
      <c r="E2333">
        <v>98366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43521</v>
      </c>
      <c r="L2333" t="s">
        <v>26</v>
      </c>
      <c r="N2333" t="s">
        <v>24</v>
      </c>
    </row>
    <row r="2334" spans="1:14" x14ac:dyDescent="0.25">
      <c r="A2334" t="s">
        <v>4924</v>
      </c>
      <c r="B2334" t="s">
        <v>4925</v>
      </c>
      <c r="C2334" t="s">
        <v>261</v>
      </c>
      <c r="D2334" t="s">
        <v>21</v>
      </c>
      <c r="E2334">
        <v>99205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43521</v>
      </c>
      <c r="L2334" t="s">
        <v>26</v>
      </c>
      <c r="N2334" t="s">
        <v>24</v>
      </c>
    </row>
    <row r="2335" spans="1:14" x14ac:dyDescent="0.25">
      <c r="A2335" t="s">
        <v>4926</v>
      </c>
      <c r="B2335" t="s">
        <v>4927</v>
      </c>
      <c r="C2335" t="s">
        <v>261</v>
      </c>
      <c r="D2335" t="s">
        <v>21</v>
      </c>
      <c r="E2335">
        <v>99205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43521</v>
      </c>
      <c r="L2335" t="s">
        <v>26</v>
      </c>
      <c r="N2335" t="s">
        <v>24</v>
      </c>
    </row>
    <row r="2336" spans="1:14" x14ac:dyDescent="0.25">
      <c r="A2336" t="s">
        <v>4928</v>
      </c>
      <c r="B2336" t="s">
        <v>4929</v>
      </c>
      <c r="C2336" t="s">
        <v>296</v>
      </c>
      <c r="D2336" t="s">
        <v>21</v>
      </c>
      <c r="E2336">
        <v>98367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43521</v>
      </c>
      <c r="L2336" t="s">
        <v>26</v>
      </c>
      <c r="N2336" t="s">
        <v>24</v>
      </c>
    </row>
    <row r="2337" spans="1:14" x14ac:dyDescent="0.25">
      <c r="A2337" t="s">
        <v>4930</v>
      </c>
      <c r="B2337" t="s">
        <v>4931</v>
      </c>
      <c r="C2337" t="s">
        <v>3598</v>
      </c>
      <c r="D2337" t="s">
        <v>21</v>
      </c>
      <c r="E2337">
        <v>98349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43521</v>
      </c>
      <c r="L2337" t="s">
        <v>26</v>
      </c>
      <c r="N2337" t="s">
        <v>24</v>
      </c>
    </row>
    <row r="2338" spans="1:14" x14ac:dyDescent="0.25">
      <c r="A2338" t="s">
        <v>4932</v>
      </c>
      <c r="B2338" t="s">
        <v>4933</v>
      </c>
      <c r="C2338" t="s">
        <v>886</v>
      </c>
      <c r="D2338" t="s">
        <v>21</v>
      </c>
      <c r="E2338">
        <v>98223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43521</v>
      </c>
      <c r="L2338" t="s">
        <v>26</v>
      </c>
      <c r="N2338" t="s">
        <v>24</v>
      </c>
    </row>
    <row r="2339" spans="1:14" x14ac:dyDescent="0.25">
      <c r="A2339" t="s">
        <v>247</v>
      </c>
      <c r="B2339" t="s">
        <v>248</v>
      </c>
      <c r="C2339" t="s">
        <v>236</v>
      </c>
      <c r="D2339" t="s">
        <v>21</v>
      </c>
      <c r="E2339">
        <v>98406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43521</v>
      </c>
      <c r="L2339" t="s">
        <v>26</v>
      </c>
      <c r="N2339" t="s">
        <v>24</v>
      </c>
    </row>
    <row r="2340" spans="1:14" x14ac:dyDescent="0.25">
      <c r="A2340" t="s">
        <v>4934</v>
      </c>
      <c r="B2340" t="s">
        <v>4935</v>
      </c>
      <c r="C2340" t="s">
        <v>296</v>
      </c>
      <c r="D2340" t="s">
        <v>21</v>
      </c>
      <c r="E2340">
        <v>98366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43521</v>
      </c>
      <c r="L2340" t="s">
        <v>26</v>
      </c>
      <c r="N2340" t="s">
        <v>24</v>
      </c>
    </row>
    <row r="2341" spans="1:14" x14ac:dyDescent="0.25">
      <c r="A2341" t="s">
        <v>3322</v>
      </c>
      <c r="B2341" t="s">
        <v>4936</v>
      </c>
      <c r="C2341" t="s">
        <v>886</v>
      </c>
      <c r="D2341" t="s">
        <v>21</v>
      </c>
      <c r="E2341">
        <v>98223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43521</v>
      </c>
      <c r="L2341" t="s">
        <v>26</v>
      </c>
      <c r="N2341" t="s">
        <v>24</v>
      </c>
    </row>
    <row r="2342" spans="1:14" x14ac:dyDescent="0.25">
      <c r="A2342" t="s">
        <v>4937</v>
      </c>
      <c r="B2342" t="s">
        <v>4938</v>
      </c>
      <c r="C2342" t="s">
        <v>261</v>
      </c>
      <c r="D2342" t="s">
        <v>21</v>
      </c>
      <c r="E2342">
        <v>99205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43521</v>
      </c>
      <c r="L2342" t="s">
        <v>26</v>
      </c>
      <c r="N2342" t="s">
        <v>24</v>
      </c>
    </row>
    <row r="2343" spans="1:14" x14ac:dyDescent="0.25">
      <c r="A2343" t="s">
        <v>4939</v>
      </c>
      <c r="B2343" t="s">
        <v>4940</v>
      </c>
      <c r="C2343" t="s">
        <v>4941</v>
      </c>
      <c r="D2343" t="s">
        <v>21</v>
      </c>
      <c r="E2343">
        <v>99029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43521</v>
      </c>
      <c r="L2343" t="s">
        <v>26</v>
      </c>
      <c r="N2343" t="s">
        <v>24</v>
      </c>
    </row>
    <row r="2344" spans="1:14" x14ac:dyDescent="0.25">
      <c r="A2344" t="s">
        <v>4942</v>
      </c>
      <c r="B2344" t="s">
        <v>4943</v>
      </c>
      <c r="C2344" t="s">
        <v>261</v>
      </c>
      <c r="D2344" t="s">
        <v>21</v>
      </c>
      <c r="E2344">
        <v>99205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43521</v>
      </c>
      <c r="L2344" t="s">
        <v>26</v>
      </c>
      <c r="N2344" t="s">
        <v>24</v>
      </c>
    </row>
    <row r="2345" spans="1:14" x14ac:dyDescent="0.25">
      <c r="A2345" t="s">
        <v>4944</v>
      </c>
      <c r="B2345" t="s">
        <v>4945</v>
      </c>
      <c r="C2345" t="s">
        <v>2244</v>
      </c>
      <c r="D2345" t="s">
        <v>21</v>
      </c>
      <c r="E2345">
        <v>98370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43521</v>
      </c>
      <c r="L2345" t="s">
        <v>26</v>
      </c>
      <c r="N2345" t="s">
        <v>24</v>
      </c>
    </row>
    <row r="2346" spans="1:14" x14ac:dyDescent="0.25">
      <c r="A2346" t="s">
        <v>4946</v>
      </c>
      <c r="B2346" t="s">
        <v>4947</v>
      </c>
      <c r="C2346" t="s">
        <v>87</v>
      </c>
      <c r="D2346" t="s">
        <v>21</v>
      </c>
      <c r="E2346">
        <v>99001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43520</v>
      </c>
      <c r="L2346" t="s">
        <v>26</v>
      </c>
      <c r="N2346" t="s">
        <v>24</v>
      </c>
    </row>
    <row r="2347" spans="1:14" x14ac:dyDescent="0.25">
      <c r="A2347" t="s">
        <v>4948</v>
      </c>
      <c r="B2347" t="s">
        <v>4949</v>
      </c>
      <c r="C2347" t="s">
        <v>2841</v>
      </c>
      <c r="D2347" t="s">
        <v>21</v>
      </c>
      <c r="E2347">
        <v>99034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43520</v>
      </c>
      <c r="L2347" t="s">
        <v>26</v>
      </c>
      <c r="N2347" t="s">
        <v>24</v>
      </c>
    </row>
    <row r="2348" spans="1:14" x14ac:dyDescent="0.25">
      <c r="A2348" t="s">
        <v>4950</v>
      </c>
      <c r="B2348" t="s">
        <v>4951</v>
      </c>
      <c r="C2348" t="s">
        <v>266</v>
      </c>
      <c r="D2348" t="s">
        <v>21</v>
      </c>
      <c r="E2348">
        <v>98092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43520</v>
      </c>
      <c r="L2348" t="s">
        <v>26</v>
      </c>
      <c r="N2348" t="s">
        <v>24</v>
      </c>
    </row>
    <row r="2349" spans="1:14" x14ac:dyDescent="0.25">
      <c r="A2349" t="s">
        <v>4616</v>
      </c>
      <c r="B2349" t="s">
        <v>4952</v>
      </c>
      <c r="C2349" t="s">
        <v>87</v>
      </c>
      <c r="D2349" t="s">
        <v>21</v>
      </c>
      <c r="E2349">
        <v>99224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43520</v>
      </c>
      <c r="L2349" t="s">
        <v>26</v>
      </c>
      <c r="N2349" t="s">
        <v>24</v>
      </c>
    </row>
    <row r="2350" spans="1:14" x14ac:dyDescent="0.25">
      <c r="A2350" t="s">
        <v>4953</v>
      </c>
      <c r="B2350" t="s">
        <v>4954</v>
      </c>
      <c r="C2350" t="s">
        <v>1270</v>
      </c>
      <c r="D2350" t="s">
        <v>21</v>
      </c>
      <c r="E2350">
        <v>98021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43519</v>
      </c>
      <c r="L2350" t="s">
        <v>26</v>
      </c>
      <c r="N2350" t="s">
        <v>24</v>
      </c>
    </row>
    <row r="2351" spans="1:14" x14ac:dyDescent="0.25">
      <c r="A2351" t="s">
        <v>773</v>
      </c>
      <c r="B2351" t="s">
        <v>4955</v>
      </c>
      <c r="C2351" t="s">
        <v>1270</v>
      </c>
      <c r="D2351" t="s">
        <v>21</v>
      </c>
      <c r="E2351">
        <v>98011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43519</v>
      </c>
      <c r="L2351" t="s">
        <v>26</v>
      </c>
      <c r="N2351" t="s">
        <v>24</v>
      </c>
    </row>
    <row r="2352" spans="1:14" x14ac:dyDescent="0.25">
      <c r="A2352" t="s">
        <v>4957</v>
      </c>
      <c r="B2352" t="s">
        <v>4958</v>
      </c>
      <c r="C2352" t="s">
        <v>296</v>
      </c>
      <c r="D2352" t="s">
        <v>21</v>
      </c>
      <c r="E2352">
        <v>98366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43517</v>
      </c>
      <c r="L2352" t="s">
        <v>26</v>
      </c>
      <c r="N2352" t="s">
        <v>24</v>
      </c>
    </row>
    <row r="2353" spans="1:14" x14ac:dyDescent="0.25">
      <c r="A2353" t="s">
        <v>4959</v>
      </c>
      <c r="B2353" t="s">
        <v>4960</v>
      </c>
      <c r="C2353" t="s">
        <v>236</v>
      </c>
      <c r="D2353" t="s">
        <v>21</v>
      </c>
      <c r="E2353">
        <v>98408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43517</v>
      </c>
      <c r="L2353" t="s">
        <v>26</v>
      </c>
      <c r="N2353" t="s">
        <v>24</v>
      </c>
    </row>
    <row r="2354" spans="1:14" x14ac:dyDescent="0.25">
      <c r="A2354" t="s">
        <v>4961</v>
      </c>
      <c r="B2354" t="s">
        <v>4962</v>
      </c>
      <c r="C2354" t="s">
        <v>236</v>
      </c>
      <c r="D2354" t="s">
        <v>21</v>
      </c>
      <c r="E2354">
        <v>98407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43517</v>
      </c>
      <c r="L2354" t="s">
        <v>26</v>
      </c>
      <c r="N2354" t="s">
        <v>24</v>
      </c>
    </row>
    <row r="2355" spans="1:14" x14ac:dyDescent="0.25">
      <c r="A2355" t="s">
        <v>4963</v>
      </c>
      <c r="B2355" t="s">
        <v>4964</v>
      </c>
      <c r="C2355" t="s">
        <v>529</v>
      </c>
      <c r="D2355" t="s">
        <v>21</v>
      </c>
      <c r="E2355">
        <v>98034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43517</v>
      </c>
      <c r="L2355" t="s">
        <v>26</v>
      </c>
      <c r="N2355" t="s">
        <v>24</v>
      </c>
    </row>
    <row r="2356" spans="1:14" x14ac:dyDescent="0.25">
      <c r="A2356" t="s">
        <v>4965</v>
      </c>
      <c r="B2356" t="s">
        <v>4966</v>
      </c>
      <c r="C2356" t="s">
        <v>283</v>
      </c>
      <c r="D2356" t="s">
        <v>21</v>
      </c>
      <c r="E2356">
        <v>98466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43517</v>
      </c>
      <c r="L2356" t="s">
        <v>26</v>
      </c>
      <c r="N2356" t="s">
        <v>24</v>
      </c>
    </row>
    <row r="2357" spans="1:14" x14ac:dyDescent="0.25">
      <c r="A2357" t="s">
        <v>4967</v>
      </c>
      <c r="B2357" t="s">
        <v>4968</v>
      </c>
      <c r="C2357" t="s">
        <v>224</v>
      </c>
      <c r="D2357" t="s">
        <v>21</v>
      </c>
      <c r="E2357">
        <v>98133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43517</v>
      </c>
      <c r="L2357" t="s">
        <v>26</v>
      </c>
      <c r="N2357" t="s">
        <v>24</v>
      </c>
    </row>
    <row r="2358" spans="1:14" x14ac:dyDescent="0.25">
      <c r="A2358" t="s">
        <v>4969</v>
      </c>
      <c r="B2358" t="s">
        <v>4970</v>
      </c>
      <c r="C2358" t="s">
        <v>266</v>
      </c>
      <c r="D2358" t="s">
        <v>21</v>
      </c>
      <c r="E2358">
        <v>98001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43517</v>
      </c>
      <c r="L2358" t="s">
        <v>26</v>
      </c>
      <c r="N2358" t="s">
        <v>24</v>
      </c>
    </row>
    <row r="2359" spans="1:14" x14ac:dyDescent="0.25">
      <c r="A2359" t="s">
        <v>352</v>
      </c>
      <c r="B2359" t="s">
        <v>4973</v>
      </c>
      <c r="C2359" t="s">
        <v>20</v>
      </c>
      <c r="D2359" t="s">
        <v>21</v>
      </c>
      <c r="E2359">
        <v>98108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43517</v>
      </c>
      <c r="L2359" t="s">
        <v>26</v>
      </c>
      <c r="N2359" t="s">
        <v>24</v>
      </c>
    </row>
    <row r="2360" spans="1:14" x14ac:dyDescent="0.25">
      <c r="A2360" t="s">
        <v>4975</v>
      </c>
      <c r="B2360" t="s">
        <v>4976</v>
      </c>
      <c r="C2360" t="s">
        <v>296</v>
      </c>
      <c r="D2360" t="s">
        <v>21</v>
      </c>
      <c r="E2360">
        <v>98366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43517</v>
      </c>
      <c r="L2360" t="s">
        <v>26</v>
      </c>
      <c r="N2360" t="s">
        <v>24</v>
      </c>
    </row>
    <row r="2361" spans="1:14" x14ac:dyDescent="0.25">
      <c r="A2361" t="s">
        <v>1275</v>
      </c>
      <c r="B2361" t="s">
        <v>4977</v>
      </c>
      <c r="C2361" t="s">
        <v>20</v>
      </c>
      <c r="D2361" t="s">
        <v>21</v>
      </c>
      <c r="E2361">
        <v>98118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43517</v>
      </c>
      <c r="L2361" t="s">
        <v>26</v>
      </c>
      <c r="N2361" t="s">
        <v>24</v>
      </c>
    </row>
    <row r="2362" spans="1:14" x14ac:dyDescent="0.25">
      <c r="A2362" t="s">
        <v>4978</v>
      </c>
      <c r="B2362" t="s">
        <v>4979</v>
      </c>
      <c r="C2362" t="s">
        <v>224</v>
      </c>
      <c r="D2362" t="s">
        <v>21</v>
      </c>
      <c r="E2362">
        <v>98133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43517</v>
      </c>
      <c r="L2362" t="s">
        <v>26</v>
      </c>
      <c r="N2362" t="s">
        <v>24</v>
      </c>
    </row>
    <row r="2363" spans="1:14" x14ac:dyDescent="0.25">
      <c r="A2363" t="s">
        <v>1160</v>
      </c>
      <c r="B2363" t="s">
        <v>1161</v>
      </c>
      <c r="C2363" t="s">
        <v>178</v>
      </c>
      <c r="D2363" t="s">
        <v>21</v>
      </c>
      <c r="E2363">
        <v>98944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43517</v>
      </c>
      <c r="L2363" t="s">
        <v>26</v>
      </c>
      <c r="N2363" t="s">
        <v>24</v>
      </c>
    </row>
    <row r="2364" spans="1:14" x14ac:dyDescent="0.25">
      <c r="A2364" t="s">
        <v>242</v>
      </c>
      <c r="B2364" t="s">
        <v>1491</v>
      </c>
      <c r="C2364" t="s">
        <v>20</v>
      </c>
      <c r="D2364" t="s">
        <v>21</v>
      </c>
      <c r="E2364">
        <v>98125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43517</v>
      </c>
      <c r="L2364" t="s">
        <v>26</v>
      </c>
      <c r="N2364" t="s">
        <v>24</v>
      </c>
    </row>
    <row r="2365" spans="1:14" x14ac:dyDescent="0.25">
      <c r="A2365" t="s">
        <v>4980</v>
      </c>
      <c r="B2365" t="s">
        <v>4981</v>
      </c>
      <c r="C2365" t="s">
        <v>142</v>
      </c>
      <c r="D2365" t="s">
        <v>21</v>
      </c>
      <c r="E2365">
        <v>98908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43517</v>
      </c>
      <c r="L2365" t="s">
        <v>26</v>
      </c>
      <c r="N2365" t="s">
        <v>24</v>
      </c>
    </row>
    <row r="2366" spans="1:14" x14ac:dyDescent="0.25">
      <c r="A2366" t="s">
        <v>818</v>
      </c>
      <c r="B2366" t="s">
        <v>4982</v>
      </c>
      <c r="C2366" t="s">
        <v>224</v>
      </c>
      <c r="D2366" t="s">
        <v>21</v>
      </c>
      <c r="E2366">
        <v>98133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43517</v>
      </c>
      <c r="L2366" t="s">
        <v>26</v>
      </c>
      <c r="N2366" t="s">
        <v>24</v>
      </c>
    </row>
    <row r="2367" spans="1:14" x14ac:dyDescent="0.25">
      <c r="A2367" t="s">
        <v>4983</v>
      </c>
      <c r="B2367" t="s">
        <v>4984</v>
      </c>
      <c r="C2367" t="s">
        <v>283</v>
      </c>
      <c r="D2367" t="s">
        <v>21</v>
      </c>
      <c r="E2367">
        <v>98466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43517</v>
      </c>
      <c r="L2367" t="s">
        <v>26</v>
      </c>
      <c r="N2367" t="s">
        <v>24</v>
      </c>
    </row>
    <row r="2368" spans="1:14" x14ac:dyDescent="0.25">
      <c r="A2368" t="s">
        <v>4985</v>
      </c>
      <c r="B2368" t="s">
        <v>4986</v>
      </c>
      <c r="C2368" t="s">
        <v>20</v>
      </c>
      <c r="D2368" t="s">
        <v>21</v>
      </c>
      <c r="E2368">
        <v>98134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43517</v>
      </c>
      <c r="L2368" t="s">
        <v>26</v>
      </c>
      <c r="N2368" t="s">
        <v>24</v>
      </c>
    </row>
    <row r="2369" spans="1:14" x14ac:dyDescent="0.25">
      <c r="A2369" t="s">
        <v>4987</v>
      </c>
      <c r="B2369" t="s">
        <v>4988</v>
      </c>
      <c r="C2369" t="s">
        <v>224</v>
      </c>
      <c r="D2369" t="s">
        <v>21</v>
      </c>
      <c r="E2369">
        <v>98133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43517</v>
      </c>
      <c r="L2369" t="s">
        <v>26</v>
      </c>
      <c r="N2369" t="s">
        <v>24</v>
      </c>
    </row>
    <row r="2370" spans="1:14" x14ac:dyDescent="0.25">
      <c r="A2370" t="s">
        <v>1110</v>
      </c>
      <c r="B2370" t="s">
        <v>4989</v>
      </c>
      <c r="C2370" t="s">
        <v>296</v>
      </c>
      <c r="D2370" t="s">
        <v>21</v>
      </c>
      <c r="E2370">
        <v>98366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43517</v>
      </c>
      <c r="L2370" t="s">
        <v>26</v>
      </c>
      <c r="N2370" t="s">
        <v>24</v>
      </c>
    </row>
    <row r="2371" spans="1:14" x14ac:dyDescent="0.25">
      <c r="A2371" t="s">
        <v>683</v>
      </c>
      <c r="B2371" t="s">
        <v>4990</v>
      </c>
      <c r="C2371" t="s">
        <v>236</v>
      </c>
      <c r="D2371" t="s">
        <v>21</v>
      </c>
      <c r="E2371">
        <v>98407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43517</v>
      </c>
      <c r="L2371" t="s">
        <v>26</v>
      </c>
      <c r="N2371" t="s">
        <v>24</v>
      </c>
    </row>
    <row r="2372" spans="1:14" x14ac:dyDescent="0.25">
      <c r="A2372" t="s">
        <v>683</v>
      </c>
      <c r="B2372" t="s">
        <v>4991</v>
      </c>
      <c r="C2372" t="s">
        <v>296</v>
      </c>
      <c r="D2372" t="s">
        <v>21</v>
      </c>
      <c r="E2372">
        <v>98366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43517</v>
      </c>
      <c r="L2372" t="s">
        <v>26</v>
      </c>
      <c r="N2372" t="s">
        <v>24</v>
      </c>
    </row>
    <row r="2373" spans="1:14" x14ac:dyDescent="0.25">
      <c r="A2373" t="s">
        <v>4992</v>
      </c>
      <c r="B2373" t="s">
        <v>4993</v>
      </c>
      <c r="C2373" t="s">
        <v>632</v>
      </c>
      <c r="D2373" t="s">
        <v>21</v>
      </c>
      <c r="E2373">
        <v>98036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43517</v>
      </c>
      <c r="L2373" t="s">
        <v>26</v>
      </c>
      <c r="N2373" t="s">
        <v>24</v>
      </c>
    </row>
    <row r="2374" spans="1:14" x14ac:dyDescent="0.25">
      <c r="A2374" t="s">
        <v>71</v>
      </c>
      <c r="B2374" t="s">
        <v>4994</v>
      </c>
      <c r="C2374" t="s">
        <v>266</v>
      </c>
      <c r="D2374" t="s">
        <v>21</v>
      </c>
      <c r="E2374">
        <v>98002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43517</v>
      </c>
      <c r="L2374" t="s">
        <v>26</v>
      </c>
      <c r="N2374" t="s">
        <v>24</v>
      </c>
    </row>
    <row r="2375" spans="1:14" x14ac:dyDescent="0.25">
      <c r="A2375" t="s">
        <v>4995</v>
      </c>
      <c r="B2375" t="s">
        <v>4996</v>
      </c>
      <c r="C2375" t="s">
        <v>20</v>
      </c>
      <c r="D2375" t="s">
        <v>21</v>
      </c>
      <c r="E2375">
        <v>98102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43517</v>
      </c>
      <c r="L2375" t="s">
        <v>26</v>
      </c>
      <c r="N2375" t="s">
        <v>24</v>
      </c>
    </row>
    <row r="2376" spans="1:14" x14ac:dyDescent="0.25">
      <c r="A2376" t="s">
        <v>4997</v>
      </c>
      <c r="B2376" t="s">
        <v>4998</v>
      </c>
      <c r="C2376" t="s">
        <v>20</v>
      </c>
      <c r="D2376" t="s">
        <v>21</v>
      </c>
      <c r="E2376">
        <v>98125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43517</v>
      </c>
      <c r="L2376" t="s">
        <v>26</v>
      </c>
      <c r="N2376" t="s">
        <v>24</v>
      </c>
    </row>
    <row r="2377" spans="1:14" x14ac:dyDescent="0.25">
      <c r="A2377" t="s">
        <v>685</v>
      </c>
      <c r="B2377" t="s">
        <v>4999</v>
      </c>
      <c r="C2377" t="s">
        <v>266</v>
      </c>
      <c r="D2377" t="s">
        <v>21</v>
      </c>
      <c r="E2377">
        <v>98002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43517</v>
      </c>
      <c r="L2377" t="s">
        <v>26</v>
      </c>
      <c r="N2377" t="s">
        <v>24</v>
      </c>
    </row>
    <row r="2378" spans="1:14" x14ac:dyDescent="0.25">
      <c r="A2378" t="s">
        <v>5000</v>
      </c>
      <c r="B2378" t="s">
        <v>5001</v>
      </c>
      <c r="C2378" t="s">
        <v>236</v>
      </c>
      <c r="D2378" t="s">
        <v>21</v>
      </c>
      <c r="E2378">
        <v>98404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43517</v>
      </c>
      <c r="L2378" t="s">
        <v>26</v>
      </c>
      <c r="N2378" t="s">
        <v>24</v>
      </c>
    </row>
    <row r="2379" spans="1:14" x14ac:dyDescent="0.25">
      <c r="A2379" t="s">
        <v>5002</v>
      </c>
      <c r="B2379" t="s">
        <v>5003</v>
      </c>
      <c r="C2379" t="s">
        <v>20</v>
      </c>
      <c r="D2379" t="s">
        <v>21</v>
      </c>
      <c r="E2379">
        <v>98144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43517</v>
      </c>
      <c r="L2379" t="s">
        <v>26</v>
      </c>
      <c r="N2379" t="s">
        <v>24</v>
      </c>
    </row>
    <row r="2380" spans="1:14" x14ac:dyDescent="0.25">
      <c r="A2380" t="s">
        <v>77</v>
      </c>
      <c r="B2380" t="s">
        <v>5004</v>
      </c>
      <c r="C2380" t="s">
        <v>224</v>
      </c>
      <c r="D2380" t="s">
        <v>21</v>
      </c>
      <c r="E2380">
        <v>98133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43517</v>
      </c>
      <c r="L2380" t="s">
        <v>26</v>
      </c>
      <c r="N2380" t="s">
        <v>24</v>
      </c>
    </row>
    <row r="2381" spans="1:14" x14ac:dyDescent="0.25">
      <c r="A2381" t="s">
        <v>2846</v>
      </c>
      <c r="B2381" t="s">
        <v>5011</v>
      </c>
      <c r="C2381" t="s">
        <v>632</v>
      </c>
      <c r="D2381" t="s">
        <v>21</v>
      </c>
      <c r="E2381">
        <v>98036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43517</v>
      </c>
      <c r="L2381" t="s">
        <v>26</v>
      </c>
      <c r="N2381" t="s">
        <v>24</v>
      </c>
    </row>
    <row r="2382" spans="1:14" x14ac:dyDescent="0.25">
      <c r="A2382" t="s">
        <v>1664</v>
      </c>
      <c r="B2382" t="s">
        <v>1665</v>
      </c>
      <c r="C2382" t="s">
        <v>339</v>
      </c>
      <c r="D2382" t="s">
        <v>21</v>
      </c>
      <c r="E2382">
        <v>98848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43516</v>
      </c>
      <c r="L2382" t="s">
        <v>26</v>
      </c>
      <c r="N2382" t="s">
        <v>24</v>
      </c>
    </row>
    <row r="2383" spans="1:14" x14ac:dyDescent="0.25">
      <c r="A2383" t="s">
        <v>5012</v>
      </c>
      <c r="B2383" t="s">
        <v>5013</v>
      </c>
      <c r="C2383" t="s">
        <v>454</v>
      </c>
      <c r="D2383" t="s">
        <v>21</v>
      </c>
      <c r="E2383">
        <v>98005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43516</v>
      </c>
      <c r="L2383" t="s">
        <v>26</v>
      </c>
      <c r="N2383" t="s">
        <v>24</v>
      </c>
    </row>
    <row r="2384" spans="1:14" x14ac:dyDescent="0.25">
      <c r="A2384" t="s">
        <v>5014</v>
      </c>
      <c r="B2384" t="s">
        <v>5015</v>
      </c>
      <c r="C2384" t="s">
        <v>454</v>
      </c>
      <c r="D2384" t="s">
        <v>21</v>
      </c>
      <c r="E2384">
        <v>98005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43516</v>
      </c>
      <c r="L2384" t="s">
        <v>26</v>
      </c>
      <c r="N2384" t="s">
        <v>24</v>
      </c>
    </row>
    <row r="2385" spans="1:14" x14ac:dyDescent="0.25">
      <c r="A2385" t="s">
        <v>5016</v>
      </c>
      <c r="B2385" t="s">
        <v>5017</v>
      </c>
      <c r="C2385" t="s">
        <v>529</v>
      </c>
      <c r="D2385" t="s">
        <v>21</v>
      </c>
      <c r="E2385">
        <v>98033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43516</v>
      </c>
      <c r="L2385" t="s">
        <v>26</v>
      </c>
      <c r="N2385" t="s">
        <v>24</v>
      </c>
    </row>
    <row r="2386" spans="1:14" x14ac:dyDescent="0.25">
      <c r="A2386" t="s">
        <v>5018</v>
      </c>
      <c r="B2386" t="s">
        <v>5019</v>
      </c>
      <c r="C2386" t="s">
        <v>178</v>
      </c>
      <c r="D2386" t="s">
        <v>21</v>
      </c>
      <c r="E2386">
        <v>98944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43516</v>
      </c>
      <c r="L2386" t="s">
        <v>26</v>
      </c>
      <c r="N2386" t="s">
        <v>24</v>
      </c>
    </row>
    <row r="2387" spans="1:14" x14ac:dyDescent="0.25">
      <c r="A2387" t="s">
        <v>5020</v>
      </c>
      <c r="B2387" t="s">
        <v>5021</v>
      </c>
      <c r="C2387" t="s">
        <v>529</v>
      </c>
      <c r="D2387" t="s">
        <v>21</v>
      </c>
      <c r="E2387">
        <v>98033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43516</v>
      </c>
      <c r="L2387" t="s">
        <v>26</v>
      </c>
      <c r="N2387" t="s">
        <v>24</v>
      </c>
    </row>
    <row r="2388" spans="1:14" x14ac:dyDescent="0.25">
      <c r="A2388" t="s">
        <v>503</v>
      </c>
      <c r="B2388" t="s">
        <v>5022</v>
      </c>
      <c r="C2388" t="s">
        <v>296</v>
      </c>
      <c r="D2388" t="s">
        <v>21</v>
      </c>
      <c r="E2388">
        <v>98366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43516</v>
      </c>
      <c r="L2388" t="s">
        <v>26</v>
      </c>
      <c r="N2388" t="s">
        <v>24</v>
      </c>
    </row>
    <row r="2389" spans="1:14" x14ac:dyDescent="0.25">
      <c r="A2389" t="s">
        <v>5023</v>
      </c>
      <c r="B2389" t="s">
        <v>5024</v>
      </c>
      <c r="C2389" t="s">
        <v>246</v>
      </c>
      <c r="D2389" t="s">
        <v>21</v>
      </c>
      <c r="E2389">
        <v>98312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43516</v>
      </c>
      <c r="L2389" t="s">
        <v>26</v>
      </c>
      <c r="N2389" t="s">
        <v>24</v>
      </c>
    </row>
    <row r="2390" spans="1:14" x14ac:dyDescent="0.25">
      <c r="A2390" t="s">
        <v>5025</v>
      </c>
      <c r="B2390" t="s">
        <v>5026</v>
      </c>
      <c r="C2390" t="s">
        <v>37</v>
      </c>
      <c r="D2390" t="s">
        <v>21</v>
      </c>
      <c r="E2390">
        <v>99336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43516</v>
      </c>
      <c r="L2390" t="s">
        <v>26</v>
      </c>
      <c r="N2390" t="s">
        <v>24</v>
      </c>
    </row>
    <row r="2391" spans="1:14" x14ac:dyDescent="0.25">
      <c r="A2391" t="s">
        <v>3770</v>
      </c>
      <c r="B2391" t="s">
        <v>5027</v>
      </c>
      <c r="C2391" t="s">
        <v>529</v>
      </c>
      <c r="D2391" t="s">
        <v>21</v>
      </c>
      <c r="E2391">
        <v>98033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43516</v>
      </c>
      <c r="L2391" t="s">
        <v>26</v>
      </c>
      <c r="N2391" t="s">
        <v>24</v>
      </c>
    </row>
    <row r="2392" spans="1:14" x14ac:dyDescent="0.25">
      <c r="A2392" t="s">
        <v>244</v>
      </c>
      <c r="B2392" t="s">
        <v>245</v>
      </c>
      <c r="C2392" t="s">
        <v>246</v>
      </c>
      <c r="D2392" t="s">
        <v>21</v>
      </c>
      <c r="E2392">
        <v>98312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43516</v>
      </c>
      <c r="L2392" t="s">
        <v>26</v>
      </c>
      <c r="N2392" t="s">
        <v>24</v>
      </c>
    </row>
    <row r="2393" spans="1:14" x14ac:dyDescent="0.25">
      <c r="A2393" t="s">
        <v>5028</v>
      </c>
      <c r="B2393" t="s">
        <v>5029</v>
      </c>
      <c r="C2393" t="s">
        <v>56</v>
      </c>
      <c r="D2393" t="s">
        <v>21</v>
      </c>
      <c r="E2393">
        <v>99354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43516</v>
      </c>
      <c r="L2393" t="s">
        <v>26</v>
      </c>
      <c r="N2393" t="s">
        <v>24</v>
      </c>
    </row>
    <row r="2394" spans="1:14" x14ac:dyDescent="0.25">
      <c r="A2394" t="s">
        <v>5030</v>
      </c>
      <c r="B2394" t="s">
        <v>5031</v>
      </c>
      <c r="C2394" t="s">
        <v>37</v>
      </c>
      <c r="D2394" t="s">
        <v>21</v>
      </c>
      <c r="E2394">
        <v>99336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43516</v>
      </c>
      <c r="L2394" t="s">
        <v>26</v>
      </c>
      <c r="N2394" t="s">
        <v>24</v>
      </c>
    </row>
    <row r="2395" spans="1:14" x14ac:dyDescent="0.25">
      <c r="A2395" t="s">
        <v>5032</v>
      </c>
      <c r="B2395" t="s">
        <v>5033</v>
      </c>
      <c r="C2395" t="s">
        <v>56</v>
      </c>
      <c r="D2395" t="s">
        <v>21</v>
      </c>
      <c r="E2395">
        <v>99354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43516</v>
      </c>
      <c r="L2395" t="s">
        <v>26</v>
      </c>
      <c r="N2395" t="s">
        <v>24</v>
      </c>
    </row>
    <row r="2396" spans="1:14" x14ac:dyDescent="0.25">
      <c r="A2396" t="s">
        <v>1958</v>
      </c>
      <c r="B2396" t="s">
        <v>5034</v>
      </c>
      <c r="C2396" t="s">
        <v>20</v>
      </c>
      <c r="D2396" t="s">
        <v>21</v>
      </c>
      <c r="E2396">
        <v>98101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43516</v>
      </c>
      <c r="L2396" t="s">
        <v>26</v>
      </c>
      <c r="N2396" t="s">
        <v>24</v>
      </c>
    </row>
    <row r="2397" spans="1:14" x14ac:dyDescent="0.25">
      <c r="A2397" t="s">
        <v>5035</v>
      </c>
      <c r="B2397" t="s">
        <v>5036</v>
      </c>
      <c r="C2397" t="s">
        <v>4850</v>
      </c>
      <c r="D2397" t="s">
        <v>21</v>
      </c>
      <c r="E2397">
        <v>99320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43516</v>
      </c>
      <c r="L2397" t="s">
        <v>26</v>
      </c>
      <c r="N2397" t="s">
        <v>24</v>
      </c>
    </row>
    <row r="2398" spans="1:14" x14ac:dyDescent="0.25">
      <c r="A2398" t="s">
        <v>2184</v>
      </c>
      <c r="B2398" t="s">
        <v>5037</v>
      </c>
      <c r="C2398" t="s">
        <v>454</v>
      </c>
      <c r="D2398" t="s">
        <v>21</v>
      </c>
      <c r="E2398">
        <v>98007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43516</v>
      </c>
      <c r="L2398" t="s">
        <v>26</v>
      </c>
      <c r="N2398" t="s">
        <v>24</v>
      </c>
    </row>
    <row r="2399" spans="1:14" x14ac:dyDescent="0.25">
      <c r="A2399" t="s">
        <v>249</v>
      </c>
      <c r="B2399" t="s">
        <v>250</v>
      </c>
      <c r="C2399" t="s">
        <v>236</v>
      </c>
      <c r="D2399" t="s">
        <v>21</v>
      </c>
      <c r="E2399">
        <v>98465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43516</v>
      </c>
      <c r="L2399" t="s">
        <v>26</v>
      </c>
      <c r="N2399" t="s">
        <v>24</v>
      </c>
    </row>
    <row r="2400" spans="1:14" x14ac:dyDescent="0.25">
      <c r="A2400" t="s">
        <v>5038</v>
      </c>
      <c r="B2400" t="s">
        <v>5039</v>
      </c>
      <c r="C2400" t="s">
        <v>266</v>
      </c>
      <c r="D2400" t="s">
        <v>21</v>
      </c>
      <c r="E2400">
        <v>98002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43515</v>
      </c>
      <c r="L2400" t="s">
        <v>26</v>
      </c>
      <c r="N2400" t="s">
        <v>24</v>
      </c>
    </row>
    <row r="2401" spans="1:14" x14ac:dyDescent="0.25">
      <c r="A2401" t="s">
        <v>5040</v>
      </c>
      <c r="B2401" t="s">
        <v>5041</v>
      </c>
      <c r="C2401" t="s">
        <v>92</v>
      </c>
      <c r="D2401" t="s">
        <v>21</v>
      </c>
      <c r="E2401">
        <v>98273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43515</v>
      </c>
      <c r="L2401" t="s">
        <v>26</v>
      </c>
      <c r="N2401" t="s">
        <v>24</v>
      </c>
    </row>
    <row r="2402" spans="1:14" x14ac:dyDescent="0.25">
      <c r="A2402" t="s">
        <v>5042</v>
      </c>
      <c r="B2402" t="s">
        <v>5043</v>
      </c>
      <c r="C2402" t="s">
        <v>236</v>
      </c>
      <c r="D2402" t="s">
        <v>21</v>
      </c>
      <c r="E2402">
        <v>98407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43515</v>
      </c>
      <c r="L2402" t="s">
        <v>26</v>
      </c>
      <c r="N2402" t="s">
        <v>24</v>
      </c>
    </row>
    <row r="2403" spans="1:14" x14ac:dyDescent="0.25">
      <c r="A2403" t="s">
        <v>5044</v>
      </c>
      <c r="B2403" t="s">
        <v>5045</v>
      </c>
      <c r="C2403" t="s">
        <v>283</v>
      </c>
      <c r="D2403" t="s">
        <v>21</v>
      </c>
      <c r="E2403">
        <v>98466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43515</v>
      </c>
      <c r="L2403" t="s">
        <v>26</v>
      </c>
      <c r="N2403" t="s">
        <v>24</v>
      </c>
    </row>
    <row r="2404" spans="1:14" x14ac:dyDescent="0.25">
      <c r="A2404" t="s">
        <v>5046</v>
      </c>
      <c r="B2404" t="s">
        <v>5047</v>
      </c>
      <c r="C2404" t="s">
        <v>178</v>
      </c>
      <c r="D2404" t="s">
        <v>21</v>
      </c>
      <c r="E2404">
        <v>98944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43515</v>
      </c>
      <c r="L2404" t="s">
        <v>26</v>
      </c>
      <c r="N2404" t="s">
        <v>24</v>
      </c>
    </row>
    <row r="2405" spans="1:14" x14ac:dyDescent="0.25">
      <c r="A2405" t="s">
        <v>5048</v>
      </c>
      <c r="B2405" t="s">
        <v>5049</v>
      </c>
      <c r="C2405" t="s">
        <v>209</v>
      </c>
      <c r="D2405" t="s">
        <v>21</v>
      </c>
      <c r="E2405">
        <v>98031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43515</v>
      </c>
      <c r="L2405" t="s">
        <v>26</v>
      </c>
      <c r="N2405" t="s">
        <v>24</v>
      </c>
    </row>
    <row r="2406" spans="1:14" x14ac:dyDescent="0.25">
      <c r="A2406" t="s">
        <v>5050</v>
      </c>
      <c r="B2406" t="s">
        <v>5051</v>
      </c>
      <c r="C2406" t="s">
        <v>209</v>
      </c>
      <c r="D2406" t="s">
        <v>21</v>
      </c>
      <c r="E2406">
        <v>98030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43515</v>
      </c>
      <c r="L2406" t="s">
        <v>26</v>
      </c>
      <c r="N2406" t="s">
        <v>24</v>
      </c>
    </row>
    <row r="2407" spans="1:14" x14ac:dyDescent="0.25">
      <c r="A2407" t="s">
        <v>5052</v>
      </c>
      <c r="B2407" t="s">
        <v>5053</v>
      </c>
      <c r="C2407" t="s">
        <v>283</v>
      </c>
      <c r="D2407" t="s">
        <v>21</v>
      </c>
      <c r="E2407">
        <v>98466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43515</v>
      </c>
      <c r="L2407" t="s">
        <v>26</v>
      </c>
      <c r="N2407" t="s">
        <v>24</v>
      </c>
    </row>
    <row r="2408" spans="1:14" x14ac:dyDescent="0.25">
      <c r="A2408" t="s">
        <v>953</v>
      </c>
      <c r="B2408" t="s">
        <v>5054</v>
      </c>
      <c r="C2408" t="s">
        <v>209</v>
      </c>
      <c r="D2408" t="s">
        <v>21</v>
      </c>
      <c r="E2408">
        <v>98030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43515</v>
      </c>
      <c r="L2408" t="s">
        <v>26</v>
      </c>
      <c r="N2408" t="s">
        <v>24</v>
      </c>
    </row>
    <row r="2409" spans="1:14" x14ac:dyDescent="0.25">
      <c r="A2409" t="s">
        <v>4157</v>
      </c>
      <c r="B2409" t="s">
        <v>5055</v>
      </c>
      <c r="C2409" t="s">
        <v>283</v>
      </c>
      <c r="D2409" t="s">
        <v>21</v>
      </c>
      <c r="E2409">
        <v>98467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43515</v>
      </c>
      <c r="L2409" t="s">
        <v>26</v>
      </c>
      <c r="N2409" t="s">
        <v>24</v>
      </c>
    </row>
    <row r="2410" spans="1:14" x14ac:dyDescent="0.25">
      <c r="A2410" t="s">
        <v>5056</v>
      </c>
      <c r="B2410" t="s">
        <v>5057</v>
      </c>
      <c r="C2410" t="s">
        <v>4850</v>
      </c>
      <c r="D2410" t="s">
        <v>21</v>
      </c>
      <c r="E2410">
        <v>99320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43515</v>
      </c>
      <c r="L2410" t="s">
        <v>26</v>
      </c>
      <c r="N2410" t="s">
        <v>24</v>
      </c>
    </row>
    <row r="2411" spans="1:14" x14ac:dyDescent="0.25">
      <c r="A2411" t="s">
        <v>5058</v>
      </c>
      <c r="B2411" t="s">
        <v>5059</v>
      </c>
      <c r="C2411" t="s">
        <v>20</v>
      </c>
      <c r="D2411" t="s">
        <v>21</v>
      </c>
      <c r="E2411">
        <v>98118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43515</v>
      </c>
      <c r="L2411" t="s">
        <v>26</v>
      </c>
      <c r="N2411" t="s">
        <v>24</v>
      </c>
    </row>
    <row r="2412" spans="1:14" x14ac:dyDescent="0.25">
      <c r="A2412" t="s">
        <v>5060</v>
      </c>
      <c r="B2412" t="s">
        <v>5061</v>
      </c>
      <c r="C2412" t="s">
        <v>132</v>
      </c>
      <c r="D2412" t="s">
        <v>21</v>
      </c>
      <c r="E2412">
        <v>99301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43515</v>
      </c>
      <c r="L2412" t="s">
        <v>26</v>
      </c>
      <c r="N2412" t="s">
        <v>24</v>
      </c>
    </row>
    <row r="2413" spans="1:14" x14ac:dyDescent="0.25">
      <c r="A2413" t="s">
        <v>5062</v>
      </c>
      <c r="B2413" t="s">
        <v>5063</v>
      </c>
      <c r="C2413" t="s">
        <v>209</v>
      </c>
      <c r="D2413" t="s">
        <v>21</v>
      </c>
      <c r="E2413">
        <v>98030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43515</v>
      </c>
      <c r="L2413" t="s">
        <v>26</v>
      </c>
      <c r="N2413" t="s">
        <v>24</v>
      </c>
    </row>
    <row r="2414" spans="1:14" x14ac:dyDescent="0.25">
      <c r="A2414" t="s">
        <v>5064</v>
      </c>
      <c r="B2414" t="s">
        <v>5065</v>
      </c>
      <c r="C2414" t="s">
        <v>209</v>
      </c>
      <c r="D2414" t="s">
        <v>21</v>
      </c>
      <c r="E2414">
        <v>98031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43515</v>
      </c>
      <c r="L2414" t="s">
        <v>26</v>
      </c>
      <c r="N2414" t="s">
        <v>24</v>
      </c>
    </row>
    <row r="2415" spans="1:14" x14ac:dyDescent="0.25">
      <c r="A2415" t="s">
        <v>138</v>
      </c>
      <c r="B2415" t="s">
        <v>5066</v>
      </c>
      <c r="C2415" t="s">
        <v>56</v>
      </c>
      <c r="D2415" t="s">
        <v>21</v>
      </c>
      <c r="E2415">
        <v>99352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43515</v>
      </c>
      <c r="L2415" t="s">
        <v>26</v>
      </c>
      <c r="N2415" t="s">
        <v>24</v>
      </c>
    </row>
    <row r="2416" spans="1:14" x14ac:dyDescent="0.25">
      <c r="A2416" t="s">
        <v>5067</v>
      </c>
      <c r="B2416" t="s">
        <v>5068</v>
      </c>
      <c r="C2416" t="s">
        <v>266</v>
      </c>
      <c r="D2416" t="s">
        <v>21</v>
      </c>
      <c r="E2416">
        <v>98092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43515</v>
      </c>
      <c r="L2416" t="s">
        <v>26</v>
      </c>
      <c r="N2416" t="s">
        <v>24</v>
      </c>
    </row>
    <row r="2417" spans="1:14" x14ac:dyDescent="0.25">
      <c r="A2417" t="s">
        <v>5069</v>
      </c>
      <c r="B2417" t="s">
        <v>5070</v>
      </c>
      <c r="C2417" t="s">
        <v>266</v>
      </c>
      <c r="D2417" t="s">
        <v>21</v>
      </c>
      <c r="E2417">
        <v>98002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43515</v>
      </c>
      <c r="L2417" t="s">
        <v>26</v>
      </c>
      <c r="N2417" t="s">
        <v>24</v>
      </c>
    </row>
    <row r="2418" spans="1:14" x14ac:dyDescent="0.25">
      <c r="A2418" t="s">
        <v>5071</v>
      </c>
      <c r="B2418" t="s">
        <v>5072</v>
      </c>
      <c r="C2418" t="s">
        <v>266</v>
      </c>
      <c r="D2418" t="s">
        <v>21</v>
      </c>
      <c r="E2418">
        <v>98002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43515</v>
      </c>
      <c r="L2418" t="s">
        <v>26</v>
      </c>
      <c r="N2418" t="s">
        <v>24</v>
      </c>
    </row>
    <row r="2419" spans="1:14" x14ac:dyDescent="0.25">
      <c r="A2419" t="s">
        <v>405</v>
      </c>
      <c r="B2419" t="s">
        <v>5073</v>
      </c>
      <c r="C2419" t="s">
        <v>283</v>
      </c>
      <c r="D2419" t="s">
        <v>21</v>
      </c>
      <c r="E2419">
        <v>98467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43515</v>
      </c>
      <c r="L2419" t="s">
        <v>26</v>
      </c>
      <c r="N2419" t="s">
        <v>24</v>
      </c>
    </row>
    <row r="2420" spans="1:14" x14ac:dyDescent="0.25">
      <c r="A2420" t="s">
        <v>5074</v>
      </c>
      <c r="B2420" t="s">
        <v>5075</v>
      </c>
      <c r="C2420" t="s">
        <v>92</v>
      </c>
      <c r="D2420" t="s">
        <v>21</v>
      </c>
      <c r="E2420">
        <v>98273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43515</v>
      </c>
      <c r="L2420" t="s">
        <v>26</v>
      </c>
      <c r="N2420" t="s">
        <v>24</v>
      </c>
    </row>
    <row r="2421" spans="1:14" x14ac:dyDescent="0.25">
      <c r="A2421" t="s">
        <v>5076</v>
      </c>
      <c r="B2421" t="s">
        <v>5077</v>
      </c>
      <c r="C2421" t="s">
        <v>266</v>
      </c>
      <c r="D2421" t="s">
        <v>21</v>
      </c>
      <c r="E2421">
        <v>98002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43515</v>
      </c>
      <c r="L2421" t="s">
        <v>26</v>
      </c>
      <c r="N2421" t="s">
        <v>24</v>
      </c>
    </row>
    <row r="2422" spans="1:14" x14ac:dyDescent="0.25">
      <c r="A2422" t="s">
        <v>5078</v>
      </c>
      <c r="B2422" t="s">
        <v>5079</v>
      </c>
      <c r="C2422" t="s">
        <v>236</v>
      </c>
      <c r="D2422" t="s">
        <v>21</v>
      </c>
      <c r="E2422">
        <v>98407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43515</v>
      </c>
      <c r="L2422" t="s">
        <v>26</v>
      </c>
      <c r="N2422" t="s">
        <v>24</v>
      </c>
    </row>
    <row r="2423" spans="1:14" x14ac:dyDescent="0.25">
      <c r="A2423" t="s">
        <v>5080</v>
      </c>
      <c r="B2423" t="s">
        <v>5081</v>
      </c>
      <c r="C2423" t="s">
        <v>132</v>
      </c>
      <c r="D2423" t="s">
        <v>21</v>
      </c>
      <c r="E2423">
        <v>99301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43515</v>
      </c>
      <c r="L2423" t="s">
        <v>26</v>
      </c>
      <c r="N2423" t="s">
        <v>24</v>
      </c>
    </row>
    <row r="2424" spans="1:14" x14ac:dyDescent="0.25">
      <c r="A2424" t="s">
        <v>5082</v>
      </c>
      <c r="B2424" t="s">
        <v>5083</v>
      </c>
      <c r="C2424" t="s">
        <v>5084</v>
      </c>
      <c r="D2424" t="s">
        <v>21</v>
      </c>
      <c r="E2424">
        <v>98070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43515</v>
      </c>
      <c r="L2424" t="s">
        <v>26</v>
      </c>
      <c r="N2424" t="s">
        <v>24</v>
      </c>
    </row>
    <row r="2425" spans="1:14" x14ac:dyDescent="0.25">
      <c r="A2425" t="s">
        <v>5085</v>
      </c>
      <c r="B2425" t="s">
        <v>5086</v>
      </c>
      <c r="C2425" t="s">
        <v>2162</v>
      </c>
      <c r="D2425" t="s">
        <v>21</v>
      </c>
      <c r="E2425">
        <v>98826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43513</v>
      </c>
      <c r="L2425" t="s">
        <v>26</v>
      </c>
      <c r="N2425" t="s">
        <v>24</v>
      </c>
    </row>
    <row r="2426" spans="1:14" x14ac:dyDescent="0.25">
      <c r="A2426" t="s">
        <v>5087</v>
      </c>
      <c r="B2426" t="s">
        <v>5088</v>
      </c>
      <c r="C2426" t="s">
        <v>358</v>
      </c>
      <c r="D2426" t="s">
        <v>21</v>
      </c>
      <c r="E2426">
        <v>99350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43513</v>
      </c>
      <c r="L2426" t="s">
        <v>26</v>
      </c>
      <c r="N2426" t="s">
        <v>24</v>
      </c>
    </row>
    <row r="2427" spans="1:14" x14ac:dyDescent="0.25">
      <c r="A2427" t="s">
        <v>5089</v>
      </c>
      <c r="B2427" t="s">
        <v>5090</v>
      </c>
      <c r="C2427" t="s">
        <v>463</v>
      </c>
      <c r="D2427" t="s">
        <v>21</v>
      </c>
      <c r="E2427">
        <v>98632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43513</v>
      </c>
      <c r="L2427" t="s">
        <v>26</v>
      </c>
      <c r="N2427" t="s">
        <v>24</v>
      </c>
    </row>
    <row r="2428" spans="1:14" x14ac:dyDescent="0.25">
      <c r="A2428" t="s">
        <v>5091</v>
      </c>
      <c r="B2428" t="s">
        <v>5092</v>
      </c>
      <c r="C2428" t="s">
        <v>53</v>
      </c>
      <c r="D2428" t="s">
        <v>21</v>
      </c>
      <c r="E2428">
        <v>98815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43513</v>
      </c>
      <c r="L2428" t="s">
        <v>26</v>
      </c>
      <c r="N2428" t="s">
        <v>24</v>
      </c>
    </row>
    <row r="2429" spans="1:14" x14ac:dyDescent="0.25">
      <c r="A2429" t="s">
        <v>5093</v>
      </c>
      <c r="B2429" t="s">
        <v>5094</v>
      </c>
      <c r="C2429" t="s">
        <v>178</v>
      </c>
      <c r="D2429" t="s">
        <v>21</v>
      </c>
      <c r="E2429">
        <v>98944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43513</v>
      </c>
      <c r="L2429" t="s">
        <v>26</v>
      </c>
      <c r="N2429" t="s">
        <v>24</v>
      </c>
    </row>
    <row r="2430" spans="1:14" x14ac:dyDescent="0.25">
      <c r="A2430" t="s">
        <v>5095</v>
      </c>
      <c r="B2430" t="s">
        <v>5096</v>
      </c>
      <c r="C2430" t="s">
        <v>37</v>
      </c>
      <c r="D2430" t="s">
        <v>21</v>
      </c>
      <c r="E2430">
        <v>99336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43513</v>
      </c>
      <c r="L2430" t="s">
        <v>26</v>
      </c>
      <c r="N2430" t="s">
        <v>24</v>
      </c>
    </row>
    <row r="2431" spans="1:14" x14ac:dyDescent="0.25">
      <c r="A2431" t="s">
        <v>5097</v>
      </c>
      <c r="B2431" t="s">
        <v>5098</v>
      </c>
      <c r="C2431" t="s">
        <v>53</v>
      </c>
      <c r="D2431" t="s">
        <v>21</v>
      </c>
      <c r="E2431">
        <v>98815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43513</v>
      </c>
      <c r="L2431" t="s">
        <v>26</v>
      </c>
      <c r="N2431" t="s">
        <v>24</v>
      </c>
    </row>
    <row r="2432" spans="1:14" x14ac:dyDescent="0.25">
      <c r="A2432" t="s">
        <v>5099</v>
      </c>
      <c r="B2432" t="s">
        <v>5100</v>
      </c>
      <c r="C2432" t="s">
        <v>358</v>
      </c>
      <c r="D2432" t="s">
        <v>21</v>
      </c>
      <c r="E2432">
        <v>99350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43513</v>
      </c>
      <c r="L2432" t="s">
        <v>26</v>
      </c>
      <c r="N2432" t="s">
        <v>24</v>
      </c>
    </row>
    <row r="2433" spans="1:14" x14ac:dyDescent="0.25">
      <c r="A2433" t="s">
        <v>5101</v>
      </c>
      <c r="B2433" t="s">
        <v>5102</v>
      </c>
      <c r="C2433" t="s">
        <v>463</v>
      </c>
      <c r="D2433" t="s">
        <v>21</v>
      </c>
      <c r="E2433">
        <v>98632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43513</v>
      </c>
      <c r="L2433" t="s">
        <v>26</v>
      </c>
      <c r="N2433" t="s">
        <v>24</v>
      </c>
    </row>
    <row r="2434" spans="1:14" x14ac:dyDescent="0.25">
      <c r="A2434" t="s">
        <v>5103</v>
      </c>
      <c r="B2434" t="s">
        <v>5104</v>
      </c>
      <c r="C2434" t="s">
        <v>178</v>
      </c>
      <c r="D2434" t="s">
        <v>21</v>
      </c>
      <c r="E2434">
        <v>98944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43513</v>
      </c>
      <c r="L2434" t="s">
        <v>26</v>
      </c>
      <c r="N2434" t="s">
        <v>24</v>
      </c>
    </row>
    <row r="2435" spans="1:14" x14ac:dyDescent="0.25">
      <c r="A2435" t="s">
        <v>3552</v>
      </c>
      <c r="B2435" t="s">
        <v>5105</v>
      </c>
      <c r="C2435" t="s">
        <v>463</v>
      </c>
      <c r="D2435" t="s">
        <v>21</v>
      </c>
      <c r="E2435">
        <v>98632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43513</v>
      </c>
      <c r="L2435" t="s">
        <v>26</v>
      </c>
      <c r="N2435" t="s">
        <v>24</v>
      </c>
    </row>
    <row r="2436" spans="1:14" x14ac:dyDescent="0.25">
      <c r="A2436" t="s">
        <v>5106</v>
      </c>
      <c r="B2436" t="s">
        <v>5107</v>
      </c>
      <c r="C2436" t="s">
        <v>20</v>
      </c>
      <c r="D2436" t="s">
        <v>21</v>
      </c>
      <c r="E2436">
        <v>98118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43511</v>
      </c>
      <c r="L2436" t="s">
        <v>26</v>
      </c>
      <c r="N2436" t="s">
        <v>24</v>
      </c>
    </row>
    <row r="2437" spans="1:14" x14ac:dyDescent="0.25">
      <c r="A2437" t="s">
        <v>5108</v>
      </c>
      <c r="B2437" t="s">
        <v>5109</v>
      </c>
      <c r="C2437" t="s">
        <v>20</v>
      </c>
      <c r="D2437" t="s">
        <v>21</v>
      </c>
      <c r="E2437">
        <v>98118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43511</v>
      </c>
      <c r="L2437" t="s">
        <v>26</v>
      </c>
      <c r="N2437" t="s">
        <v>24</v>
      </c>
    </row>
    <row r="2438" spans="1:14" x14ac:dyDescent="0.25">
      <c r="A2438" t="s">
        <v>5110</v>
      </c>
      <c r="B2438" t="s">
        <v>5111</v>
      </c>
      <c r="C2438" t="s">
        <v>470</v>
      </c>
      <c r="D2438" t="s">
        <v>21</v>
      </c>
      <c r="E2438">
        <v>98166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43511</v>
      </c>
      <c r="L2438" t="s">
        <v>26</v>
      </c>
      <c r="N2438" t="s">
        <v>24</v>
      </c>
    </row>
    <row r="2439" spans="1:14" x14ac:dyDescent="0.25">
      <c r="A2439" t="s">
        <v>5112</v>
      </c>
      <c r="B2439" t="s">
        <v>5113</v>
      </c>
      <c r="C2439" t="s">
        <v>470</v>
      </c>
      <c r="D2439" t="s">
        <v>21</v>
      </c>
      <c r="E2439">
        <v>98166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43511</v>
      </c>
      <c r="L2439" t="s">
        <v>26</v>
      </c>
      <c r="N2439" t="s">
        <v>24</v>
      </c>
    </row>
    <row r="2440" spans="1:14" x14ac:dyDescent="0.25">
      <c r="A2440" t="s">
        <v>5114</v>
      </c>
      <c r="B2440" t="s">
        <v>5115</v>
      </c>
      <c r="C2440" t="s">
        <v>20</v>
      </c>
      <c r="D2440" t="s">
        <v>21</v>
      </c>
      <c r="E2440">
        <v>98118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43511</v>
      </c>
      <c r="L2440" t="s">
        <v>26</v>
      </c>
      <c r="N2440" t="s">
        <v>24</v>
      </c>
    </row>
    <row r="2441" spans="1:14" x14ac:dyDescent="0.25">
      <c r="A2441" t="s">
        <v>953</v>
      </c>
      <c r="B2441" t="s">
        <v>5116</v>
      </c>
      <c r="C2441" t="s">
        <v>20</v>
      </c>
      <c r="D2441" t="s">
        <v>21</v>
      </c>
      <c r="E2441">
        <v>98118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43511</v>
      </c>
      <c r="L2441" t="s">
        <v>26</v>
      </c>
      <c r="N2441" t="s">
        <v>24</v>
      </c>
    </row>
    <row r="2442" spans="1:14" x14ac:dyDescent="0.25">
      <c r="A2442" t="s">
        <v>5117</v>
      </c>
      <c r="B2442" t="s">
        <v>5118</v>
      </c>
      <c r="C2442" t="s">
        <v>20</v>
      </c>
      <c r="D2442" t="s">
        <v>21</v>
      </c>
      <c r="E2442">
        <v>98118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43511</v>
      </c>
      <c r="L2442" t="s">
        <v>26</v>
      </c>
      <c r="N2442" t="s">
        <v>24</v>
      </c>
    </row>
    <row r="2443" spans="1:14" x14ac:dyDescent="0.25">
      <c r="A2443" t="s">
        <v>5119</v>
      </c>
      <c r="B2443" t="s">
        <v>5120</v>
      </c>
      <c r="C2443" t="s">
        <v>20</v>
      </c>
      <c r="D2443" t="s">
        <v>21</v>
      </c>
      <c r="E2443">
        <v>98118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43511</v>
      </c>
      <c r="L2443" t="s">
        <v>26</v>
      </c>
      <c r="N2443" t="s">
        <v>24</v>
      </c>
    </row>
    <row r="2444" spans="1:14" x14ac:dyDescent="0.25">
      <c r="A2444" t="s">
        <v>5121</v>
      </c>
      <c r="B2444" t="s">
        <v>5122</v>
      </c>
      <c r="C2444" t="s">
        <v>20</v>
      </c>
      <c r="D2444" t="s">
        <v>21</v>
      </c>
      <c r="E2444">
        <v>98118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43511</v>
      </c>
      <c r="L2444" t="s">
        <v>26</v>
      </c>
      <c r="N2444" t="s">
        <v>24</v>
      </c>
    </row>
    <row r="2445" spans="1:14" x14ac:dyDescent="0.25">
      <c r="A2445" t="s">
        <v>5123</v>
      </c>
      <c r="B2445" t="s">
        <v>5124</v>
      </c>
      <c r="C2445" t="s">
        <v>41</v>
      </c>
      <c r="D2445" t="s">
        <v>21</v>
      </c>
      <c r="E2445">
        <v>98188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43511</v>
      </c>
      <c r="L2445" t="s">
        <v>26</v>
      </c>
      <c r="N2445" t="s">
        <v>24</v>
      </c>
    </row>
    <row r="2446" spans="1:14" x14ac:dyDescent="0.25">
      <c r="A2446" t="s">
        <v>5125</v>
      </c>
      <c r="B2446" t="s">
        <v>5126</v>
      </c>
      <c r="C2446" t="s">
        <v>20</v>
      </c>
      <c r="D2446" t="s">
        <v>21</v>
      </c>
      <c r="E2446">
        <v>98118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43511</v>
      </c>
      <c r="L2446" t="s">
        <v>26</v>
      </c>
      <c r="N2446" t="s">
        <v>24</v>
      </c>
    </row>
    <row r="2447" spans="1:14" x14ac:dyDescent="0.25">
      <c r="A2447" t="s">
        <v>77</v>
      </c>
      <c r="B2447" t="s">
        <v>5127</v>
      </c>
      <c r="C2447" t="s">
        <v>443</v>
      </c>
      <c r="D2447" t="s">
        <v>21</v>
      </c>
      <c r="E2447">
        <v>98055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43511</v>
      </c>
      <c r="L2447" t="s">
        <v>26</v>
      </c>
      <c r="N2447" t="s">
        <v>24</v>
      </c>
    </row>
    <row r="2448" spans="1:14" x14ac:dyDescent="0.25">
      <c r="A2448" t="s">
        <v>5128</v>
      </c>
      <c r="B2448" t="s">
        <v>5129</v>
      </c>
      <c r="C2448" t="s">
        <v>3694</v>
      </c>
      <c r="D2448" t="s">
        <v>21</v>
      </c>
      <c r="E2448">
        <v>98042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43510</v>
      </c>
      <c r="L2448" t="s">
        <v>26</v>
      </c>
      <c r="N2448" t="s">
        <v>24</v>
      </c>
    </row>
    <row r="2449" spans="1:14" x14ac:dyDescent="0.25">
      <c r="A2449" t="s">
        <v>1259</v>
      </c>
      <c r="B2449" t="s">
        <v>1260</v>
      </c>
      <c r="C2449" t="s">
        <v>632</v>
      </c>
      <c r="D2449" t="s">
        <v>21</v>
      </c>
      <c r="E2449">
        <v>98036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43510</v>
      </c>
      <c r="L2449" t="s">
        <v>26</v>
      </c>
      <c r="N2449" t="s">
        <v>24</v>
      </c>
    </row>
    <row r="2450" spans="1:14" x14ac:dyDescent="0.25">
      <c r="A2450" t="s">
        <v>5130</v>
      </c>
      <c r="B2450" t="s">
        <v>5131</v>
      </c>
      <c r="C2450" t="s">
        <v>266</v>
      </c>
      <c r="D2450" t="s">
        <v>21</v>
      </c>
      <c r="E2450">
        <v>98002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43510</v>
      </c>
      <c r="L2450" t="s">
        <v>26</v>
      </c>
      <c r="N2450" t="s">
        <v>24</v>
      </c>
    </row>
    <row r="2451" spans="1:14" x14ac:dyDescent="0.25">
      <c r="A2451" t="s">
        <v>231</v>
      </c>
      <c r="B2451" t="s">
        <v>232</v>
      </c>
      <c r="C2451" t="s">
        <v>20</v>
      </c>
      <c r="D2451" t="s">
        <v>21</v>
      </c>
      <c r="E2451">
        <v>98178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43510</v>
      </c>
      <c r="L2451" t="s">
        <v>26</v>
      </c>
      <c r="N2451" t="s">
        <v>24</v>
      </c>
    </row>
    <row r="2452" spans="1:14" x14ac:dyDescent="0.25">
      <c r="A2452" t="s">
        <v>3579</v>
      </c>
      <c r="B2452" t="s">
        <v>5132</v>
      </c>
      <c r="C2452" t="s">
        <v>266</v>
      </c>
      <c r="D2452" t="s">
        <v>21</v>
      </c>
      <c r="E2452">
        <v>98001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43510</v>
      </c>
      <c r="L2452" t="s">
        <v>26</v>
      </c>
      <c r="N2452" t="s">
        <v>24</v>
      </c>
    </row>
    <row r="2453" spans="1:14" x14ac:dyDescent="0.25">
      <c r="A2453" t="s">
        <v>5133</v>
      </c>
      <c r="B2453" t="s">
        <v>5134</v>
      </c>
      <c r="C2453" t="s">
        <v>266</v>
      </c>
      <c r="D2453" t="s">
        <v>21</v>
      </c>
      <c r="E2453">
        <v>98002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43510</v>
      </c>
      <c r="L2453" t="s">
        <v>26</v>
      </c>
      <c r="N2453" t="s">
        <v>24</v>
      </c>
    </row>
    <row r="2454" spans="1:14" x14ac:dyDescent="0.25">
      <c r="A2454" t="s">
        <v>5135</v>
      </c>
      <c r="B2454" t="s">
        <v>5136</v>
      </c>
      <c r="C2454" t="s">
        <v>3694</v>
      </c>
      <c r="D2454" t="s">
        <v>21</v>
      </c>
      <c r="E2454">
        <v>98042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43510</v>
      </c>
      <c r="L2454" t="s">
        <v>26</v>
      </c>
      <c r="N2454" t="s">
        <v>24</v>
      </c>
    </row>
    <row r="2455" spans="1:14" x14ac:dyDescent="0.25">
      <c r="A2455" t="s">
        <v>5137</v>
      </c>
      <c r="B2455" t="s">
        <v>5138</v>
      </c>
      <c r="C2455" t="s">
        <v>283</v>
      </c>
      <c r="D2455" t="s">
        <v>21</v>
      </c>
      <c r="E2455">
        <v>98466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43510</v>
      </c>
      <c r="L2455" t="s">
        <v>26</v>
      </c>
      <c r="N2455" t="s">
        <v>24</v>
      </c>
    </row>
    <row r="2456" spans="1:14" x14ac:dyDescent="0.25">
      <c r="A2456" t="s">
        <v>111</v>
      </c>
      <c r="B2456" t="s">
        <v>5139</v>
      </c>
      <c r="C2456" t="s">
        <v>283</v>
      </c>
      <c r="D2456" t="s">
        <v>21</v>
      </c>
      <c r="E2456">
        <v>98467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43510</v>
      </c>
      <c r="L2456" t="s">
        <v>26</v>
      </c>
      <c r="N2456" t="s">
        <v>24</v>
      </c>
    </row>
    <row r="2457" spans="1:14" x14ac:dyDescent="0.25">
      <c r="A2457" t="s">
        <v>773</v>
      </c>
      <c r="B2457" t="s">
        <v>5140</v>
      </c>
      <c r="C2457" t="s">
        <v>3694</v>
      </c>
      <c r="D2457" t="s">
        <v>21</v>
      </c>
      <c r="E2457">
        <v>98042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43510</v>
      </c>
      <c r="L2457" t="s">
        <v>26</v>
      </c>
      <c r="N2457" t="s">
        <v>24</v>
      </c>
    </row>
    <row r="2458" spans="1:14" x14ac:dyDescent="0.25">
      <c r="A2458" t="s">
        <v>5141</v>
      </c>
      <c r="B2458" t="s">
        <v>5142</v>
      </c>
      <c r="C2458" t="s">
        <v>266</v>
      </c>
      <c r="D2458" t="s">
        <v>21</v>
      </c>
      <c r="E2458">
        <v>98092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43510</v>
      </c>
      <c r="L2458" t="s">
        <v>26</v>
      </c>
      <c r="N2458" t="s">
        <v>24</v>
      </c>
    </row>
    <row r="2459" spans="1:14" x14ac:dyDescent="0.25">
      <c r="A2459" t="s">
        <v>312</v>
      </c>
      <c r="B2459" t="s">
        <v>313</v>
      </c>
      <c r="C2459" t="s">
        <v>20</v>
      </c>
      <c r="D2459" t="s">
        <v>21</v>
      </c>
      <c r="E2459">
        <v>98125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43510</v>
      </c>
      <c r="L2459" t="s">
        <v>26</v>
      </c>
      <c r="N2459" t="s">
        <v>24</v>
      </c>
    </row>
    <row r="2460" spans="1:14" x14ac:dyDescent="0.25">
      <c r="A2460" t="s">
        <v>5145</v>
      </c>
      <c r="B2460" t="s">
        <v>5146</v>
      </c>
      <c r="C2460" t="s">
        <v>236</v>
      </c>
      <c r="D2460" t="s">
        <v>21</v>
      </c>
      <c r="E2460">
        <v>98466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43510</v>
      </c>
      <c r="L2460" t="s">
        <v>26</v>
      </c>
      <c r="N2460" t="s">
        <v>24</v>
      </c>
    </row>
    <row r="2461" spans="1:14" x14ac:dyDescent="0.25">
      <c r="A2461" t="s">
        <v>5147</v>
      </c>
      <c r="B2461" t="s">
        <v>5148</v>
      </c>
      <c r="C2461" t="s">
        <v>209</v>
      </c>
      <c r="D2461" t="s">
        <v>21</v>
      </c>
      <c r="E2461">
        <v>98032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43510</v>
      </c>
      <c r="L2461" t="s">
        <v>26</v>
      </c>
      <c r="N2461" t="s">
        <v>24</v>
      </c>
    </row>
    <row r="2462" spans="1:14" x14ac:dyDescent="0.25">
      <c r="A2462" t="s">
        <v>581</v>
      </c>
      <c r="B2462" t="s">
        <v>5149</v>
      </c>
      <c r="C2462" t="s">
        <v>215</v>
      </c>
      <c r="D2462" t="s">
        <v>21</v>
      </c>
      <c r="E2462">
        <v>98003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43510</v>
      </c>
      <c r="L2462" t="s">
        <v>26</v>
      </c>
      <c r="N2462" t="s">
        <v>24</v>
      </c>
    </row>
    <row r="2463" spans="1:14" x14ac:dyDescent="0.25">
      <c r="A2463" t="s">
        <v>316</v>
      </c>
      <c r="B2463" t="s">
        <v>319</v>
      </c>
      <c r="C2463" t="s">
        <v>20</v>
      </c>
      <c r="D2463" t="s">
        <v>21</v>
      </c>
      <c r="E2463">
        <v>98115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43510</v>
      </c>
      <c r="L2463" t="s">
        <v>26</v>
      </c>
      <c r="N2463" t="s">
        <v>24</v>
      </c>
    </row>
    <row r="2464" spans="1:14" x14ac:dyDescent="0.25">
      <c r="A2464" t="s">
        <v>321</v>
      </c>
      <c r="B2464" t="s">
        <v>322</v>
      </c>
      <c r="C2464" t="s">
        <v>323</v>
      </c>
      <c r="D2464" t="s">
        <v>21</v>
      </c>
      <c r="E2464">
        <v>98616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43510</v>
      </c>
      <c r="L2464" t="s">
        <v>26</v>
      </c>
      <c r="N2464" t="s">
        <v>24</v>
      </c>
    </row>
    <row r="2465" spans="1:14" x14ac:dyDescent="0.25">
      <c r="A2465" t="s">
        <v>540</v>
      </c>
      <c r="B2465" t="s">
        <v>541</v>
      </c>
      <c r="C2465" t="s">
        <v>323</v>
      </c>
      <c r="D2465" t="s">
        <v>21</v>
      </c>
      <c r="E2465">
        <v>98616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43510</v>
      </c>
      <c r="L2465" t="s">
        <v>26</v>
      </c>
      <c r="N2465" t="s">
        <v>24</v>
      </c>
    </row>
    <row r="2466" spans="1:14" x14ac:dyDescent="0.25">
      <c r="A2466" t="s">
        <v>5154</v>
      </c>
      <c r="B2466" t="s">
        <v>5155</v>
      </c>
      <c r="C2466" t="s">
        <v>209</v>
      </c>
      <c r="D2466" t="s">
        <v>21</v>
      </c>
      <c r="E2466">
        <v>98030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43510</v>
      </c>
      <c r="L2466" t="s">
        <v>26</v>
      </c>
      <c r="N2466" t="s">
        <v>24</v>
      </c>
    </row>
    <row r="2467" spans="1:14" x14ac:dyDescent="0.25">
      <c r="A2467" t="s">
        <v>327</v>
      </c>
      <c r="B2467" t="s">
        <v>328</v>
      </c>
      <c r="C2467" t="s">
        <v>20</v>
      </c>
      <c r="D2467" t="s">
        <v>21</v>
      </c>
      <c r="E2467">
        <v>98122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43510</v>
      </c>
      <c r="L2467" t="s">
        <v>26</v>
      </c>
      <c r="N2467" t="s">
        <v>24</v>
      </c>
    </row>
    <row r="2468" spans="1:14" x14ac:dyDescent="0.25">
      <c r="A2468" t="s">
        <v>5156</v>
      </c>
      <c r="B2468" t="s">
        <v>5157</v>
      </c>
      <c r="C2468" t="s">
        <v>209</v>
      </c>
      <c r="D2468" t="s">
        <v>21</v>
      </c>
      <c r="E2468">
        <v>98032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43510</v>
      </c>
      <c r="L2468" t="s">
        <v>26</v>
      </c>
      <c r="N2468" t="s">
        <v>24</v>
      </c>
    </row>
    <row r="2469" spans="1:14" x14ac:dyDescent="0.25">
      <c r="A2469" t="s">
        <v>5158</v>
      </c>
      <c r="B2469" t="s">
        <v>5159</v>
      </c>
      <c r="C2469" t="s">
        <v>202</v>
      </c>
      <c r="D2469" t="s">
        <v>21</v>
      </c>
      <c r="E2469">
        <v>98038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43510</v>
      </c>
      <c r="L2469" t="s">
        <v>26</v>
      </c>
      <c r="N2469" t="s">
        <v>24</v>
      </c>
    </row>
    <row r="2470" spans="1:14" x14ac:dyDescent="0.25">
      <c r="A2470" t="s">
        <v>431</v>
      </c>
      <c r="B2470" t="s">
        <v>432</v>
      </c>
      <c r="C2470" t="s">
        <v>20</v>
      </c>
      <c r="D2470" t="s">
        <v>21</v>
      </c>
      <c r="E2470">
        <v>98104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43510</v>
      </c>
      <c r="L2470" t="s">
        <v>26</v>
      </c>
      <c r="N2470" t="s">
        <v>24</v>
      </c>
    </row>
    <row r="2471" spans="1:14" x14ac:dyDescent="0.25">
      <c r="A2471" t="s">
        <v>251</v>
      </c>
      <c r="B2471" t="s">
        <v>252</v>
      </c>
      <c r="C2471" t="s">
        <v>20</v>
      </c>
      <c r="D2471" t="s">
        <v>21</v>
      </c>
      <c r="E2471">
        <v>98118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43510</v>
      </c>
      <c r="L2471" t="s">
        <v>26</v>
      </c>
      <c r="N2471" t="s">
        <v>24</v>
      </c>
    </row>
    <row r="2472" spans="1:14" x14ac:dyDescent="0.25">
      <c r="A2472" t="s">
        <v>5160</v>
      </c>
      <c r="B2472" t="s">
        <v>5161</v>
      </c>
      <c r="C2472" t="s">
        <v>236</v>
      </c>
      <c r="D2472" t="s">
        <v>21</v>
      </c>
      <c r="E2472">
        <v>98409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43510</v>
      </c>
      <c r="L2472" t="s">
        <v>26</v>
      </c>
      <c r="N2472" t="s">
        <v>24</v>
      </c>
    </row>
    <row r="2473" spans="1:14" x14ac:dyDescent="0.25">
      <c r="A2473" t="s">
        <v>846</v>
      </c>
      <c r="B2473" t="s">
        <v>847</v>
      </c>
      <c r="C2473" t="s">
        <v>20</v>
      </c>
      <c r="D2473" t="s">
        <v>21</v>
      </c>
      <c r="E2473">
        <v>98119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43510</v>
      </c>
      <c r="L2473" t="s">
        <v>26</v>
      </c>
      <c r="N2473" t="s">
        <v>24</v>
      </c>
    </row>
    <row r="2474" spans="1:14" x14ac:dyDescent="0.25">
      <c r="A2474" t="s">
        <v>5162</v>
      </c>
      <c r="B2474" t="s">
        <v>5163</v>
      </c>
      <c r="C2474" t="s">
        <v>283</v>
      </c>
      <c r="D2474" t="s">
        <v>21</v>
      </c>
      <c r="E2474">
        <v>98467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43510</v>
      </c>
      <c r="L2474" t="s">
        <v>26</v>
      </c>
      <c r="N2474" t="s">
        <v>24</v>
      </c>
    </row>
    <row r="2475" spans="1:14" x14ac:dyDescent="0.25">
      <c r="A2475" t="s">
        <v>5164</v>
      </c>
      <c r="B2475" t="s">
        <v>5165</v>
      </c>
      <c r="C2475" t="s">
        <v>454</v>
      </c>
      <c r="D2475" t="s">
        <v>21</v>
      </c>
      <c r="E2475">
        <v>98006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43509</v>
      </c>
      <c r="L2475" t="s">
        <v>26</v>
      </c>
      <c r="N2475" t="s">
        <v>24</v>
      </c>
    </row>
    <row r="2476" spans="1:14" x14ac:dyDescent="0.25">
      <c r="A2476" t="s">
        <v>242</v>
      </c>
      <c r="B2476" t="s">
        <v>5166</v>
      </c>
      <c r="C2476" t="s">
        <v>454</v>
      </c>
      <c r="D2476" t="s">
        <v>21</v>
      </c>
      <c r="E2476">
        <v>98008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43509</v>
      </c>
      <c r="L2476" t="s">
        <v>26</v>
      </c>
      <c r="N2476" t="s">
        <v>24</v>
      </c>
    </row>
    <row r="2477" spans="1:14" x14ac:dyDescent="0.25">
      <c r="A2477" t="s">
        <v>3220</v>
      </c>
      <c r="B2477" t="s">
        <v>5167</v>
      </c>
      <c r="C2477" t="s">
        <v>132</v>
      </c>
      <c r="D2477" t="s">
        <v>21</v>
      </c>
      <c r="E2477">
        <v>99301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43509</v>
      </c>
      <c r="L2477" t="s">
        <v>26</v>
      </c>
      <c r="N2477" t="s">
        <v>24</v>
      </c>
    </row>
    <row r="2478" spans="1:14" x14ac:dyDescent="0.25">
      <c r="A2478" t="s">
        <v>316</v>
      </c>
      <c r="B2478" t="s">
        <v>5168</v>
      </c>
      <c r="C2478" t="s">
        <v>443</v>
      </c>
      <c r="D2478" t="s">
        <v>21</v>
      </c>
      <c r="E2478">
        <v>98055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43508</v>
      </c>
      <c r="L2478" t="s">
        <v>26</v>
      </c>
      <c r="N2478" t="s">
        <v>24</v>
      </c>
    </row>
    <row r="2479" spans="1:14" x14ac:dyDescent="0.25">
      <c r="A2479" t="s">
        <v>1092</v>
      </c>
      <c r="B2479" t="s">
        <v>1093</v>
      </c>
      <c r="C2479" t="s">
        <v>1094</v>
      </c>
      <c r="D2479" t="s">
        <v>21</v>
      </c>
      <c r="E2479">
        <v>98360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43504</v>
      </c>
      <c r="L2479" t="s">
        <v>26</v>
      </c>
      <c r="N2479" t="s">
        <v>24</v>
      </c>
    </row>
    <row r="2480" spans="1:14" x14ac:dyDescent="0.25">
      <c r="A2480" t="s">
        <v>5169</v>
      </c>
      <c r="B2480" t="s">
        <v>5170</v>
      </c>
      <c r="C2480" t="s">
        <v>443</v>
      </c>
      <c r="D2480" t="s">
        <v>21</v>
      </c>
      <c r="E2480">
        <v>98057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43504</v>
      </c>
      <c r="L2480" t="s">
        <v>26</v>
      </c>
      <c r="N2480" t="s">
        <v>24</v>
      </c>
    </row>
    <row r="2481" spans="1:14" x14ac:dyDescent="0.25">
      <c r="A2481" t="s">
        <v>1795</v>
      </c>
      <c r="B2481" t="s">
        <v>5171</v>
      </c>
      <c r="C2481" t="s">
        <v>443</v>
      </c>
      <c r="D2481" t="s">
        <v>21</v>
      </c>
      <c r="E2481">
        <v>98059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43504</v>
      </c>
      <c r="L2481" t="s">
        <v>26</v>
      </c>
      <c r="N2481" t="s">
        <v>24</v>
      </c>
    </row>
    <row r="2482" spans="1:14" x14ac:dyDescent="0.25">
      <c r="A2482" t="s">
        <v>5172</v>
      </c>
      <c r="B2482" t="s">
        <v>5173</v>
      </c>
      <c r="C2482" t="s">
        <v>218</v>
      </c>
      <c r="D2482" t="s">
        <v>21</v>
      </c>
      <c r="E2482">
        <v>98391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43504</v>
      </c>
      <c r="L2482" t="s">
        <v>26</v>
      </c>
      <c r="N2482" t="s">
        <v>24</v>
      </c>
    </row>
    <row r="2483" spans="1:14" x14ac:dyDescent="0.25">
      <c r="A2483" t="s">
        <v>683</v>
      </c>
      <c r="B2483" t="s">
        <v>5174</v>
      </c>
      <c r="C2483" t="s">
        <v>443</v>
      </c>
      <c r="D2483" t="s">
        <v>21</v>
      </c>
      <c r="E2483">
        <v>98056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43504</v>
      </c>
      <c r="L2483" t="s">
        <v>26</v>
      </c>
      <c r="N2483" t="s">
        <v>24</v>
      </c>
    </row>
    <row r="2484" spans="1:14" x14ac:dyDescent="0.25">
      <c r="A2484" t="s">
        <v>1295</v>
      </c>
      <c r="B2484" t="s">
        <v>5175</v>
      </c>
      <c r="C2484" t="s">
        <v>1094</v>
      </c>
      <c r="D2484" t="s">
        <v>21</v>
      </c>
      <c r="E2484">
        <v>98360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43504</v>
      </c>
      <c r="L2484" t="s">
        <v>26</v>
      </c>
      <c r="N2484" t="s">
        <v>24</v>
      </c>
    </row>
    <row r="2485" spans="1:14" x14ac:dyDescent="0.25">
      <c r="A2485" t="s">
        <v>2121</v>
      </c>
      <c r="B2485" t="s">
        <v>5176</v>
      </c>
      <c r="C2485" t="s">
        <v>165</v>
      </c>
      <c r="D2485" t="s">
        <v>21</v>
      </c>
      <c r="E2485">
        <v>98375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43504</v>
      </c>
      <c r="L2485" t="s">
        <v>26</v>
      </c>
      <c r="N2485" t="s">
        <v>24</v>
      </c>
    </row>
    <row r="2486" spans="1:14" x14ac:dyDescent="0.25">
      <c r="A2486" t="s">
        <v>5177</v>
      </c>
      <c r="B2486" t="s">
        <v>5178</v>
      </c>
      <c r="C2486" t="s">
        <v>463</v>
      </c>
      <c r="D2486" t="s">
        <v>21</v>
      </c>
      <c r="E2486">
        <v>98632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43503</v>
      </c>
      <c r="L2486" t="s">
        <v>26</v>
      </c>
      <c r="N2486" t="s">
        <v>24</v>
      </c>
    </row>
    <row r="2487" spans="1:14" x14ac:dyDescent="0.25">
      <c r="A2487" t="s">
        <v>5179</v>
      </c>
      <c r="B2487" t="s">
        <v>5180</v>
      </c>
      <c r="C2487" t="s">
        <v>246</v>
      </c>
      <c r="D2487" t="s">
        <v>21</v>
      </c>
      <c r="E2487">
        <v>98311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43503</v>
      </c>
      <c r="L2487" t="s">
        <v>26</v>
      </c>
      <c r="N2487" t="s">
        <v>24</v>
      </c>
    </row>
    <row r="2488" spans="1:14" x14ac:dyDescent="0.25">
      <c r="A2488" t="s">
        <v>5181</v>
      </c>
      <c r="B2488" t="s">
        <v>5182</v>
      </c>
      <c r="C2488" t="s">
        <v>108</v>
      </c>
      <c r="D2488" t="s">
        <v>21</v>
      </c>
      <c r="E2488">
        <v>98208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43503</v>
      </c>
      <c r="L2488" t="s">
        <v>26</v>
      </c>
      <c r="N2488" t="s">
        <v>24</v>
      </c>
    </row>
    <row r="2489" spans="1:14" x14ac:dyDescent="0.25">
      <c r="A2489" t="s">
        <v>1579</v>
      </c>
      <c r="B2489" t="s">
        <v>1580</v>
      </c>
      <c r="C2489" t="s">
        <v>20</v>
      </c>
      <c r="D2489" t="s">
        <v>21</v>
      </c>
      <c r="E2489">
        <v>98105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43503</v>
      </c>
      <c r="L2489" t="s">
        <v>26</v>
      </c>
      <c r="N2489" t="s">
        <v>24</v>
      </c>
    </row>
    <row r="2490" spans="1:14" x14ac:dyDescent="0.25">
      <c r="A2490" t="s">
        <v>729</v>
      </c>
      <c r="B2490" t="s">
        <v>730</v>
      </c>
      <c r="C2490" t="s">
        <v>20</v>
      </c>
      <c r="D2490" t="s">
        <v>21</v>
      </c>
      <c r="E2490">
        <v>98109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43503</v>
      </c>
      <c r="L2490" t="s">
        <v>26</v>
      </c>
      <c r="N2490" t="s">
        <v>24</v>
      </c>
    </row>
    <row r="2491" spans="1:14" x14ac:dyDescent="0.25">
      <c r="A2491" t="s">
        <v>5187</v>
      </c>
      <c r="B2491" t="s">
        <v>5188</v>
      </c>
      <c r="C2491" t="s">
        <v>246</v>
      </c>
      <c r="D2491" t="s">
        <v>21</v>
      </c>
      <c r="E2491">
        <v>98310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43503</v>
      </c>
      <c r="L2491" t="s">
        <v>26</v>
      </c>
      <c r="N2491" t="s">
        <v>24</v>
      </c>
    </row>
    <row r="2492" spans="1:14" x14ac:dyDescent="0.25">
      <c r="A2492" t="s">
        <v>5189</v>
      </c>
      <c r="B2492" t="s">
        <v>5190</v>
      </c>
      <c r="C2492" t="s">
        <v>246</v>
      </c>
      <c r="D2492" t="s">
        <v>21</v>
      </c>
      <c r="E2492">
        <v>98310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43503</v>
      </c>
      <c r="L2492" t="s">
        <v>26</v>
      </c>
      <c r="N2492" t="s">
        <v>24</v>
      </c>
    </row>
    <row r="2493" spans="1:14" x14ac:dyDescent="0.25">
      <c r="A2493" t="s">
        <v>807</v>
      </c>
      <c r="B2493" t="s">
        <v>808</v>
      </c>
      <c r="C2493" t="s">
        <v>20</v>
      </c>
      <c r="D2493" t="s">
        <v>21</v>
      </c>
      <c r="E2493">
        <v>98109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43503</v>
      </c>
      <c r="L2493" t="s">
        <v>26</v>
      </c>
      <c r="N2493" t="s">
        <v>24</v>
      </c>
    </row>
    <row r="2494" spans="1:14" x14ac:dyDescent="0.25">
      <c r="A2494" t="s">
        <v>5191</v>
      </c>
      <c r="B2494" t="s">
        <v>5192</v>
      </c>
      <c r="C2494" t="s">
        <v>1270</v>
      </c>
      <c r="D2494" t="s">
        <v>21</v>
      </c>
      <c r="E2494">
        <v>98012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43503</v>
      </c>
      <c r="L2494" t="s">
        <v>26</v>
      </c>
      <c r="N2494" t="s">
        <v>24</v>
      </c>
    </row>
    <row r="2495" spans="1:14" x14ac:dyDescent="0.25">
      <c r="A2495" t="s">
        <v>994</v>
      </c>
      <c r="B2495" t="s">
        <v>5193</v>
      </c>
      <c r="C2495" t="s">
        <v>246</v>
      </c>
      <c r="D2495" t="s">
        <v>21</v>
      </c>
      <c r="E2495">
        <v>98312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43503</v>
      </c>
      <c r="L2495" t="s">
        <v>26</v>
      </c>
      <c r="N2495" t="s">
        <v>24</v>
      </c>
    </row>
    <row r="2496" spans="1:14" x14ac:dyDescent="0.25">
      <c r="A2496" t="s">
        <v>238</v>
      </c>
      <c r="B2496" t="s">
        <v>239</v>
      </c>
      <c r="C2496" t="s">
        <v>20</v>
      </c>
      <c r="D2496" t="s">
        <v>21</v>
      </c>
      <c r="E2496">
        <v>98121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43503</v>
      </c>
      <c r="L2496" t="s">
        <v>26</v>
      </c>
      <c r="N2496" t="s">
        <v>24</v>
      </c>
    </row>
    <row r="2497" spans="1:14" x14ac:dyDescent="0.25">
      <c r="A2497" t="s">
        <v>5197</v>
      </c>
      <c r="B2497" t="s">
        <v>5198</v>
      </c>
      <c r="C2497" t="s">
        <v>463</v>
      </c>
      <c r="D2497" t="s">
        <v>21</v>
      </c>
      <c r="E2497">
        <v>98632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43503</v>
      </c>
      <c r="L2497" t="s">
        <v>26</v>
      </c>
      <c r="N2497" t="s">
        <v>24</v>
      </c>
    </row>
    <row r="2498" spans="1:14" x14ac:dyDescent="0.25">
      <c r="A2498" t="s">
        <v>356</v>
      </c>
      <c r="B2498" t="s">
        <v>5200</v>
      </c>
      <c r="C2498" t="s">
        <v>1270</v>
      </c>
      <c r="D2498" t="s">
        <v>21</v>
      </c>
      <c r="E2498">
        <v>98011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43503</v>
      </c>
      <c r="L2498" t="s">
        <v>26</v>
      </c>
      <c r="N2498" t="s">
        <v>24</v>
      </c>
    </row>
    <row r="2499" spans="1:14" x14ac:dyDescent="0.25">
      <c r="A2499" t="s">
        <v>356</v>
      </c>
      <c r="B2499" t="s">
        <v>5201</v>
      </c>
      <c r="C2499" t="s">
        <v>463</v>
      </c>
      <c r="D2499" t="s">
        <v>21</v>
      </c>
      <c r="E2499">
        <v>98632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43503</v>
      </c>
      <c r="L2499" t="s">
        <v>26</v>
      </c>
      <c r="N2499" t="s">
        <v>24</v>
      </c>
    </row>
    <row r="2500" spans="1:14" x14ac:dyDescent="0.25">
      <c r="A2500" t="s">
        <v>5202</v>
      </c>
      <c r="B2500" t="s">
        <v>5203</v>
      </c>
      <c r="C2500" t="s">
        <v>463</v>
      </c>
      <c r="D2500" t="s">
        <v>21</v>
      </c>
      <c r="E2500">
        <v>98632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43503</v>
      </c>
      <c r="L2500" t="s">
        <v>26</v>
      </c>
      <c r="N2500" t="s">
        <v>24</v>
      </c>
    </row>
    <row r="2501" spans="1:14" x14ac:dyDescent="0.25">
      <c r="A2501" t="s">
        <v>5204</v>
      </c>
      <c r="B2501" t="s">
        <v>5205</v>
      </c>
      <c r="C2501" t="s">
        <v>246</v>
      </c>
      <c r="D2501" t="s">
        <v>21</v>
      </c>
      <c r="E2501">
        <v>98312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43503</v>
      </c>
      <c r="L2501" t="s">
        <v>26</v>
      </c>
      <c r="N2501" t="s">
        <v>24</v>
      </c>
    </row>
    <row r="2502" spans="1:14" x14ac:dyDescent="0.25">
      <c r="A2502" t="s">
        <v>5206</v>
      </c>
      <c r="B2502" t="s">
        <v>5207</v>
      </c>
      <c r="C2502" t="s">
        <v>20</v>
      </c>
      <c r="D2502" t="s">
        <v>21</v>
      </c>
      <c r="E2502">
        <v>98101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43503</v>
      </c>
      <c r="L2502" t="s">
        <v>26</v>
      </c>
      <c r="N2502" t="s">
        <v>24</v>
      </c>
    </row>
    <row r="2503" spans="1:14" x14ac:dyDescent="0.25">
      <c r="A2503" t="s">
        <v>5208</v>
      </c>
      <c r="B2503" t="s">
        <v>5209</v>
      </c>
      <c r="C2503" t="s">
        <v>463</v>
      </c>
      <c r="D2503" t="s">
        <v>21</v>
      </c>
      <c r="E2503">
        <v>98632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43503</v>
      </c>
      <c r="L2503" t="s">
        <v>26</v>
      </c>
      <c r="N2503" t="s">
        <v>24</v>
      </c>
    </row>
    <row r="2504" spans="1:14" x14ac:dyDescent="0.25">
      <c r="A2504" t="s">
        <v>5210</v>
      </c>
      <c r="B2504" t="s">
        <v>5211</v>
      </c>
      <c r="C2504" t="s">
        <v>142</v>
      </c>
      <c r="D2504" t="s">
        <v>21</v>
      </c>
      <c r="E2504">
        <v>98901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43503</v>
      </c>
      <c r="L2504" t="s">
        <v>26</v>
      </c>
      <c r="N2504" t="s">
        <v>24</v>
      </c>
    </row>
    <row r="2505" spans="1:14" x14ac:dyDescent="0.25">
      <c r="A2505" t="s">
        <v>5212</v>
      </c>
      <c r="B2505" t="s">
        <v>5213</v>
      </c>
      <c r="C2505" t="s">
        <v>1270</v>
      </c>
      <c r="D2505" t="s">
        <v>21</v>
      </c>
      <c r="E2505">
        <v>98011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43503</v>
      </c>
      <c r="L2505" t="s">
        <v>26</v>
      </c>
      <c r="N2505" t="s">
        <v>24</v>
      </c>
    </row>
    <row r="2506" spans="1:14" x14ac:dyDescent="0.25">
      <c r="A2506" t="s">
        <v>4442</v>
      </c>
      <c r="B2506" t="s">
        <v>5214</v>
      </c>
      <c r="C2506" t="s">
        <v>463</v>
      </c>
      <c r="D2506" t="s">
        <v>21</v>
      </c>
      <c r="E2506">
        <v>98632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43503</v>
      </c>
      <c r="L2506" t="s">
        <v>26</v>
      </c>
      <c r="N2506" t="s">
        <v>24</v>
      </c>
    </row>
    <row r="2507" spans="1:14" x14ac:dyDescent="0.25">
      <c r="A2507" t="s">
        <v>5215</v>
      </c>
      <c r="B2507" t="s">
        <v>5216</v>
      </c>
      <c r="C2507" t="s">
        <v>463</v>
      </c>
      <c r="D2507" t="s">
        <v>21</v>
      </c>
      <c r="E2507">
        <v>98632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43503</v>
      </c>
      <c r="L2507" t="s">
        <v>26</v>
      </c>
      <c r="N2507" t="s">
        <v>24</v>
      </c>
    </row>
    <row r="2508" spans="1:14" x14ac:dyDescent="0.25">
      <c r="A2508" t="s">
        <v>2548</v>
      </c>
      <c r="B2508" t="s">
        <v>5219</v>
      </c>
      <c r="C2508" t="s">
        <v>255</v>
      </c>
      <c r="D2508" t="s">
        <v>21</v>
      </c>
      <c r="E2508">
        <v>98626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43503</v>
      </c>
      <c r="L2508" t="s">
        <v>26</v>
      </c>
      <c r="N2508" t="s">
        <v>24</v>
      </c>
    </row>
    <row r="2509" spans="1:14" x14ac:dyDescent="0.25">
      <c r="A2509" t="s">
        <v>5220</v>
      </c>
      <c r="B2509" t="s">
        <v>5221</v>
      </c>
      <c r="C2509" t="s">
        <v>34</v>
      </c>
      <c r="D2509" t="s">
        <v>21</v>
      </c>
      <c r="E2509">
        <v>98684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43502</v>
      </c>
      <c r="L2509" t="s">
        <v>26</v>
      </c>
      <c r="N2509" t="s">
        <v>24</v>
      </c>
    </row>
    <row r="2510" spans="1:14" x14ac:dyDescent="0.25">
      <c r="A2510" t="s">
        <v>5222</v>
      </c>
      <c r="B2510" t="s">
        <v>5223</v>
      </c>
      <c r="C2510" t="s">
        <v>34</v>
      </c>
      <c r="D2510" t="s">
        <v>21</v>
      </c>
      <c r="E2510">
        <v>98683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43502</v>
      </c>
      <c r="L2510" t="s">
        <v>26</v>
      </c>
      <c r="N2510" t="s">
        <v>24</v>
      </c>
    </row>
    <row r="2511" spans="1:14" x14ac:dyDescent="0.25">
      <c r="A2511" t="s">
        <v>5224</v>
      </c>
      <c r="B2511" t="s">
        <v>5225</v>
      </c>
      <c r="C2511" t="s">
        <v>34</v>
      </c>
      <c r="D2511" t="s">
        <v>21</v>
      </c>
      <c r="E2511">
        <v>98662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43502</v>
      </c>
      <c r="L2511" t="s">
        <v>26</v>
      </c>
      <c r="N2511" t="s">
        <v>24</v>
      </c>
    </row>
    <row r="2512" spans="1:14" x14ac:dyDescent="0.25">
      <c r="A2512" t="s">
        <v>5226</v>
      </c>
      <c r="B2512" t="s">
        <v>5227</v>
      </c>
      <c r="C2512" t="s">
        <v>34</v>
      </c>
      <c r="D2512" t="s">
        <v>21</v>
      </c>
      <c r="E2512">
        <v>98683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43502</v>
      </c>
      <c r="L2512" t="s">
        <v>26</v>
      </c>
      <c r="N2512" t="s">
        <v>24</v>
      </c>
    </row>
    <row r="2513" spans="1:14" x14ac:dyDescent="0.25">
      <c r="A2513" t="s">
        <v>5228</v>
      </c>
      <c r="B2513" t="s">
        <v>5229</v>
      </c>
      <c r="C2513" t="s">
        <v>5230</v>
      </c>
      <c r="D2513" t="s">
        <v>21</v>
      </c>
      <c r="E2513">
        <v>99021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43502</v>
      </c>
      <c r="L2513" t="s">
        <v>26</v>
      </c>
      <c r="N2513" t="s">
        <v>24</v>
      </c>
    </row>
    <row r="2514" spans="1:14" x14ac:dyDescent="0.25">
      <c r="A2514" t="s">
        <v>5231</v>
      </c>
      <c r="B2514" t="s">
        <v>5232</v>
      </c>
      <c r="C2514" t="s">
        <v>34</v>
      </c>
      <c r="D2514" t="s">
        <v>21</v>
      </c>
      <c r="E2514">
        <v>98665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43502</v>
      </c>
      <c r="L2514" t="s">
        <v>26</v>
      </c>
      <c r="N2514" t="s">
        <v>24</v>
      </c>
    </row>
    <row r="2515" spans="1:14" x14ac:dyDescent="0.25">
      <c r="A2515" t="s">
        <v>5233</v>
      </c>
      <c r="B2515" t="s">
        <v>5234</v>
      </c>
      <c r="C2515" t="s">
        <v>81</v>
      </c>
      <c r="D2515" t="s">
        <v>21</v>
      </c>
      <c r="E2515">
        <v>99212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43502</v>
      </c>
      <c r="L2515" t="s">
        <v>26</v>
      </c>
      <c r="N2515" t="s">
        <v>24</v>
      </c>
    </row>
    <row r="2516" spans="1:14" x14ac:dyDescent="0.25">
      <c r="A2516" t="s">
        <v>5235</v>
      </c>
      <c r="B2516" t="s">
        <v>5236</v>
      </c>
      <c r="C2516" t="s">
        <v>34</v>
      </c>
      <c r="D2516" t="s">
        <v>21</v>
      </c>
      <c r="E2516">
        <v>98684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43502</v>
      </c>
      <c r="L2516" t="s">
        <v>26</v>
      </c>
      <c r="N2516" t="s">
        <v>24</v>
      </c>
    </row>
    <row r="2517" spans="1:14" x14ac:dyDescent="0.25">
      <c r="A2517" t="s">
        <v>5237</v>
      </c>
      <c r="B2517" t="s">
        <v>190</v>
      </c>
      <c r="C2517" t="s">
        <v>34</v>
      </c>
      <c r="D2517" t="s">
        <v>21</v>
      </c>
      <c r="E2517">
        <v>98682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43502</v>
      </c>
      <c r="L2517" t="s">
        <v>26</v>
      </c>
      <c r="N2517" t="s">
        <v>24</v>
      </c>
    </row>
    <row r="2518" spans="1:14" x14ac:dyDescent="0.25">
      <c r="A2518" t="s">
        <v>5238</v>
      </c>
      <c r="B2518" t="s">
        <v>5239</v>
      </c>
      <c r="C2518" t="s">
        <v>34</v>
      </c>
      <c r="D2518" t="s">
        <v>21</v>
      </c>
      <c r="E2518">
        <v>98683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43502</v>
      </c>
      <c r="L2518" t="s">
        <v>26</v>
      </c>
      <c r="N2518" t="s">
        <v>24</v>
      </c>
    </row>
    <row r="2519" spans="1:14" x14ac:dyDescent="0.25">
      <c r="A2519" t="s">
        <v>5240</v>
      </c>
      <c r="B2519" t="s">
        <v>5241</v>
      </c>
      <c r="C2519" t="s">
        <v>34</v>
      </c>
      <c r="D2519" t="s">
        <v>21</v>
      </c>
      <c r="E2519">
        <v>98684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43502</v>
      </c>
      <c r="L2519" t="s">
        <v>26</v>
      </c>
      <c r="N2519" t="s">
        <v>24</v>
      </c>
    </row>
    <row r="2520" spans="1:14" x14ac:dyDescent="0.25">
      <c r="A2520" t="s">
        <v>5242</v>
      </c>
      <c r="B2520" t="s">
        <v>5243</v>
      </c>
      <c r="C2520" t="s">
        <v>34</v>
      </c>
      <c r="D2520" t="s">
        <v>21</v>
      </c>
      <c r="E2520">
        <v>98662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43502</v>
      </c>
      <c r="L2520" t="s">
        <v>26</v>
      </c>
      <c r="N2520" t="s">
        <v>24</v>
      </c>
    </row>
    <row r="2521" spans="1:14" x14ac:dyDescent="0.25">
      <c r="A2521" t="s">
        <v>5244</v>
      </c>
      <c r="B2521" t="s">
        <v>5245</v>
      </c>
      <c r="C2521" t="s">
        <v>108</v>
      </c>
      <c r="D2521" t="s">
        <v>21</v>
      </c>
      <c r="E2521">
        <v>98204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43502</v>
      </c>
      <c r="L2521" t="s">
        <v>26</v>
      </c>
      <c r="N2521" t="s">
        <v>24</v>
      </c>
    </row>
    <row r="2522" spans="1:14" x14ac:dyDescent="0.25">
      <c r="A2522" t="s">
        <v>5246</v>
      </c>
      <c r="B2522" t="s">
        <v>5247</v>
      </c>
      <c r="C2522" t="s">
        <v>5230</v>
      </c>
      <c r="D2522" t="s">
        <v>21</v>
      </c>
      <c r="E2522">
        <v>99021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43502</v>
      </c>
      <c r="L2522" t="s">
        <v>26</v>
      </c>
      <c r="N2522" t="s">
        <v>24</v>
      </c>
    </row>
    <row r="2523" spans="1:14" x14ac:dyDescent="0.25">
      <c r="A2523" t="s">
        <v>5248</v>
      </c>
      <c r="B2523" t="s">
        <v>5249</v>
      </c>
      <c r="C2523" t="s">
        <v>34</v>
      </c>
      <c r="D2523" t="s">
        <v>21</v>
      </c>
      <c r="E2523">
        <v>98665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43502</v>
      </c>
      <c r="L2523" t="s">
        <v>26</v>
      </c>
      <c r="N2523" t="s">
        <v>24</v>
      </c>
    </row>
    <row r="2524" spans="1:14" x14ac:dyDescent="0.25">
      <c r="A2524" t="s">
        <v>5250</v>
      </c>
      <c r="B2524" t="s">
        <v>5251</v>
      </c>
      <c r="C2524" t="s">
        <v>34</v>
      </c>
      <c r="D2524" t="s">
        <v>21</v>
      </c>
      <c r="E2524">
        <v>98662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43502</v>
      </c>
      <c r="L2524" t="s">
        <v>26</v>
      </c>
      <c r="N2524" t="s">
        <v>24</v>
      </c>
    </row>
    <row r="2525" spans="1:14" x14ac:dyDescent="0.25">
      <c r="A2525" t="s">
        <v>5252</v>
      </c>
      <c r="B2525" t="s">
        <v>5253</v>
      </c>
      <c r="C2525" t="s">
        <v>34</v>
      </c>
      <c r="D2525" t="s">
        <v>21</v>
      </c>
      <c r="E2525">
        <v>98665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43502</v>
      </c>
      <c r="L2525" t="s">
        <v>26</v>
      </c>
      <c r="N2525" t="s">
        <v>24</v>
      </c>
    </row>
    <row r="2526" spans="1:14" x14ac:dyDescent="0.25">
      <c r="A2526" t="s">
        <v>994</v>
      </c>
      <c r="B2526" t="s">
        <v>5254</v>
      </c>
      <c r="C2526" t="s">
        <v>34</v>
      </c>
      <c r="D2526" t="s">
        <v>21</v>
      </c>
      <c r="E2526">
        <v>98684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43502</v>
      </c>
      <c r="L2526" t="s">
        <v>26</v>
      </c>
      <c r="N2526" t="s">
        <v>24</v>
      </c>
    </row>
    <row r="2527" spans="1:14" x14ac:dyDescent="0.25">
      <c r="A2527" t="s">
        <v>3093</v>
      </c>
      <c r="B2527" t="s">
        <v>5255</v>
      </c>
      <c r="C2527" t="s">
        <v>34</v>
      </c>
      <c r="D2527" t="s">
        <v>21</v>
      </c>
      <c r="E2527">
        <v>98684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43502</v>
      </c>
      <c r="L2527" t="s">
        <v>26</v>
      </c>
      <c r="N2527" t="s">
        <v>24</v>
      </c>
    </row>
    <row r="2528" spans="1:14" x14ac:dyDescent="0.25">
      <c r="A2528" t="s">
        <v>5256</v>
      </c>
      <c r="B2528" t="s">
        <v>5257</v>
      </c>
      <c r="C2528" t="s">
        <v>261</v>
      </c>
      <c r="D2528" t="s">
        <v>21</v>
      </c>
      <c r="E2528">
        <v>99207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43502</v>
      </c>
      <c r="L2528" t="s">
        <v>26</v>
      </c>
      <c r="N2528" t="s">
        <v>24</v>
      </c>
    </row>
    <row r="2529" spans="1:14" x14ac:dyDescent="0.25">
      <c r="A2529" t="s">
        <v>316</v>
      </c>
      <c r="B2529" t="s">
        <v>5258</v>
      </c>
      <c r="C2529" t="s">
        <v>34</v>
      </c>
      <c r="D2529" t="s">
        <v>21</v>
      </c>
      <c r="E2529">
        <v>98684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43502</v>
      </c>
      <c r="L2529" t="s">
        <v>26</v>
      </c>
      <c r="N2529" t="s">
        <v>24</v>
      </c>
    </row>
    <row r="2530" spans="1:14" x14ac:dyDescent="0.25">
      <c r="A2530" t="s">
        <v>316</v>
      </c>
      <c r="B2530" t="s">
        <v>5259</v>
      </c>
      <c r="C2530" t="s">
        <v>34</v>
      </c>
      <c r="D2530" t="s">
        <v>21</v>
      </c>
      <c r="E2530">
        <v>98686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43502</v>
      </c>
      <c r="L2530" t="s">
        <v>26</v>
      </c>
      <c r="N2530" t="s">
        <v>24</v>
      </c>
    </row>
    <row r="2531" spans="1:14" x14ac:dyDescent="0.25">
      <c r="A2531" t="s">
        <v>356</v>
      </c>
      <c r="B2531" t="s">
        <v>5260</v>
      </c>
      <c r="C2531" t="s">
        <v>5230</v>
      </c>
      <c r="D2531" t="s">
        <v>21</v>
      </c>
      <c r="E2531">
        <v>99021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43502</v>
      </c>
      <c r="L2531" t="s">
        <v>26</v>
      </c>
      <c r="N2531" t="s">
        <v>24</v>
      </c>
    </row>
    <row r="2532" spans="1:14" x14ac:dyDescent="0.25">
      <c r="A2532" t="s">
        <v>316</v>
      </c>
      <c r="B2532" t="s">
        <v>5261</v>
      </c>
      <c r="C2532" t="s">
        <v>34</v>
      </c>
      <c r="D2532" t="s">
        <v>21</v>
      </c>
      <c r="E2532">
        <v>98660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43502</v>
      </c>
      <c r="L2532" t="s">
        <v>26</v>
      </c>
      <c r="N2532" t="s">
        <v>24</v>
      </c>
    </row>
    <row r="2533" spans="1:14" x14ac:dyDescent="0.25">
      <c r="A2533" t="s">
        <v>5262</v>
      </c>
      <c r="B2533" t="s">
        <v>5263</v>
      </c>
      <c r="C2533" t="s">
        <v>5230</v>
      </c>
      <c r="D2533" t="s">
        <v>21</v>
      </c>
      <c r="E2533">
        <v>99021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43502</v>
      </c>
      <c r="L2533" t="s">
        <v>26</v>
      </c>
      <c r="N2533" t="s">
        <v>24</v>
      </c>
    </row>
    <row r="2534" spans="1:14" x14ac:dyDescent="0.25">
      <c r="A2534" t="s">
        <v>5264</v>
      </c>
      <c r="B2534" t="s">
        <v>5265</v>
      </c>
      <c r="C2534" t="s">
        <v>5230</v>
      </c>
      <c r="D2534" t="s">
        <v>21</v>
      </c>
      <c r="E2534">
        <v>99021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43502</v>
      </c>
      <c r="L2534" t="s">
        <v>26</v>
      </c>
      <c r="N2534" t="s">
        <v>24</v>
      </c>
    </row>
    <row r="2535" spans="1:14" x14ac:dyDescent="0.25">
      <c r="A2535" t="s">
        <v>5266</v>
      </c>
      <c r="B2535" t="s">
        <v>5267</v>
      </c>
      <c r="C2535" t="s">
        <v>34</v>
      </c>
      <c r="D2535" t="s">
        <v>21</v>
      </c>
      <c r="E2535">
        <v>98660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43502</v>
      </c>
      <c r="L2535" t="s">
        <v>26</v>
      </c>
      <c r="N2535" t="s">
        <v>24</v>
      </c>
    </row>
    <row r="2536" spans="1:14" x14ac:dyDescent="0.25">
      <c r="A2536" t="s">
        <v>2783</v>
      </c>
      <c r="B2536" t="s">
        <v>5268</v>
      </c>
      <c r="C2536" t="s">
        <v>5230</v>
      </c>
      <c r="D2536" t="s">
        <v>21</v>
      </c>
      <c r="E2536">
        <v>99021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43502</v>
      </c>
      <c r="L2536" t="s">
        <v>26</v>
      </c>
      <c r="N2536" t="s">
        <v>24</v>
      </c>
    </row>
    <row r="2537" spans="1:14" x14ac:dyDescent="0.25">
      <c r="A2537" t="s">
        <v>5269</v>
      </c>
      <c r="B2537" t="s">
        <v>5270</v>
      </c>
      <c r="C2537" t="s">
        <v>34</v>
      </c>
      <c r="D2537" t="s">
        <v>21</v>
      </c>
      <c r="E2537">
        <v>98682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43502</v>
      </c>
      <c r="L2537" t="s">
        <v>26</v>
      </c>
      <c r="N2537" t="s">
        <v>24</v>
      </c>
    </row>
    <row r="2538" spans="1:14" x14ac:dyDescent="0.25">
      <c r="A2538" t="s">
        <v>5271</v>
      </c>
      <c r="B2538" t="s">
        <v>5272</v>
      </c>
      <c r="C2538" t="s">
        <v>34</v>
      </c>
      <c r="D2538" t="s">
        <v>21</v>
      </c>
      <c r="E2538">
        <v>98682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43502</v>
      </c>
      <c r="L2538" t="s">
        <v>26</v>
      </c>
      <c r="N2538" t="s">
        <v>24</v>
      </c>
    </row>
    <row r="2539" spans="1:14" x14ac:dyDescent="0.25">
      <c r="A2539" t="s">
        <v>688</v>
      </c>
      <c r="B2539" t="s">
        <v>5273</v>
      </c>
      <c r="C2539" t="s">
        <v>34</v>
      </c>
      <c r="D2539" t="s">
        <v>21</v>
      </c>
      <c r="E2539">
        <v>98662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43502</v>
      </c>
      <c r="L2539" t="s">
        <v>26</v>
      </c>
      <c r="N2539" t="s">
        <v>24</v>
      </c>
    </row>
    <row r="2540" spans="1:14" x14ac:dyDescent="0.25">
      <c r="A2540" t="s">
        <v>694</v>
      </c>
      <c r="B2540" t="s">
        <v>695</v>
      </c>
      <c r="C2540" t="s">
        <v>209</v>
      </c>
      <c r="D2540" t="s">
        <v>21</v>
      </c>
      <c r="E2540">
        <v>98031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43501</v>
      </c>
      <c r="L2540" t="s">
        <v>26</v>
      </c>
      <c r="N2540" t="s">
        <v>24</v>
      </c>
    </row>
    <row r="2541" spans="1:14" x14ac:dyDescent="0.25">
      <c r="A2541" t="s">
        <v>698</v>
      </c>
      <c r="B2541" t="s">
        <v>699</v>
      </c>
      <c r="C2541" t="s">
        <v>236</v>
      </c>
      <c r="D2541" t="s">
        <v>21</v>
      </c>
      <c r="E2541">
        <v>98405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43501</v>
      </c>
      <c r="L2541" t="s">
        <v>26</v>
      </c>
      <c r="N2541" t="s">
        <v>24</v>
      </c>
    </row>
    <row r="2542" spans="1:14" x14ac:dyDescent="0.25">
      <c r="A2542" t="s">
        <v>878</v>
      </c>
      <c r="B2542" t="s">
        <v>879</v>
      </c>
      <c r="C2542" t="s">
        <v>20</v>
      </c>
      <c r="D2542" t="s">
        <v>21</v>
      </c>
      <c r="E2542">
        <v>98117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43501</v>
      </c>
      <c r="L2542" t="s">
        <v>26</v>
      </c>
      <c r="N2542" t="s">
        <v>24</v>
      </c>
    </row>
    <row r="2543" spans="1:14" x14ac:dyDescent="0.25">
      <c r="A2543" t="s">
        <v>111</v>
      </c>
      <c r="B2543" t="s">
        <v>5274</v>
      </c>
      <c r="C2543" t="s">
        <v>209</v>
      </c>
      <c r="D2543" t="s">
        <v>21</v>
      </c>
      <c r="E2543">
        <v>98032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43501</v>
      </c>
      <c r="L2543" t="s">
        <v>26</v>
      </c>
      <c r="N2543" t="s">
        <v>24</v>
      </c>
    </row>
    <row r="2544" spans="1:14" x14ac:dyDescent="0.25">
      <c r="A2544" t="s">
        <v>356</v>
      </c>
      <c r="B2544" t="s">
        <v>5275</v>
      </c>
      <c r="C2544" t="s">
        <v>20</v>
      </c>
      <c r="D2544" t="s">
        <v>21</v>
      </c>
      <c r="E2544">
        <v>98115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43501</v>
      </c>
      <c r="L2544" t="s">
        <v>26</v>
      </c>
      <c r="N2544" t="s">
        <v>24</v>
      </c>
    </row>
    <row r="2545" spans="1:14" x14ac:dyDescent="0.25">
      <c r="A2545" t="s">
        <v>425</v>
      </c>
      <c r="B2545" t="s">
        <v>426</v>
      </c>
      <c r="C2545" t="s">
        <v>20</v>
      </c>
      <c r="D2545" t="s">
        <v>21</v>
      </c>
      <c r="E2545">
        <v>98121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43501</v>
      </c>
      <c r="L2545" t="s">
        <v>26</v>
      </c>
      <c r="N2545" t="s">
        <v>24</v>
      </c>
    </row>
    <row r="2546" spans="1:14" x14ac:dyDescent="0.25">
      <c r="A2546" t="s">
        <v>712</v>
      </c>
      <c r="B2546" t="s">
        <v>713</v>
      </c>
      <c r="C2546" t="s">
        <v>236</v>
      </c>
      <c r="D2546" t="s">
        <v>21</v>
      </c>
      <c r="E2546">
        <v>98403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43501</v>
      </c>
      <c r="L2546" t="s">
        <v>26</v>
      </c>
      <c r="N2546" t="s">
        <v>24</v>
      </c>
    </row>
    <row r="2547" spans="1:14" x14ac:dyDescent="0.25">
      <c r="A2547" t="s">
        <v>277</v>
      </c>
      <c r="B2547" t="s">
        <v>278</v>
      </c>
      <c r="C2547" t="s">
        <v>236</v>
      </c>
      <c r="D2547" t="s">
        <v>21</v>
      </c>
      <c r="E2547">
        <v>98405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43501</v>
      </c>
      <c r="L2547" t="s">
        <v>26</v>
      </c>
      <c r="N2547" t="s">
        <v>24</v>
      </c>
    </row>
    <row r="2548" spans="1:14" x14ac:dyDescent="0.25">
      <c r="A2548" t="s">
        <v>5276</v>
      </c>
      <c r="B2548" t="s">
        <v>5277</v>
      </c>
      <c r="C2548" t="s">
        <v>236</v>
      </c>
      <c r="D2548" t="s">
        <v>21</v>
      </c>
      <c r="E2548">
        <v>98405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43501</v>
      </c>
      <c r="L2548" t="s">
        <v>26</v>
      </c>
      <c r="N2548" t="s">
        <v>24</v>
      </c>
    </row>
    <row r="2549" spans="1:14" x14ac:dyDescent="0.25">
      <c r="A2549" t="s">
        <v>5278</v>
      </c>
      <c r="B2549" t="s">
        <v>5279</v>
      </c>
      <c r="C2549" t="s">
        <v>5280</v>
      </c>
      <c r="D2549" t="s">
        <v>21</v>
      </c>
      <c r="E2549">
        <v>98260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43501</v>
      </c>
      <c r="L2549" t="s">
        <v>26</v>
      </c>
      <c r="N2549" t="s">
        <v>24</v>
      </c>
    </row>
    <row r="2550" spans="1:14" x14ac:dyDescent="0.25">
      <c r="A2550" t="s">
        <v>5281</v>
      </c>
      <c r="B2550" t="s">
        <v>5282</v>
      </c>
      <c r="C2550" t="s">
        <v>388</v>
      </c>
      <c r="D2550" t="s">
        <v>21</v>
      </c>
      <c r="E2550">
        <v>98930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43500</v>
      </c>
      <c r="L2550" t="s">
        <v>26</v>
      </c>
      <c r="N2550" t="s">
        <v>24</v>
      </c>
    </row>
    <row r="2551" spans="1:14" x14ac:dyDescent="0.25">
      <c r="A2551" t="s">
        <v>3322</v>
      </c>
      <c r="B2551" t="s">
        <v>5283</v>
      </c>
      <c r="C2551" t="s">
        <v>92</v>
      </c>
      <c r="D2551" t="s">
        <v>21</v>
      </c>
      <c r="E2551">
        <v>98273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43500</v>
      </c>
      <c r="L2551" t="s">
        <v>26</v>
      </c>
      <c r="N2551" t="s">
        <v>24</v>
      </c>
    </row>
    <row r="2552" spans="1:14" x14ac:dyDescent="0.25">
      <c r="A2552" t="s">
        <v>5284</v>
      </c>
      <c r="B2552" t="s">
        <v>5285</v>
      </c>
      <c r="C2552" t="s">
        <v>1283</v>
      </c>
      <c r="D2552" t="s">
        <v>21</v>
      </c>
      <c r="E2552">
        <v>98801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43499</v>
      </c>
      <c r="L2552" t="s">
        <v>26</v>
      </c>
      <c r="N2552" t="s">
        <v>24</v>
      </c>
    </row>
    <row r="2553" spans="1:14" x14ac:dyDescent="0.25">
      <c r="A2553" t="s">
        <v>5286</v>
      </c>
      <c r="B2553" t="s">
        <v>5287</v>
      </c>
      <c r="C2553" t="s">
        <v>1283</v>
      </c>
      <c r="D2553" t="s">
        <v>21</v>
      </c>
      <c r="E2553">
        <v>98802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43499</v>
      </c>
      <c r="L2553" t="s">
        <v>26</v>
      </c>
      <c r="N2553" t="s">
        <v>24</v>
      </c>
    </row>
    <row r="2554" spans="1:14" x14ac:dyDescent="0.25">
      <c r="A2554" t="s">
        <v>5288</v>
      </c>
      <c r="B2554" t="s">
        <v>5289</v>
      </c>
      <c r="C2554" t="s">
        <v>53</v>
      </c>
      <c r="D2554" t="s">
        <v>21</v>
      </c>
      <c r="E2554">
        <v>98815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43499</v>
      </c>
      <c r="L2554" t="s">
        <v>26</v>
      </c>
      <c r="N2554" t="s">
        <v>24</v>
      </c>
    </row>
    <row r="2555" spans="1:14" x14ac:dyDescent="0.25">
      <c r="A2555" t="s">
        <v>5290</v>
      </c>
      <c r="B2555" t="s">
        <v>5291</v>
      </c>
      <c r="C2555" t="s">
        <v>1283</v>
      </c>
      <c r="D2555" t="s">
        <v>21</v>
      </c>
      <c r="E2555">
        <v>98802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43499</v>
      </c>
      <c r="L2555" t="s">
        <v>26</v>
      </c>
      <c r="N2555" t="s">
        <v>24</v>
      </c>
    </row>
    <row r="2556" spans="1:14" x14ac:dyDescent="0.25">
      <c r="A2556" t="s">
        <v>3268</v>
      </c>
      <c r="B2556" t="s">
        <v>5292</v>
      </c>
      <c r="C2556" t="s">
        <v>1283</v>
      </c>
      <c r="D2556" t="s">
        <v>21</v>
      </c>
      <c r="E2556">
        <v>98802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43499</v>
      </c>
      <c r="L2556" t="s">
        <v>26</v>
      </c>
      <c r="N2556" t="s">
        <v>24</v>
      </c>
    </row>
    <row r="2557" spans="1:14" x14ac:dyDescent="0.25">
      <c r="A2557" t="s">
        <v>5293</v>
      </c>
      <c r="B2557" t="s">
        <v>5294</v>
      </c>
      <c r="C2557" t="s">
        <v>1283</v>
      </c>
      <c r="D2557" t="s">
        <v>21</v>
      </c>
      <c r="E2557">
        <v>98802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43499</v>
      </c>
      <c r="L2557" t="s">
        <v>26</v>
      </c>
      <c r="N2557" t="s">
        <v>24</v>
      </c>
    </row>
    <row r="2558" spans="1:14" x14ac:dyDescent="0.25">
      <c r="A2558" t="s">
        <v>5295</v>
      </c>
      <c r="B2558" t="s">
        <v>5296</v>
      </c>
      <c r="C2558" t="s">
        <v>142</v>
      </c>
      <c r="D2558" t="s">
        <v>21</v>
      </c>
      <c r="E2558">
        <v>98908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43499</v>
      </c>
      <c r="L2558" t="s">
        <v>26</v>
      </c>
      <c r="N2558" t="s">
        <v>24</v>
      </c>
    </row>
    <row r="2559" spans="1:14" x14ac:dyDescent="0.25">
      <c r="A2559" t="s">
        <v>5297</v>
      </c>
      <c r="B2559" t="s">
        <v>5298</v>
      </c>
      <c r="C2559" t="s">
        <v>388</v>
      </c>
      <c r="D2559" t="s">
        <v>21</v>
      </c>
      <c r="E2559">
        <v>98930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43499</v>
      </c>
      <c r="L2559" t="s">
        <v>26</v>
      </c>
      <c r="N2559" t="s">
        <v>24</v>
      </c>
    </row>
    <row r="2560" spans="1:14" x14ac:dyDescent="0.25">
      <c r="A2560" t="s">
        <v>5299</v>
      </c>
      <c r="B2560" t="s">
        <v>5300</v>
      </c>
      <c r="C2560" t="s">
        <v>388</v>
      </c>
      <c r="D2560" t="s">
        <v>21</v>
      </c>
      <c r="E2560">
        <v>98930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43499</v>
      </c>
      <c r="L2560" t="s">
        <v>26</v>
      </c>
      <c r="N2560" t="s">
        <v>24</v>
      </c>
    </row>
    <row r="2561" spans="1:14" x14ac:dyDescent="0.25">
      <c r="A2561" t="s">
        <v>2037</v>
      </c>
      <c r="B2561" t="s">
        <v>5301</v>
      </c>
      <c r="C2561" t="s">
        <v>1283</v>
      </c>
      <c r="D2561" t="s">
        <v>21</v>
      </c>
      <c r="E2561">
        <v>98802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43499</v>
      </c>
      <c r="L2561" t="s">
        <v>26</v>
      </c>
      <c r="N2561" t="s">
        <v>24</v>
      </c>
    </row>
    <row r="2562" spans="1:14" x14ac:dyDescent="0.25">
      <c r="A2562" t="s">
        <v>5302</v>
      </c>
      <c r="B2562" t="s">
        <v>5303</v>
      </c>
      <c r="C2562" t="s">
        <v>1283</v>
      </c>
      <c r="D2562" t="s">
        <v>21</v>
      </c>
      <c r="E2562">
        <v>98802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43498</v>
      </c>
      <c r="L2562" t="s">
        <v>26</v>
      </c>
      <c r="N2562" t="s">
        <v>24</v>
      </c>
    </row>
    <row r="2563" spans="1:14" x14ac:dyDescent="0.25">
      <c r="A2563" t="s">
        <v>5304</v>
      </c>
      <c r="B2563" t="s">
        <v>5305</v>
      </c>
      <c r="C2563" t="s">
        <v>1283</v>
      </c>
      <c r="D2563" t="s">
        <v>21</v>
      </c>
      <c r="E2563">
        <v>98802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43498</v>
      </c>
      <c r="L2563" t="s">
        <v>26</v>
      </c>
      <c r="N2563" t="s">
        <v>24</v>
      </c>
    </row>
    <row r="2564" spans="1:14" x14ac:dyDescent="0.25">
      <c r="A2564" t="s">
        <v>5306</v>
      </c>
      <c r="B2564" t="s">
        <v>5307</v>
      </c>
      <c r="C2564" t="s">
        <v>339</v>
      </c>
      <c r="D2564" t="s">
        <v>21</v>
      </c>
      <c r="E2564">
        <v>98848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43498</v>
      </c>
      <c r="L2564" t="s">
        <v>26</v>
      </c>
      <c r="N2564" t="s">
        <v>24</v>
      </c>
    </row>
    <row r="2565" spans="1:14" x14ac:dyDescent="0.25">
      <c r="A2565" t="s">
        <v>5308</v>
      </c>
      <c r="B2565" t="s">
        <v>5309</v>
      </c>
      <c r="C2565" t="s">
        <v>186</v>
      </c>
      <c r="D2565" t="s">
        <v>21</v>
      </c>
      <c r="E2565">
        <v>98823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43498</v>
      </c>
      <c r="L2565" t="s">
        <v>26</v>
      </c>
      <c r="N2565" t="s">
        <v>24</v>
      </c>
    </row>
    <row r="2566" spans="1:14" x14ac:dyDescent="0.25">
      <c r="A2566" t="s">
        <v>5310</v>
      </c>
      <c r="B2566" t="s">
        <v>5311</v>
      </c>
      <c r="C2566" t="s">
        <v>1283</v>
      </c>
      <c r="D2566" t="s">
        <v>21</v>
      </c>
      <c r="E2566">
        <v>98802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43498</v>
      </c>
      <c r="L2566" t="s">
        <v>26</v>
      </c>
      <c r="N2566" t="s">
        <v>24</v>
      </c>
    </row>
    <row r="2567" spans="1:14" x14ac:dyDescent="0.25">
      <c r="A2567" t="s">
        <v>5312</v>
      </c>
      <c r="B2567" t="s">
        <v>5313</v>
      </c>
      <c r="C2567" t="s">
        <v>1283</v>
      </c>
      <c r="D2567" t="s">
        <v>21</v>
      </c>
      <c r="E2567">
        <v>98802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43498</v>
      </c>
      <c r="L2567" t="s">
        <v>26</v>
      </c>
      <c r="N2567" t="s">
        <v>24</v>
      </c>
    </row>
    <row r="2568" spans="1:14" x14ac:dyDescent="0.25">
      <c r="A2568" t="s">
        <v>5314</v>
      </c>
      <c r="B2568" t="s">
        <v>5315</v>
      </c>
      <c r="C2568" t="s">
        <v>339</v>
      </c>
      <c r="D2568" t="s">
        <v>21</v>
      </c>
      <c r="E2568">
        <v>98848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43498</v>
      </c>
      <c r="L2568" t="s">
        <v>26</v>
      </c>
      <c r="N2568" t="s">
        <v>24</v>
      </c>
    </row>
    <row r="2569" spans="1:14" x14ac:dyDescent="0.25">
      <c r="A2569" t="s">
        <v>5316</v>
      </c>
      <c r="B2569" t="s">
        <v>5317</v>
      </c>
      <c r="C2569" t="s">
        <v>186</v>
      </c>
      <c r="D2569" t="s">
        <v>21</v>
      </c>
      <c r="E2569">
        <v>98823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43498</v>
      </c>
      <c r="L2569" t="s">
        <v>26</v>
      </c>
      <c r="N2569" t="s">
        <v>24</v>
      </c>
    </row>
    <row r="2570" spans="1:14" x14ac:dyDescent="0.25">
      <c r="A2570" t="s">
        <v>5318</v>
      </c>
      <c r="B2570" t="s">
        <v>5319</v>
      </c>
      <c r="C2570" t="s">
        <v>339</v>
      </c>
      <c r="D2570" t="s">
        <v>21</v>
      </c>
      <c r="E2570">
        <v>98848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43498</v>
      </c>
      <c r="L2570" t="s">
        <v>26</v>
      </c>
      <c r="N2570" t="s">
        <v>24</v>
      </c>
    </row>
    <row r="2571" spans="1:14" x14ac:dyDescent="0.25">
      <c r="A2571" t="s">
        <v>5320</v>
      </c>
      <c r="B2571" t="s">
        <v>5321</v>
      </c>
      <c r="C2571" t="s">
        <v>339</v>
      </c>
      <c r="D2571" t="s">
        <v>21</v>
      </c>
      <c r="E2571">
        <v>98848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43498</v>
      </c>
      <c r="L2571" t="s">
        <v>26</v>
      </c>
      <c r="N2571" t="s">
        <v>24</v>
      </c>
    </row>
    <row r="2572" spans="1:14" x14ac:dyDescent="0.25">
      <c r="A2572" t="s">
        <v>5322</v>
      </c>
      <c r="B2572" t="s">
        <v>5323</v>
      </c>
      <c r="C2572" t="s">
        <v>907</v>
      </c>
      <c r="D2572" t="s">
        <v>21</v>
      </c>
      <c r="E2572">
        <v>98221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43497</v>
      </c>
      <c r="L2572" t="s">
        <v>26</v>
      </c>
      <c r="N2572" t="s">
        <v>24</v>
      </c>
    </row>
    <row r="2573" spans="1:14" x14ac:dyDescent="0.25">
      <c r="A2573" t="s">
        <v>5324</v>
      </c>
      <c r="B2573" t="s">
        <v>5325</v>
      </c>
      <c r="C2573" t="s">
        <v>907</v>
      </c>
      <c r="D2573" t="s">
        <v>21</v>
      </c>
      <c r="E2573">
        <v>98221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43497</v>
      </c>
      <c r="L2573" t="s">
        <v>26</v>
      </c>
      <c r="N2573" t="s">
        <v>24</v>
      </c>
    </row>
    <row r="2574" spans="1:14" x14ac:dyDescent="0.25">
      <c r="A2574" t="s">
        <v>5326</v>
      </c>
      <c r="B2574" t="s">
        <v>5327</v>
      </c>
      <c r="C2574" t="s">
        <v>907</v>
      </c>
      <c r="D2574" t="s">
        <v>21</v>
      </c>
      <c r="E2574">
        <v>98221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43497</v>
      </c>
      <c r="L2574" t="s">
        <v>26</v>
      </c>
      <c r="N2574" t="s">
        <v>24</v>
      </c>
    </row>
    <row r="2575" spans="1:14" x14ac:dyDescent="0.25">
      <c r="A2575" t="s">
        <v>5328</v>
      </c>
      <c r="B2575" t="s">
        <v>5329</v>
      </c>
      <c r="C2575" t="s">
        <v>4622</v>
      </c>
      <c r="D2575" t="s">
        <v>21</v>
      </c>
      <c r="E2575">
        <v>98327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43497</v>
      </c>
      <c r="L2575" t="s">
        <v>26</v>
      </c>
      <c r="N2575" t="s">
        <v>24</v>
      </c>
    </row>
    <row r="2576" spans="1:14" x14ac:dyDescent="0.25">
      <c r="A2576" t="s">
        <v>5330</v>
      </c>
      <c r="B2576" t="s">
        <v>5331</v>
      </c>
      <c r="C2576" t="s">
        <v>886</v>
      </c>
      <c r="D2576" t="s">
        <v>21</v>
      </c>
      <c r="E2576">
        <v>98223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43497</v>
      </c>
      <c r="L2576" t="s">
        <v>26</v>
      </c>
      <c r="N2576" t="s">
        <v>24</v>
      </c>
    </row>
    <row r="2577" spans="1:14" x14ac:dyDescent="0.25">
      <c r="A2577" t="s">
        <v>2558</v>
      </c>
      <c r="B2577" t="s">
        <v>5332</v>
      </c>
      <c r="C2577" t="s">
        <v>886</v>
      </c>
      <c r="D2577" t="s">
        <v>21</v>
      </c>
      <c r="E2577">
        <v>98223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43497</v>
      </c>
      <c r="L2577" t="s">
        <v>26</v>
      </c>
      <c r="N2577" t="s">
        <v>24</v>
      </c>
    </row>
    <row r="2578" spans="1:14" x14ac:dyDescent="0.25">
      <c r="A2578" t="s">
        <v>5333</v>
      </c>
      <c r="B2578" t="s">
        <v>5334</v>
      </c>
      <c r="C2578" t="s">
        <v>907</v>
      </c>
      <c r="D2578" t="s">
        <v>21</v>
      </c>
      <c r="E2578">
        <v>98221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43497</v>
      </c>
      <c r="L2578" t="s">
        <v>26</v>
      </c>
      <c r="N2578" t="s">
        <v>24</v>
      </c>
    </row>
    <row r="2579" spans="1:14" x14ac:dyDescent="0.25">
      <c r="A2579" t="s">
        <v>5335</v>
      </c>
      <c r="B2579" t="s">
        <v>5336</v>
      </c>
      <c r="C2579" t="s">
        <v>907</v>
      </c>
      <c r="D2579" t="s">
        <v>21</v>
      </c>
      <c r="E2579">
        <v>98221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43497</v>
      </c>
      <c r="L2579" t="s">
        <v>26</v>
      </c>
      <c r="N2579" t="s">
        <v>24</v>
      </c>
    </row>
    <row r="2580" spans="1:14" x14ac:dyDescent="0.25">
      <c r="A2580" t="s">
        <v>5337</v>
      </c>
      <c r="B2580" t="s">
        <v>5338</v>
      </c>
      <c r="C2580" t="s">
        <v>907</v>
      </c>
      <c r="D2580" t="s">
        <v>21</v>
      </c>
      <c r="E2580">
        <v>98221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43497</v>
      </c>
      <c r="L2580" t="s">
        <v>26</v>
      </c>
      <c r="N2580" t="s">
        <v>24</v>
      </c>
    </row>
    <row r="2581" spans="1:14" x14ac:dyDescent="0.25">
      <c r="A2581" t="s">
        <v>5339</v>
      </c>
      <c r="B2581" t="s">
        <v>5340</v>
      </c>
      <c r="C2581" t="s">
        <v>907</v>
      </c>
      <c r="D2581" t="s">
        <v>21</v>
      </c>
      <c r="E2581">
        <v>98221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43497</v>
      </c>
      <c r="L2581" t="s">
        <v>26</v>
      </c>
      <c r="N2581" t="s">
        <v>24</v>
      </c>
    </row>
    <row r="2582" spans="1:14" x14ac:dyDescent="0.25">
      <c r="A2582" t="s">
        <v>77</v>
      </c>
      <c r="B2582" t="s">
        <v>5341</v>
      </c>
      <c r="C2582" t="s">
        <v>907</v>
      </c>
      <c r="D2582" t="s">
        <v>21</v>
      </c>
      <c r="E2582">
        <v>98221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43497</v>
      </c>
      <c r="L2582" t="s">
        <v>26</v>
      </c>
      <c r="N2582" t="s">
        <v>24</v>
      </c>
    </row>
    <row r="2583" spans="1:14" x14ac:dyDescent="0.25">
      <c r="A2583" t="s">
        <v>5342</v>
      </c>
      <c r="B2583" t="s">
        <v>5343</v>
      </c>
      <c r="C2583" t="s">
        <v>907</v>
      </c>
      <c r="D2583" t="s">
        <v>21</v>
      </c>
      <c r="E2583">
        <v>98221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43497</v>
      </c>
      <c r="L2583" t="s">
        <v>26</v>
      </c>
      <c r="N2583" t="s">
        <v>24</v>
      </c>
    </row>
    <row r="2584" spans="1:14" x14ac:dyDescent="0.25">
      <c r="A2584" t="s">
        <v>5344</v>
      </c>
      <c r="B2584" t="s">
        <v>5345</v>
      </c>
      <c r="C2584" t="s">
        <v>283</v>
      </c>
      <c r="D2584" t="s">
        <v>21</v>
      </c>
      <c r="E2584">
        <v>98466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43496</v>
      </c>
      <c r="L2584" t="s">
        <v>26</v>
      </c>
      <c r="N2584" t="s">
        <v>24</v>
      </c>
    </row>
    <row r="2585" spans="1:14" x14ac:dyDescent="0.25">
      <c r="A2585" t="s">
        <v>5346</v>
      </c>
      <c r="B2585" t="s">
        <v>5347</v>
      </c>
      <c r="C2585" t="s">
        <v>236</v>
      </c>
      <c r="D2585" t="s">
        <v>21</v>
      </c>
      <c r="E2585">
        <v>98403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43496</v>
      </c>
      <c r="L2585" t="s">
        <v>26</v>
      </c>
      <c r="N2585" t="s">
        <v>24</v>
      </c>
    </row>
    <row r="2586" spans="1:14" x14ac:dyDescent="0.25">
      <c r="A2586" t="s">
        <v>5348</v>
      </c>
      <c r="B2586" t="s">
        <v>5349</v>
      </c>
      <c r="C2586" t="s">
        <v>283</v>
      </c>
      <c r="D2586" t="s">
        <v>21</v>
      </c>
      <c r="E2586">
        <v>98466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43496</v>
      </c>
      <c r="L2586" t="s">
        <v>26</v>
      </c>
      <c r="N2586" t="s">
        <v>24</v>
      </c>
    </row>
    <row r="2587" spans="1:14" x14ac:dyDescent="0.25">
      <c r="A2587" t="s">
        <v>5350</v>
      </c>
      <c r="B2587" t="s">
        <v>5351</v>
      </c>
      <c r="C2587" t="s">
        <v>236</v>
      </c>
      <c r="D2587" t="s">
        <v>21</v>
      </c>
      <c r="E2587">
        <v>98409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43496</v>
      </c>
      <c r="L2587" t="s">
        <v>26</v>
      </c>
      <c r="N2587" t="s">
        <v>24</v>
      </c>
    </row>
    <row r="2588" spans="1:14" x14ac:dyDescent="0.25">
      <c r="A2588" t="s">
        <v>5352</v>
      </c>
      <c r="B2588" t="s">
        <v>5353</v>
      </c>
      <c r="C2588" t="s">
        <v>215</v>
      </c>
      <c r="D2588" t="s">
        <v>21</v>
      </c>
      <c r="E2588">
        <v>98023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43496</v>
      </c>
      <c r="L2588" t="s">
        <v>26</v>
      </c>
      <c r="N2588" t="s">
        <v>24</v>
      </c>
    </row>
    <row r="2589" spans="1:14" x14ac:dyDescent="0.25">
      <c r="A2589" t="s">
        <v>5355</v>
      </c>
      <c r="B2589" t="s">
        <v>5356</v>
      </c>
      <c r="C2589" t="s">
        <v>283</v>
      </c>
      <c r="D2589" t="s">
        <v>21</v>
      </c>
      <c r="E2589">
        <v>98466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43496</v>
      </c>
      <c r="L2589" t="s">
        <v>26</v>
      </c>
      <c r="N2589" t="s">
        <v>24</v>
      </c>
    </row>
    <row r="2590" spans="1:14" x14ac:dyDescent="0.25">
      <c r="A2590" t="s">
        <v>5357</v>
      </c>
      <c r="B2590" t="s">
        <v>5358</v>
      </c>
      <c r="C2590" t="s">
        <v>443</v>
      </c>
      <c r="D2590" t="s">
        <v>21</v>
      </c>
      <c r="E2590">
        <v>98057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43496</v>
      </c>
      <c r="L2590" t="s">
        <v>26</v>
      </c>
      <c r="N2590" t="s">
        <v>24</v>
      </c>
    </row>
    <row r="2591" spans="1:14" x14ac:dyDescent="0.25">
      <c r="A2591" t="s">
        <v>5359</v>
      </c>
      <c r="B2591" t="s">
        <v>5360</v>
      </c>
      <c r="C2591" t="s">
        <v>1270</v>
      </c>
      <c r="D2591" t="s">
        <v>21</v>
      </c>
      <c r="E2591">
        <v>98011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43496</v>
      </c>
      <c r="L2591" t="s">
        <v>26</v>
      </c>
      <c r="N2591" t="s">
        <v>24</v>
      </c>
    </row>
    <row r="2592" spans="1:14" x14ac:dyDescent="0.25">
      <c r="A2592" t="s">
        <v>953</v>
      </c>
      <c r="B2592" t="s">
        <v>5361</v>
      </c>
      <c r="C2592" t="s">
        <v>165</v>
      </c>
      <c r="D2592" t="s">
        <v>21</v>
      </c>
      <c r="E2592">
        <v>98373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43496</v>
      </c>
      <c r="L2592" t="s">
        <v>26</v>
      </c>
      <c r="N2592" t="s">
        <v>24</v>
      </c>
    </row>
    <row r="2593" spans="1:14" x14ac:dyDescent="0.25">
      <c r="A2593" t="s">
        <v>5362</v>
      </c>
      <c r="B2593" t="s">
        <v>5363</v>
      </c>
      <c r="C2593" t="s">
        <v>443</v>
      </c>
      <c r="D2593" t="s">
        <v>21</v>
      </c>
      <c r="E2593">
        <v>98055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43496</v>
      </c>
      <c r="L2593" t="s">
        <v>26</v>
      </c>
      <c r="N2593" t="s">
        <v>24</v>
      </c>
    </row>
    <row r="2594" spans="1:14" x14ac:dyDescent="0.25">
      <c r="A2594" t="s">
        <v>356</v>
      </c>
      <c r="B2594" t="s">
        <v>5364</v>
      </c>
      <c r="C2594" t="s">
        <v>5365</v>
      </c>
      <c r="D2594" t="s">
        <v>21</v>
      </c>
      <c r="E2594">
        <v>98391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43496</v>
      </c>
      <c r="L2594" t="s">
        <v>26</v>
      </c>
      <c r="N2594" t="s">
        <v>24</v>
      </c>
    </row>
    <row r="2595" spans="1:14" x14ac:dyDescent="0.25">
      <c r="A2595" t="s">
        <v>5366</v>
      </c>
      <c r="B2595" t="s">
        <v>5367</v>
      </c>
      <c r="C2595" t="s">
        <v>4622</v>
      </c>
      <c r="D2595" t="s">
        <v>21</v>
      </c>
      <c r="E2595">
        <v>98327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43496</v>
      </c>
      <c r="L2595" t="s">
        <v>26</v>
      </c>
      <c r="N2595" t="s">
        <v>24</v>
      </c>
    </row>
    <row r="2596" spans="1:14" x14ac:dyDescent="0.25">
      <c r="A2596" t="s">
        <v>827</v>
      </c>
      <c r="B2596" t="s">
        <v>828</v>
      </c>
      <c r="C2596" t="s">
        <v>20</v>
      </c>
      <c r="D2596" t="s">
        <v>21</v>
      </c>
      <c r="E2596">
        <v>98101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43496</v>
      </c>
      <c r="L2596" t="s">
        <v>26</v>
      </c>
      <c r="N2596" t="s">
        <v>24</v>
      </c>
    </row>
    <row r="2597" spans="1:14" x14ac:dyDescent="0.25">
      <c r="A2597" t="s">
        <v>5368</v>
      </c>
      <c r="B2597" t="s">
        <v>5369</v>
      </c>
      <c r="C2597" t="s">
        <v>1270</v>
      </c>
      <c r="D2597" t="s">
        <v>21</v>
      </c>
      <c r="E2597">
        <v>98012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43496</v>
      </c>
      <c r="L2597" t="s">
        <v>26</v>
      </c>
      <c r="N2597" t="s">
        <v>24</v>
      </c>
    </row>
    <row r="2598" spans="1:14" x14ac:dyDescent="0.25">
      <c r="A2598" t="s">
        <v>2103</v>
      </c>
      <c r="B2598" t="s">
        <v>5370</v>
      </c>
      <c r="C2598" t="s">
        <v>286</v>
      </c>
      <c r="D2598" t="s">
        <v>21</v>
      </c>
      <c r="E2598">
        <v>98506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43496</v>
      </c>
      <c r="L2598" t="s">
        <v>26</v>
      </c>
      <c r="N2598" t="s">
        <v>24</v>
      </c>
    </row>
    <row r="2599" spans="1:14" x14ac:dyDescent="0.25">
      <c r="A2599" t="s">
        <v>5371</v>
      </c>
      <c r="B2599" t="s">
        <v>5372</v>
      </c>
      <c r="C2599" t="s">
        <v>108</v>
      </c>
      <c r="D2599" t="s">
        <v>21</v>
      </c>
      <c r="E2599">
        <v>98201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43496</v>
      </c>
      <c r="L2599" t="s">
        <v>26</v>
      </c>
      <c r="N2599" t="s">
        <v>24</v>
      </c>
    </row>
    <row r="2600" spans="1:14" x14ac:dyDescent="0.25">
      <c r="A2600" t="s">
        <v>5373</v>
      </c>
      <c r="B2600" t="s">
        <v>5374</v>
      </c>
      <c r="C2600" t="s">
        <v>236</v>
      </c>
      <c r="D2600" t="s">
        <v>21</v>
      </c>
      <c r="E2600">
        <v>98405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43496</v>
      </c>
      <c r="L2600" t="s">
        <v>26</v>
      </c>
      <c r="N2600" t="s">
        <v>24</v>
      </c>
    </row>
    <row r="2601" spans="1:14" x14ac:dyDescent="0.25">
      <c r="A2601" t="s">
        <v>194</v>
      </c>
      <c r="B2601" t="s">
        <v>1501</v>
      </c>
      <c r="C2601" t="s">
        <v>20</v>
      </c>
      <c r="D2601" t="s">
        <v>21</v>
      </c>
      <c r="E2601">
        <v>98103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43496</v>
      </c>
      <c r="L2601" t="s">
        <v>26</v>
      </c>
      <c r="N2601" t="s">
        <v>24</v>
      </c>
    </row>
    <row r="2602" spans="1:14" x14ac:dyDescent="0.25">
      <c r="A2602" t="s">
        <v>5375</v>
      </c>
      <c r="B2602" t="s">
        <v>5376</v>
      </c>
      <c r="C2602" t="s">
        <v>108</v>
      </c>
      <c r="D2602" t="s">
        <v>21</v>
      </c>
      <c r="E2602">
        <v>98201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43496</v>
      </c>
      <c r="L2602" t="s">
        <v>26</v>
      </c>
      <c r="N2602" t="s">
        <v>24</v>
      </c>
    </row>
    <row r="2603" spans="1:14" x14ac:dyDescent="0.25">
      <c r="A2603" t="s">
        <v>1369</v>
      </c>
      <c r="B2603" t="s">
        <v>5377</v>
      </c>
      <c r="C2603" t="s">
        <v>236</v>
      </c>
      <c r="D2603" t="s">
        <v>21</v>
      </c>
      <c r="E2603">
        <v>98418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43496</v>
      </c>
      <c r="L2603" t="s">
        <v>26</v>
      </c>
      <c r="N2603" t="s">
        <v>24</v>
      </c>
    </row>
    <row r="2604" spans="1:14" x14ac:dyDescent="0.25">
      <c r="A2604" t="s">
        <v>5378</v>
      </c>
      <c r="B2604" t="s">
        <v>5379</v>
      </c>
      <c r="C2604" t="s">
        <v>209</v>
      </c>
      <c r="D2604" t="s">
        <v>21</v>
      </c>
      <c r="E2604">
        <v>98032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43496</v>
      </c>
      <c r="L2604" t="s">
        <v>26</v>
      </c>
      <c r="N2604" t="s">
        <v>24</v>
      </c>
    </row>
    <row r="2605" spans="1:14" x14ac:dyDescent="0.25">
      <c r="A2605" t="s">
        <v>1383</v>
      </c>
      <c r="B2605" t="s">
        <v>5380</v>
      </c>
      <c r="C2605" t="s">
        <v>108</v>
      </c>
      <c r="D2605" t="s">
        <v>21</v>
      </c>
      <c r="E2605">
        <v>98201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43496</v>
      </c>
      <c r="L2605" t="s">
        <v>26</v>
      </c>
      <c r="N2605" t="s">
        <v>24</v>
      </c>
    </row>
    <row r="2606" spans="1:14" x14ac:dyDescent="0.25">
      <c r="A2606" t="s">
        <v>5381</v>
      </c>
      <c r="B2606" t="s">
        <v>5382</v>
      </c>
      <c r="C2606" t="s">
        <v>215</v>
      </c>
      <c r="D2606" t="s">
        <v>21</v>
      </c>
      <c r="E2606">
        <v>98003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43496</v>
      </c>
      <c r="L2606" t="s">
        <v>26</v>
      </c>
      <c r="N2606" t="s">
        <v>24</v>
      </c>
    </row>
    <row r="2607" spans="1:14" x14ac:dyDescent="0.25">
      <c r="A2607" t="s">
        <v>5383</v>
      </c>
      <c r="B2607" t="s">
        <v>5384</v>
      </c>
      <c r="C2607" t="s">
        <v>470</v>
      </c>
      <c r="D2607" t="s">
        <v>21</v>
      </c>
      <c r="E2607">
        <v>98166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43495</v>
      </c>
      <c r="L2607" t="s">
        <v>26</v>
      </c>
      <c r="N2607" t="s">
        <v>24</v>
      </c>
    </row>
    <row r="2608" spans="1:14" x14ac:dyDescent="0.25">
      <c r="A2608" t="s">
        <v>5385</v>
      </c>
      <c r="B2608" t="s">
        <v>5386</v>
      </c>
      <c r="C2608" t="s">
        <v>165</v>
      </c>
      <c r="D2608" t="s">
        <v>21</v>
      </c>
      <c r="E2608">
        <v>98373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43495</v>
      </c>
      <c r="L2608" t="s">
        <v>26</v>
      </c>
      <c r="N2608" t="s">
        <v>24</v>
      </c>
    </row>
    <row r="2609" spans="1:14" x14ac:dyDescent="0.25">
      <c r="A2609" t="s">
        <v>5387</v>
      </c>
      <c r="B2609" t="s">
        <v>5388</v>
      </c>
      <c r="C2609" t="s">
        <v>165</v>
      </c>
      <c r="D2609" t="s">
        <v>21</v>
      </c>
      <c r="E2609">
        <v>98374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43495</v>
      </c>
      <c r="L2609" t="s">
        <v>26</v>
      </c>
      <c r="N2609" t="s">
        <v>24</v>
      </c>
    </row>
    <row r="2610" spans="1:14" x14ac:dyDescent="0.25">
      <c r="A2610" t="s">
        <v>5389</v>
      </c>
      <c r="B2610" t="s">
        <v>5390</v>
      </c>
      <c r="C2610" t="s">
        <v>443</v>
      </c>
      <c r="D2610" t="s">
        <v>21</v>
      </c>
      <c r="E2610">
        <v>98055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43495</v>
      </c>
      <c r="L2610" t="s">
        <v>26</v>
      </c>
      <c r="N2610" t="s">
        <v>24</v>
      </c>
    </row>
    <row r="2611" spans="1:14" x14ac:dyDescent="0.25">
      <c r="A2611" t="s">
        <v>5391</v>
      </c>
      <c r="B2611" t="s">
        <v>5392</v>
      </c>
      <c r="C2611" t="s">
        <v>470</v>
      </c>
      <c r="D2611" t="s">
        <v>21</v>
      </c>
      <c r="E2611">
        <v>98166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43495</v>
      </c>
      <c r="L2611" t="s">
        <v>26</v>
      </c>
      <c r="N2611" t="s">
        <v>24</v>
      </c>
    </row>
    <row r="2612" spans="1:14" x14ac:dyDescent="0.25">
      <c r="A2612" t="s">
        <v>5393</v>
      </c>
      <c r="B2612" t="s">
        <v>5394</v>
      </c>
      <c r="C2612" t="s">
        <v>470</v>
      </c>
      <c r="D2612" t="s">
        <v>21</v>
      </c>
      <c r="E2612">
        <v>98168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43495</v>
      </c>
      <c r="L2612" t="s">
        <v>26</v>
      </c>
      <c r="N2612" t="s">
        <v>24</v>
      </c>
    </row>
    <row r="2613" spans="1:14" x14ac:dyDescent="0.25">
      <c r="A2613" t="s">
        <v>5395</v>
      </c>
      <c r="B2613" t="s">
        <v>5396</v>
      </c>
      <c r="C2613" t="s">
        <v>165</v>
      </c>
      <c r="D2613" t="s">
        <v>21</v>
      </c>
      <c r="E2613">
        <v>98373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43495</v>
      </c>
      <c r="L2613" t="s">
        <v>26</v>
      </c>
      <c r="N2613" t="s">
        <v>24</v>
      </c>
    </row>
    <row r="2614" spans="1:14" x14ac:dyDescent="0.25">
      <c r="A2614" t="s">
        <v>5397</v>
      </c>
      <c r="B2614" t="s">
        <v>5398</v>
      </c>
      <c r="C2614" t="s">
        <v>165</v>
      </c>
      <c r="D2614" t="s">
        <v>21</v>
      </c>
      <c r="E2614">
        <v>98375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43495</v>
      </c>
      <c r="L2614" t="s">
        <v>26</v>
      </c>
      <c r="N2614" t="s">
        <v>24</v>
      </c>
    </row>
    <row r="2615" spans="1:14" x14ac:dyDescent="0.25">
      <c r="A2615" t="s">
        <v>5399</v>
      </c>
      <c r="B2615" t="s">
        <v>5400</v>
      </c>
      <c r="C2615" t="s">
        <v>156</v>
      </c>
      <c r="D2615" t="s">
        <v>21</v>
      </c>
      <c r="E2615">
        <v>98390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43495</v>
      </c>
      <c r="L2615" t="s">
        <v>26</v>
      </c>
      <c r="N2615" t="s">
        <v>24</v>
      </c>
    </row>
    <row r="2616" spans="1:14" x14ac:dyDescent="0.25">
      <c r="A2616" t="s">
        <v>5401</v>
      </c>
      <c r="B2616" t="s">
        <v>5402</v>
      </c>
      <c r="C2616" t="s">
        <v>156</v>
      </c>
      <c r="D2616" t="s">
        <v>21</v>
      </c>
      <c r="E2616">
        <v>98390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43495</v>
      </c>
      <c r="L2616" t="s">
        <v>26</v>
      </c>
      <c r="N2616" t="s">
        <v>24</v>
      </c>
    </row>
    <row r="2617" spans="1:14" x14ac:dyDescent="0.25">
      <c r="A2617" t="s">
        <v>503</v>
      </c>
      <c r="B2617" t="s">
        <v>5403</v>
      </c>
      <c r="C2617" t="s">
        <v>165</v>
      </c>
      <c r="D2617" t="s">
        <v>21</v>
      </c>
      <c r="E2617">
        <v>98373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43495</v>
      </c>
      <c r="L2617" t="s">
        <v>26</v>
      </c>
      <c r="N2617" t="s">
        <v>24</v>
      </c>
    </row>
    <row r="2618" spans="1:14" x14ac:dyDescent="0.25">
      <c r="A2618" t="s">
        <v>5404</v>
      </c>
      <c r="B2618" t="s">
        <v>5405</v>
      </c>
      <c r="C2618" t="s">
        <v>470</v>
      </c>
      <c r="D2618" t="s">
        <v>21</v>
      </c>
      <c r="E2618">
        <v>98166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43495</v>
      </c>
      <c r="L2618" t="s">
        <v>26</v>
      </c>
      <c r="N2618" t="s">
        <v>24</v>
      </c>
    </row>
    <row r="2619" spans="1:14" x14ac:dyDescent="0.25">
      <c r="A2619" t="s">
        <v>2560</v>
      </c>
      <c r="B2619" t="s">
        <v>5406</v>
      </c>
      <c r="C2619" t="s">
        <v>156</v>
      </c>
      <c r="D2619" t="s">
        <v>21</v>
      </c>
      <c r="E2619">
        <v>98390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43495</v>
      </c>
      <c r="L2619" t="s">
        <v>26</v>
      </c>
      <c r="N2619" t="s">
        <v>24</v>
      </c>
    </row>
    <row r="2620" spans="1:14" x14ac:dyDescent="0.25">
      <c r="A2620" t="s">
        <v>5407</v>
      </c>
      <c r="B2620" t="s">
        <v>5408</v>
      </c>
      <c r="C2620" t="s">
        <v>470</v>
      </c>
      <c r="D2620" t="s">
        <v>21</v>
      </c>
      <c r="E2620">
        <v>98148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43495</v>
      </c>
      <c r="L2620" t="s">
        <v>26</v>
      </c>
      <c r="N2620" t="s">
        <v>24</v>
      </c>
    </row>
    <row r="2621" spans="1:14" x14ac:dyDescent="0.25">
      <c r="A2621" t="s">
        <v>5409</v>
      </c>
      <c r="B2621" t="s">
        <v>5410</v>
      </c>
      <c r="C2621" t="s">
        <v>165</v>
      </c>
      <c r="D2621" t="s">
        <v>21</v>
      </c>
      <c r="E2621">
        <v>98371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43495</v>
      </c>
      <c r="L2621" t="s">
        <v>26</v>
      </c>
      <c r="N2621" t="s">
        <v>24</v>
      </c>
    </row>
    <row r="2622" spans="1:14" x14ac:dyDescent="0.25">
      <c r="A2622" t="s">
        <v>2028</v>
      </c>
      <c r="B2622" t="s">
        <v>2029</v>
      </c>
      <c r="C2622" t="s">
        <v>142</v>
      </c>
      <c r="D2622" t="s">
        <v>21</v>
      </c>
      <c r="E2622">
        <v>98901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43495</v>
      </c>
      <c r="L2622" t="s">
        <v>26</v>
      </c>
      <c r="N2622" t="s">
        <v>24</v>
      </c>
    </row>
    <row r="2623" spans="1:14" x14ac:dyDescent="0.25">
      <c r="A2623" t="s">
        <v>356</v>
      </c>
      <c r="B2623" t="s">
        <v>2030</v>
      </c>
      <c r="C2623" t="s">
        <v>142</v>
      </c>
      <c r="D2623" t="s">
        <v>21</v>
      </c>
      <c r="E2623">
        <v>98901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43495</v>
      </c>
      <c r="L2623" t="s">
        <v>26</v>
      </c>
      <c r="N2623" t="s">
        <v>24</v>
      </c>
    </row>
    <row r="2624" spans="1:14" x14ac:dyDescent="0.25">
      <c r="A2624" t="s">
        <v>5411</v>
      </c>
      <c r="B2624" t="s">
        <v>5412</v>
      </c>
      <c r="C2624" t="s">
        <v>578</v>
      </c>
      <c r="D2624" t="s">
        <v>21</v>
      </c>
      <c r="E2624">
        <v>98321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43495</v>
      </c>
      <c r="L2624" t="s">
        <v>26</v>
      </c>
      <c r="N2624" t="s">
        <v>24</v>
      </c>
    </row>
    <row r="2625" spans="1:14" x14ac:dyDescent="0.25">
      <c r="A2625" t="s">
        <v>5413</v>
      </c>
      <c r="B2625" t="s">
        <v>5414</v>
      </c>
      <c r="C2625" t="s">
        <v>443</v>
      </c>
      <c r="D2625" t="s">
        <v>21</v>
      </c>
      <c r="E2625">
        <v>98055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43495</v>
      </c>
      <c r="L2625" t="s">
        <v>26</v>
      </c>
      <c r="N2625" t="s">
        <v>24</v>
      </c>
    </row>
    <row r="2626" spans="1:14" x14ac:dyDescent="0.25">
      <c r="A2626" t="s">
        <v>5415</v>
      </c>
      <c r="B2626" t="s">
        <v>5416</v>
      </c>
      <c r="C2626" t="s">
        <v>261</v>
      </c>
      <c r="D2626" t="s">
        <v>21</v>
      </c>
      <c r="E2626">
        <v>99205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43495</v>
      </c>
      <c r="L2626" t="s">
        <v>26</v>
      </c>
      <c r="N2626" t="s">
        <v>24</v>
      </c>
    </row>
    <row r="2627" spans="1:14" x14ac:dyDescent="0.25">
      <c r="A2627" t="s">
        <v>5417</v>
      </c>
      <c r="B2627" t="s">
        <v>5418</v>
      </c>
      <c r="C2627" t="s">
        <v>156</v>
      </c>
      <c r="D2627" t="s">
        <v>21</v>
      </c>
      <c r="E2627">
        <v>98390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43495</v>
      </c>
      <c r="L2627" t="s">
        <v>26</v>
      </c>
      <c r="N2627" t="s">
        <v>24</v>
      </c>
    </row>
    <row r="2628" spans="1:14" x14ac:dyDescent="0.25">
      <c r="A2628" t="s">
        <v>5067</v>
      </c>
      <c r="B2628" t="s">
        <v>5419</v>
      </c>
      <c r="C2628" t="s">
        <v>156</v>
      </c>
      <c r="D2628" t="s">
        <v>21</v>
      </c>
      <c r="E2628">
        <v>98390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43495</v>
      </c>
      <c r="L2628" t="s">
        <v>26</v>
      </c>
      <c r="N2628" t="s">
        <v>24</v>
      </c>
    </row>
    <row r="2629" spans="1:14" x14ac:dyDescent="0.25">
      <c r="A2629" t="s">
        <v>683</v>
      </c>
      <c r="B2629" t="s">
        <v>5420</v>
      </c>
      <c r="C2629" t="s">
        <v>266</v>
      </c>
      <c r="D2629" t="s">
        <v>21</v>
      </c>
      <c r="E2629">
        <v>98002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43495</v>
      </c>
      <c r="L2629" t="s">
        <v>26</v>
      </c>
      <c r="N2629" t="s">
        <v>24</v>
      </c>
    </row>
    <row r="2630" spans="1:14" x14ac:dyDescent="0.25">
      <c r="A2630" t="s">
        <v>5421</v>
      </c>
      <c r="B2630" t="s">
        <v>5422</v>
      </c>
      <c r="C2630" t="s">
        <v>37</v>
      </c>
      <c r="D2630" t="s">
        <v>21</v>
      </c>
      <c r="E2630">
        <v>99336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43495</v>
      </c>
      <c r="L2630" t="s">
        <v>26</v>
      </c>
      <c r="N2630" t="s">
        <v>24</v>
      </c>
    </row>
    <row r="2631" spans="1:14" x14ac:dyDescent="0.25">
      <c r="A2631" t="s">
        <v>71</v>
      </c>
      <c r="B2631" t="s">
        <v>5423</v>
      </c>
      <c r="C2631" t="s">
        <v>156</v>
      </c>
      <c r="D2631" t="s">
        <v>21</v>
      </c>
      <c r="E2631">
        <v>98390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43495</v>
      </c>
      <c r="L2631" t="s">
        <v>26</v>
      </c>
      <c r="N2631" t="s">
        <v>24</v>
      </c>
    </row>
    <row r="2632" spans="1:14" x14ac:dyDescent="0.25">
      <c r="A2632" t="s">
        <v>5424</v>
      </c>
      <c r="B2632" t="s">
        <v>5425</v>
      </c>
      <c r="C2632" t="s">
        <v>178</v>
      </c>
      <c r="D2632" t="s">
        <v>21</v>
      </c>
      <c r="E2632">
        <v>98944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43495</v>
      </c>
      <c r="L2632" t="s">
        <v>26</v>
      </c>
      <c r="N2632" t="s">
        <v>24</v>
      </c>
    </row>
    <row r="2633" spans="1:14" x14ac:dyDescent="0.25">
      <c r="A2633" t="s">
        <v>5426</v>
      </c>
      <c r="B2633" t="s">
        <v>5427</v>
      </c>
      <c r="C2633" t="s">
        <v>3694</v>
      </c>
      <c r="D2633" t="s">
        <v>21</v>
      </c>
      <c r="E2633">
        <v>98042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43494</v>
      </c>
      <c r="L2633" t="s">
        <v>26</v>
      </c>
      <c r="N2633" t="s">
        <v>24</v>
      </c>
    </row>
    <row r="2634" spans="1:14" x14ac:dyDescent="0.25">
      <c r="A2634" t="s">
        <v>5428</v>
      </c>
      <c r="B2634" t="s">
        <v>5429</v>
      </c>
      <c r="C2634" t="s">
        <v>261</v>
      </c>
      <c r="D2634" t="s">
        <v>21</v>
      </c>
      <c r="E2634">
        <v>99203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43494</v>
      </c>
      <c r="L2634" t="s">
        <v>26</v>
      </c>
      <c r="N2634" t="s">
        <v>24</v>
      </c>
    </row>
    <row r="2635" spans="1:14" x14ac:dyDescent="0.25">
      <c r="A2635" t="s">
        <v>5430</v>
      </c>
      <c r="B2635" t="s">
        <v>5431</v>
      </c>
      <c r="C2635" t="s">
        <v>81</v>
      </c>
      <c r="D2635" t="s">
        <v>21</v>
      </c>
      <c r="E2635">
        <v>99212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43494</v>
      </c>
      <c r="L2635" t="s">
        <v>26</v>
      </c>
      <c r="N2635" t="s">
        <v>24</v>
      </c>
    </row>
    <row r="2636" spans="1:14" x14ac:dyDescent="0.25">
      <c r="A2636" t="s">
        <v>5432</v>
      </c>
      <c r="B2636" t="s">
        <v>5433</v>
      </c>
      <c r="C2636" t="s">
        <v>215</v>
      </c>
      <c r="D2636" t="s">
        <v>21</v>
      </c>
      <c r="E2636">
        <v>98003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43494</v>
      </c>
      <c r="L2636" t="s">
        <v>26</v>
      </c>
      <c r="N2636" t="s">
        <v>24</v>
      </c>
    </row>
    <row r="2637" spans="1:14" x14ac:dyDescent="0.25">
      <c r="A2637" t="s">
        <v>5434</v>
      </c>
      <c r="B2637" t="s">
        <v>5435</v>
      </c>
      <c r="C2637" t="s">
        <v>81</v>
      </c>
      <c r="D2637" t="s">
        <v>21</v>
      </c>
      <c r="E2637">
        <v>99216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43494</v>
      </c>
      <c r="L2637" t="s">
        <v>26</v>
      </c>
      <c r="N2637" t="s">
        <v>24</v>
      </c>
    </row>
    <row r="2638" spans="1:14" x14ac:dyDescent="0.25">
      <c r="A2638" t="s">
        <v>5436</v>
      </c>
      <c r="B2638" t="s">
        <v>5437</v>
      </c>
      <c r="C2638" t="s">
        <v>215</v>
      </c>
      <c r="D2638" t="s">
        <v>21</v>
      </c>
      <c r="E2638">
        <v>98003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43494</v>
      </c>
      <c r="L2638" t="s">
        <v>26</v>
      </c>
      <c r="N2638" t="s">
        <v>24</v>
      </c>
    </row>
    <row r="2639" spans="1:14" x14ac:dyDescent="0.25">
      <c r="A2639" t="s">
        <v>5438</v>
      </c>
      <c r="B2639" t="s">
        <v>5439</v>
      </c>
      <c r="C2639" t="s">
        <v>1685</v>
      </c>
      <c r="D2639" t="s">
        <v>21</v>
      </c>
      <c r="E2639">
        <v>98354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43494</v>
      </c>
      <c r="L2639" t="s">
        <v>26</v>
      </c>
      <c r="N2639" t="s">
        <v>24</v>
      </c>
    </row>
    <row r="2640" spans="1:14" x14ac:dyDescent="0.25">
      <c r="A2640" t="s">
        <v>5440</v>
      </c>
      <c r="B2640" t="s">
        <v>5441</v>
      </c>
      <c r="C2640" t="s">
        <v>215</v>
      </c>
      <c r="D2640" t="s">
        <v>21</v>
      </c>
      <c r="E2640">
        <v>98003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43494</v>
      </c>
      <c r="L2640" t="s">
        <v>26</v>
      </c>
      <c r="N2640" t="s">
        <v>24</v>
      </c>
    </row>
    <row r="2641" spans="1:14" x14ac:dyDescent="0.25">
      <c r="A2641" t="s">
        <v>5442</v>
      </c>
      <c r="B2641" t="s">
        <v>5443</v>
      </c>
      <c r="C2641" t="s">
        <v>1685</v>
      </c>
      <c r="D2641" t="s">
        <v>21</v>
      </c>
      <c r="E2641">
        <v>98354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43494</v>
      </c>
      <c r="L2641" t="s">
        <v>26</v>
      </c>
      <c r="N2641" t="s">
        <v>24</v>
      </c>
    </row>
    <row r="2642" spans="1:14" x14ac:dyDescent="0.25">
      <c r="A2642" t="s">
        <v>5444</v>
      </c>
      <c r="B2642" t="s">
        <v>5445</v>
      </c>
      <c r="C2642" t="s">
        <v>261</v>
      </c>
      <c r="D2642" t="s">
        <v>21</v>
      </c>
      <c r="E2642">
        <v>99223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43494</v>
      </c>
      <c r="L2642" t="s">
        <v>26</v>
      </c>
      <c r="N2642" t="s">
        <v>24</v>
      </c>
    </row>
    <row r="2643" spans="1:14" x14ac:dyDescent="0.25">
      <c r="A2643" t="s">
        <v>5446</v>
      </c>
      <c r="B2643" t="s">
        <v>5447</v>
      </c>
      <c r="C2643" t="s">
        <v>266</v>
      </c>
      <c r="D2643" t="s">
        <v>21</v>
      </c>
      <c r="E2643">
        <v>98002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43494</v>
      </c>
      <c r="L2643" t="s">
        <v>26</v>
      </c>
      <c r="N2643" t="s">
        <v>24</v>
      </c>
    </row>
    <row r="2644" spans="1:14" x14ac:dyDescent="0.25">
      <c r="A2644" t="s">
        <v>111</v>
      </c>
      <c r="B2644" t="s">
        <v>5448</v>
      </c>
      <c r="C2644" t="s">
        <v>266</v>
      </c>
      <c r="D2644" t="s">
        <v>21</v>
      </c>
      <c r="E2644">
        <v>98001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43494</v>
      </c>
      <c r="L2644" t="s">
        <v>26</v>
      </c>
      <c r="N2644" t="s">
        <v>24</v>
      </c>
    </row>
    <row r="2645" spans="1:14" x14ac:dyDescent="0.25">
      <c r="A2645" t="s">
        <v>569</v>
      </c>
      <c r="B2645" t="s">
        <v>5449</v>
      </c>
      <c r="C2645" t="s">
        <v>20</v>
      </c>
      <c r="D2645" t="s">
        <v>21</v>
      </c>
      <c r="E2645">
        <v>98103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43494</v>
      </c>
      <c r="L2645" t="s">
        <v>26</v>
      </c>
      <c r="N2645" t="s">
        <v>24</v>
      </c>
    </row>
    <row r="2646" spans="1:14" x14ac:dyDescent="0.25">
      <c r="A2646" t="s">
        <v>880</v>
      </c>
      <c r="B2646" t="s">
        <v>5450</v>
      </c>
      <c r="C2646" t="s">
        <v>266</v>
      </c>
      <c r="D2646" t="s">
        <v>21</v>
      </c>
      <c r="E2646">
        <v>98003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43494</v>
      </c>
      <c r="L2646" t="s">
        <v>26</v>
      </c>
      <c r="N2646" t="s">
        <v>24</v>
      </c>
    </row>
    <row r="2647" spans="1:14" x14ac:dyDescent="0.25">
      <c r="A2647" t="s">
        <v>2194</v>
      </c>
      <c r="B2647" t="s">
        <v>5451</v>
      </c>
      <c r="C2647" t="s">
        <v>20</v>
      </c>
      <c r="D2647" t="s">
        <v>21</v>
      </c>
      <c r="E2647">
        <v>98105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43494</v>
      </c>
      <c r="L2647" t="s">
        <v>26</v>
      </c>
      <c r="N2647" t="s">
        <v>24</v>
      </c>
    </row>
    <row r="2648" spans="1:14" x14ac:dyDescent="0.25">
      <c r="A2648" t="s">
        <v>503</v>
      </c>
      <c r="B2648" t="s">
        <v>5452</v>
      </c>
      <c r="C2648" t="s">
        <v>443</v>
      </c>
      <c r="D2648" t="s">
        <v>21</v>
      </c>
      <c r="E2648">
        <v>98056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43494</v>
      </c>
      <c r="L2648" t="s">
        <v>26</v>
      </c>
      <c r="N2648" t="s">
        <v>24</v>
      </c>
    </row>
    <row r="2649" spans="1:14" x14ac:dyDescent="0.25">
      <c r="A2649" t="s">
        <v>503</v>
      </c>
      <c r="B2649" t="s">
        <v>5453</v>
      </c>
      <c r="C2649" t="s">
        <v>215</v>
      </c>
      <c r="D2649" t="s">
        <v>21</v>
      </c>
      <c r="E2649">
        <v>98023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43494</v>
      </c>
      <c r="L2649" t="s">
        <v>26</v>
      </c>
      <c r="N2649" t="s">
        <v>24</v>
      </c>
    </row>
    <row r="2650" spans="1:14" x14ac:dyDescent="0.25">
      <c r="A2650" t="s">
        <v>5454</v>
      </c>
      <c r="B2650" t="s">
        <v>5455</v>
      </c>
      <c r="C2650" t="s">
        <v>20</v>
      </c>
      <c r="D2650" t="s">
        <v>21</v>
      </c>
      <c r="E2650">
        <v>98103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43494</v>
      </c>
      <c r="L2650" t="s">
        <v>26</v>
      </c>
      <c r="N2650" t="s">
        <v>24</v>
      </c>
    </row>
    <row r="2651" spans="1:14" x14ac:dyDescent="0.25">
      <c r="A2651" t="s">
        <v>5456</v>
      </c>
      <c r="B2651" t="s">
        <v>5457</v>
      </c>
      <c r="C2651" t="s">
        <v>178</v>
      </c>
      <c r="D2651" t="s">
        <v>21</v>
      </c>
      <c r="E2651">
        <v>98944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43494</v>
      </c>
      <c r="L2651" t="s">
        <v>26</v>
      </c>
      <c r="N2651" t="s">
        <v>24</v>
      </c>
    </row>
    <row r="2652" spans="1:14" x14ac:dyDescent="0.25">
      <c r="A2652" t="s">
        <v>3130</v>
      </c>
      <c r="B2652" t="s">
        <v>5458</v>
      </c>
      <c r="C2652" t="s">
        <v>266</v>
      </c>
      <c r="D2652" t="s">
        <v>21</v>
      </c>
      <c r="E2652">
        <v>98002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43494</v>
      </c>
      <c r="L2652" t="s">
        <v>26</v>
      </c>
      <c r="N2652" t="s">
        <v>24</v>
      </c>
    </row>
    <row r="2653" spans="1:14" x14ac:dyDescent="0.25">
      <c r="A2653" t="s">
        <v>5459</v>
      </c>
      <c r="B2653" t="s">
        <v>5460</v>
      </c>
      <c r="C2653" t="s">
        <v>266</v>
      </c>
      <c r="D2653" t="s">
        <v>21</v>
      </c>
      <c r="E2653">
        <v>98002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43494</v>
      </c>
      <c r="L2653" t="s">
        <v>26</v>
      </c>
      <c r="N2653" t="s">
        <v>24</v>
      </c>
    </row>
    <row r="2654" spans="1:14" x14ac:dyDescent="0.25">
      <c r="A2654" t="s">
        <v>356</v>
      </c>
      <c r="B2654" t="s">
        <v>5461</v>
      </c>
      <c r="C2654" t="s">
        <v>3862</v>
      </c>
      <c r="D2654" t="s">
        <v>21</v>
      </c>
      <c r="E2654">
        <v>98022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43494</v>
      </c>
      <c r="L2654" t="s">
        <v>26</v>
      </c>
      <c r="N2654" t="s">
        <v>24</v>
      </c>
    </row>
    <row r="2655" spans="1:14" x14ac:dyDescent="0.25">
      <c r="A2655" t="s">
        <v>1077</v>
      </c>
      <c r="B2655" t="s">
        <v>1078</v>
      </c>
      <c r="C2655" t="s">
        <v>202</v>
      </c>
      <c r="D2655" t="s">
        <v>21</v>
      </c>
      <c r="E2655">
        <v>98038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43494</v>
      </c>
      <c r="L2655" t="s">
        <v>26</v>
      </c>
      <c r="N2655" t="s">
        <v>24</v>
      </c>
    </row>
    <row r="2656" spans="1:14" x14ac:dyDescent="0.25">
      <c r="A2656" t="s">
        <v>5462</v>
      </c>
      <c r="B2656" t="s">
        <v>5463</v>
      </c>
      <c r="C2656" t="s">
        <v>37</v>
      </c>
      <c r="D2656" t="s">
        <v>21</v>
      </c>
      <c r="E2656">
        <v>99336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43494</v>
      </c>
      <c r="L2656" t="s">
        <v>26</v>
      </c>
      <c r="N2656" t="s">
        <v>24</v>
      </c>
    </row>
    <row r="2657" spans="1:14" x14ac:dyDescent="0.25">
      <c r="A2657" t="s">
        <v>1926</v>
      </c>
      <c r="B2657" t="s">
        <v>1927</v>
      </c>
      <c r="C2657" t="s">
        <v>56</v>
      </c>
      <c r="D2657" t="s">
        <v>21</v>
      </c>
      <c r="E2657">
        <v>99352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43494</v>
      </c>
      <c r="L2657" t="s">
        <v>26</v>
      </c>
      <c r="N2657" t="s">
        <v>24</v>
      </c>
    </row>
    <row r="2658" spans="1:14" x14ac:dyDescent="0.25">
      <c r="A2658" t="s">
        <v>5464</v>
      </c>
      <c r="B2658" t="s">
        <v>5465</v>
      </c>
      <c r="C2658" t="s">
        <v>3862</v>
      </c>
      <c r="D2658" t="s">
        <v>21</v>
      </c>
      <c r="E2658">
        <v>98022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43494</v>
      </c>
      <c r="L2658" t="s">
        <v>26</v>
      </c>
      <c r="N2658" t="s">
        <v>24</v>
      </c>
    </row>
    <row r="2659" spans="1:14" x14ac:dyDescent="0.25">
      <c r="A2659" t="s">
        <v>5466</v>
      </c>
      <c r="B2659" t="s">
        <v>5467</v>
      </c>
      <c r="C2659" t="s">
        <v>20</v>
      </c>
      <c r="D2659" t="s">
        <v>21</v>
      </c>
      <c r="E2659">
        <v>98117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43494</v>
      </c>
      <c r="L2659" t="s">
        <v>26</v>
      </c>
      <c r="N2659" t="s">
        <v>24</v>
      </c>
    </row>
    <row r="2660" spans="1:14" x14ac:dyDescent="0.25">
      <c r="A2660" t="s">
        <v>5468</v>
      </c>
      <c r="B2660" t="s">
        <v>5469</v>
      </c>
      <c r="C2660" t="s">
        <v>261</v>
      </c>
      <c r="D2660" t="s">
        <v>21</v>
      </c>
      <c r="E2660">
        <v>99223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43494</v>
      </c>
      <c r="L2660" t="s">
        <v>26</v>
      </c>
      <c r="N2660" t="s">
        <v>24</v>
      </c>
    </row>
    <row r="2661" spans="1:14" x14ac:dyDescent="0.25">
      <c r="A2661" t="s">
        <v>5470</v>
      </c>
      <c r="B2661" t="s">
        <v>282</v>
      </c>
      <c r="C2661" t="s">
        <v>283</v>
      </c>
      <c r="D2661" t="s">
        <v>21</v>
      </c>
      <c r="E2661">
        <v>98467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43494</v>
      </c>
      <c r="L2661" t="s">
        <v>26</v>
      </c>
      <c r="N2661" t="s">
        <v>24</v>
      </c>
    </row>
    <row r="2662" spans="1:14" x14ac:dyDescent="0.25">
      <c r="A2662" t="s">
        <v>5471</v>
      </c>
      <c r="B2662" t="s">
        <v>5472</v>
      </c>
      <c r="C2662" t="s">
        <v>5473</v>
      </c>
      <c r="D2662" t="s">
        <v>21</v>
      </c>
      <c r="E2662">
        <v>98025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43494</v>
      </c>
      <c r="L2662" t="s">
        <v>26</v>
      </c>
      <c r="N2662" t="s">
        <v>24</v>
      </c>
    </row>
    <row r="2663" spans="1:14" x14ac:dyDescent="0.25">
      <c r="A2663" t="s">
        <v>683</v>
      </c>
      <c r="B2663" t="s">
        <v>5474</v>
      </c>
      <c r="C2663" t="s">
        <v>1685</v>
      </c>
      <c r="D2663" t="s">
        <v>21</v>
      </c>
      <c r="E2663">
        <v>98354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43494</v>
      </c>
      <c r="L2663" t="s">
        <v>26</v>
      </c>
      <c r="N2663" t="s">
        <v>24</v>
      </c>
    </row>
    <row r="2664" spans="1:14" x14ac:dyDescent="0.25">
      <c r="A2664" t="s">
        <v>2816</v>
      </c>
      <c r="B2664" t="s">
        <v>5475</v>
      </c>
      <c r="C2664" t="s">
        <v>5476</v>
      </c>
      <c r="D2664" t="s">
        <v>21</v>
      </c>
      <c r="E2664">
        <v>99212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43494</v>
      </c>
      <c r="L2664" t="s">
        <v>26</v>
      </c>
      <c r="N2664" t="s">
        <v>24</v>
      </c>
    </row>
    <row r="2665" spans="1:14" x14ac:dyDescent="0.25">
      <c r="A2665" t="s">
        <v>342</v>
      </c>
      <c r="B2665" t="s">
        <v>5477</v>
      </c>
      <c r="C2665" t="s">
        <v>236</v>
      </c>
      <c r="D2665" t="s">
        <v>21</v>
      </c>
      <c r="E2665">
        <v>98404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43494</v>
      </c>
      <c r="L2665" t="s">
        <v>26</v>
      </c>
      <c r="N2665" t="s">
        <v>24</v>
      </c>
    </row>
    <row r="2666" spans="1:14" x14ac:dyDescent="0.25">
      <c r="A2666" t="s">
        <v>5478</v>
      </c>
      <c r="B2666" t="s">
        <v>5479</v>
      </c>
      <c r="C2666" t="s">
        <v>5476</v>
      </c>
      <c r="D2666" t="s">
        <v>21</v>
      </c>
      <c r="E2666">
        <v>99212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43494</v>
      </c>
      <c r="L2666" t="s">
        <v>26</v>
      </c>
      <c r="N2666" t="s">
        <v>24</v>
      </c>
    </row>
    <row r="2667" spans="1:14" x14ac:dyDescent="0.25">
      <c r="A2667" t="s">
        <v>5480</v>
      </c>
      <c r="B2667" t="s">
        <v>5481</v>
      </c>
      <c r="C2667" t="s">
        <v>132</v>
      </c>
      <c r="D2667" t="s">
        <v>21</v>
      </c>
      <c r="E2667">
        <v>99301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43494</v>
      </c>
      <c r="L2667" t="s">
        <v>26</v>
      </c>
      <c r="N2667" t="s">
        <v>24</v>
      </c>
    </row>
    <row r="2668" spans="1:14" x14ac:dyDescent="0.25">
      <c r="A2668" t="s">
        <v>5482</v>
      </c>
      <c r="B2668" t="s">
        <v>5483</v>
      </c>
      <c r="C2668" t="s">
        <v>215</v>
      </c>
      <c r="D2668" t="s">
        <v>21</v>
      </c>
      <c r="E2668">
        <v>98023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43494</v>
      </c>
      <c r="L2668" t="s">
        <v>26</v>
      </c>
      <c r="N2668" t="s">
        <v>24</v>
      </c>
    </row>
    <row r="2669" spans="1:14" x14ac:dyDescent="0.25">
      <c r="A2669" t="s">
        <v>1941</v>
      </c>
      <c r="B2669" t="s">
        <v>1942</v>
      </c>
      <c r="C2669" t="s">
        <v>132</v>
      </c>
      <c r="D2669" t="s">
        <v>21</v>
      </c>
      <c r="E2669">
        <v>99301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43494</v>
      </c>
      <c r="L2669" t="s">
        <v>26</v>
      </c>
      <c r="N2669" t="s">
        <v>24</v>
      </c>
    </row>
    <row r="2670" spans="1:14" x14ac:dyDescent="0.25">
      <c r="A2670" t="s">
        <v>5484</v>
      </c>
      <c r="B2670" t="s">
        <v>5485</v>
      </c>
      <c r="C2670" t="s">
        <v>81</v>
      </c>
      <c r="D2670" t="s">
        <v>21</v>
      </c>
      <c r="E2670">
        <v>99016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43494</v>
      </c>
      <c r="L2670" t="s">
        <v>26</v>
      </c>
      <c r="N2670" t="s">
        <v>24</v>
      </c>
    </row>
    <row r="2671" spans="1:14" x14ac:dyDescent="0.25">
      <c r="A2671" t="s">
        <v>5486</v>
      </c>
      <c r="B2671" t="s">
        <v>5487</v>
      </c>
      <c r="C2671" t="s">
        <v>151</v>
      </c>
      <c r="D2671" t="s">
        <v>21</v>
      </c>
      <c r="E2671">
        <v>98499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43494</v>
      </c>
      <c r="L2671" t="s">
        <v>26</v>
      </c>
      <c r="N2671" t="s">
        <v>24</v>
      </c>
    </row>
    <row r="2672" spans="1:14" x14ac:dyDescent="0.25">
      <c r="A2672" t="s">
        <v>5488</v>
      </c>
      <c r="B2672" t="s">
        <v>5489</v>
      </c>
      <c r="C2672" t="s">
        <v>3862</v>
      </c>
      <c r="D2672" t="s">
        <v>21</v>
      </c>
      <c r="E2672">
        <v>98022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43494</v>
      </c>
      <c r="L2672" t="s">
        <v>26</v>
      </c>
      <c r="N2672" t="s">
        <v>24</v>
      </c>
    </row>
    <row r="2673" spans="1:14" x14ac:dyDescent="0.25">
      <c r="A2673" t="s">
        <v>727</v>
      </c>
      <c r="B2673" t="s">
        <v>728</v>
      </c>
      <c r="C2673" t="s">
        <v>236</v>
      </c>
      <c r="D2673" t="s">
        <v>21</v>
      </c>
      <c r="E2673">
        <v>98409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43494</v>
      </c>
      <c r="L2673" t="s">
        <v>26</v>
      </c>
      <c r="N2673" t="s">
        <v>24</v>
      </c>
    </row>
    <row r="2674" spans="1:14" x14ac:dyDescent="0.25">
      <c r="A2674" t="s">
        <v>5490</v>
      </c>
      <c r="B2674" t="s">
        <v>5491</v>
      </c>
      <c r="C2674" t="s">
        <v>532</v>
      </c>
      <c r="D2674" t="s">
        <v>21</v>
      </c>
      <c r="E2674">
        <v>98528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43493</v>
      </c>
      <c r="L2674" t="s">
        <v>26</v>
      </c>
      <c r="N2674" t="s">
        <v>24</v>
      </c>
    </row>
    <row r="2675" spans="1:14" x14ac:dyDescent="0.25">
      <c r="A2675" t="s">
        <v>5492</v>
      </c>
      <c r="B2675" t="s">
        <v>5493</v>
      </c>
      <c r="C2675" t="s">
        <v>532</v>
      </c>
      <c r="D2675" t="s">
        <v>21</v>
      </c>
      <c r="E2675">
        <v>98528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43493</v>
      </c>
      <c r="L2675" t="s">
        <v>26</v>
      </c>
      <c r="N2675" t="s">
        <v>24</v>
      </c>
    </row>
    <row r="2676" spans="1:14" x14ac:dyDescent="0.25">
      <c r="A2676" t="s">
        <v>5494</v>
      </c>
      <c r="B2676" t="s">
        <v>5495</v>
      </c>
      <c r="C2676" t="s">
        <v>34</v>
      </c>
      <c r="D2676" t="s">
        <v>21</v>
      </c>
      <c r="E2676">
        <v>98684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43493</v>
      </c>
      <c r="L2676" t="s">
        <v>26</v>
      </c>
      <c r="N2676" t="s">
        <v>24</v>
      </c>
    </row>
    <row r="2677" spans="1:14" x14ac:dyDescent="0.25">
      <c r="A2677" t="s">
        <v>5496</v>
      </c>
      <c r="B2677" t="s">
        <v>5497</v>
      </c>
      <c r="C2677" t="s">
        <v>470</v>
      </c>
      <c r="D2677" t="s">
        <v>21</v>
      </c>
      <c r="E2677">
        <v>98166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43493</v>
      </c>
      <c r="L2677" t="s">
        <v>26</v>
      </c>
      <c r="N2677" t="s">
        <v>24</v>
      </c>
    </row>
    <row r="2678" spans="1:14" x14ac:dyDescent="0.25">
      <c r="A2678" t="s">
        <v>5498</v>
      </c>
      <c r="B2678" t="s">
        <v>5499</v>
      </c>
      <c r="C2678" t="s">
        <v>5500</v>
      </c>
      <c r="D2678" t="s">
        <v>21</v>
      </c>
      <c r="E2678">
        <v>98371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43493</v>
      </c>
      <c r="L2678" t="s">
        <v>26</v>
      </c>
      <c r="N2678" t="s">
        <v>24</v>
      </c>
    </row>
    <row r="2679" spans="1:14" x14ac:dyDescent="0.25">
      <c r="A2679" t="s">
        <v>5501</v>
      </c>
      <c r="B2679" t="s">
        <v>5502</v>
      </c>
      <c r="C2679" t="s">
        <v>4759</v>
      </c>
      <c r="D2679" t="s">
        <v>21</v>
      </c>
      <c r="E2679">
        <v>98074</v>
      </c>
      <c r="F2679" t="s">
        <v>23</v>
      </c>
      <c r="G2679" t="s">
        <v>23</v>
      </c>
      <c r="H2679" t="s">
        <v>24</v>
      </c>
      <c r="I2679" t="s">
        <v>24</v>
      </c>
      <c r="J2679" t="s">
        <v>25</v>
      </c>
      <c r="K2679" s="1">
        <v>43493</v>
      </c>
      <c r="L2679" t="s">
        <v>26</v>
      </c>
      <c r="N2679" t="s">
        <v>24</v>
      </c>
    </row>
    <row r="2680" spans="1:14" x14ac:dyDescent="0.25">
      <c r="A2680" t="s">
        <v>5503</v>
      </c>
      <c r="B2680" t="s">
        <v>5504</v>
      </c>
      <c r="C2680" t="s">
        <v>34</v>
      </c>
      <c r="D2680" t="s">
        <v>21</v>
      </c>
      <c r="E2680">
        <v>98665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43493</v>
      </c>
      <c r="L2680" t="s">
        <v>26</v>
      </c>
      <c r="N2680" t="s">
        <v>24</v>
      </c>
    </row>
    <row r="2681" spans="1:14" x14ac:dyDescent="0.25">
      <c r="A2681" t="s">
        <v>5505</v>
      </c>
      <c r="B2681" t="s">
        <v>5506</v>
      </c>
      <c r="C2681" t="s">
        <v>20</v>
      </c>
      <c r="D2681" t="s">
        <v>21</v>
      </c>
      <c r="E2681">
        <v>98105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43493</v>
      </c>
      <c r="L2681" t="s">
        <v>26</v>
      </c>
      <c r="N2681" t="s">
        <v>24</v>
      </c>
    </row>
    <row r="2682" spans="1:14" x14ac:dyDescent="0.25">
      <c r="A2682" t="s">
        <v>5507</v>
      </c>
      <c r="B2682" t="s">
        <v>5508</v>
      </c>
      <c r="C2682" t="s">
        <v>34</v>
      </c>
      <c r="D2682" t="s">
        <v>21</v>
      </c>
      <c r="E2682">
        <v>98661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43493</v>
      </c>
      <c r="L2682" t="s">
        <v>26</v>
      </c>
      <c r="N2682" t="s">
        <v>24</v>
      </c>
    </row>
    <row r="2683" spans="1:14" x14ac:dyDescent="0.25">
      <c r="A2683" t="s">
        <v>5509</v>
      </c>
      <c r="B2683" t="s">
        <v>5510</v>
      </c>
      <c r="C2683" t="s">
        <v>34</v>
      </c>
      <c r="D2683" t="s">
        <v>21</v>
      </c>
      <c r="E2683">
        <v>98660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43493</v>
      </c>
      <c r="L2683" t="s">
        <v>26</v>
      </c>
      <c r="N2683" t="s">
        <v>24</v>
      </c>
    </row>
    <row r="2684" spans="1:14" x14ac:dyDescent="0.25">
      <c r="A2684" t="s">
        <v>5511</v>
      </c>
      <c r="B2684" t="s">
        <v>5512</v>
      </c>
      <c r="C2684" t="s">
        <v>34</v>
      </c>
      <c r="D2684" t="s">
        <v>21</v>
      </c>
      <c r="E2684">
        <v>98665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43493</v>
      </c>
      <c r="L2684" t="s">
        <v>26</v>
      </c>
      <c r="N2684" t="s">
        <v>24</v>
      </c>
    </row>
    <row r="2685" spans="1:14" x14ac:dyDescent="0.25">
      <c r="A2685" t="s">
        <v>5513</v>
      </c>
      <c r="B2685" t="s">
        <v>5514</v>
      </c>
      <c r="C2685" t="s">
        <v>20</v>
      </c>
      <c r="D2685" t="s">
        <v>21</v>
      </c>
      <c r="E2685">
        <v>98103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43493</v>
      </c>
      <c r="L2685" t="s">
        <v>26</v>
      </c>
      <c r="N2685" t="s">
        <v>24</v>
      </c>
    </row>
    <row r="2686" spans="1:14" x14ac:dyDescent="0.25">
      <c r="A2686" t="s">
        <v>5515</v>
      </c>
      <c r="B2686" t="s">
        <v>5516</v>
      </c>
      <c r="C2686" t="s">
        <v>34</v>
      </c>
      <c r="D2686" t="s">
        <v>21</v>
      </c>
      <c r="E2686">
        <v>98665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43493</v>
      </c>
      <c r="L2686" t="s">
        <v>26</v>
      </c>
      <c r="N2686" t="s">
        <v>24</v>
      </c>
    </row>
    <row r="2687" spans="1:14" x14ac:dyDescent="0.25">
      <c r="A2687" t="s">
        <v>5517</v>
      </c>
      <c r="B2687" t="s">
        <v>5518</v>
      </c>
      <c r="C2687" t="s">
        <v>5500</v>
      </c>
      <c r="D2687" t="s">
        <v>21</v>
      </c>
      <c r="E2687">
        <v>98371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43493</v>
      </c>
      <c r="L2687" t="s">
        <v>26</v>
      </c>
      <c r="N2687" t="s">
        <v>24</v>
      </c>
    </row>
    <row r="2688" spans="1:14" x14ac:dyDescent="0.25">
      <c r="A2688" t="s">
        <v>5519</v>
      </c>
      <c r="B2688" t="s">
        <v>5520</v>
      </c>
      <c r="C2688" t="s">
        <v>5500</v>
      </c>
      <c r="D2688" t="s">
        <v>21</v>
      </c>
      <c r="E2688">
        <v>98371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43493</v>
      </c>
      <c r="L2688" t="s">
        <v>26</v>
      </c>
      <c r="N2688" t="s">
        <v>24</v>
      </c>
    </row>
    <row r="2689" spans="1:14" x14ac:dyDescent="0.25">
      <c r="A2689" t="s">
        <v>5521</v>
      </c>
      <c r="B2689" t="s">
        <v>5522</v>
      </c>
      <c r="C2689" t="s">
        <v>443</v>
      </c>
      <c r="D2689" t="s">
        <v>21</v>
      </c>
      <c r="E2689">
        <v>98058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43493</v>
      </c>
      <c r="L2689" t="s">
        <v>26</v>
      </c>
      <c r="N2689" t="s">
        <v>24</v>
      </c>
    </row>
    <row r="2690" spans="1:14" x14ac:dyDescent="0.25">
      <c r="A2690" t="s">
        <v>5523</v>
      </c>
      <c r="B2690" t="s">
        <v>5524</v>
      </c>
      <c r="C2690" t="s">
        <v>532</v>
      </c>
      <c r="D2690" t="s">
        <v>21</v>
      </c>
      <c r="E2690">
        <v>98528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43493</v>
      </c>
      <c r="L2690" t="s">
        <v>26</v>
      </c>
      <c r="N2690" t="s">
        <v>24</v>
      </c>
    </row>
    <row r="2691" spans="1:14" x14ac:dyDescent="0.25">
      <c r="A2691" t="s">
        <v>111</v>
      </c>
      <c r="B2691" t="s">
        <v>5525</v>
      </c>
      <c r="C2691" t="s">
        <v>34</v>
      </c>
      <c r="D2691" t="s">
        <v>21</v>
      </c>
      <c r="E2691">
        <v>98660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43493</v>
      </c>
      <c r="L2691" t="s">
        <v>26</v>
      </c>
      <c r="N2691" t="s">
        <v>24</v>
      </c>
    </row>
    <row r="2692" spans="1:14" x14ac:dyDescent="0.25">
      <c r="A2692" t="s">
        <v>111</v>
      </c>
      <c r="B2692" t="s">
        <v>5526</v>
      </c>
      <c r="C2692" t="s">
        <v>632</v>
      </c>
      <c r="D2692" t="s">
        <v>21</v>
      </c>
      <c r="E2692">
        <v>98036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43493</v>
      </c>
      <c r="L2692" t="s">
        <v>26</v>
      </c>
      <c r="N2692" t="s">
        <v>24</v>
      </c>
    </row>
    <row r="2693" spans="1:14" x14ac:dyDescent="0.25">
      <c r="A2693" t="s">
        <v>569</v>
      </c>
      <c r="B2693" t="s">
        <v>5527</v>
      </c>
      <c r="C2693" t="s">
        <v>309</v>
      </c>
      <c r="D2693" t="s">
        <v>21</v>
      </c>
      <c r="E2693">
        <v>98026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43493</v>
      </c>
      <c r="L2693" t="s">
        <v>26</v>
      </c>
      <c r="N2693" t="s">
        <v>24</v>
      </c>
    </row>
    <row r="2694" spans="1:14" x14ac:dyDescent="0.25">
      <c r="A2694" t="s">
        <v>5528</v>
      </c>
      <c r="B2694" t="s">
        <v>5529</v>
      </c>
      <c r="C2694" t="s">
        <v>470</v>
      </c>
      <c r="D2694" t="s">
        <v>21</v>
      </c>
      <c r="E2694">
        <v>98148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43493</v>
      </c>
      <c r="L2694" t="s">
        <v>26</v>
      </c>
      <c r="N2694" t="s">
        <v>24</v>
      </c>
    </row>
    <row r="2695" spans="1:14" x14ac:dyDescent="0.25">
      <c r="A2695" t="s">
        <v>5530</v>
      </c>
      <c r="B2695" t="s">
        <v>5531</v>
      </c>
      <c r="C2695" t="s">
        <v>20</v>
      </c>
      <c r="D2695" t="s">
        <v>21</v>
      </c>
      <c r="E2695">
        <v>98103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43493</v>
      </c>
      <c r="L2695" t="s">
        <v>26</v>
      </c>
      <c r="N2695" t="s">
        <v>24</v>
      </c>
    </row>
    <row r="2696" spans="1:14" x14ac:dyDescent="0.25">
      <c r="A2696" t="s">
        <v>5532</v>
      </c>
      <c r="B2696" t="s">
        <v>5533</v>
      </c>
      <c r="C2696" t="s">
        <v>34</v>
      </c>
      <c r="D2696" t="s">
        <v>21</v>
      </c>
      <c r="E2696">
        <v>98661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43493</v>
      </c>
      <c r="L2696" t="s">
        <v>26</v>
      </c>
      <c r="N2696" t="s">
        <v>24</v>
      </c>
    </row>
    <row r="2697" spans="1:14" x14ac:dyDescent="0.25">
      <c r="A2697" t="s">
        <v>5534</v>
      </c>
      <c r="B2697" t="s">
        <v>5535</v>
      </c>
      <c r="C2697" t="s">
        <v>548</v>
      </c>
      <c r="D2697" t="s">
        <v>21</v>
      </c>
      <c r="E2697">
        <v>98584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43493</v>
      </c>
      <c r="L2697" t="s">
        <v>26</v>
      </c>
      <c r="N2697" t="s">
        <v>24</v>
      </c>
    </row>
    <row r="2698" spans="1:14" x14ac:dyDescent="0.25">
      <c r="A2698" t="s">
        <v>2228</v>
      </c>
      <c r="B2698" t="s">
        <v>5536</v>
      </c>
      <c r="C2698" t="s">
        <v>108</v>
      </c>
      <c r="D2698" t="s">
        <v>21</v>
      </c>
      <c r="E2698">
        <v>98201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43493</v>
      </c>
      <c r="L2698" t="s">
        <v>26</v>
      </c>
      <c r="N2698" t="s">
        <v>24</v>
      </c>
    </row>
    <row r="2699" spans="1:14" x14ac:dyDescent="0.25">
      <c r="A2699" t="s">
        <v>662</v>
      </c>
      <c r="B2699" t="s">
        <v>5537</v>
      </c>
      <c r="C2699" t="s">
        <v>221</v>
      </c>
      <c r="D2699" t="s">
        <v>21</v>
      </c>
      <c r="E2699">
        <v>98607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43493</v>
      </c>
      <c r="L2699" t="s">
        <v>26</v>
      </c>
      <c r="N2699" t="s">
        <v>24</v>
      </c>
    </row>
    <row r="2700" spans="1:14" x14ac:dyDescent="0.25">
      <c r="A2700" t="s">
        <v>5538</v>
      </c>
      <c r="B2700" t="s">
        <v>5539</v>
      </c>
      <c r="C2700" t="s">
        <v>34</v>
      </c>
      <c r="D2700" t="s">
        <v>21</v>
      </c>
      <c r="E2700">
        <v>98661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43493</v>
      </c>
      <c r="L2700" t="s">
        <v>26</v>
      </c>
      <c r="N2700" t="s">
        <v>24</v>
      </c>
    </row>
    <row r="2701" spans="1:14" x14ac:dyDescent="0.25">
      <c r="A2701" t="s">
        <v>5540</v>
      </c>
      <c r="B2701" t="s">
        <v>5541</v>
      </c>
      <c r="C2701" t="s">
        <v>20</v>
      </c>
      <c r="D2701" t="s">
        <v>21</v>
      </c>
      <c r="E2701">
        <v>98117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43493</v>
      </c>
      <c r="L2701" t="s">
        <v>26</v>
      </c>
      <c r="N2701" t="s">
        <v>24</v>
      </c>
    </row>
    <row r="2702" spans="1:14" x14ac:dyDescent="0.25">
      <c r="A2702" t="s">
        <v>5542</v>
      </c>
      <c r="B2702" t="s">
        <v>5543</v>
      </c>
      <c r="C2702" t="s">
        <v>470</v>
      </c>
      <c r="D2702" t="s">
        <v>21</v>
      </c>
      <c r="E2702">
        <v>98166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43493</v>
      </c>
      <c r="L2702" t="s">
        <v>26</v>
      </c>
      <c r="N2702" t="s">
        <v>24</v>
      </c>
    </row>
    <row r="2703" spans="1:14" x14ac:dyDescent="0.25">
      <c r="A2703" t="s">
        <v>5544</v>
      </c>
      <c r="B2703" t="s">
        <v>5545</v>
      </c>
      <c r="C2703" t="s">
        <v>532</v>
      </c>
      <c r="D2703" t="s">
        <v>21</v>
      </c>
      <c r="E2703">
        <v>98528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43493</v>
      </c>
      <c r="L2703" t="s">
        <v>26</v>
      </c>
      <c r="N2703" t="s">
        <v>24</v>
      </c>
    </row>
    <row r="2704" spans="1:14" x14ac:dyDescent="0.25">
      <c r="A2704" t="s">
        <v>5546</v>
      </c>
      <c r="B2704" t="s">
        <v>5547</v>
      </c>
      <c r="C2704" t="s">
        <v>20</v>
      </c>
      <c r="D2704" t="s">
        <v>21</v>
      </c>
      <c r="E2704">
        <v>98103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43493</v>
      </c>
      <c r="L2704" t="s">
        <v>26</v>
      </c>
      <c r="N2704" t="s">
        <v>24</v>
      </c>
    </row>
    <row r="2705" spans="1:14" x14ac:dyDescent="0.25">
      <c r="A2705" t="s">
        <v>3093</v>
      </c>
      <c r="B2705" t="s">
        <v>5548</v>
      </c>
      <c r="C2705" t="s">
        <v>236</v>
      </c>
      <c r="D2705" t="s">
        <v>21</v>
      </c>
      <c r="E2705">
        <v>98409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43493</v>
      </c>
      <c r="L2705" t="s">
        <v>26</v>
      </c>
      <c r="N2705" t="s">
        <v>24</v>
      </c>
    </row>
    <row r="2706" spans="1:14" x14ac:dyDescent="0.25">
      <c r="A2706" t="s">
        <v>5549</v>
      </c>
      <c r="B2706" t="s">
        <v>5550</v>
      </c>
      <c r="C2706" t="s">
        <v>221</v>
      </c>
      <c r="D2706" t="s">
        <v>21</v>
      </c>
      <c r="E2706">
        <v>98607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43493</v>
      </c>
      <c r="L2706" t="s">
        <v>26</v>
      </c>
      <c r="N2706" t="s">
        <v>24</v>
      </c>
    </row>
    <row r="2707" spans="1:14" x14ac:dyDescent="0.25">
      <c r="A2707" t="s">
        <v>5551</v>
      </c>
      <c r="B2707" t="s">
        <v>5552</v>
      </c>
      <c r="C2707" t="s">
        <v>470</v>
      </c>
      <c r="D2707" t="s">
        <v>21</v>
      </c>
      <c r="E2707">
        <v>98166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43493</v>
      </c>
      <c r="L2707" t="s">
        <v>26</v>
      </c>
      <c r="N2707" t="s">
        <v>24</v>
      </c>
    </row>
    <row r="2708" spans="1:14" x14ac:dyDescent="0.25">
      <c r="A2708" t="s">
        <v>5553</v>
      </c>
      <c r="B2708" t="s">
        <v>5554</v>
      </c>
      <c r="C2708" t="s">
        <v>221</v>
      </c>
      <c r="D2708" t="s">
        <v>21</v>
      </c>
      <c r="E2708">
        <v>98607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43493</v>
      </c>
      <c r="L2708" t="s">
        <v>26</v>
      </c>
      <c r="N2708" t="s">
        <v>24</v>
      </c>
    </row>
    <row r="2709" spans="1:14" x14ac:dyDescent="0.25">
      <c r="A2709" t="s">
        <v>5555</v>
      </c>
      <c r="B2709" t="s">
        <v>5556</v>
      </c>
      <c r="C2709" t="s">
        <v>535</v>
      </c>
      <c r="D2709" t="s">
        <v>21</v>
      </c>
      <c r="E2709">
        <v>98548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43493</v>
      </c>
      <c r="L2709" t="s">
        <v>26</v>
      </c>
      <c r="N2709" t="s">
        <v>24</v>
      </c>
    </row>
    <row r="2710" spans="1:14" x14ac:dyDescent="0.25">
      <c r="A2710" t="s">
        <v>3770</v>
      </c>
      <c r="B2710" t="s">
        <v>5557</v>
      </c>
      <c r="C2710" t="s">
        <v>443</v>
      </c>
      <c r="D2710" t="s">
        <v>21</v>
      </c>
      <c r="E2710">
        <v>98056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43493</v>
      </c>
      <c r="L2710" t="s">
        <v>26</v>
      </c>
      <c r="N2710" t="s">
        <v>24</v>
      </c>
    </row>
    <row r="2711" spans="1:14" x14ac:dyDescent="0.25">
      <c r="A2711" t="s">
        <v>356</v>
      </c>
      <c r="B2711" t="s">
        <v>5558</v>
      </c>
      <c r="C2711" t="s">
        <v>53</v>
      </c>
      <c r="D2711" t="s">
        <v>21</v>
      </c>
      <c r="E2711">
        <v>98815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43493</v>
      </c>
      <c r="L2711" t="s">
        <v>26</v>
      </c>
      <c r="N2711" t="s">
        <v>24</v>
      </c>
    </row>
    <row r="2712" spans="1:14" x14ac:dyDescent="0.25">
      <c r="A2712" t="s">
        <v>242</v>
      </c>
      <c r="B2712" t="s">
        <v>671</v>
      </c>
      <c r="C2712" t="s">
        <v>246</v>
      </c>
      <c r="D2712" t="s">
        <v>21</v>
      </c>
      <c r="E2712">
        <v>98311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43493</v>
      </c>
      <c r="L2712" t="s">
        <v>26</v>
      </c>
      <c r="N2712" t="s">
        <v>24</v>
      </c>
    </row>
    <row r="2713" spans="1:14" x14ac:dyDescent="0.25">
      <c r="A2713" t="s">
        <v>316</v>
      </c>
      <c r="B2713" t="s">
        <v>5559</v>
      </c>
      <c r="C2713" t="s">
        <v>388</v>
      </c>
      <c r="D2713" t="s">
        <v>21</v>
      </c>
      <c r="E2713">
        <v>98930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43493</v>
      </c>
      <c r="L2713" t="s">
        <v>26</v>
      </c>
      <c r="N2713" t="s">
        <v>24</v>
      </c>
    </row>
    <row r="2714" spans="1:14" x14ac:dyDescent="0.25">
      <c r="A2714" t="s">
        <v>316</v>
      </c>
      <c r="B2714" t="s">
        <v>5560</v>
      </c>
      <c r="C2714" t="s">
        <v>221</v>
      </c>
      <c r="D2714" t="s">
        <v>21</v>
      </c>
      <c r="E2714">
        <v>98607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43493</v>
      </c>
      <c r="L2714" t="s">
        <v>26</v>
      </c>
      <c r="N2714" t="s">
        <v>24</v>
      </c>
    </row>
    <row r="2715" spans="1:14" x14ac:dyDescent="0.25">
      <c r="A2715" t="s">
        <v>5561</v>
      </c>
      <c r="B2715" t="s">
        <v>5562</v>
      </c>
      <c r="C2715" t="s">
        <v>632</v>
      </c>
      <c r="D2715" t="s">
        <v>21</v>
      </c>
      <c r="E2715">
        <v>98037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43493</v>
      </c>
      <c r="L2715" t="s">
        <v>26</v>
      </c>
      <c r="N2715" t="s">
        <v>24</v>
      </c>
    </row>
    <row r="2716" spans="1:14" x14ac:dyDescent="0.25">
      <c r="A2716" t="s">
        <v>5563</v>
      </c>
      <c r="B2716" t="s">
        <v>5564</v>
      </c>
      <c r="C2716" t="s">
        <v>454</v>
      </c>
      <c r="D2716" t="s">
        <v>21</v>
      </c>
      <c r="E2716">
        <v>98008</v>
      </c>
      <c r="F2716" t="s">
        <v>23</v>
      </c>
      <c r="G2716" t="s">
        <v>23</v>
      </c>
      <c r="H2716" t="s">
        <v>24</v>
      </c>
      <c r="I2716" t="s">
        <v>24</v>
      </c>
      <c r="J2716" t="s">
        <v>25</v>
      </c>
      <c r="K2716" s="1">
        <v>43493</v>
      </c>
      <c r="L2716" t="s">
        <v>26</v>
      </c>
      <c r="N2716" t="s">
        <v>24</v>
      </c>
    </row>
    <row r="2717" spans="1:14" x14ac:dyDescent="0.25">
      <c r="A2717" t="s">
        <v>5565</v>
      </c>
      <c r="B2717" t="s">
        <v>5566</v>
      </c>
      <c r="C2717" t="s">
        <v>2162</v>
      </c>
      <c r="D2717" t="s">
        <v>21</v>
      </c>
      <c r="E2717">
        <v>98826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43493</v>
      </c>
      <c r="L2717" t="s">
        <v>26</v>
      </c>
      <c r="N2717" t="s">
        <v>24</v>
      </c>
    </row>
    <row r="2718" spans="1:14" x14ac:dyDescent="0.25">
      <c r="A2718" t="s">
        <v>5567</v>
      </c>
      <c r="B2718" t="s">
        <v>5568</v>
      </c>
      <c r="C2718" t="s">
        <v>1364</v>
      </c>
      <c r="D2718" t="s">
        <v>21</v>
      </c>
      <c r="E2718">
        <v>98555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43493</v>
      </c>
      <c r="L2718" t="s">
        <v>26</v>
      </c>
      <c r="N2718" t="s">
        <v>24</v>
      </c>
    </row>
    <row r="2719" spans="1:14" x14ac:dyDescent="0.25">
      <c r="A2719" t="s">
        <v>5569</v>
      </c>
      <c r="B2719" t="s">
        <v>5570</v>
      </c>
      <c r="C2719" t="s">
        <v>934</v>
      </c>
      <c r="D2719" t="s">
        <v>21</v>
      </c>
      <c r="E2719">
        <v>99344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43493</v>
      </c>
      <c r="L2719" t="s">
        <v>26</v>
      </c>
      <c r="N2719" t="s">
        <v>24</v>
      </c>
    </row>
    <row r="2720" spans="1:14" x14ac:dyDescent="0.25">
      <c r="A2720" t="s">
        <v>5571</v>
      </c>
      <c r="B2720" t="s">
        <v>5572</v>
      </c>
      <c r="C2720" t="s">
        <v>934</v>
      </c>
      <c r="D2720" t="s">
        <v>21</v>
      </c>
      <c r="E2720">
        <v>99344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43493</v>
      </c>
      <c r="L2720" t="s">
        <v>26</v>
      </c>
      <c r="N2720" t="s">
        <v>24</v>
      </c>
    </row>
    <row r="2721" spans="1:14" x14ac:dyDescent="0.25">
      <c r="A2721" t="s">
        <v>342</v>
      </c>
      <c r="B2721" t="s">
        <v>5573</v>
      </c>
      <c r="C2721" t="s">
        <v>34</v>
      </c>
      <c r="D2721" t="s">
        <v>21</v>
      </c>
      <c r="E2721">
        <v>98662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43493</v>
      </c>
      <c r="L2721" t="s">
        <v>26</v>
      </c>
      <c r="N2721" t="s">
        <v>24</v>
      </c>
    </row>
    <row r="2722" spans="1:14" x14ac:dyDescent="0.25">
      <c r="A2722" t="s">
        <v>3644</v>
      </c>
      <c r="B2722" t="s">
        <v>5574</v>
      </c>
      <c r="C2722" t="s">
        <v>934</v>
      </c>
      <c r="D2722" t="s">
        <v>21</v>
      </c>
      <c r="E2722">
        <v>99344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43493</v>
      </c>
      <c r="L2722" t="s">
        <v>26</v>
      </c>
      <c r="N2722" t="s">
        <v>24</v>
      </c>
    </row>
    <row r="2723" spans="1:14" x14ac:dyDescent="0.25">
      <c r="A2723" t="s">
        <v>5575</v>
      </c>
      <c r="B2723" t="s">
        <v>5576</v>
      </c>
      <c r="C2723" t="s">
        <v>1387</v>
      </c>
      <c r="D2723" t="s">
        <v>21</v>
      </c>
      <c r="E2723">
        <v>98424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43493</v>
      </c>
      <c r="L2723" t="s">
        <v>26</v>
      </c>
      <c r="N2723" t="s">
        <v>24</v>
      </c>
    </row>
    <row r="2724" spans="1:14" x14ac:dyDescent="0.25">
      <c r="A2724" t="s">
        <v>5577</v>
      </c>
      <c r="B2724" t="s">
        <v>5578</v>
      </c>
      <c r="C2724" t="s">
        <v>34</v>
      </c>
      <c r="D2724" t="s">
        <v>21</v>
      </c>
      <c r="E2724">
        <v>98664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43493</v>
      </c>
      <c r="L2724" t="s">
        <v>26</v>
      </c>
      <c r="N2724" t="s">
        <v>24</v>
      </c>
    </row>
    <row r="2725" spans="1:14" x14ac:dyDescent="0.25">
      <c r="A2725" t="s">
        <v>4031</v>
      </c>
      <c r="B2725" t="s">
        <v>5579</v>
      </c>
      <c r="C2725" t="s">
        <v>934</v>
      </c>
      <c r="D2725" t="s">
        <v>21</v>
      </c>
      <c r="E2725">
        <v>99344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43493</v>
      </c>
      <c r="L2725" t="s">
        <v>26</v>
      </c>
      <c r="N2725" t="s">
        <v>24</v>
      </c>
    </row>
    <row r="2726" spans="1:14" x14ac:dyDescent="0.25">
      <c r="A2726" t="s">
        <v>1180</v>
      </c>
      <c r="B2726" t="s">
        <v>5580</v>
      </c>
      <c r="C2726" t="s">
        <v>632</v>
      </c>
      <c r="D2726" t="s">
        <v>21</v>
      </c>
      <c r="E2726">
        <v>98037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43493</v>
      </c>
      <c r="L2726" t="s">
        <v>26</v>
      </c>
      <c r="N2726" t="s">
        <v>24</v>
      </c>
    </row>
    <row r="2727" spans="1:14" x14ac:dyDescent="0.25">
      <c r="A2727" t="s">
        <v>5581</v>
      </c>
      <c r="B2727" t="s">
        <v>5582</v>
      </c>
      <c r="C2727" t="s">
        <v>934</v>
      </c>
      <c r="D2727" t="s">
        <v>21</v>
      </c>
      <c r="E2727">
        <v>99344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43493</v>
      </c>
      <c r="L2727" t="s">
        <v>26</v>
      </c>
      <c r="N2727" t="s">
        <v>24</v>
      </c>
    </row>
    <row r="2728" spans="1:14" x14ac:dyDescent="0.25">
      <c r="A2728" t="s">
        <v>4201</v>
      </c>
      <c r="B2728" t="s">
        <v>5583</v>
      </c>
      <c r="C2728" t="s">
        <v>34</v>
      </c>
      <c r="D2728" t="s">
        <v>21</v>
      </c>
      <c r="E2728">
        <v>98685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43493</v>
      </c>
      <c r="L2728" t="s">
        <v>26</v>
      </c>
      <c r="N2728" t="s">
        <v>24</v>
      </c>
    </row>
    <row r="2729" spans="1:14" x14ac:dyDescent="0.25">
      <c r="A2729" t="s">
        <v>5584</v>
      </c>
      <c r="B2729" t="s">
        <v>5585</v>
      </c>
      <c r="C2729" t="s">
        <v>532</v>
      </c>
      <c r="D2729" t="s">
        <v>21</v>
      </c>
      <c r="E2729">
        <v>98528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43493</v>
      </c>
      <c r="L2729" t="s">
        <v>26</v>
      </c>
      <c r="N2729" t="s">
        <v>24</v>
      </c>
    </row>
    <row r="2730" spans="1:14" x14ac:dyDescent="0.25">
      <c r="A2730" t="s">
        <v>106</v>
      </c>
      <c r="B2730" t="s">
        <v>5586</v>
      </c>
      <c r="C2730" t="s">
        <v>5500</v>
      </c>
      <c r="D2730" t="s">
        <v>21</v>
      </c>
      <c r="E2730">
        <v>98371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43493</v>
      </c>
      <c r="L2730" t="s">
        <v>26</v>
      </c>
      <c r="N2730" t="s">
        <v>24</v>
      </c>
    </row>
    <row r="2731" spans="1:14" x14ac:dyDescent="0.25">
      <c r="A2731" t="s">
        <v>5587</v>
      </c>
      <c r="B2731" t="s">
        <v>5588</v>
      </c>
      <c r="C2731" t="s">
        <v>34</v>
      </c>
      <c r="D2731" t="s">
        <v>21</v>
      </c>
      <c r="E2731">
        <v>98661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43493</v>
      </c>
      <c r="L2731" t="s">
        <v>26</v>
      </c>
      <c r="N2731" t="s">
        <v>24</v>
      </c>
    </row>
    <row r="2732" spans="1:14" x14ac:dyDescent="0.25">
      <c r="A2732" t="s">
        <v>5589</v>
      </c>
      <c r="B2732" t="s">
        <v>5590</v>
      </c>
      <c r="C2732" t="s">
        <v>1685</v>
      </c>
      <c r="D2732" t="s">
        <v>21</v>
      </c>
      <c r="E2732">
        <v>98354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43493</v>
      </c>
      <c r="L2732" t="s">
        <v>26</v>
      </c>
      <c r="N2732" t="s">
        <v>24</v>
      </c>
    </row>
    <row r="2733" spans="1:14" x14ac:dyDescent="0.25">
      <c r="A2733" t="s">
        <v>5591</v>
      </c>
      <c r="B2733" t="s">
        <v>5592</v>
      </c>
      <c r="C2733" t="s">
        <v>34</v>
      </c>
      <c r="D2733" t="s">
        <v>21</v>
      </c>
      <c r="E2733">
        <v>98662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43493</v>
      </c>
      <c r="L2733" t="s">
        <v>26</v>
      </c>
      <c r="N2733" t="s">
        <v>24</v>
      </c>
    </row>
    <row r="2734" spans="1:14" x14ac:dyDescent="0.25">
      <c r="A2734" t="s">
        <v>77</v>
      </c>
      <c r="B2734" t="s">
        <v>5593</v>
      </c>
      <c r="C2734" t="s">
        <v>20</v>
      </c>
      <c r="D2734" t="s">
        <v>21</v>
      </c>
      <c r="E2734">
        <v>98105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43493</v>
      </c>
      <c r="L2734" t="s">
        <v>26</v>
      </c>
      <c r="N2734" t="s">
        <v>24</v>
      </c>
    </row>
    <row r="2735" spans="1:14" x14ac:dyDescent="0.25">
      <c r="A2735" t="s">
        <v>5594</v>
      </c>
      <c r="B2735" t="s">
        <v>5595</v>
      </c>
      <c r="C2735" t="s">
        <v>470</v>
      </c>
      <c r="D2735" t="s">
        <v>21</v>
      </c>
      <c r="E2735">
        <v>98166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43493</v>
      </c>
      <c r="L2735" t="s">
        <v>26</v>
      </c>
      <c r="N2735" t="s">
        <v>24</v>
      </c>
    </row>
    <row r="2736" spans="1:14" x14ac:dyDescent="0.25">
      <c r="A2736" t="s">
        <v>5596</v>
      </c>
      <c r="B2736" t="s">
        <v>5597</v>
      </c>
      <c r="C2736" t="s">
        <v>1387</v>
      </c>
      <c r="D2736" t="s">
        <v>21</v>
      </c>
      <c r="E2736">
        <v>98424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43493</v>
      </c>
      <c r="L2736" t="s">
        <v>26</v>
      </c>
      <c r="N2736" t="s">
        <v>24</v>
      </c>
    </row>
    <row r="2737" spans="1:14" x14ac:dyDescent="0.25">
      <c r="A2737" t="s">
        <v>5598</v>
      </c>
      <c r="B2737" t="s">
        <v>5599</v>
      </c>
      <c r="C2737" t="s">
        <v>2162</v>
      </c>
      <c r="D2737" t="s">
        <v>21</v>
      </c>
      <c r="E2737">
        <v>98826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43493</v>
      </c>
      <c r="L2737" t="s">
        <v>26</v>
      </c>
      <c r="N2737" t="s">
        <v>24</v>
      </c>
    </row>
    <row r="2738" spans="1:14" x14ac:dyDescent="0.25">
      <c r="A2738" t="s">
        <v>5600</v>
      </c>
      <c r="B2738" t="s">
        <v>5601</v>
      </c>
      <c r="C2738" t="s">
        <v>339</v>
      </c>
      <c r="D2738" t="s">
        <v>21</v>
      </c>
      <c r="E2738">
        <v>98848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43492</v>
      </c>
      <c r="L2738" t="s">
        <v>26</v>
      </c>
      <c r="N2738" t="s">
        <v>24</v>
      </c>
    </row>
    <row r="2739" spans="1:14" x14ac:dyDescent="0.25">
      <c r="A2739" t="s">
        <v>5602</v>
      </c>
      <c r="B2739" t="s">
        <v>5603</v>
      </c>
      <c r="C2739" t="s">
        <v>186</v>
      </c>
      <c r="D2739" t="s">
        <v>21</v>
      </c>
      <c r="E2739">
        <v>98823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43492</v>
      </c>
      <c r="L2739" t="s">
        <v>26</v>
      </c>
      <c r="N2739" t="s">
        <v>24</v>
      </c>
    </row>
    <row r="2740" spans="1:14" x14ac:dyDescent="0.25">
      <c r="A2740" t="s">
        <v>5604</v>
      </c>
      <c r="B2740" t="s">
        <v>5605</v>
      </c>
      <c r="C2740" t="s">
        <v>1984</v>
      </c>
      <c r="D2740" t="s">
        <v>21</v>
      </c>
      <c r="E2740">
        <v>99133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43492</v>
      </c>
      <c r="L2740" t="s">
        <v>26</v>
      </c>
      <c r="N2740" t="s">
        <v>24</v>
      </c>
    </row>
    <row r="2741" spans="1:14" x14ac:dyDescent="0.25">
      <c r="A2741" t="s">
        <v>5606</v>
      </c>
      <c r="B2741" t="s">
        <v>5607</v>
      </c>
      <c r="C2741" t="s">
        <v>186</v>
      </c>
      <c r="D2741" t="s">
        <v>21</v>
      </c>
      <c r="E2741">
        <v>98823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43492</v>
      </c>
      <c r="L2741" t="s">
        <v>26</v>
      </c>
      <c r="N2741" t="s">
        <v>24</v>
      </c>
    </row>
    <row r="2742" spans="1:14" x14ac:dyDescent="0.25">
      <c r="A2742" t="s">
        <v>5608</v>
      </c>
      <c r="B2742" t="s">
        <v>5609</v>
      </c>
      <c r="C2742" t="s">
        <v>339</v>
      </c>
      <c r="D2742" t="s">
        <v>21</v>
      </c>
      <c r="E2742">
        <v>98848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43492</v>
      </c>
      <c r="L2742" t="s">
        <v>26</v>
      </c>
      <c r="N2742" t="s">
        <v>24</v>
      </c>
    </row>
    <row r="2743" spans="1:14" x14ac:dyDescent="0.25">
      <c r="A2743" t="s">
        <v>5610</v>
      </c>
      <c r="B2743" t="s">
        <v>5611</v>
      </c>
      <c r="C2743" t="s">
        <v>388</v>
      </c>
      <c r="D2743" t="s">
        <v>21</v>
      </c>
      <c r="E2743">
        <v>98944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43492</v>
      </c>
      <c r="L2743" t="s">
        <v>26</v>
      </c>
      <c r="N2743" t="s">
        <v>24</v>
      </c>
    </row>
    <row r="2744" spans="1:14" x14ac:dyDescent="0.25">
      <c r="A2744" t="s">
        <v>5612</v>
      </c>
      <c r="B2744" t="s">
        <v>5613</v>
      </c>
      <c r="C2744" t="s">
        <v>186</v>
      </c>
      <c r="D2744" t="s">
        <v>21</v>
      </c>
      <c r="E2744">
        <v>98823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43492</v>
      </c>
      <c r="L2744" t="s">
        <v>26</v>
      </c>
      <c r="N2744" t="s">
        <v>24</v>
      </c>
    </row>
    <row r="2745" spans="1:14" x14ac:dyDescent="0.25">
      <c r="A2745" t="s">
        <v>5614</v>
      </c>
      <c r="B2745" t="s">
        <v>5615</v>
      </c>
      <c r="C2745" t="s">
        <v>186</v>
      </c>
      <c r="D2745" t="s">
        <v>21</v>
      </c>
      <c r="E2745">
        <v>98823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43492</v>
      </c>
      <c r="L2745" t="s">
        <v>26</v>
      </c>
      <c r="N2745" t="s">
        <v>24</v>
      </c>
    </row>
    <row r="2746" spans="1:14" x14ac:dyDescent="0.25">
      <c r="A2746" t="s">
        <v>932</v>
      </c>
      <c r="B2746" t="s">
        <v>5616</v>
      </c>
      <c r="C2746" t="s">
        <v>186</v>
      </c>
      <c r="D2746" t="s">
        <v>21</v>
      </c>
      <c r="E2746">
        <v>98823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43492</v>
      </c>
      <c r="L2746" t="s">
        <v>26</v>
      </c>
      <c r="N2746" t="s">
        <v>24</v>
      </c>
    </row>
    <row r="2747" spans="1:14" x14ac:dyDescent="0.25">
      <c r="A2747" t="s">
        <v>932</v>
      </c>
      <c r="B2747" t="s">
        <v>5617</v>
      </c>
      <c r="C2747" t="s">
        <v>183</v>
      </c>
      <c r="D2747" t="s">
        <v>21</v>
      </c>
      <c r="E2747">
        <v>98851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43492</v>
      </c>
      <c r="L2747" t="s">
        <v>26</v>
      </c>
      <c r="N2747" t="s">
        <v>24</v>
      </c>
    </row>
    <row r="2748" spans="1:14" x14ac:dyDescent="0.25">
      <c r="A2748" t="s">
        <v>4031</v>
      </c>
      <c r="B2748" t="s">
        <v>5618</v>
      </c>
      <c r="C2748" t="s">
        <v>142</v>
      </c>
      <c r="D2748" t="s">
        <v>21</v>
      </c>
      <c r="E2748">
        <v>98902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43492</v>
      </c>
      <c r="L2748" t="s">
        <v>26</v>
      </c>
      <c r="N2748" t="s">
        <v>24</v>
      </c>
    </row>
    <row r="2749" spans="1:14" x14ac:dyDescent="0.25">
      <c r="A2749" t="s">
        <v>5619</v>
      </c>
      <c r="B2749" t="s">
        <v>5620</v>
      </c>
      <c r="C2749" t="s">
        <v>339</v>
      </c>
      <c r="D2749" t="s">
        <v>21</v>
      </c>
      <c r="E2749">
        <v>98848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43492</v>
      </c>
      <c r="L2749" t="s">
        <v>26</v>
      </c>
      <c r="N2749" t="s">
        <v>24</v>
      </c>
    </row>
    <row r="2750" spans="1:14" x14ac:dyDescent="0.25">
      <c r="A2750" t="s">
        <v>5621</v>
      </c>
      <c r="B2750" t="s">
        <v>5305</v>
      </c>
      <c r="C2750" t="s">
        <v>1283</v>
      </c>
      <c r="D2750" t="s">
        <v>21</v>
      </c>
      <c r="E2750">
        <v>98802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43491</v>
      </c>
      <c r="L2750" t="s">
        <v>26</v>
      </c>
      <c r="N2750" t="s">
        <v>24</v>
      </c>
    </row>
    <row r="2751" spans="1:14" x14ac:dyDescent="0.25">
      <c r="A2751" t="s">
        <v>5622</v>
      </c>
      <c r="B2751" t="s">
        <v>5623</v>
      </c>
      <c r="C2751" t="s">
        <v>1283</v>
      </c>
      <c r="D2751" t="s">
        <v>21</v>
      </c>
      <c r="E2751">
        <v>98802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43491</v>
      </c>
      <c r="L2751" t="s">
        <v>26</v>
      </c>
      <c r="N2751" t="s">
        <v>24</v>
      </c>
    </row>
    <row r="2752" spans="1:14" x14ac:dyDescent="0.25">
      <c r="A2752" t="s">
        <v>5624</v>
      </c>
      <c r="B2752" t="s">
        <v>5625</v>
      </c>
      <c r="C2752" t="s">
        <v>1283</v>
      </c>
      <c r="D2752" t="s">
        <v>21</v>
      </c>
      <c r="E2752">
        <v>98802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43491</v>
      </c>
      <c r="L2752" t="s">
        <v>26</v>
      </c>
      <c r="N2752" t="s">
        <v>24</v>
      </c>
    </row>
    <row r="2753" spans="1:14" x14ac:dyDescent="0.25">
      <c r="A2753" t="s">
        <v>3141</v>
      </c>
      <c r="B2753" t="s">
        <v>5626</v>
      </c>
      <c r="C2753" t="s">
        <v>299</v>
      </c>
      <c r="D2753" t="s">
        <v>21</v>
      </c>
      <c r="E2753">
        <v>98850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43491</v>
      </c>
      <c r="L2753" t="s">
        <v>26</v>
      </c>
      <c r="N2753" t="s">
        <v>24</v>
      </c>
    </row>
    <row r="2754" spans="1:14" x14ac:dyDescent="0.25">
      <c r="A2754" t="s">
        <v>5627</v>
      </c>
      <c r="B2754" t="s">
        <v>5628</v>
      </c>
      <c r="C2754" t="s">
        <v>1283</v>
      </c>
      <c r="D2754" t="s">
        <v>21</v>
      </c>
      <c r="E2754">
        <v>98802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43491</v>
      </c>
      <c r="L2754" t="s">
        <v>26</v>
      </c>
      <c r="N2754" t="s">
        <v>24</v>
      </c>
    </row>
    <row r="2755" spans="1:14" x14ac:dyDescent="0.25">
      <c r="A2755" t="s">
        <v>655</v>
      </c>
      <c r="B2755" t="s">
        <v>656</v>
      </c>
      <c r="C2755" t="s">
        <v>657</v>
      </c>
      <c r="D2755" t="s">
        <v>21</v>
      </c>
      <c r="E2755">
        <v>98277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43490</v>
      </c>
      <c r="L2755" t="s">
        <v>26</v>
      </c>
      <c r="N2755" t="s">
        <v>24</v>
      </c>
    </row>
    <row r="2756" spans="1:14" x14ac:dyDescent="0.25">
      <c r="A2756" t="s">
        <v>1373</v>
      </c>
      <c r="B2756" t="s">
        <v>1374</v>
      </c>
      <c r="C2756" t="s">
        <v>529</v>
      </c>
      <c r="D2756" t="s">
        <v>21</v>
      </c>
      <c r="E2756">
        <v>98034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43490</v>
      </c>
      <c r="L2756" t="s">
        <v>26</v>
      </c>
      <c r="N2756" t="s">
        <v>24</v>
      </c>
    </row>
    <row r="2757" spans="1:14" x14ac:dyDescent="0.25">
      <c r="A2757" t="s">
        <v>5629</v>
      </c>
      <c r="B2757" t="s">
        <v>5630</v>
      </c>
      <c r="C2757" t="s">
        <v>227</v>
      </c>
      <c r="D2757" t="s">
        <v>21</v>
      </c>
      <c r="E2757">
        <v>98225</v>
      </c>
      <c r="F2757" t="s">
        <v>23</v>
      </c>
      <c r="G2757" t="s">
        <v>23</v>
      </c>
      <c r="H2757" t="s">
        <v>24</v>
      </c>
      <c r="I2757" t="s">
        <v>24</v>
      </c>
      <c r="J2757" t="s">
        <v>25</v>
      </c>
      <c r="K2757" s="1">
        <v>43490</v>
      </c>
      <c r="L2757" t="s">
        <v>26</v>
      </c>
      <c r="N2757" t="s">
        <v>24</v>
      </c>
    </row>
    <row r="2758" spans="1:14" x14ac:dyDescent="0.25">
      <c r="A2758" t="s">
        <v>1166</v>
      </c>
      <c r="B2758" t="s">
        <v>1167</v>
      </c>
      <c r="C2758" t="s">
        <v>525</v>
      </c>
      <c r="D2758" t="s">
        <v>21</v>
      </c>
      <c r="E2758">
        <v>98258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43490</v>
      </c>
      <c r="L2758" t="s">
        <v>26</v>
      </c>
      <c r="N2758" t="s">
        <v>24</v>
      </c>
    </row>
    <row r="2759" spans="1:14" x14ac:dyDescent="0.25">
      <c r="A2759" t="s">
        <v>5631</v>
      </c>
      <c r="B2759" t="s">
        <v>5632</v>
      </c>
      <c r="C2759" t="s">
        <v>142</v>
      </c>
      <c r="D2759" t="s">
        <v>21</v>
      </c>
      <c r="E2759">
        <v>98908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43490</v>
      </c>
      <c r="L2759" t="s">
        <v>26</v>
      </c>
      <c r="N2759" t="s">
        <v>24</v>
      </c>
    </row>
    <row r="2760" spans="1:14" x14ac:dyDescent="0.25">
      <c r="A2760" t="s">
        <v>1002</v>
      </c>
      <c r="B2760" t="s">
        <v>1285</v>
      </c>
      <c r="C2760" t="s">
        <v>632</v>
      </c>
      <c r="D2760" t="s">
        <v>21</v>
      </c>
      <c r="E2760">
        <v>98087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43490</v>
      </c>
      <c r="L2760" t="s">
        <v>26</v>
      </c>
      <c r="N2760" t="s">
        <v>24</v>
      </c>
    </row>
    <row r="2761" spans="1:14" x14ac:dyDescent="0.25">
      <c r="A2761" t="s">
        <v>5633</v>
      </c>
      <c r="B2761" t="s">
        <v>5634</v>
      </c>
      <c r="C2761" t="s">
        <v>4759</v>
      </c>
      <c r="D2761" t="s">
        <v>21</v>
      </c>
      <c r="E2761">
        <v>98074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43490</v>
      </c>
      <c r="L2761" t="s">
        <v>26</v>
      </c>
      <c r="N2761" t="s">
        <v>24</v>
      </c>
    </row>
    <row r="2762" spans="1:14" x14ac:dyDescent="0.25">
      <c r="A2762" t="s">
        <v>683</v>
      </c>
      <c r="B2762" t="s">
        <v>5635</v>
      </c>
      <c r="C2762" t="s">
        <v>142</v>
      </c>
      <c r="D2762" t="s">
        <v>21</v>
      </c>
      <c r="E2762">
        <v>98901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43490</v>
      </c>
      <c r="L2762" t="s">
        <v>26</v>
      </c>
      <c r="N2762" t="s">
        <v>24</v>
      </c>
    </row>
    <row r="2763" spans="1:14" x14ac:dyDescent="0.25">
      <c r="A2763" t="s">
        <v>5636</v>
      </c>
      <c r="B2763" t="s">
        <v>5637</v>
      </c>
      <c r="C2763" t="s">
        <v>2244</v>
      </c>
      <c r="D2763" t="s">
        <v>21</v>
      </c>
      <c r="E2763">
        <v>98370</v>
      </c>
      <c r="F2763" t="s">
        <v>23</v>
      </c>
      <c r="G2763" t="s">
        <v>23</v>
      </c>
      <c r="H2763" t="s">
        <v>24</v>
      </c>
      <c r="I2763" t="s">
        <v>24</v>
      </c>
      <c r="J2763" t="s">
        <v>25</v>
      </c>
      <c r="K2763" s="1">
        <v>43490</v>
      </c>
      <c r="L2763" t="s">
        <v>26</v>
      </c>
      <c r="N2763" t="s">
        <v>24</v>
      </c>
    </row>
    <row r="2764" spans="1:14" x14ac:dyDescent="0.25">
      <c r="A2764" t="s">
        <v>5638</v>
      </c>
      <c r="B2764" t="s">
        <v>5639</v>
      </c>
      <c r="C2764" t="s">
        <v>178</v>
      </c>
      <c r="D2764" t="s">
        <v>21</v>
      </c>
      <c r="E2764">
        <v>98944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43490</v>
      </c>
      <c r="L2764" t="s">
        <v>26</v>
      </c>
      <c r="N2764" t="s">
        <v>24</v>
      </c>
    </row>
    <row r="2765" spans="1:14" x14ac:dyDescent="0.25">
      <c r="A2765" t="s">
        <v>352</v>
      </c>
      <c r="B2765" t="s">
        <v>2196</v>
      </c>
      <c r="C2765" t="s">
        <v>20</v>
      </c>
      <c r="D2765" t="s">
        <v>21</v>
      </c>
      <c r="E2765">
        <v>98103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43489</v>
      </c>
      <c r="L2765" t="s">
        <v>26</v>
      </c>
      <c r="N2765" t="s">
        <v>24</v>
      </c>
    </row>
    <row r="2766" spans="1:14" x14ac:dyDescent="0.25">
      <c r="A2766" t="s">
        <v>5642</v>
      </c>
      <c r="B2766" t="s">
        <v>5643</v>
      </c>
      <c r="C2766" t="s">
        <v>34</v>
      </c>
      <c r="D2766" t="s">
        <v>21</v>
      </c>
      <c r="E2766">
        <v>98683</v>
      </c>
      <c r="F2766" t="s">
        <v>23</v>
      </c>
      <c r="G2766" t="s">
        <v>23</v>
      </c>
      <c r="H2766" t="s">
        <v>24</v>
      </c>
      <c r="I2766" t="s">
        <v>24</v>
      </c>
      <c r="J2766" t="s">
        <v>25</v>
      </c>
      <c r="K2766" s="1">
        <v>43489</v>
      </c>
      <c r="L2766" t="s">
        <v>26</v>
      </c>
      <c r="N2766" t="s">
        <v>24</v>
      </c>
    </row>
    <row r="2767" spans="1:14" x14ac:dyDescent="0.25">
      <c r="A2767" t="s">
        <v>5644</v>
      </c>
      <c r="B2767" t="s">
        <v>5645</v>
      </c>
      <c r="C2767" t="s">
        <v>34</v>
      </c>
      <c r="D2767" t="s">
        <v>21</v>
      </c>
      <c r="E2767">
        <v>98683</v>
      </c>
      <c r="F2767" t="s">
        <v>23</v>
      </c>
      <c r="G2767" t="s">
        <v>23</v>
      </c>
      <c r="H2767" t="s">
        <v>24</v>
      </c>
      <c r="I2767" t="s">
        <v>24</v>
      </c>
      <c r="J2767" t="s">
        <v>25</v>
      </c>
      <c r="K2767" s="1">
        <v>43489</v>
      </c>
      <c r="L2767" t="s">
        <v>26</v>
      </c>
      <c r="N2767" t="s">
        <v>24</v>
      </c>
    </row>
    <row r="2768" spans="1:14" x14ac:dyDescent="0.25">
      <c r="A2768" t="s">
        <v>5646</v>
      </c>
      <c r="B2768" t="s">
        <v>5647</v>
      </c>
      <c r="C2768" t="s">
        <v>398</v>
      </c>
      <c r="D2768" t="s">
        <v>21</v>
      </c>
      <c r="E2768">
        <v>98606</v>
      </c>
      <c r="F2768" t="s">
        <v>23</v>
      </c>
      <c r="G2768" t="s">
        <v>23</v>
      </c>
      <c r="H2768" t="s">
        <v>24</v>
      </c>
      <c r="I2768" t="s">
        <v>24</v>
      </c>
      <c r="J2768" t="s">
        <v>25</v>
      </c>
      <c r="K2768" s="1">
        <v>43489</v>
      </c>
      <c r="L2768" t="s">
        <v>26</v>
      </c>
      <c r="N2768" t="s">
        <v>24</v>
      </c>
    </row>
    <row r="2769" spans="1:14" x14ac:dyDescent="0.25">
      <c r="A2769" t="s">
        <v>1065</v>
      </c>
      <c r="B2769" t="s">
        <v>1066</v>
      </c>
      <c r="C2769" t="s">
        <v>20</v>
      </c>
      <c r="D2769" t="s">
        <v>21</v>
      </c>
      <c r="E2769">
        <v>98101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43489</v>
      </c>
      <c r="L2769" t="s">
        <v>26</v>
      </c>
      <c r="N2769" t="s">
        <v>24</v>
      </c>
    </row>
    <row r="2770" spans="1:14" x14ac:dyDescent="0.25">
      <c r="A2770" t="s">
        <v>5648</v>
      </c>
      <c r="B2770" t="s">
        <v>5649</v>
      </c>
      <c r="C2770" t="s">
        <v>3176</v>
      </c>
      <c r="D2770" t="s">
        <v>21</v>
      </c>
      <c r="E2770">
        <v>98629</v>
      </c>
      <c r="F2770" t="s">
        <v>23</v>
      </c>
      <c r="G2770" t="s">
        <v>23</v>
      </c>
      <c r="H2770" t="s">
        <v>24</v>
      </c>
      <c r="I2770" t="s">
        <v>24</v>
      </c>
      <c r="J2770" t="s">
        <v>25</v>
      </c>
      <c r="K2770" s="1">
        <v>43489</v>
      </c>
      <c r="L2770" t="s">
        <v>26</v>
      </c>
      <c r="N2770" t="s">
        <v>24</v>
      </c>
    </row>
    <row r="2771" spans="1:14" x14ac:dyDescent="0.25">
      <c r="A2771" t="s">
        <v>187</v>
      </c>
      <c r="B2771" t="s">
        <v>188</v>
      </c>
      <c r="C2771" t="s">
        <v>34</v>
      </c>
      <c r="D2771" t="s">
        <v>21</v>
      </c>
      <c r="E2771">
        <v>98683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43489</v>
      </c>
      <c r="L2771" t="s">
        <v>26</v>
      </c>
      <c r="N2771" t="s">
        <v>24</v>
      </c>
    </row>
    <row r="2772" spans="1:14" x14ac:dyDescent="0.25">
      <c r="A2772" t="s">
        <v>5650</v>
      </c>
      <c r="B2772" t="s">
        <v>5651</v>
      </c>
      <c r="C2772" t="s">
        <v>34</v>
      </c>
      <c r="D2772" t="s">
        <v>21</v>
      </c>
      <c r="E2772">
        <v>98684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43489</v>
      </c>
      <c r="L2772" t="s">
        <v>26</v>
      </c>
      <c r="N2772" t="s">
        <v>24</v>
      </c>
    </row>
    <row r="2773" spans="1:14" x14ac:dyDescent="0.25">
      <c r="A2773" t="s">
        <v>5652</v>
      </c>
      <c r="B2773" t="s">
        <v>5653</v>
      </c>
      <c r="C2773" t="s">
        <v>34</v>
      </c>
      <c r="D2773" t="s">
        <v>21</v>
      </c>
      <c r="E2773">
        <v>98642</v>
      </c>
      <c r="F2773" t="s">
        <v>23</v>
      </c>
      <c r="G2773" t="s">
        <v>23</v>
      </c>
      <c r="H2773" t="s">
        <v>24</v>
      </c>
      <c r="I2773" t="s">
        <v>24</v>
      </c>
      <c r="J2773" t="s">
        <v>25</v>
      </c>
      <c r="K2773" s="1">
        <v>43489</v>
      </c>
      <c r="L2773" t="s">
        <v>26</v>
      </c>
      <c r="N2773" t="s">
        <v>24</v>
      </c>
    </row>
    <row r="2774" spans="1:14" x14ac:dyDescent="0.25">
      <c r="A2774" t="s">
        <v>5654</v>
      </c>
      <c r="B2774" t="s">
        <v>5655</v>
      </c>
      <c r="C2774" t="s">
        <v>34</v>
      </c>
      <c r="D2774" t="s">
        <v>21</v>
      </c>
      <c r="E2774">
        <v>98660</v>
      </c>
      <c r="F2774" t="s">
        <v>23</v>
      </c>
      <c r="G2774" t="s">
        <v>23</v>
      </c>
      <c r="H2774" t="s">
        <v>24</v>
      </c>
      <c r="I2774" t="s">
        <v>24</v>
      </c>
      <c r="J2774" t="s">
        <v>25</v>
      </c>
      <c r="K2774" s="1">
        <v>43489</v>
      </c>
      <c r="L2774" t="s">
        <v>26</v>
      </c>
      <c r="N2774" t="s">
        <v>24</v>
      </c>
    </row>
    <row r="2775" spans="1:14" x14ac:dyDescent="0.25">
      <c r="A2775" t="s">
        <v>5656</v>
      </c>
      <c r="B2775" t="s">
        <v>5657</v>
      </c>
      <c r="C2775" t="s">
        <v>20</v>
      </c>
      <c r="D2775" t="s">
        <v>21</v>
      </c>
      <c r="E2775">
        <v>98133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43489</v>
      </c>
      <c r="L2775" t="s">
        <v>26</v>
      </c>
      <c r="N2775" t="s">
        <v>24</v>
      </c>
    </row>
    <row r="2776" spans="1:14" x14ac:dyDescent="0.25">
      <c r="A2776" t="s">
        <v>5658</v>
      </c>
      <c r="B2776" t="s">
        <v>5659</v>
      </c>
      <c r="C2776" t="s">
        <v>20</v>
      </c>
      <c r="D2776" t="s">
        <v>21</v>
      </c>
      <c r="E2776">
        <v>98118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43489</v>
      </c>
      <c r="L2776" t="s">
        <v>26</v>
      </c>
      <c r="N2776" t="s">
        <v>24</v>
      </c>
    </row>
    <row r="2777" spans="1:14" x14ac:dyDescent="0.25">
      <c r="A2777" t="s">
        <v>5660</v>
      </c>
      <c r="B2777" t="s">
        <v>5661</v>
      </c>
      <c r="C2777" t="s">
        <v>34</v>
      </c>
      <c r="D2777" t="s">
        <v>21</v>
      </c>
      <c r="E2777">
        <v>98661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43489</v>
      </c>
      <c r="L2777" t="s">
        <v>26</v>
      </c>
      <c r="N2777" t="s">
        <v>24</v>
      </c>
    </row>
    <row r="2778" spans="1:14" x14ac:dyDescent="0.25">
      <c r="A2778" t="s">
        <v>1791</v>
      </c>
      <c r="B2778" t="s">
        <v>1792</v>
      </c>
      <c r="C2778" t="s">
        <v>20</v>
      </c>
      <c r="D2778" t="s">
        <v>21</v>
      </c>
      <c r="E2778">
        <v>98178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43489</v>
      </c>
      <c r="L2778" t="s">
        <v>26</v>
      </c>
      <c r="N2778" t="s">
        <v>24</v>
      </c>
    </row>
    <row r="2779" spans="1:14" x14ac:dyDescent="0.25">
      <c r="A2779" t="s">
        <v>3322</v>
      </c>
      <c r="B2779" t="s">
        <v>5662</v>
      </c>
      <c r="C2779" t="s">
        <v>34</v>
      </c>
      <c r="D2779" t="s">
        <v>21</v>
      </c>
      <c r="E2779">
        <v>98661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43489</v>
      </c>
      <c r="L2779" t="s">
        <v>26</v>
      </c>
      <c r="N2779" t="s">
        <v>24</v>
      </c>
    </row>
    <row r="2780" spans="1:14" x14ac:dyDescent="0.25">
      <c r="A2780" t="s">
        <v>433</v>
      </c>
      <c r="B2780" t="s">
        <v>434</v>
      </c>
      <c r="C2780" t="s">
        <v>20</v>
      </c>
      <c r="D2780" t="s">
        <v>21</v>
      </c>
      <c r="E2780">
        <v>98125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43489</v>
      </c>
      <c r="L2780" t="s">
        <v>26</v>
      </c>
      <c r="N2780" t="s">
        <v>24</v>
      </c>
    </row>
    <row r="2781" spans="1:14" x14ac:dyDescent="0.25">
      <c r="A2781" t="s">
        <v>1383</v>
      </c>
      <c r="B2781" t="s">
        <v>5663</v>
      </c>
      <c r="C2781" t="s">
        <v>20</v>
      </c>
      <c r="D2781" t="s">
        <v>21</v>
      </c>
      <c r="E2781">
        <v>98125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43489</v>
      </c>
      <c r="L2781" t="s">
        <v>26</v>
      </c>
      <c r="N2781" t="s">
        <v>24</v>
      </c>
    </row>
    <row r="2782" spans="1:14" x14ac:dyDescent="0.25">
      <c r="A2782" t="s">
        <v>5664</v>
      </c>
      <c r="B2782" t="s">
        <v>5665</v>
      </c>
      <c r="C2782" t="s">
        <v>34</v>
      </c>
      <c r="D2782" t="s">
        <v>21</v>
      </c>
      <c r="E2782">
        <v>98686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43488</v>
      </c>
      <c r="L2782" t="s">
        <v>26</v>
      </c>
      <c r="N2782" t="s">
        <v>24</v>
      </c>
    </row>
    <row r="2783" spans="1:14" x14ac:dyDescent="0.25">
      <c r="A2783" t="s">
        <v>5666</v>
      </c>
      <c r="B2783" t="s">
        <v>5667</v>
      </c>
      <c r="C2783" t="s">
        <v>108</v>
      </c>
      <c r="D2783" t="s">
        <v>21</v>
      </c>
      <c r="E2783">
        <v>98208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43488</v>
      </c>
      <c r="L2783" t="s">
        <v>26</v>
      </c>
      <c r="N2783" t="s">
        <v>24</v>
      </c>
    </row>
    <row r="2784" spans="1:14" x14ac:dyDescent="0.25">
      <c r="A2784" t="s">
        <v>5668</v>
      </c>
      <c r="B2784" t="s">
        <v>5669</v>
      </c>
      <c r="C2784" t="s">
        <v>34</v>
      </c>
      <c r="D2784" t="s">
        <v>21</v>
      </c>
      <c r="E2784">
        <v>98665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43488</v>
      </c>
      <c r="L2784" t="s">
        <v>26</v>
      </c>
      <c r="N2784" t="s">
        <v>24</v>
      </c>
    </row>
    <row r="2785" spans="1:14" x14ac:dyDescent="0.25">
      <c r="A2785" t="s">
        <v>5670</v>
      </c>
      <c r="B2785" t="s">
        <v>5671</v>
      </c>
      <c r="C2785" t="s">
        <v>34</v>
      </c>
      <c r="D2785" t="s">
        <v>21</v>
      </c>
      <c r="E2785">
        <v>98661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43488</v>
      </c>
      <c r="L2785" t="s">
        <v>26</v>
      </c>
      <c r="N2785" t="s">
        <v>24</v>
      </c>
    </row>
    <row r="2786" spans="1:14" x14ac:dyDescent="0.25">
      <c r="A2786" t="s">
        <v>264</v>
      </c>
      <c r="B2786" t="s">
        <v>5672</v>
      </c>
      <c r="C2786" t="s">
        <v>108</v>
      </c>
      <c r="D2786" t="s">
        <v>21</v>
      </c>
      <c r="E2786">
        <v>98204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43488</v>
      </c>
      <c r="L2786" t="s">
        <v>26</v>
      </c>
      <c r="N2786" t="s">
        <v>24</v>
      </c>
    </row>
    <row r="2787" spans="1:14" x14ac:dyDescent="0.25">
      <c r="A2787" t="s">
        <v>5673</v>
      </c>
      <c r="B2787" t="s">
        <v>5674</v>
      </c>
      <c r="C2787" t="s">
        <v>132</v>
      </c>
      <c r="D2787" t="s">
        <v>21</v>
      </c>
      <c r="E2787">
        <v>99301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43488</v>
      </c>
      <c r="L2787" t="s">
        <v>26</v>
      </c>
      <c r="N2787" t="s">
        <v>24</v>
      </c>
    </row>
    <row r="2788" spans="1:14" x14ac:dyDescent="0.25">
      <c r="A2788" t="s">
        <v>5675</v>
      </c>
      <c r="B2788" t="s">
        <v>5676</v>
      </c>
      <c r="C2788" t="s">
        <v>34</v>
      </c>
      <c r="D2788" t="s">
        <v>21</v>
      </c>
      <c r="E2788">
        <v>98664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43488</v>
      </c>
      <c r="L2788" t="s">
        <v>26</v>
      </c>
      <c r="N2788" t="s">
        <v>24</v>
      </c>
    </row>
    <row r="2789" spans="1:14" x14ac:dyDescent="0.25">
      <c r="A2789" t="s">
        <v>5677</v>
      </c>
      <c r="B2789" t="s">
        <v>5678</v>
      </c>
      <c r="C2789" t="s">
        <v>358</v>
      </c>
      <c r="D2789" t="s">
        <v>21</v>
      </c>
      <c r="E2789">
        <v>99350</v>
      </c>
      <c r="F2789" t="s">
        <v>23</v>
      </c>
      <c r="G2789" t="s">
        <v>23</v>
      </c>
      <c r="H2789" t="s">
        <v>24</v>
      </c>
      <c r="I2789" t="s">
        <v>24</v>
      </c>
      <c r="J2789" t="s">
        <v>25</v>
      </c>
      <c r="K2789" s="1">
        <v>43488</v>
      </c>
      <c r="L2789" t="s">
        <v>26</v>
      </c>
      <c r="N2789" t="s">
        <v>24</v>
      </c>
    </row>
    <row r="2790" spans="1:14" x14ac:dyDescent="0.25">
      <c r="A2790" t="s">
        <v>5679</v>
      </c>
      <c r="B2790" t="s">
        <v>5680</v>
      </c>
      <c r="C2790" t="s">
        <v>56</v>
      </c>
      <c r="D2790" t="s">
        <v>21</v>
      </c>
      <c r="E2790">
        <v>99352</v>
      </c>
      <c r="F2790" t="s">
        <v>23</v>
      </c>
      <c r="G2790" t="s">
        <v>23</v>
      </c>
      <c r="H2790" t="s">
        <v>24</v>
      </c>
      <c r="I2790" t="s">
        <v>24</v>
      </c>
      <c r="J2790" t="s">
        <v>25</v>
      </c>
      <c r="K2790" s="1">
        <v>43488</v>
      </c>
      <c r="L2790" t="s">
        <v>26</v>
      </c>
      <c r="N2790" t="s">
        <v>24</v>
      </c>
    </row>
    <row r="2791" spans="1:14" x14ac:dyDescent="0.25">
      <c r="A2791" t="s">
        <v>818</v>
      </c>
      <c r="B2791" t="s">
        <v>5681</v>
      </c>
      <c r="C2791" t="s">
        <v>108</v>
      </c>
      <c r="D2791" t="s">
        <v>21</v>
      </c>
      <c r="E2791">
        <v>98204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43488</v>
      </c>
      <c r="L2791" t="s">
        <v>26</v>
      </c>
      <c r="N2791" t="s">
        <v>24</v>
      </c>
    </row>
    <row r="2792" spans="1:14" x14ac:dyDescent="0.25">
      <c r="A2792" t="s">
        <v>5682</v>
      </c>
      <c r="B2792" t="s">
        <v>5683</v>
      </c>
      <c r="C2792" t="s">
        <v>37</v>
      </c>
      <c r="D2792" t="s">
        <v>21</v>
      </c>
      <c r="E2792">
        <v>99336</v>
      </c>
      <c r="F2792" t="s">
        <v>23</v>
      </c>
      <c r="G2792" t="s">
        <v>23</v>
      </c>
      <c r="H2792" t="s">
        <v>24</v>
      </c>
      <c r="I2792" t="s">
        <v>24</v>
      </c>
      <c r="J2792" t="s">
        <v>25</v>
      </c>
      <c r="K2792" s="1">
        <v>43488</v>
      </c>
      <c r="L2792" t="s">
        <v>26</v>
      </c>
      <c r="N2792" t="s">
        <v>24</v>
      </c>
    </row>
    <row r="2793" spans="1:14" x14ac:dyDescent="0.25">
      <c r="A2793" t="s">
        <v>207</v>
      </c>
      <c r="B2793" t="s">
        <v>5684</v>
      </c>
      <c r="C2793" t="s">
        <v>34</v>
      </c>
      <c r="D2793" t="s">
        <v>21</v>
      </c>
      <c r="E2793">
        <v>98684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43488</v>
      </c>
      <c r="L2793" t="s">
        <v>26</v>
      </c>
      <c r="N2793" t="s">
        <v>24</v>
      </c>
    </row>
    <row r="2794" spans="1:14" x14ac:dyDescent="0.25">
      <c r="A2794" t="s">
        <v>5685</v>
      </c>
      <c r="B2794" t="s">
        <v>5686</v>
      </c>
      <c r="C2794" t="s">
        <v>3173</v>
      </c>
      <c r="D2794" t="s">
        <v>21</v>
      </c>
      <c r="E2794">
        <v>98282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43488</v>
      </c>
      <c r="L2794" t="s">
        <v>26</v>
      </c>
      <c r="N2794" t="s">
        <v>24</v>
      </c>
    </row>
    <row r="2795" spans="1:14" x14ac:dyDescent="0.25">
      <c r="A2795" t="s">
        <v>4201</v>
      </c>
      <c r="B2795" t="s">
        <v>5687</v>
      </c>
      <c r="C2795" t="s">
        <v>34</v>
      </c>
      <c r="D2795" t="s">
        <v>21</v>
      </c>
      <c r="E2795">
        <v>98661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43488</v>
      </c>
      <c r="L2795" t="s">
        <v>26</v>
      </c>
      <c r="N2795" t="s">
        <v>24</v>
      </c>
    </row>
    <row r="2796" spans="1:14" x14ac:dyDescent="0.25">
      <c r="A2796" t="s">
        <v>1735</v>
      </c>
      <c r="B2796" t="s">
        <v>2975</v>
      </c>
      <c r="C2796" t="s">
        <v>34</v>
      </c>
      <c r="D2796" t="s">
        <v>21</v>
      </c>
      <c r="E2796">
        <v>98664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43488</v>
      </c>
      <c r="L2796" t="s">
        <v>26</v>
      </c>
      <c r="N2796" t="s">
        <v>24</v>
      </c>
    </row>
    <row r="2797" spans="1:14" x14ac:dyDescent="0.25">
      <c r="A2797" t="s">
        <v>5688</v>
      </c>
      <c r="B2797" t="s">
        <v>5689</v>
      </c>
      <c r="C2797" t="s">
        <v>132</v>
      </c>
      <c r="D2797" t="s">
        <v>21</v>
      </c>
      <c r="E2797">
        <v>99301</v>
      </c>
      <c r="F2797" t="s">
        <v>23</v>
      </c>
      <c r="G2797" t="s">
        <v>23</v>
      </c>
      <c r="H2797" t="s">
        <v>24</v>
      </c>
      <c r="I2797" t="s">
        <v>24</v>
      </c>
      <c r="J2797" t="s">
        <v>25</v>
      </c>
      <c r="K2797" s="1">
        <v>43488</v>
      </c>
      <c r="L2797" t="s">
        <v>26</v>
      </c>
      <c r="N2797" t="s">
        <v>24</v>
      </c>
    </row>
    <row r="2798" spans="1:14" x14ac:dyDescent="0.25">
      <c r="A2798" t="s">
        <v>5690</v>
      </c>
      <c r="B2798" t="s">
        <v>5691</v>
      </c>
      <c r="C2798" t="s">
        <v>56</v>
      </c>
      <c r="D2798" t="s">
        <v>21</v>
      </c>
      <c r="E2798">
        <v>99352</v>
      </c>
      <c r="F2798" t="s">
        <v>23</v>
      </c>
      <c r="G2798" t="s">
        <v>23</v>
      </c>
      <c r="H2798" t="s">
        <v>24</v>
      </c>
      <c r="I2798" t="s">
        <v>24</v>
      </c>
      <c r="J2798" t="s">
        <v>25</v>
      </c>
      <c r="K2798" s="1">
        <v>43488</v>
      </c>
      <c r="L2798" t="s">
        <v>26</v>
      </c>
      <c r="N2798" t="s">
        <v>24</v>
      </c>
    </row>
    <row r="2799" spans="1:14" x14ac:dyDescent="0.25">
      <c r="A2799" t="s">
        <v>5692</v>
      </c>
      <c r="B2799" t="s">
        <v>5693</v>
      </c>
      <c r="C2799" t="s">
        <v>202</v>
      </c>
      <c r="D2799" t="s">
        <v>21</v>
      </c>
      <c r="E2799">
        <v>98038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43487</v>
      </c>
      <c r="L2799" t="s">
        <v>26</v>
      </c>
      <c r="N2799" t="s">
        <v>24</v>
      </c>
    </row>
    <row r="2800" spans="1:14" x14ac:dyDescent="0.25">
      <c r="A2800" t="s">
        <v>5694</v>
      </c>
      <c r="B2800" t="s">
        <v>5695</v>
      </c>
      <c r="C2800" t="s">
        <v>1018</v>
      </c>
      <c r="D2800" t="s">
        <v>21</v>
      </c>
      <c r="E2800">
        <v>98531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43487</v>
      </c>
      <c r="L2800" t="s">
        <v>26</v>
      </c>
      <c r="N2800" t="s">
        <v>24</v>
      </c>
    </row>
    <row r="2801" spans="1:14" x14ac:dyDescent="0.25">
      <c r="A2801" t="s">
        <v>5696</v>
      </c>
      <c r="B2801" t="s">
        <v>5182</v>
      </c>
      <c r="C2801" t="s">
        <v>108</v>
      </c>
      <c r="D2801" t="s">
        <v>21</v>
      </c>
      <c r="E2801">
        <v>98209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43487</v>
      </c>
      <c r="L2801" t="s">
        <v>26</v>
      </c>
      <c r="N2801" t="s">
        <v>24</v>
      </c>
    </row>
    <row r="2802" spans="1:14" x14ac:dyDescent="0.25">
      <c r="A2802" t="s">
        <v>5697</v>
      </c>
      <c r="B2802" t="s">
        <v>5698</v>
      </c>
      <c r="C2802" t="s">
        <v>3762</v>
      </c>
      <c r="D2802" t="s">
        <v>21</v>
      </c>
      <c r="E2802">
        <v>98501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43487</v>
      </c>
      <c r="L2802" t="s">
        <v>26</v>
      </c>
      <c r="N2802" t="s">
        <v>24</v>
      </c>
    </row>
    <row r="2803" spans="1:14" x14ac:dyDescent="0.25">
      <c r="A2803" t="s">
        <v>5699</v>
      </c>
      <c r="B2803" t="s">
        <v>5700</v>
      </c>
      <c r="C2803" t="s">
        <v>1387</v>
      </c>
      <c r="D2803" t="s">
        <v>21</v>
      </c>
      <c r="E2803">
        <v>98424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43487</v>
      </c>
      <c r="L2803" t="s">
        <v>26</v>
      </c>
      <c r="N2803" t="s">
        <v>24</v>
      </c>
    </row>
    <row r="2804" spans="1:14" x14ac:dyDescent="0.25">
      <c r="A2804" t="s">
        <v>5701</v>
      </c>
      <c r="B2804" t="s">
        <v>5702</v>
      </c>
      <c r="C2804" t="s">
        <v>202</v>
      </c>
      <c r="D2804" t="s">
        <v>21</v>
      </c>
      <c r="E2804">
        <v>98038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43487</v>
      </c>
      <c r="L2804" t="s">
        <v>26</v>
      </c>
      <c r="N2804" t="s">
        <v>24</v>
      </c>
    </row>
    <row r="2805" spans="1:14" x14ac:dyDescent="0.25">
      <c r="A2805" t="s">
        <v>5703</v>
      </c>
      <c r="B2805" t="s">
        <v>5704</v>
      </c>
      <c r="C2805" t="s">
        <v>178</v>
      </c>
      <c r="D2805" t="s">
        <v>21</v>
      </c>
      <c r="E2805">
        <v>98944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43487</v>
      </c>
      <c r="L2805" t="s">
        <v>26</v>
      </c>
      <c r="N2805" t="s">
        <v>24</v>
      </c>
    </row>
    <row r="2806" spans="1:14" x14ac:dyDescent="0.25">
      <c r="A2806" t="s">
        <v>5250</v>
      </c>
      <c r="B2806" t="s">
        <v>5705</v>
      </c>
      <c r="C2806" t="s">
        <v>1387</v>
      </c>
      <c r="D2806" t="s">
        <v>21</v>
      </c>
      <c r="E2806">
        <v>98424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43487</v>
      </c>
      <c r="L2806" t="s">
        <v>26</v>
      </c>
      <c r="N2806" t="s">
        <v>24</v>
      </c>
    </row>
    <row r="2807" spans="1:14" x14ac:dyDescent="0.25">
      <c r="A2807">
        <v>76</v>
      </c>
      <c r="B2807" t="s">
        <v>5706</v>
      </c>
      <c r="C2807" t="s">
        <v>1357</v>
      </c>
      <c r="D2807" t="s">
        <v>21</v>
      </c>
      <c r="E2807">
        <v>99115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43487</v>
      </c>
      <c r="L2807" t="s">
        <v>26</v>
      </c>
      <c r="N2807" t="s">
        <v>24</v>
      </c>
    </row>
    <row r="2808" spans="1:14" x14ac:dyDescent="0.25">
      <c r="A2808" t="s">
        <v>1512</v>
      </c>
      <c r="B2808" t="s">
        <v>5707</v>
      </c>
      <c r="C2808" t="s">
        <v>202</v>
      </c>
      <c r="D2808" t="s">
        <v>21</v>
      </c>
      <c r="E2808">
        <v>98038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43487</v>
      </c>
      <c r="L2808" t="s">
        <v>26</v>
      </c>
      <c r="N2808" t="s">
        <v>24</v>
      </c>
    </row>
    <row r="2809" spans="1:14" x14ac:dyDescent="0.25">
      <c r="A2809" t="s">
        <v>773</v>
      </c>
      <c r="B2809" t="s">
        <v>5708</v>
      </c>
      <c r="C2809" t="s">
        <v>3694</v>
      </c>
      <c r="D2809" t="s">
        <v>21</v>
      </c>
      <c r="E2809">
        <v>98032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43487</v>
      </c>
      <c r="L2809" t="s">
        <v>26</v>
      </c>
      <c r="N2809" t="s">
        <v>24</v>
      </c>
    </row>
    <row r="2810" spans="1:14" x14ac:dyDescent="0.25">
      <c r="A2810" t="s">
        <v>5709</v>
      </c>
      <c r="B2810" t="s">
        <v>5710</v>
      </c>
      <c r="C2810" t="s">
        <v>3694</v>
      </c>
      <c r="D2810" t="s">
        <v>21</v>
      </c>
      <c r="E2810">
        <v>98042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43487</v>
      </c>
      <c r="L2810" t="s">
        <v>26</v>
      </c>
      <c r="N2810" t="s">
        <v>24</v>
      </c>
    </row>
    <row r="2811" spans="1:14" x14ac:dyDescent="0.25">
      <c r="A2811" t="s">
        <v>4381</v>
      </c>
      <c r="B2811" t="s">
        <v>5711</v>
      </c>
      <c r="C2811" t="s">
        <v>108</v>
      </c>
      <c r="D2811" t="s">
        <v>21</v>
      </c>
      <c r="E2811">
        <v>98204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43487</v>
      </c>
      <c r="L2811" t="s">
        <v>26</v>
      </c>
      <c r="N2811" t="s">
        <v>24</v>
      </c>
    </row>
    <row r="2812" spans="1:14" x14ac:dyDescent="0.25">
      <c r="A2812" t="s">
        <v>5712</v>
      </c>
      <c r="B2812" t="s">
        <v>5713</v>
      </c>
      <c r="C2812" t="s">
        <v>202</v>
      </c>
      <c r="D2812" t="s">
        <v>21</v>
      </c>
      <c r="E2812">
        <v>98038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43487</v>
      </c>
      <c r="L2812" t="s">
        <v>26</v>
      </c>
      <c r="N2812" t="s">
        <v>24</v>
      </c>
    </row>
    <row r="2813" spans="1:14" x14ac:dyDescent="0.25">
      <c r="A2813" t="s">
        <v>5714</v>
      </c>
      <c r="B2813" t="s">
        <v>5715</v>
      </c>
      <c r="C2813" t="s">
        <v>178</v>
      </c>
      <c r="D2813" t="s">
        <v>21</v>
      </c>
      <c r="E2813">
        <v>98944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43487</v>
      </c>
      <c r="L2813" t="s">
        <v>26</v>
      </c>
      <c r="N2813" t="s">
        <v>24</v>
      </c>
    </row>
    <row r="2814" spans="1:14" x14ac:dyDescent="0.25">
      <c r="A2814" t="s">
        <v>187</v>
      </c>
      <c r="B2814" t="s">
        <v>5716</v>
      </c>
      <c r="C2814" t="s">
        <v>202</v>
      </c>
      <c r="D2814" t="s">
        <v>21</v>
      </c>
      <c r="E2814">
        <v>98038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43487</v>
      </c>
      <c r="L2814" t="s">
        <v>26</v>
      </c>
      <c r="N2814" t="s">
        <v>24</v>
      </c>
    </row>
    <row r="2815" spans="1:14" x14ac:dyDescent="0.25">
      <c r="A2815" t="s">
        <v>581</v>
      </c>
      <c r="B2815" t="s">
        <v>5717</v>
      </c>
      <c r="C2815" t="s">
        <v>3762</v>
      </c>
      <c r="D2815" t="s">
        <v>21</v>
      </c>
      <c r="E2815">
        <v>98501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43487</v>
      </c>
      <c r="L2815" t="s">
        <v>26</v>
      </c>
      <c r="N2815" t="s">
        <v>24</v>
      </c>
    </row>
    <row r="2816" spans="1:14" x14ac:dyDescent="0.25">
      <c r="A2816" t="s">
        <v>5718</v>
      </c>
      <c r="B2816" t="s">
        <v>5719</v>
      </c>
      <c r="C2816" t="s">
        <v>1018</v>
      </c>
      <c r="D2816" t="s">
        <v>21</v>
      </c>
      <c r="E2816">
        <v>98531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43487</v>
      </c>
      <c r="L2816" t="s">
        <v>26</v>
      </c>
      <c r="N2816" t="s">
        <v>24</v>
      </c>
    </row>
    <row r="2817" spans="1:14" x14ac:dyDescent="0.25">
      <c r="A2817" t="s">
        <v>316</v>
      </c>
      <c r="B2817" t="s">
        <v>5720</v>
      </c>
      <c r="C2817" t="s">
        <v>1018</v>
      </c>
      <c r="D2817" t="s">
        <v>21</v>
      </c>
      <c r="E2817">
        <v>98531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43487</v>
      </c>
      <c r="L2817" t="s">
        <v>26</v>
      </c>
      <c r="N2817" t="s">
        <v>24</v>
      </c>
    </row>
    <row r="2818" spans="1:14" x14ac:dyDescent="0.25">
      <c r="A2818" t="s">
        <v>356</v>
      </c>
      <c r="B2818" t="s">
        <v>5721</v>
      </c>
      <c r="C2818" t="s">
        <v>3173</v>
      </c>
      <c r="D2818" t="s">
        <v>21</v>
      </c>
      <c r="E2818">
        <v>98282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43487</v>
      </c>
      <c r="L2818" t="s">
        <v>26</v>
      </c>
      <c r="N2818" t="s">
        <v>24</v>
      </c>
    </row>
    <row r="2819" spans="1:14" x14ac:dyDescent="0.25">
      <c r="A2819" t="s">
        <v>316</v>
      </c>
      <c r="B2819" t="s">
        <v>5722</v>
      </c>
      <c r="C2819" t="s">
        <v>1387</v>
      </c>
      <c r="D2819" t="s">
        <v>21</v>
      </c>
      <c r="E2819">
        <v>98424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43487</v>
      </c>
      <c r="L2819" t="s">
        <v>26</v>
      </c>
      <c r="N2819" t="s">
        <v>24</v>
      </c>
    </row>
    <row r="2820" spans="1:14" x14ac:dyDescent="0.25">
      <c r="A2820" t="s">
        <v>5723</v>
      </c>
      <c r="B2820" t="s">
        <v>5724</v>
      </c>
      <c r="C2820" t="s">
        <v>202</v>
      </c>
      <c r="D2820" t="s">
        <v>21</v>
      </c>
      <c r="E2820">
        <v>98038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43487</v>
      </c>
      <c r="L2820" t="s">
        <v>26</v>
      </c>
      <c r="N2820" t="s">
        <v>24</v>
      </c>
    </row>
    <row r="2821" spans="1:14" x14ac:dyDescent="0.25">
      <c r="A2821" t="s">
        <v>5725</v>
      </c>
      <c r="B2821" t="s">
        <v>5726</v>
      </c>
      <c r="C2821" t="s">
        <v>1018</v>
      </c>
      <c r="D2821" t="s">
        <v>21</v>
      </c>
      <c r="E2821">
        <v>98531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43487</v>
      </c>
      <c r="L2821" t="s">
        <v>26</v>
      </c>
      <c r="N2821" t="s">
        <v>24</v>
      </c>
    </row>
    <row r="2822" spans="1:14" x14ac:dyDescent="0.25">
      <c r="A2822" t="s">
        <v>5208</v>
      </c>
      <c r="B2822" t="s">
        <v>5727</v>
      </c>
      <c r="C2822" t="s">
        <v>1018</v>
      </c>
      <c r="D2822" t="s">
        <v>21</v>
      </c>
      <c r="E2822">
        <v>98531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43487</v>
      </c>
      <c r="L2822" t="s">
        <v>26</v>
      </c>
      <c r="N2822" t="s">
        <v>24</v>
      </c>
    </row>
    <row r="2823" spans="1:14" x14ac:dyDescent="0.25">
      <c r="A2823" t="s">
        <v>683</v>
      </c>
      <c r="B2823" t="s">
        <v>5728</v>
      </c>
      <c r="C2823" t="s">
        <v>1387</v>
      </c>
      <c r="D2823" t="s">
        <v>21</v>
      </c>
      <c r="E2823">
        <v>98424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43487</v>
      </c>
      <c r="L2823" t="s">
        <v>26</v>
      </c>
      <c r="N2823" t="s">
        <v>24</v>
      </c>
    </row>
    <row r="2824" spans="1:14" x14ac:dyDescent="0.25">
      <c r="A2824" t="s">
        <v>5729</v>
      </c>
      <c r="B2824" t="s">
        <v>5730</v>
      </c>
      <c r="C2824" t="s">
        <v>1018</v>
      </c>
      <c r="D2824" t="s">
        <v>21</v>
      </c>
      <c r="E2824">
        <v>98531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43487</v>
      </c>
      <c r="L2824" t="s">
        <v>26</v>
      </c>
      <c r="N2824" t="s">
        <v>24</v>
      </c>
    </row>
    <row r="2825" spans="1:14" x14ac:dyDescent="0.25">
      <c r="A2825" t="s">
        <v>4928</v>
      </c>
      <c r="B2825" t="s">
        <v>5731</v>
      </c>
      <c r="C2825" t="s">
        <v>1387</v>
      </c>
      <c r="D2825" t="s">
        <v>21</v>
      </c>
      <c r="E2825">
        <v>98424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43487</v>
      </c>
      <c r="L2825" t="s">
        <v>26</v>
      </c>
      <c r="N2825" t="s">
        <v>24</v>
      </c>
    </row>
    <row r="2826" spans="1:14" x14ac:dyDescent="0.25">
      <c r="A2826" t="s">
        <v>5732</v>
      </c>
      <c r="B2826" t="s">
        <v>5733</v>
      </c>
      <c r="C2826" t="s">
        <v>178</v>
      </c>
      <c r="D2826" t="s">
        <v>21</v>
      </c>
      <c r="E2826">
        <v>98944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43487</v>
      </c>
      <c r="L2826" t="s">
        <v>26</v>
      </c>
      <c r="N2826" t="s">
        <v>24</v>
      </c>
    </row>
    <row r="2827" spans="1:14" x14ac:dyDescent="0.25">
      <c r="A2827" t="s">
        <v>5734</v>
      </c>
      <c r="B2827" t="s">
        <v>5735</v>
      </c>
      <c r="C2827" t="s">
        <v>3762</v>
      </c>
      <c r="D2827" t="s">
        <v>21</v>
      </c>
      <c r="E2827">
        <v>98501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43487</v>
      </c>
      <c r="L2827" t="s">
        <v>26</v>
      </c>
      <c r="N2827" t="s">
        <v>24</v>
      </c>
    </row>
    <row r="2828" spans="1:14" x14ac:dyDescent="0.25">
      <c r="A2828" t="s">
        <v>5736</v>
      </c>
      <c r="B2828" t="s">
        <v>5737</v>
      </c>
      <c r="C2828" t="s">
        <v>1984</v>
      </c>
      <c r="D2828" t="s">
        <v>21</v>
      </c>
      <c r="E2828">
        <v>99133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43485</v>
      </c>
      <c r="L2828" t="s">
        <v>26</v>
      </c>
      <c r="N2828" t="s">
        <v>24</v>
      </c>
    </row>
    <row r="2829" spans="1:14" x14ac:dyDescent="0.25">
      <c r="A2829" t="s">
        <v>5738</v>
      </c>
      <c r="B2829" t="s">
        <v>5739</v>
      </c>
      <c r="C2829" t="s">
        <v>1984</v>
      </c>
      <c r="D2829" t="s">
        <v>21</v>
      </c>
      <c r="E2829">
        <v>99133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43485</v>
      </c>
      <c r="L2829" t="s">
        <v>26</v>
      </c>
      <c r="N2829" t="s">
        <v>24</v>
      </c>
    </row>
    <row r="2830" spans="1:14" x14ac:dyDescent="0.25">
      <c r="A2830" t="s">
        <v>1561</v>
      </c>
      <c r="B2830" t="s">
        <v>5740</v>
      </c>
      <c r="C2830" t="s">
        <v>2661</v>
      </c>
      <c r="D2830" t="s">
        <v>21</v>
      </c>
      <c r="E2830">
        <v>99122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43485</v>
      </c>
      <c r="L2830" t="s">
        <v>26</v>
      </c>
      <c r="N2830" t="s">
        <v>24</v>
      </c>
    </row>
    <row r="2831" spans="1:14" x14ac:dyDescent="0.25">
      <c r="A2831" t="s">
        <v>5741</v>
      </c>
      <c r="B2831" t="s">
        <v>5742</v>
      </c>
      <c r="C2831" t="s">
        <v>5743</v>
      </c>
      <c r="D2831" t="s">
        <v>21</v>
      </c>
      <c r="E2831">
        <v>99185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43485</v>
      </c>
      <c r="L2831" t="s">
        <v>26</v>
      </c>
      <c r="N2831" t="s">
        <v>24</v>
      </c>
    </row>
    <row r="2832" spans="1:14" x14ac:dyDescent="0.25">
      <c r="A2832" t="s">
        <v>5744</v>
      </c>
      <c r="B2832" t="s">
        <v>5745</v>
      </c>
      <c r="C2832" t="s">
        <v>2661</v>
      </c>
      <c r="D2832" t="s">
        <v>21</v>
      </c>
      <c r="E2832">
        <v>99122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43485</v>
      </c>
      <c r="L2832" t="s">
        <v>26</v>
      </c>
      <c r="N2832" t="s">
        <v>24</v>
      </c>
    </row>
    <row r="2833" spans="1:14" x14ac:dyDescent="0.25">
      <c r="A2833" t="s">
        <v>5746</v>
      </c>
      <c r="B2833" t="s">
        <v>5747</v>
      </c>
      <c r="C2833" t="s">
        <v>1984</v>
      </c>
      <c r="D2833" t="s">
        <v>21</v>
      </c>
      <c r="E2833">
        <v>99133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43485</v>
      </c>
      <c r="L2833" t="s">
        <v>26</v>
      </c>
      <c r="N2833" t="s">
        <v>24</v>
      </c>
    </row>
    <row r="2834" spans="1:14" x14ac:dyDescent="0.25">
      <c r="A2834" t="s">
        <v>5748</v>
      </c>
      <c r="B2834" t="s">
        <v>5749</v>
      </c>
      <c r="C2834" t="s">
        <v>5750</v>
      </c>
      <c r="D2834" t="s">
        <v>21</v>
      </c>
      <c r="E2834">
        <v>99159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43485</v>
      </c>
      <c r="L2834" t="s">
        <v>26</v>
      </c>
      <c r="N2834" t="s">
        <v>24</v>
      </c>
    </row>
    <row r="2835" spans="1:14" x14ac:dyDescent="0.25">
      <c r="A2835" t="s">
        <v>5751</v>
      </c>
      <c r="B2835" t="s">
        <v>5752</v>
      </c>
      <c r="C2835" t="s">
        <v>2661</v>
      </c>
      <c r="D2835" t="s">
        <v>21</v>
      </c>
      <c r="E2835">
        <v>99122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43485</v>
      </c>
      <c r="L2835" t="s">
        <v>26</v>
      </c>
      <c r="N2835" t="s">
        <v>24</v>
      </c>
    </row>
    <row r="2836" spans="1:14" x14ac:dyDescent="0.25">
      <c r="A2836" t="s">
        <v>77</v>
      </c>
      <c r="B2836" t="s">
        <v>5753</v>
      </c>
      <c r="C2836" t="s">
        <v>2661</v>
      </c>
      <c r="D2836" t="s">
        <v>21</v>
      </c>
      <c r="E2836">
        <v>99122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43485</v>
      </c>
      <c r="L2836" t="s">
        <v>26</v>
      </c>
      <c r="N2836" t="s">
        <v>24</v>
      </c>
    </row>
    <row r="2837" spans="1:14" x14ac:dyDescent="0.25">
      <c r="A2837" t="s">
        <v>5754</v>
      </c>
      <c r="B2837" t="s">
        <v>5755</v>
      </c>
      <c r="C2837" t="s">
        <v>5743</v>
      </c>
      <c r="D2837" t="s">
        <v>21</v>
      </c>
      <c r="E2837">
        <v>99185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43485</v>
      </c>
      <c r="L2837" t="s">
        <v>26</v>
      </c>
      <c r="N2837" t="s">
        <v>24</v>
      </c>
    </row>
    <row r="2838" spans="1:14" x14ac:dyDescent="0.25">
      <c r="A2838" t="s">
        <v>1310</v>
      </c>
      <c r="B2838" t="s">
        <v>1311</v>
      </c>
      <c r="C2838" t="s">
        <v>227</v>
      </c>
      <c r="D2838" t="s">
        <v>21</v>
      </c>
      <c r="E2838">
        <v>98226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43484</v>
      </c>
      <c r="L2838" t="s">
        <v>26</v>
      </c>
      <c r="N2838" t="s">
        <v>24</v>
      </c>
    </row>
    <row r="2839" spans="1:14" x14ac:dyDescent="0.25">
      <c r="A2839" t="s">
        <v>5756</v>
      </c>
      <c r="B2839" t="s">
        <v>5757</v>
      </c>
      <c r="C2839" t="s">
        <v>261</v>
      </c>
      <c r="D2839" t="s">
        <v>21</v>
      </c>
      <c r="E2839">
        <v>99208</v>
      </c>
      <c r="F2839" t="s">
        <v>23</v>
      </c>
      <c r="G2839" t="s">
        <v>23</v>
      </c>
      <c r="H2839" t="s">
        <v>24</v>
      </c>
      <c r="I2839" t="s">
        <v>24</v>
      </c>
      <c r="J2839" t="s">
        <v>25</v>
      </c>
      <c r="K2839" s="1">
        <v>43484</v>
      </c>
      <c r="L2839" t="s">
        <v>26</v>
      </c>
      <c r="N2839" t="s">
        <v>24</v>
      </c>
    </row>
    <row r="2840" spans="1:14" x14ac:dyDescent="0.25">
      <c r="A2840" t="s">
        <v>1329</v>
      </c>
      <c r="B2840" t="s">
        <v>1330</v>
      </c>
      <c r="C2840" t="s">
        <v>1331</v>
      </c>
      <c r="D2840" t="s">
        <v>21</v>
      </c>
      <c r="E2840">
        <v>98244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43484</v>
      </c>
      <c r="L2840" t="s">
        <v>26</v>
      </c>
      <c r="N2840" t="s">
        <v>24</v>
      </c>
    </row>
    <row r="2841" spans="1:14" x14ac:dyDescent="0.25">
      <c r="A2841" t="s">
        <v>5758</v>
      </c>
      <c r="B2841" t="s">
        <v>5759</v>
      </c>
      <c r="C2841" t="s">
        <v>227</v>
      </c>
      <c r="D2841" t="s">
        <v>21</v>
      </c>
      <c r="E2841">
        <v>98225</v>
      </c>
      <c r="F2841" t="s">
        <v>23</v>
      </c>
      <c r="G2841" t="s">
        <v>23</v>
      </c>
      <c r="H2841" t="s">
        <v>24</v>
      </c>
      <c r="I2841" t="s">
        <v>24</v>
      </c>
      <c r="J2841" t="s">
        <v>25</v>
      </c>
      <c r="K2841" s="1">
        <v>43484</v>
      </c>
      <c r="L2841" t="s">
        <v>26</v>
      </c>
      <c r="N2841" t="s">
        <v>24</v>
      </c>
    </row>
    <row r="2842" spans="1:14" x14ac:dyDescent="0.25">
      <c r="A2842" t="s">
        <v>5760</v>
      </c>
      <c r="B2842" t="s">
        <v>5761</v>
      </c>
      <c r="C2842" t="s">
        <v>227</v>
      </c>
      <c r="D2842" t="s">
        <v>21</v>
      </c>
      <c r="E2842">
        <v>98226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43483</v>
      </c>
      <c r="L2842" t="s">
        <v>26</v>
      </c>
      <c r="N2842" t="s">
        <v>24</v>
      </c>
    </row>
    <row r="2843" spans="1:14" x14ac:dyDescent="0.25">
      <c r="A2843" t="s">
        <v>5762</v>
      </c>
      <c r="B2843" t="s">
        <v>5763</v>
      </c>
      <c r="C2843" t="s">
        <v>20</v>
      </c>
      <c r="D2843" t="s">
        <v>21</v>
      </c>
      <c r="E2843">
        <v>98122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43483</v>
      </c>
      <c r="L2843" t="s">
        <v>26</v>
      </c>
      <c r="N2843" t="s">
        <v>24</v>
      </c>
    </row>
    <row r="2844" spans="1:14" x14ac:dyDescent="0.25">
      <c r="A2844" t="s">
        <v>5764</v>
      </c>
      <c r="B2844" t="s">
        <v>5765</v>
      </c>
      <c r="C2844" t="s">
        <v>246</v>
      </c>
      <c r="D2844" t="s">
        <v>21</v>
      </c>
      <c r="E2844">
        <v>98311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43483</v>
      </c>
      <c r="L2844" t="s">
        <v>26</v>
      </c>
      <c r="N2844" t="s">
        <v>24</v>
      </c>
    </row>
    <row r="2845" spans="1:14" x14ac:dyDescent="0.25">
      <c r="A2845" t="s">
        <v>5766</v>
      </c>
      <c r="B2845" t="s">
        <v>5767</v>
      </c>
      <c r="C2845" t="s">
        <v>227</v>
      </c>
      <c r="D2845" t="s">
        <v>21</v>
      </c>
      <c r="E2845">
        <v>98226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43483</v>
      </c>
      <c r="L2845" t="s">
        <v>26</v>
      </c>
      <c r="N2845" t="s">
        <v>24</v>
      </c>
    </row>
    <row r="2846" spans="1:14" x14ac:dyDescent="0.25">
      <c r="A2846" t="s">
        <v>5768</v>
      </c>
      <c r="B2846" t="s">
        <v>5769</v>
      </c>
      <c r="C2846" t="s">
        <v>529</v>
      </c>
      <c r="D2846" t="s">
        <v>21</v>
      </c>
      <c r="E2846">
        <v>98083</v>
      </c>
      <c r="F2846" t="s">
        <v>23</v>
      </c>
      <c r="G2846" t="s">
        <v>23</v>
      </c>
      <c r="H2846" t="s">
        <v>24</v>
      </c>
      <c r="I2846" t="s">
        <v>24</v>
      </c>
      <c r="J2846" t="s">
        <v>25</v>
      </c>
      <c r="K2846" s="1">
        <v>43483</v>
      </c>
      <c r="L2846" t="s">
        <v>26</v>
      </c>
      <c r="N2846" t="s">
        <v>24</v>
      </c>
    </row>
    <row r="2847" spans="1:14" x14ac:dyDescent="0.25">
      <c r="A2847" t="s">
        <v>5770</v>
      </c>
      <c r="B2847" t="s">
        <v>5771</v>
      </c>
      <c r="C2847" t="s">
        <v>227</v>
      </c>
      <c r="D2847" t="s">
        <v>21</v>
      </c>
      <c r="E2847">
        <v>98225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43483</v>
      </c>
      <c r="L2847" t="s">
        <v>26</v>
      </c>
      <c r="N2847" t="s">
        <v>24</v>
      </c>
    </row>
    <row r="2848" spans="1:14" x14ac:dyDescent="0.25">
      <c r="A2848" t="s">
        <v>5772</v>
      </c>
      <c r="B2848" t="s">
        <v>5773</v>
      </c>
      <c r="C2848" t="s">
        <v>5774</v>
      </c>
      <c r="D2848" t="s">
        <v>21</v>
      </c>
      <c r="E2848">
        <v>98346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43483</v>
      </c>
      <c r="L2848" t="s">
        <v>26</v>
      </c>
      <c r="N2848" t="s">
        <v>24</v>
      </c>
    </row>
    <row r="2849" spans="1:14" x14ac:dyDescent="0.25">
      <c r="A2849" t="s">
        <v>5775</v>
      </c>
      <c r="B2849" t="s">
        <v>5776</v>
      </c>
      <c r="C2849" t="s">
        <v>227</v>
      </c>
      <c r="D2849" t="s">
        <v>21</v>
      </c>
      <c r="E2849">
        <v>98226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43483</v>
      </c>
      <c r="L2849" t="s">
        <v>26</v>
      </c>
      <c r="N2849" t="s">
        <v>24</v>
      </c>
    </row>
    <row r="2850" spans="1:14" x14ac:dyDescent="0.25">
      <c r="A2850" t="s">
        <v>1795</v>
      </c>
      <c r="B2850" t="s">
        <v>5777</v>
      </c>
      <c r="C2850" t="s">
        <v>5774</v>
      </c>
      <c r="D2850" t="s">
        <v>21</v>
      </c>
      <c r="E2850">
        <v>98346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43483</v>
      </c>
      <c r="L2850" t="s">
        <v>26</v>
      </c>
      <c r="N2850" t="s">
        <v>24</v>
      </c>
    </row>
    <row r="2851" spans="1:14" x14ac:dyDescent="0.25">
      <c r="A2851" t="s">
        <v>93</v>
      </c>
      <c r="B2851" t="s">
        <v>5778</v>
      </c>
      <c r="C2851" t="s">
        <v>227</v>
      </c>
      <c r="D2851" t="s">
        <v>21</v>
      </c>
      <c r="E2851">
        <v>98226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43483</v>
      </c>
      <c r="L2851" t="s">
        <v>26</v>
      </c>
      <c r="N2851" t="s">
        <v>24</v>
      </c>
    </row>
    <row r="2852" spans="1:14" x14ac:dyDescent="0.25">
      <c r="A2852" t="s">
        <v>5779</v>
      </c>
      <c r="B2852" t="s">
        <v>5780</v>
      </c>
      <c r="C2852" t="s">
        <v>5774</v>
      </c>
      <c r="D2852" t="s">
        <v>21</v>
      </c>
      <c r="E2852">
        <v>98346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43483</v>
      </c>
      <c r="L2852" t="s">
        <v>26</v>
      </c>
      <c r="N2852" t="s">
        <v>24</v>
      </c>
    </row>
    <row r="2853" spans="1:14" x14ac:dyDescent="0.25">
      <c r="A2853" t="s">
        <v>5781</v>
      </c>
      <c r="B2853" t="s">
        <v>5782</v>
      </c>
      <c r="C2853" t="s">
        <v>227</v>
      </c>
      <c r="D2853" t="s">
        <v>21</v>
      </c>
      <c r="E2853">
        <v>98226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43483</v>
      </c>
      <c r="L2853" t="s">
        <v>26</v>
      </c>
      <c r="N2853" t="s">
        <v>24</v>
      </c>
    </row>
    <row r="2854" spans="1:14" x14ac:dyDescent="0.25">
      <c r="A2854" t="s">
        <v>5783</v>
      </c>
      <c r="B2854" t="s">
        <v>5784</v>
      </c>
      <c r="C2854" t="s">
        <v>227</v>
      </c>
      <c r="D2854" t="s">
        <v>21</v>
      </c>
      <c r="E2854">
        <v>98226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43483</v>
      </c>
      <c r="L2854" t="s">
        <v>26</v>
      </c>
      <c r="N2854" t="s">
        <v>24</v>
      </c>
    </row>
    <row r="2855" spans="1:14" x14ac:dyDescent="0.25">
      <c r="A2855" t="s">
        <v>5785</v>
      </c>
      <c r="B2855" t="s">
        <v>5786</v>
      </c>
      <c r="C2855" t="s">
        <v>1101</v>
      </c>
      <c r="D2855" t="s">
        <v>21</v>
      </c>
      <c r="E2855">
        <v>98230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43483</v>
      </c>
      <c r="L2855" t="s">
        <v>26</v>
      </c>
      <c r="N2855" t="s">
        <v>24</v>
      </c>
    </row>
    <row r="2856" spans="1:14" x14ac:dyDescent="0.25">
      <c r="A2856" t="s">
        <v>5787</v>
      </c>
      <c r="B2856" t="s">
        <v>5788</v>
      </c>
      <c r="C2856" t="s">
        <v>1101</v>
      </c>
      <c r="D2856" t="s">
        <v>21</v>
      </c>
      <c r="E2856">
        <v>98230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43483</v>
      </c>
      <c r="L2856" t="s">
        <v>26</v>
      </c>
      <c r="N2856" t="s">
        <v>24</v>
      </c>
    </row>
    <row r="2857" spans="1:14" x14ac:dyDescent="0.25">
      <c r="A2857" t="s">
        <v>242</v>
      </c>
      <c r="B2857" t="s">
        <v>5789</v>
      </c>
      <c r="C2857" t="s">
        <v>5774</v>
      </c>
      <c r="D2857" t="s">
        <v>21</v>
      </c>
      <c r="E2857">
        <v>98356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43483</v>
      </c>
      <c r="L2857" t="s">
        <v>26</v>
      </c>
      <c r="N2857" t="s">
        <v>24</v>
      </c>
    </row>
    <row r="2858" spans="1:14" x14ac:dyDescent="0.25">
      <c r="A2858" t="s">
        <v>5790</v>
      </c>
      <c r="B2858" t="s">
        <v>5791</v>
      </c>
      <c r="C2858" t="s">
        <v>227</v>
      </c>
      <c r="D2858" t="s">
        <v>21</v>
      </c>
      <c r="E2858">
        <v>98225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43483</v>
      </c>
      <c r="L2858" t="s">
        <v>26</v>
      </c>
      <c r="N2858" t="s">
        <v>24</v>
      </c>
    </row>
    <row r="2859" spans="1:14" x14ac:dyDescent="0.25">
      <c r="A2859" t="s">
        <v>5792</v>
      </c>
      <c r="B2859" t="s">
        <v>5793</v>
      </c>
      <c r="C2859" t="s">
        <v>443</v>
      </c>
      <c r="D2859" t="s">
        <v>21</v>
      </c>
      <c r="E2859">
        <v>98055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43483</v>
      </c>
      <c r="L2859" t="s">
        <v>26</v>
      </c>
      <c r="N2859" t="s">
        <v>24</v>
      </c>
    </row>
    <row r="2860" spans="1:14" x14ac:dyDescent="0.25">
      <c r="A2860" t="s">
        <v>683</v>
      </c>
      <c r="B2860" t="s">
        <v>5794</v>
      </c>
      <c r="C2860" t="s">
        <v>227</v>
      </c>
      <c r="D2860" t="s">
        <v>21</v>
      </c>
      <c r="E2860">
        <v>98225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43483</v>
      </c>
      <c r="L2860" t="s">
        <v>26</v>
      </c>
      <c r="N2860" t="s">
        <v>24</v>
      </c>
    </row>
    <row r="2861" spans="1:14" x14ac:dyDescent="0.25">
      <c r="A2861" t="s">
        <v>5795</v>
      </c>
      <c r="B2861" t="s">
        <v>5796</v>
      </c>
      <c r="C2861" t="s">
        <v>227</v>
      </c>
      <c r="D2861" t="s">
        <v>21</v>
      </c>
      <c r="E2861">
        <v>98225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43483</v>
      </c>
      <c r="L2861" t="s">
        <v>26</v>
      </c>
      <c r="N2861" t="s">
        <v>24</v>
      </c>
    </row>
    <row r="2862" spans="1:14" x14ac:dyDescent="0.25">
      <c r="A2862" t="s">
        <v>5797</v>
      </c>
      <c r="B2862" t="s">
        <v>5798</v>
      </c>
      <c r="C2862" t="s">
        <v>5774</v>
      </c>
      <c r="D2862" t="s">
        <v>21</v>
      </c>
      <c r="E2862">
        <v>98346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43483</v>
      </c>
      <c r="L2862" t="s">
        <v>26</v>
      </c>
      <c r="N2862" t="s">
        <v>24</v>
      </c>
    </row>
    <row r="2863" spans="1:14" x14ac:dyDescent="0.25">
      <c r="A2863" t="s">
        <v>2816</v>
      </c>
      <c r="B2863" t="s">
        <v>5799</v>
      </c>
      <c r="C2863" t="s">
        <v>227</v>
      </c>
      <c r="D2863" t="s">
        <v>21</v>
      </c>
      <c r="E2863">
        <v>98225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43483</v>
      </c>
      <c r="L2863" t="s">
        <v>26</v>
      </c>
      <c r="N2863" t="s">
        <v>24</v>
      </c>
    </row>
    <row r="2864" spans="1:14" x14ac:dyDescent="0.25">
      <c r="A2864" t="s">
        <v>5800</v>
      </c>
      <c r="B2864" t="s">
        <v>5801</v>
      </c>
      <c r="C2864" t="s">
        <v>1101</v>
      </c>
      <c r="D2864" t="s">
        <v>21</v>
      </c>
      <c r="E2864">
        <v>98230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43483</v>
      </c>
      <c r="L2864" t="s">
        <v>26</v>
      </c>
      <c r="N2864" t="s">
        <v>24</v>
      </c>
    </row>
    <row r="2865" spans="1:14" x14ac:dyDescent="0.25">
      <c r="A2865" t="s">
        <v>5802</v>
      </c>
      <c r="B2865" t="s">
        <v>5803</v>
      </c>
      <c r="C2865" t="s">
        <v>227</v>
      </c>
      <c r="D2865" t="s">
        <v>21</v>
      </c>
      <c r="E2865">
        <v>98226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43483</v>
      </c>
      <c r="L2865" t="s">
        <v>26</v>
      </c>
      <c r="N2865" t="s">
        <v>24</v>
      </c>
    </row>
    <row r="2866" spans="1:14" x14ac:dyDescent="0.25">
      <c r="A2866" t="s">
        <v>5804</v>
      </c>
      <c r="B2866" t="s">
        <v>5805</v>
      </c>
      <c r="C2866" t="s">
        <v>246</v>
      </c>
      <c r="D2866" t="s">
        <v>21</v>
      </c>
      <c r="E2866">
        <v>98312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43483</v>
      </c>
      <c r="L2866" t="s">
        <v>26</v>
      </c>
      <c r="N2866" t="s">
        <v>24</v>
      </c>
    </row>
    <row r="2867" spans="1:14" x14ac:dyDescent="0.25">
      <c r="A2867" t="s">
        <v>98</v>
      </c>
      <c r="B2867" t="s">
        <v>5806</v>
      </c>
      <c r="C2867" t="s">
        <v>227</v>
      </c>
      <c r="D2867" t="s">
        <v>21</v>
      </c>
      <c r="E2867">
        <v>98225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43483</v>
      </c>
      <c r="L2867" t="s">
        <v>26</v>
      </c>
      <c r="N2867" t="s">
        <v>24</v>
      </c>
    </row>
    <row r="2868" spans="1:14" x14ac:dyDescent="0.25">
      <c r="A2868" t="s">
        <v>2246</v>
      </c>
      <c r="B2868" t="s">
        <v>5807</v>
      </c>
      <c r="C2868" t="s">
        <v>246</v>
      </c>
      <c r="D2868" t="s">
        <v>21</v>
      </c>
      <c r="E2868">
        <v>98312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43483</v>
      </c>
      <c r="L2868" t="s">
        <v>26</v>
      </c>
      <c r="N2868" t="s">
        <v>24</v>
      </c>
    </row>
    <row r="2869" spans="1:14" x14ac:dyDescent="0.25">
      <c r="A2869" t="s">
        <v>556</v>
      </c>
      <c r="B2869" t="s">
        <v>5808</v>
      </c>
      <c r="C2869" t="s">
        <v>20</v>
      </c>
      <c r="D2869" t="s">
        <v>21</v>
      </c>
      <c r="E2869">
        <v>98122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43483</v>
      </c>
      <c r="L2869" t="s">
        <v>26</v>
      </c>
      <c r="N2869" t="s">
        <v>24</v>
      </c>
    </row>
    <row r="2870" spans="1:14" x14ac:dyDescent="0.25">
      <c r="A2870" t="s">
        <v>5809</v>
      </c>
      <c r="B2870" t="s">
        <v>5810</v>
      </c>
      <c r="C2870" t="s">
        <v>215</v>
      </c>
      <c r="D2870" t="s">
        <v>21</v>
      </c>
      <c r="E2870">
        <v>98023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43482</v>
      </c>
      <c r="L2870" t="s">
        <v>26</v>
      </c>
      <c r="N2870" t="s">
        <v>24</v>
      </c>
    </row>
    <row r="2871" spans="1:14" x14ac:dyDescent="0.25">
      <c r="A2871" t="s">
        <v>5811</v>
      </c>
      <c r="B2871" t="s">
        <v>5812</v>
      </c>
      <c r="C2871" t="s">
        <v>3694</v>
      </c>
      <c r="D2871" t="s">
        <v>21</v>
      </c>
      <c r="E2871">
        <v>98042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43482</v>
      </c>
      <c r="L2871" t="s">
        <v>26</v>
      </c>
      <c r="N2871" t="s">
        <v>24</v>
      </c>
    </row>
    <row r="2872" spans="1:14" x14ac:dyDescent="0.25">
      <c r="A2872" t="s">
        <v>5815</v>
      </c>
      <c r="B2872" t="s">
        <v>5816</v>
      </c>
      <c r="C2872" t="s">
        <v>529</v>
      </c>
      <c r="D2872" t="s">
        <v>21</v>
      </c>
      <c r="E2872">
        <v>98034</v>
      </c>
      <c r="F2872" t="s">
        <v>23</v>
      </c>
      <c r="G2872" t="s">
        <v>23</v>
      </c>
      <c r="H2872" t="s">
        <v>24</v>
      </c>
      <c r="I2872" t="s">
        <v>24</v>
      </c>
      <c r="J2872" t="s">
        <v>25</v>
      </c>
      <c r="K2872" s="1">
        <v>43482</v>
      </c>
      <c r="L2872" t="s">
        <v>26</v>
      </c>
      <c r="N2872" t="s">
        <v>24</v>
      </c>
    </row>
    <row r="2873" spans="1:14" x14ac:dyDescent="0.25">
      <c r="A2873" t="s">
        <v>111</v>
      </c>
      <c r="B2873" t="s">
        <v>5817</v>
      </c>
      <c r="C2873" t="s">
        <v>215</v>
      </c>
      <c r="D2873" t="s">
        <v>21</v>
      </c>
      <c r="E2873">
        <v>98003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43482</v>
      </c>
      <c r="L2873" t="s">
        <v>26</v>
      </c>
      <c r="N2873" t="s">
        <v>24</v>
      </c>
    </row>
    <row r="2874" spans="1:14" x14ac:dyDescent="0.25">
      <c r="A2874" t="s">
        <v>5818</v>
      </c>
      <c r="B2874" t="s">
        <v>5819</v>
      </c>
      <c r="C2874" t="s">
        <v>236</v>
      </c>
      <c r="D2874" t="s">
        <v>21</v>
      </c>
      <c r="E2874">
        <v>98444</v>
      </c>
      <c r="F2874" t="s">
        <v>23</v>
      </c>
      <c r="G2874" t="s">
        <v>23</v>
      </c>
      <c r="H2874" t="s">
        <v>24</v>
      </c>
      <c r="I2874" t="s">
        <v>24</v>
      </c>
      <c r="J2874" t="s">
        <v>25</v>
      </c>
      <c r="K2874" s="1">
        <v>43482</v>
      </c>
      <c r="L2874" t="s">
        <v>26</v>
      </c>
      <c r="N2874" t="s">
        <v>24</v>
      </c>
    </row>
    <row r="2875" spans="1:14" x14ac:dyDescent="0.25">
      <c r="A2875" t="s">
        <v>5820</v>
      </c>
      <c r="B2875" t="s">
        <v>5821</v>
      </c>
      <c r="C2875" t="s">
        <v>529</v>
      </c>
      <c r="D2875" t="s">
        <v>21</v>
      </c>
      <c r="E2875">
        <v>98033</v>
      </c>
      <c r="F2875" t="s">
        <v>23</v>
      </c>
      <c r="G2875" t="s">
        <v>23</v>
      </c>
      <c r="H2875" t="s">
        <v>24</v>
      </c>
      <c r="I2875" t="s">
        <v>24</v>
      </c>
      <c r="J2875" t="s">
        <v>25</v>
      </c>
      <c r="K2875" s="1">
        <v>43482</v>
      </c>
      <c r="L2875" t="s">
        <v>26</v>
      </c>
      <c r="N2875" t="s">
        <v>24</v>
      </c>
    </row>
    <row r="2876" spans="1:14" x14ac:dyDescent="0.25">
      <c r="A2876" t="s">
        <v>5822</v>
      </c>
      <c r="B2876" t="s">
        <v>5823</v>
      </c>
      <c r="C2876" t="s">
        <v>2899</v>
      </c>
      <c r="D2876" t="s">
        <v>21</v>
      </c>
      <c r="E2876">
        <v>98028</v>
      </c>
      <c r="F2876" t="s">
        <v>23</v>
      </c>
      <c r="G2876" t="s">
        <v>23</v>
      </c>
      <c r="H2876" t="s">
        <v>24</v>
      </c>
      <c r="I2876" t="s">
        <v>24</v>
      </c>
      <c r="J2876" t="s">
        <v>25</v>
      </c>
      <c r="K2876" s="1">
        <v>43482</v>
      </c>
      <c r="L2876" t="s">
        <v>26</v>
      </c>
      <c r="N2876" t="s">
        <v>24</v>
      </c>
    </row>
    <row r="2877" spans="1:14" x14ac:dyDescent="0.25">
      <c r="A2877" t="s">
        <v>5824</v>
      </c>
      <c r="B2877" t="s">
        <v>5825</v>
      </c>
      <c r="C2877" t="s">
        <v>529</v>
      </c>
      <c r="D2877" t="s">
        <v>21</v>
      </c>
      <c r="E2877">
        <v>98034</v>
      </c>
      <c r="F2877" t="s">
        <v>23</v>
      </c>
      <c r="G2877" t="s">
        <v>23</v>
      </c>
      <c r="H2877" t="s">
        <v>24</v>
      </c>
      <c r="I2877" t="s">
        <v>24</v>
      </c>
      <c r="J2877" t="s">
        <v>25</v>
      </c>
      <c r="K2877" s="1">
        <v>43482</v>
      </c>
      <c r="L2877" t="s">
        <v>26</v>
      </c>
      <c r="N2877" t="s">
        <v>24</v>
      </c>
    </row>
    <row r="2878" spans="1:14" x14ac:dyDescent="0.25">
      <c r="A2878" t="s">
        <v>5826</v>
      </c>
      <c r="B2878" t="s">
        <v>5827</v>
      </c>
      <c r="C2878" t="s">
        <v>1094</v>
      </c>
      <c r="D2878" t="s">
        <v>21</v>
      </c>
      <c r="E2878">
        <v>98360</v>
      </c>
      <c r="F2878" t="s">
        <v>23</v>
      </c>
      <c r="G2878" t="s">
        <v>23</v>
      </c>
      <c r="H2878" t="s">
        <v>24</v>
      </c>
      <c r="I2878" t="s">
        <v>24</v>
      </c>
      <c r="J2878" t="s">
        <v>25</v>
      </c>
      <c r="K2878" s="1">
        <v>43482</v>
      </c>
      <c r="L2878" t="s">
        <v>26</v>
      </c>
      <c r="N2878" t="s">
        <v>24</v>
      </c>
    </row>
    <row r="2879" spans="1:14" x14ac:dyDescent="0.25">
      <c r="A2879" t="s">
        <v>5828</v>
      </c>
      <c r="B2879" t="s">
        <v>5829</v>
      </c>
      <c r="C2879" t="s">
        <v>529</v>
      </c>
      <c r="D2879" t="s">
        <v>21</v>
      </c>
      <c r="E2879">
        <v>98033</v>
      </c>
      <c r="F2879" t="s">
        <v>23</v>
      </c>
      <c r="G2879" t="s">
        <v>23</v>
      </c>
      <c r="H2879" t="s">
        <v>24</v>
      </c>
      <c r="I2879" t="s">
        <v>24</v>
      </c>
      <c r="J2879" t="s">
        <v>25</v>
      </c>
      <c r="K2879" s="1">
        <v>43482</v>
      </c>
      <c r="L2879" t="s">
        <v>26</v>
      </c>
      <c r="N2879" t="s">
        <v>24</v>
      </c>
    </row>
    <row r="2880" spans="1:14" x14ac:dyDescent="0.25">
      <c r="A2880" t="s">
        <v>818</v>
      </c>
      <c r="B2880" t="s">
        <v>5830</v>
      </c>
      <c r="C2880" t="s">
        <v>215</v>
      </c>
      <c r="D2880" t="s">
        <v>21</v>
      </c>
      <c r="E2880">
        <v>98003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43482</v>
      </c>
      <c r="L2880" t="s">
        <v>26</v>
      </c>
      <c r="N2880" t="s">
        <v>24</v>
      </c>
    </row>
    <row r="2881" spans="1:14" x14ac:dyDescent="0.25">
      <c r="A2881" t="s">
        <v>316</v>
      </c>
      <c r="B2881" t="s">
        <v>5831</v>
      </c>
      <c r="C2881" t="s">
        <v>215</v>
      </c>
      <c r="D2881" t="s">
        <v>21</v>
      </c>
      <c r="E2881">
        <v>98023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43482</v>
      </c>
      <c r="L2881" t="s">
        <v>26</v>
      </c>
      <c r="N2881" t="s">
        <v>24</v>
      </c>
    </row>
    <row r="2882" spans="1:14" x14ac:dyDescent="0.25">
      <c r="A2882" t="s">
        <v>583</v>
      </c>
      <c r="B2882" t="s">
        <v>5832</v>
      </c>
      <c r="C2882" t="s">
        <v>3694</v>
      </c>
      <c r="D2882" t="s">
        <v>21</v>
      </c>
      <c r="E2882">
        <v>98042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43482</v>
      </c>
      <c r="L2882" t="s">
        <v>26</v>
      </c>
      <c r="N2882" t="s">
        <v>24</v>
      </c>
    </row>
    <row r="2883" spans="1:14" x14ac:dyDescent="0.25">
      <c r="A2883" t="s">
        <v>5833</v>
      </c>
      <c r="B2883" t="s">
        <v>5834</v>
      </c>
      <c r="C2883" t="s">
        <v>2144</v>
      </c>
      <c r="D2883" t="s">
        <v>21</v>
      </c>
      <c r="E2883">
        <v>98155</v>
      </c>
      <c r="F2883" t="s">
        <v>23</v>
      </c>
      <c r="G2883" t="s">
        <v>23</v>
      </c>
      <c r="H2883" t="s">
        <v>24</v>
      </c>
      <c r="I2883" t="s">
        <v>24</v>
      </c>
      <c r="J2883" t="s">
        <v>25</v>
      </c>
      <c r="K2883" s="1">
        <v>43482</v>
      </c>
      <c r="L2883" t="s">
        <v>26</v>
      </c>
      <c r="N2883" t="s">
        <v>24</v>
      </c>
    </row>
    <row r="2884" spans="1:14" x14ac:dyDescent="0.25">
      <c r="A2884" t="s">
        <v>5835</v>
      </c>
      <c r="B2884" t="s">
        <v>5836</v>
      </c>
      <c r="C2884" t="s">
        <v>236</v>
      </c>
      <c r="D2884" t="s">
        <v>21</v>
      </c>
      <c r="E2884">
        <v>98402</v>
      </c>
      <c r="F2884" t="s">
        <v>23</v>
      </c>
      <c r="G2884" t="s">
        <v>23</v>
      </c>
      <c r="H2884" t="s">
        <v>24</v>
      </c>
      <c r="I2884" t="s">
        <v>24</v>
      </c>
      <c r="J2884" t="s">
        <v>25</v>
      </c>
      <c r="K2884" s="1">
        <v>43482</v>
      </c>
      <c r="L2884" t="s">
        <v>26</v>
      </c>
      <c r="N2884" t="s">
        <v>24</v>
      </c>
    </row>
    <row r="2885" spans="1:14" x14ac:dyDescent="0.25">
      <c r="A2885" t="s">
        <v>5837</v>
      </c>
      <c r="B2885" t="s">
        <v>5838</v>
      </c>
      <c r="C2885" t="s">
        <v>2899</v>
      </c>
      <c r="D2885" t="s">
        <v>21</v>
      </c>
      <c r="E2885">
        <v>98028</v>
      </c>
      <c r="F2885" t="s">
        <v>23</v>
      </c>
      <c r="G2885" t="s">
        <v>23</v>
      </c>
      <c r="H2885" t="s">
        <v>24</v>
      </c>
      <c r="I2885" t="s">
        <v>24</v>
      </c>
      <c r="J2885" t="s">
        <v>25</v>
      </c>
      <c r="K2885" s="1">
        <v>43482</v>
      </c>
      <c r="L2885" t="s">
        <v>26</v>
      </c>
      <c r="N2885" t="s">
        <v>24</v>
      </c>
    </row>
    <row r="2886" spans="1:14" x14ac:dyDescent="0.25">
      <c r="A2886" t="s">
        <v>5839</v>
      </c>
      <c r="B2886" t="s">
        <v>5840</v>
      </c>
      <c r="C2886" t="s">
        <v>578</v>
      </c>
      <c r="D2886" t="s">
        <v>21</v>
      </c>
      <c r="E2886">
        <v>98321</v>
      </c>
      <c r="F2886" t="s">
        <v>23</v>
      </c>
      <c r="G2886" t="s">
        <v>23</v>
      </c>
      <c r="H2886" t="s">
        <v>24</v>
      </c>
      <c r="I2886" t="s">
        <v>24</v>
      </c>
      <c r="J2886" t="s">
        <v>25</v>
      </c>
      <c r="K2886" s="1">
        <v>43482</v>
      </c>
      <c r="L2886" t="s">
        <v>26</v>
      </c>
      <c r="N2886" t="s">
        <v>24</v>
      </c>
    </row>
    <row r="2887" spans="1:14" x14ac:dyDescent="0.25">
      <c r="A2887" t="s">
        <v>1031</v>
      </c>
      <c r="B2887" t="s">
        <v>5841</v>
      </c>
      <c r="C2887" t="s">
        <v>1453</v>
      </c>
      <c r="D2887" t="s">
        <v>21</v>
      </c>
      <c r="E2887">
        <v>98466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43482</v>
      </c>
      <c r="L2887" t="s">
        <v>26</v>
      </c>
      <c r="N2887" t="s">
        <v>24</v>
      </c>
    </row>
    <row r="2888" spans="1:14" x14ac:dyDescent="0.25">
      <c r="A2888" t="s">
        <v>5843</v>
      </c>
      <c r="B2888" t="s">
        <v>5844</v>
      </c>
      <c r="C2888" t="s">
        <v>215</v>
      </c>
      <c r="D2888" t="s">
        <v>21</v>
      </c>
      <c r="E2888">
        <v>98023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43482</v>
      </c>
      <c r="L2888" t="s">
        <v>26</v>
      </c>
      <c r="N2888" t="s">
        <v>24</v>
      </c>
    </row>
    <row r="2889" spans="1:14" x14ac:dyDescent="0.25">
      <c r="A2889" t="s">
        <v>5845</v>
      </c>
      <c r="B2889" t="s">
        <v>5846</v>
      </c>
      <c r="C2889" t="s">
        <v>20</v>
      </c>
      <c r="D2889" t="s">
        <v>21</v>
      </c>
      <c r="E2889">
        <v>98102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43482</v>
      </c>
      <c r="L2889" t="s">
        <v>26</v>
      </c>
      <c r="N2889" t="s">
        <v>24</v>
      </c>
    </row>
    <row r="2890" spans="1:14" x14ac:dyDescent="0.25">
      <c r="A2890" t="s">
        <v>5847</v>
      </c>
      <c r="B2890" t="s">
        <v>5848</v>
      </c>
      <c r="C2890" t="s">
        <v>236</v>
      </c>
      <c r="D2890" t="s">
        <v>21</v>
      </c>
      <c r="E2890">
        <v>98409</v>
      </c>
      <c r="F2890" t="s">
        <v>23</v>
      </c>
      <c r="G2890" t="s">
        <v>23</v>
      </c>
      <c r="H2890" t="s">
        <v>24</v>
      </c>
      <c r="I2890" t="s">
        <v>24</v>
      </c>
      <c r="J2890" t="s">
        <v>25</v>
      </c>
      <c r="K2890" s="1">
        <v>43482</v>
      </c>
      <c r="L2890" t="s">
        <v>26</v>
      </c>
      <c r="N2890" t="s">
        <v>24</v>
      </c>
    </row>
    <row r="2891" spans="1:14" x14ac:dyDescent="0.25">
      <c r="A2891" t="s">
        <v>5849</v>
      </c>
      <c r="B2891" t="s">
        <v>5850</v>
      </c>
      <c r="C2891" t="s">
        <v>283</v>
      </c>
      <c r="D2891" t="s">
        <v>21</v>
      </c>
      <c r="E2891">
        <v>98466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43482</v>
      </c>
      <c r="L2891" t="s">
        <v>26</v>
      </c>
      <c r="N2891" t="s">
        <v>24</v>
      </c>
    </row>
    <row r="2892" spans="1:14" x14ac:dyDescent="0.25">
      <c r="A2892" t="s">
        <v>5851</v>
      </c>
      <c r="B2892" t="s">
        <v>5852</v>
      </c>
      <c r="C2892" t="s">
        <v>236</v>
      </c>
      <c r="D2892" t="s">
        <v>21</v>
      </c>
      <c r="E2892">
        <v>98402</v>
      </c>
      <c r="F2892" t="s">
        <v>23</v>
      </c>
      <c r="G2892" t="s">
        <v>23</v>
      </c>
      <c r="H2892" t="s">
        <v>24</v>
      </c>
      <c r="I2892" t="s">
        <v>24</v>
      </c>
      <c r="J2892" t="s">
        <v>25</v>
      </c>
      <c r="K2892" s="1">
        <v>43482</v>
      </c>
      <c r="L2892" t="s">
        <v>26</v>
      </c>
      <c r="N2892" t="s">
        <v>24</v>
      </c>
    </row>
    <row r="2893" spans="1:14" x14ac:dyDescent="0.25">
      <c r="A2893" t="s">
        <v>5853</v>
      </c>
      <c r="B2893" t="s">
        <v>5854</v>
      </c>
      <c r="C2893" t="s">
        <v>3835</v>
      </c>
      <c r="D2893" t="s">
        <v>21</v>
      </c>
      <c r="E2893">
        <v>98045</v>
      </c>
      <c r="F2893" t="s">
        <v>23</v>
      </c>
      <c r="G2893" t="s">
        <v>23</v>
      </c>
      <c r="H2893" t="s">
        <v>24</v>
      </c>
      <c r="I2893" t="s">
        <v>24</v>
      </c>
      <c r="J2893" t="s">
        <v>25</v>
      </c>
      <c r="K2893" s="1">
        <v>43482</v>
      </c>
      <c r="L2893" t="s">
        <v>26</v>
      </c>
      <c r="N2893" t="s">
        <v>24</v>
      </c>
    </row>
    <row r="2894" spans="1:14" x14ac:dyDescent="0.25">
      <c r="A2894" t="s">
        <v>5855</v>
      </c>
      <c r="B2894" t="s">
        <v>5856</v>
      </c>
      <c r="C2894" t="s">
        <v>3835</v>
      </c>
      <c r="D2894" t="s">
        <v>21</v>
      </c>
      <c r="E2894">
        <v>98045</v>
      </c>
      <c r="F2894" t="s">
        <v>23</v>
      </c>
      <c r="G2894" t="s">
        <v>23</v>
      </c>
      <c r="H2894" t="s">
        <v>24</v>
      </c>
      <c r="I2894" t="s">
        <v>24</v>
      </c>
      <c r="J2894" t="s">
        <v>25</v>
      </c>
      <c r="K2894" s="1">
        <v>43482</v>
      </c>
      <c r="L2894" t="s">
        <v>26</v>
      </c>
      <c r="N2894" t="s">
        <v>24</v>
      </c>
    </row>
    <row r="2895" spans="1:14" x14ac:dyDescent="0.25">
      <c r="A2895" t="s">
        <v>2846</v>
      </c>
      <c r="B2895" t="s">
        <v>5857</v>
      </c>
      <c r="C2895" t="s">
        <v>283</v>
      </c>
      <c r="D2895" t="s">
        <v>21</v>
      </c>
      <c r="E2895">
        <v>98467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43482</v>
      </c>
      <c r="L2895" t="s">
        <v>26</v>
      </c>
      <c r="N2895" t="s">
        <v>24</v>
      </c>
    </row>
    <row r="2896" spans="1:14" x14ac:dyDescent="0.25">
      <c r="A2896" t="s">
        <v>5858</v>
      </c>
      <c r="B2896" t="s">
        <v>5859</v>
      </c>
      <c r="C2896" t="s">
        <v>687</v>
      </c>
      <c r="D2896" t="s">
        <v>21</v>
      </c>
      <c r="E2896">
        <v>98382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43481</v>
      </c>
      <c r="L2896" t="s">
        <v>26</v>
      </c>
      <c r="N2896" t="s">
        <v>24</v>
      </c>
    </row>
    <row r="2897" spans="1:14" x14ac:dyDescent="0.25">
      <c r="A2897" t="s">
        <v>1842</v>
      </c>
      <c r="B2897" t="s">
        <v>1843</v>
      </c>
      <c r="C2897" t="s">
        <v>1542</v>
      </c>
      <c r="D2897" t="s">
        <v>21</v>
      </c>
      <c r="E2897">
        <v>98362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43481</v>
      </c>
      <c r="L2897" t="s">
        <v>26</v>
      </c>
      <c r="N2897" t="s">
        <v>24</v>
      </c>
    </row>
    <row r="2898" spans="1:14" x14ac:dyDescent="0.25">
      <c r="A2898" t="s">
        <v>5860</v>
      </c>
      <c r="B2898" t="s">
        <v>5861</v>
      </c>
      <c r="C2898" t="s">
        <v>548</v>
      </c>
      <c r="D2898" t="s">
        <v>21</v>
      </c>
      <c r="E2898">
        <v>98584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43481</v>
      </c>
      <c r="L2898" t="s">
        <v>26</v>
      </c>
      <c r="N2898" t="s">
        <v>24</v>
      </c>
    </row>
    <row r="2899" spans="1:14" x14ac:dyDescent="0.25">
      <c r="A2899" t="s">
        <v>5862</v>
      </c>
      <c r="B2899" t="s">
        <v>5863</v>
      </c>
      <c r="C2899" t="s">
        <v>548</v>
      </c>
      <c r="D2899" t="s">
        <v>21</v>
      </c>
      <c r="E2899">
        <v>98584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43481</v>
      </c>
      <c r="L2899" t="s">
        <v>26</v>
      </c>
      <c r="N2899" t="s">
        <v>24</v>
      </c>
    </row>
    <row r="2900" spans="1:14" x14ac:dyDescent="0.25">
      <c r="A2900" t="s">
        <v>5864</v>
      </c>
      <c r="B2900" t="s">
        <v>5865</v>
      </c>
      <c r="C2900" t="s">
        <v>548</v>
      </c>
      <c r="D2900" t="s">
        <v>21</v>
      </c>
      <c r="E2900">
        <v>98584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43481</v>
      </c>
      <c r="L2900" t="s">
        <v>26</v>
      </c>
      <c r="N2900" t="s">
        <v>24</v>
      </c>
    </row>
    <row r="2901" spans="1:14" x14ac:dyDescent="0.25">
      <c r="A2901" t="s">
        <v>1402</v>
      </c>
      <c r="B2901" t="s">
        <v>5866</v>
      </c>
      <c r="C2901" t="s">
        <v>268</v>
      </c>
      <c r="D2901" t="s">
        <v>21</v>
      </c>
      <c r="E2901">
        <v>98168</v>
      </c>
      <c r="F2901" t="s">
        <v>23</v>
      </c>
      <c r="G2901" t="s">
        <v>23</v>
      </c>
      <c r="H2901" t="s">
        <v>24</v>
      </c>
      <c r="I2901" t="s">
        <v>24</v>
      </c>
      <c r="J2901" t="s">
        <v>25</v>
      </c>
      <c r="K2901" s="1">
        <v>43481</v>
      </c>
      <c r="L2901" t="s">
        <v>26</v>
      </c>
      <c r="N2901" t="s">
        <v>24</v>
      </c>
    </row>
    <row r="2902" spans="1:14" x14ac:dyDescent="0.25">
      <c r="A2902" t="s">
        <v>5867</v>
      </c>
      <c r="B2902" t="s">
        <v>5868</v>
      </c>
      <c r="C2902" t="s">
        <v>548</v>
      </c>
      <c r="D2902" t="s">
        <v>21</v>
      </c>
      <c r="E2902">
        <v>98584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43481</v>
      </c>
      <c r="L2902" t="s">
        <v>26</v>
      </c>
      <c r="N2902" t="s">
        <v>24</v>
      </c>
    </row>
    <row r="2903" spans="1:14" x14ac:dyDescent="0.25">
      <c r="A2903" t="s">
        <v>5869</v>
      </c>
      <c r="B2903" t="s">
        <v>5870</v>
      </c>
      <c r="C2903" t="s">
        <v>443</v>
      </c>
      <c r="D2903" t="s">
        <v>21</v>
      </c>
      <c r="E2903">
        <v>98057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43481</v>
      </c>
      <c r="L2903" t="s">
        <v>26</v>
      </c>
      <c r="N2903" t="s">
        <v>24</v>
      </c>
    </row>
    <row r="2904" spans="1:14" x14ac:dyDescent="0.25">
      <c r="A2904" t="s">
        <v>5871</v>
      </c>
      <c r="B2904" t="s">
        <v>5872</v>
      </c>
      <c r="C2904" t="s">
        <v>548</v>
      </c>
      <c r="D2904" t="s">
        <v>21</v>
      </c>
      <c r="E2904">
        <v>98584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43481</v>
      </c>
      <c r="L2904" t="s">
        <v>26</v>
      </c>
      <c r="N2904" t="s">
        <v>24</v>
      </c>
    </row>
    <row r="2905" spans="1:14" x14ac:dyDescent="0.25">
      <c r="A2905" t="s">
        <v>2754</v>
      </c>
      <c r="B2905" t="s">
        <v>5873</v>
      </c>
      <c r="C2905" t="s">
        <v>443</v>
      </c>
      <c r="D2905" t="s">
        <v>21</v>
      </c>
      <c r="E2905">
        <v>98057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43481</v>
      </c>
      <c r="L2905" t="s">
        <v>26</v>
      </c>
      <c r="N2905" t="s">
        <v>24</v>
      </c>
    </row>
    <row r="2906" spans="1:14" x14ac:dyDescent="0.25">
      <c r="A2906" t="s">
        <v>5874</v>
      </c>
      <c r="B2906" t="s">
        <v>5875</v>
      </c>
      <c r="C2906" t="s">
        <v>548</v>
      </c>
      <c r="D2906" t="s">
        <v>21</v>
      </c>
      <c r="E2906">
        <v>98584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43481</v>
      </c>
      <c r="L2906" t="s">
        <v>26</v>
      </c>
      <c r="N2906" t="s">
        <v>24</v>
      </c>
    </row>
    <row r="2907" spans="1:14" x14ac:dyDescent="0.25">
      <c r="A2907" t="s">
        <v>5876</v>
      </c>
      <c r="B2907" t="s">
        <v>5877</v>
      </c>
      <c r="C2907" t="s">
        <v>548</v>
      </c>
      <c r="D2907" t="s">
        <v>21</v>
      </c>
      <c r="E2907">
        <v>98584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43481</v>
      </c>
      <c r="L2907" t="s">
        <v>26</v>
      </c>
      <c r="N2907" t="s">
        <v>24</v>
      </c>
    </row>
    <row r="2908" spans="1:14" x14ac:dyDescent="0.25">
      <c r="A2908" t="s">
        <v>2816</v>
      </c>
      <c r="B2908" t="s">
        <v>5878</v>
      </c>
      <c r="C2908" t="s">
        <v>1542</v>
      </c>
      <c r="D2908" t="s">
        <v>21</v>
      </c>
      <c r="E2908">
        <v>98362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43481</v>
      </c>
      <c r="L2908" t="s">
        <v>26</v>
      </c>
      <c r="N2908" t="s">
        <v>24</v>
      </c>
    </row>
    <row r="2909" spans="1:14" x14ac:dyDescent="0.25">
      <c r="A2909" t="s">
        <v>4726</v>
      </c>
      <c r="B2909" t="s">
        <v>5879</v>
      </c>
      <c r="C2909" t="s">
        <v>548</v>
      </c>
      <c r="D2909" t="s">
        <v>21</v>
      </c>
      <c r="E2909">
        <v>98584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43481</v>
      </c>
      <c r="L2909" t="s">
        <v>26</v>
      </c>
      <c r="N2909" t="s">
        <v>24</v>
      </c>
    </row>
    <row r="2910" spans="1:14" x14ac:dyDescent="0.25">
      <c r="A2910" t="s">
        <v>5880</v>
      </c>
      <c r="B2910" t="s">
        <v>5881</v>
      </c>
      <c r="C2910" t="s">
        <v>548</v>
      </c>
      <c r="D2910" t="s">
        <v>21</v>
      </c>
      <c r="E2910">
        <v>98584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43481</v>
      </c>
      <c r="L2910" t="s">
        <v>26</v>
      </c>
      <c r="N2910" t="s">
        <v>24</v>
      </c>
    </row>
    <row r="2911" spans="1:14" x14ac:dyDescent="0.25">
      <c r="A2911" t="s">
        <v>5882</v>
      </c>
      <c r="B2911" t="s">
        <v>5883</v>
      </c>
      <c r="C2911" t="s">
        <v>443</v>
      </c>
      <c r="D2911" t="s">
        <v>21</v>
      </c>
      <c r="E2911">
        <v>98057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43481</v>
      </c>
      <c r="L2911" t="s">
        <v>26</v>
      </c>
      <c r="N2911" t="s">
        <v>24</v>
      </c>
    </row>
    <row r="2912" spans="1:14" x14ac:dyDescent="0.25">
      <c r="A2912" t="s">
        <v>3322</v>
      </c>
      <c r="B2912" t="s">
        <v>5884</v>
      </c>
      <c r="C2912" t="s">
        <v>548</v>
      </c>
      <c r="D2912" t="s">
        <v>21</v>
      </c>
      <c r="E2912">
        <v>98584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43481</v>
      </c>
      <c r="L2912" t="s">
        <v>26</v>
      </c>
      <c r="N2912" t="s">
        <v>24</v>
      </c>
    </row>
    <row r="2913" spans="1:14" x14ac:dyDescent="0.25">
      <c r="A2913" t="s">
        <v>77</v>
      </c>
      <c r="B2913" t="s">
        <v>5885</v>
      </c>
      <c r="C2913" t="s">
        <v>548</v>
      </c>
      <c r="D2913" t="s">
        <v>21</v>
      </c>
      <c r="E2913">
        <v>98584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43481</v>
      </c>
      <c r="L2913" t="s">
        <v>26</v>
      </c>
      <c r="N2913" t="s">
        <v>24</v>
      </c>
    </row>
    <row r="2914" spans="1:14" x14ac:dyDescent="0.25">
      <c r="A2914" t="s">
        <v>5886</v>
      </c>
      <c r="B2914" t="s">
        <v>5887</v>
      </c>
      <c r="C2914" t="s">
        <v>443</v>
      </c>
      <c r="D2914" t="s">
        <v>21</v>
      </c>
      <c r="E2914">
        <v>98058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43481</v>
      </c>
      <c r="L2914" t="s">
        <v>26</v>
      </c>
      <c r="N2914" t="s">
        <v>24</v>
      </c>
    </row>
    <row r="2915" spans="1:14" x14ac:dyDescent="0.25">
      <c r="A2915" t="s">
        <v>1319</v>
      </c>
      <c r="B2915" t="s">
        <v>1320</v>
      </c>
      <c r="C2915" t="s">
        <v>1321</v>
      </c>
      <c r="D2915" t="s">
        <v>21</v>
      </c>
      <c r="E2915">
        <v>98255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43480</v>
      </c>
      <c r="L2915" t="s">
        <v>26</v>
      </c>
      <c r="N2915" t="s">
        <v>24</v>
      </c>
    </row>
    <row r="2916" spans="1:14" x14ac:dyDescent="0.25">
      <c r="A2916" t="s">
        <v>1409</v>
      </c>
      <c r="B2916" t="s">
        <v>5888</v>
      </c>
      <c r="C2916" t="s">
        <v>268</v>
      </c>
      <c r="D2916" t="s">
        <v>21</v>
      </c>
      <c r="E2916">
        <v>98188</v>
      </c>
      <c r="F2916" t="s">
        <v>23</v>
      </c>
      <c r="G2916" t="s">
        <v>23</v>
      </c>
      <c r="H2916" t="s">
        <v>24</v>
      </c>
      <c r="I2916" t="s">
        <v>24</v>
      </c>
      <c r="J2916" t="s">
        <v>25</v>
      </c>
      <c r="K2916" s="1">
        <v>43480</v>
      </c>
      <c r="L2916" t="s">
        <v>26</v>
      </c>
      <c r="N2916" t="s">
        <v>24</v>
      </c>
    </row>
    <row r="2917" spans="1:14" x14ac:dyDescent="0.25">
      <c r="A2917" t="s">
        <v>5889</v>
      </c>
      <c r="B2917" t="s">
        <v>5890</v>
      </c>
      <c r="C2917" t="s">
        <v>268</v>
      </c>
      <c r="D2917" t="s">
        <v>21</v>
      </c>
      <c r="E2917">
        <v>98168</v>
      </c>
      <c r="F2917" t="s">
        <v>23</v>
      </c>
      <c r="G2917" t="s">
        <v>23</v>
      </c>
      <c r="H2917" t="s">
        <v>24</v>
      </c>
      <c r="I2917" t="s">
        <v>24</v>
      </c>
      <c r="J2917" t="s">
        <v>25</v>
      </c>
      <c r="K2917" s="1">
        <v>43480</v>
      </c>
      <c r="L2917" t="s">
        <v>26</v>
      </c>
      <c r="N2917" t="s">
        <v>24</v>
      </c>
    </row>
    <row r="2918" spans="1:14" x14ac:dyDescent="0.25">
      <c r="A2918" t="s">
        <v>2650</v>
      </c>
      <c r="B2918" t="s">
        <v>5891</v>
      </c>
      <c r="C2918" t="s">
        <v>268</v>
      </c>
      <c r="D2918" t="s">
        <v>21</v>
      </c>
      <c r="E2918">
        <v>98168</v>
      </c>
      <c r="F2918" t="s">
        <v>23</v>
      </c>
      <c r="G2918" t="s">
        <v>23</v>
      </c>
      <c r="H2918" t="s">
        <v>24</v>
      </c>
      <c r="I2918" t="s">
        <v>24</v>
      </c>
      <c r="J2918" t="s">
        <v>25</v>
      </c>
      <c r="K2918" s="1">
        <v>43480</v>
      </c>
      <c r="L2918" t="s">
        <v>26</v>
      </c>
      <c r="N2918" t="s">
        <v>24</v>
      </c>
    </row>
    <row r="2919" spans="1:14" x14ac:dyDescent="0.25">
      <c r="A2919" t="s">
        <v>5892</v>
      </c>
      <c r="B2919" t="s">
        <v>5893</v>
      </c>
      <c r="C2919" t="s">
        <v>1015</v>
      </c>
      <c r="D2919" t="s">
        <v>21</v>
      </c>
      <c r="E2919">
        <v>99362</v>
      </c>
      <c r="F2919" t="s">
        <v>23</v>
      </c>
      <c r="G2919" t="s">
        <v>23</v>
      </c>
      <c r="H2919" t="s">
        <v>24</v>
      </c>
      <c r="I2919" t="s">
        <v>24</v>
      </c>
      <c r="J2919" t="s">
        <v>25</v>
      </c>
      <c r="K2919" s="1">
        <v>43480</v>
      </c>
      <c r="L2919" t="s">
        <v>26</v>
      </c>
      <c r="N2919" t="s">
        <v>24</v>
      </c>
    </row>
    <row r="2920" spans="1:14" x14ac:dyDescent="0.25">
      <c r="A2920" t="s">
        <v>242</v>
      </c>
      <c r="B2920" t="s">
        <v>5894</v>
      </c>
      <c r="C2920" t="s">
        <v>1015</v>
      </c>
      <c r="D2920" t="s">
        <v>21</v>
      </c>
      <c r="E2920">
        <v>99362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43480</v>
      </c>
      <c r="L2920" t="s">
        <v>26</v>
      </c>
      <c r="N2920" t="s">
        <v>24</v>
      </c>
    </row>
    <row r="2921" spans="1:14" x14ac:dyDescent="0.25">
      <c r="A2921" t="s">
        <v>1930</v>
      </c>
      <c r="B2921" t="s">
        <v>1931</v>
      </c>
      <c r="C2921" t="s">
        <v>1932</v>
      </c>
      <c r="D2921" t="s">
        <v>21</v>
      </c>
      <c r="E2921">
        <v>99343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43480</v>
      </c>
      <c r="L2921" t="s">
        <v>26</v>
      </c>
      <c r="N2921" t="s">
        <v>24</v>
      </c>
    </row>
    <row r="2922" spans="1:14" x14ac:dyDescent="0.25">
      <c r="A2922" t="s">
        <v>5895</v>
      </c>
      <c r="B2922" t="s">
        <v>5896</v>
      </c>
      <c r="C2922" t="s">
        <v>657</v>
      </c>
      <c r="D2922" t="s">
        <v>21</v>
      </c>
      <c r="E2922">
        <v>98277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43480</v>
      </c>
      <c r="L2922" t="s">
        <v>26</v>
      </c>
      <c r="N2922" t="s">
        <v>24</v>
      </c>
    </row>
    <row r="2923" spans="1:14" x14ac:dyDescent="0.25">
      <c r="A2923" t="s">
        <v>1208</v>
      </c>
      <c r="B2923" t="s">
        <v>5897</v>
      </c>
      <c r="C2923" t="s">
        <v>657</v>
      </c>
      <c r="D2923" t="s">
        <v>21</v>
      </c>
      <c r="E2923">
        <v>98277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43480</v>
      </c>
      <c r="L2923" t="s">
        <v>26</v>
      </c>
      <c r="N2923" t="s">
        <v>24</v>
      </c>
    </row>
    <row r="2924" spans="1:14" x14ac:dyDescent="0.25">
      <c r="A2924" t="s">
        <v>5898</v>
      </c>
      <c r="B2924" t="s">
        <v>5899</v>
      </c>
      <c r="C2924" t="s">
        <v>2413</v>
      </c>
      <c r="D2924" t="s">
        <v>21</v>
      </c>
      <c r="E2924">
        <v>98239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43480</v>
      </c>
      <c r="L2924" t="s">
        <v>26</v>
      </c>
      <c r="N2924" t="s">
        <v>24</v>
      </c>
    </row>
    <row r="2925" spans="1:14" x14ac:dyDescent="0.25">
      <c r="A2925" t="s">
        <v>5900</v>
      </c>
      <c r="B2925" t="s">
        <v>5901</v>
      </c>
      <c r="C2925" t="s">
        <v>657</v>
      </c>
      <c r="D2925" t="s">
        <v>21</v>
      </c>
      <c r="E2925">
        <v>98277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43479</v>
      </c>
      <c r="L2925" t="s">
        <v>26</v>
      </c>
      <c r="N2925" t="s">
        <v>24</v>
      </c>
    </row>
    <row r="2926" spans="1:14" x14ac:dyDescent="0.25">
      <c r="A2926" t="s">
        <v>5902</v>
      </c>
      <c r="B2926" t="s">
        <v>5903</v>
      </c>
      <c r="C2926" t="s">
        <v>657</v>
      </c>
      <c r="D2926" t="s">
        <v>21</v>
      </c>
      <c r="E2926">
        <v>98277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43479</v>
      </c>
      <c r="L2926" t="s">
        <v>26</v>
      </c>
      <c r="N2926" t="s">
        <v>24</v>
      </c>
    </row>
    <row r="2927" spans="1:14" x14ac:dyDescent="0.25">
      <c r="A2927" t="s">
        <v>5904</v>
      </c>
      <c r="B2927" t="s">
        <v>5905</v>
      </c>
      <c r="C2927" t="s">
        <v>657</v>
      </c>
      <c r="D2927" t="s">
        <v>21</v>
      </c>
      <c r="E2927">
        <v>98277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43479</v>
      </c>
      <c r="L2927" t="s">
        <v>26</v>
      </c>
      <c r="N2927" t="s">
        <v>24</v>
      </c>
    </row>
    <row r="2928" spans="1:14" x14ac:dyDescent="0.25">
      <c r="A2928" t="s">
        <v>5906</v>
      </c>
      <c r="B2928" t="s">
        <v>5907</v>
      </c>
      <c r="C2928" t="s">
        <v>358</v>
      </c>
      <c r="D2928" t="s">
        <v>21</v>
      </c>
      <c r="E2928">
        <v>99350</v>
      </c>
      <c r="F2928" t="s">
        <v>23</v>
      </c>
      <c r="G2928" t="s">
        <v>23</v>
      </c>
      <c r="H2928" t="s">
        <v>24</v>
      </c>
      <c r="I2928" t="s">
        <v>24</v>
      </c>
      <c r="J2928" t="s">
        <v>25</v>
      </c>
      <c r="K2928" s="1">
        <v>43479</v>
      </c>
      <c r="L2928" t="s">
        <v>26</v>
      </c>
      <c r="N2928" t="s">
        <v>24</v>
      </c>
    </row>
    <row r="2929" spans="1:14" x14ac:dyDescent="0.25">
      <c r="A2929" t="s">
        <v>5908</v>
      </c>
      <c r="B2929" t="s">
        <v>5909</v>
      </c>
      <c r="C2929" t="s">
        <v>657</v>
      </c>
      <c r="D2929" t="s">
        <v>21</v>
      </c>
      <c r="E2929">
        <v>98277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43479</v>
      </c>
      <c r="L2929" t="s">
        <v>26</v>
      </c>
      <c r="N2929" t="s">
        <v>24</v>
      </c>
    </row>
    <row r="2930" spans="1:14" x14ac:dyDescent="0.25">
      <c r="A2930" t="s">
        <v>953</v>
      </c>
      <c r="B2930" t="s">
        <v>5910</v>
      </c>
      <c r="C2930" t="s">
        <v>266</v>
      </c>
      <c r="D2930" t="s">
        <v>21</v>
      </c>
      <c r="E2930">
        <v>98092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43479</v>
      </c>
      <c r="L2930" t="s">
        <v>26</v>
      </c>
      <c r="N2930" t="s">
        <v>24</v>
      </c>
    </row>
    <row r="2931" spans="1:14" x14ac:dyDescent="0.25">
      <c r="A2931" t="s">
        <v>5911</v>
      </c>
      <c r="B2931" t="s">
        <v>5912</v>
      </c>
      <c r="C2931" t="s">
        <v>657</v>
      </c>
      <c r="D2931" t="s">
        <v>21</v>
      </c>
      <c r="E2931">
        <v>98277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43479</v>
      </c>
      <c r="L2931" t="s">
        <v>26</v>
      </c>
      <c r="N2931" t="s">
        <v>24</v>
      </c>
    </row>
    <row r="2932" spans="1:14" x14ac:dyDescent="0.25">
      <c r="A2932" t="s">
        <v>5824</v>
      </c>
      <c r="B2932" t="s">
        <v>5913</v>
      </c>
      <c r="C2932" t="s">
        <v>142</v>
      </c>
      <c r="D2932" t="s">
        <v>21</v>
      </c>
      <c r="E2932">
        <v>98901</v>
      </c>
      <c r="F2932" t="s">
        <v>23</v>
      </c>
      <c r="G2932" t="s">
        <v>23</v>
      </c>
      <c r="H2932" t="s">
        <v>24</v>
      </c>
      <c r="I2932" t="s">
        <v>24</v>
      </c>
      <c r="J2932" t="s">
        <v>25</v>
      </c>
      <c r="K2932" s="1">
        <v>43479</v>
      </c>
      <c r="L2932" t="s">
        <v>26</v>
      </c>
      <c r="N2932" t="s">
        <v>24</v>
      </c>
    </row>
    <row r="2933" spans="1:14" x14ac:dyDescent="0.25">
      <c r="A2933" t="s">
        <v>1417</v>
      </c>
      <c r="B2933" t="s">
        <v>5914</v>
      </c>
      <c r="C2933" t="s">
        <v>2217</v>
      </c>
      <c r="D2933" t="s">
        <v>21</v>
      </c>
      <c r="E2933">
        <v>99114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43479</v>
      </c>
      <c r="L2933" t="s">
        <v>26</v>
      </c>
      <c r="N2933" t="s">
        <v>24</v>
      </c>
    </row>
    <row r="2934" spans="1:14" x14ac:dyDescent="0.25">
      <c r="A2934" t="s">
        <v>5915</v>
      </c>
      <c r="B2934" t="s">
        <v>5916</v>
      </c>
      <c r="C2934" t="s">
        <v>857</v>
      </c>
      <c r="D2934" t="s">
        <v>21</v>
      </c>
      <c r="E2934">
        <v>99352</v>
      </c>
      <c r="F2934" t="s">
        <v>23</v>
      </c>
      <c r="G2934" t="s">
        <v>23</v>
      </c>
      <c r="H2934" t="s">
        <v>24</v>
      </c>
      <c r="I2934" t="s">
        <v>24</v>
      </c>
      <c r="J2934" t="s">
        <v>25</v>
      </c>
      <c r="K2934" s="1">
        <v>43479</v>
      </c>
      <c r="L2934" t="s">
        <v>26</v>
      </c>
      <c r="N2934" t="s">
        <v>24</v>
      </c>
    </row>
    <row r="2935" spans="1:14" x14ac:dyDescent="0.25">
      <c r="A2935" t="s">
        <v>1686</v>
      </c>
      <c r="B2935" t="s">
        <v>1687</v>
      </c>
      <c r="C2935" t="s">
        <v>1688</v>
      </c>
      <c r="D2935" t="s">
        <v>21</v>
      </c>
      <c r="E2935">
        <v>98198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43479</v>
      </c>
      <c r="L2935" t="s">
        <v>26</v>
      </c>
      <c r="N2935" t="s">
        <v>24</v>
      </c>
    </row>
    <row r="2936" spans="1:14" x14ac:dyDescent="0.25">
      <c r="A2936" t="s">
        <v>5917</v>
      </c>
      <c r="B2936" t="s">
        <v>5918</v>
      </c>
      <c r="C2936" t="s">
        <v>142</v>
      </c>
      <c r="D2936" t="s">
        <v>21</v>
      </c>
      <c r="E2936">
        <v>98901</v>
      </c>
      <c r="F2936" t="s">
        <v>23</v>
      </c>
      <c r="G2936" t="s">
        <v>23</v>
      </c>
      <c r="H2936" t="s">
        <v>24</v>
      </c>
      <c r="I2936" t="s">
        <v>24</v>
      </c>
      <c r="J2936" t="s">
        <v>25</v>
      </c>
      <c r="K2936" s="1">
        <v>43479</v>
      </c>
      <c r="L2936" t="s">
        <v>26</v>
      </c>
      <c r="N2936" t="s">
        <v>24</v>
      </c>
    </row>
    <row r="2937" spans="1:14" x14ac:dyDescent="0.25">
      <c r="A2937" t="s">
        <v>1295</v>
      </c>
      <c r="B2937" t="s">
        <v>5919</v>
      </c>
      <c r="C2937" t="s">
        <v>657</v>
      </c>
      <c r="D2937" t="s">
        <v>21</v>
      </c>
      <c r="E2937">
        <v>98277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43479</v>
      </c>
      <c r="L2937" t="s">
        <v>26</v>
      </c>
      <c r="N2937" t="s">
        <v>24</v>
      </c>
    </row>
    <row r="2938" spans="1:14" x14ac:dyDescent="0.25">
      <c r="A2938" t="s">
        <v>98</v>
      </c>
      <c r="B2938" t="s">
        <v>5920</v>
      </c>
      <c r="C2938" t="s">
        <v>657</v>
      </c>
      <c r="D2938" t="s">
        <v>21</v>
      </c>
      <c r="E2938">
        <v>98277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43479</v>
      </c>
      <c r="L2938" t="s">
        <v>26</v>
      </c>
      <c r="N2938" t="s">
        <v>24</v>
      </c>
    </row>
    <row r="2939" spans="1:14" x14ac:dyDescent="0.25">
      <c r="A2939" t="s">
        <v>291</v>
      </c>
      <c r="B2939" t="s">
        <v>5921</v>
      </c>
      <c r="C2939" t="s">
        <v>657</v>
      </c>
      <c r="D2939" t="s">
        <v>21</v>
      </c>
      <c r="E2939">
        <v>98277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43479</v>
      </c>
      <c r="L2939" t="s">
        <v>26</v>
      </c>
      <c r="N2939" t="s">
        <v>24</v>
      </c>
    </row>
    <row r="2940" spans="1:14" x14ac:dyDescent="0.25">
      <c r="A2940" t="s">
        <v>556</v>
      </c>
      <c r="B2940" t="s">
        <v>5922</v>
      </c>
      <c r="C2940" t="s">
        <v>209</v>
      </c>
      <c r="D2940" t="s">
        <v>21</v>
      </c>
      <c r="E2940">
        <v>98032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43479</v>
      </c>
      <c r="L2940" t="s">
        <v>26</v>
      </c>
      <c r="N2940" t="s">
        <v>24</v>
      </c>
    </row>
    <row r="2941" spans="1:14" x14ac:dyDescent="0.25">
      <c r="A2941" t="s">
        <v>5923</v>
      </c>
      <c r="B2941" t="s">
        <v>5924</v>
      </c>
      <c r="C2941" t="s">
        <v>209</v>
      </c>
      <c r="D2941" t="s">
        <v>21</v>
      </c>
      <c r="E2941">
        <v>98031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43479</v>
      </c>
      <c r="L2941" t="s">
        <v>26</v>
      </c>
      <c r="N2941" t="s">
        <v>24</v>
      </c>
    </row>
    <row r="2942" spans="1:14" x14ac:dyDescent="0.25">
      <c r="A2942" t="s">
        <v>5925</v>
      </c>
      <c r="B2942" t="s">
        <v>5926</v>
      </c>
      <c r="C2942" t="s">
        <v>2217</v>
      </c>
      <c r="D2942" t="s">
        <v>21</v>
      </c>
      <c r="E2942">
        <v>99114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43478</v>
      </c>
      <c r="L2942" t="s">
        <v>26</v>
      </c>
      <c r="N2942" t="s">
        <v>24</v>
      </c>
    </row>
    <row r="2943" spans="1:14" x14ac:dyDescent="0.25">
      <c r="A2943" t="s">
        <v>5927</v>
      </c>
      <c r="B2943" t="s">
        <v>5928</v>
      </c>
      <c r="C2943" t="s">
        <v>5929</v>
      </c>
      <c r="D2943" t="s">
        <v>21</v>
      </c>
      <c r="E2943">
        <v>99101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43478</v>
      </c>
      <c r="L2943" t="s">
        <v>26</v>
      </c>
      <c r="N2943" t="s">
        <v>24</v>
      </c>
    </row>
    <row r="2944" spans="1:14" x14ac:dyDescent="0.25">
      <c r="A2944" t="s">
        <v>5930</v>
      </c>
      <c r="B2944" t="s">
        <v>5931</v>
      </c>
      <c r="C2944" t="s">
        <v>142</v>
      </c>
      <c r="D2944" t="s">
        <v>21</v>
      </c>
      <c r="E2944">
        <v>98901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43478</v>
      </c>
      <c r="L2944" t="s">
        <v>26</v>
      </c>
      <c r="N2944" t="s">
        <v>24</v>
      </c>
    </row>
    <row r="2945" spans="1:14" x14ac:dyDescent="0.25">
      <c r="A2945" t="s">
        <v>5932</v>
      </c>
      <c r="B2945" t="s">
        <v>5933</v>
      </c>
      <c r="C2945" t="s">
        <v>2217</v>
      </c>
      <c r="D2945" t="s">
        <v>21</v>
      </c>
      <c r="E2945">
        <v>99114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43478</v>
      </c>
      <c r="L2945" t="s">
        <v>26</v>
      </c>
      <c r="N2945" t="s">
        <v>24</v>
      </c>
    </row>
    <row r="2946" spans="1:14" x14ac:dyDescent="0.25">
      <c r="A2946" t="s">
        <v>5934</v>
      </c>
      <c r="B2946" t="s">
        <v>5935</v>
      </c>
      <c r="C2946" t="s">
        <v>142</v>
      </c>
      <c r="D2946" t="s">
        <v>21</v>
      </c>
      <c r="E2946">
        <v>98902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43478</v>
      </c>
      <c r="L2946" t="s">
        <v>26</v>
      </c>
      <c r="N2946" t="s">
        <v>24</v>
      </c>
    </row>
    <row r="2947" spans="1:14" x14ac:dyDescent="0.25">
      <c r="A2947" t="s">
        <v>5936</v>
      </c>
      <c r="B2947" t="s">
        <v>5937</v>
      </c>
      <c r="C2947" t="s">
        <v>81</v>
      </c>
      <c r="D2947" t="s">
        <v>21</v>
      </c>
      <c r="E2947">
        <v>99016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43478</v>
      </c>
      <c r="L2947" t="s">
        <v>26</v>
      </c>
      <c r="N2947" t="s">
        <v>24</v>
      </c>
    </row>
    <row r="2948" spans="1:14" x14ac:dyDescent="0.25">
      <c r="A2948" t="s">
        <v>5256</v>
      </c>
      <c r="B2948" t="s">
        <v>5938</v>
      </c>
      <c r="C2948" t="s">
        <v>81</v>
      </c>
      <c r="D2948" t="s">
        <v>21</v>
      </c>
      <c r="E2948">
        <v>99037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43478</v>
      </c>
      <c r="L2948" t="s">
        <v>26</v>
      </c>
      <c r="N2948" t="s">
        <v>24</v>
      </c>
    </row>
    <row r="2949" spans="1:14" x14ac:dyDescent="0.25">
      <c r="A2949" t="s">
        <v>5939</v>
      </c>
      <c r="B2949" t="s">
        <v>5940</v>
      </c>
      <c r="C2949" t="s">
        <v>2217</v>
      </c>
      <c r="D2949" t="s">
        <v>21</v>
      </c>
      <c r="E2949">
        <v>99114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43478</v>
      </c>
      <c r="L2949" t="s">
        <v>26</v>
      </c>
      <c r="N2949" t="s">
        <v>24</v>
      </c>
    </row>
    <row r="2950" spans="1:14" x14ac:dyDescent="0.25">
      <c r="A2950" t="s">
        <v>5941</v>
      </c>
      <c r="B2950" t="s">
        <v>5942</v>
      </c>
      <c r="C2950" t="s">
        <v>142</v>
      </c>
      <c r="D2950" t="s">
        <v>21</v>
      </c>
      <c r="E2950">
        <v>98902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43478</v>
      </c>
      <c r="L2950" t="s">
        <v>26</v>
      </c>
      <c r="N2950" t="s">
        <v>24</v>
      </c>
    </row>
    <row r="2951" spans="1:14" x14ac:dyDescent="0.25">
      <c r="A2951" t="s">
        <v>5943</v>
      </c>
      <c r="B2951" t="s">
        <v>5944</v>
      </c>
      <c r="C2951" t="s">
        <v>142</v>
      </c>
      <c r="D2951" t="s">
        <v>21</v>
      </c>
      <c r="E2951">
        <v>98908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43478</v>
      </c>
      <c r="L2951" t="s">
        <v>26</v>
      </c>
      <c r="N2951" t="s">
        <v>24</v>
      </c>
    </row>
    <row r="2952" spans="1:14" x14ac:dyDescent="0.25">
      <c r="A2952" t="s">
        <v>5945</v>
      </c>
      <c r="B2952" t="s">
        <v>5946</v>
      </c>
      <c r="C2952" t="s">
        <v>4063</v>
      </c>
      <c r="D2952" t="s">
        <v>21</v>
      </c>
      <c r="E2952">
        <v>99148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43478</v>
      </c>
      <c r="L2952" t="s">
        <v>26</v>
      </c>
      <c r="N2952" t="s">
        <v>24</v>
      </c>
    </row>
    <row r="2953" spans="1:14" x14ac:dyDescent="0.25">
      <c r="A2953" t="s">
        <v>5947</v>
      </c>
      <c r="B2953" t="s">
        <v>5948</v>
      </c>
      <c r="C2953" t="s">
        <v>4059</v>
      </c>
      <c r="D2953" t="s">
        <v>21</v>
      </c>
      <c r="E2953">
        <v>99109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43478</v>
      </c>
      <c r="L2953" t="s">
        <v>26</v>
      </c>
      <c r="N2953" t="s">
        <v>24</v>
      </c>
    </row>
    <row r="2954" spans="1:14" x14ac:dyDescent="0.25">
      <c r="A2954" t="s">
        <v>4064</v>
      </c>
      <c r="B2954" t="s">
        <v>5949</v>
      </c>
      <c r="C2954" t="s">
        <v>142</v>
      </c>
      <c r="D2954" t="s">
        <v>21</v>
      </c>
      <c r="E2954">
        <v>98901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43478</v>
      </c>
      <c r="L2954" t="s">
        <v>26</v>
      </c>
      <c r="N2954" t="s">
        <v>24</v>
      </c>
    </row>
    <row r="2955" spans="1:14" x14ac:dyDescent="0.25">
      <c r="A2955" t="s">
        <v>5950</v>
      </c>
      <c r="B2955" t="s">
        <v>5951</v>
      </c>
      <c r="C2955" t="s">
        <v>81</v>
      </c>
      <c r="D2955" t="s">
        <v>21</v>
      </c>
      <c r="E2955">
        <v>99216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43478</v>
      </c>
      <c r="L2955" t="s">
        <v>26</v>
      </c>
      <c r="N2955" t="s">
        <v>24</v>
      </c>
    </row>
    <row r="2956" spans="1:14" x14ac:dyDescent="0.25">
      <c r="A2956" t="s">
        <v>5952</v>
      </c>
      <c r="B2956" t="s">
        <v>5953</v>
      </c>
      <c r="C2956" t="s">
        <v>4059</v>
      </c>
      <c r="D2956" t="s">
        <v>21</v>
      </c>
      <c r="E2956">
        <v>99109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43478</v>
      </c>
      <c r="L2956" t="s">
        <v>26</v>
      </c>
      <c r="N2956" t="s">
        <v>24</v>
      </c>
    </row>
    <row r="2957" spans="1:14" x14ac:dyDescent="0.25">
      <c r="A2957" t="s">
        <v>5954</v>
      </c>
      <c r="B2957" t="s">
        <v>5955</v>
      </c>
      <c r="C2957" t="s">
        <v>142</v>
      </c>
      <c r="D2957" t="s">
        <v>21</v>
      </c>
      <c r="E2957">
        <v>98902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43478</v>
      </c>
      <c r="L2957" t="s">
        <v>26</v>
      </c>
      <c r="N2957" t="s">
        <v>24</v>
      </c>
    </row>
    <row r="2958" spans="1:14" x14ac:dyDescent="0.25">
      <c r="A2958" t="s">
        <v>71</v>
      </c>
      <c r="B2958" t="s">
        <v>5956</v>
      </c>
      <c r="C2958" t="s">
        <v>2217</v>
      </c>
      <c r="D2958" t="s">
        <v>21</v>
      </c>
      <c r="E2958">
        <v>99114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43478</v>
      </c>
      <c r="L2958" t="s">
        <v>26</v>
      </c>
      <c r="N2958" t="s">
        <v>24</v>
      </c>
    </row>
    <row r="2959" spans="1:14" x14ac:dyDescent="0.25">
      <c r="A2959" t="s">
        <v>5957</v>
      </c>
      <c r="B2959" t="s">
        <v>5958</v>
      </c>
      <c r="C2959" t="s">
        <v>227</v>
      </c>
      <c r="D2959" t="s">
        <v>21</v>
      </c>
      <c r="E2959">
        <v>98225</v>
      </c>
      <c r="F2959" t="s">
        <v>23</v>
      </c>
      <c r="G2959" t="s">
        <v>23</v>
      </c>
      <c r="H2959" t="s">
        <v>24</v>
      </c>
      <c r="I2959" t="s">
        <v>24</v>
      </c>
      <c r="J2959" t="s">
        <v>25</v>
      </c>
      <c r="K2959" s="1">
        <v>43476</v>
      </c>
      <c r="L2959" t="s">
        <v>26</v>
      </c>
      <c r="N2959" t="s">
        <v>24</v>
      </c>
    </row>
    <row r="2960" spans="1:14" x14ac:dyDescent="0.25">
      <c r="A2960" t="s">
        <v>5959</v>
      </c>
      <c r="B2960" t="s">
        <v>5960</v>
      </c>
      <c r="C2960" t="s">
        <v>227</v>
      </c>
      <c r="D2960" t="s">
        <v>21</v>
      </c>
      <c r="E2960">
        <v>98225</v>
      </c>
      <c r="F2960" t="s">
        <v>23</v>
      </c>
      <c r="G2960" t="s">
        <v>23</v>
      </c>
      <c r="H2960" t="s">
        <v>24</v>
      </c>
      <c r="I2960" t="s">
        <v>24</v>
      </c>
      <c r="J2960" t="s">
        <v>25</v>
      </c>
      <c r="K2960" s="1">
        <v>43476</v>
      </c>
      <c r="L2960" t="s">
        <v>26</v>
      </c>
      <c r="N2960" t="s">
        <v>24</v>
      </c>
    </row>
    <row r="2961" spans="1:14" x14ac:dyDescent="0.25">
      <c r="A2961" t="s">
        <v>5961</v>
      </c>
      <c r="B2961" t="s">
        <v>5962</v>
      </c>
      <c r="C2961" t="s">
        <v>227</v>
      </c>
      <c r="D2961" t="s">
        <v>21</v>
      </c>
      <c r="E2961">
        <v>98225</v>
      </c>
      <c r="F2961" t="s">
        <v>23</v>
      </c>
      <c r="G2961" t="s">
        <v>23</v>
      </c>
      <c r="H2961" t="s">
        <v>24</v>
      </c>
      <c r="I2961" t="s">
        <v>24</v>
      </c>
      <c r="J2961" t="s">
        <v>25</v>
      </c>
      <c r="K2961" s="1">
        <v>43476</v>
      </c>
      <c r="L2961" t="s">
        <v>26</v>
      </c>
      <c r="N2961" t="s">
        <v>24</v>
      </c>
    </row>
    <row r="2962" spans="1:14" x14ac:dyDescent="0.25">
      <c r="A2962" t="s">
        <v>5963</v>
      </c>
      <c r="B2962" t="s">
        <v>5964</v>
      </c>
      <c r="C2962" t="s">
        <v>227</v>
      </c>
      <c r="D2962" t="s">
        <v>21</v>
      </c>
      <c r="E2962">
        <v>98225</v>
      </c>
      <c r="F2962" t="s">
        <v>23</v>
      </c>
      <c r="G2962" t="s">
        <v>23</v>
      </c>
      <c r="H2962" t="s">
        <v>24</v>
      </c>
      <c r="I2962" t="s">
        <v>24</v>
      </c>
      <c r="J2962" t="s">
        <v>25</v>
      </c>
      <c r="K2962" s="1">
        <v>43476</v>
      </c>
      <c r="L2962" t="s">
        <v>26</v>
      </c>
      <c r="N2962" t="s">
        <v>24</v>
      </c>
    </row>
    <row r="2963" spans="1:14" x14ac:dyDescent="0.25">
      <c r="A2963" t="s">
        <v>5965</v>
      </c>
      <c r="B2963" t="s">
        <v>5966</v>
      </c>
      <c r="C2963" t="s">
        <v>1101</v>
      </c>
      <c r="D2963" t="s">
        <v>21</v>
      </c>
      <c r="E2963">
        <v>98230</v>
      </c>
      <c r="F2963" t="s">
        <v>23</v>
      </c>
      <c r="G2963" t="s">
        <v>23</v>
      </c>
      <c r="H2963" t="s">
        <v>24</v>
      </c>
      <c r="I2963" t="s">
        <v>24</v>
      </c>
      <c r="J2963" t="s">
        <v>25</v>
      </c>
      <c r="K2963" s="1">
        <v>43476</v>
      </c>
      <c r="L2963" t="s">
        <v>26</v>
      </c>
      <c r="N2963" t="s">
        <v>24</v>
      </c>
    </row>
    <row r="2964" spans="1:14" x14ac:dyDescent="0.25">
      <c r="A2964" t="s">
        <v>5968</v>
      </c>
      <c r="B2964" t="s">
        <v>5969</v>
      </c>
      <c r="C2964" t="s">
        <v>296</v>
      </c>
      <c r="D2964" t="s">
        <v>21</v>
      </c>
      <c r="E2964">
        <v>98366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43475</v>
      </c>
      <c r="L2964" t="s">
        <v>26</v>
      </c>
      <c r="N2964" t="s">
        <v>24</v>
      </c>
    </row>
    <row r="2965" spans="1:14" x14ac:dyDescent="0.25">
      <c r="A2965">
        <v>76</v>
      </c>
      <c r="B2965" t="s">
        <v>5970</v>
      </c>
      <c r="C2965" t="s">
        <v>20</v>
      </c>
      <c r="D2965" t="s">
        <v>21</v>
      </c>
      <c r="E2965">
        <v>98168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43475</v>
      </c>
      <c r="L2965" t="s">
        <v>26</v>
      </c>
      <c r="N2965" t="s">
        <v>24</v>
      </c>
    </row>
    <row r="2966" spans="1:14" x14ac:dyDescent="0.25">
      <c r="A2966" t="s">
        <v>994</v>
      </c>
      <c r="B2966" t="s">
        <v>5971</v>
      </c>
      <c r="C2966" t="s">
        <v>20</v>
      </c>
      <c r="D2966" t="s">
        <v>21</v>
      </c>
      <c r="E2966">
        <v>98199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43475</v>
      </c>
      <c r="L2966" t="s">
        <v>26</v>
      </c>
      <c r="N2966" t="s">
        <v>24</v>
      </c>
    </row>
    <row r="2967" spans="1:14" x14ac:dyDescent="0.25">
      <c r="A2967" t="s">
        <v>5972</v>
      </c>
      <c r="B2967" t="s">
        <v>5973</v>
      </c>
      <c r="C2967" t="s">
        <v>5974</v>
      </c>
      <c r="D2967" t="s">
        <v>21</v>
      </c>
      <c r="E2967">
        <v>98535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43475</v>
      </c>
      <c r="L2967" t="s">
        <v>26</v>
      </c>
      <c r="N2967" t="s">
        <v>24</v>
      </c>
    </row>
    <row r="2968" spans="1:14" x14ac:dyDescent="0.25">
      <c r="A2968" t="s">
        <v>5975</v>
      </c>
      <c r="B2968" t="s">
        <v>5976</v>
      </c>
      <c r="C2968" t="s">
        <v>286</v>
      </c>
      <c r="D2968" t="s">
        <v>21</v>
      </c>
      <c r="E2968">
        <v>98501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43475</v>
      </c>
      <c r="L2968" t="s">
        <v>26</v>
      </c>
      <c r="N2968" t="s">
        <v>24</v>
      </c>
    </row>
    <row r="2969" spans="1:14" x14ac:dyDescent="0.25">
      <c r="A2969" t="s">
        <v>356</v>
      </c>
      <c r="B2969" t="s">
        <v>5977</v>
      </c>
      <c r="C2969" t="s">
        <v>3835</v>
      </c>
      <c r="D2969" t="s">
        <v>21</v>
      </c>
      <c r="E2969">
        <v>98045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43475</v>
      </c>
      <c r="L2969" t="s">
        <v>26</v>
      </c>
      <c r="N2969" t="s">
        <v>24</v>
      </c>
    </row>
    <row r="2970" spans="1:14" x14ac:dyDescent="0.25">
      <c r="A2970" t="s">
        <v>5978</v>
      </c>
      <c r="B2970" t="s">
        <v>5979</v>
      </c>
      <c r="C2970" t="s">
        <v>132</v>
      </c>
      <c r="D2970" t="s">
        <v>21</v>
      </c>
      <c r="E2970">
        <v>99301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43475</v>
      </c>
      <c r="L2970" t="s">
        <v>26</v>
      </c>
      <c r="N2970" t="s">
        <v>24</v>
      </c>
    </row>
    <row r="2971" spans="1:14" x14ac:dyDescent="0.25">
      <c r="A2971" t="s">
        <v>5981</v>
      </c>
      <c r="B2971" t="s">
        <v>5982</v>
      </c>
      <c r="C2971" t="s">
        <v>1566</v>
      </c>
      <c r="D2971" t="s">
        <v>21</v>
      </c>
      <c r="E2971">
        <v>98520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43475</v>
      </c>
      <c r="L2971" t="s">
        <v>26</v>
      </c>
      <c r="N2971" t="s">
        <v>24</v>
      </c>
    </row>
    <row r="2972" spans="1:14" x14ac:dyDescent="0.25">
      <c r="A2972" t="s">
        <v>1246</v>
      </c>
      <c r="B2972" t="s">
        <v>1247</v>
      </c>
      <c r="C2972" t="s">
        <v>20</v>
      </c>
      <c r="D2972" t="s">
        <v>21</v>
      </c>
      <c r="E2972">
        <v>98122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43475</v>
      </c>
      <c r="L2972" t="s">
        <v>26</v>
      </c>
      <c r="N2972" t="s">
        <v>24</v>
      </c>
    </row>
    <row r="2973" spans="1:14" x14ac:dyDescent="0.25">
      <c r="A2973" t="s">
        <v>1575</v>
      </c>
      <c r="B2973" t="s">
        <v>1576</v>
      </c>
      <c r="C2973" t="s">
        <v>1558</v>
      </c>
      <c r="D2973" t="s">
        <v>21</v>
      </c>
      <c r="E2973">
        <v>98569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43475</v>
      </c>
      <c r="L2973" t="s">
        <v>26</v>
      </c>
      <c r="N2973" t="s">
        <v>24</v>
      </c>
    </row>
    <row r="2974" spans="1:14" x14ac:dyDescent="0.25">
      <c r="A2974" t="s">
        <v>5985</v>
      </c>
      <c r="B2974" t="s">
        <v>5986</v>
      </c>
      <c r="C2974" t="s">
        <v>1566</v>
      </c>
      <c r="D2974" t="s">
        <v>21</v>
      </c>
      <c r="E2974">
        <v>98520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43475</v>
      </c>
      <c r="L2974" t="s">
        <v>26</v>
      </c>
      <c r="N2974" t="s">
        <v>24</v>
      </c>
    </row>
    <row r="2975" spans="1:14" x14ac:dyDescent="0.25">
      <c r="A2975" t="s">
        <v>1303</v>
      </c>
      <c r="B2975" t="s">
        <v>1304</v>
      </c>
      <c r="C2975" t="s">
        <v>1270</v>
      </c>
      <c r="D2975" t="s">
        <v>21</v>
      </c>
      <c r="E2975">
        <v>98012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43475</v>
      </c>
      <c r="L2975" t="s">
        <v>26</v>
      </c>
      <c r="N2975" t="s">
        <v>24</v>
      </c>
    </row>
    <row r="2976" spans="1:14" x14ac:dyDescent="0.25">
      <c r="A2976" t="s">
        <v>685</v>
      </c>
      <c r="B2976" t="s">
        <v>5987</v>
      </c>
      <c r="C2976" t="s">
        <v>1566</v>
      </c>
      <c r="D2976" t="s">
        <v>21</v>
      </c>
      <c r="E2976">
        <v>98520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43475</v>
      </c>
      <c r="L2976" t="s">
        <v>26</v>
      </c>
      <c r="N2976" t="s">
        <v>24</v>
      </c>
    </row>
    <row r="2977" spans="1:14" x14ac:dyDescent="0.25">
      <c r="A2977" t="s">
        <v>1251</v>
      </c>
      <c r="B2977" t="s">
        <v>1252</v>
      </c>
      <c r="C2977" t="s">
        <v>20</v>
      </c>
      <c r="D2977" t="s">
        <v>21</v>
      </c>
      <c r="E2977">
        <v>98101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43475</v>
      </c>
      <c r="L2977" t="s">
        <v>26</v>
      </c>
      <c r="N2977" t="s">
        <v>24</v>
      </c>
    </row>
    <row r="2978" spans="1:14" x14ac:dyDescent="0.25">
      <c r="A2978" t="s">
        <v>5988</v>
      </c>
      <c r="B2978" t="s">
        <v>5989</v>
      </c>
      <c r="C2978" t="s">
        <v>1347</v>
      </c>
      <c r="D2978" t="s">
        <v>21</v>
      </c>
      <c r="E2978">
        <v>98248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43474</v>
      </c>
      <c r="L2978" t="s">
        <v>26</v>
      </c>
      <c r="N2978" t="s">
        <v>24</v>
      </c>
    </row>
    <row r="2979" spans="1:14" x14ac:dyDescent="0.25">
      <c r="A2979" t="s">
        <v>5990</v>
      </c>
      <c r="B2979" t="s">
        <v>5991</v>
      </c>
      <c r="C2979" t="s">
        <v>1015</v>
      </c>
      <c r="D2979" t="s">
        <v>21</v>
      </c>
      <c r="E2979">
        <v>99362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43474</v>
      </c>
      <c r="L2979" t="s">
        <v>26</v>
      </c>
      <c r="N2979" t="s">
        <v>24</v>
      </c>
    </row>
    <row r="2980" spans="1:14" x14ac:dyDescent="0.25">
      <c r="A2980" t="s">
        <v>5992</v>
      </c>
      <c r="B2980" t="s">
        <v>5993</v>
      </c>
      <c r="C2980" t="s">
        <v>227</v>
      </c>
      <c r="D2980" t="s">
        <v>21</v>
      </c>
      <c r="E2980">
        <v>98226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43474</v>
      </c>
      <c r="L2980" t="s">
        <v>26</v>
      </c>
      <c r="N2980" t="s">
        <v>24</v>
      </c>
    </row>
    <row r="2981" spans="1:14" x14ac:dyDescent="0.25">
      <c r="A2981" t="s">
        <v>5994</v>
      </c>
      <c r="B2981" t="s">
        <v>5995</v>
      </c>
      <c r="C2981" t="s">
        <v>1015</v>
      </c>
      <c r="D2981" t="s">
        <v>21</v>
      </c>
      <c r="E2981">
        <v>99362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43474</v>
      </c>
      <c r="L2981" t="s">
        <v>26</v>
      </c>
      <c r="N2981" t="s">
        <v>24</v>
      </c>
    </row>
    <row r="2982" spans="1:14" x14ac:dyDescent="0.25">
      <c r="A2982" t="s">
        <v>5996</v>
      </c>
      <c r="B2982" t="s">
        <v>5997</v>
      </c>
      <c r="C2982" t="s">
        <v>37</v>
      </c>
      <c r="D2982" t="s">
        <v>21</v>
      </c>
      <c r="E2982">
        <v>99336</v>
      </c>
      <c r="F2982" t="s">
        <v>23</v>
      </c>
      <c r="G2982" t="s">
        <v>23</v>
      </c>
      <c r="H2982" t="s">
        <v>24</v>
      </c>
      <c r="I2982" t="s">
        <v>24</v>
      </c>
      <c r="J2982" t="s">
        <v>25</v>
      </c>
      <c r="K2982" s="1">
        <v>43474</v>
      </c>
      <c r="L2982" t="s">
        <v>26</v>
      </c>
      <c r="N2982" t="s">
        <v>24</v>
      </c>
    </row>
    <row r="2983" spans="1:14" x14ac:dyDescent="0.25">
      <c r="A2983" t="s">
        <v>5998</v>
      </c>
      <c r="B2983" t="s">
        <v>5999</v>
      </c>
      <c r="C2983" t="s">
        <v>37</v>
      </c>
      <c r="D2983" t="s">
        <v>21</v>
      </c>
      <c r="E2983">
        <v>99337</v>
      </c>
      <c r="F2983" t="s">
        <v>23</v>
      </c>
      <c r="G2983" t="s">
        <v>23</v>
      </c>
      <c r="H2983" t="s">
        <v>24</v>
      </c>
      <c r="I2983" t="s">
        <v>24</v>
      </c>
      <c r="J2983" t="s">
        <v>25</v>
      </c>
      <c r="K2983" s="1">
        <v>43474</v>
      </c>
      <c r="L2983" t="s">
        <v>26</v>
      </c>
      <c r="N2983" t="s">
        <v>24</v>
      </c>
    </row>
    <row r="2984" spans="1:14" x14ac:dyDescent="0.25">
      <c r="A2984" t="s">
        <v>6000</v>
      </c>
      <c r="B2984" t="s">
        <v>6001</v>
      </c>
      <c r="C2984" t="s">
        <v>227</v>
      </c>
      <c r="D2984" t="s">
        <v>21</v>
      </c>
      <c r="E2984">
        <v>98226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43474</v>
      </c>
      <c r="L2984" t="s">
        <v>26</v>
      </c>
      <c r="N2984" t="s">
        <v>24</v>
      </c>
    </row>
    <row r="2985" spans="1:14" x14ac:dyDescent="0.25">
      <c r="A2985" t="s">
        <v>6002</v>
      </c>
      <c r="B2985" t="s">
        <v>6003</v>
      </c>
      <c r="C2985" t="s">
        <v>1347</v>
      </c>
      <c r="D2985" t="s">
        <v>21</v>
      </c>
      <c r="E2985">
        <v>98248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43474</v>
      </c>
      <c r="L2985" t="s">
        <v>26</v>
      </c>
      <c r="N2985" t="s">
        <v>24</v>
      </c>
    </row>
    <row r="2986" spans="1:14" x14ac:dyDescent="0.25">
      <c r="A2986" t="s">
        <v>6004</v>
      </c>
      <c r="B2986" t="s">
        <v>6005</v>
      </c>
      <c r="C2986" t="s">
        <v>37</v>
      </c>
      <c r="D2986" t="s">
        <v>21</v>
      </c>
      <c r="E2986">
        <v>99336</v>
      </c>
      <c r="F2986" t="s">
        <v>23</v>
      </c>
      <c r="G2986" t="s">
        <v>23</v>
      </c>
      <c r="H2986" t="s">
        <v>24</v>
      </c>
      <c r="I2986" t="s">
        <v>24</v>
      </c>
      <c r="J2986" t="s">
        <v>25</v>
      </c>
      <c r="K2986" s="1">
        <v>43474</v>
      </c>
      <c r="L2986" t="s">
        <v>26</v>
      </c>
      <c r="N2986" t="s">
        <v>24</v>
      </c>
    </row>
    <row r="2987" spans="1:14" x14ac:dyDescent="0.25">
      <c r="A2987" t="s">
        <v>6006</v>
      </c>
      <c r="B2987" t="s">
        <v>6007</v>
      </c>
      <c r="C2987" t="s">
        <v>1015</v>
      </c>
      <c r="D2987" t="s">
        <v>21</v>
      </c>
      <c r="E2987">
        <v>99362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43474</v>
      </c>
      <c r="L2987" t="s">
        <v>26</v>
      </c>
      <c r="N2987" t="s">
        <v>24</v>
      </c>
    </row>
    <row r="2988" spans="1:14" x14ac:dyDescent="0.25">
      <c r="A2988" t="s">
        <v>242</v>
      </c>
      <c r="B2988" t="s">
        <v>6008</v>
      </c>
      <c r="C2988" t="s">
        <v>227</v>
      </c>
      <c r="D2988" t="s">
        <v>21</v>
      </c>
      <c r="E2988">
        <v>98226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43474</v>
      </c>
      <c r="L2988" t="s">
        <v>26</v>
      </c>
      <c r="N2988" t="s">
        <v>24</v>
      </c>
    </row>
    <row r="2989" spans="1:14" x14ac:dyDescent="0.25">
      <c r="A2989" t="s">
        <v>316</v>
      </c>
      <c r="B2989" t="s">
        <v>6009</v>
      </c>
      <c r="C2989" t="s">
        <v>1015</v>
      </c>
      <c r="D2989" t="s">
        <v>21</v>
      </c>
      <c r="E2989">
        <v>99362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43474</v>
      </c>
      <c r="L2989" t="s">
        <v>26</v>
      </c>
      <c r="N2989" t="s">
        <v>24</v>
      </c>
    </row>
    <row r="2990" spans="1:14" x14ac:dyDescent="0.25">
      <c r="A2990" t="s">
        <v>138</v>
      </c>
      <c r="B2990" t="s">
        <v>6010</v>
      </c>
      <c r="C2990" t="s">
        <v>1015</v>
      </c>
      <c r="D2990" t="s">
        <v>21</v>
      </c>
      <c r="E2990">
        <v>99362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43474</v>
      </c>
      <c r="L2990" t="s">
        <v>26</v>
      </c>
      <c r="N2990" t="s">
        <v>24</v>
      </c>
    </row>
    <row r="2991" spans="1:14" x14ac:dyDescent="0.25">
      <c r="A2991" t="s">
        <v>6011</v>
      </c>
      <c r="B2991" t="s">
        <v>6012</v>
      </c>
      <c r="C2991" t="s">
        <v>1347</v>
      </c>
      <c r="D2991" t="s">
        <v>21</v>
      </c>
      <c r="E2991">
        <v>98248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43474</v>
      </c>
      <c r="L2991" t="s">
        <v>26</v>
      </c>
      <c r="N2991" t="s">
        <v>24</v>
      </c>
    </row>
    <row r="2992" spans="1:14" x14ac:dyDescent="0.25">
      <c r="A2992" t="s">
        <v>6013</v>
      </c>
      <c r="B2992" t="s">
        <v>6014</v>
      </c>
      <c r="C2992" t="s">
        <v>1555</v>
      </c>
      <c r="D2992" t="s">
        <v>21</v>
      </c>
      <c r="E2992">
        <v>98550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43474</v>
      </c>
      <c r="L2992" t="s">
        <v>26</v>
      </c>
      <c r="N2992" t="s">
        <v>24</v>
      </c>
    </row>
    <row r="2993" spans="1:14" x14ac:dyDescent="0.25">
      <c r="A2993" t="s">
        <v>6015</v>
      </c>
      <c r="B2993" t="s">
        <v>6016</v>
      </c>
      <c r="C2993" t="s">
        <v>1347</v>
      </c>
      <c r="D2993" t="s">
        <v>21</v>
      </c>
      <c r="E2993">
        <v>98248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43474</v>
      </c>
      <c r="L2993" t="s">
        <v>26</v>
      </c>
      <c r="N2993" t="s">
        <v>24</v>
      </c>
    </row>
    <row r="2994" spans="1:14" x14ac:dyDescent="0.25">
      <c r="A2994" t="s">
        <v>77</v>
      </c>
      <c r="B2994" t="s">
        <v>6017</v>
      </c>
      <c r="C2994" t="s">
        <v>227</v>
      </c>
      <c r="D2994" t="s">
        <v>21</v>
      </c>
      <c r="E2994">
        <v>98226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43474</v>
      </c>
      <c r="L2994" t="s">
        <v>26</v>
      </c>
      <c r="N2994" t="s">
        <v>24</v>
      </c>
    </row>
    <row r="2995" spans="1:14" x14ac:dyDescent="0.25">
      <c r="A2995" t="s">
        <v>6018</v>
      </c>
      <c r="B2995" t="s">
        <v>6019</v>
      </c>
      <c r="C2995" t="s">
        <v>1555</v>
      </c>
      <c r="D2995" t="s">
        <v>21</v>
      </c>
      <c r="E2995">
        <v>98550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43474</v>
      </c>
      <c r="L2995" t="s">
        <v>26</v>
      </c>
      <c r="N2995" t="s">
        <v>24</v>
      </c>
    </row>
    <row r="2996" spans="1:14" x14ac:dyDescent="0.25">
      <c r="A2996" t="s">
        <v>6020</v>
      </c>
      <c r="B2996" t="s">
        <v>6021</v>
      </c>
      <c r="C2996" t="s">
        <v>209</v>
      </c>
      <c r="D2996" t="s">
        <v>21</v>
      </c>
      <c r="E2996">
        <v>98042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43473</v>
      </c>
      <c r="L2996" t="s">
        <v>26</v>
      </c>
      <c r="N2996" t="s">
        <v>24</v>
      </c>
    </row>
    <row r="2997" spans="1:14" x14ac:dyDescent="0.25">
      <c r="A2997" t="s">
        <v>2482</v>
      </c>
      <c r="B2997" t="s">
        <v>2483</v>
      </c>
      <c r="C2997" t="s">
        <v>224</v>
      </c>
      <c r="D2997" t="s">
        <v>21</v>
      </c>
      <c r="E2997">
        <v>98155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43473</v>
      </c>
      <c r="L2997" t="s">
        <v>26</v>
      </c>
      <c r="N2997" t="s">
        <v>24</v>
      </c>
    </row>
    <row r="2998" spans="1:14" x14ac:dyDescent="0.25">
      <c r="A2998" t="s">
        <v>6022</v>
      </c>
      <c r="B2998" t="s">
        <v>6023</v>
      </c>
      <c r="C2998" t="s">
        <v>209</v>
      </c>
      <c r="D2998" t="s">
        <v>21</v>
      </c>
      <c r="E2998">
        <v>98031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43473</v>
      </c>
      <c r="L2998" t="s">
        <v>26</v>
      </c>
      <c r="N2998" t="s">
        <v>24</v>
      </c>
    </row>
    <row r="2999" spans="1:14" x14ac:dyDescent="0.25">
      <c r="A2999" t="s">
        <v>6024</v>
      </c>
      <c r="B2999" t="s">
        <v>6025</v>
      </c>
      <c r="C2999" t="s">
        <v>209</v>
      </c>
      <c r="D2999" t="s">
        <v>21</v>
      </c>
      <c r="E2999">
        <v>98031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43473</v>
      </c>
      <c r="L2999" t="s">
        <v>26</v>
      </c>
      <c r="N2999" t="s">
        <v>24</v>
      </c>
    </row>
    <row r="3000" spans="1:14" x14ac:dyDescent="0.25">
      <c r="A3000" t="s">
        <v>1157</v>
      </c>
      <c r="B3000" t="s">
        <v>1158</v>
      </c>
      <c r="C3000" t="s">
        <v>800</v>
      </c>
      <c r="D3000" t="s">
        <v>21</v>
      </c>
      <c r="E3000">
        <v>98012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43473</v>
      </c>
      <c r="L3000" t="s">
        <v>26</v>
      </c>
      <c r="N3000" t="s">
        <v>24</v>
      </c>
    </row>
    <row r="3001" spans="1:14" x14ac:dyDescent="0.25">
      <c r="A3001" t="s">
        <v>6026</v>
      </c>
      <c r="B3001" t="s">
        <v>6027</v>
      </c>
      <c r="C3001" t="s">
        <v>34</v>
      </c>
      <c r="D3001" t="s">
        <v>21</v>
      </c>
      <c r="E3001">
        <v>98663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43473</v>
      </c>
      <c r="L3001" t="s">
        <v>26</v>
      </c>
      <c r="N3001" t="s">
        <v>24</v>
      </c>
    </row>
    <row r="3002" spans="1:14" x14ac:dyDescent="0.25">
      <c r="A3002" t="s">
        <v>111</v>
      </c>
      <c r="B3002" t="s">
        <v>1921</v>
      </c>
      <c r="C3002" t="s">
        <v>56</v>
      </c>
      <c r="D3002" t="s">
        <v>21</v>
      </c>
      <c r="E3002">
        <v>99354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43473</v>
      </c>
      <c r="L3002" t="s">
        <v>26</v>
      </c>
      <c r="N3002" t="s">
        <v>24</v>
      </c>
    </row>
    <row r="3003" spans="1:14" x14ac:dyDescent="0.25">
      <c r="A3003" t="s">
        <v>6028</v>
      </c>
      <c r="B3003" t="s">
        <v>6029</v>
      </c>
      <c r="C3003" t="s">
        <v>209</v>
      </c>
      <c r="D3003" t="s">
        <v>21</v>
      </c>
      <c r="E3003">
        <v>98032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43473</v>
      </c>
      <c r="L3003" t="s">
        <v>26</v>
      </c>
      <c r="N3003" t="s">
        <v>24</v>
      </c>
    </row>
    <row r="3004" spans="1:14" x14ac:dyDescent="0.25">
      <c r="A3004" t="s">
        <v>994</v>
      </c>
      <c r="B3004" t="s">
        <v>6030</v>
      </c>
      <c r="C3004" t="s">
        <v>215</v>
      </c>
      <c r="D3004" t="s">
        <v>21</v>
      </c>
      <c r="E3004">
        <v>98003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43473</v>
      </c>
      <c r="L3004" t="s">
        <v>26</v>
      </c>
      <c r="N3004" t="s">
        <v>24</v>
      </c>
    </row>
    <row r="3005" spans="1:14" x14ac:dyDescent="0.25">
      <c r="A3005" t="s">
        <v>6031</v>
      </c>
      <c r="B3005" t="s">
        <v>6032</v>
      </c>
      <c r="C3005" t="s">
        <v>6033</v>
      </c>
      <c r="D3005" t="s">
        <v>21</v>
      </c>
      <c r="E3005">
        <v>98251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43473</v>
      </c>
      <c r="L3005" t="s">
        <v>26</v>
      </c>
      <c r="N3005" t="s">
        <v>24</v>
      </c>
    </row>
    <row r="3006" spans="1:14" x14ac:dyDescent="0.25">
      <c r="A3006" t="s">
        <v>6034</v>
      </c>
      <c r="B3006" t="s">
        <v>6035</v>
      </c>
      <c r="C3006" t="s">
        <v>34</v>
      </c>
      <c r="D3006" t="s">
        <v>21</v>
      </c>
      <c r="E3006">
        <v>98682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43473</v>
      </c>
      <c r="L3006" t="s">
        <v>26</v>
      </c>
      <c r="N3006" t="s">
        <v>24</v>
      </c>
    </row>
    <row r="3007" spans="1:14" x14ac:dyDescent="0.25">
      <c r="A3007" t="s">
        <v>2801</v>
      </c>
      <c r="B3007" t="s">
        <v>6036</v>
      </c>
      <c r="C3007" t="s">
        <v>34</v>
      </c>
      <c r="D3007" t="s">
        <v>21</v>
      </c>
      <c r="E3007">
        <v>98662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43473</v>
      </c>
      <c r="L3007" t="s">
        <v>26</v>
      </c>
      <c r="N3007" t="s">
        <v>24</v>
      </c>
    </row>
    <row r="3008" spans="1:14" x14ac:dyDescent="0.25">
      <c r="A3008" t="s">
        <v>2201</v>
      </c>
      <c r="B3008" t="s">
        <v>6037</v>
      </c>
      <c r="C3008" t="s">
        <v>132</v>
      </c>
      <c r="D3008" t="s">
        <v>21</v>
      </c>
      <c r="E3008">
        <v>99301</v>
      </c>
      <c r="F3008" t="s">
        <v>23</v>
      </c>
      <c r="G3008" t="s">
        <v>23</v>
      </c>
      <c r="H3008" t="s">
        <v>24</v>
      </c>
      <c r="I3008" t="s">
        <v>24</v>
      </c>
      <c r="J3008" t="s">
        <v>25</v>
      </c>
      <c r="K3008" s="1">
        <v>43473</v>
      </c>
      <c r="L3008" t="s">
        <v>26</v>
      </c>
      <c r="N3008" t="s">
        <v>24</v>
      </c>
    </row>
    <row r="3009" spans="1:14" x14ac:dyDescent="0.25">
      <c r="A3009" t="s">
        <v>6038</v>
      </c>
      <c r="B3009" t="s">
        <v>6039</v>
      </c>
      <c r="C3009" t="s">
        <v>407</v>
      </c>
      <c r="D3009" t="s">
        <v>21</v>
      </c>
      <c r="E3009">
        <v>98604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43473</v>
      </c>
      <c r="L3009" t="s">
        <v>26</v>
      </c>
      <c r="N3009" t="s">
        <v>24</v>
      </c>
    </row>
    <row r="3010" spans="1:14" x14ac:dyDescent="0.25">
      <c r="A3010" t="s">
        <v>356</v>
      </c>
      <c r="B3010" t="s">
        <v>6040</v>
      </c>
      <c r="C3010" t="s">
        <v>34</v>
      </c>
      <c r="D3010" t="s">
        <v>21</v>
      </c>
      <c r="E3010">
        <v>98662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43473</v>
      </c>
      <c r="L3010" t="s">
        <v>26</v>
      </c>
      <c r="N3010" t="s">
        <v>24</v>
      </c>
    </row>
    <row r="3011" spans="1:14" x14ac:dyDescent="0.25">
      <c r="A3011" t="s">
        <v>2371</v>
      </c>
      <c r="B3011" t="s">
        <v>6041</v>
      </c>
      <c r="C3011" t="s">
        <v>34</v>
      </c>
      <c r="D3011" t="s">
        <v>21</v>
      </c>
      <c r="E3011">
        <v>98661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43473</v>
      </c>
      <c r="L3011" t="s">
        <v>26</v>
      </c>
      <c r="N3011" t="s">
        <v>24</v>
      </c>
    </row>
    <row r="3012" spans="1:14" x14ac:dyDescent="0.25">
      <c r="A3012" t="s">
        <v>783</v>
      </c>
      <c r="B3012" t="s">
        <v>6042</v>
      </c>
      <c r="C3012" t="s">
        <v>215</v>
      </c>
      <c r="D3012" t="s">
        <v>21</v>
      </c>
      <c r="E3012">
        <v>98003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43473</v>
      </c>
      <c r="L3012" t="s">
        <v>26</v>
      </c>
      <c r="N3012" t="s">
        <v>24</v>
      </c>
    </row>
    <row r="3013" spans="1:14" x14ac:dyDescent="0.25">
      <c r="A3013" t="s">
        <v>6043</v>
      </c>
      <c r="B3013" t="s">
        <v>6044</v>
      </c>
      <c r="C3013" t="s">
        <v>34</v>
      </c>
      <c r="D3013" t="s">
        <v>21</v>
      </c>
      <c r="E3013">
        <v>98662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43473</v>
      </c>
      <c r="L3013" t="s">
        <v>26</v>
      </c>
      <c r="N3013" t="s">
        <v>24</v>
      </c>
    </row>
    <row r="3014" spans="1:14" x14ac:dyDescent="0.25">
      <c r="A3014" t="s">
        <v>6045</v>
      </c>
      <c r="B3014" t="s">
        <v>6046</v>
      </c>
      <c r="C3014" t="s">
        <v>34</v>
      </c>
      <c r="D3014" t="s">
        <v>21</v>
      </c>
      <c r="E3014">
        <v>98682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43473</v>
      </c>
      <c r="L3014" t="s">
        <v>26</v>
      </c>
      <c r="N3014" t="s">
        <v>24</v>
      </c>
    </row>
    <row r="3015" spans="1:14" x14ac:dyDescent="0.25">
      <c r="A3015" t="s">
        <v>102</v>
      </c>
      <c r="B3015" t="s">
        <v>103</v>
      </c>
      <c r="C3015" t="s">
        <v>37</v>
      </c>
      <c r="D3015" t="s">
        <v>21</v>
      </c>
      <c r="E3015">
        <v>99337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43473</v>
      </c>
      <c r="L3015" t="s">
        <v>26</v>
      </c>
      <c r="N3015" t="s">
        <v>24</v>
      </c>
    </row>
    <row r="3016" spans="1:14" x14ac:dyDescent="0.25">
      <c r="A3016" t="s">
        <v>6047</v>
      </c>
      <c r="B3016" t="s">
        <v>6048</v>
      </c>
      <c r="C3016" t="s">
        <v>209</v>
      </c>
      <c r="D3016" t="s">
        <v>21</v>
      </c>
      <c r="E3016">
        <v>98032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43473</v>
      </c>
      <c r="L3016" t="s">
        <v>26</v>
      </c>
      <c r="N3016" t="s">
        <v>24</v>
      </c>
    </row>
    <row r="3017" spans="1:14" x14ac:dyDescent="0.25">
      <c r="A3017" t="s">
        <v>6049</v>
      </c>
      <c r="B3017" t="s">
        <v>6050</v>
      </c>
      <c r="C3017" t="s">
        <v>209</v>
      </c>
      <c r="D3017" t="s">
        <v>21</v>
      </c>
      <c r="E3017">
        <v>98032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43473</v>
      </c>
      <c r="L3017" t="s">
        <v>26</v>
      </c>
      <c r="N3017" t="s">
        <v>24</v>
      </c>
    </row>
    <row r="3018" spans="1:14" x14ac:dyDescent="0.25">
      <c r="A3018" t="s">
        <v>6051</v>
      </c>
      <c r="B3018" t="s">
        <v>6052</v>
      </c>
      <c r="C3018" t="s">
        <v>6033</v>
      </c>
      <c r="D3018" t="s">
        <v>21</v>
      </c>
      <c r="E3018">
        <v>98251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43473</v>
      </c>
      <c r="L3018" t="s">
        <v>26</v>
      </c>
      <c r="N3018" t="s">
        <v>24</v>
      </c>
    </row>
    <row r="3019" spans="1:14" x14ac:dyDescent="0.25">
      <c r="A3019" t="s">
        <v>2017</v>
      </c>
      <c r="B3019" t="s">
        <v>2018</v>
      </c>
      <c r="C3019" t="s">
        <v>2019</v>
      </c>
      <c r="D3019" t="s">
        <v>21</v>
      </c>
      <c r="E3019">
        <v>98642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43473</v>
      </c>
      <c r="L3019" t="s">
        <v>26</v>
      </c>
      <c r="N3019" t="s">
        <v>24</v>
      </c>
    </row>
    <row r="3020" spans="1:14" x14ac:dyDescent="0.25">
      <c r="A3020" t="s">
        <v>6053</v>
      </c>
      <c r="B3020" t="s">
        <v>6054</v>
      </c>
      <c r="C3020" t="s">
        <v>209</v>
      </c>
      <c r="D3020" t="s">
        <v>21</v>
      </c>
      <c r="E3020">
        <v>98031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43473</v>
      </c>
      <c r="L3020" t="s">
        <v>26</v>
      </c>
      <c r="N3020" t="s">
        <v>24</v>
      </c>
    </row>
    <row r="3021" spans="1:14" x14ac:dyDescent="0.25">
      <c r="A3021" t="s">
        <v>77</v>
      </c>
      <c r="B3021" t="s">
        <v>6055</v>
      </c>
      <c r="C3021" t="s">
        <v>215</v>
      </c>
      <c r="D3021" t="s">
        <v>21</v>
      </c>
      <c r="E3021">
        <v>98003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43473</v>
      </c>
      <c r="L3021" t="s">
        <v>26</v>
      </c>
      <c r="N3021" t="s">
        <v>24</v>
      </c>
    </row>
    <row r="3022" spans="1:14" x14ac:dyDescent="0.25">
      <c r="A3022" t="s">
        <v>556</v>
      </c>
      <c r="B3022" t="s">
        <v>6056</v>
      </c>
      <c r="C3022" t="s">
        <v>886</v>
      </c>
      <c r="D3022" t="s">
        <v>21</v>
      </c>
      <c r="E3022">
        <v>98223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43473</v>
      </c>
      <c r="L3022" t="s">
        <v>26</v>
      </c>
      <c r="N3022" t="s">
        <v>24</v>
      </c>
    </row>
    <row r="3023" spans="1:14" x14ac:dyDescent="0.25">
      <c r="A3023" t="s">
        <v>556</v>
      </c>
      <c r="B3023" t="s">
        <v>6057</v>
      </c>
      <c r="C3023" t="s">
        <v>1270</v>
      </c>
      <c r="D3023" t="s">
        <v>21</v>
      </c>
      <c r="E3023">
        <v>98012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43473</v>
      </c>
      <c r="L3023" t="s">
        <v>26</v>
      </c>
      <c r="N3023" t="s">
        <v>24</v>
      </c>
    </row>
    <row r="3024" spans="1:14" x14ac:dyDescent="0.25">
      <c r="A3024" t="s">
        <v>6058</v>
      </c>
      <c r="B3024" t="s">
        <v>6059</v>
      </c>
      <c r="C3024" t="s">
        <v>142</v>
      </c>
      <c r="D3024" t="s">
        <v>21</v>
      </c>
      <c r="E3024">
        <v>98908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43472</v>
      </c>
      <c r="L3024" t="s">
        <v>26</v>
      </c>
      <c r="N3024" t="s">
        <v>24</v>
      </c>
    </row>
    <row r="3025" spans="1:14" x14ac:dyDescent="0.25">
      <c r="A3025" t="s">
        <v>6060</v>
      </c>
      <c r="B3025" t="s">
        <v>6061</v>
      </c>
      <c r="C3025" t="s">
        <v>286</v>
      </c>
      <c r="D3025" t="s">
        <v>21</v>
      </c>
      <c r="E3025">
        <v>98506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43472</v>
      </c>
      <c r="L3025" t="s">
        <v>26</v>
      </c>
      <c r="N3025" t="s">
        <v>24</v>
      </c>
    </row>
    <row r="3026" spans="1:14" x14ac:dyDescent="0.25">
      <c r="A3026" t="s">
        <v>111</v>
      </c>
      <c r="B3026" t="s">
        <v>6062</v>
      </c>
      <c r="C3026" t="s">
        <v>165</v>
      </c>
      <c r="D3026" t="s">
        <v>21</v>
      </c>
      <c r="E3026">
        <v>98373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43472</v>
      </c>
      <c r="L3026" t="s">
        <v>26</v>
      </c>
      <c r="N3026" t="s">
        <v>24</v>
      </c>
    </row>
    <row r="3027" spans="1:14" x14ac:dyDescent="0.25">
      <c r="A3027" t="s">
        <v>111</v>
      </c>
      <c r="B3027" t="s">
        <v>1316</v>
      </c>
      <c r="C3027" t="s">
        <v>108</v>
      </c>
      <c r="D3027" t="s">
        <v>21</v>
      </c>
      <c r="E3027">
        <v>98204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43472</v>
      </c>
      <c r="L3027" t="s">
        <v>26</v>
      </c>
      <c r="N3027" t="s">
        <v>24</v>
      </c>
    </row>
    <row r="3028" spans="1:14" x14ac:dyDescent="0.25">
      <c r="A3028" t="s">
        <v>1230</v>
      </c>
      <c r="B3028" t="s">
        <v>1231</v>
      </c>
      <c r="C3028" t="s">
        <v>555</v>
      </c>
      <c r="D3028" t="s">
        <v>21</v>
      </c>
      <c r="E3028">
        <v>98053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43472</v>
      </c>
      <c r="L3028" t="s">
        <v>26</v>
      </c>
      <c r="N3028" t="s">
        <v>24</v>
      </c>
    </row>
    <row r="3029" spans="1:14" x14ac:dyDescent="0.25">
      <c r="A3029" t="s">
        <v>809</v>
      </c>
      <c r="B3029" t="s">
        <v>6063</v>
      </c>
      <c r="C3029" t="s">
        <v>286</v>
      </c>
      <c r="D3029" t="s">
        <v>21</v>
      </c>
      <c r="E3029">
        <v>98502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43472</v>
      </c>
      <c r="L3029" t="s">
        <v>26</v>
      </c>
      <c r="N3029" t="s">
        <v>24</v>
      </c>
    </row>
    <row r="3030" spans="1:14" x14ac:dyDescent="0.25">
      <c r="A3030" t="s">
        <v>93</v>
      </c>
      <c r="B3030" t="s">
        <v>6064</v>
      </c>
      <c r="C3030" t="s">
        <v>145</v>
      </c>
      <c r="D3030" t="s">
        <v>21</v>
      </c>
      <c r="E3030">
        <v>98387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43472</v>
      </c>
      <c r="L3030" t="s">
        <v>26</v>
      </c>
      <c r="N3030" t="s">
        <v>24</v>
      </c>
    </row>
    <row r="3031" spans="1:14" x14ac:dyDescent="0.25">
      <c r="A3031" t="s">
        <v>6065</v>
      </c>
      <c r="B3031" t="s">
        <v>6066</v>
      </c>
      <c r="C3031" t="s">
        <v>81</v>
      </c>
      <c r="D3031" t="s">
        <v>21</v>
      </c>
      <c r="E3031">
        <v>99216</v>
      </c>
      <c r="F3031" t="s">
        <v>23</v>
      </c>
      <c r="G3031" t="s">
        <v>23</v>
      </c>
      <c r="H3031" t="s">
        <v>24</v>
      </c>
      <c r="I3031" t="s">
        <v>24</v>
      </c>
      <c r="J3031" t="s">
        <v>25</v>
      </c>
      <c r="K3031" s="1">
        <v>43472</v>
      </c>
      <c r="L3031" t="s">
        <v>26</v>
      </c>
      <c r="N3031" t="s">
        <v>24</v>
      </c>
    </row>
    <row r="3032" spans="1:14" x14ac:dyDescent="0.25">
      <c r="A3032" t="s">
        <v>6067</v>
      </c>
      <c r="B3032" t="s">
        <v>6068</v>
      </c>
      <c r="C3032" t="s">
        <v>377</v>
      </c>
      <c r="D3032" t="s">
        <v>21</v>
      </c>
      <c r="E3032">
        <v>98027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43472</v>
      </c>
      <c r="L3032" t="s">
        <v>26</v>
      </c>
      <c r="N3032" t="s">
        <v>24</v>
      </c>
    </row>
    <row r="3033" spans="1:14" x14ac:dyDescent="0.25">
      <c r="A3033" t="s">
        <v>6069</v>
      </c>
      <c r="B3033" t="s">
        <v>6070</v>
      </c>
      <c r="C3033" t="s">
        <v>108</v>
      </c>
      <c r="D3033" t="s">
        <v>21</v>
      </c>
      <c r="E3033">
        <v>98208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43472</v>
      </c>
      <c r="L3033" t="s">
        <v>26</v>
      </c>
      <c r="N3033" t="s">
        <v>24</v>
      </c>
    </row>
    <row r="3034" spans="1:14" x14ac:dyDescent="0.25">
      <c r="A3034" t="s">
        <v>6071</v>
      </c>
      <c r="B3034" t="s">
        <v>6072</v>
      </c>
      <c r="C3034" t="s">
        <v>3816</v>
      </c>
      <c r="D3034" t="s">
        <v>21</v>
      </c>
      <c r="E3034">
        <v>98014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43472</v>
      </c>
      <c r="L3034" t="s">
        <v>26</v>
      </c>
      <c r="N3034" t="s">
        <v>24</v>
      </c>
    </row>
    <row r="3035" spans="1:14" x14ac:dyDescent="0.25">
      <c r="A3035" t="s">
        <v>6073</v>
      </c>
      <c r="B3035" t="s">
        <v>6074</v>
      </c>
      <c r="C3035" t="s">
        <v>286</v>
      </c>
      <c r="D3035" t="s">
        <v>21</v>
      </c>
      <c r="E3035">
        <v>98502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43472</v>
      </c>
      <c r="L3035" t="s">
        <v>26</v>
      </c>
      <c r="N3035" t="s">
        <v>24</v>
      </c>
    </row>
    <row r="3036" spans="1:14" x14ac:dyDescent="0.25">
      <c r="A3036" t="s">
        <v>2031</v>
      </c>
      <c r="B3036" t="s">
        <v>2032</v>
      </c>
      <c r="C3036" t="s">
        <v>142</v>
      </c>
      <c r="D3036" t="s">
        <v>21</v>
      </c>
      <c r="E3036">
        <v>98903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43472</v>
      </c>
      <c r="L3036" t="s">
        <v>26</v>
      </c>
      <c r="N3036" t="s">
        <v>24</v>
      </c>
    </row>
    <row r="3037" spans="1:14" x14ac:dyDescent="0.25">
      <c r="A3037" t="s">
        <v>2006</v>
      </c>
      <c r="B3037" t="s">
        <v>2007</v>
      </c>
      <c r="C3037" t="s">
        <v>403</v>
      </c>
      <c r="D3037" t="s">
        <v>21</v>
      </c>
      <c r="E3037">
        <v>98611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43472</v>
      </c>
      <c r="L3037" t="s">
        <v>26</v>
      </c>
      <c r="N3037" t="s">
        <v>24</v>
      </c>
    </row>
    <row r="3038" spans="1:14" x14ac:dyDescent="0.25">
      <c r="A3038" t="s">
        <v>2099</v>
      </c>
      <c r="B3038" t="s">
        <v>2100</v>
      </c>
      <c r="C3038" t="s">
        <v>165</v>
      </c>
      <c r="D3038" t="s">
        <v>21</v>
      </c>
      <c r="E3038">
        <v>98373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43472</v>
      </c>
      <c r="L3038" t="s">
        <v>26</v>
      </c>
      <c r="N3038" t="s">
        <v>24</v>
      </c>
    </row>
    <row r="3039" spans="1:14" x14ac:dyDescent="0.25">
      <c r="A3039" t="s">
        <v>1322</v>
      </c>
      <c r="B3039" t="s">
        <v>1323</v>
      </c>
      <c r="C3039" t="s">
        <v>227</v>
      </c>
      <c r="D3039" t="s">
        <v>21</v>
      </c>
      <c r="E3039">
        <v>98229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43472</v>
      </c>
      <c r="L3039" t="s">
        <v>26</v>
      </c>
      <c r="N3039" t="s">
        <v>24</v>
      </c>
    </row>
    <row r="3040" spans="1:14" x14ac:dyDescent="0.25">
      <c r="A3040" t="s">
        <v>683</v>
      </c>
      <c r="B3040" t="s">
        <v>6075</v>
      </c>
      <c r="C3040" t="s">
        <v>4227</v>
      </c>
      <c r="D3040" t="s">
        <v>21</v>
      </c>
      <c r="E3040">
        <v>98019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43472</v>
      </c>
      <c r="L3040" t="s">
        <v>26</v>
      </c>
      <c r="N3040" t="s">
        <v>24</v>
      </c>
    </row>
    <row r="3041" spans="1:14" x14ac:dyDescent="0.25">
      <c r="A3041" t="s">
        <v>1208</v>
      </c>
      <c r="B3041" t="s">
        <v>6076</v>
      </c>
      <c r="C3041" t="s">
        <v>142</v>
      </c>
      <c r="D3041" t="s">
        <v>21</v>
      </c>
      <c r="E3041">
        <v>98902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43472</v>
      </c>
      <c r="L3041" t="s">
        <v>26</v>
      </c>
      <c r="N3041" t="s">
        <v>24</v>
      </c>
    </row>
    <row r="3042" spans="1:14" x14ac:dyDescent="0.25">
      <c r="A3042" t="s">
        <v>1669</v>
      </c>
      <c r="B3042" t="s">
        <v>1670</v>
      </c>
      <c r="C3042" t="s">
        <v>230</v>
      </c>
      <c r="D3042" t="s">
        <v>21</v>
      </c>
      <c r="E3042">
        <v>98264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43472</v>
      </c>
      <c r="L3042" t="s">
        <v>26</v>
      </c>
      <c r="N3042" t="s">
        <v>24</v>
      </c>
    </row>
    <row r="3043" spans="1:14" x14ac:dyDescent="0.25">
      <c r="A3043" t="s">
        <v>6077</v>
      </c>
      <c r="B3043" t="s">
        <v>6078</v>
      </c>
      <c r="C3043" t="s">
        <v>525</v>
      </c>
      <c r="D3043" t="s">
        <v>21</v>
      </c>
      <c r="E3043">
        <v>98258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43472</v>
      </c>
      <c r="L3043" t="s">
        <v>26</v>
      </c>
      <c r="N3043" t="s">
        <v>24</v>
      </c>
    </row>
    <row r="3044" spans="1:14" x14ac:dyDescent="0.25">
      <c r="A3044" t="s">
        <v>6079</v>
      </c>
      <c r="B3044" t="s">
        <v>6080</v>
      </c>
      <c r="C3044" t="s">
        <v>206</v>
      </c>
      <c r="D3044" t="s">
        <v>21</v>
      </c>
      <c r="E3044">
        <v>98272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43472</v>
      </c>
      <c r="L3044" t="s">
        <v>26</v>
      </c>
      <c r="N3044" t="s">
        <v>24</v>
      </c>
    </row>
    <row r="3045" spans="1:14" x14ac:dyDescent="0.25">
      <c r="A3045" t="s">
        <v>71</v>
      </c>
      <c r="B3045" t="s">
        <v>6081</v>
      </c>
      <c r="C3045" t="s">
        <v>206</v>
      </c>
      <c r="D3045" t="s">
        <v>21</v>
      </c>
      <c r="E3045">
        <v>98272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43472</v>
      </c>
      <c r="L3045" t="s">
        <v>26</v>
      </c>
      <c r="N3045" t="s">
        <v>24</v>
      </c>
    </row>
    <row r="3046" spans="1:14" x14ac:dyDescent="0.25">
      <c r="A3046" t="s">
        <v>6082</v>
      </c>
      <c r="B3046" t="s">
        <v>6083</v>
      </c>
      <c r="C3046" t="s">
        <v>286</v>
      </c>
      <c r="D3046" t="s">
        <v>21</v>
      </c>
      <c r="E3046">
        <v>98506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43472</v>
      </c>
      <c r="L3046" t="s">
        <v>26</v>
      </c>
      <c r="N3046" t="s">
        <v>24</v>
      </c>
    </row>
    <row r="3047" spans="1:14" x14ac:dyDescent="0.25">
      <c r="A3047" t="s">
        <v>77</v>
      </c>
      <c r="B3047" t="s">
        <v>6084</v>
      </c>
      <c r="C3047" t="s">
        <v>377</v>
      </c>
      <c r="D3047" t="s">
        <v>21</v>
      </c>
      <c r="E3047">
        <v>98027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43472</v>
      </c>
      <c r="L3047" t="s">
        <v>26</v>
      </c>
      <c r="N3047" t="s">
        <v>24</v>
      </c>
    </row>
    <row r="3048" spans="1:14" x14ac:dyDescent="0.25">
      <c r="A3048" t="s">
        <v>6085</v>
      </c>
      <c r="B3048" t="s">
        <v>6086</v>
      </c>
      <c r="C3048" t="s">
        <v>165</v>
      </c>
      <c r="D3048" t="s">
        <v>21</v>
      </c>
      <c r="E3048">
        <v>98375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43472</v>
      </c>
      <c r="L3048" t="s">
        <v>26</v>
      </c>
      <c r="N3048" t="s">
        <v>24</v>
      </c>
    </row>
    <row r="3049" spans="1:14" x14ac:dyDescent="0.25">
      <c r="A3049" t="s">
        <v>6087</v>
      </c>
      <c r="B3049" t="s">
        <v>6088</v>
      </c>
      <c r="C3049" t="s">
        <v>87</v>
      </c>
      <c r="D3049" t="s">
        <v>21</v>
      </c>
      <c r="E3049">
        <v>99001</v>
      </c>
      <c r="F3049" t="s">
        <v>23</v>
      </c>
      <c r="G3049" t="s">
        <v>23</v>
      </c>
      <c r="H3049" t="s">
        <v>24</v>
      </c>
      <c r="I3049" t="s">
        <v>24</v>
      </c>
      <c r="J3049" t="s">
        <v>25</v>
      </c>
      <c r="K3049" s="1">
        <v>43472</v>
      </c>
      <c r="L3049" t="s">
        <v>26</v>
      </c>
      <c r="N3049" t="s">
        <v>24</v>
      </c>
    </row>
    <row r="3050" spans="1:14" x14ac:dyDescent="0.25">
      <c r="A3050" t="s">
        <v>6089</v>
      </c>
      <c r="B3050" t="s">
        <v>6090</v>
      </c>
      <c r="C3050" t="s">
        <v>29</v>
      </c>
      <c r="D3050" t="s">
        <v>21</v>
      </c>
      <c r="E3050">
        <v>98801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43471</v>
      </c>
      <c r="L3050" t="s">
        <v>26</v>
      </c>
      <c r="N3050" t="s">
        <v>24</v>
      </c>
    </row>
    <row r="3051" spans="1:14" x14ac:dyDescent="0.25">
      <c r="A3051" t="s">
        <v>6091</v>
      </c>
      <c r="B3051" t="s">
        <v>6092</v>
      </c>
      <c r="C3051" t="s">
        <v>29</v>
      </c>
      <c r="D3051" t="s">
        <v>21</v>
      </c>
      <c r="E3051">
        <v>98801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43471</v>
      </c>
      <c r="L3051" t="s">
        <v>26</v>
      </c>
      <c r="N3051" t="s">
        <v>24</v>
      </c>
    </row>
    <row r="3052" spans="1:14" x14ac:dyDescent="0.25">
      <c r="A3052" t="s">
        <v>6093</v>
      </c>
      <c r="B3052" t="s">
        <v>6094</v>
      </c>
      <c r="C3052" t="s">
        <v>142</v>
      </c>
      <c r="D3052" t="s">
        <v>21</v>
      </c>
      <c r="E3052">
        <v>98901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43471</v>
      </c>
      <c r="L3052" t="s">
        <v>26</v>
      </c>
      <c r="N3052" t="s">
        <v>24</v>
      </c>
    </row>
    <row r="3053" spans="1:14" x14ac:dyDescent="0.25">
      <c r="A3053" t="s">
        <v>356</v>
      </c>
      <c r="B3053" t="s">
        <v>6095</v>
      </c>
      <c r="C3053" t="s">
        <v>2841</v>
      </c>
      <c r="D3053" t="s">
        <v>21</v>
      </c>
      <c r="E3053">
        <v>99032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43471</v>
      </c>
      <c r="L3053" t="s">
        <v>26</v>
      </c>
      <c r="N3053" t="s">
        <v>24</v>
      </c>
    </row>
    <row r="3054" spans="1:14" x14ac:dyDescent="0.25">
      <c r="A3054" t="s">
        <v>6096</v>
      </c>
      <c r="B3054" t="s">
        <v>6097</v>
      </c>
      <c r="C3054" t="s">
        <v>29</v>
      </c>
      <c r="D3054" t="s">
        <v>21</v>
      </c>
      <c r="E3054">
        <v>98801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43471</v>
      </c>
      <c r="L3054" t="s">
        <v>26</v>
      </c>
      <c r="N3054" t="s">
        <v>24</v>
      </c>
    </row>
    <row r="3055" spans="1:14" x14ac:dyDescent="0.25">
      <c r="A3055" t="s">
        <v>6098</v>
      </c>
      <c r="B3055" t="s">
        <v>6099</v>
      </c>
      <c r="C3055" t="s">
        <v>29</v>
      </c>
      <c r="D3055" t="s">
        <v>21</v>
      </c>
      <c r="E3055">
        <v>98801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43471</v>
      </c>
      <c r="L3055" t="s">
        <v>26</v>
      </c>
      <c r="N3055" t="s">
        <v>24</v>
      </c>
    </row>
    <row r="3056" spans="1:14" x14ac:dyDescent="0.25">
      <c r="A3056" t="s">
        <v>6100</v>
      </c>
      <c r="B3056" t="s">
        <v>6101</v>
      </c>
      <c r="C3056" t="s">
        <v>53</v>
      </c>
      <c r="D3056" t="s">
        <v>21</v>
      </c>
      <c r="E3056">
        <v>98815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43471</v>
      </c>
      <c r="L3056" t="s">
        <v>26</v>
      </c>
      <c r="N3056" t="s">
        <v>24</v>
      </c>
    </row>
    <row r="3057" spans="1:14" x14ac:dyDescent="0.25">
      <c r="A3057" t="s">
        <v>6102</v>
      </c>
      <c r="B3057" t="s">
        <v>6103</v>
      </c>
      <c r="C3057" t="s">
        <v>29</v>
      </c>
      <c r="D3057" t="s">
        <v>21</v>
      </c>
      <c r="E3057">
        <v>98801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43471</v>
      </c>
      <c r="L3057" t="s">
        <v>26</v>
      </c>
      <c r="N3057" t="s">
        <v>24</v>
      </c>
    </row>
    <row r="3058" spans="1:14" x14ac:dyDescent="0.25">
      <c r="A3058" t="s">
        <v>6104</v>
      </c>
      <c r="B3058" t="s">
        <v>6105</v>
      </c>
      <c r="C3058" t="s">
        <v>142</v>
      </c>
      <c r="D3058" t="s">
        <v>21</v>
      </c>
      <c r="E3058">
        <v>98908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43471</v>
      </c>
      <c r="L3058" t="s">
        <v>26</v>
      </c>
      <c r="N3058" t="s">
        <v>24</v>
      </c>
    </row>
    <row r="3059" spans="1:14" x14ac:dyDescent="0.25">
      <c r="A3059" t="s">
        <v>6106</v>
      </c>
      <c r="B3059" t="s">
        <v>6107</v>
      </c>
      <c r="C3059" t="s">
        <v>2162</v>
      </c>
      <c r="D3059" t="s">
        <v>21</v>
      </c>
      <c r="E3059">
        <v>98826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43470</v>
      </c>
      <c r="L3059" t="s">
        <v>26</v>
      </c>
      <c r="N3059" t="s">
        <v>24</v>
      </c>
    </row>
    <row r="3060" spans="1:14" x14ac:dyDescent="0.25">
      <c r="A3060" t="s">
        <v>6108</v>
      </c>
      <c r="B3060" t="s">
        <v>6109</v>
      </c>
      <c r="C3060" t="s">
        <v>206</v>
      </c>
      <c r="D3060" t="s">
        <v>21</v>
      </c>
      <c r="E3060">
        <v>98272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43470</v>
      </c>
      <c r="L3060" t="s">
        <v>26</v>
      </c>
      <c r="N3060" t="s">
        <v>24</v>
      </c>
    </row>
    <row r="3061" spans="1:14" x14ac:dyDescent="0.25">
      <c r="A3061" t="s">
        <v>6110</v>
      </c>
      <c r="B3061" t="s">
        <v>6111</v>
      </c>
      <c r="C3061" t="s">
        <v>206</v>
      </c>
      <c r="D3061" t="s">
        <v>21</v>
      </c>
      <c r="E3061">
        <v>98272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43470</v>
      </c>
      <c r="L3061" t="s">
        <v>26</v>
      </c>
      <c r="N3061" t="s">
        <v>24</v>
      </c>
    </row>
    <row r="3062" spans="1:14" x14ac:dyDescent="0.25">
      <c r="A3062" t="s">
        <v>6112</v>
      </c>
      <c r="B3062" t="s">
        <v>6113</v>
      </c>
      <c r="C3062" t="s">
        <v>29</v>
      </c>
      <c r="D3062" t="s">
        <v>21</v>
      </c>
      <c r="E3062">
        <v>98801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43470</v>
      </c>
      <c r="L3062" t="s">
        <v>26</v>
      </c>
      <c r="N3062" t="s">
        <v>24</v>
      </c>
    </row>
    <row r="3063" spans="1:14" x14ac:dyDescent="0.25">
      <c r="A3063" t="s">
        <v>6114</v>
      </c>
      <c r="B3063" t="s">
        <v>6115</v>
      </c>
      <c r="C3063" t="s">
        <v>2162</v>
      </c>
      <c r="D3063" t="s">
        <v>21</v>
      </c>
      <c r="E3063">
        <v>98826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43470</v>
      </c>
      <c r="L3063" t="s">
        <v>26</v>
      </c>
      <c r="N3063" t="s">
        <v>24</v>
      </c>
    </row>
    <row r="3064" spans="1:14" x14ac:dyDescent="0.25">
      <c r="A3064" t="s">
        <v>6116</v>
      </c>
      <c r="B3064" t="s">
        <v>6117</v>
      </c>
      <c r="C3064" t="s">
        <v>2162</v>
      </c>
      <c r="D3064" t="s">
        <v>21</v>
      </c>
      <c r="E3064">
        <v>98826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43470</v>
      </c>
      <c r="L3064" t="s">
        <v>26</v>
      </c>
      <c r="N3064" t="s">
        <v>24</v>
      </c>
    </row>
    <row r="3065" spans="1:14" x14ac:dyDescent="0.25">
      <c r="A3065" t="s">
        <v>1657</v>
      </c>
      <c r="B3065" t="s">
        <v>6118</v>
      </c>
      <c r="C3065" t="s">
        <v>53</v>
      </c>
      <c r="D3065" t="s">
        <v>21</v>
      </c>
      <c r="E3065">
        <v>98815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43470</v>
      </c>
      <c r="L3065" t="s">
        <v>26</v>
      </c>
      <c r="N3065" t="s">
        <v>24</v>
      </c>
    </row>
    <row r="3066" spans="1:14" x14ac:dyDescent="0.25">
      <c r="A3066" t="s">
        <v>6119</v>
      </c>
      <c r="B3066" t="s">
        <v>6120</v>
      </c>
      <c r="C3066" t="s">
        <v>246</v>
      </c>
      <c r="D3066" t="s">
        <v>21</v>
      </c>
      <c r="E3066">
        <v>98311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43469</v>
      </c>
      <c r="L3066" t="s">
        <v>26</v>
      </c>
      <c r="N3066" t="s">
        <v>24</v>
      </c>
    </row>
    <row r="3067" spans="1:14" x14ac:dyDescent="0.25">
      <c r="A3067" t="s">
        <v>6121</v>
      </c>
      <c r="B3067" t="s">
        <v>6122</v>
      </c>
      <c r="C3067" t="s">
        <v>246</v>
      </c>
      <c r="D3067" t="s">
        <v>21</v>
      </c>
      <c r="E3067">
        <v>98312</v>
      </c>
      <c r="F3067" t="s">
        <v>23</v>
      </c>
      <c r="G3067" t="s">
        <v>23</v>
      </c>
      <c r="H3067" t="s">
        <v>24</v>
      </c>
      <c r="I3067" t="s">
        <v>24</v>
      </c>
      <c r="J3067" t="s">
        <v>25</v>
      </c>
      <c r="K3067" s="1">
        <v>43469</v>
      </c>
      <c r="L3067" t="s">
        <v>26</v>
      </c>
      <c r="N3067" t="s">
        <v>24</v>
      </c>
    </row>
    <row r="3068" spans="1:14" x14ac:dyDescent="0.25">
      <c r="A3068" t="s">
        <v>503</v>
      </c>
      <c r="B3068" t="s">
        <v>6123</v>
      </c>
      <c r="C3068" t="s">
        <v>548</v>
      </c>
      <c r="D3068" t="s">
        <v>21</v>
      </c>
      <c r="E3068">
        <v>98584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43469</v>
      </c>
      <c r="L3068" t="s">
        <v>26</v>
      </c>
      <c r="N3068" t="s">
        <v>24</v>
      </c>
    </row>
    <row r="3069" spans="1:14" x14ac:dyDescent="0.25">
      <c r="A3069" t="s">
        <v>809</v>
      </c>
      <c r="B3069" t="s">
        <v>6124</v>
      </c>
      <c r="C3069" t="s">
        <v>246</v>
      </c>
      <c r="D3069" t="s">
        <v>21</v>
      </c>
      <c r="E3069">
        <v>98312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43469</v>
      </c>
      <c r="L3069" t="s">
        <v>26</v>
      </c>
      <c r="N3069" t="s">
        <v>24</v>
      </c>
    </row>
    <row r="3070" spans="1:14" x14ac:dyDescent="0.25">
      <c r="A3070" t="s">
        <v>6125</v>
      </c>
      <c r="B3070" t="s">
        <v>6126</v>
      </c>
      <c r="C3070" t="s">
        <v>236</v>
      </c>
      <c r="D3070" t="s">
        <v>21</v>
      </c>
      <c r="E3070">
        <v>98408</v>
      </c>
      <c r="F3070" t="s">
        <v>23</v>
      </c>
      <c r="G3070" t="s">
        <v>23</v>
      </c>
      <c r="H3070" t="s">
        <v>24</v>
      </c>
      <c r="I3070" t="s">
        <v>24</v>
      </c>
      <c r="J3070" t="s">
        <v>25</v>
      </c>
      <c r="K3070" s="1">
        <v>43469</v>
      </c>
      <c r="L3070" t="s">
        <v>26</v>
      </c>
      <c r="N3070" t="s">
        <v>24</v>
      </c>
    </row>
    <row r="3071" spans="1:14" x14ac:dyDescent="0.25">
      <c r="A3071" t="s">
        <v>6127</v>
      </c>
      <c r="B3071" t="s">
        <v>6128</v>
      </c>
      <c r="C3071" t="s">
        <v>246</v>
      </c>
      <c r="D3071" t="s">
        <v>21</v>
      </c>
      <c r="E3071">
        <v>98310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43469</v>
      </c>
      <c r="L3071" t="s">
        <v>26</v>
      </c>
      <c r="N3071" t="s">
        <v>24</v>
      </c>
    </row>
    <row r="3072" spans="1:14" x14ac:dyDescent="0.25">
      <c r="A3072" t="s">
        <v>6129</v>
      </c>
      <c r="B3072" t="s">
        <v>6130</v>
      </c>
      <c r="C3072" t="s">
        <v>2227</v>
      </c>
      <c r="D3072" t="s">
        <v>21</v>
      </c>
      <c r="E3072">
        <v>98359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43469</v>
      </c>
      <c r="L3072" t="s">
        <v>26</v>
      </c>
      <c r="N3072" t="s">
        <v>24</v>
      </c>
    </row>
    <row r="3073" spans="1:14" x14ac:dyDescent="0.25">
      <c r="A3073" t="s">
        <v>316</v>
      </c>
      <c r="B3073" t="s">
        <v>6131</v>
      </c>
      <c r="C3073" t="s">
        <v>886</v>
      </c>
      <c r="D3073" t="s">
        <v>21</v>
      </c>
      <c r="E3073">
        <v>98223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43469</v>
      </c>
      <c r="L3073" t="s">
        <v>26</v>
      </c>
      <c r="N3073" t="s">
        <v>24</v>
      </c>
    </row>
    <row r="3074" spans="1:14" x14ac:dyDescent="0.25">
      <c r="A3074" t="s">
        <v>6132</v>
      </c>
      <c r="B3074" t="s">
        <v>6133</v>
      </c>
      <c r="C3074" t="s">
        <v>1498</v>
      </c>
      <c r="D3074" t="s">
        <v>21</v>
      </c>
      <c r="E3074">
        <v>98335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43469</v>
      </c>
      <c r="L3074" t="s">
        <v>26</v>
      </c>
      <c r="N3074" t="s">
        <v>24</v>
      </c>
    </row>
    <row r="3075" spans="1:14" x14ac:dyDescent="0.25">
      <c r="A3075" t="s">
        <v>6134</v>
      </c>
      <c r="B3075" t="s">
        <v>6135</v>
      </c>
      <c r="C3075" t="s">
        <v>6136</v>
      </c>
      <c r="D3075" t="s">
        <v>21</v>
      </c>
      <c r="E3075">
        <v>99330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43469</v>
      </c>
      <c r="L3075" t="s">
        <v>26</v>
      </c>
      <c r="N3075" t="s">
        <v>24</v>
      </c>
    </row>
    <row r="3076" spans="1:14" x14ac:dyDescent="0.25">
      <c r="A3076" t="s">
        <v>6137</v>
      </c>
      <c r="B3076" t="s">
        <v>6138</v>
      </c>
      <c r="C3076" t="s">
        <v>246</v>
      </c>
      <c r="D3076" t="s">
        <v>21</v>
      </c>
      <c r="E3076">
        <v>98312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43469</v>
      </c>
      <c r="L3076" t="s">
        <v>26</v>
      </c>
      <c r="N3076" t="s">
        <v>24</v>
      </c>
    </row>
    <row r="3077" spans="1:14" x14ac:dyDescent="0.25">
      <c r="A3077" t="s">
        <v>6139</v>
      </c>
      <c r="B3077" t="s">
        <v>6140</v>
      </c>
      <c r="C3077" t="s">
        <v>3807</v>
      </c>
      <c r="D3077" t="s">
        <v>21</v>
      </c>
      <c r="E3077">
        <v>99326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43469</v>
      </c>
      <c r="L3077" t="s">
        <v>26</v>
      </c>
      <c r="N3077" t="s">
        <v>24</v>
      </c>
    </row>
    <row r="3078" spans="1:14" x14ac:dyDescent="0.25">
      <c r="A3078" t="s">
        <v>2846</v>
      </c>
      <c r="B3078" t="s">
        <v>6141</v>
      </c>
      <c r="C3078" t="s">
        <v>246</v>
      </c>
      <c r="D3078" t="s">
        <v>21</v>
      </c>
      <c r="E3078">
        <v>98312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43469</v>
      </c>
      <c r="L3078" t="s">
        <v>26</v>
      </c>
      <c r="N3078" t="s">
        <v>24</v>
      </c>
    </row>
    <row r="3079" spans="1:14" x14ac:dyDescent="0.25">
      <c r="A3079" t="s">
        <v>6142</v>
      </c>
      <c r="B3079" t="s">
        <v>6143</v>
      </c>
      <c r="C3079" t="s">
        <v>108</v>
      </c>
      <c r="D3079" t="s">
        <v>21</v>
      </c>
      <c r="E3079">
        <v>98204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43468</v>
      </c>
      <c r="L3079" t="s">
        <v>26</v>
      </c>
      <c r="N3079" t="s">
        <v>24</v>
      </c>
    </row>
    <row r="3080" spans="1:14" x14ac:dyDescent="0.25">
      <c r="A3080" t="s">
        <v>6144</v>
      </c>
      <c r="B3080" t="s">
        <v>6145</v>
      </c>
      <c r="C3080" t="s">
        <v>142</v>
      </c>
      <c r="D3080" t="s">
        <v>21</v>
      </c>
      <c r="E3080">
        <v>98902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43468</v>
      </c>
      <c r="L3080" t="s">
        <v>26</v>
      </c>
      <c r="N3080" t="s">
        <v>24</v>
      </c>
    </row>
    <row r="3081" spans="1:14" x14ac:dyDescent="0.25">
      <c r="A3081" t="s">
        <v>6146</v>
      </c>
      <c r="B3081" t="s">
        <v>6147</v>
      </c>
      <c r="C3081" t="s">
        <v>108</v>
      </c>
      <c r="D3081" t="s">
        <v>21</v>
      </c>
      <c r="E3081">
        <v>98208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43468</v>
      </c>
      <c r="L3081" t="s">
        <v>26</v>
      </c>
      <c r="N3081" t="s">
        <v>24</v>
      </c>
    </row>
    <row r="3082" spans="1:14" x14ac:dyDescent="0.25">
      <c r="A3082" t="s">
        <v>1589</v>
      </c>
      <c r="B3082" t="s">
        <v>6148</v>
      </c>
      <c r="C3082" t="s">
        <v>215</v>
      </c>
      <c r="D3082" t="s">
        <v>21</v>
      </c>
      <c r="E3082">
        <v>98003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43468</v>
      </c>
      <c r="L3082" t="s">
        <v>26</v>
      </c>
      <c r="N3082" t="s">
        <v>24</v>
      </c>
    </row>
    <row r="3083" spans="1:14" x14ac:dyDescent="0.25">
      <c r="A3083" t="s">
        <v>6149</v>
      </c>
      <c r="B3083" t="s">
        <v>6150</v>
      </c>
      <c r="C3083" t="s">
        <v>84</v>
      </c>
      <c r="D3083" t="s">
        <v>21</v>
      </c>
      <c r="E3083">
        <v>98926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43468</v>
      </c>
      <c r="L3083" t="s">
        <v>26</v>
      </c>
      <c r="N3083" t="s">
        <v>24</v>
      </c>
    </row>
    <row r="3084" spans="1:14" x14ac:dyDescent="0.25">
      <c r="A3084" t="s">
        <v>1676</v>
      </c>
      <c r="B3084" t="s">
        <v>1677</v>
      </c>
      <c r="C3084" t="s">
        <v>722</v>
      </c>
      <c r="D3084" t="s">
        <v>21</v>
      </c>
      <c r="E3084">
        <v>98047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43468</v>
      </c>
      <c r="L3084" t="s">
        <v>26</v>
      </c>
      <c r="N3084" t="s">
        <v>24</v>
      </c>
    </row>
    <row r="3085" spans="1:14" x14ac:dyDescent="0.25">
      <c r="A3085" t="s">
        <v>733</v>
      </c>
      <c r="B3085" t="s">
        <v>6151</v>
      </c>
      <c r="C3085" t="s">
        <v>722</v>
      </c>
      <c r="D3085" t="s">
        <v>21</v>
      </c>
      <c r="E3085">
        <v>98047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43468</v>
      </c>
      <c r="L3085" t="s">
        <v>26</v>
      </c>
      <c r="N3085" t="s">
        <v>24</v>
      </c>
    </row>
    <row r="3086" spans="1:14" x14ac:dyDescent="0.25">
      <c r="A3086" t="s">
        <v>6152</v>
      </c>
      <c r="B3086" t="s">
        <v>6153</v>
      </c>
      <c r="C3086" t="s">
        <v>236</v>
      </c>
      <c r="D3086" t="s">
        <v>21</v>
      </c>
      <c r="E3086">
        <v>98444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43468</v>
      </c>
      <c r="L3086" t="s">
        <v>26</v>
      </c>
      <c r="N3086" t="s">
        <v>24</v>
      </c>
    </row>
    <row r="3087" spans="1:14" x14ac:dyDescent="0.25">
      <c r="A3087" t="s">
        <v>6154</v>
      </c>
      <c r="B3087" t="s">
        <v>6155</v>
      </c>
      <c r="C3087" t="s">
        <v>84</v>
      </c>
      <c r="D3087" t="s">
        <v>21</v>
      </c>
      <c r="E3087">
        <v>98926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43468</v>
      </c>
      <c r="L3087" t="s">
        <v>26</v>
      </c>
      <c r="N3087" t="s">
        <v>24</v>
      </c>
    </row>
    <row r="3088" spans="1:14" x14ac:dyDescent="0.25">
      <c r="A3088" t="s">
        <v>581</v>
      </c>
      <c r="B3088" t="s">
        <v>6159</v>
      </c>
      <c r="C3088" t="s">
        <v>202</v>
      </c>
      <c r="D3088" t="s">
        <v>21</v>
      </c>
      <c r="E3088">
        <v>98038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43468</v>
      </c>
      <c r="L3088" t="s">
        <v>26</v>
      </c>
      <c r="N3088" t="s">
        <v>24</v>
      </c>
    </row>
    <row r="3089" spans="1:14" x14ac:dyDescent="0.25">
      <c r="A3089" t="s">
        <v>6160</v>
      </c>
      <c r="B3089" t="s">
        <v>6161</v>
      </c>
      <c r="C3089" t="s">
        <v>84</v>
      </c>
      <c r="D3089" t="s">
        <v>21</v>
      </c>
      <c r="E3089">
        <v>98926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43468</v>
      </c>
      <c r="L3089" t="s">
        <v>26</v>
      </c>
      <c r="N3089" t="s">
        <v>24</v>
      </c>
    </row>
    <row r="3090" spans="1:14" x14ac:dyDescent="0.25">
      <c r="A3090" t="s">
        <v>4354</v>
      </c>
      <c r="B3090" t="s">
        <v>6162</v>
      </c>
      <c r="C3090" t="s">
        <v>266</v>
      </c>
      <c r="D3090" t="s">
        <v>21</v>
      </c>
      <c r="E3090">
        <v>98002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43468</v>
      </c>
      <c r="L3090" t="s">
        <v>26</v>
      </c>
      <c r="N3090" t="s">
        <v>24</v>
      </c>
    </row>
    <row r="3091" spans="1:14" x14ac:dyDescent="0.25">
      <c r="A3091" t="s">
        <v>242</v>
      </c>
      <c r="B3091" t="s">
        <v>1682</v>
      </c>
      <c r="C3091" t="s">
        <v>722</v>
      </c>
      <c r="D3091" t="s">
        <v>21</v>
      </c>
      <c r="E3091">
        <v>98047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43468</v>
      </c>
      <c r="L3091" t="s">
        <v>26</v>
      </c>
      <c r="N3091" t="s">
        <v>24</v>
      </c>
    </row>
    <row r="3092" spans="1:14" x14ac:dyDescent="0.25">
      <c r="A3092" t="s">
        <v>138</v>
      </c>
      <c r="B3092" t="s">
        <v>6163</v>
      </c>
      <c r="C3092" t="s">
        <v>84</v>
      </c>
      <c r="D3092" t="s">
        <v>21</v>
      </c>
      <c r="E3092">
        <v>98926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43468</v>
      </c>
      <c r="L3092" t="s">
        <v>26</v>
      </c>
      <c r="N3092" t="s">
        <v>24</v>
      </c>
    </row>
    <row r="3093" spans="1:14" x14ac:dyDescent="0.25">
      <c r="A3093" t="s">
        <v>6166</v>
      </c>
      <c r="B3093" t="s">
        <v>6167</v>
      </c>
      <c r="C3093" t="s">
        <v>236</v>
      </c>
      <c r="D3093" t="s">
        <v>21</v>
      </c>
      <c r="E3093">
        <v>98499</v>
      </c>
      <c r="F3093" t="s">
        <v>23</v>
      </c>
      <c r="G3093" t="s">
        <v>23</v>
      </c>
      <c r="H3093" t="s">
        <v>24</v>
      </c>
      <c r="I3093" t="s">
        <v>24</v>
      </c>
      <c r="J3093" t="s">
        <v>25</v>
      </c>
      <c r="K3093" s="1">
        <v>43468</v>
      </c>
      <c r="L3093" t="s">
        <v>26</v>
      </c>
      <c r="N3093" t="s">
        <v>24</v>
      </c>
    </row>
    <row r="3094" spans="1:14" x14ac:dyDescent="0.25">
      <c r="A3094" t="s">
        <v>924</v>
      </c>
      <c r="B3094" t="s">
        <v>925</v>
      </c>
      <c r="C3094" t="s">
        <v>236</v>
      </c>
      <c r="D3094" t="s">
        <v>21</v>
      </c>
      <c r="E3094">
        <v>98402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43468</v>
      </c>
      <c r="L3094" t="s">
        <v>26</v>
      </c>
      <c r="N3094" t="s">
        <v>24</v>
      </c>
    </row>
    <row r="3095" spans="1:14" x14ac:dyDescent="0.25">
      <c r="A3095" t="s">
        <v>1692</v>
      </c>
      <c r="B3095" t="s">
        <v>1693</v>
      </c>
      <c r="C3095" t="s">
        <v>209</v>
      </c>
      <c r="D3095" t="s">
        <v>21</v>
      </c>
      <c r="E3095">
        <v>98032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43468</v>
      </c>
      <c r="L3095" t="s">
        <v>26</v>
      </c>
      <c r="N3095" t="s">
        <v>24</v>
      </c>
    </row>
    <row r="3096" spans="1:14" x14ac:dyDescent="0.25">
      <c r="A3096" t="s">
        <v>1694</v>
      </c>
      <c r="B3096" t="s">
        <v>1695</v>
      </c>
      <c r="C3096" t="s">
        <v>1696</v>
      </c>
      <c r="D3096" t="s">
        <v>21</v>
      </c>
      <c r="E3096">
        <v>98001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43468</v>
      </c>
      <c r="L3096" t="s">
        <v>26</v>
      </c>
      <c r="N3096" t="s">
        <v>24</v>
      </c>
    </row>
    <row r="3097" spans="1:14" x14ac:dyDescent="0.25">
      <c r="A3097" t="s">
        <v>6168</v>
      </c>
      <c r="B3097" t="s">
        <v>6169</v>
      </c>
      <c r="C3097" t="s">
        <v>236</v>
      </c>
      <c r="D3097" t="s">
        <v>21</v>
      </c>
      <c r="E3097">
        <v>98445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43468</v>
      </c>
      <c r="L3097" t="s">
        <v>26</v>
      </c>
      <c r="N3097" t="s">
        <v>24</v>
      </c>
    </row>
    <row r="3098" spans="1:14" x14ac:dyDescent="0.25">
      <c r="A3098" t="s">
        <v>685</v>
      </c>
      <c r="B3098" t="s">
        <v>6170</v>
      </c>
      <c r="C3098" t="s">
        <v>5500</v>
      </c>
      <c r="D3098" t="s">
        <v>21</v>
      </c>
      <c r="E3098">
        <v>98371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43468</v>
      </c>
      <c r="L3098" t="s">
        <v>26</v>
      </c>
      <c r="N3098" t="s">
        <v>24</v>
      </c>
    </row>
    <row r="3099" spans="1:14" x14ac:dyDescent="0.25">
      <c r="A3099" t="s">
        <v>6171</v>
      </c>
      <c r="B3099" t="s">
        <v>6172</v>
      </c>
      <c r="C3099" t="s">
        <v>236</v>
      </c>
      <c r="D3099" t="s">
        <v>21</v>
      </c>
      <c r="E3099">
        <v>98409</v>
      </c>
      <c r="F3099" t="s">
        <v>23</v>
      </c>
      <c r="G3099" t="s">
        <v>23</v>
      </c>
      <c r="H3099" t="s">
        <v>24</v>
      </c>
      <c r="I3099" t="s">
        <v>24</v>
      </c>
      <c r="J3099" t="s">
        <v>25</v>
      </c>
      <c r="K3099" s="1">
        <v>43468</v>
      </c>
      <c r="L3099" t="s">
        <v>26</v>
      </c>
      <c r="N3099" t="s">
        <v>24</v>
      </c>
    </row>
    <row r="3100" spans="1:14" x14ac:dyDescent="0.25">
      <c r="A3100" t="s">
        <v>6173</v>
      </c>
      <c r="B3100" t="s">
        <v>6174</v>
      </c>
      <c r="C3100" t="s">
        <v>236</v>
      </c>
      <c r="D3100" t="s">
        <v>21</v>
      </c>
      <c r="E3100">
        <v>98402</v>
      </c>
      <c r="F3100" t="s">
        <v>23</v>
      </c>
      <c r="G3100" t="s">
        <v>23</v>
      </c>
      <c r="H3100" t="s">
        <v>24</v>
      </c>
      <c r="I3100" t="s">
        <v>24</v>
      </c>
      <c r="J3100" t="s">
        <v>25</v>
      </c>
      <c r="K3100" s="1">
        <v>43468</v>
      </c>
      <c r="L3100" t="s">
        <v>26</v>
      </c>
      <c r="N3100" t="s">
        <v>24</v>
      </c>
    </row>
    <row r="3101" spans="1:14" x14ac:dyDescent="0.25">
      <c r="A3101" t="s">
        <v>1143</v>
      </c>
      <c r="B3101" t="s">
        <v>6175</v>
      </c>
      <c r="C3101" t="s">
        <v>108</v>
      </c>
      <c r="D3101" t="s">
        <v>21</v>
      </c>
      <c r="E3101">
        <v>98208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43468</v>
      </c>
      <c r="L3101" t="s">
        <v>26</v>
      </c>
      <c r="N3101" t="s">
        <v>24</v>
      </c>
    </row>
    <row r="3102" spans="1:14" x14ac:dyDescent="0.25">
      <c r="A3102" t="s">
        <v>6176</v>
      </c>
      <c r="B3102" t="s">
        <v>6177</v>
      </c>
      <c r="C3102" t="s">
        <v>20</v>
      </c>
      <c r="D3102" t="s">
        <v>21</v>
      </c>
      <c r="E3102">
        <v>98109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43467</v>
      </c>
      <c r="L3102" t="s">
        <v>26</v>
      </c>
      <c r="N3102" t="s">
        <v>24</v>
      </c>
    </row>
    <row r="3103" spans="1:14" x14ac:dyDescent="0.25">
      <c r="A3103" t="s">
        <v>6178</v>
      </c>
      <c r="B3103" t="s">
        <v>6179</v>
      </c>
      <c r="C3103" t="s">
        <v>142</v>
      </c>
      <c r="D3103" t="s">
        <v>21</v>
      </c>
      <c r="E3103">
        <v>98902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43467</v>
      </c>
      <c r="L3103" t="s">
        <v>26</v>
      </c>
      <c r="N3103" t="s">
        <v>24</v>
      </c>
    </row>
    <row r="3104" spans="1:14" x14ac:dyDescent="0.25">
      <c r="A3104" t="s">
        <v>6180</v>
      </c>
      <c r="B3104" t="s">
        <v>6181</v>
      </c>
      <c r="C3104" t="s">
        <v>215</v>
      </c>
      <c r="D3104" t="s">
        <v>21</v>
      </c>
      <c r="E3104">
        <v>98003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43467</v>
      </c>
      <c r="L3104" t="s">
        <v>26</v>
      </c>
      <c r="N3104" t="s">
        <v>24</v>
      </c>
    </row>
    <row r="3105" spans="1:14" x14ac:dyDescent="0.25">
      <c r="A3105" t="s">
        <v>2074</v>
      </c>
      <c r="B3105" t="s">
        <v>2075</v>
      </c>
      <c r="C3105" t="s">
        <v>165</v>
      </c>
      <c r="D3105" t="s">
        <v>21</v>
      </c>
      <c r="E3105">
        <v>98373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43467</v>
      </c>
      <c r="L3105" t="s">
        <v>26</v>
      </c>
      <c r="N3105" t="s">
        <v>24</v>
      </c>
    </row>
    <row r="3106" spans="1:14" x14ac:dyDescent="0.25">
      <c r="A3106" t="s">
        <v>6182</v>
      </c>
      <c r="B3106" t="s">
        <v>6183</v>
      </c>
      <c r="C3106" t="s">
        <v>20</v>
      </c>
      <c r="D3106" t="s">
        <v>21</v>
      </c>
      <c r="E3106">
        <v>98104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43467</v>
      </c>
      <c r="L3106" t="s">
        <v>26</v>
      </c>
      <c r="N3106" t="s">
        <v>24</v>
      </c>
    </row>
    <row r="3107" spans="1:14" x14ac:dyDescent="0.25">
      <c r="A3107" t="s">
        <v>6184</v>
      </c>
      <c r="B3107" t="s">
        <v>6185</v>
      </c>
      <c r="C3107" t="s">
        <v>142</v>
      </c>
      <c r="D3107" t="s">
        <v>21</v>
      </c>
      <c r="E3107">
        <v>98902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43467</v>
      </c>
      <c r="L3107" t="s">
        <v>26</v>
      </c>
      <c r="N3107" t="s">
        <v>24</v>
      </c>
    </row>
    <row r="3108" spans="1:14" x14ac:dyDescent="0.25">
      <c r="A3108" t="s">
        <v>6186</v>
      </c>
      <c r="B3108" t="s">
        <v>6187</v>
      </c>
      <c r="C3108" t="s">
        <v>215</v>
      </c>
      <c r="D3108" t="s">
        <v>21</v>
      </c>
      <c r="E3108">
        <v>98005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43467</v>
      </c>
      <c r="L3108" t="s">
        <v>26</v>
      </c>
      <c r="N3108" t="s">
        <v>24</v>
      </c>
    </row>
    <row r="3109" spans="1:14" x14ac:dyDescent="0.25">
      <c r="A3109" t="s">
        <v>6188</v>
      </c>
      <c r="B3109" t="s">
        <v>6189</v>
      </c>
      <c r="C3109" t="s">
        <v>142</v>
      </c>
      <c r="D3109" t="s">
        <v>21</v>
      </c>
      <c r="E3109">
        <v>98902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43467</v>
      </c>
      <c r="L3109" t="s">
        <v>26</v>
      </c>
      <c r="N3109" t="s">
        <v>24</v>
      </c>
    </row>
    <row r="3110" spans="1:14" x14ac:dyDescent="0.25">
      <c r="A3110" t="s">
        <v>6190</v>
      </c>
      <c r="B3110" t="s">
        <v>6191</v>
      </c>
      <c r="C3110" t="s">
        <v>1498</v>
      </c>
      <c r="D3110" t="s">
        <v>21</v>
      </c>
      <c r="E3110">
        <v>98332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43467</v>
      </c>
      <c r="L3110" t="s">
        <v>26</v>
      </c>
      <c r="N3110" t="s">
        <v>24</v>
      </c>
    </row>
    <row r="3111" spans="1:14" x14ac:dyDescent="0.25">
      <c r="A3111" t="s">
        <v>6192</v>
      </c>
      <c r="B3111" t="s">
        <v>6193</v>
      </c>
      <c r="C3111" t="s">
        <v>266</v>
      </c>
      <c r="D3111" t="s">
        <v>21</v>
      </c>
      <c r="E3111">
        <v>98002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43467</v>
      </c>
      <c r="L3111" t="s">
        <v>26</v>
      </c>
      <c r="N3111" t="s">
        <v>24</v>
      </c>
    </row>
    <row r="3112" spans="1:14" x14ac:dyDescent="0.25">
      <c r="A3112" t="s">
        <v>6194</v>
      </c>
      <c r="B3112" t="s">
        <v>6195</v>
      </c>
      <c r="C3112" t="s">
        <v>266</v>
      </c>
      <c r="D3112" t="s">
        <v>21</v>
      </c>
      <c r="E3112">
        <v>98002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43467</v>
      </c>
      <c r="L3112" t="s">
        <v>26</v>
      </c>
      <c r="N3112" t="s">
        <v>24</v>
      </c>
    </row>
    <row r="3113" spans="1:14" x14ac:dyDescent="0.25">
      <c r="A3113" t="s">
        <v>6196</v>
      </c>
      <c r="B3113" t="s">
        <v>6197</v>
      </c>
      <c r="C3113" t="s">
        <v>215</v>
      </c>
      <c r="D3113" t="s">
        <v>21</v>
      </c>
      <c r="E3113">
        <v>98023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43467</v>
      </c>
      <c r="L3113" t="s">
        <v>26</v>
      </c>
      <c r="N3113" t="s">
        <v>24</v>
      </c>
    </row>
    <row r="3114" spans="1:14" x14ac:dyDescent="0.25">
      <c r="A3114" t="s">
        <v>6198</v>
      </c>
      <c r="B3114" t="s">
        <v>6199</v>
      </c>
      <c r="C3114" t="s">
        <v>142</v>
      </c>
      <c r="D3114" t="s">
        <v>21</v>
      </c>
      <c r="E3114">
        <v>98901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43467</v>
      </c>
      <c r="L3114" t="s">
        <v>26</v>
      </c>
      <c r="N3114" t="s">
        <v>24</v>
      </c>
    </row>
    <row r="3115" spans="1:14" x14ac:dyDescent="0.25">
      <c r="A3115" t="s">
        <v>6200</v>
      </c>
      <c r="B3115" t="s">
        <v>6201</v>
      </c>
      <c r="C3115" t="s">
        <v>1498</v>
      </c>
      <c r="D3115" t="s">
        <v>21</v>
      </c>
      <c r="E3115">
        <v>98335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43467</v>
      </c>
      <c r="L3115" t="s">
        <v>26</v>
      </c>
      <c r="N3115" t="s">
        <v>24</v>
      </c>
    </row>
    <row r="3116" spans="1:14" x14ac:dyDescent="0.25">
      <c r="A3116" t="s">
        <v>5869</v>
      </c>
      <c r="B3116" t="s">
        <v>6202</v>
      </c>
      <c r="C3116" t="s">
        <v>215</v>
      </c>
      <c r="D3116" t="s">
        <v>21</v>
      </c>
      <c r="E3116">
        <v>98023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43467</v>
      </c>
      <c r="L3116" t="s">
        <v>26</v>
      </c>
      <c r="N3116" t="s">
        <v>24</v>
      </c>
    </row>
    <row r="3117" spans="1:14" x14ac:dyDescent="0.25">
      <c r="A3117" t="s">
        <v>6203</v>
      </c>
      <c r="B3117" t="s">
        <v>6204</v>
      </c>
      <c r="C3117" t="s">
        <v>142</v>
      </c>
      <c r="D3117" t="s">
        <v>21</v>
      </c>
      <c r="E3117">
        <v>98903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43467</v>
      </c>
      <c r="L3117" t="s">
        <v>26</v>
      </c>
      <c r="N3117" t="s">
        <v>24</v>
      </c>
    </row>
    <row r="3118" spans="1:14" x14ac:dyDescent="0.25">
      <c r="A3118" t="s">
        <v>920</v>
      </c>
      <c r="B3118" t="s">
        <v>921</v>
      </c>
      <c r="C3118" t="s">
        <v>236</v>
      </c>
      <c r="D3118" t="s">
        <v>21</v>
      </c>
      <c r="E3118">
        <v>98402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43467</v>
      </c>
      <c r="L3118" t="s">
        <v>26</v>
      </c>
      <c r="N3118" t="s">
        <v>24</v>
      </c>
    </row>
    <row r="3119" spans="1:14" x14ac:dyDescent="0.25">
      <c r="A3119" t="s">
        <v>2094</v>
      </c>
      <c r="B3119" t="s">
        <v>2095</v>
      </c>
      <c r="C3119" t="s">
        <v>165</v>
      </c>
      <c r="D3119" t="s">
        <v>21</v>
      </c>
      <c r="E3119">
        <v>98375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43467</v>
      </c>
      <c r="L3119" t="s">
        <v>26</v>
      </c>
      <c r="N3119" t="s">
        <v>24</v>
      </c>
    </row>
    <row r="3120" spans="1:14" x14ac:dyDescent="0.25">
      <c r="A3120" t="s">
        <v>5462</v>
      </c>
      <c r="B3120" t="s">
        <v>6205</v>
      </c>
      <c r="C3120" t="s">
        <v>20</v>
      </c>
      <c r="D3120" t="s">
        <v>21</v>
      </c>
      <c r="E3120">
        <v>98122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43467</v>
      </c>
      <c r="L3120" t="s">
        <v>26</v>
      </c>
      <c r="N3120" t="s">
        <v>24</v>
      </c>
    </row>
    <row r="3121" spans="1:14" x14ac:dyDescent="0.25">
      <c r="A3121" t="s">
        <v>6206</v>
      </c>
      <c r="B3121" t="s">
        <v>6207</v>
      </c>
      <c r="C3121" t="s">
        <v>142</v>
      </c>
      <c r="D3121" t="s">
        <v>21</v>
      </c>
      <c r="E3121">
        <v>98901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43467</v>
      </c>
      <c r="L3121" t="s">
        <v>26</v>
      </c>
      <c r="N3121" t="s">
        <v>24</v>
      </c>
    </row>
    <row r="3122" spans="1:14" x14ac:dyDescent="0.25">
      <c r="A3122" t="s">
        <v>6208</v>
      </c>
      <c r="B3122" t="s">
        <v>6209</v>
      </c>
      <c r="C3122" t="s">
        <v>20</v>
      </c>
      <c r="D3122" t="s">
        <v>21</v>
      </c>
      <c r="E3122">
        <v>98144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43467</v>
      </c>
      <c r="L3122" t="s">
        <v>26</v>
      </c>
      <c r="N3122" t="s">
        <v>24</v>
      </c>
    </row>
    <row r="3123" spans="1:14" x14ac:dyDescent="0.25">
      <c r="A3123" t="s">
        <v>6210</v>
      </c>
      <c r="B3123" t="s">
        <v>6211</v>
      </c>
      <c r="C3123" t="s">
        <v>20</v>
      </c>
      <c r="D3123" t="s">
        <v>21</v>
      </c>
      <c r="E3123">
        <v>98104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43467</v>
      </c>
      <c r="L3123" t="s">
        <v>26</v>
      </c>
      <c r="N3123" t="s">
        <v>24</v>
      </c>
    </row>
    <row r="3124" spans="1:14" x14ac:dyDescent="0.25">
      <c r="A3124" t="s">
        <v>6212</v>
      </c>
      <c r="B3124" t="s">
        <v>6213</v>
      </c>
      <c r="C3124" t="s">
        <v>236</v>
      </c>
      <c r="D3124" t="s">
        <v>21</v>
      </c>
      <c r="E3124">
        <v>98422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43467</v>
      </c>
      <c r="L3124" t="s">
        <v>26</v>
      </c>
      <c r="N3124" t="s">
        <v>24</v>
      </c>
    </row>
    <row r="3125" spans="1:14" x14ac:dyDescent="0.25">
      <c r="A3125" t="s">
        <v>1110</v>
      </c>
      <c r="B3125" t="s">
        <v>6214</v>
      </c>
      <c r="C3125" t="s">
        <v>209</v>
      </c>
      <c r="D3125" t="s">
        <v>21</v>
      </c>
      <c r="E3125">
        <v>98032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43467</v>
      </c>
      <c r="L3125" t="s">
        <v>26</v>
      </c>
      <c r="N3125" t="s">
        <v>24</v>
      </c>
    </row>
    <row r="3126" spans="1:14" x14ac:dyDescent="0.25">
      <c r="A3126" t="s">
        <v>6215</v>
      </c>
      <c r="B3126" t="s">
        <v>6216</v>
      </c>
      <c r="C3126" t="s">
        <v>20</v>
      </c>
      <c r="D3126" t="s">
        <v>21</v>
      </c>
      <c r="E3126">
        <v>98104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43467</v>
      </c>
      <c r="L3126" t="s">
        <v>26</v>
      </c>
      <c r="N3126" t="s">
        <v>24</v>
      </c>
    </row>
    <row r="3127" spans="1:14" x14ac:dyDescent="0.25">
      <c r="A3127" t="s">
        <v>4135</v>
      </c>
      <c r="B3127" t="s">
        <v>3283</v>
      </c>
      <c r="C3127" t="s">
        <v>215</v>
      </c>
      <c r="D3127" t="s">
        <v>21</v>
      </c>
      <c r="E3127">
        <v>98023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43467</v>
      </c>
      <c r="L3127" t="s">
        <v>26</v>
      </c>
      <c r="N3127" t="s">
        <v>24</v>
      </c>
    </row>
    <row r="3128" spans="1:14" x14ac:dyDescent="0.25">
      <c r="A3128" t="s">
        <v>6217</v>
      </c>
      <c r="B3128" t="s">
        <v>6218</v>
      </c>
      <c r="C3128" t="s">
        <v>236</v>
      </c>
      <c r="D3128" t="s">
        <v>21</v>
      </c>
      <c r="E3128">
        <v>98422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43467</v>
      </c>
      <c r="L3128" t="s">
        <v>26</v>
      </c>
      <c r="N3128" t="s">
        <v>24</v>
      </c>
    </row>
    <row r="3129" spans="1:14" x14ac:dyDescent="0.25">
      <c r="A3129" t="s">
        <v>6219</v>
      </c>
      <c r="B3129" t="s">
        <v>6220</v>
      </c>
      <c r="C3129" t="s">
        <v>20</v>
      </c>
      <c r="D3129" t="s">
        <v>21</v>
      </c>
      <c r="E3129">
        <v>98122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43467</v>
      </c>
      <c r="L3129" t="s">
        <v>26</v>
      </c>
      <c r="N3129" t="s">
        <v>24</v>
      </c>
    </row>
    <row r="3130" spans="1:14" x14ac:dyDescent="0.25">
      <c r="A3130" t="s">
        <v>6221</v>
      </c>
      <c r="B3130" t="s">
        <v>6222</v>
      </c>
      <c r="C3130" t="s">
        <v>20</v>
      </c>
      <c r="D3130" t="s">
        <v>21</v>
      </c>
      <c r="E3130">
        <v>98104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43467</v>
      </c>
      <c r="L3130" t="s">
        <v>26</v>
      </c>
      <c r="N3130" t="s">
        <v>24</v>
      </c>
    </row>
    <row r="3131" spans="1:14" x14ac:dyDescent="0.25">
      <c r="A3131" t="s">
        <v>6223</v>
      </c>
      <c r="B3131" t="s">
        <v>6224</v>
      </c>
      <c r="C3131" t="s">
        <v>34</v>
      </c>
      <c r="D3131" t="s">
        <v>21</v>
      </c>
      <c r="E3131">
        <v>98662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43467</v>
      </c>
      <c r="L3131" t="s">
        <v>26</v>
      </c>
      <c r="N3131" t="s">
        <v>24</v>
      </c>
    </row>
    <row r="3132" spans="1:14" x14ac:dyDescent="0.25">
      <c r="A3132" t="s">
        <v>6225</v>
      </c>
      <c r="B3132" t="s">
        <v>6226</v>
      </c>
      <c r="C3132" t="s">
        <v>266</v>
      </c>
      <c r="D3132" t="s">
        <v>21</v>
      </c>
      <c r="E3132">
        <v>98002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43467</v>
      </c>
      <c r="L3132" t="s">
        <v>26</v>
      </c>
      <c r="N3132" t="s">
        <v>24</v>
      </c>
    </row>
    <row r="3133" spans="1:14" x14ac:dyDescent="0.25">
      <c r="A3133" t="s">
        <v>6227</v>
      </c>
      <c r="B3133" t="s">
        <v>6228</v>
      </c>
      <c r="C3133" t="s">
        <v>236</v>
      </c>
      <c r="D3133" t="s">
        <v>21</v>
      </c>
      <c r="E3133">
        <v>98422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43467</v>
      </c>
      <c r="L3133" t="s">
        <v>26</v>
      </c>
      <c r="N3133" t="s">
        <v>24</v>
      </c>
    </row>
    <row r="3134" spans="1:14" x14ac:dyDescent="0.25">
      <c r="A3134" t="s">
        <v>6229</v>
      </c>
      <c r="B3134" t="s">
        <v>6230</v>
      </c>
      <c r="C3134" t="s">
        <v>20</v>
      </c>
      <c r="D3134" t="s">
        <v>21</v>
      </c>
      <c r="E3134">
        <v>98104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43467</v>
      </c>
      <c r="L3134" t="s">
        <v>26</v>
      </c>
      <c r="N3134" t="s">
        <v>24</v>
      </c>
    </row>
    <row r="3135" spans="1:14" x14ac:dyDescent="0.25">
      <c r="A3135" t="s">
        <v>291</v>
      </c>
      <c r="B3135" t="s">
        <v>2496</v>
      </c>
      <c r="C3135" t="s">
        <v>443</v>
      </c>
      <c r="D3135" t="s">
        <v>21</v>
      </c>
      <c r="E3135">
        <v>98057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43467</v>
      </c>
      <c r="L3135" t="s">
        <v>26</v>
      </c>
      <c r="N3135" t="s">
        <v>24</v>
      </c>
    </row>
    <row r="3136" spans="1:14" x14ac:dyDescent="0.25">
      <c r="A3136" t="s">
        <v>6231</v>
      </c>
      <c r="B3136" t="s">
        <v>6232</v>
      </c>
      <c r="C3136" t="s">
        <v>20</v>
      </c>
      <c r="D3136" t="s">
        <v>21</v>
      </c>
      <c r="E3136">
        <v>98109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43467</v>
      </c>
      <c r="L3136" t="s">
        <v>26</v>
      </c>
      <c r="N3136" t="s">
        <v>24</v>
      </c>
    </row>
    <row r="3137" spans="1:14" x14ac:dyDescent="0.25">
      <c r="A3137" t="s">
        <v>77</v>
      </c>
      <c r="B3137" t="s">
        <v>6233</v>
      </c>
      <c r="C3137" t="s">
        <v>142</v>
      </c>
      <c r="D3137" t="s">
        <v>21</v>
      </c>
      <c r="E3137">
        <v>98902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43467</v>
      </c>
      <c r="L3137" t="s">
        <v>26</v>
      </c>
      <c r="N3137" t="s">
        <v>24</v>
      </c>
    </row>
    <row r="3138" spans="1:14" x14ac:dyDescent="0.25">
      <c r="A3138" t="s">
        <v>77</v>
      </c>
      <c r="B3138" t="s">
        <v>6234</v>
      </c>
      <c r="C3138" t="s">
        <v>215</v>
      </c>
      <c r="D3138" t="s">
        <v>21</v>
      </c>
      <c r="E3138">
        <v>98023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43467</v>
      </c>
      <c r="L3138" t="s">
        <v>26</v>
      </c>
      <c r="N3138" t="s">
        <v>24</v>
      </c>
    </row>
    <row r="3139" spans="1:14" x14ac:dyDescent="0.25">
      <c r="A3139" t="s">
        <v>556</v>
      </c>
      <c r="B3139" t="s">
        <v>6235</v>
      </c>
      <c r="C3139" t="s">
        <v>209</v>
      </c>
      <c r="D3139" t="s">
        <v>21</v>
      </c>
      <c r="E3139">
        <v>98042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43467</v>
      </c>
      <c r="L3139" t="s">
        <v>26</v>
      </c>
      <c r="N3139" t="s">
        <v>24</v>
      </c>
    </row>
    <row r="3140" spans="1:14" x14ac:dyDescent="0.25">
      <c r="A3140" t="s">
        <v>6236</v>
      </c>
      <c r="B3140" t="s">
        <v>6237</v>
      </c>
      <c r="C3140" t="s">
        <v>145</v>
      </c>
      <c r="D3140" t="s">
        <v>21</v>
      </c>
      <c r="E3140">
        <v>98387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43467</v>
      </c>
      <c r="L3140" t="s">
        <v>26</v>
      </c>
      <c r="N3140" t="s">
        <v>24</v>
      </c>
    </row>
    <row r="3141" spans="1:14" x14ac:dyDescent="0.25">
      <c r="A3141" t="s">
        <v>6238</v>
      </c>
      <c r="B3141" t="s">
        <v>6239</v>
      </c>
      <c r="C3141" t="s">
        <v>215</v>
      </c>
      <c r="D3141" t="s">
        <v>21</v>
      </c>
      <c r="E3141">
        <v>98023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43467</v>
      </c>
      <c r="L3141" t="s">
        <v>26</v>
      </c>
      <c r="N3141" t="s">
        <v>24</v>
      </c>
    </row>
    <row r="3142" spans="1:14" x14ac:dyDescent="0.25">
      <c r="A3142" t="s">
        <v>6240</v>
      </c>
      <c r="B3142" t="s">
        <v>6241</v>
      </c>
      <c r="C3142" t="s">
        <v>165</v>
      </c>
      <c r="D3142" t="s">
        <v>21</v>
      </c>
      <c r="E3142">
        <v>98373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43465</v>
      </c>
      <c r="L3142" t="s">
        <v>26</v>
      </c>
      <c r="N3142" t="s">
        <v>24</v>
      </c>
    </row>
    <row r="3143" spans="1:14" x14ac:dyDescent="0.25">
      <c r="A3143" t="s">
        <v>6242</v>
      </c>
      <c r="B3143" t="s">
        <v>6243</v>
      </c>
      <c r="C3143" t="s">
        <v>34</v>
      </c>
      <c r="D3143" t="s">
        <v>21</v>
      </c>
      <c r="E3143">
        <v>98682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43465</v>
      </c>
      <c r="L3143" t="s">
        <v>26</v>
      </c>
      <c r="N3143" t="s">
        <v>24</v>
      </c>
    </row>
    <row r="3144" spans="1:14" x14ac:dyDescent="0.25">
      <c r="A3144" t="s">
        <v>6244</v>
      </c>
      <c r="B3144" t="s">
        <v>6245</v>
      </c>
      <c r="C3144" t="s">
        <v>215</v>
      </c>
      <c r="D3144" t="s">
        <v>21</v>
      </c>
      <c r="E3144">
        <v>98003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43465</v>
      </c>
      <c r="L3144" t="s">
        <v>26</v>
      </c>
      <c r="N3144" t="s">
        <v>24</v>
      </c>
    </row>
    <row r="3145" spans="1:14" x14ac:dyDescent="0.25">
      <c r="A3145" t="s">
        <v>6246</v>
      </c>
      <c r="B3145" t="s">
        <v>6247</v>
      </c>
      <c r="C3145" t="s">
        <v>165</v>
      </c>
      <c r="D3145" t="s">
        <v>21</v>
      </c>
      <c r="E3145">
        <v>98373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43465</v>
      </c>
      <c r="L3145" t="s">
        <v>26</v>
      </c>
      <c r="N3145" t="s">
        <v>24</v>
      </c>
    </row>
    <row r="3146" spans="1:14" x14ac:dyDescent="0.25">
      <c r="A3146" t="s">
        <v>6248</v>
      </c>
      <c r="B3146" t="s">
        <v>6249</v>
      </c>
      <c r="C3146" t="s">
        <v>34</v>
      </c>
      <c r="D3146" t="s">
        <v>21</v>
      </c>
      <c r="E3146">
        <v>98660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43465</v>
      </c>
      <c r="L3146" t="s">
        <v>26</v>
      </c>
      <c r="N3146" t="s">
        <v>24</v>
      </c>
    </row>
    <row r="3147" spans="1:14" x14ac:dyDescent="0.25">
      <c r="A3147" t="s">
        <v>6250</v>
      </c>
      <c r="B3147" t="s">
        <v>6251</v>
      </c>
      <c r="C3147" t="s">
        <v>34</v>
      </c>
      <c r="D3147" t="s">
        <v>21</v>
      </c>
      <c r="E3147">
        <v>98664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43465</v>
      </c>
      <c r="L3147" t="s">
        <v>26</v>
      </c>
      <c r="N3147" t="s">
        <v>24</v>
      </c>
    </row>
    <row r="3148" spans="1:14" x14ac:dyDescent="0.25">
      <c r="A3148" t="s">
        <v>6252</v>
      </c>
      <c r="B3148" t="s">
        <v>6253</v>
      </c>
      <c r="C3148" t="s">
        <v>221</v>
      </c>
      <c r="D3148" t="s">
        <v>21</v>
      </c>
      <c r="E3148">
        <v>98607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43465</v>
      </c>
      <c r="L3148" t="s">
        <v>26</v>
      </c>
      <c r="N3148" t="s">
        <v>24</v>
      </c>
    </row>
    <row r="3149" spans="1:14" x14ac:dyDescent="0.25">
      <c r="A3149" t="s">
        <v>6254</v>
      </c>
      <c r="B3149" t="s">
        <v>6255</v>
      </c>
      <c r="C3149" t="s">
        <v>34</v>
      </c>
      <c r="D3149" t="s">
        <v>21</v>
      </c>
      <c r="E3149">
        <v>98686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43465</v>
      </c>
      <c r="L3149" t="s">
        <v>26</v>
      </c>
      <c r="N3149" t="s">
        <v>24</v>
      </c>
    </row>
    <row r="3150" spans="1:14" x14ac:dyDescent="0.25">
      <c r="A3150" t="s">
        <v>6256</v>
      </c>
      <c r="B3150" t="s">
        <v>6257</v>
      </c>
      <c r="C3150" t="s">
        <v>34</v>
      </c>
      <c r="D3150" t="s">
        <v>21</v>
      </c>
      <c r="E3150">
        <v>98665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43465</v>
      </c>
      <c r="L3150" t="s">
        <v>26</v>
      </c>
      <c r="N3150" t="s">
        <v>24</v>
      </c>
    </row>
    <row r="3151" spans="1:14" x14ac:dyDescent="0.25">
      <c r="A3151" t="s">
        <v>6258</v>
      </c>
      <c r="B3151" t="s">
        <v>6259</v>
      </c>
      <c r="C3151" t="s">
        <v>165</v>
      </c>
      <c r="D3151" t="s">
        <v>21</v>
      </c>
      <c r="E3151">
        <v>98375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43465</v>
      </c>
      <c r="L3151" t="s">
        <v>26</v>
      </c>
      <c r="N3151" t="s">
        <v>24</v>
      </c>
    </row>
    <row r="3152" spans="1:14" x14ac:dyDescent="0.25">
      <c r="A3152" t="s">
        <v>6260</v>
      </c>
      <c r="B3152" t="s">
        <v>6261</v>
      </c>
      <c r="C3152" t="s">
        <v>165</v>
      </c>
      <c r="D3152" t="s">
        <v>21</v>
      </c>
      <c r="E3152">
        <v>98375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43465</v>
      </c>
      <c r="L3152" t="s">
        <v>26</v>
      </c>
      <c r="N3152" t="s">
        <v>24</v>
      </c>
    </row>
    <row r="3153" spans="1:14" x14ac:dyDescent="0.25">
      <c r="A3153" t="s">
        <v>6262</v>
      </c>
      <c r="B3153" t="s">
        <v>6263</v>
      </c>
      <c r="C3153" t="s">
        <v>165</v>
      </c>
      <c r="D3153" t="s">
        <v>21</v>
      </c>
      <c r="E3153">
        <v>98371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43465</v>
      </c>
      <c r="L3153" t="s">
        <v>26</v>
      </c>
      <c r="N3153" t="s">
        <v>24</v>
      </c>
    </row>
    <row r="3154" spans="1:14" x14ac:dyDescent="0.25">
      <c r="A3154" t="s">
        <v>6264</v>
      </c>
      <c r="B3154" t="s">
        <v>6265</v>
      </c>
      <c r="C3154" t="s">
        <v>215</v>
      </c>
      <c r="D3154" t="s">
        <v>21</v>
      </c>
      <c r="E3154">
        <v>98003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43465</v>
      </c>
      <c r="L3154" t="s">
        <v>26</v>
      </c>
      <c r="N3154" t="s">
        <v>24</v>
      </c>
    </row>
    <row r="3155" spans="1:14" x14ac:dyDescent="0.25">
      <c r="A3155" t="s">
        <v>6266</v>
      </c>
      <c r="B3155" t="s">
        <v>6267</v>
      </c>
      <c r="C3155" t="s">
        <v>34</v>
      </c>
      <c r="D3155" t="s">
        <v>21</v>
      </c>
      <c r="E3155">
        <v>98661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43465</v>
      </c>
      <c r="L3155" t="s">
        <v>26</v>
      </c>
      <c r="N3155" t="s">
        <v>24</v>
      </c>
    </row>
    <row r="3156" spans="1:14" x14ac:dyDescent="0.25">
      <c r="A3156" t="s">
        <v>6268</v>
      </c>
      <c r="B3156" t="s">
        <v>5400</v>
      </c>
      <c r="C3156" t="s">
        <v>156</v>
      </c>
      <c r="D3156" t="s">
        <v>21</v>
      </c>
      <c r="E3156">
        <v>98390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43465</v>
      </c>
      <c r="L3156" t="s">
        <v>26</v>
      </c>
      <c r="N3156" t="s">
        <v>24</v>
      </c>
    </row>
    <row r="3157" spans="1:14" x14ac:dyDescent="0.25">
      <c r="A3157" t="s">
        <v>111</v>
      </c>
      <c r="B3157" t="s">
        <v>6269</v>
      </c>
      <c r="C3157" t="s">
        <v>215</v>
      </c>
      <c r="D3157" t="s">
        <v>21</v>
      </c>
      <c r="E3157">
        <v>98003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43465</v>
      </c>
      <c r="L3157" t="s">
        <v>26</v>
      </c>
      <c r="N3157" t="s">
        <v>24</v>
      </c>
    </row>
    <row r="3158" spans="1:14" x14ac:dyDescent="0.25">
      <c r="A3158" t="s">
        <v>3678</v>
      </c>
      <c r="B3158" t="s">
        <v>6270</v>
      </c>
      <c r="C3158" t="s">
        <v>145</v>
      </c>
      <c r="D3158" t="s">
        <v>21</v>
      </c>
      <c r="E3158">
        <v>98387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43465</v>
      </c>
      <c r="L3158" t="s">
        <v>26</v>
      </c>
      <c r="N3158" t="s">
        <v>24</v>
      </c>
    </row>
    <row r="3159" spans="1:14" x14ac:dyDescent="0.25">
      <c r="A3159" t="s">
        <v>6271</v>
      </c>
      <c r="B3159" t="s">
        <v>6272</v>
      </c>
      <c r="C3159" t="s">
        <v>34</v>
      </c>
      <c r="D3159" t="s">
        <v>21</v>
      </c>
      <c r="E3159">
        <v>98665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43465</v>
      </c>
      <c r="L3159" t="s">
        <v>26</v>
      </c>
      <c r="N3159" t="s">
        <v>24</v>
      </c>
    </row>
    <row r="3160" spans="1:14" x14ac:dyDescent="0.25">
      <c r="A3160" t="s">
        <v>6273</v>
      </c>
      <c r="B3160" t="s">
        <v>6274</v>
      </c>
      <c r="C3160" t="s">
        <v>34</v>
      </c>
      <c r="D3160" t="s">
        <v>21</v>
      </c>
      <c r="E3160">
        <v>98660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43465</v>
      </c>
      <c r="L3160" t="s">
        <v>26</v>
      </c>
      <c r="N3160" t="s">
        <v>24</v>
      </c>
    </row>
    <row r="3161" spans="1:14" x14ac:dyDescent="0.25">
      <c r="A3161" t="s">
        <v>6275</v>
      </c>
      <c r="B3161" t="s">
        <v>6276</v>
      </c>
      <c r="C3161" t="s">
        <v>165</v>
      </c>
      <c r="D3161" t="s">
        <v>21</v>
      </c>
      <c r="E3161">
        <v>98373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43465</v>
      </c>
      <c r="L3161" t="s">
        <v>26</v>
      </c>
      <c r="N3161" t="s">
        <v>24</v>
      </c>
    </row>
    <row r="3162" spans="1:14" x14ac:dyDescent="0.25">
      <c r="A3162" t="s">
        <v>6277</v>
      </c>
      <c r="B3162" t="s">
        <v>6278</v>
      </c>
      <c r="C3162" t="s">
        <v>165</v>
      </c>
      <c r="D3162" t="s">
        <v>21</v>
      </c>
      <c r="E3162">
        <v>98373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43465</v>
      </c>
      <c r="L3162" t="s">
        <v>26</v>
      </c>
      <c r="N3162" t="s">
        <v>24</v>
      </c>
    </row>
    <row r="3163" spans="1:14" x14ac:dyDescent="0.25">
      <c r="A3163" t="s">
        <v>6279</v>
      </c>
      <c r="B3163" t="s">
        <v>6280</v>
      </c>
      <c r="C3163" t="s">
        <v>165</v>
      </c>
      <c r="D3163" t="s">
        <v>21</v>
      </c>
      <c r="E3163">
        <v>98371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43465</v>
      </c>
      <c r="L3163" t="s">
        <v>26</v>
      </c>
      <c r="N3163" t="s">
        <v>24</v>
      </c>
    </row>
    <row r="3164" spans="1:14" x14ac:dyDescent="0.25">
      <c r="A3164" t="s">
        <v>242</v>
      </c>
      <c r="B3164" t="s">
        <v>2367</v>
      </c>
      <c r="C3164" t="s">
        <v>261</v>
      </c>
      <c r="D3164" t="s">
        <v>21</v>
      </c>
      <c r="E3164">
        <v>99202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43465</v>
      </c>
      <c r="L3164" t="s">
        <v>26</v>
      </c>
      <c r="N3164" t="s">
        <v>24</v>
      </c>
    </row>
    <row r="3165" spans="1:14" x14ac:dyDescent="0.25">
      <c r="A3165" t="s">
        <v>316</v>
      </c>
      <c r="B3165" t="s">
        <v>6281</v>
      </c>
      <c r="C3165" t="s">
        <v>215</v>
      </c>
      <c r="D3165" t="s">
        <v>21</v>
      </c>
      <c r="E3165">
        <v>98023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43465</v>
      </c>
      <c r="L3165" t="s">
        <v>26</v>
      </c>
      <c r="N3165" t="s">
        <v>24</v>
      </c>
    </row>
    <row r="3166" spans="1:14" x14ac:dyDescent="0.25">
      <c r="A3166" t="s">
        <v>6282</v>
      </c>
      <c r="B3166" t="s">
        <v>6283</v>
      </c>
      <c r="C3166" t="s">
        <v>3762</v>
      </c>
      <c r="D3166" t="s">
        <v>21</v>
      </c>
      <c r="E3166">
        <v>98501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43465</v>
      </c>
      <c r="L3166" t="s">
        <v>26</v>
      </c>
      <c r="N3166" t="s">
        <v>24</v>
      </c>
    </row>
    <row r="3167" spans="1:14" x14ac:dyDescent="0.25">
      <c r="A3167" t="s">
        <v>356</v>
      </c>
      <c r="B3167" t="s">
        <v>6284</v>
      </c>
      <c r="C3167" t="s">
        <v>34</v>
      </c>
      <c r="D3167" t="s">
        <v>21</v>
      </c>
      <c r="E3167">
        <v>98661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43465</v>
      </c>
      <c r="L3167" t="s">
        <v>26</v>
      </c>
      <c r="N3167" t="s">
        <v>24</v>
      </c>
    </row>
    <row r="3168" spans="1:14" x14ac:dyDescent="0.25">
      <c r="A3168" t="s">
        <v>6285</v>
      </c>
      <c r="B3168" t="s">
        <v>6286</v>
      </c>
      <c r="C3168" t="s">
        <v>34</v>
      </c>
      <c r="D3168" t="s">
        <v>21</v>
      </c>
      <c r="E3168">
        <v>98662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43465</v>
      </c>
      <c r="L3168" t="s">
        <v>26</v>
      </c>
      <c r="N3168" t="s">
        <v>24</v>
      </c>
    </row>
    <row r="3169" spans="1:14" x14ac:dyDescent="0.25">
      <c r="A3169" t="s">
        <v>6287</v>
      </c>
      <c r="B3169" t="s">
        <v>6288</v>
      </c>
      <c r="C3169" t="s">
        <v>221</v>
      </c>
      <c r="D3169" t="s">
        <v>21</v>
      </c>
      <c r="E3169">
        <v>98607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43465</v>
      </c>
      <c r="L3169" t="s">
        <v>26</v>
      </c>
      <c r="N3169" t="s">
        <v>24</v>
      </c>
    </row>
    <row r="3170" spans="1:14" x14ac:dyDescent="0.25">
      <c r="A3170" t="s">
        <v>3141</v>
      </c>
      <c r="B3170" t="s">
        <v>6289</v>
      </c>
      <c r="C3170" t="s">
        <v>221</v>
      </c>
      <c r="D3170" t="s">
        <v>21</v>
      </c>
      <c r="E3170">
        <v>98607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43465</v>
      </c>
      <c r="L3170" t="s">
        <v>26</v>
      </c>
      <c r="N3170" t="s">
        <v>24</v>
      </c>
    </row>
    <row r="3171" spans="1:14" x14ac:dyDescent="0.25">
      <c r="A3171" t="s">
        <v>683</v>
      </c>
      <c r="B3171" t="s">
        <v>6290</v>
      </c>
      <c r="C3171" t="s">
        <v>34</v>
      </c>
      <c r="D3171" t="s">
        <v>21</v>
      </c>
      <c r="E3171">
        <v>98665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43465</v>
      </c>
      <c r="L3171" t="s">
        <v>26</v>
      </c>
      <c r="N3171" t="s">
        <v>24</v>
      </c>
    </row>
    <row r="3172" spans="1:14" x14ac:dyDescent="0.25">
      <c r="A3172" t="s">
        <v>207</v>
      </c>
      <c r="B3172" t="s">
        <v>6291</v>
      </c>
      <c r="C3172" t="s">
        <v>165</v>
      </c>
      <c r="D3172" t="s">
        <v>21</v>
      </c>
      <c r="E3172">
        <v>98375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43465</v>
      </c>
      <c r="L3172" t="s">
        <v>26</v>
      </c>
      <c r="N3172" t="s">
        <v>24</v>
      </c>
    </row>
    <row r="3173" spans="1:14" x14ac:dyDescent="0.25">
      <c r="A3173" t="s">
        <v>683</v>
      </c>
      <c r="B3173" t="s">
        <v>6292</v>
      </c>
      <c r="C3173" t="s">
        <v>215</v>
      </c>
      <c r="D3173" t="s">
        <v>21</v>
      </c>
      <c r="E3173">
        <v>98003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43465</v>
      </c>
      <c r="L3173" t="s">
        <v>26</v>
      </c>
      <c r="N3173" t="s">
        <v>24</v>
      </c>
    </row>
    <row r="3174" spans="1:14" x14ac:dyDescent="0.25">
      <c r="A3174" t="s">
        <v>3141</v>
      </c>
      <c r="B3174" t="s">
        <v>6293</v>
      </c>
      <c r="C3174" t="s">
        <v>165</v>
      </c>
      <c r="D3174" t="s">
        <v>21</v>
      </c>
      <c r="E3174">
        <v>98371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43465</v>
      </c>
      <c r="L3174" t="s">
        <v>26</v>
      </c>
      <c r="N3174" t="s">
        <v>24</v>
      </c>
    </row>
    <row r="3175" spans="1:14" x14ac:dyDescent="0.25">
      <c r="A3175" t="s">
        <v>6294</v>
      </c>
      <c r="B3175" t="s">
        <v>6295</v>
      </c>
      <c r="C3175" t="s">
        <v>34</v>
      </c>
      <c r="D3175" t="s">
        <v>21</v>
      </c>
      <c r="E3175">
        <v>98662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43465</v>
      </c>
      <c r="L3175" t="s">
        <v>26</v>
      </c>
      <c r="N3175" t="s">
        <v>24</v>
      </c>
    </row>
    <row r="3176" spans="1:14" x14ac:dyDescent="0.25">
      <c r="A3176" t="s">
        <v>6296</v>
      </c>
      <c r="B3176" t="s">
        <v>6297</v>
      </c>
      <c r="C3176" t="s">
        <v>1732</v>
      </c>
      <c r="D3176" t="s">
        <v>21</v>
      </c>
      <c r="E3176">
        <v>98271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43465</v>
      </c>
      <c r="L3176" t="s">
        <v>26</v>
      </c>
      <c r="N3176" t="s">
        <v>24</v>
      </c>
    </row>
    <row r="3177" spans="1:14" x14ac:dyDescent="0.25">
      <c r="A3177" t="s">
        <v>4442</v>
      </c>
      <c r="B3177" t="s">
        <v>6298</v>
      </c>
      <c r="C3177" t="s">
        <v>34</v>
      </c>
      <c r="D3177" t="s">
        <v>21</v>
      </c>
      <c r="E3177">
        <v>98662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43465</v>
      </c>
      <c r="L3177" t="s">
        <v>26</v>
      </c>
      <c r="N3177" t="s">
        <v>24</v>
      </c>
    </row>
    <row r="3178" spans="1:14" x14ac:dyDescent="0.25">
      <c r="A3178" t="s">
        <v>6299</v>
      </c>
      <c r="B3178" t="s">
        <v>6300</v>
      </c>
      <c r="C3178" t="s">
        <v>34</v>
      </c>
      <c r="D3178" t="s">
        <v>21</v>
      </c>
      <c r="E3178">
        <v>98661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43465</v>
      </c>
      <c r="L3178" t="s">
        <v>26</v>
      </c>
      <c r="N3178" t="s">
        <v>24</v>
      </c>
    </row>
    <row r="3179" spans="1:14" x14ac:dyDescent="0.25">
      <c r="A3179" t="s">
        <v>6301</v>
      </c>
      <c r="B3179" t="s">
        <v>6302</v>
      </c>
      <c r="C3179" t="s">
        <v>215</v>
      </c>
      <c r="D3179" t="s">
        <v>21</v>
      </c>
      <c r="E3179">
        <v>98003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43465</v>
      </c>
      <c r="L3179" t="s">
        <v>26</v>
      </c>
      <c r="N3179" t="s">
        <v>24</v>
      </c>
    </row>
    <row r="3180" spans="1:14" x14ac:dyDescent="0.25">
      <c r="A3180" t="s">
        <v>6303</v>
      </c>
      <c r="B3180" t="s">
        <v>6304</v>
      </c>
      <c r="C3180" t="s">
        <v>215</v>
      </c>
      <c r="D3180" t="s">
        <v>21</v>
      </c>
      <c r="E3180">
        <v>98023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43465</v>
      </c>
      <c r="L3180" t="s">
        <v>26</v>
      </c>
      <c r="N3180" t="s">
        <v>24</v>
      </c>
    </row>
    <row r="3181" spans="1:14" x14ac:dyDescent="0.25">
      <c r="A3181" t="s">
        <v>685</v>
      </c>
      <c r="B3181" t="s">
        <v>6305</v>
      </c>
      <c r="C3181" t="s">
        <v>34</v>
      </c>
      <c r="D3181" t="s">
        <v>21</v>
      </c>
      <c r="E3181">
        <v>98686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43465</v>
      </c>
      <c r="L3181" t="s">
        <v>26</v>
      </c>
      <c r="N3181" t="s">
        <v>24</v>
      </c>
    </row>
    <row r="3182" spans="1:14" x14ac:dyDescent="0.25">
      <c r="A3182" t="s">
        <v>6306</v>
      </c>
      <c r="B3182" t="s">
        <v>6307</v>
      </c>
      <c r="C3182" t="s">
        <v>261</v>
      </c>
      <c r="D3182" t="s">
        <v>21</v>
      </c>
      <c r="E3182">
        <v>99205</v>
      </c>
      <c r="F3182" t="s">
        <v>23</v>
      </c>
      <c r="G3182" t="s">
        <v>23</v>
      </c>
      <c r="H3182" t="s">
        <v>24</v>
      </c>
      <c r="I3182" t="s">
        <v>24</v>
      </c>
      <c r="J3182" t="s">
        <v>25</v>
      </c>
      <c r="K3182" s="1">
        <v>43465</v>
      </c>
      <c r="L3182" t="s">
        <v>26</v>
      </c>
      <c r="N3182" t="s">
        <v>24</v>
      </c>
    </row>
    <row r="3183" spans="1:14" x14ac:dyDescent="0.25">
      <c r="A3183" t="s">
        <v>6308</v>
      </c>
      <c r="B3183" t="s">
        <v>6309</v>
      </c>
      <c r="C3183" t="s">
        <v>34</v>
      </c>
      <c r="D3183" t="s">
        <v>21</v>
      </c>
      <c r="E3183">
        <v>98661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43465</v>
      </c>
      <c r="L3183" t="s">
        <v>26</v>
      </c>
      <c r="N3183" t="s">
        <v>24</v>
      </c>
    </row>
    <row r="3184" spans="1:14" x14ac:dyDescent="0.25">
      <c r="A3184" t="s">
        <v>556</v>
      </c>
      <c r="B3184" t="s">
        <v>6310</v>
      </c>
      <c r="C3184" t="s">
        <v>156</v>
      </c>
      <c r="D3184" t="s">
        <v>21</v>
      </c>
      <c r="E3184">
        <v>98390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43465</v>
      </c>
      <c r="L3184" t="s">
        <v>26</v>
      </c>
      <c r="N3184" t="s">
        <v>24</v>
      </c>
    </row>
    <row r="3185" spans="1:14" x14ac:dyDescent="0.25">
      <c r="A3185" t="s">
        <v>6311</v>
      </c>
      <c r="B3185" t="s">
        <v>6312</v>
      </c>
      <c r="C3185" t="s">
        <v>34</v>
      </c>
      <c r="D3185" t="s">
        <v>21</v>
      </c>
      <c r="E3185">
        <v>98662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43465</v>
      </c>
      <c r="L3185" t="s">
        <v>26</v>
      </c>
      <c r="N3185" t="s">
        <v>24</v>
      </c>
    </row>
    <row r="3186" spans="1:14" x14ac:dyDescent="0.25">
      <c r="A3186" t="s">
        <v>6313</v>
      </c>
      <c r="B3186" t="s">
        <v>6314</v>
      </c>
      <c r="C3186" t="s">
        <v>186</v>
      </c>
      <c r="D3186" t="s">
        <v>21</v>
      </c>
      <c r="E3186">
        <v>98823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43464</v>
      </c>
      <c r="L3186" t="s">
        <v>26</v>
      </c>
      <c r="N3186" t="s">
        <v>24</v>
      </c>
    </row>
    <row r="3187" spans="1:14" x14ac:dyDescent="0.25">
      <c r="A3187" t="s">
        <v>6315</v>
      </c>
      <c r="B3187" t="s">
        <v>6316</v>
      </c>
      <c r="C3187" t="s">
        <v>186</v>
      </c>
      <c r="D3187" t="s">
        <v>21</v>
      </c>
      <c r="E3187">
        <v>98823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43464</v>
      </c>
      <c r="L3187" t="s">
        <v>26</v>
      </c>
      <c r="N3187" t="s">
        <v>24</v>
      </c>
    </row>
    <row r="3188" spans="1:14" x14ac:dyDescent="0.25">
      <c r="A3188" t="s">
        <v>6317</v>
      </c>
      <c r="B3188" t="s">
        <v>6318</v>
      </c>
      <c r="C3188" t="s">
        <v>29</v>
      </c>
      <c r="D3188" t="s">
        <v>21</v>
      </c>
      <c r="E3188">
        <v>98801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43464</v>
      </c>
      <c r="L3188" t="s">
        <v>26</v>
      </c>
      <c r="N3188" t="s">
        <v>24</v>
      </c>
    </row>
    <row r="3189" spans="1:14" x14ac:dyDescent="0.25">
      <c r="A3189" t="s">
        <v>2050</v>
      </c>
      <c r="B3189" t="s">
        <v>6319</v>
      </c>
      <c r="C3189" t="s">
        <v>1283</v>
      </c>
      <c r="D3189" t="s">
        <v>21</v>
      </c>
      <c r="E3189">
        <v>98802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43464</v>
      </c>
      <c r="L3189" t="s">
        <v>26</v>
      </c>
      <c r="N3189" t="s">
        <v>24</v>
      </c>
    </row>
    <row r="3190" spans="1:14" x14ac:dyDescent="0.25">
      <c r="A3190" t="s">
        <v>6320</v>
      </c>
      <c r="B3190" t="s">
        <v>6321</v>
      </c>
      <c r="C3190" t="s">
        <v>29</v>
      </c>
      <c r="D3190" t="s">
        <v>21</v>
      </c>
      <c r="E3190">
        <v>98801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43464</v>
      </c>
      <c r="L3190" t="s">
        <v>26</v>
      </c>
      <c r="N3190" t="s">
        <v>24</v>
      </c>
    </row>
    <row r="3191" spans="1:14" x14ac:dyDescent="0.25">
      <c r="A3191" t="s">
        <v>6322</v>
      </c>
      <c r="B3191" t="s">
        <v>6323</v>
      </c>
      <c r="C3191" t="s">
        <v>2288</v>
      </c>
      <c r="D3191" t="s">
        <v>21</v>
      </c>
      <c r="E3191">
        <v>98847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43464</v>
      </c>
      <c r="L3191" t="s">
        <v>26</v>
      </c>
      <c r="N3191" t="s">
        <v>24</v>
      </c>
    </row>
    <row r="3192" spans="1:14" x14ac:dyDescent="0.25">
      <c r="A3192" t="s">
        <v>6324</v>
      </c>
      <c r="B3192" t="s">
        <v>6325</v>
      </c>
      <c r="C3192" t="s">
        <v>29</v>
      </c>
      <c r="D3192" t="s">
        <v>21</v>
      </c>
      <c r="E3192">
        <v>98802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43464</v>
      </c>
      <c r="L3192" t="s">
        <v>26</v>
      </c>
      <c r="N3192" t="s">
        <v>24</v>
      </c>
    </row>
    <row r="3193" spans="1:14" x14ac:dyDescent="0.25">
      <c r="A3193" t="s">
        <v>556</v>
      </c>
      <c r="B3193" t="s">
        <v>6326</v>
      </c>
      <c r="C3193" t="s">
        <v>29</v>
      </c>
      <c r="D3193" t="s">
        <v>21</v>
      </c>
      <c r="E3193">
        <v>98801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43464</v>
      </c>
      <c r="L3193" t="s">
        <v>26</v>
      </c>
      <c r="N3193" t="s">
        <v>24</v>
      </c>
    </row>
    <row r="3194" spans="1:14" x14ac:dyDescent="0.25">
      <c r="A3194" t="s">
        <v>6327</v>
      </c>
      <c r="B3194" t="s">
        <v>4816</v>
      </c>
      <c r="C3194" t="s">
        <v>266</v>
      </c>
      <c r="D3194" t="s">
        <v>21</v>
      </c>
      <c r="E3194">
        <v>98002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43462</v>
      </c>
      <c r="L3194" t="s">
        <v>26</v>
      </c>
      <c r="N3194" t="s">
        <v>24</v>
      </c>
    </row>
    <row r="3195" spans="1:14" x14ac:dyDescent="0.25">
      <c r="A3195" t="s">
        <v>6328</v>
      </c>
      <c r="B3195" t="s">
        <v>6329</v>
      </c>
      <c r="C3195" t="s">
        <v>209</v>
      </c>
      <c r="D3195" t="s">
        <v>21</v>
      </c>
      <c r="E3195">
        <v>98031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43462</v>
      </c>
      <c r="L3195" t="s">
        <v>26</v>
      </c>
      <c r="N3195" t="s">
        <v>24</v>
      </c>
    </row>
    <row r="3196" spans="1:14" x14ac:dyDescent="0.25">
      <c r="A3196" t="s">
        <v>1056</v>
      </c>
      <c r="B3196" t="s">
        <v>1057</v>
      </c>
      <c r="C3196" t="s">
        <v>209</v>
      </c>
      <c r="D3196" t="s">
        <v>21</v>
      </c>
      <c r="E3196">
        <v>98032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43462</v>
      </c>
      <c r="L3196" t="s">
        <v>26</v>
      </c>
      <c r="N3196" t="s">
        <v>24</v>
      </c>
    </row>
    <row r="3197" spans="1:14" x14ac:dyDescent="0.25">
      <c r="A3197" t="s">
        <v>6330</v>
      </c>
      <c r="B3197" t="s">
        <v>6331</v>
      </c>
      <c r="C3197" t="s">
        <v>293</v>
      </c>
      <c r="D3197" t="s">
        <v>21</v>
      </c>
      <c r="E3197">
        <v>98270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43462</v>
      </c>
      <c r="L3197" t="s">
        <v>26</v>
      </c>
      <c r="N3197" t="s">
        <v>24</v>
      </c>
    </row>
    <row r="3198" spans="1:14" x14ac:dyDescent="0.25">
      <c r="A3198" t="s">
        <v>6332</v>
      </c>
      <c r="B3198" t="s">
        <v>6333</v>
      </c>
      <c r="C3198" t="s">
        <v>266</v>
      </c>
      <c r="D3198" t="s">
        <v>21</v>
      </c>
      <c r="E3198">
        <v>98002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43462</v>
      </c>
      <c r="L3198" t="s">
        <v>26</v>
      </c>
      <c r="N3198" t="s">
        <v>24</v>
      </c>
    </row>
    <row r="3199" spans="1:14" x14ac:dyDescent="0.25">
      <c r="A3199" t="s">
        <v>6334</v>
      </c>
      <c r="B3199" t="s">
        <v>6335</v>
      </c>
      <c r="C3199" t="s">
        <v>293</v>
      </c>
      <c r="D3199" t="s">
        <v>21</v>
      </c>
      <c r="E3199">
        <v>98270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43462</v>
      </c>
      <c r="L3199" t="s">
        <v>26</v>
      </c>
      <c r="N3199" t="s">
        <v>24</v>
      </c>
    </row>
    <row r="3200" spans="1:14" x14ac:dyDescent="0.25">
      <c r="A3200" t="s">
        <v>6336</v>
      </c>
      <c r="B3200" t="s">
        <v>6337</v>
      </c>
      <c r="C3200" t="s">
        <v>266</v>
      </c>
      <c r="D3200" t="s">
        <v>21</v>
      </c>
      <c r="E3200">
        <v>98002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43462</v>
      </c>
      <c r="L3200" t="s">
        <v>26</v>
      </c>
      <c r="N3200" t="s">
        <v>24</v>
      </c>
    </row>
    <row r="3201" spans="1:14" x14ac:dyDescent="0.25">
      <c r="A3201" t="s">
        <v>242</v>
      </c>
      <c r="B3201" t="s">
        <v>6338</v>
      </c>
      <c r="C3201" t="s">
        <v>4227</v>
      </c>
      <c r="D3201" t="s">
        <v>21</v>
      </c>
      <c r="E3201">
        <v>98109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43462</v>
      </c>
      <c r="L3201" t="s">
        <v>26</v>
      </c>
      <c r="N3201" t="s">
        <v>24</v>
      </c>
    </row>
    <row r="3202" spans="1:14" x14ac:dyDescent="0.25">
      <c r="A3202" t="s">
        <v>583</v>
      </c>
      <c r="B3202" t="s">
        <v>6339</v>
      </c>
      <c r="C3202" t="s">
        <v>532</v>
      </c>
      <c r="D3202" t="s">
        <v>21</v>
      </c>
      <c r="E3202">
        <v>98528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43462</v>
      </c>
      <c r="L3202" t="s">
        <v>26</v>
      </c>
      <c r="N3202" t="s">
        <v>24</v>
      </c>
    </row>
    <row r="3203" spans="1:14" x14ac:dyDescent="0.25">
      <c r="A3203" t="s">
        <v>6340</v>
      </c>
      <c r="B3203" t="s">
        <v>6341</v>
      </c>
      <c r="C3203" t="s">
        <v>1023</v>
      </c>
      <c r="D3203" t="s">
        <v>21</v>
      </c>
      <c r="E3203">
        <v>98541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43462</v>
      </c>
      <c r="L3203" t="s">
        <v>26</v>
      </c>
      <c r="N3203" t="s">
        <v>24</v>
      </c>
    </row>
    <row r="3204" spans="1:14" x14ac:dyDescent="0.25">
      <c r="A3204" t="s">
        <v>6342</v>
      </c>
      <c r="B3204" t="s">
        <v>6343</v>
      </c>
      <c r="C3204" t="s">
        <v>266</v>
      </c>
      <c r="D3204" t="s">
        <v>21</v>
      </c>
      <c r="E3204">
        <v>98002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43462</v>
      </c>
      <c r="L3204" t="s">
        <v>26</v>
      </c>
      <c r="N3204" t="s">
        <v>24</v>
      </c>
    </row>
    <row r="3205" spans="1:14" x14ac:dyDescent="0.25">
      <c r="A3205" t="s">
        <v>6344</v>
      </c>
      <c r="B3205" t="s">
        <v>6345</v>
      </c>
      <c r="C3205" t="s">
        <v>6346</v>
      </c>
      <c r="D3205" t="s">
        <v>21</v>
      </c>
      <c r="E3205">
        <v>98561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43462</v>
      </c>
      <c r="L3205" t="s">
        <v>26</v>
      </c>
      <c r="N3205" t="s">
        <v>24</v>
      </c>
    </row>
    <row r="3206" spans="1:14" x14ac:dyDescent="0.25">
      <c r="A3206" t="s">
        <v>77</v>
      </c>
      <c r="B3206" t="s">
        <v>6347</v>
      </c>
      <c r="C3206" t="s">
        <v>266</v>
      </c>
      <c r="D3206" t="s">
        <v>21</v>
      </c>
      <c r="E3206">
        <v>98002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43462</v>
      </c>
      <c r="L3206" t="s">
        <v>26</v>
      </c>
      <c r="N3206" t="s">
        <v>24</v>
      </c>
    </row>
    <row r="3207" spans="1:14" x14ac:dyDescent="0.25">
      <c r="A3207" t="s">
        <v>6348</v>
      </c>
      <c r="B3207" t="s">
        <v>6349</v>
      </c>
      <c r="C3207" t="s">
        <v>209</v>
      </c>
      <c r="D3207" t="s">
        <v>21</v>
      </c>
      <c r="E3207">
        <v>98031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43462</v>
      </c>
      <c r="L3207" t="s">
        <v>26</v>
      </c>
      <c r="N3207" t="s">
        <v>24</v>
      </c>
    </row>
    <row r="3208" spans="1:14" x14ac:dyDescent="0.25">
      <c r="A3208" t="s">
        <v>6350</v>
      </c>
      <c r="B3208" t="s">
        <v>6351</v>
      </c>
      <c r="C3208" t="s">
        <v>34</v>
      </c>
      <c r="D3208" t="s">
        <v>21</v>
      </c>
      <c r="E3208">
        <v>98661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43461</v>
      </c>
      <c r="L3208" t="s">
        <v>26</v>
      </c>
      <c r="N3208" t="s">
        <v>24</v>
      </c>
    </row>
    <row r="3209" spans="1:14" x14ac:dyDescent="0.25">
      <c r="A3209" t="s">
        <v>6352</v>
      </c>
      <c r="B3209" t="s">
        <v>6353</v>
      </c>
      <c r="C3209" t="s">
        <v>286</v>
      </c>
      <c r="D3209" t="s">
        <v>21</v>
      </c>
      <c r="E3209">
        <v>98502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43461</v>
      </c>
      <c r="L3209" t="s">
        <v>26</v>
      </c>
      <c r="N3209" t="s">
        <v>24</v>
      </c>
    </row>
    <row r="3210" spans="1:14" x14ac:dyDescent="0.25">
      <c r="A3210" t="s">
        <v>6354</v>
      </c>
      <c r="B3210" t="s">
        <v>6355</v>
      </c>
      <c r="C3210" t="s">
        <v>34</v>
      </c>
      <c r="D3210" t="s">
        <v>21</v>
      </c>
      <c r="E3210">
        <v>98686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43461</v>
      </c>
      <c r="L3210" t="s">
        <v>26</v>
      </c>
      <c r="N3210" t="s">
        <v>24</v>
      </c>
    </row>
    <row r="3211" spans="1:14" x14ac:dyDescent="0.25">
      <c r="A3211" t="s">
        <v>2926</v>
      </c>
      <c r="B3211" t="s">
        <v>2927</v>
      </c>
      <c r="C3211" t="s">
        <v>37</v>
      </c>
      <c r="D3211" t="s">
        <v>21</v>
      </c>
      <c r="E3211">
        <v>99336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43461</v>
      </c>
      <c r="L3211" t="s">
        <v>26</v>
      </c>
      <c r="N3211" t="s">
        <v>24</v>
      </c>
    </row>
    <row r="3212" spans="1:14" x14ac:dyDescent="0.25">
      <c r="A3212" t="s">
        <v>6356</v>
      </c>
      <c r="B3212" t="s">
        <v>6357</v>
      </c>
      <c r="C3212" t="s">
        <v>34</v>
      </c>
      <c r="D3212" t="s">
        <v>21</v>
      </c>
      <c r="E3212">
        <v>98662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43461</v>
      </c>
      <c r="L3212" t="s">
        <v>26</v>
      </c>
      <c r="N3212" t="s">
        <v>24</v>
      </c>
    </row>
    <row r="3213" spans="1:14" x14ac:dyDescent="0.25">
      <c r="A3213" t="s">
        <v>2928</v>
      </c>
      <c r="B3213" t="s">
        <v>2929</v>
      </c>
      <c r="C3213" t="s">
        <v>37</v>
      </c>
      <c r="D3213" t="s">
        <v>21</v>
      </c>
      <c r="E3213">
        <v>99336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43461</v>
      </c>
      <c r="L3213" t="s">
        <v>26</v>
      </c>
      <c r="N3213" t="s">
        <v>24</v>
      </c>
    </row>
    <row r="3214" spans="1:14" x14ac:dyDescent="0.25">
      <c r="A3214" t="s">
        <v>6358</v>
      </c>
      <c r="B3214" t="s">
        <v>6359</v>
      </c>
      <c r="C3214" t="s">
        <v>236</v>
      </c>
      <c r="D3214" t="s">
        <v>21</v>
      </c>
      <c r="E3214">
        <v>98404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43461</v>
      </c>
      <c r="L3214" t="s">
        <v>26</v>
      </c>
      <c r="N3214" t="s">
        <v>24</v>
      </c>
    </row>
    <row r="3215" spans="1:14" x14ac:dyDescent="0.25">
      <c r="A3215" t="s">
        <v>441</v>
      </c>
      <c r="B3215" t="s">
        <v>442</v>
      </c>
      <c r="C3215" t="s">
        <v>443</v>
      </c>
      <c r="D3215" t="s">
        <v>21</v>
      </c>
      <c r="E3215">
        <v>98059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43461</v>
      </c>
      <c r="L3215" t="s">
        <v>26</v>
      </c>
      <c r="N3215" t="s">
        <v>24</v>
      </c>
    </row>
    <row r="3216" spans="1:14" x14ac:dyDescent="0.25">
      <c r="A3216" t="s">
        <v>6360</v>
      </c>
      <c r="B3216" t="s">
        <v>6361</v>
      </c>
      <c r="C3216" t="s">
        <v>34</v>
      </c>
      <c r="D3216" t="s">
        <v>21</v>
      </c>
      <c r="E3216">
        <v>98685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43461</v>
      </c>
      <c r="L3216" t="s">
        <v>26</v>
      </c>
      <c r="N3216" t="s">
        <v>24</v>
      </c>
    </row>
    <row r="3217" spans="1:14" x14ac:dyDescent="0.25">
      <c r="A3217" t="s">
        <v>111</v>
      </c>
      <c r="B3217" t="s">
        <v>6362</v>
      </c>
      <c r="C3217" t="s">
        <v>236</v>
      </c>
      <c r="D3217" t="s">
        <v>21</v>
      </c>
      <c r="E3217">
        <v>98444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43461</v>
      </c>
      <c r="L3217" t="s">
        <v>26</v>
      </c>
      <c r="N3217" t="s">
        <v>24</v>
      </c>
    </row>
    <row r="3218" spans="1:14" x14ac:dyDescent="0.25">
      <c r="A3218" t="s">
        <v>773</v>
      </c>
      <c r="B3218" t="s">
        <v>6363</v>
      </c>
      <c r="C3218" t="s">
        <v>206</v>
      </c>
      <c r="D3218" t="s">
        <v>21</v>
      </c>
      <c r="E3218">
        <v>98272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43461</v>
      </c>
      <c r="L3218" t="s">
        <v>26</v>
      </c>
      <c r="N3218" t="s">
        <v>24</v>
      </c>
    </row>
    <row r="3219" spans="1:14" x14ac:dyDescent="0.25">
      <c r="A3219" t="s">
        <v>503</v>
      </c>
      <c r="B3219" t="s">
        <v>6364</v>
      </c>
      <c r="C3219" t="s">
        <v>236</v>
      </c>
      <c r="D3219" t="s">
        <v>21</v>
      </c>
      <c r="E3219">
        <v>98421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43461</v>
      </c>
      <c r="L3219" t="s">
        <v>26</v>
      </c>
      <c r="N3219" t="s">
        <v>24</v>
      </c>
    </row>
    <row r="3220" spans="1:14" x14ac:dyDescent="0.25">
      <c r="A3220" t="s">
        <v>2933</v>
      </c>
      <c r="B3220" t="s">
        <v>2934</v>
      </c>
      <c r="C3220" t="s">
        <v>37</v>
      </c>
      <c r="D3220" t="s">
        <v>21</v>
      </c>
      <c r="E3220">
        <v>99337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43461</v>
      </c>
      <c r="L3220" t="s">
        <v>26</v>
      </c>
      <c r="N3220" t="s">
        <v>24</v>
      </c>
    </row>
    <row r="3221" spans="1:14" x14ac:dyDescent="0.25">
      <c r="A3221" t="s">
        <v>6365</v>
      </c>
      <c r="B3221" t="s">
        <v>6366</v>
      </c>
      <c r="C3221" t="s">
        <v>34</v>
      </c>
      <c r="D3221" t="s">
        <v>21</v>
      </c>
      <c r="E3221">
        <v>98665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43461</v>
      </c>
      <c r="L3221" t="s">
        <v>26</v>
      </c>
      <c r="N3221" t="s">
        <v>24</v>
      </c>
    </row>
    <row r="3222" spans="1:14" x14ac:dyDescent="0.25">
      <c r="A3222" t="s">
        <v>2560</v>
      </c>
      <c r="B3222" t="s">
        <v>6367</v>
      </c>
      <c r="C3222" t="s">
        <v>34</v>
      </c>
      <c r="D3222" t="s">
        <v>21</v>
      </c>
      <c r="E3222">
        <v>98686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43461</v>
      </c>
      <c r="L3222" t="s">
        <v>26</v>
      </c>
      <c r="N3222" t="s">
        <v>24</v>
      </c>
    </row>
    <row r="3223" spans="1:14" x14ac:dyDescent="0.25">
      <c r="A3223" t="s">
        <v>6368</v>
      </c>
      <c r="B3223" t="s">
        <v>6369</v>
      </c>
      <c r="C3223" t="s">
        <v>1023</v>
      </c>
      <c r="D3223" t="s">
        <v>21</v>
      </c>
      <c r="E3223">
        <v>98541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43461</v>
      </c>
      <c r="L3223" t="s">
        <v>26</v>
      </c>
      <c r="N3223" t="s">
        <v>24</v>
      </c>
    </row>
    <row r="3224" spans="1:14" x14ac:dyDescent="0.25">
      <c r="A3224" t="s">
        <v>6370</v>
      </c>
      <c r="B3224" t="s">
        <v>6371</v>
      </c>
      <c r="C3224" t="s">
        <v>6372</v>
      </c>
      <c r="D3224" t="s">
        <v>21</v>
      </c>
      <c r="E3224">
        <v>98620</v>
      </c>
      <c r="F3224" t="s">
        <v>23</v>
      </c>
      <c r="G3224" t="s">
        <v>23</v>
      </c>
      <c r="H3224" t="s">
        <v>24</v>
      </c>
      <c r="I3224" t="s">
        <v>24</v>
      </c>
      <c r="J3224" t="s">
        <v>25</v>
      </c>
      <c r="K3224" s="1">
        <v>43461</v>
      </c>
      <c r="L3224" t="s">
        <v>26</v>
      </c>
      <c r="N3224" t="s">
        <v>24</v>
      </c>
    </row>
    <row r="3225" spans="1:14" x14ac:dyDescent="0.25">
      <c r="A3225" t="s">
        <v>413</v>
      </c>
      <c r="B3225" t="s">
        <v>6373</v>
      </c>
      <c r="C3225" t="s">
        <v>443</v>
      </c>
      <c r="D3225" t="s">
        <v>21</v>
      </c>
      <c r="E3225">
        <v>98058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43461</v>
      </c>
      <c r="L3225" t="s">
        <v>26</v>
      </c>
      <c r="N3225" t="s">
        <v>24</v>
      </c>
    </row>
    <row r="3226" spans="1:14" x14ac:dyDescent="0.25">
      <c r="A3226" t="s">
        <v>6374</v>
      </c>
      <c r="B3226" t="s">
        <v>6375</v>
      </c>
      <c r="C3226" t="s">
        <v>286</v>
      </c>
      <c r="D3226" t="s">
        <v>21</v>
      </c>
      <c r="E3226">
        <v>98502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43461</v>
      </c>
      <c r="L3226" t="s">
        <v>26</v>
      </c>
      <c r="N3226" t="s">
        <v>24</v>
      </c>
    </row>
    <row r="3227" spans="1:14" x14ac:dyDescent="0.25">
      <c r="A3227" t="s">
        <v>6376</v>
      </c>
      <c r="B3227" t="s">
        <v>6377</v>
      </c>
      <c r="C3227" t="s">
        <v>3874</v>
      </c>
      <c r="D3227" t="s">
        <v>21</v>
      </c>
      <c r="E3227">
        <v>98563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43461</v>
      </c>
      <c r="L3227" t="s">
        <v>26</v>
      </c>
      <c r="N3227" t="s">
        <v>24</v>
      </c>
    </row>
    <row r="3228" spans="1:14" x14ac:dyDescent="0.25">
      <c r="A3228" t="s">
        <v>6378</v>
      </c>
      <c r="B3228" t="s">
        <v>6379</v>
      </c>
      <c r="C3228" t="s">
        <v>34</v>
      </c>
      <c r="D3228" t="s">
        <v>21</v>
      </c>
      <c r="E3228">
        <v>98662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43461</v>
      </c>
      <c r="L3228" t="s">
        <v>26</v>
      </c>
      <c r="N3228" t="s">
        <v>24</v>
      </c>
    </row>
    <row r="3229" spans="1:14" x14ac:dyDescent="0.25">
      <c r="A3229" t="s">
        <v>2153</v>
      </c>
      <c r="B3229" t="s">
        <v>2154</v>
      </c>
      <c r="C3229" t="s">
        <v>2155</v>
      </c>
      <c r="D3229" t="s">
        <v>21</v>
      </c>
      <c r="E3229">
        <v>98605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43461</v>
      </c>
      <c r="L3229" t="s">
        <v>26</v>
      </c>
      <c r="N3229" t="s">
        <v>24</v>
      </c>
    </row>
    <row r="3230" spans="1:14" x14ac:dyDescent="0.25">
      <c r="A3230" t="s">
        <v>242</v>
      </c>
      <c r="B3230" t="s">
        <v>6380</v>
      </c>
      <c r="C3230" t="s">
        <v>34</v>
      </c>
      <c r="D3230" t="s">
        <v>21</v>
      </c>
      <c r="E3230">
        <v>98684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43461</v>
      </c>
      <c r="L3230" t="s">
        <v>26</v>
      </c>
      <c r="N3230" t="s">
        <v>24</v>
      </c>
    </row>
    <row r="3231" spans="1:14" x14ac:dyDescent="0.25">
      <c r="A3231" t="s">
        <v>6381</v>
      </c>
      <c r="B3231" t="s">
        <v>6382</v>
      </c>
      <c r="C3231" t="s">
        <v>6372</v>
      </c>
      <c r="D3231" t="s">
        <v>21</v>
      </c>
      <c r="E3231">
        <v>98620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43461</v>
      </c>
      <c r="L3231" t="s">
        <v>26</v>
      </c>
      <c r="N3231" t="s">
        <v>24</v>
      </c>
    </row>
    <row r="3232" spans="1:14" x14ac:dyDescent="0.25">
      <c r="A3232" t="s">
        <v>6383</v>
      </c>
      <c r="B3232" t="s">
        <v>6384</v>
      </c>
      <c r="C3232" t="s">
        <v>142</v>
      </c>
      <c r="D3232" t="s">
        <v>21</v>
      </c>
      <c r="E3232">
        <v>98902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43461</v>
      </c>
      <c r="L3232" t="s">
        <v>26</v>
      </c>
      <c r="N3232" t="s">
        <v>24</v>
      </c>
    </row>
    <row r="3233" spans="1:14" x14ac:dyDescent="0.25">
      <c r="A3233" t="s">
        <v>1417</v>
      </c>
      <c r="B3233" t="s">
        <v>6385</v>
      </c>
      <c r="C3233" t="s">
        <v>142</v>
      </c>
      <c r="D3233" t="s">
        <v>21</v>
      </c>
      <c r="E3233">
        <v>98902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43461</v>
      </c>
      <c r="L3233" t="s">
        <v>26</v>
      </c>
      <c r="N3233" t="s">
        <v>24</v>
      </c>
    </row>
    <row r="3234" spans="1:14" x14ac:dyDescent="0.25">
      <c r="A3234" t="s">
        <v>5067</v>
      </c>
      <c r="B3234" t="s">
        <v>6386</v>
      </c>
      <c r="C3234" t="s">
        <v>286</v>
      </c>
      <c r="D3234" t="s">
        <v>21</v>
      </c>
      <c r="E3234">
        <v>98516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43461</v>
      </c>
      <c r="L3234" t="s">
        <v>26</v>
      </c>
      <c r="N3234" t="s">
        <v>24</v>
      </c>
    </row>
    <row r="3235" spans="1:14" x14ac:dyDescent="0.25">
      <c r="A3235" t="s">
        <v>6387</v>
      </c>
      <c r="B3235" t="s">
        <v>6388</v>
      </c>
      <c r="C3235" t="s">
        <v>236</v>
      </c>
      <c r="D3235" t="s">
        <v>21</v>
      </c>
      <c r="E3235">
        <v>98405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43461</v>
      </c>
      <c r="L3235" t="s">
        <v>26</v>
      </c>
      <c r="N3235" t="s">
        <v>24</v>
      </c>
    </row>
    <row r="3236" spans="1:14" x14ac:dyDescent="0.25">
      <c r="A3236" t="s">
        <v>6390</v>
      </c>
      <c r="B3236" t="s">
        <v>6391</v>
      </c>
      <c r="C3236" t="s">
        <v>34</v>
      </c>
      <c r="D3236" t="s">
        <v>21</v>
      </c>
      <c r="E3236">
        <v>98661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43461</v>
      </c>
      <c r="L3236" t="s">
        <v>26</v>
      </c>
      <c r="N3236" t="s">
        <v>24</v>
      </c>
    </row>
    <row r="3237" spans="1:14" x14ac:dyDescent="0.25">
      <c r="A3237" t="s">
        <v>6392</v>
      </c>
      <c r="B3237" t="s">
        <v>6393</v>
      </c>
      <c r="C3237" t="s">
        <v>236</v>
      </c>
      <c r="D3237" t="s">
        <v>21</v>
      </c>
      <c r="E3237">
        <v>98444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43461</v>
      </c>
      <c r="L3237" t="s">
        <v>26</v>
      </c>
      <c r="N3237" t="s">
        <v>24</v>
      </c>
    </row>
    <row r="3238" spans="1:14" x14ac:dyDescent="0.25">
      <c r="A3238" t="s">
        <v>683</v>
      </c>
      <c r="B3238" t="s">
        <v>6394</v>
      </c>
      <c r="C3238" t="s">
        <v>34</v>
      </c>
      <c r="D3238" t="s">
        <v>21</v>
      </c>
      <c r="E3238">
        <v>98682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43461</v>
      </c>
      <c r="L3238" t="s">
        <v>26</v>
      </c>
      <c r="N3238" t="s">
        <v>24</v>
      </c>
    </row>
    <row r="3239" spans="1:14" x14ac:dyDescent="0.25">
      <c r="A3239" t="s">
        <v>6395</v>
      </c>
      <c r="B3239" t="s">
        <v>6396</v>
      </c>
      <c r="C3239" t="s">
        <v>142</v>
      </c>
      <c r="D3239" t="s">
        <v>21</v>
      </c>
      <c r="E3239">
        <v>98901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43461</v>
      </c>
      <c r="L3239" t="s">
        <v>26</v>
      </c>
      <c r="N3239" t="s">
        <v>24</v>
      </c>
    </row>
    <row r="3240" spans="1:14" x14ac:dyDescent="0.25">
      <c r="A3240" t="s">
        <v>6397</v>
      </c>
      <c r="B3240" t="s">
        <v>6398</v>
      </c>
      <c r="C3240" t="s">
        <v>443</v>
      </c>
      <c r="D3240" t="s">
        <v>21</v>
      </c>
      <c r="E3240">
        <v>98057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43461</v>
      </c>
      <c r="L3240" t="s">
        <v>26</v>
      </c>
      <c r="N3240" t="s">
        <v>24</v>
      </c>
    </row>
    <row r="3241" spans="1:14" x14ac:dyDescent="0.25">
      <c r="A3241" t="s">
        <v>405</v>
      </c>
      <c r="B3241" t="s">
        <v>6399</v>
      </c>
      <c r="C3241" t="s">
        <v>443</v>
      </c>
      <c r="D3241" t="s">
        <v>21</v>
      </c>
      <c r="E3241">
        <v>98055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43461</v>
      </c>
      <c r="L3241" t="s">
        <v>26</v>
      </c>
      <c r="N3241" t="s">
        <v>24</v>
      </c>
    </row>
    <row r="3242" spans="1:14" x14ac:dyDescent="0.25">
      <c r="A3242" t="s">
        <v>6400</v>
      </c>
      <c r="B3242" t="s">
        <v>6401</v>
      </c>
      <c r="C3242" t="s">
        <v>6372</v>
      </c>
      <c r="D3242" t="s">
        <v>21</v>
      </c>
      <c r="E3242">
        <v>98620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43461</v>
      </c>
      <c r="L3242" t="s">
        <v>26</v>
      </c>
      <c r="N3242" t="s">
        <v>24</v>
      </c>
    </row>
    <row r="3243" spans="1:14" x14ac:dyDescent="0.25">
      <c r="A3243" t="s">
        <v>6402</v>
      </c>
      <c r="B3243" t="s">
        <v>6403</v>
      </c>
      <c r="C3243" t="s">
        <v>34</v>
      </c>
      <c r="D3243" t="s">
        <v>21</v>
      </c>
      <c r="E3243">
        <v>98665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43461</v>
      </c>
      <c r="L3243" t="s">
        <v>26</v>
      </c>
      <c r="N3243" t="s">
        <v>24</v>
      </c>
    </row>
    <row r="3244" spans="1:14" x14ac:dyDescent="0.25">
      <c r="A3244" t="s">
        <v>6404</v>
      </c>
      <c r="B3244" t="s">
        <v>6405</v>
      </c>
      <c r="C3244" t="s">
        <v>6372</v>
      </c>
      <c r="D3244" t="s">
        <v>21</v>
      </c>
      <c r="E3244">
        <v>98620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43461</v>
      </c>
      <c r="L3244" t="s">
        <v>26</v>
      </c>
      <c r="N3244" t="s">
        <v>24</v>
      </c>
    </row>
    <row r="3245" spans="1:14" x14ac:dyDescent="0.25">
      <c r="A3245" t="s">
        <v>6406</v>
      </c>
      <c r="B3245" t="s">
        <v>6407</v>
      </c>
      <c r="C3245" t="s">
        <v>6408</v>
      </c>
      <c r="D3245" t="s">
        <v>21</v>
      </c>
      <c r="E3245">
        <v>98648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43461</v>
      </c>
      <c r="L3245" t="s">
        <v>26</v>
      </c>
      <c r="N3245" t="s">
        <v>24</v>
      </c>
    </row>
    <row r="3246" spans="1:14" x14ac:dyDescent="0.25">
      <c r="A3246" t="s">
        <v>6409</v>
      </c>
      <c r="B3246" t="s">
        <v>6410</v>
      </c>
      <c r="C3246" t="s">
        <v>142</v>
      </c>
      <c r="D3246" t="s">
        <v>21</v>
      </c>
      <c r="E3246">
        <v>98902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43461</v>
      </c>
      <c r="L3246" t="s">
        <v>26</v>
      </c>
      <c r="N3246" t="s">
        <v>24</v>
      </c>
    </row>
    <row r="3247" spans="1:14" x14ac:dyDescent="0.25">
      <c r="A3247" t="s">
        <v>5954</v>
      </c>
      <c r="B3247" t="s">
        <v>6411</v>
      </c>
      <c r="C3247" t="s">
        <v>142</v>
      </c>
      <c r="D3247" t="s">
        <v>21</v>
      </c>
      <c r="E3247">
        <v>98908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43461</v>
      </c>
      <c r="L3247" t="s">
        <v>26</v>
      </c>
      <c r="N3247" t="s">
        <v>24</v>
      </c>
    </row>
    <row r="3248" spans="1:14" x14ac:dyDescent="0.25">
      <c r="A3248" t="s">
        <v>6412</v>
      </c>
      <c r="B3248" t="s">
        <v>6413</v>
      </c>
      <c r="C3248" t="s">
        <v>142</v>
      </c>
      <c r="D3248" t="s">
        <v>21</v>
      </c>
      <c r="E3248">
        <v>98902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43461</v>
      </c>
      <c r="L3248" t="s">
        <v>26</v>
      </c>
      <c r="N3248" t="s">
        <v>24</v>
      </c>
    </row>
    <row r="3249" spans="1:14" x14ac:dyDescent="0.25">
      <c r="A3249" t="s">
        <v>6414</v>
      </c>
      <c r="B3249" t="s">
        <v>6415</v>
      </c>
      <c r="C3249" t="s">
        <v>1023</v>
      </c>
      <c r="D3249" t="s">
        <v>21</v>
      </c>
      <c r="E3249">
        <v>98541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43461</v>
      </c>
      <c r="L3249" t="s">
        <v>26</v>
      </c>
      <c r="N3249" t="s">
        <v>24</v>
      </c>
    </row>
    <row r="3250" spans="1:14" x14ac:dyDescent="0.25">
      <c r="A3250" t="s">
        <v>6416</v>
      </c>
      <c r="B3250" t="s">
        <v>6417</v>
      </c>
      <c r="C3250" t="s">
        <v>34</v>
      </c>
      <c r="D3250" t="s">
        <v>21</v>
      </c>
      <c r="E3250">
        <v>98685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43461</v>
      </c>
      <c r="L3250" t="s">
        <v>26</v>
      </c>
      <c r="N3250" t="s">
        <v>24</v>
      </c>
    </row>
    <row r="3251" spans="1:14" x14ac:dyDescent="0.25">
      <c r="A3251" t="s">
        <v>6418</v>
      </c>
      <c r="B3251" t="s">
        <v>6419</v>
      </c>
      <c r="C3251" t="s">
        <v>470</v>
      </c>
      <c r="D3251" t="s">
        <v>21</v>
      </c>
      <c r="E3251">
        <v>98166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43461</v>
      </c>
      <c r="L3251" t="s">
        <v>26</v>
      </c>
      <c r="N3251" t="s">
        <v>24</v>
      </c>
    </row>
    <row r="3252" spans="1:14" x14ac:dyDescent="0.25">
      <c r="A3252" t="s">
        <v>6420</v>
      </c>
      <c r="B3252" t="s">
        <v>6421</v>
      </c>
      <c r="C3252" t="s">
        <v>142</v>
      </c>
      <c r="D3252" t="s">
        <v>21</v>
      </c>
      <c r="E3252">
        <v>98902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43461</v>
      </c>
      <c r="L3252" t="s">
        <v>26</v>
      </c>
      <c r="N3252" t="s">
        <v>24</v>
      </c>
    </row>
    <row r="3253" spans="1:14" x14ac:dyDescent="0.25">
      <c r="A3253" t="s">
        <v>1117</v>
      </c>
      <c r="B3253" t="s">
        <v>6422</v>
      </c>
      <c r="C3253" t="s">
        <v>142</v>
      </c>
      <c r="D3253" t="s">
        <v>21</v>
      </c>
      <c r="E3253">
        <v>98903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43461</v>
      </c>
      <c r="L3253" t="s">
        <v>26</v>
      </c>
      <c r="N3253" t="s">
        <v>24</v>
      </c>
    </row>
    <row r="3254" spans="1:14" x14ac:dyDescent="0.25">
      <c r="A3254" t="s">
        <v>6423</v>
      </c>
      <c r="B3254" t="s">
        <v>6424</v>
      </c>
      <c r="C3254" t="s">
        <v>2155</v>
      </c>
      <c r="D3254" t="s">
        <v>21</v>
      </c>
      <c r="E3254">
        <v>98605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43461</v>
      </c>
      <c r="L3254" t="s">
        <v>26</v>
      </c>
      <c r="N3254" t="s">
        <v>24</v>
      </c>
    </row>
    <row r="3255" spans="1:14" x14ac:dyDescent="0.25">
      <c r="A3255" t="s">
        <v>6425</v>
      </c>
      <c r="B3255" t="s">
        <v>6426</v>
      </c>
      <c r="C3255" t="s">
        <v>4399</v>
      </c>
      <c r="D3255" t="s">
        <v>21</v>
      </c>
      <c r="E3255">
        <v>98110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43460</v>
      </c>
      <c r="L3255" t="s">
        <v>26</v>
      </c>
      <c r="N3255" t="s">
        <v>24</v>
      </c>
    </row>
    <row r="3256" spans="1:14" x14ac:dyDescent="0.25">
      <c r="A3256" t="s">
        <v>6427</v>
      </c>
      <c r="B3256" t="s">
        <v>6428</v>
      </c>
      <c r="C3256" t="s">
        <v>4399</v>
      </c>
      <c r="D3256" t="s">
        <v>21</v>
      </c>
      <c r="E3256">
        <v>98110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43460</v>
      </c>
      <c r="L3256" t="s">
        <v>26</v>
      </c>
      <c r="N3256" t="s">
        <v>24</v>
      </c>
    </row>
    <row r="3257" spans="1:14" x14ac:dyDescent="0.25">
      <c r="A3257" t="s">
        <v>6429</v>
      </c>
      <c r="B3257" t="s">
        <v>6430</v>
      </c>
      <c r="C3257" t="s">
        <v>4399</v>
      </c>
      <c r="D3257" t="s">
        <v>21</v>
      </c>
      <c r="E3257">
        <v>98110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43460</v>
      </c>
      <c r="L3257" t="s">
        <v>26</v>
      </c>
      <c r="N3257" t="s">
        <v>24</v>
      </c>
    </row>
    <row r="3258" spans="1:14" x14ac:dyDescent="0.25">
      <c r="A3258" t="s">
        <v>6431</v>
      </c>
      <c r="B3258" t="s">
        <v>6432</v>
      </c>
      <c r="C3258" t="s">
        <v>6433</v>
      </c>
      <c r="D3258" t="s">
        <v>21</v>
      </c>
      <c r="E3258">
        <v>98672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43460</v>
      </c>
      <c r="L3258" t="s">
        <v>26</v>
      </c>
      <c r="N3258" t="s">
        <v>24</v>
      </c>
    </row>
    <row r="3259" spans="1:14" x14ac:dyDescent="0.25">
      <c r="A3259" t="s">
        <v>6434</v>
      </c>
      <c r="B3259" t="s">
        <v>6435</v>
      </c>
      <c r="C3259" t="s">
        <v>4399</v>
      </c>
      <c r="D3259" t="s">
        <v>21</v>
      </c>
      <c r="E3259">
        <v>98110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43460</v>
      </c>
      <c r="L3259" t="s">
        <v>26</v>
      </c>
      <c r="N3259" t="s">
        <v>24</v>
      </c>
    </row>
    <row r="3260" spans="1:14" x14ac:dyDescent="0.25">
      <c r="A3260" t="s">
        <v>6436</v>
      </c>
      <c r="B3260" t="s">
        <v>6437</v>
      </c>
      <c r="C3260" t="s">
        <v>4399</v>
      </c>
      <c r="D3260" t="s">
        <v>21</v>
      </c>
      <c r="E3260">
        <v>98110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43460</v>
      </c>
      <c r="L3260" t="s">
        <v>26</v>
      </c>
      <c r="N3260" t="s">
        <v>24</v>
      </c>
    </row>
    <row r="3261" spans="1:14" x14ac:dyDescent="0.25">
      <c r="A3261" t="s">
        <v>6438</v>
      </c>
      <c r="B3261" t="s">
        <v>6439</v>
      </c>
      <c r="C3261" t="s">
        <v>6433</v>
      </c>
      <c r="D3261" t="s">
        <v>21</v>
      </c>
      <c r="E3261">
        <v>98672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43460</v>
      </c>
      <c r="L3261" t="s">
        <v>26</v>
      </c>
      <c r="N3261" t="s">
        <v>24</v>
      </c>
    </row>
    <row r="3262" spans="1:14" x14ac:dyDescent="0.25">
      <c r="A3262" t="s">
        <v>6440</v>
      </c>
      <c r="B3262" t="s">
        <v>6441</v>
      </c>
      <c r="C3262" t="s">
        <v>6442</v>
      </c>
      <c r="D3262" t="s">
        <v>21</v>
      </c>
      <c r="E3262">
        <v>98639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43460</v>
      </c>
      <c r="L3262" t="s">
        <v>26</v>
      </c>
      <c r="N3262" t="s">
        <v>24</v>
      </c>
    </row>
    <row r="3263" spans="1:14" x14ac:dyDescent="0.25">
      <c r="A3263" t="s">
        <v>6443</v>
      </c>
      <c r="B3263" t="s">
        <v>6444</v>
      </c>
      <c r="C3263" t="s">
        <v>246</v>
      </c>
      <c r="D3263" t="s">
        <v>21</v>
      </c>
      <c r="E3263">
        <v>98337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43460</v>
      </c>
      <c r="L3263" t="s">
        <v>26</v>
      </c>
      <c r="N3263" t="s">
        <v>24</v>
      </c>
    </row>
    <row r="3264" spans="1:14" x14ac:dyDescent="0.25">
      <c r="A3264" t="s">
        <v>6445</v>
      </c>
      <c r="B3264" t="s">
        <v>6446</v>
      </c>
      <c r="C3264" t="s">
        <v>6408</v>
      </c>
      <c r="D3264" t="s">
        <v>21</v>
      </c>
      <c r="E3264">
        <v>98648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43460</v>
      </c>
      <c r="L3264" t="s">
        <v>26</v>
      </c>
      <c r="N3264" t="s">
        <v>24</v>
      </c>
    </row>
    <row r="3265" spans="1:14" x14ac:dyDescent="0.25">
      <c r="A3265" t="s">
        <v>6447</v>
      </c>
      <c r="B3265" t="s">
        <v>6448</v>
      </c>
      <c r="C3265" t="s">
        <v>246</v>
      </c>
      <c r="D3265" t="s">
        <v>21</v>
      </c>
      <c r="E3265">
        <v>98310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43460</v>
      </c>
      <c r="L3265" t="s">
        <v>26</v>
      </c>
      <c r="N3265" t="s">
        <v>24</v>
      </c>
    </row>
    <row r="3266" spans="1:14" x14ac:dyDescent="0.25">
      <c r="A3266" t="s">
        <v>6449</v>
      </c>
      <c r="B3266" t="s">
        <v>6450</v>
      </c>
      <c r="C3266" t="s">
        <v>519</v>
      </c>
      <c r="D3266" t="s">
        <v>21</v>
      </c>
      <c r="E3266">
        <v>98671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43460</v>
      </c>
      <c r="L3266" t="s">
        <v>26</v>
      </c>
      <c r="N3266" t="s">
        <v>24</v>
      </c>
    </row>
    <row r="3267" spans="1:14" x14ac:dyDescent="0.25">
      <c r="A3267" t="s">
        <v>6451</v>
      </c>
      <c r="B3267" t="s">
        <v>6452</v>
      </c>
      <c r="C3267" t="s">
        <v>4399</v>
      </c>
      <c r="D3267" t="s">
        <v>21</v>
      </c>
      <c r="E3267">
        <v>98110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43460</v>
      </c>
      <c r="L3267" t="s">
        <v>26</v>
      </c>
      <c r="N3267" t="s">
        <v>24</v>
      </c>
    </row>
    <row r="3268" spans="1:14" x14ac:dyDescent="0.25">
      <c r="A3268" t="s">
        <v>6453</v>
      </c>
      <c r="B3268" t="s">
        <v>6454</v>
      </c>
      <c r="C3268" t="s">
        <v>6455</v>
      </c>
      <c r="D3268" t="s">
        <v>21</v>
      </c>
      <c r="E3268">
        <v>98635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43460</v>
      </c>
      <c r="L3268" t="s">
        <v>26</v>
      </c>
      <c r="N3268" t="s">
        <v>24</v>
      </c>
    </row>
    <row r="3269" spans="1:14" x14ac:dyDescent="0.25">
      <c r="A3269" t="s">
        <v>6456</v>
      </c>
      <c r="B3269" t="s">
        <v>6457</v>
      </c>
      <c r="C3269" t="s">
        <v>6408</v>
      </c>
      <c r="D3269" t="s">
        <v>21</v>
      </c>
      <c r="E3269">
        <v>98648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43460</v>
      </c>
      <c r="L3269" t="s">
        <v>26</v>
      </c>
      <c r="N3269" t="s">
        <v>24</v>
      </c>
    </row>
    <row r="3270" spans="1:14" x14ac:dyDescent="0.25">
      <c r="A3270" t="s">
        <v>6458</v>
      </c>
      <c r="B3270" t="s">
        <v>6459</v>
      </c>
      <c r="C3270" t="s">
        <v>246</v>
      </c>
      <c r="D3270" t="s">
        <v>21</v>
      </c>
      <c r="E3270">
        <v>98337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43460</v>
      </c>
      <c r="L3270" t="s">
        <v>26</v>
      </c>
      <c r="N3270" t="s">
        <v>24</v>
      </c>
    </row>
    <row r="3271" spans="1:14" x14ac:dyDescent="0.25">
      <c r="A3271" t="s">
        <v>6460</v>
      </c>
      <c r="B3271" t="s">
        <v>6461</v>
      </c>
      <c r="C3271" t="s">
        <v>6433</v>
      </c>
      <c r="D3271" t="s">
        <v>21</v>
      </c>
      <c r="E3271">
        <v>98672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43460</v>
      </c>
      <c r="L3271" t="s">
        <v>26</v>
      </c>
      <c r="N3271" t="s">
        <v>24</v>
      </c>
    </row>
    <row r="3272" spans="1:14" x14ac:dyDescent="0.25">
      <c r="A3272" t="s">
        <v>6462</v>
      </c>
      <c r="B3272" t="s">
        <v>6463</v>
      </c>
      <c r="C3272" t="s">
        <v>6408</v>
      </c>
      <c r="D3272" t="s">
        <v>21</v>
      </c>
      <c r="E3272">
        <v>98648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43460</v>
      </c>
      <c r="L3272" t="s">
        <v>26</v>
      </c>
      <c r="N3272" t="s">
        <v>24</v>
      </c>
    </row>
    <row r="3273" spans="1:14" x14ac:dyDescent="0.25">
      <c r="A3273" t="s">
        <v>6464</v>
      </c>
      <c r="B3273" t="s">
        <v>6465</v>
      </c>
      <c r="C3273" t="s">
        <v>4166</v>
      </c>
      <c r="D3273" t="s">
        <v>21</v>
      </c>
      <c r="E3273">
        <v>98610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43460</v>
      </c>
      <c r="L3273" t="s">
        <v>26</v>
      </c>
      <c r="N3273" t="s">
        <v>24</v>
      </c>
    </row>
    <row r="3274" spans="1:14" x14ac:dyDescent="0.25">
      <c r="A3274" t="s">
        <v>6466</v>
      </c>
      <c r="B3274" t="s">
        <v>6467</v>
      </c>
      <c r="C3274" t="s">
        <v>6455</v>
      </c>
      <c r="D3274" t="s">
        <v>21</v>
      </c>
      <c r="E3274">
        <v>98635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43460</v>
      </c>
      <c r="L3274" t="s">
        <v>26</v>
      </c>
      <c r="N3274" t="s">
        <v>24</v>
      </c>
    </row>
    <row r="3275" spans="1:14" x14ac:dyDescent="0.25">
      <c r="A3275" t="s">
        <v>6468</v>
      </c>
      <c r="B3275" t="s">
        <v>6469</v>
      </c>
      <c r="C3275" t="s">
        <v>246</v>
      </c>
      <c r="D3275" t="s">
        <v>21</v>
      </c>
      <c r="E3275">
        <v>98312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43460</v>
      </c>
      <c r="L3275" t="s">
        <v>26</v>
      </c>
      <c r="N3275" t="s">
        <v>24</v>
      </c>
    </row>
    <row r="3276" spans="1:14" x14ac:dyDescent="0.25">
      <c r="A3276" t="s">
        <v>6470</v>
      </c>
      <c r="B3276" t="s">
        <v>6471</v>
      </c>
      <c r="C3276" t="s">
        <v>1390</v>
      </c>
      <c r="D3276" t="s">
        <v>21</v>
      </c>
      <c r="E3276">
        <v>99019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43458</v>
      </c>
      <c r="L3276" t="s">
        <v>26</v>
      </c>
      <c r="N3276" t="s">
        <v>24</v>
      </c>
    </row>
    <row r="3277" spans="1:14" x14ac:dyDescent="0.25">
      <c r="A3277" t="s">
        <v>6472</v>
      </c>
      <c r="B3277" t="s">
        <v>6473</v>
      </c>
      <c r="C3277" t="s">
        <v>6474</v>
      </c>
      <c r="D3277" t="s">
        <v>21</v>
      </c>
      <c r="E3277">
        <v>99141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43458</v>
      </c>
      <c r="L3277" t="s">
        <v>26</v>
      </c>
      <c r="N3277" t="s">
        <v>24</v>
      </c>
    </row>
    <row r="3278" spans="1:14" x14ac:dyDescent="0.25">
      <c r="A3278" t="s">
        <v>2380</v>
      </c>
      <c r="B3278" t="s">
        <v>2381</v>
      </c>
      <c r="C3278" t="s">
        <v>261</v>
      </c>
      <c r="D3278" t="s">
        <v>21</v>
      </c>
      <c r="E3278">
        <v>99208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43458</v>
      </c>
      <c r="L3278" t="s">
        <v>26</v>
      </c>
      <c r="N3278" t="s">
        <v>24</v>
      </c>
    </row>
    <row r="3279" spans="1:14" x14ac:dyDescent="0.25">
      <c r="A3279" t="s">
        <v>6475</v>
      </c>
      <c r="B3279" t="s">
        <v>6476</v>
      </c>
      <c r="C3279" t="s">
        <v>81</v>
      </c>
      <c r="D3279" t="s">
        <v>21</v>
      </c>
      <c r="E3279">
        <v>99206</v>
      </c>
      <c r="F3279" t="s">
        <v>23</v>
      </c>
      <c r="G3279" t="s">
        <v>23</v>
      </c>
      <c r="H3279" t="s">
        <v>24</v>
      </c>
      <c r="I3279" t="s">
        <v>24</v>
      </c>
      <c r="J3279" t="s">
        <v>25</v>
      </c>
      <c r="K3279" s="1">
        <v>43458</v>
      </c>
      <c r="L3279" t="s">
        <v>26</v>
      </c>
      <c r="N3279" t="s">
        <v>24</v>
      </c>
    </row>
    <row r="3280" spans="1:14" x14ac:dyDescent="0.25">
      <c r="A3280" t="s">
        <v>6477</v>
      </c>
      <c r="B3280" t="s">
        <v>6478</v>
      </c>
      <c r="C3280" t="s">
        <v>261</v>
      </c>
      <c r="D3280" t="s">
        <v>21</v>
      </c>
      <c r="E3280">
        <v>99208</v>
      </c>
      <c r="F3280" t="s">
        <v>23</v>
      </c>
      <c r="G3280" t="s">
        <v>23</v>
      </c>
      <c r="H3280" t="s">
        <v>24</v>
      </c>
      <c r="I3280" t="s">
        <v>24</v>
      </c>
      <c r="J3280" t="s">
        <v>25</v>
      </c>
      <c r="K3280" s="1">
        <v>43458</v>
      </c>
      <c r="L3280" t="s">
        <v>26</v>
      </c>
      <c r="N3280" t="s">
        <v>24</v>
      </c>
    </row>
    <row r="3281" spans="1:14" x14ac:dyDescent="0.25">
      <c r="A3281" t="s">
        <v>6479</v>
      </c>
      <c r="B3281" t="s">
        <v>6480</v>
      </c>
      <c r="C3281" t="s">
        <v>81</v>
      </c>
      <c r="D3281" t="s">
        <v>21</v>
      </c>
      <c r="E3281">
        <v>99216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43457</v>
      </c>
      <c r="L3281" t="s">
        <v>26</v>
      </c>
      <c r="N3281" t="s">
        <v>24</v>
      </c>
    </row>
    <row r="3282" spans="1:14" x14ac:dyDescent="0.25">
      <c r="A3282" t="s">
        <v>6481</v>
      </c>
      <c r="B3282" t="s">
        <v>6482</v>
      </c>
      <c r="C3282" t="s">
        <v>1390</v>
      </c>
      <c r="D3282" t="s">
        <v>21</v>
      </c>
      <c r="E3282">
        <v>99019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43457</v>
      </c>
      <c r="L3282" t="s">
        <v>26</v>
      </c>
      <c r="N3282" t="s">
        <v>24</v>
      </c>
    </row>
    <row r="3283" spans="1:14" x14ac:dyDescent="0.25">
      <c r="A3283" t="s">
        <v>6483</v>
      </c>
      <c r="B3283" t="s">
        <v>6484</v>
      </c>
      <c r="C3283" t="s">
        <v>1390</v>
      </c>
      <c r="D3283" t="s">
        <v>21</v>
      </c>
      <c r="E3283">
        <v>99019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43457</v>
      </c>
      <c r="L3283" t="s">
        <v>26</v>
      </c>
      <c r="N3283" t="s">
        <v>24</v>
      </c>
    </row>
    <row r="3284" spans="1:14" x14ac:dyDescent="0.25">
      <c r="A3284" t="s">
        <v>6485</v>
      </c>
      <c r="B3284" t="s">
        <v>6486</v>
      </c>
      <c r="C3284" t="s">
        <v>261</v>
      </c>
      <c r="D3284" t="s">
        <v>21</v>
      </c>
      <c r="E3284">
        <v>99209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43457</v>
      </c>
      <c r="L3284" t="s">
        <v>26</v>
      </c>
      <c r="N3284" t="s">
        <v>24</v>
      </c>
    </row>
    <row r="3285" spans="1:14" x14ac:dyDescent="0.25">
      <c r="A3285" t="s">
        <v>6487</v>
      </c>
      <c r="B3285" t="s">
        <v>6488</v>
      </c>
      <c r="C3285" t="s">
        <v>1328</v>
      </c>
      <c r="D3285" t="s">
        <v>21</v>
      </c>
      <c r="E3285">
        <v>99004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43457</v>
      </c>
      <c r="L3285" t="s">
        <v>26</v>
      </c>
      <c r="N3285" t="s">
        <v>24</v>
      </c>
    </row>
    <row r="3286" spans="1:14" x14ac:dyDescent="0.25">
      <c r="A3286" t="s">
        <v>6489</v>
      </c>
      <c r="B3286" t="s">
        <v>6490</v>
      </c>
      <c r="C3286" t="s">
        <v>261</v>
      </c>
      <c r="D3286" t="s">
        <v>21</v>
      </c>
      <c r="E3286">
        <v>99207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43457</v>
      </c>
      <c r="L3286" t="s">
        <v>26</v>
      </c>
      <c r="N3286" t="s">
        <v>24</v>
      </c>
    </row>
    <row r="3287" spans="1:14" x14ac:dyDescent="0.25">
      <c r="A3287" t="s">
        <v>581</v>
      </c>
      <c r="B3287" t="s">
        <v>6491</v>
      </c>
      <c r="C3287" t="s">
        <v>261</v>
      </c>
      <c r="D3287" t="s">
        <v>21</v>
      </c>
      <c r="E3287">
        <v>99205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43457</v>
      </c>
      <c r="L3287" t="s">
        <v>26</v>
      </c>
      <c r="N3287" t="s">
        <v>24</v>
      </c>
    </row>
    <row r="3288" spans="1:14" x14ac:dyDescent="0.25">
      <c r="A3288" t="s">
        <v>6492</v>
      </c>
      <c r="B3288" t="s">
        <v>6493</v>
      </c>
      <c r="C3288" t="s">
        <v>261</v>
      </c>
      <c r="D3288" t="s">
        <v>21</v>
      </c>
      <c r="E3288">
        <v>99205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43457</v>
      </c>
      <c r="L3288" t="s">
        <v>26</v>
      </c>
      <c r="N3288" t="s">
        <v>24</v>
      </c>
    </row>
    <row r="3289" spans="1:14" x14ac:dyDescent="0.25">
      <c r="A3289" t="s">
        <v>6494</v>
      </c>
      <c r="B3289" t="s">
        <v>6495</v>
      </c>
      <c r="C3289" t="s">
        <v>1390</v>
      </c>
      <c r="D3289" t="s">
        <v>21</v>
      </c>
      <c r="E3289">
        <v>99019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43457</v>
      </c>
      <c r="L3289" t="s">
        <v>26</v>
      </c>
      <c r="N3289" t="s">
        <v>24</v>
      </c>
    </row>
    <row r="3290" spans="1:14" x14ac:dyDescent="0.25">
      <c r="A3290" t="s">
        <v>1417</v>
      </c>
      <c r="B3290" t="s">
        <v>6496</v>
      </c>
      <c r="C3290" t="s">
        <v>6497</v>
      </c>
      <c r="D3290" t="s">
        <v>21</v>
      </c>
      <c r="E3290">
        <v>99022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43457</v>
      </c>
      <c r="L3290" t="s">
        <v>26</v>
      </c>
      <c r="N3290" t="s">
        <v>24</v>
      </c>
    </row>
    <row r="3291" spans="1:14" x14ac:dyDescent="0.25">
      <c r="A3291" t="s">
        <v>6498</v>
      </c>
      <c r="B3291" t="s">
        <v>6499</v>
      </c>
      <c r="C3291" t="s">
        <v>6497</v>
      </c>
      <c r="D3291" t="s">
        <v>21</v>
      </c>
      <c r="E3291">
        <v>99022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43457</v>
      </c>
      <c r="L3291" t="s">
        <v>26</v>
      </c>
      <c r="N3291" t="s">
        <v>24</v>
      </c>
    </row>
    <row r="3292" spans="1:14" x14ac:dyDescent="0.25">
      <c r="A3292" t="s">
        <v>3220</v>
      </c>
      <c r="B3292" t="s">
        <v>6500</v>
      </c>
      <c r="C3292" t="s">
        <v>1328</v>
      </c>
      <c r="D3292" t="s">
        <v>21</v>
      </c>
      <c r="E3292">
        <v>99004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43457</v>
      </c>
      <c r="L3292" t="s">
        <v>26</v>
      </c>
      <c r="N3292" t="s">
        <v>24</v>
      </c>
    </row>
    <row r="3293" spans="1:14" x14ac:dyDescent="0.25">
      <c r="A3293" t="s">
        <v>6501</v>
      </c>
      <c r="B3293" t="s">
        <v>6502</v>
      </c>
      <c r="C3293" t="s">
        <v>6503</v>
      </c>
      <c r="D3293" t="s">
        <v>21</v>
      </c>
      <c r="E3293">
        <v>99025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43457</v>
      </c>
      <c r="L3293" t="s">
        <v>26</v>
      </c>
      <c r="N3293" t="s">
        <v>24</v>
      </c>
    </row>
    <row r="3294" spans="1:14" x14ac:dyDescent="0.25">
      <c r="A3294" t="s">
        <v>3220</v>
      </c>
      <c r="B3294" t="s">
        <v>6504</v>
      </c>
      <c r="C3294" t="s">
        <v>261</v>
      </c>
      <c r="D3294" t="s">
        <v>21</v>
      </c>
      <c r="E3294">
        <v>99202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43457</v>
      </c>
      <c r="L3294" t="s">
        <v>26</v>
      </c>
      <c r="N3294" t="s">
        <v>24</v>
      </c>
    </row>
    <row r="3295" spans="1:14" x14ac:dyDescent="0.25">
      <c r="A3295" t="s">
        <v>1859</v>
      </c>
      <c r="B3295" t="s">
        <v>1860</v>
      </c>
      <c r="C3295" t="s">
        <v>1861</v>
      </c>
      <c r="D3295" t="s">
        <v>21</v>
      </c>
      <c r="E3295">
        <v>98331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43457</v>
      </c>
      <c r="L3295" t="s">
        <v>26</v>
      </c>
      <c r="N3295" t="s">
        <v>24</v>
      </c>
    </row>
    <row r="3296" spans="1:14" x14ac:dyDescent="0.25">
      <c r="A3296" t="s">
        <v>1540</v>
      </c>
      <c r="B3296" t="s">
        <v>1541</v>
      </c>
      <c r="C3296" t="s">
        <v>1542</v>
      </c>
      <c r="D3296" t="s">
        <v>21</v>
      </c>
      <c r="E3296">
        <v>98343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43457</v>
      </c>
      <c r="L3296" t="s">
        <v>26</v>
      </c>
      <c r="N3296" t="s">
        <v>24</v>
      </c>
    </row>
    <row r="3297" spans="1:14" x14ac:dyDescent="0.25">
      <c r="A3297" t="s">
        <v>1133</v>
      </c>
      <c r="B3297" t="s">
        <v>1134</v>
      </c>
      <c r="C3297" t="s">
        <v>1135</v>
      </c>
      <c r="D3297" t="s">
        <v>21</v>
      </c>
      <c r="E3297">
        <v>98305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43457</v>
      </c>
      <c r="L3297" t="s">
        <v>26</v>
      </c>
      <c r="N3297" t="s">
        <v>24</v>
      </c>
    </row>
    <row r="3298" spans="1:14" x14ac:dyDescent="0.25">
      <c r="A3298" t="s">
        <v>6505</v>
      </c>
      <c r="B3298" t="s">
        <v>6506</v>
      </c>
      <c r="C3298" t="s">
        <v>1328</v>
      </c>
      <c r="D3298" t="s">
        <v>21</v>
      </c>
      <c r="E3298">
        <v>99004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43457</v>
      </c>
      <c r="L3298" t="s">
        <v>26</v>
      </c>
      <c r="N3298" t="s">
        <v>24</v>
      </c>
    </row>
    <row r="3299" spans="1:14" x14ac:dyDescent="0.25">
      <c r="A3299" t="s">
        <v>6507</v>
      </c>
      <c r="B3299" t="s">
        <v>6508</v>
      </c>
      <c r="C3299" t="s">
        <v>81</v>
      </c>
      <c r="D3299" t="s">
        <v>21</v>
      </c>
      <c r="E3299">
        <v>99206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43457</v>
      </c>
      <c r="L3299" t="s">
        <v>26</v>
      </c>
      <c r="N3299" t="s">
        <v>24</v>
      </c>
    </row>
    <row r="3300" spans="1:14" x14ac:dyDescent="0.25">
      <c r="A3300" t="s">
        <v>77</v>
      </c>
      <c r="B3300" t="s">
        <v>6509</v>
      </c>
      <c r="C3300" t="s">
        <v>1390</v>
      </c>
      <c r="D3300" t="s">
        <v>21</v>
      </c>
      <c r="E3300">
        <v>99019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43457</v>
      </c>
      <c r="L3300" t="s">
        <v>26</v>
      </c>
      <c r="N3300" t="s">
        <v>24</v>
      </c>
    </row>
    <row r="3301" spans="1:14" x14ac:dyDescent="0.25">
      <c r="A3301" t="s">
        <v>6510</v>
      </c>
      <c r="B3301" t="s">
        <v>6511</v>
      </c>
      <c r="C3301" t="s">
        <v>2217</v>
      </c>
      <c r="D3301" t="s">
        <v>21</v>
      </c>
      <c r="E3301">
        <v>99114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43456</v>
      </c>
      <c r="L3301" t="s">
        <v>26</v>
      </c>
      <c r="N3301" t="s">
        <v>24</v>
      </c>
    </row>
    <row r="3302" spans="1:14" x14ac:dyDescent="0.25">
      <c r="A3302" t="s">
        <v>1666</v>
      </c>
      <c r="B3302" t="s">
        <v>1667</v>
      </c>
      <c r="C3302" t="s">
        <v>227</v>
      </c>
      <c r="D3302" t="s">
        <v>21</v>
      </c>
      <c r="E3302">
        <v>98229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43456</v>
      </c>
      <c r="L3302" t="s">
        <v>26</v>
      </c>
      <c r="N3302" t="s">
        <v>24</v>
      </c>
    </row>
    <row r="3303" spans="1:14" x14ac:dyDescent="0.25">
      <c r="A3303" t="s">
        <v>6512</v>
      </c>
      <c r="B3303" t="s">
        <v>6513</v>
      </c>
      <c r="C3303" t="s">
        <v>4059</v>
      </c>
      <c r="D3303" t="s">
        <v>21</v>
      </c>
      <c r="E3303">
        <v>99109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43456</v>
      </c>
      <c r="L3303" t="s">
        <v>26</v>
      </c>
      <c r="N3303" t="s">
        <v>24</v>
      </c>
    </row>
    <row r="3304" spans="1:14" x14ac:dyDescent="0.25">
      <c r="A3304" t="s">
        <v>6514</v>
      </c>
      <c r="B3304" t="s">
        <v>6515</v>
      </c>
      <c r="C3304" t="s">
        <v>670</v>
      </c>
      <c r="D3304" t="s">
        <v>21</v>
      </c>
      <c r="E3304">
        <v>99006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43456</v>
      </c>
      <c r="L3304" t="s">
        <v>26</v>
      </c>
      <c r="N3304" t="s">
        <v>24</v>
      </c>
    </row>
    <row r="3305" spans="1:14" x14ac:dyDescent="0.25">
      <c r="A3305" t="s">
        <v>6516</v>
      </c>
      <c r="B3305" t="s">
        <v>6517</v>
      </c>
      <c r="C3305" t="s">
        <v>261</v>
      </c>
      <c r="D3305" t="s">
        <v>21</v>
      </c>
      <c r="E3305">
        <v>99208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43456</v>
      </c>
      <c r="L3305" t="s">
        <v>26</v>
      </c>
      <c r="N3305" t="s">
        <v>24</v>
      </c>
    </row>
    <row r="3306" spans="1:14" x14ac:dyDescent="0.25">
      <c r="A3306" t="s">
        <v>6518</v>
      </c>
      <c r="B3306" t="s">
        <v>6519</v>
      </c>
      <c r="C3306" t="s">
        <v>2217</v>
      </c>
      <c r="D3306" t="s">
        <v>21</v>
      </c>
      <c r="E3306">
        <v>99114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43456</v>
      </c>
      <c r="L3306" t="s">
        <v>26</v>
      </c>
      <c r="N3306" t="s">
        <v>24</v>
      </c>
    </row>
    <row r="3307" spans="1:14" x14ac:dyDescent="0.25">
      <c r="A3307" t="s">
        <v>6520</v>
      </c>
      <c r="B3307" t="s">
        <v>6521</v>
      </c>
      <c r="C3307" t="s">
        <v>4063</v>
      </c>
      <c r="D3307" t="s">
        <v>21</v>
      </c>
      <c r="E3307">
        <v>99148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43456</v>
      </c>
      <c r="L3307" t="s">
        <v>26</v>
      </c>
      <c r="N3307" t="s">
        <v>24</v>
      </c>
    </row>
    <row r="3308" spans="1:14" x14ac:dyDescent="0.25">
      <c r="A3308" t="s">
        <v>356</v>
      </c>
      <c r="B3308" t="s">
        <v>6522</v>
      </c>
      <c r="C3308" t="s">
        <v>670</v>
      </c>
      <c r="D3308" t="s">
        <v>21</v>
      </c>
      <c r="E3308">
        <v>99006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43456</v>
      </c>
      <c r="L3308" t="s">
        <v>26</v>
      </c>
      <c r="N3308" t="s">
        <v>24</v>
      </c>
    </row>
    <row r="3309" spans="1:14" x14ac:dyDescent="0.25">
      <c r="A3309" t="s">
        <v>6523</v>
      </c>
      <c r="B3309" t="s">
        <v>6524</v>
      </c>
      <c r="C3309" t="s">
        <v>2217</v>
      </c>
      <c r="D3309" t="s">
        <v>21</v>
      </c>
      <c r="E3309">
        <v>99114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43456</v>
      </c>
      <c r="L3309" t="s">
        <v>26</v>
      </c>
      <c r="N3309" t="s">
        <v>24</v>
      </c>
    </row>
    <row r="3310" spans="1:14" x14ac:dyDescent="0.25">
      <c r="A3310" t="s">
        <v>2109</v>
      </c>
      <c r="B3310" t="s">
        <v>6525</v>
      </c>
      <c r="C3310" t="s">
        <v>6474</v>
      </c>
      <c r="D3310" t="s">
        <v>21</v>
      </c>
      <c r="E3310">
        <v>99141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43456</v>
      </c>
      <c r="L3310" t="s">
        <v>26</v>
      </c>
      <c r="N3310" t="s">
        <v>24</v>
      </c>
    </row>
    <row r="3311" spans="1:14" x14ac:dyDescent="0.25">
      <c r="A3311" t="s">
        <v>98</v>
      </c>
      <c r="B3311" t="s">
        <v>6526</v>
      </c>
      <c r="C3311" t="s">
        <v>227</v>
      </c>
      <c r="D3311" t="s">
        <v>21</v>
      </c>
      <c r="E3311">
        <v>98225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43456</v>
      </c>
      <c r="L3311" t="s">
        <v>26</v>
      </c>
      <c r="N3311" t="s">
        <v>24</v>
      </c>
    </row>
    <row r="3312" spans="1:14" x14ac:dyDescent="0.25">
      <c r="A3312" t="s">
        <v>6527</v>
      </c>
      <c r="B3312" t="s">
        <v>6528</v>
      </c>
      <c r="C3312" t="s">
        <v>108</v>
      </c>
      <c r="D3312" t="s">
        <v>21</v>
      </c>
      <c r="E3312">
        <v>98204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43456</v>
      </c>
      <c r="L3312" t="s">
        <v>26</v>
      </c>
      <c r="N3312" t="s">
        <v>24</v>
      </c>
    </row>
    <row r="3313" spans="1:14" x14ac:dyDescent="0.25">
      <c r="A3313" t="s">
        <v>688</v>
      </c>
      <c r="B3313" t="s">
        <v>6529</v>
      </c>
      <c r="C3313" t="s">
        <v>261</v>
      </c>
      <c r="D3313" t="s">
        <v>21</v>
      </c>
      <c r="E3313">
        <v>99218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43456</v>
      </c>
      <c r="L3313" t="s">
        <v>26</v>
      </c>
      <c r="N3313" t="s">
        <v>24</v>
      </c>
    </row>
    <row r="3314" spans="1:14" x14ac:dyDescent="0.25">
      <c r="A3314" t="s">
        <v>291</v>
      </c>
      <c r="B3314" t="s">
        <v>6530</v>
      </c>
      <c r="C3314" t="s">
        <v>261</v>
      </c>
      <c r="D3314" t="s">
        <v>21</v>
      </c>
      <c r="E3314">
        <v>99208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43456</v>
      </c>
      <c r="L3314" t="s">
        <v>26</v>
      </c>
      <c r="N3314" t="s">
        <v>24</v>
      </c>
    </row>
    <row r="3315" spans="1:14" x14ac:dyDescent="0.25">
      <c r="A3315" t="s">
        <v>2864</v>
      </c>
      <c r="B3315" t="s">
        <v>2865</v>
      </c>
      <c r="C3315" t="s">
        <v>2866</v>
      </c>
      <c r="D3315" t="s">
        <v>21</v>
      </c>
      <c r="E3315">
        <v>98247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43456</v>
      </c>
      <c r="L3315" t="s">
        <v>26</v>
      </c>
      <c r="N3315" t="s">
        <v>24</v>
      </c>
    </row>
    <row r="3316" spans="1:14" x14ac:dyDescent="0.25">
      <c r="A3316" t="s">
        <v>6531</v>
      </c>
      <c r="B3316" t="s">
        <v>6532</v>
      </c>
      <c r="C3316" t="s">
        <v>20</v>
      </c>
      <c r="D3316" t="s">
        <v>21</v>
      </c>
      <c r="E3316">
        <v>98107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43455</v>
      </c>
      <c r="L3316" t="s">
        <v>26</v>
      </c>
      <c r="N3316" t="s">
        <v>24</v>
      </c>
    </row>
    <row r="3317" spans="1:14" x14ac:dyDescent="0.25">
      <c r="A3317" t="s">
        <v>233</v>
      </c>
      <c r="B3317" t="s">
        <v>234</v>
      </c>
      <c r="C3317" t="s">
        <v>20</v>
      </c>
      <c r="D3317" t="s">
        <v>21</v>
      </c>
      <c r="E3317">
        <v>98105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43455</v>
      </c>
      <c r="L3317" t="s">
        <v>26</v>
      </c>
      <c r="N3317" t="s">
        <v>24</v>
      </c>
    </row>
    <row r="3318" spans="1:14" x14ac:dyDescent="0.25">
      <c r="A3318" t="s">
        <v>111</v>
      </c>
      <c r="B3318" t="s">
        <v>6533</v>
      </c>
      <c r="C3318" t="s">
        <v>20</v>
      </c>
      <c r="D3318" t="s">
        <v>21</v>
      </c>
      <c r="E3318">
        <v>98133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43455</v>
      </c>
      <c r="L3318" t="s">
        <v>26</v>
      </c>
      <c r="N3318" t="s">
        <v>24</v>
      </c>
    </row>
    <row r="3319" spans="1:14" x14ac:dyDescent="0.25">
      <c r="A3319" t="s">
        <v>1591</v>
      </c>
      <c r="B3319" t="s">
        <v>1592</v>
      </c>
      <c r="C3319" t="s">
        <v>20</v>
      </c>
      <c r="D3319" t="s">
        <v>21</v>
      </c>
      <c r="E3319">
        <v>98104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43455</v>
      </c>
      <c r="L3319" t="s">
        <v>26</v>
      </c>
      <c r="N3319" t="s">
        <v>24</v>
      </c>
    </row>
    <row r="3320" spans="1:14" x14ac:dyDescent="0.25">
      <c r="A3320" t="s">
        <v>6534</v>
      </c>
      <c r="B3320" t="s">
        <v>6535</v>
      </c>
      <c r="C3320" t="s">
        <v>454</v>
      </c>
      <c r="D3320" t="s">
        <v>21</v>
      </c>
      <c r="E3320">
        <v>98005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43455</v>
      </c>
      <c r="L3320" t="s">
        <v>26</v>
      </c>
      <c r="N3320" t="s">
        <v>24</v>
      </c>
    </row>
    <row r="3321" spans="1:14" x14ac:dyDescent="0.25">
      <c r="A3321" t="s">
        <v>6536</v>
      </c>
      <c r="B3321" t="s">
        <v>6537</v>
      </c>
      <c r="C3321" t="s">
        <v>20</v>
      </c>
      <c r="D3321" t="s">
        <v>21</v>
      </c>
      <c r="E3321">
        <v>98107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43455</v>
      </c>
      <c r="L3321" t="s">
        <v>26</v>
      </c>
      <c r="N3321" t="s">
        <v>24</v>
      </c>
    </row>
    <row r="3322" spans="1:14" x14ac:dyDescent="0.25">
      <c r="A3322" t="s">
        <v>6538</v>
      </c>
      <c r="B3322" t="s">
        <v>6539</v>
      </c>
      <c r="C3322" t="s">
        <v>20</v>
      </c>
      <c r="D3322" t="s">
        <v>21</v>
      </c>
      <c r="E3322">
        <v>98105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43455</v>
      </c>
      <c r="L3322" t="s">
        <v>26</v>
      </c>
      <c r="N3322" t="s">
        <v>24</v>
      </c>
    </row>
    <row r="3323" spans="1:14" x14ac:dyDescent="0.25">
      <c r="A3323" t="s">
        <v>1617</v>
      </c>
      <c r="B3323" t="s">
        <v>1618</v>
      </c>
      <c r="C3323" t="s">
        <v>20</v>
      </c>
      <c r="D3323" t="s">
        <v>21</v>
      </c>
      <c r="E3323">
        <v>98104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43455</v>
      </c>
      <c r="L3323" t="s">
        <v>26</v>
      </c>
      <c r="N3323" t="s">
        <v>24</v>
      </c>
    </row>
    <row r="3324" spans="1:14" x14ac:dyDescent="0.25">
      <c r="A3324" t="s">
        <v>2103</v>
      </c>
      <c r="B3324" t="s">
        <v>6540</v>
      </c>
      <c r="C3324" t="s">
        <v>555</v>
      </c>
      <c r="D3324" t="s">
        <v>21</v>
      </c>
      <c r="E3324">
        <v>98052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43455</v>
      </c>
      <c r="L3324" t="s">
        <v>26</v>
      </c>
      <c r="N3324" t="s">
        <v>24</v>
      </c>
    </row>
    <row r="3325" spans="1:14" x14ac:dyDescent="0.25">
      <c r="A3325" t="s">
        <v>1728</v>
      </c>
      <c r="B3325" t="s">
        <v>1729</v>
      </c>
      <c r="C3325" t="s">
        <v>20</v>
      </c>
      <c r="D3325" t="s">
        <v>21</v>
      </c>
      <c r="E3325">
        <v>98105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43455</v>
      </c>
      <c r="L3325" t="s">
        <v>26</v>
      </c>
      <c r="N3325" t="s">
        <v>24</v>
      </c>
    </row>
    <row r="3326" spans="1:14" x14ac:dyDescent="0.25">
      <c r="A3326" t="s">
        <v>1789</v>
      </c>
      <c r="B3326" t="s">
        <v>1790</v>
      </c>
      <c r="C3326" t="s">
        <v>20</v>
      </c>
      <c r="D3326" t="s">
        <v>21</v>
      </c>
      <c r="E3326">
        <v>98125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43455</v>
      </c>
      <c r="L3326" t="s">
        <v>26</v>
      </c>
      <c r="N3326" t="s">
        <v>24</v>
      </c>
    </row>
    <row r="3327" spans="1:14" x14ac:dyDescent="0.25">
      <c r="A3327" t="s">
        <v>6541</v>
      </c>
      <c r="B3327" t="s">
        <v>6542</v>
      </c>
      <c r="C3327" t="s">
        <v>20</v>
      </c>
      <c r="D3327" t="s">
        <v>21</v>
      </c>
      <c r="E3327">
        <v>98104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43455</v>
      </c>
      <c r="L3327" t="s">
        <v>26</v>
      </c>
      <c r="N3327" t="s">
        <v>24</v>
      </c>
    </row>
    <row r="3328" spans="1:14" x14ac:dyDescent="0.25">
      <c r="A3328" t="s">
        <v>6543</v>
      </c>
      <c r="B3328" t="s">
        <v>6544</v>
      </c>
      <c r="C3328" t="s">
        <v>1094</v>
      </c>
      <c r="D3328" t="s">
        <v>21</v>
      </c>
      <c r="E3328">
        <v>98360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43454</v>
      </c>
      <c r="L3328" t="s">
        <v>26</v>
      </c>
      <c r="N3328" t="s">
        <v>24</v>
      </c>
    </row>
    <row r="3329" spans="1:14" x14ac:dyDescent="0.25">
      <c r="A3329" t="s">
        <v>6545</v>
      </c>
      <c r="B3329" t="s">
        <v>6546</v>
      </c>
      <c r="C3329" t="s">
        <v>236</v>
      </c>
      <c r="D3329" t="s">
        <v>21</v>
      </c>
      <c r="E3329">
        <v>98405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43454</v>
      </c>
      <c r="L3329" t="s">
        <v>26</v>
      </c>
      <c r="N3329" t="s">
        <v>24</v>
      </c>
    </row>
    <row r="3330" spans="1:14" x14ac:dyDescent="0.25">
      <c r="A3330" t="s">
        <v>6547</v>
      </c>
      <c r="B3330" t="s">
        <v>6548</v>
      </c>
      <c r="C3330" t="s">
        <v>304</v>
      </c>
      <c r="D3330" t="s">
        <v>21</v>
      </c>
      <c r="E3330">
        <v>98328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43454</v>
      </c>
      <c r="L3330" t="s">
        <v>26</v>
      </c>
      <c r="N3330" t="s">
        <v>24</v>
      </c>
    </row>
    <row r="3331" spans="1:14" x14ac:dyDescent="0.25">
      <c r="A3331" t="s">
        <v>2531</v>
      </c>
      <c r="B3331" t="s">
        <v>2532</v>
      </c>
      <c r="C3331" t="s">
        <v>227</v>
      </c>
      <c r="D3331" t="s">
        <v>21</v>
      </c>
      <c r="E3331">
        <v>98226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43454</v>
      </c>
      <c r="L3331" t="s">
        <v>26</v>
      </c>
      <c r="N3331" t="s">
        <v>24</v>
      </c>
    </row>
    <row r="3332" spans="1:14" x14ac:dyDescent="0.25">
      <c r="A3332" t="s">
        <v>1999</v>
      </c>
      <c r="B3332" t="s">
        <v>2000</v>
      </c>
      <c r="C3332" t="s">
        <v>2001</v>
      </c>
      <c r="D3332" t="s">
        <v>21</v>
      </c>
      <c r="E3332">
        <v>98591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43454</v>
      </c>
      <c r="L3332" t="s">
        <v>26</v>
      </c>
      <c r="N3332" t="s">
        <v>24</v>
      </c>
    </row>
    <row r="3333" spans="1:14" x14ac:dyDescent="0.25">
      <c r="A3333" t="s">
        <v>1002</v>
      </c>
      <c r="B3333" t="s">
        <v>2803</v>
      </c>
      <c r="C3333" t="s">
        <v>519</v>
      </c>
      <c r="D3333" t="s">
        <v>21</v>
      </c>
      <c r="E3333">
        <v>98671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43454</v>
      </c>
      <c r="L3333" t="s">
        <v>26</v>
      </c>
      <c r="N3333" t="s">
        <v>24</v>
      </c>
    </row>
    <row r="3334" spans="1:14" x14ac:dyDescent="0.25">
      <c r="A3334" t="s">
        <v>242</v>
      </c>
      <c r="B3334" t="s">
        <v>1354</v>
      </c>
      <c r="C3334" t="s">
        <v>1307</v>
      </c>
      <c r="D3334" t="s">
        <v>21</v>
      </c>
      <c r="E3334">
        <v>98361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43454</v>
      </c>
      <c r="L3334" t="s">
        <v>26</v>
      </c>
      <c r="N3334" t="s">
        <v>24</v>
      </c>
    </row>
    <row r="3335" spans="1:14" x14ac:dyDescent="0.25">
      <c r="A3335" t="s">
        <v>2814</v>
      </c>
      <c r="B3335" t="s">
        <v>2815</v>
      </c>
      <c r="C3335" t="s">
        <v>34</v>
      </c>
      <c r="D3335" t="s">
        <v>21</v>
      </c>
      <c r="E3335">
        <v>98665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43454</v>
      </c>
      <c r="L3335" t="s">
        <v>26</v>
      </c>
      <c r="N3335" t="s">
        <v>24</v>
      </c>
    </row>
    <row r="3336" spans="1:14" x14ac:dyDescent="0.25">
      <c r="A3336" t="s">
        <v>1365</v>
      </c>
      <c r="B3336" t="s">
        <v>1366</v>
      </c>
      <c r="C3336" t="s">
        <v>196</v>
      </c>
      <c r="D3336" t="s">
        <v>21</v>
      </c>
      <c r="E3336">
        <v>98564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43454</v>
      </c>
      <c r="L3336" t="s">
        <v>26</v>
      </c>
      <c r="N3336" t="s">
        <v>24</v>
      </c>
    </row>
    <row r="3337" spans="1:14" x14ac:dyDescent="0.25">
      <c r="A3337" t="s">
        <v>194</v>
      </c>
      <c r="B3337" t="s">
        <v>2818</v>
      </c>
      <c r="C3337" t="s">
        <v>34</v>
      </c>
      <c r="D3337" t="s">
        <v>21</v>
      </c>
      <c r="E3337">
        <v>98662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43454</v>
      </c>
      <c r="L3337" t="s">
        <v>26</v>
      </c>
      <c r="N3337" t="s">
        <v>24</v>
      </c>
    </row>
    <row r="3338" spans="1:14" x14ac:dyDescent="0.25">
      <c r="A3338" t="s">
        <v>6549</v>
      </c>
      <c r="B3338" t="s">
        <v>6550</v>
      </c>
      <c r="C3338" t="s">
        <v>2001</v>
      </c>
      <c r="D3338" t="s">
        <v>21</v>
      </c>
      <c r="E3338">
        <v>98591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43454</v>
      </c>
      <c r="L3338" t="s">
        <v>26</v>
      </c>
      <c r="N3338" t="s">
        <v>24</v>
      </c>
    </row>
    <row r="3339" spans="1:14" x14ac:dyDescent="0.25">
      <c r="A3339" t="s">
        <v>1208</v>
      </c>
      <c r="B3339" t="s">
        <v>6551</v>
      </c>
      <c r="C3339" t="s">
        <v>142</v>
      </c>
      <c r="D3339" t="s">
        <v>21</v>
      </c>
      <c r="E3339">
        <v>98902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43454</v>
      </c>
      <c r="L3339" t="s">
        <v>26</v>
      </c>
      <c r="N3339" t="s">
        <v>24</v>
      </c>
    </row>
    <row r="3340" spans="1:14" x14ac:dyDescent="0.25">
      <c r="A3340" t="s">
        <v>2822</v>
      </c>
      <c r="B3340" t="s">
        <v>2823</v>
      </c>
      <c r="C3340" t="s">
        <v>34</v>
      </c>
      <c r="D3340" t="s">
        <v>21</v>
      </c>
      <c r="E3340">
        <v>98661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43454</v>
      </c>
      <c r="L3340" t="s">
        <v>26</v>
      </c>
      <c r="N3340" t="s">
        <v>24</v>
      </c>
    </row>
    <row r="3341" spans="1:14" x14ac:dyDescent="0.25">
      <c r="A3341" t="s">
        <v>2824</v>
      </c>
      <c r="B3341" t="s">
        <v>2825</v>
      </c>
      <c r="C3341" t="s">
        <v>34</v>
      </c>
      <c r="D3341" t="s">
        <v>21</v>
      </c>
      <c r="E3341">
        <v>98660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43454</v>
      </c>
      <c r="L3341" t="s">
        <v>26</v>
      </c>
      <c r="N3341" t="s">
        <v>24</v>
      </c>
    </row>
    <row r="3342" spans="1:14" x14ac:dyDescent="0.25">
      <c r="A3342" t="s">
        <v>685</v>
      </c>
      <c r="B3342" t="s">
        <v>1671</v>
      </c>
      <c r="C3342" t="s">
        <v>227</v>
      </c>
      <c r="D3342" t="s">
        <v>21</v>
      </c>
      <c r="E3342">
        <v>98229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43454</v>
      </c>
      <c r="L3342" t="s">
        <v>26</v>
      </c>
      <c r="N3342" t="s">
        <v>24</v>
      </c>
    </row>
    <row r="3343" spans="1:14" x14ac:dyDescent="0.25">
      <c r="A3343" t="s">
        <v>685</v>
      </c>
      <c r="B3343" t="s">
        <v>2826</v>
      </c>
      <c r="C3343" t="s">
        <v>34</v>
      </c>
      <c r="D3343" t="s">
        <v>21</v>
      </c>
      <c r="E3343">
        <v>98661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43454</v>
      </c>
      <c r="L3343" t="s">
        <v>26</v>
      </c>
      <c r="N3343" t="s">
        <v>24</v>
      </c>
    </row>
    <row r="3344" spans="1:14" x14ac:dyDescent="0.25">
      <c r="A3344" t="s">
        <v>1305</v>
      </c>
      <c r="B3344" t="s">
        <v>1306</v>
      </c>
      <c r="C3344" t="s">
        <v>1307</v>
      </c>
      <c r="D3344" t="s">
        <v>21</v>
      </c>
      <c r="E3344">
        <v>98361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43454</v>
      </c>
      <c r="L3344" t="s">
        <v>26</v>
      </c>
      <c r="N3344" t="s">
        <v>24</v>
      </c>
    </row>
    <row r="3345" spans="1:14" x14ac:dyDescent="0.25">
      <c r="A3345" t="s">
        <v>6554</v>
      </c>
      <c r="B3345" t="s">
        <v>6555</v>
      </c>
      <c r="C3345" t="s">
        <v>142</v>
      </c>
      <c r="D3345" t="s">
        <v>21</v>
      </c>
      <c r="E3345">
        <v>98903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43453</v>
      </c>
      <c r="L3345" t="s">
        <v>26</v>
      </c>
      <c r="N3345" t="s">
        <v>24</v>
      </c>
    </row>
    <row r="3346" spans="1:14" x14ac:dyDescent="0.25">
      <c r="A3346" t="s">
        <v>1556</v>
      </c>
      <c r="B3346" t="s">
        <v>1557</v>
      </c>
      <c r="C3346" t="s">
        <v>1558</v>
      </c>
      <c r="D3346" t="s">
        <v>21</v>
      </c>
      <c r="E3346">
        <v>98569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43453</v>
      </c>
      <c r="L3346" t="s">
        <v>26</v>
      </c>
      <c r="N3346" t="s">
        <v>24</v>
      </c>
    </row>
    <row r="3347" spans="1:14" x14ac:dyDescent="0.25">
      <c r="A3347" t="s">
        <v>6556</v>
      </c>
      <c r="B3347" t="s">
        <v>6557</v>
      </c>
      <c r="C3347" t="s">
        <v>142</v>
      </c>
      <c r="D3347" t="s">
        <v>21</v>
      </c>
      <c r="E3347">
        <v>98902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43453</v>
      </c>
      <c r="L3347" t="s">
        <v>26</v>
      </c>
      <c r="N3347" t="s">
        <v>24</v>
      </c>
    </row>
    <row r="3348" spans="1:14" x14ac:dyDescent="0.25">
      <c r="A3348" t="s">
        <v>6558</v>
      </c>
      <c r="B3348" t="s">
        <v>6559</v>
      </c>
      <c r="C3348" t="s">
        <v>142</v>
      </c>
      <c r="D3348" t="s">
        <v>21</v>
      </c>
      <c r="E3348">
        <v>98902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43453</v>
      </c>
      <c r="L3348" t="s">
        <v>26</v>
      </c>
      <c r="N3348" t="s">
        <v>24</v>
      </c>
    </row>
    <row r="3349" spans="1:14" x14ac:dyDescent="0.25">
      <c r="A3349" t="s">
        <v>2107</v>
      </c>
      <c r="B3349" t="s">
        <v>2108</v>
      </c>
      <c r="C3349" t="s">
        <v>165</v>
      </c>
      <c r="D3349" t="s">
        <v>21</v>
      </c>
      <c r="E3349">
        <v>98373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43453</v>
      </c>
      <c r="L3349" t="s">
        <v>26</v>
      </c>
      <c r="N3349" t="s">
        <v>24</v>
      </c>
    </row>
    <row r="3350" spans="1:14" x14ac:dyDescent="0.25">
      <c r="A3350" t="s">
        <v>6560</v>
      </c>
      <c r="B3350" t="s">
        <v>6561</v>
      </c>
      <c r="C3350" t="s">
        <v>142</v>
      </c>
      <c r="D3350" t="s">
        <v>21</v>
      </c>
      <c r="E3350">
        <v>98908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43453</v>
      </c>
      <c r="L3350" t="s">
        <v>26</v>
      </c>
      <c r="N3350" t="s">
        <v>24</v>
      </c>
    </row>
    <row r="3351" spans="1:14" x14ac:dyDescent="0.25">
      <c r="A3351" t="s">
        <v>5954</v>
      </c>
      <c r="B3351" t="s">
        <v>6562</v>
      </c>
      <c r="C3351" t="s">
        <v>142</v>
      </c>
      <c r="D3351" t="s">
        <v>21</v>
      </c>
      <c r="E3351">
        <v>98908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43453</v>
      </c>
      <c r="L3351" t="s">
        <v>26</v>
      </c>
      <c r="N3351" t="s">
        <v>24</v>
      </c>
    </row>
    <row r="3352" spans="1:14" x14ac:dyDescent="0.25">
      <c r="A3352" t="s">
        <v>6563</v>
      </c>
      <c r="B3352" t="s">
        <v>6564</v>
      </c>
      <c r="C3352" t="s">
        <v>142</v>
      </c>
      <c r="D3352" t="s">
        <v>21</v>
      </c>
      <c r="E3352">
        <v>98901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43453</v>
      </c>
      <c r="L3352" t="s">
        <v>26</v>
      </c>
      <c r="N3352" t="s">
        <v>24</v>
      </c>
    </row>
    <row r="3353" spans="1:14" x14ac:dyDescent="0.25">
      <c r="A3353" t="s">
        <v>6565</v>
      </c>
      <c r="B3353" t="s">
        <v>6566</v>
      </c>
      <c r="C3353" t="s">
        <v>6567</v>
      </c>
      <c r="D3353" t="s">
        <v>21</v>
      </c>
      <c r="E3353">
        <v>98530</v>
      </c>
      <c r="F3353" t="s">
        <v>23</v>
      </c>
      <c r="G3353" t="s">
        <v>23</v>
      </c>
      <c r="H3353" t="s">
        <v>24</v>
      </c>
      <c r="I3353" t="s">
        <v>24</v>
      </c>
      <c r="J3353" t="s">
        <v>25</v>
      </c>
      <c r="K3353" s="1">
        <v>43453</v>
      </c>
      <c r="L3353" t="s">
        <v>26</v>
      </c>
      <c r="N3353" t="s">
        <v>24</v>
      </c>
    </row>
    <row r="3354" spans="1:14" x14ac:dyDescent="0.25">
      <c r="A3354" t="s">
        <v>6568</v>
      </c>
      <c r="B3354" t="s">
        <v>6569</v>
      </c>
      <c r="C3354" t="s">
        <v>266</v>
      </c>
      <c r="D3354" t="s">
        <v>21</v>
      </c>
      <c r="E3354">
        <v>98002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43453</v>
      </c>
      <c r="L3354" t="s">
        <v>26</v>
      </c>
      <c r="N3354" t="s">
        <v>24</v>
      </c>
    </row>
    <row r="3355" spans="1:14" x14ac:dyDescent="0.25">
      <c r="A3355" t="s">
        <v>1117</v>
      </c>
      <c r="B3355" t="s">
        <v>6570</v>
      </c>
      <c r="C3355" t="s">
        <v>142</v>
      </c>
      <c r="D3355" t="s">
        <v>21</v>
      </c>
      <c r="E3355">
        <v>98908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43453</v>
      </c>
      <c r="L3355" t="s">
        <v>26</v>
      </c>
      <c r="N3355" t="s">
        <v>24</v>
      </c>
    </row>
    <row r="3356" spans="1:14" x14ac:dyDescent="0.25">
      <c r="A3356" t="s">
        <v>216</v>
      </c>
      <c r="B3356" t="s">
        <v>217</v>
      </c>
      <c r="C3356" t="s">
        <v>218</v>
      </c>
      <c r="D3356" t="s">
        <v>21</v>
      </c>
      <c r="E3356">
        <v>98391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43452</v>
      </c>
      <c r="L3356" t="s">
        <v>26</v>
      </c>
      <c r="N3356" t="s">
        <v>24</v>
      </c>
    </row>
    <row r="3357" spans="1:14" x14ac:dyDescent="0.25">
      <c r="A3357" t="s">
        <v>6571</v>
      </c>
      <c r="B3357" t="s">
        <v>6572</v>
      </c>
      <c r="C3357" t="s">
        <v>529</v>
      </c>
      <c r="D3357" t="s">
        <v>21</v>
      </c>
      <c r="E3357">
        <v>98034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43452</v>
      </c>
      <c r="L3357" t="s">
        <v>26</v>
      </c>
      <c r="N3357" t="s">
        <v>24</v>
      </c>
    </row>
    <row r="3358" spans="1:14" x14ac:dyDescent="0.25">
      <c r="A3358" t="s">
        <v>2869</v>
      </c>
      <c r="B3358" t="s">
        <v>2870</v>
      </c>
      <c r="C3358" t="s">
        <v>529</v>
      </c>
      <c r="D3358" t="s">
        <v>21</v>
      </c>
      <c r="E3358">
        <v>98033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43452</v>
      </c>
      <c r="L3358" t="s">
        <v>26</v>
      </c>
      <c r="N3358" t="s">
        <v>24</v>
      </c>
    </row>
    <row r="3359" spans="1:14" x14ac:dyDescent="0.25">
      <c r="A3359" t="s">
        <v>6573</v>
      </c>
      <c r="B3359" t="s">
        <v>6574</v>
      </c>
      <c r="C3359" t="s">
        <v>266</v>
      </c>
      <c r="D3359" t="s">
        <v>21</v>
      </c>
      <c r="E3359">
        <v>98002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43452</v>
      </c>
      <c r="L3359" t="s">
        <v>26</v>
      </c>
      <c r="N3359" t="s">
        <v>24</v>
      </c>
    </row>
    <row r="3360" spans="1:14" x14ac:dyDescent="0.25">
      <c r="A3360" t="s">
        <v>6575</v>
      </c>
      <c r="B3360" t="s">
        <v>6576</v>
      </c>
      <c r="C3360" t="s">
        <v>266</v>
      </c>
      <c r="D3360" t="s">
        <v>21</v>
      </c>
      <c r="E3360">
        <v>98002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43452</v>
      </c>
      <c r="L3360" t="s">
        <v>26</v>
      </c>
      <c r="N3360" t="s">
        <v>24</v>
      </c>
    </row>
    <row r="3361" spans="1:14" x14ac:dyDescent="0.25">
      <c r="A3361" t="s">
        <v>6577</v>
      </c>
      <c r="B3361" t="s">
        <v>6578</v>
      </c>
      <c r="C3361" t="s">
        <v>215</v>
      </c>
      <c r="D3361" t="s">
        <v>21</v>
      </c>
      <c r="E3361">
        <v>98003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43452</v>
      </c>
      <c r="L3361" t="s">
        <v>26</v>
      </c>
      <c r="N3361" t="s">
        <v>24</v>
      </c>
    </row>
    <row r="3362" spans="1:14" x14ac:dyDescent="0.25">
      <c r="A3362" t="s">
        <v>6579</v>
      </c>
      <c r="B3362" t="s">
        <v>6580</v>
      </c>
      <c r="C3362" t="s">
        <v>266</v>
      </c>
      <c r="D3362" t="s">
        <v>21</v>
      </c>
      <c r="E3362">
        <v>98002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43452</v>
      </c>
      <c r="L3362" t="s">
        <v>26</v>
      </c>
      <c r="N3362" t="s">
        <v>24</v>
      </c>
    </row>
    <row r="3363" spans="1:14" x14ac:dyDescent="0.25">
      <c r="A3363" t="s">
        <v>111</v>
      </c>
      <c r="B3363" t="s">
        <v>6581</v>
      </c>
      <c r="C3363" t="s">
        <v>1566</v>
      </c>
      <c r="D3363" t="s">
        <v>21</v>
      </c>
      <c r="E3363">
        <v>98520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43452</v>
      </c>
      <c r="L3363" t="s">
        <v>26</v>
      </c>
      <c r="N3363" t="s">
        <v>24</v>
      </c>
    </row>
    <row r="3364" spans="1:14" x14ac:dyDescent="0.25">
      <c r="A3364" t="s">
        <v>503</v>
      </c>
      <c r="B3364" t="s">
        <v>6582</v>
      </c>
      <c r="C3364" t="s">
        <v>266</v>
      </c>
      <c r="D3364" t="s">
        <v>21</v>
      </c>
      <c r="E3364">
        <v>98002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43452</v>
      </c>
      <c r="L3364" t="s">
        <v>26</v>
      </c>
      <c r="N3364" t="s">
        <v>24</v>
      </c>
    </row>
    <row r="3365" spans="1:14" x14ac:dyDescent="0.25">
      <c r="A3365" t="s">
        <v>6583</v>
      </c>
      <c r="B3365" t="s">
        <v>6584</v>
      </c>
      <c r="C3365" t="s">
        <v>266</v>
      </c>
      <c r="D3365" t="s">
        <v>21</v>
      </c>
      <c r="E3365">
        <v>98002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43452</v>
      </c>
      <c r="L3365" t="s">
        <v>26</v>
      </c>
      <c r="N3365" t="s">
        <v>24</v>
      </c>
    </row>
    <row r="3366" spans="1:14" x14ac:dyDescent="0.25">
      <c r="A3366" t="s">
        <v>6585</v>
      </c>
      <c r="B3366" t="s">
        <v>6586</v>
      </c>
      <c r="C3366" t="s">
        <v>142</v>
      </c>
      <c r="D3366" t="s">
        <v>21</v>
      </c>
      <c r="E3366">
        <v>98902</v>
      </c>
      <c r="F3366" t="s">
        <v>23</v>
      </c>
      <c r="G3366" t="s">
        <v>23</v>
      </c>
      <c r="H3366" t="s">
        <v>24</v>
      </c>
      <c r="I3366" t="s">
        <v>24</v>
      </c>
      <c r="J3366" t="s">
        <v>25</v>
      </c>
      <c r="K3366" s="1">
        <v>43452</v>
      </c>
      <c r="L3366" t="s">
        <v>26</v>
      </c>
      <c r="N3366" t="s">
        <v>24</v>
      </c>
    </row>
    <row r="3367" spans="1:14" x14ac:dyDescent="0.25">
      <c r="A3367" t="s">
        <v>242</v>
      </c>
      <c r="B3367" t="s">
        <v>2090</v>
      </c>
      <c r="C3367" t="s">
        <v>165</v>
      </c>
      <c r="D3367" t="s">
        <v>21</v>
      </c>
      <c r="E3367">
        <v>98373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43452</v>
      </c>
      <c r="L3367" t="s">
        <v>26</v>
      </c>
      <c r="N3367" t="s">
        <v>24</v>
      </c>
    </row>
    <row r="3368" spans="1:14" x14ac:dyDescent="0.25">
      <c r="A3368" t="s">
        <v>316</v>
      </c>
      <c r="B3368" t="s">
        <v>6587</v>
      </c>
      <c r="C3368" t="s">
        <v>1498</v>
      </c>
      <c r="D3368" t="s">
        <v>21</v>
      </c>
      <c r="E3368">
        <v>98335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43452</v>
      </c>
      <c r="L3368" t="s">
        <v>26</v>
      </c>
      <c r="N3368" t="s">
        <v>24</v>
      </c>
    </row>
    <row r="3369" spans="1:14" x14ac:dyDescent="0.25">
      <c r="A3369" t="s">
        <v>6588</v>
      </c>
      <c r="B3369" t="s">
        <v>6589</v>
      </c>
      <c r="C3369" t="s">
        <v>215</v>
      </c>
      <c r="D3369" t="s">
        <v>21</v>
      </c>
      <c r="E3369">
        <v>98003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43452</v>
      </c>
      <c r="L3369" t="s">
        <v>26</v>
      </c>
      <c r="N3369" t="s">
        <v>24</v>
      </c>
    </row>
    <row r="3370" spans="1:14" x14ac:dyDescent="0.25">
      <c r="A3370" t="s">
        <v>6590</v>
      </c>
      <c r="B3370" t="s">
        <v>6591</v>
      </c>
      <c r="C3370" t="s">
        <v>142</v>
      </c>
      <c r="D3370" t="s">
        <v>21</v>
      </c>
      <c r="E3370">
        <v>98901</v>
      </c>
      <c r="F3370" t="s">
        <v>23</v>
      </c>
      <c r="G3370" t="s">
        <v>23</v>
      </c>
      <c r="H3370" t="s">
        <v>24</v>
      </c>
      <c r="I3370" t="s">
        <v>24</v>
      </c>
      <c r="J3370" t="s">
        <v>25</v>
      </c>
      <c r="K3370" s="1">
        <v>43452</v>
      </c>
      <c r="L3370" t="s">
        <v>26</v>
      </c>
      <c r="N3370" t="s">
        <v>24</v>
      </c>
    </row>
    <row r="3371" spans="1:14" x14ac:dyDescent="0.25">
      <c r="A3371" t="s">
        <v>6592</v>
      </c>
      <c r="B3371" t="s">
        <v>6593</v>
      </c>
      <c r="C3371" t="s">
        <v>20</v>
      </c>
      <c r="D3371" t="s">
        <v>21</v>
      </c>
      <c r="E3371">
        <v>98144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43452</v>
      </c>
      <c r="L3371" t="s">
        <v>26</v>
      </c>
      <c r="N3371" t="s">
        <v>24</v>
      </c>
    </row>
    <row r="3372" spans="1:14" x14ac:dyDescent="0.25">
      <c r="A3372" t="s">
        <v>2101</v>
      </c>
      <c r="B3372" t="s">
        <v>2102</v>
      </c>
      <c r="C3372" t="s">
        <v>151</v>
      </c>
      <c r="D3372" t="s">
        <v>21</v>
      </c>
      <c r="E3372">
        <v>98498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43452</v>
      </c>
      <c r="L3372" t="s">
        <v>26</v>
      </c>
      <c r="N3372" t="s">
        <v>24</v>
      </c>
    </row>
    <row r="3373" spans="1:14" x14ac:dyDescent="0.25">
      <c r="A3373" t="s">
        <v>6594</v>
      </c>
      <c r="B3373" t="s">
        <v>6595</v>
      </c>
      <c r="C3373" t="s">
        <v>215</v>
      </c>
      <c r="D3373" t="s">
        <v>21</v>
      </c>
      <c r="E3373">
        <v>98023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43452</v>
      </c>
      <c r="L3373" t="s">
        <v>26</v>
      </c>
      <c r="N3373" t="s">
        <v>24</v>
      </c>
    </row>
    <row r="3374" spans="1:14" x14ac:dyDescent="0.25">
      <c r="A3374" t="s">
        <v>1572</v>
      </c>
      <c r="B3374" t="s">
        <v>1573</v>
      </c>
      <c r="C3374" t="s">
        <v>1574</v>
      </c>
      <c r="D3374" t="s">
        <v>21</v>
      </c>
      <c r="E3374">
        <v>98571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43452</v>
      </c>
      <c r="L3374" t="s">
        <v>26</v>
      </c>
      <c r="N3374" t="s">
        <v>24</v>
      </c>
    </row>
    <row r="3375" spans="1:14" x14ac:dyDescent="0.25">
      <c r="A3375" t="s">
        <v>6596</v>
      </c>
      <c r="B3375" t="s">
        <v>6597</v>
      </c>
      <c r="C3375" t="s">
        <v>132</v>
      </c>
      <c r="D3375" t="s">
        <v>21</v>
      </c>
      <c r="E3375">
        <v>99301</v>
      </c>
      <c r="F3375" t="s">
        <v>23</v>
      </c>
      <c r="G3375" t="s">
        <v>23</v>
      </c>
      <c r="H3375" t="s">
        <v>24</v>
      </c>
      <c r="I3375" t="s">
        <v>24</v>
      </c>
      <c r="J3375" t="s">
        <v>25</v>
      </c>
      <c r="K3375" s="1">
        <v>43452</v>
      </c>
      <c r="L3375" t="s">
        <v>26</v>
      </c>
      <c r="N3375" t="s">
        <v>24</v>
      </c>
    </row>
    <row r="3376" spans="1:14" x14ac:dyDescent="0.25">
      <c r="A3376" t="s">
        <v>6598</v>
      </c>
      <c r="B3376" t="s">
        <v>6599</v>
      </c>
      <c r="C3376" t="s">
        <v>6600</v>
      </c>
      <c r="D3376" t="s">
        <v>21</v>
      </c>
      <c r="E3376">
        <v>98556</v>
      </c>
      <c r="F3376" t="s">
        <v>23</v>
      </c>
      <c r="G3376" t="s">
        <v>23</v>
      </c>
      <c r="H3376" t="s">
        <v>24</v>
      </c>
      <c r="I3376" t="s">
        <v>24</v>
      </c>
      <c r="J3376" t="s">
        <v>25</v>
      </c>
      <c r="K3376" s="1">
        <v>43452</v>
      </c>
      <c r="L3376" t="s">
        <v>26</v>
      </c>
      <c r="N3376" t="s">
        <v>24</v>
      </c>
    </row>
    <row r="3377" spans="1:14" x14ac:dyDescent="0.25">
      <c r="A3377" t="s">
        <v>6601</v>
      </c>
      <c r="B3377" t="s">
        <v>6602</v>
      </c>
      <c r="C3377" t="s">
        <v>266</v>
      </c>
      <c r="D3377" t="s">
        <v>21</v>
      </c>
      <c r="E3377">
        <v>98002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43452</v>
      </c>
      <c r="L3377" t="s">
        <v>26</v>
      </c>
      <c r="N3377" t="s">
        <v>24</v>
      </c>
    </row>
    <row r="3378" spans="1:14" x14ac:dyDescent="0.25">
      <c r="A3378" t="s">
        <v>6018</v>
      </c>
      <c r="B3378" t="s">
        <v>6603</v>
      </c>
      <c r="C3378" t="s">
        <v>1566</v>
      </c>
      <c r="D3378" t="s">
        <v>21</v>
      </c>
      <c r="E3378">
        <v>98520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43452</v>
      </c>
      <c r="L3378" t="s">
        <v>26</v>
      </c>
      <c r="N3378" t="s">
        <v>24</v>
      </c>
    </row>
    <row r="3379" spans="1:14" x14ac:dyDescent="0.25">
      <c r="A3379" t="s">
        <v>1583</v>
      </c>
      <c r="B3379" t="s">
        <v>1584</v>
      </c>
      <c r="C3379" t="s">
        <v>454</v>
      </c>
      <c r="D3379" t="s">
        <v>21</v>
      </c>
      <c r="E3379">
        <v>98004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43451</v>
      </c>
      <c r="L3379" t="s">
        <v>26</v>
      </c>
      <c r="N3379" t="s">
        <v>24</v>
      </c>
    </row>
    <row r="3380" spans="1:14" x14ac:dyDescent="0.25">
      <c r="A3380" t="s">
        <v>6604</v>
      </c>
      <c r="B3380" t="s">
        <v>6605</v>
      </c>
      <c r="C3380" t="s">
        <v>1498</v>
      </c>
      <c r="D3380" t="s">
        <v>21</v>
      </c>
      <c r="E3380">
        <v>98335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43451</v>
      </c>
      <c r="L3380" t="s">
        <v>26</v>
      </c>
      <c r="N3380" t="s">
        <v>24</v>
      </c>
    </row>
    <row r="3381" spans="1:14" x14ac:dyDescent="0.25">
      <c r="A3381" t="s">
        <v>6606</v>
      </c>
      <c r="B3381" t="s">
        <v>6607</v>
      </c>
      <c r="C3381" t="s">
        <v>246</v>
      </c>
      <c r="D3381" t="s">
        <v>21</v>
      </c>
      <c r="E3381">
        <v>98311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43451</v>
      </c>
      <c r="L3381" t="s">
        <v>26</v>
      </c>
      <c r="N3381" t="s">
        <v>24</v>
      </c>
    </row>
    <row r="3382" spans="1:14" x14ac:dyDescent="0.25">
      <c r="A3382" t="s">
        <v>111</v>
      </c>
      <c r="B3382" t="s">
        <v>6608</v>
      </c>
      <c r="C3382" t="s">
        <v>142</v>
      </c>
      <c r="D3382" t="s">
        <v>21</v>
      </c>
      <c r="E3382">
        <v>98901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43451</v>
      </c>
      <c r="L3382" t="s">
        <v>26</v>
      </c>
      <c r="N3382" t="s">
        <v>24</v>
      </c>
    </row>
    <row r="3383" spans="1:14" x14ac:dyDescent="0.25">
      <c r="A3383">
        <v>76</v>
      </c>
      <c r="B3383" t="s">
        <v>618</v>
      </c>
      <c r="C3383" t="s">
        <v>619</v>
      </c>
      <c r="D3383" t="s">
        <v>21</v>
      </c>
      <c r="E3383">
        <v>98072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43451</v>
      </c>
      <c r="L3383" t="s">
        <v>26</v>
      </c>
      <c r="N3383" t="s">
        <v>24</v>
      </c>
    </row>
    <row r="3384" spans="1:14" x14ac:dyDescent="0.25">
      <c r="A3384" t="s">
        <v>6609</v>
      </c>
      <c r="B3384" t="s">
        <v>6610</v>
      </c>
      <c r="C3384" t="s">
        <v>1675</v>
      </c>
      <c r="D3384" t="s">
        <v>21</v>
      </c>
      <c r="E3384">
        <v>98839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43451</v>
      </c>
      <c r="L3384" t="s">
        <v>26</v>
      </c>
      <c r="N3384" t="s">
        <v>24</v>
      </c>
    </row>
    <row r="3385" spans="1:14" x14ac:dyDescent="0.25">
      <c r="A3385" t="s">
        <v>994</v>
      </c>
      <c r="B3385" t="s">
        <v>6611</v>
      </c>
      <c r="C3385" t="s">
        <v>1498</v>
      </c>
      <c r="D3385" t="s">
        <v>21</v>
      </c>
      <c r="E3385">
        <v>98335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43451</v>
      </c>
      <c r="L3385" t="s">
        <v>26</v>
      </c>
      <c r="N3385" t="s">
        <v>24</v>
      </c>
    </row>
    <row r="3386" spans="1:14" x14ac:dyDescent="0.25">
      <c r="A3386" t="s">
        <v>6612</v>
      </c>
      <c r="B3386" t="s">
        <v>6613</v>
      </c>
      <c r="C3386" t="s">
        <v>246</v>
      </c>
      <c r="D3386" t="s">
        <v>21</v>
      </c>
      <c r="E3386">
        <v>98311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43451</v>
      </c>
      <c r="L3386" t="s">
        <v>26</v>
      </c>
      <c r="N3386" t="s">
        <v>24</v>
      </c>
    </row>
    <row r="3387" spans="1:14" x14ac:dyDescent="0.25">
      <c r="A3387" t="s">
        <v>2693</v>
      </c>
      <c r="B3387" t="s">
        <v>2855</v>
      </c>
      <c r="C3387" t="s">
        <v>20</v>
      </c>
      <c r="D3387" t="s">
        <v>21</v>
      </c>
      <c r="E3387">
        <v>98107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43451</v>
      </c>
      <c r="L3387" t="s">
        <v>26</v>
      </c>
      <c r="N3387" t="s">
        <v>24</v>
      </c>
    </row>
    <row r="3388" spans="1:14" x14ac:dyDescent="0.25">
      <c r="A3388" t="s">
        <v>2887</v>
      </c>
      <c r="B3388" t="s">
        <v>2888</v>
      </c>
      <c r="C3388" t="s">
        <v>142</v>
      </c>
      <c r="D3388" t="s">
        <v>21</v>
      </c>
      <c r="E3388">
        <v>98902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43451</v>
      </c>
      <c r="L3388" t="s">
        <v>26</v>
      </c>
      <c r="N3388" t="s">
        <v>24</v>
      </c>
    </row>
    <row r="3389" spans="1:14" x14ac:dyDescent="0.25">
      <c r="A3389" t="s">
        <v>2230</v>
      </c>
      <c r="B3389" t="s">
        <v>2231</v>
      </c>
      <c r="C3389" t="s">
        <v>20</v>
      </c>
      <c r="D3389" t="s">
        <v>21</v>
      </c>
      <c r="E3389">
        <v>98106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43451</v>
      </c>
      <c r="L3389" t="s">
        <v>26</v>
      </c>
      <c r="N3389" t="s">
        <v>24</v>
      </c>
    </row>
    <row r="3390" spans="1:14" x14ac:dyDescent="0.25">
      <c r="A3390" t="s">
        <v>6614</v>
      </c>
      <c r="B3390" t="s">
        <v>6615</v>
      </c>
      <c r="C3390" t="s">
        <v>293</v>
      </c>
      <c r="D3390" t="s">
        <v>21</v>
      </c>
      <c r="E3390">
        <v>98270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43451</v>
      </c>
      <c r="L3390" t="s">
        <v>26</v>
      </c>
      <c r="N3390" t="s">
        <v>24</v>
      </c>
    </row>
    <row r="3391" spans="1:14" x14ac:dyDescent="0.25">
      <c r="A3391" t="s">
        <v>356</v>
      </c>
      <c r="B3391" t="s">
        <v>2895</v>
      </c>
      <c r="C3391" t="s">
        <v>619</v>
      </c>
      <c r="D3391" t="s">
        <v>21</v>
      </c>
      <c r="E3391">
        <v>98072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43451</v>
      </c>
      <c r="L3391" t="s">
        <v>26</v>
      </c>
      <c r="N3391" t="s">
        <v>24</v>
      </c>
    </row>
    <row r="3392" spans="1:14" x14ac:dyDescent="0.25">
      <c r="A3392" t="s">
        <v>356</v>
      </c>
      <c r="B3392" t="s">
        <v>1412</v>
      </c>
      <c r="C3392" t="s">
        <v>454</v>
      </c>
      <c r="D3392" t="s">
        <v>21</v>
      </c>
      <c r="E3392">
        <v>98004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43451</v>
      </c>
      <c r="L3392" t="s">
        <v>26</v>
      </c>
      <c r="N3392" t="s">
        <v>24</v>
      </c>
    </row>
    <row r="3393" spans="1:14" x14ac:dyDescent="0.25">
      <c r="A3393" t="s">
        <v>6616</v>
      </c>
      <c r="B3393" t="s">
        <v>6617</v>
      </c>
      <c r="C3393" t="s">
        <v>20</v>
      </c>
      <c r="D3393" t="s">
        <v>21</v>
      </c>
      <c r="E3393">
        <v>98102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43451</v>
      </c>
      <c r="L3393" t="s">
        <v>26</v>
      </c>
      <c r="N3393" t="s">
        <v>24</v>
      </c>
    </row>
    <row r="3394" spans="1:14" x14ac:dyDescent="0.25">
      <c r="A3394" t="s">
        <v>6618</v>
      </c>
      <c r="B3394" t="s">
        <v>6619</v>
      </c>
      <c r="C3394" t="s">
        <v>2089</v>
      </c>
      <c r="D3394" t="s">
        <v>21</v>
      </c>
      <c r="E3394">
        <v>98338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43451</v>
      </c>
      <c r="L3394" t="s">
        <v>26</v>
      </c>
      <c r="N3394" t="s">
        <v>24</v>
      </c>
    </row>
    <row r="3395" spans="1:14" x14ac:dyDescent="0.25">
      <c r="A3395" t="s">
        <v>6620</v>
      </c>
      <c r="B3395" t="s">
        <v>6621</v>
      </c>
      <c r="C3395" t="s">
        <v>236</v>
      </c>
      <c r="D3395" t="s">
        <v>21</v>
      </c>
      <c r="E3395">
        <v>98409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43451</v>
      </c>
      <c r="L3395" t="s">
        <v>26</v>
      </c>
      <c r="N3395" t="s">
        <v>24</v>
      </c>
    </row>
    <row r="3396" spans="1:14" x14ac:dyDescent="0.25">
      <c r="A3396" t="s">
        <v>6622</v>
      </c>
      <c r="B3396" t="s">
        <v>6623</v>
      </c>
      <c r="C3396" t="s">
        <v>20</v>
      </c>
      <c r="D3396" t="s">
        <v>21</v>
      </c>
      <c r="E3396">
        <v>98144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43451</v>
      </c>
      <c r="L3396" t="s">
        <v>26</v>
      </c>
      <c r="N3396" t="s">
        <v>24</v>
      </c>
    </row>
    <row r="3397" spans="1:14" x14ac:dyDescent="0.25">
      <c r="A3397" t="s">
        <v>683</v>
      </c>
      <c r="B3397" t="s">
        <v>6624</v>
      </c>
      <c r="C3397" t="s">
        <v>246</v>
      </c>
      <c r="D3397" t="s">
        <v>21</v>
      </c>
      <c r="E3397">
        <v>98310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43451</v>
      </c>
      <c r="L3397" t="s">
        <v>26</v>
      </c>
      <c r="N3397" t="s">
        <v>24</v>
      </c>
    </row>
    <row r="3398" spans="1:14" x14ac:dyDescent="0.25">
      <c r="A3398" t="s">
        <v>6625</v>
      </c>
      <c r="B3398" t="s">
        <v>6626</v>
      </c>
      <c r="C3398" t="s">
        <v>5774</v>
      </c>
      <c r="D3398" t="s">
        <v>21</v>
      </c>
      <c r="E3398">
        <v>98346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43451</v>
      </c>
      <c r="L3398" t="s">
        <v>26</v>
      </c>
      <c r="N3398" t="s">
        <v>24</v>
      </c>
    </row>
    <row r="3399" spans="1:14" x14ac:dyDescent="0.25">
      <c r="A3399" t="s">
        <v>3144</v>
      </c>
      <c r="B3399" t="s">
        <v>3145</v>
      </c>
      <c r="C3399" t="s">
        <v>3146</v>
      </c>
      <c r="D3399" t="s">
        <v>21</v>
      </c>
      <c r="E3399">
        <v>98848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43451</v>
      </c>
      <c r="L3399" t="s">
        <v>26</v>
      </c>
      <c r="N3399" t="s">
        <v>24</v>
      </c>
    </row>
    <row r="3400" spans="1:14" x14ac:dyDescent="0.25">
      <c r="A3400" t="s">
        <v>6627</v>
      </c>
      <c r="B3400" t="s">
        <v>6628</v>
      </c>
      <c r="C3400" t="s">
        <v>1094</v>
      </c>
      <c r="D3400" t="s">
        <v>21</v>
      </c>
      <c r="E3400">
        <v>98360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43451</v>
      </c>
      <c r="L3400" t="s">
        <v>26</v>
      </c>
      <c r="N3400" t="s">
        <v>24</v>
      </c>
    </row>
    <row r="3401" spans="1:14" x14ac:dyDescent="0.25">
      <c r="A3401" t="s">
        <v>842</v>
      </c>
      <c r="B3401" t="s">
        <v>843</v>
      </c>
      <c r="C3401" t="s">
        <v>142</v>
      </c>
      <c r="D3401" t="s">
        <v>21</v>
      </c>
      <c r="E3401">
        <v>98902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43451</v>
      </c>
      <c r="L3401" t="s">
        <v>26</v>
      </c>
      <c r="N3401" t="s">
        <v>24</v>
      </c>
    </row>
    <row r="3402" spans="1:14" x14ac:dyDescent="0.25">
      <c r="A3402" t="s">
        <v>6629</v>
      </c>
      <c r="B3402" t="s">
        <v>6630</v>
      </c>
      <c r="C3402" t="s">
        <v>236</v>
      </c>
      <c r="D3402" t="s">
        <v>21</v>
      </c>
      <c r="E3402">
        <v>98421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43451</v>
      </c>
      <c r="L3402" t="s">
        <v>26</v>
      </c>
      <c r="N3402" t="s">
        <v>24</v>
      </c>
    </row>
    <row r="3403" spans="1:14" x14ac:dyDescent="0.25">
      <c r="A3403" t="s">
        <v>6631</v>
      </c>
      <c r="B3403" t="s">
        <v>6632</v>
      </c>
      <c r="C3403" t="s">
        <v>246</v>
      </c>
      <c r="D3403" t="s">
        <v>21</v>
      </c>
      <c r="E3403">
        <v>98310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43451</v>
      </c>
      <c r="L3403" t="s">
        <v>26</v>
      </c>
      <c r="N3403" t="s">
        <v>24</v>
      </c>
    </row>
    <row r="3404" spans="1:14" x14ac:dyDescent="0.25">
      <c r="A3404" t="s">
        <v>2912</v>
      </c>
      <c r="B3404" t="s">
        <v>2913</v>
      </c>
      <c r="C3404" t="s">
        <v>142</v>
      </c>
      <c r="D3404" t="s">
        <v>21</v>
      </c>
      <c r="E3404">
        <v>98901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43451</v>
      </c>
      <c r="L3404" t="s">
        <v>26</v>
      </c>
      <c r="N3404" t="s">
        <v>24</v>
      </c>
    </row>
    <row r="3405" spans="1:14" x14ac:dyDescent="0.25">
      <c r="A3405" t="s">
        <v>6633</v>
      </c>
      <c r="B3405" t="s">
        <v>6634</v>
      </c>
      <c r="C3405" t="s">
        <v>20</v>
      </c>
      <c r="D3405" t="s">
        <v>21</v>
      </c>
      <c r="E3405">
        <v>98122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43451</v>
      </c>
      <c r="L3405" t="s">
        <v>26</v>
      </c>
      <c r="N3405" t="s">
        <v>24</v>
      </c>
    </row>
    <row r="3406" spans="1:14" x14ac:dyDescent="0.25">
      <c r="A3406" t="s">
        <v>3322</v>
      </c>
      <c r="B3406" t="s">
        <v>6635</v>
      </c>
      <c r="C3406" t="s">
        <v>2244</v>
      </c>
      <c r="D3406" t="s">
        <v>21</v>
      </c>
      <c r="E3406">
        <v>98370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43451</v>
      </c>
      <c r="L3406" t="s">
        <v>26</v>
      </c>
      <c r="N3406" t="s">
        <v>24</v>
      </c>
    </row>
    <row r="3407" spans="1:14" x14ac:dyDescent="0.25">
      <c r="A3407" t="s">
        <v>6636</v>
      </c>
      <c r="B3407" t="s">
        <v>6637</v>
      </c>
      <c r="C3407" t="s">
        <v>3146</v>
      </c>
      <c r="D3407" t="s">
        <v>21</v>
      </c>
      <c r="E3407">
        <v>98824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43451</v>
      </c>
      <c r="L3407" t="s">
        <v>26</v>
      </c>
      <c r="N3407" t="s">
        <v>24</v>
      </c>
    </row>
    <row r="3408" spans="1:14" x14ac:dyDescent="0.25">
      <c r="A3408" t="s">
        <v>6638</v>
      </c>
      <c r="B3408" t="s">
        <v>6639</v>
      </c>
      <c r="C3408" t="s">
        <v>1861</v>
      </c>
      <c r="D3408" t="s">
        <v>21</v>
      </c>
      <c r="E3408">
        <v>98331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43450</v>
      </c>
      <c r="L3408" t="s">
        <v>26</v>
      </c>
      <c r="N3408" t="s">
        <v>24</v>
      </c>
    </row>
    <row r="3409" spans="1:14" x14ac:dyDescent="0.25">
      <c r="A3409" t="s">
        <v>6640</v>
      </c>
      <c r="B3409" t="s">
        <v>6641</v>
      </c>
      <c r="C3409" t="s">
        <v>1861</v>
      </c>
      <c r="D3409" t="s">
        <v>21</v>
      </c>
      <c r="E3409">
        <v>98331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43450</v>
      </c>
      <c r="L3409" t="s">
        <v>26</v>
      </c>
      <c r="N3409" t="s">
        <v>24</v>
      </c>
    </row>
    <row r="3410" spans="1:14" x14ac:dyDescent="0.25">
      <c r="A3410" t="s">
        <v>6642</v>
      </c>
      <c r="B3410" t="s">
        <v>6643</v>
      </c>
      <c r="C3410" t="s">
        <v>3146</v>
      </c>
      <c r="D3410" t="s">
        <v>21</v>
      </c>
      <c r="E3410">
        <v>98824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43450</v>
      </c>
      <c r="L3410" t="s">
        <v>26</v>
      </c>
      <c r="N3410" t="s">
        <v>24</v>
      </c>
    </row>
    <row r="3411" spans="1:14" x14ac:dyDescent="0.25">
      <c r="A3411" t="s">
        <v>6644</v>
      </c>
      <c r="B3411" t="s">
        <v>6645</v>
      </c>
      <c r="C3411" t="s">
        <v>912</v>
      </c>
      <c r="D3411" t="s">
        <v>21</v>
      </c>
      <c r="E3411">
        <v>98837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43450</v>
      </c>
      <c r="L3411" t="s">
        <v>26</v>
      </c>
      <c r="N3411" t="s">
        <v>24</v>
      </c>
    </row>
    <row r="3412" spans="1:14" x14ac:dyDescent="0.25">
      <c r="A3412" t="s">
        <v>6646</v>
      </c>
      <c r="B3412" t="s">
        <v>6647</v>
      </c>
      <c r="C3412" t="s">
        <v>912</v>
      </c>
      <c r="D3412" t="s">
        <v>21</v>
      </c>
      <c r="E3412">
        <v>98837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43450</v>
      </c>
      <c r="L3412" t="s">
        <v>26</v>
      </c>
      <c r="N3412" t="s">
        <v>24</v>
      </c>
    </row>
    <row r="3413" spans="1:14" x14ac:dyDescent="0.25">
      <c r="A3413" t="s">
        <v>6648</v>
      </c>
      <c r="B3413" t="s">
        <v>6649</v>
      </c>
      <c r="C3413" t="s">
        <v>3146</v>
      </c>
      <c r="D3413" t="s">
        <v>21</v>
      </c>
      <c r="E3413">
        <v>98848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43450</v>
      </c>
      <c r="L3413" t="s">
        <v>26</v>
      </c>
      <c r="N3413" t="s">
        <v>24</v>
      </c>
    </row>
    <row r="3414" spans="1:14" x14ac:dyDescent="0.25">
      <c r="A3414" t="s">
        <v>3141</v>
      </c>
      <c r="B3414" t="s">
        <v>6650</v>
      </c>
      <c r="C3414" t="s">
        <v>1542</v>
      </c>
      <c r="D3414" t="s">
        <v>21</v>
      </c>
      <c r="E3414">
        <v>98363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43450</v>
      </c>
      <c r="L3414" t="s">
        <v>26</v>
      </c>
      <c r="N3414" t="s">
        <v>24</v>
      </c>
    </row>
    <row r="3415" spans="1:14" x14ac:dyDescent="0.25">
      <c r="A3415" t="s">
        <v>683</v>
      </c>
      <c r="B3415" t="s">
        <v>6651</v>
      </c>
      <c r="C3415" t="s">
        <v>1861</v>
      </c>
      <c r="D3415" t="s">
        <v>21</v>
      </c>
      <c r="E3415">
        <v>98331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43450</v>
      </c>
      <c r="L3415" t="s">
        <v>26</v>
      </c>
      <c r="N3415" t="s">
        <v>24</v>
      </c>
    </row>
    <row r="3416" spans="1:14" x14ac:dyDescent="0.25">
      <c r="A3416" t="s">
        <v>1568</v>
      </c>
      <c r="B3416" t="s">
        <v>6652</v>
      </c>
      <c r="C3416" t="s">
        <v>1542</v>
      </c>
      <c r="D3416" t="s">
        <v>21</v>
      </c>
      <c r="E3416">
        <v>98362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43450</v>
      </c>
      <c r="L3416" t="s">
        <v>26</v>
      </c>
      <c r="N3416" t="s">
        <v>24</v>
      </c>
    </row>
    <row r="3417" spans="1:14" x14ac:dyDescent="0.25">
      <c r="A3417" t="s">
        <v>6653</v>
      </c>
      <c r="B3417" t="s">
        <v>6654</v>
      </c>
      <c r="C3417" t="s">
        <v>912</v>
      </c>
      <c r="D3417" t="s">
        <v>21</v>
      </c>
      <c r="E3417">
        <v>98837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43450</v>
      </c>
      <c r="L3417" t="s">
        <v>26</v>
      </c>
      <c r="N3417" t="s">
        <v>24</v>
      </c>
    </row>
    <row r="3418" spans="1:14" x14ac:dyDescent="0.25">
      <c r="A3418" t="s">
        <v>6655</v>
      </c>
      <c r="B3418" t="s">
        <v>6656</v>
      </c>
      <c r="C3418" t="s">
        <v>912</v>
      </c>
      <c r="D3418" t="s">
        <v>21</v>
      </c>
      <c r="E3418">
        <v>98837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43450</v>
      </c>
      <c r="L3418" t="s">
        <v>26</v>
      </c>
      <c r="N3418" t="s">
        <v>24</v>
      </c>
    </row>
    <row r="3419" spans="1:14" x14ac:dyDescent="0.25">
      <c r="A3419" t="s">
        <v>6657</v>
      </c>
      <c r="B3419" t="s">
        <v>6658</v>
      </c>
      <c r="C3419" t="s">
        <v>912</v>
      </c>
      <c r="D3419" t="s">
        <v>21</v>
      </c>
      <c r="E3419">
        <v>98837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43450</v>
      </c>
      <c r="L3419" t="s">
        <v>26</v>
      </c>
      <c r="N3419" t="s">
        <v>24</v>
      </c>
    </row>
    <row r="3420" spans="1:14" x14ac:dyDescent="0.25">
      <c r="A3420" t="s">
        <v>3130</v>
      </c>
      <c r="B3420" t="s">
        <v>3131</v>
      </c>
      <c r="C3420" t="s">
        <v>227</v>
      </c>
      <c r="D3420" t="s">
        <v>21</v>
      </c>
      <c r="E3420">
        <v>98225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43449</v>
      </c>
      <c r="L3420" t="s">
        <v>26</v>
      </c>
      <c r="N3420" t="s">
        <v>24</v>
      </c>
    </row>
    <row r="3421" spans="1:14" x14ac:dyDescent="0.25">
      <c r="A3421" t="s">
        <v>244</v>
      </c>
      <c r="B3421" t="s">
        <v>2748</v>
      </c>
      <c r="C3421" t="s">
        <v>108</v>
      </c>
      <c r="D3421" t="s">
        <v>21</v>
      </c>
      <c r="E3421">
        <v>98201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43449</v>
      </c>
      <c r="L3421" t="s">
        <v>26</v>
      </c>
      <c r="N3421" t="s">
        <v>24</v>
      </c>
    </row>
    <row r="3422" spans="1:14" x14ac:dyDescent="0.25">
      <c r="A3422" t="s">
        <v>6659</v>
      </c>
      <c r="B3422" t="s">
        <v>6660</v>
      </c>
      <c r="C3422" t="s">
        <v>227</v>
      </c>
      <c r="D3422" t="s">
        <v>21</v>
      </c>
      <c r="E3422">
        <v>98229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43449</v>
      </c>
      <c r="L3422" t="s">
        <v>26</v>
      </c>
      <c r="N3422" t="s">
        <v>24</v>
      </c>
    </row>
    <row r="3423" spans="1:14" x14ac:dyDescent="0.25">
      <c r="A3423" t="s">
        <v>6661</v>
      </c>
      <c r="B3423" t="s">
        <v>6662</v>
      </c>
      <c r="C3423" t="s">
        <v>230</v>
      </c>
      <c r="D3423" t="s">
        <v>21</v>
      </c>
      <c r="E3423">
        <v>98264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43449</v>
      </c>
      <c r="L3423" t="s">
        <v>26</v>
      </c>
      <c r="N3423" t="s">
        <v>24</v>
      </c>
    </row>
    <row r="3424" spans="1:14" x14ac:dyDescent="0.25">
      <c r="A3424" t="s">
        <v>6663</v>
      </c>
      <c r="B3424" t="s">
        <v>6664</v>
      </c>
      <c r="C3424" t="s">
        <v>1331</v>
      </c>
      <c r="D3424" t="s">
        <v>21</v>
      </c>
      <c r="E3424">
        <v>98244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43449</v>
      </c>
      <c r="L3424" t="s">
        <v>26</v>
      </c>
      <c r="N3424" t="s">
        <v>24</v>
      </c>
    </row>
    <row r="3425" spans="1:14" x14ac:dyDescent="0.25">
      <c r="A3425" t="s">
        <v>2910</v>
      </c>
      <c r="B3425" t="s">
        <v>2911</v>
      </c>
      <c r="C3425" t="s">
        <v>108</v>
      </c>
      <c r="D3425" t="s">
        <v>21</v>
      </c>
      <c r="E3425">
        <v>98201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43449</v>
      </c>
      <c r="L3425" t="s">
        <v>26</v>
      </c>
      <c r="N3425" t="s">
        <v>24</v>
      </c>
    </row>
    <row r="3426" spans="1:14" x14ac:dyDescent="0.25">
      <c r="A3426" t="s">
        <v>2121</v>
      </c>
      <c r="B3426" t="s">
        <v>6665</v>
      </c>
      <c r="C3426" t="s">
        <v>108</v>
      </c>
      <c r="D3426" t="s">
        <v>21</v>
      </c>
      <c r="E3426">
        <v>98201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43449</v>
      </c>
      <c r="L3426" t="s">
        <v>26</v>
      </c>
      <c r="N3426" t="s">
        <v>24</v>
      </c>
    </row>
    <row r="3427" spans="1:14" x14ac:dyDescent="0.25">
      <c r="A3427" t="s">
        <v>569</v>
      </c>
      <c r="B3427" t="s">
        <v>6666</v>
      </c>
      <c r="C3427" t="s">
        <v>20</v>
      </c>
      <c r="D3427" t="s">
        <v>21</v>
      </c>
      <c r="E3427">
        <v>98199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43448</v>
      </c>
      <c r="L3427" t="s">
        <v>26</v>
      </c>
      <c r="N3427" t="s">
        <v>24</v>
      </c>
    </row>
    <row r="3428" spans="1:14" x14ac:dyDescent="0.25">
      <c r="A3428" t="s">
        <v>1611</v>
      </c>
      <c r="B3428" t="s">
        <v>1612</v>
      </c>
      <c r="C3428" t="s">
        <v>20</v>
      </c>
      <c r="D3428" t="s">
        <v>21</v>
      </c>
      <c r="E3428">
        <v>98101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43448</v>
      </c>
      <c r="L3428" t="s">
        <v>26</v>
      </c>
      <c r="N3428" t="s">
        <v>24</v>
      </c>
    </row>
    <row r="3429" spans="1:14" x14ac:dyDescent="0.25">
      <c r="A3429" t="s">
        <v>6667</v>
      </c>
      <c r="B3429" t="s">
        <v>6668</v>
      </c>
      <c r="C3429" t="s">
        <v>20</v>
      </c>
      <c r="D3429" t="s">
        <v>21</v>
      </c>
      <c r="E3429">
        <v>98101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43448</v>
      </c>
      <c r="L3429" t="s">
        <v>26</v>
      </c>
      <c r="N3429" t="s">
        <v>24</v>
      </c>
    </row>
    <row r="3430" spans="1:14" x14ac:dyDescent="0.25">
      <c r="A3430" t="s">
        <v>1545</v>
      </c>
      <c r="B3430" t="s">
        <v>1546</v>
      </c>
      <c r="C3430" t="s">
        <v>266</v>
      </c>
      <c r="D3430" t="s">
        <v>21</v>
      </c>
      <c r="E3430">
        <v>98002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43448</v>
      </c>
      <c r="L3430" t="s">
        <v>26</v>
      </c>
      <c r="N3430" t="s">
        <v>24</v>
      </c>
    </row>
    <row r="3431" spans="1:14" x14ac:dyDescent="0.25">
      <c r="A3431" t="s">
        <v>77</v>
      </c>
      <c r="B3431" t="s">
        <v>6669</v>
      </c>
      <c r="C3431" t="s">
        <v>20</v>
      </c>
      <c r="D3431" t="s">
        <v>21</v>
      </c>
      <c r="E3431">
        <v>98112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43448</v>
      </c>
      <c r="L3431" t="s">
        <v>26</v>
      </c>
      <c r="N3431" t="s">
        <v>24</v>
      </c>
    </row>
    <row r="3432" spans="1:14" x14ac:dyDescent="0.25">
      <c r="A3432" t="s">
        <v>6670</v>
      </c>
      <c r="B3432" t="s">
        <v>6671</v>
      </c>
      <c r="C3432" t="s">
        <v>3762</v>
      </c>
      <c r="D3432" t="s">
        <v>21</v>
      </c>
      <c r="E3432">
        <v>98512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43447</v>
      </c>
      <c r="L3432" t="s">
        <v>26</v>
      </c>
      <c r="N3432" t="s">
        <v>24</v>
      </c>
    </row>
    <row r="3433" spans="1:14" x14ac:dyDescent="0.25">
      <c r="A3433" t="s">
        <v>6673</v>
      </c>
      <c r="B3433" t="s">
        <v>6674</v>
      </c>
      <c r="C3433" t="s">
        <v>3762</v>
      </c>
      <c r="D3433" t="s">
        <v>21</v>
      </c>
      <c r="E3433">
        <v>98512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43447</v>
      </c>
      <c r="L3433" t="s">
        <v>26</v>
      </c>
      <c r="N3433" t="s">
        <v>24</v>
      </c>
    </row>
    <row r="3434" spans="1:14" x14ac:dyDescent="0.25">
      <c r="A3434" t="s">
        <v>6675</v>
      </c>
      <c r="B3434" t="s">
        <v>6676</v>
      </c>
      <c r="C3434" t="s">
        <v>206</v>
      </c>
      <c r="D3434" t="s">
        <v>21</v>
      </c>
      <c r="E3434">
        <v>98272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43447</v>
      </c>
      <c r="L3434" t="s">
        <v>26</v>
      </c>
      <c r="N3434" t="s">
        <v>24</v>
      </c>
    </row>
    <row r="3435" spans="1:14" x14ac:dyDescent="0.25">
      <c r="A3435" t="s">
        <v>6677</v>
      </c>
      <c r="B3435" t="s">
        <v>6678</v>
      </c>
      <c r="C3435" t="s">
        <v>206</v>
      </c>
      <c r="D3435" t="s">
        <v>21</v>
      </c>
      <c r="E3435">
        <v>98272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43447</v>
      </c>
      <c r="L3435" t="s">
        <v>26</v>
      </c>
      <c r="N3435" t="s">
        <v>24</v>
      </c>
    </row>
    <row r="3436" spans="1:14" x14ac:dyDescent="0.25">
      <c r="A3436" t="s">
        <v>6680</v>
      </c>
      <c r="B3436" t="s">
        <v>6681</v>
      </c>
      <c r="C3436" t="s">
        <v>206</v>
      </c>
      <c r="D3436" t="s">
        <v>21</v>
      </c>
      <c r="E3436">
        <v>98272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43447</v>
      </c>
      <c r="L3436" t="s">
        <v>26</v>
      </c>
      <c r="N3436" t="s">
        <v>24</v>
      </c>
    </row>
    <row r="3437" spans="1:14" x14ac:dyDescent="0.25">
      <c r="A3437" t="s">
        <v>6682</v>
      </c>
      <c r="B3437" t="s">
        <v>6683</v>
      </c>
      <c r="C3437" t="s">
        <v>3762</v>
      </c>
      <c r="D3437" t="s">
        <v>21</v>
      </c>
      <c r="E3437">
        <v>98512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43447</v>
      </c>
      <c r="L3437" t="s">
        <v>26</v>
      </c>
      <c r="N3437" t="s">
        <v>24</v>
      </c>
    </row>
    <row r="3438" spans="1:14" x14ac:dyDescent="0.25">
      <c r="A3438" t="s">
        <v>818</v>
      </c>
      <c r="B3438" t="s">
        <v>6684</v>
      </c>
      <c r="C3438" t="s">
        <v>206</v>
      </c>
      <c r="D3438" t="s">
        <v>21</v>
      </c>
      <c r="E3438">
        <v>98272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43447</v>
      </c>
      <c r="L3438" t="s">
        <v>26</v>
      </c>
      <c r="N3438" t="s">
        <v>24</v>
      </c>
    </row>
    <row r="3439" spans="1:14" x14ac:dyDescent="0.25">
      <c r="A3439" t="s">
        <v>194</v>
      </c>
      <c r="B3439" t="s">
        <v>6685</v>
      </c>
      <c r="C3439" t="s">
        <v>3762</v>
      </c>
      <c r="D3439" t="s">
        <v>21</v>
      </c>
      <c r="E3439">
        <v>98501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43447</v>
      </c>
      <c r="L3439" t="s">
        <v>26</v>
      </c>
      <c r="N3439" t="s">
        <v>24</v>
      </c>
    </row>
    <row r="3440" spans="1:14" x14ac:dyDescent="0.25">
      <c r="A3440" t="s">
        <v>6686</v>
      </c>
      <c r="B3440" t="s">
        <v>6687</v>
      </c>
      <c r="C3440" t="s">
        <v>206</v>
      </c>
      <c r="D3440" t="s">
        <v>21</v>
      </c>
      <c r="E3440">
        <v>98272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43447</v>
      </c>
      <c r="L3440" t="s">
        <v>26</v>
      </c>
      <c r="N3440" t="s">
        <v>24</v>
      </c>
    </row>
    <row r="3441" spans="1:14" x14ac:dyDescent="0.25">
      <c r="A3441" t="s">
        <v>6688</v>
      </c>
      <c r="B3441" t="s">
        <v>6689</v>
      </c>
      <c r="C3441" t="s">
        <v>206</v>
      </c>
      <c r="D3441" t="s">
        <v>21</v>
      </c>
      <c r="E3441">
        <v>98272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43447</v>
      </c>
      <c r="L3441" t="s">
        <v>26</v>
      </c>
      <c r="N3441" t="s">
        <v>24</v>
      </c>
    </row>
    <row r="3442" spans="1:14" x14ac:dyDescent="0.25">
      <c r="A3442" t="s">
        <v>6690</v>
      </c>
      <c r="B3442" t="s">
        <v>6691</v>
      </c>
      <c r="C3442" t="s">
        <v>142</v>
      </c>
      <c r="D3442" t="s">
        <v>21</v>
      </c>
      <c r="E3442">
        <v>98908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43446</v>
      </c>
      <c r="L3442" t="s">
        <v>26</v>
      </c>
      <c r="N3442" t="s">
        <v>24</v>
      </c>
    </row>
    <row r="3443" spans="1:14" x14ac:dyDescent="0.25">
      <c r="A3443" t="s">
        <v>1507</v>
      </c>
      <c r="B3443" t="s">
        <v>1508</v>
      </c>
      <c r="C3443" t="s">
        <v>236</v>
      </c>
      <c r="D3443" t="s">
        <v>21</v>
      </c>
      <c r="E3443">
        <v>98408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43446</v>
      </c>
      <c r="L3443" t="s">
        <v>26</v>
      </c>
      <c r="N3443" t="s">
        <v>24</v>
      </c>
    </row>
    <row r="3444" spans="1:14" x14ac:dyDescent="0.25">
      <c r="A3444" t="s">
        <v>6692</v>
      </c>
      <c r="B3444" t="s">
        <v>6693</v>
      </c>
      <c r="C3444" t="s">
        <v>142</v>
      </c>
      <c r="D3444" t="s">
        <v>21</v>
      </c>
      <c r="E3444">
        <v>98902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43446</v>
      </c>
      <c r="L3444" t="s">
        <v>26</v>
      </c>
      <c r="N3444" t="s">
        <v>24</v>
      </c>
    </row>
    <row r="3445" spans="1:14" x14ac:dyDescent="0.25">
      <c r="A3445" t="s">
        <v>773</v>
      </c>
      <c r="B3445" t="s">
        <v>1514</v>
      </c>
      <c r="C3445" t="s">
        <v>236</v>
      </c>
      <c r="D3445" t="s">
        <v>21</v>
      </c>
      <c r="E3445">
        <v>98407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43446</v>
      </c>
      <c r="L3445" t="s">
        <v>26</v>
      </c>
      <c r="N3445" t="s">
        <v>24</v>
      </c>
    </row>
    <row r="3446" spans="1:14" x14ac:dyDescent="0.25">
      <c r="A3446" t="s">
        <v>2993</v>
      </c>
      <c r="B3446" t="s">
        <v>6694</v>
      </c>
      <c r="C3446" t="s">
        <v>463</v>
      </c>
      <c r="D3446" t="s">
        <v>21</v>
      </c>
      <c r="E3446">
        <v>98632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43446</v>
      </c>
      <c r="L3446" t="s">
        <v>26</v>
      </c>
      <c r="N3446" t="s">
        <v>24</v>
      </c>
    </row>
    <row r="3447" spans="1:14" x14ac:dyDescent="0.25">
      <c r="A3447" t="s">
        <v>6695</v>
      </c>
      <c r="B3447" t="s">
        <v>6696</v>
      </c>
      <c r="C3447" t="s">
        <v>142</v>
      </c>
      <c r="D3447" t="s">
        <v>21</v>
      </c>
      <c r="E3447">
        <v>98908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43446</v>
      </c>
      <c r="L3447" t="s">
        <v>26</v>
      </c>
      <c r="N3447" t="s">
        <v>24</v>
      </c>
    </row>
    <row r="3448" spans="1:14" x14ac:dyDescent="0.25">
      <c r="A3448" t="s">
        <v>2242</v>
      </c>
      <c r="B3448" t="s">
        <v>2243</v>
      </c>
      <c r="C3448" t="s">
        <v>2244</v>
      </c>
      <c r="D3448" t="s">
        <v>21</v>
      </c>
      <c r="E3448">
        <v>98370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43446</v>
      </c>
      <c r="L3448" t="s">
        <v>26</v>
      </c>
      <c r="N3448" t="s">
        <v>24</v>
      </c>
    </row>
    <row r="3449" spans="1:14" x14ac:dyDescent="0.25">
      <c r="A3449" t="s">
        <v>1534</v>
      </c>
      <c r="B3449" t="s">
        <v>1535</v>
      </c>
      <c r="C3449" t="s">
        <v>236</v>
      </c>
      <c r="D3449" t="s">
        <v>21</v>
      </c>
      <c r="E3449">
        <v>98444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43446</v>
      </c>
      <c r="L3449" t="s">
        <v>26</v>
      </c>
      <c r="N3449" t="s">
        <v>24</v>
      </c>
    </row>
    <row r="3450" spans="1:14" x14ac:dyDescent="0.25">
      <c r="A3450" t="s">
        <v>6697</v>
      </c>
      <c r="B3450" t="s">
        <v>6698</v>
      </c>
      <c r="C3450" t="s">
        <v>236</v>
      </c>
      <c r="D3450" t="s">
        <v>21</v>
      </c>
      <c r="E3450">
        <v>98444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43446</v>
      </c>
      <c r="L3450" t="s">
        <v>26</v>
      </c>
      <c r="N3450" t="s">
        <v>24</v>
      </c>
    </row>
    <row r="3451" spans="1:14" x14ac:dyDescent="0.25">
      <c r="A3451" t="s">
        <v>2761</v>
      </c>
      <c r="B3451" t="s">
        <v>2762</v>
      </c>
      <c r="C3451" t="s">
        <v>108</v>
      </c>
      <c r="D3451" t="s">
        <v>21</v>
      </c>
      <c r="E3451">
        <v>98201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43446</v>
      </c>
      <c r="L3451" t="s">
        <v>26</v>
      </c>
      <c r="N3451" t="s">
        <v>24</v>
      </c>
    </row>
    <row r="3452" spans="1:14" x14ac:dyDescent="0.25">
      <c r="A3452" t="s">
        <v>6699</v>
      </c>
      <c r="B3452" t="s">
        <v>6700</v>
      </c>
      <c r="C3452" t="s">
        <v>81</v>
      </c>
      <c r="D3452" t="s">
        <v>21</v>
      </c>
      <c r="E3452">
        <v>99206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43446</v>
      </c>
      <c r="L3452" t="s">
        <v>26</v>
      </c>
      <c r="N3452" t="s">
        <v>24</v>
      </c>
    </row>
    <row r="3453" spans="1:14" x14ac:dyDescent="0.25">
      <c r="A3453" t="s">
        <v>6701</v>
      </c>
      <c r="B3453" t="s">
        <v>6702</v>
      </c>
      <c r="C3453" t="s">
        <v>87</v>
      </c>
      <c r="D3453" t="s">
        <v>21</v>
      </c>
      <c r="E3453">
        <v>99011</v>
      </c>
      <c r="F3453" t="s">
        <v>23</v>
      </c>
      <c r="G3453" t="s">
        <v>23</v>
      </c>
      <c r="H3453" t="s">
        <v>24</v>
      </c>
      <c r="I3453" t="s">
        <v>24</v>
      </c>
      <c r="J3453" t="s">
        <v>25</v>
      </c>
      <c r="K3453" s="1">
        <v>43446</v>
      </c>
      <c r="L3453" t="s">
        <v>26</v>
      </c>
      <c r="N3453" t="s">
        <v>24</v>
      </c>
    </row>
    <row r="3454" spans="1:14" x14ac:dyDescent="0.25">
      <c r="A3454" t="s">
        <v>106</v>
      </c>
      <c r="B3454" t="s">
        <v>6703</v>
      </c>
      <c r="C3454" t="s">
        <v>463</v>
      </c>
      <c r="D3454" t="s">
        <v>21</v>
      </c>
      <c r="E3454">
        <v>98632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43446</v>
      </c>
      <c r="L3454" t="s">
        <v>26</v>
      </c>
      <c r="N3454" t="s">
        <v>24</v>
      </c>
    </row>
    <row r="3455" spans="1:14" x14ac:dyDescent="0.25">
      <c r="A3455" t="s">
        <v>6704</v>
      </c>
      <c r="B3455" t="s">
        <v>6705</v>
      </c>
      <c r="C3455" t="s">
        <v>142</v>
      </c>
      <c r="D3455" t="s">
        <v>21</v>
      </c>
      <c r="E3455">
        <v>98902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43446</v>
      </c>
      <c r="L3455" t="s">
        <v>26</v>
      </c>
      <c r="N3455" t="s">
        <v>24</v>
      </c>
    </row>
    <row r="3456" spans="1:14" x14ac:dyDescent="0.25">
      <c r="A3456" t="s">
        <v>77</v>
      </c>
      <c r="B3456" t="s">
        <v>6706</v>
      </c>
      <c r="C3456" t="s">
        <v>142</v>
      </c>
      <c r="D3456" t="s">
        <v>21</v>
      </c>
      <c r="E3456">
        <v>98903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43446</v>
      </c>
      <c r="L3456" t="s">
        <v>26</v>
      </c>
      <c r="N3456" t="s">
        <v>24</v>
      </c>
    </row>
    <row r="3457" spans="1:14" x14ac:dyDescent="0.25">
      <c r="A3457" t="s">
        <v>556</v>
      </c>
      <c r="B3457" t="s">
        <v>6707</v>
      </c>
      <c r="C3457" t="s">
        <v>463</v>
      </c>
      <c r="D3457" t="s">
        <v>21</v>
      </c>
      <c r="E3457">
        <v>98632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43446</v>
      </c>
      <c r="L3457" t="s">
        <v>26</v>
      </c>
      <c r="N3457" t="s">
        <v>24</v>
      </c>
    </row>
    <row r="3458" spans="1:14" x14ac:dyDescent="0.25">
      <c r="A3458" t="s">
        <v>6708</v>
      </c>
      <c r="B3458" t="s">
        <v>6709</v>
      </c>
      <c r="C3458" t="s">
        <v>261</v>
      </c>
      <c r="D3458" t="s">
        <v>21</v>
      </c>
      <c r="E3458">
        <v>99218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43445</v>
      </c>
      <c r="L3458" t="s">
        <v>26</v>
      </c>
      <c r="N3458" t="s">
        <v>24</v>
      </c>
    </row>
    <row r="3459" spans="1:14" x14ac:dyDescent="0.25">
      <c r="A3459" t="s">
        <v>6710</v>
      </c>
      <c r="B3459" t="s">
        <v>6711</v>
      </c>
      <c r="C3459" t="s">
        <v>261</v>
      </c>
      <c r="D3459" t="s">
        <v>21</v>
      </c>
      <c r="E3459">
        <v>99207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43445</v>
      </c>
      <c r="L3459" t="s">
        <v>26</v>
      </c>
      <c r="N3459" t="s">
        <v>24</v>
      </c>
    </row>
    <row r="3460" spans="1:14" x14ac:dyDescent="0.25">
      <c r="A3460" t="s">
        <v>6712</v>
      </c>
      <c r="B3460" t="s">
        <v>6713</v>
      </c>
      <c r="C3460" t="s">
        <v>1566</v>
      </c>
      <c r="D3460" t="s">
        <v>21</v>
      </c>
      <c r="E3460">
        <v>98520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43445</v>
      </c>
      <c r="L3460" t="s">
        <v>26</v>
      </c>
      <c r="N3460" t="s">
        <v>24</v>
      </c>
    </row>
    <row r="3461" spans="1:14" x14ac:dyDescent="0.25">
      <c r="A3461" t="s">
        <v>6714</v>
      </c>
      <c r="B3461" t="s">
        <v>6715</v>
      </c>
      <c r="C3461" t="s">
        <v>261</v>
      </c>
      <c r="D3461" t="s">
        <v>21</v>
      </c>
      <c r="E3461">
        <v>99205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43445</v>
      </c>
      <c r="L3461" t="s">
        <v>26</v>
      </c>
      <c r="N3461" t="s">
        <v>24</v>
      </c>
    </row>
    <row r="3462" spans="1:14" x14ac:dyDescent="0.25">
      <c r="A3462" t="s">
        <v>6716</v>
      </c>
      <c r="B3462" t="s">
        <v>6717</v>
      </c>
      <c r="C3462" t="s">
        <v>1555</v>
      </c>
      <c r="D3462" t="s">
        <v>21</v>
      </c>
      <c r="E3462">
        <v>98550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43445</v>
      </c>
      <c r="L3462" t="s">
        <v>26</v>
      </c>
      <c r="N3462" t="s">
        <v>24</v>
      </c>
    </row>
    <row r="3463" spans="1:14" x14ac:dyDescent="0.25">
      <c r="A3463" t="s">
        <v>6718</v>
      </c>
      <c r="B3463" t="s">
        <v>6719</v>
      </c>
      <c r="C3463" t="s">
        <v>1566</v>
      </c>
      <c r="D3463" t="s">
        <v>21</v>
      </c>
      <c r="E3463">
        <v>98520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43445</v>
      </c>
      <c r="L3463" t="s">
        <v>26</v>
      </c>
      <c r="N3463" t="s">
        <v>24</v>
      </c>
    </row>
    <row r="3464" spans="1:14" x14ac:dyDescent="0.25">
      <c r="A3464" t="s">
        <v>6720</v>
      </c>
      <c r="B3464" t="s">
        <v>6721</v>
      </c>
      <c r="C3464" t="s">
        <v>1566</v>
      </c>
      <c r="D3464" t="s">
        <v>21</v>
      </c>
      <c r="E3464">
        <v>98520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43445</v>
      </c>
      <c r="L3464" t="s">
        <v>26</v>
      </c>
      <c r="N3464" t="s">
        <v>24</v>
      </c>
    </row>
    <row r="3465" spans="1:14" x14ac:dyDescent="0.25">
      <c r="A3465" t="s">
        <v>6722</v>
      </c>
      <c r="B3465" t="s">
        <v>6723</v>
      </c>
      <c r="C3465" t="s">
        <v>1897</v>
      </c>
      <c r="D3465" t="s">
        <v>21</v>
      </c>
      <c r="E3465">
        <v>98024</v>
      </c>
      <c r="F3465" t="s">
        <v>23</v>
      </c>
      <c r="G3465" t="s">
        <v>23</v>
      </c>
      <c r="H3465" t="s">
        <v>24</v>
      </c>
      <c r="I3465" t="s">
        <v>24</v>
      </c>
      <c r="J3465" t="s">
        <v>25</v>
      </c>
      <c r="K3465" s="1">
        <v>43445</v>
      </c>
      <c r="L3465" t="s">
        <v>26</v>
      </c>
      <c r="N3465" t="s">
        <v>24</v>
      </c>
    </row>
    <row r="3466" spans="1:14" x14ac:dyDescent="0.25">
      <c r="A3466" t="s">
        <v>6724</v>
      </c>
      <c r="B3466" t="s">
        <v>6725</v>
      </c>
      <c r="C3466" t="s">
        <v>261</v>
      </c>
      <c r="D3466" t="s">
        <v>21</v>
      </c>
      <c r="E3466">
        <v>99208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43445</v>
      </c>
      <c r="L3466" t="s">
        <v>26</v>
      </c>
      <c r="N3466" t="s">
        <v>24</v>
      </c>
    </row>
    <row r="3467" spans="1:14" x14ac:dyDescent="0.25">
      <c r="A3467" t="s">
        <v>6726</v>
      </c>
      <c r="B3467" t="s">
        <v>6727</v>
      </c>
      <c r="C3467" t="s">
        <v>1574</v>
      </c>
      <c r="D3467" t="s">
        <v>21</v>
      </c>
      <c r="E3467">
        <v>98571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43445</v>
      </c>
      <c r="L3467" t="s">
        <v>26</v>
      </c>
      <c r="N3467" t="s">
        <v>24</v>
      </c>
    </row>
    <row r="3468" spans="1:14" x14ac:dyDescent="0.25">
      <c r="A3468" t="s">
        <v>6728</v>
      </c>
      <c r="B3468" t="s">
        <v>6729</v>
      </c>
      <c r="C3468" t="s">
        <v>454</v>
      </c>
      <c r="D3468" t="s">
        <v>21</v>
      </c>
      <c r="E3468">
        <v>98004</v>
      </c>
      <c r="F3468" t="s">
        <v>23</v>
      </c>
      <c r="G3468" t="s">
        <v>23</v>
      </c>
      <c r="H3468" t="s">
        <v>24</v>
      </c>
      <c r="I3468" t="s">
        <v>24</v>
      </c>
      <c r="J3468" t="s">
        <v>25</v>
      </c>
      <c r="K3468" s="1">
        <v>43445</v>
      </c>
      <c r="L3468" t="s">
        <v>26</v>
      </c>
      <c r="N3468" t="s">
        <v>24</v>
      </c>
    </row>
    <row r="3469" spans="1:14" x14ac:dyDescent="0.25">
      <c r="A3469" t="s">
        <v>6730</v>
      </c>
      <c r="B3469" t="s">
        <v>6731</v>
      </c>
      <c r="C3469" t="s">
        <v>532</v>
      </c>
      <c r="D3469" t="s">
        <v>21</v>
      </c>
      <c r="E3469">
        <v>98528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43445</v>
      </c>
      <c r="L3469" t="s">
        <v>26</v>
      </c>
      <c r="N3469" t="s">
        <v>24</v>
      </c>
    </row>
    <row r="3470" spans="1:14" x14ac:dyDescent="0.25">
      <c r="A3470" t="s">
        <v>1201</v>
      </c>
      <c r="B3470" t="s">
        <v>1202</v>
      </c>
      <c r="C3470" t="s">
        <v>1203</v>
      </c>
      <c r="D3470" t="s">
        <v>21</v>
      </c>
      <c r="E3470">
        <v>98059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43445</v>
      </c>
      <c r="L3470" t="s">
        <v>26</v>
      </c>
      <c r="N3470" t="s">
        <v>24</v>
      </c>
    </row>
    <row r="3471" spans="1:14" x14ac:dyDescent="0.25">
      <c r="A3471" t="s">
        <v>3273</v>
      </c>
      <c r="B3471" t="s">
        <v>3274</v>
      </c>
      <c r="C3471" t="s">
        <v>81</v>
      </c>
      <c r="D3471" t="s">
        <v>21</v>
      </c>
      <c r="E3471">
        <v>99212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43445</v>
      </c>
      <c r="L3471" t="s">
        <v>26</v>
      </c>
      <c r="N3471" t="s">
        <v>24</v>
      </c>
    </row>
    <row r="3472" spans="1:14" x14ac:dyDescent="0.25">
      <c r="A3472" t="s">
        <v>2376</v>
      </c>
      <c r="B3472" t="s">
        <v>2377</v>
      </c>
      <c r="C3472" t="s">
        <v>261</v>
      </c>
      <c r="D3472" t="s">
        <v>21</v>
      </c>
      <c r="E3472">
        <v>99202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43445</v>
      </c>
      <c r="L3472" t="s">
        <v>26</v>
      </c>
      <c r="N3472" t="s">
        <v>24</v>
      </c>
    </row>
    <row r="3473" spans="1:14" x14ac:dyDescent="0.25">
      <c r="A3473" t="s">
        <v>6732</v>
      </c>
      <c r="B3473" t="s">
        <v>6733</v>
      </c>
      <c r="C3473" t="s">
        <v>454</v>
      </c>
      <c r="D3473" t="s">
        <v>21</v>
      </c>
      <c r="E3473">
        <v>98004</v>
      </c>
      <c r="F3473" t="s">
        <v>23</v>
      </c>
      <c r="G3473" t="s">
        <v>23</v>
      </c>
      <c r="H3473" t="s">
        <v>24</v>
      </c>
      <c r="I3473" t="s">
        <v>24</v>
      </c>
      <c r="J3473" t="s">
        <v>25</v>
      </c>
      <c r="K3473" s="1">
        <v>43445</v>
      </c>
      <c r="L3473" t="s">
        <v>26</v>
      </c>
      <c r="N3473" t="s">
        <v>24</v>
      </c>
    </row>
    <row r="3474" spans="1:14" x14ac:dyDescent="0.25">
      <c r="A3474" t="s">
        <v>6734</v>
      </c>
      <c r="B3474" t="s">
        <v>6735</v>
      </c>
      <c r="C3474" t="s">
        <v>454</v>
      </c>
      <c r="D3474" t="s">
        <v>21</v>
      </c>
      <c r="E3474">
        <v>98005</v>
      </c>
      <c r="F3474" t="s">
        <v>23</v>
      </c>
      <c r="G3474" t="s">
        <v>23</v>
      </c>
      <c r="H3474" t="s">
        <v>24</v>
      </c>
      <c r="I3474" t="s">
        <v>24</v>
      </c>
      <c r="J3474" t="s">
        <v>25</v>
      </c>
      <c r="K3474" s="1">
        <v>43445</v>
      </c>
      <c r="L3474" t="s">
        <v>26</v>
      </c>
      <c r="N3474" t="s">
        <v>24</v>
      </c>
    </row>
    <row r="3475" spans="1:14" x14ac:dyDescent="0.25">
      <c r="A3475" t="s">
        <v>1208</v>
      </c>
      <c r="B3475" t="s">
        <v>6736</v>
      </c>
      <c r="C3475" t="s">
        <v>1566</v>
      </c>
      <c r="D3475" t="s">
        <v>21</v>
      </c>
      <c r="E3475">
        <v>98520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43445</v>
      </c>
      <c r="L3475" t="s">
        <v>26</v>
      </c>
      <c r="N3475" t="s">
        <v>24</v>
      </c>
    </row>
    <row r="3476" spans="1:14" x14ac:dyDescent="0.25">
      <c r="A3476" t="s">
        <v>6737</v>
      </c>
      <c r="B3476" t="s">
        <v>6738</v>
      </c>
      <c r="C3476" t="s">
        <v>377</v>
      </c>
      <c r="D3476" t="s">
        <v>21</v>
      </c>
      <c r="E3476">
        <v>98027</v>
      </c>
      <c r="F3476" t="s">
        <v>23</v>
      </c>
      <c r="G3476" t="s">
        <v>23</v>
      </c>
      <c r="H3476" t="s">
        <v>24</v>
      </c>
      <c r="I3476" t="s">
        <v>24</v>
      </c>
      <c r="J3476" t="s">
        <v>25</v>
      </c>
      <c r="K3476" s="1">
        <v>43445</v>
      </c>
      <c r="L3476" t="s">
        <v>26</v>
      </c>
      <c r="N3476" t="s">
        <v>24</v>
      </c>
    </row>
    <row r="3477" spans="1:14" x14ac:dyDescent="0.25">
      <c r="A3477" t="s">
        <v>6739</v>
      </c>
      <c r="B3477" t="s">
        <v>6740</v>
      </c>
      <c r="C3477" t="s">
        <v>1555</v>
      </c>
      <c r="D3477" t="s">
        <v>21</v>
      </c>
      <c r="E3477">
        <v>98550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43445</v>
      </c>
      <c r="L3477" t="s">
        <v>26</v>
      </c>
      <c r="N3477" t="s">
        <v>24</v>
      </c>
    </row>
    <row r="3478" spans="1:14" x14ac:dyDescent="0.25">
      <c r="A3478" t="s">
        <v>6741</v>
      </c>
      <c r="B3478" t="s">
        <v>6742</v>
      </c>
      <c r="C3478" t="s">
        <v>1555</v>
      </c>
      <c r="D3478" t="s">
        <v>21</v>
      </c>
      <c r="E3478">
        <v>98550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43445</v>
      </c>
      <c r="L3478" t="s">
        <v>26</v>
      </c>
      <c r="N3478" t="s">
        <v>24</v>
      </c>
    </row>
    <row r="3479" spans="1:14" x14ac:dyDescent="0.25">
      <c r="A3479" t="s">
        <v>2121</v>
      </c>
      <c r="B3479" t="s">
        <v>6743</v>
      </c>
      <c r="C3479" t="s">
        <v>3048</v>
      </c>
      <c r="D3479" t="s">
        <v>21</v>
      </c>
      <c r="E3479">
        <v>98040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43445</v>
      </c>
      <c r="L3479" t="s">
        <v>26</v>
      </c>
      <c r="N3479" t="s">
        <v>24</v>
      </c>
    </row>
    <row r="3480" spans="1:14" x14ac:dyDescent="0.25">
      <c r="A3480" t="s">
        <v>6744</v>
      </c>
      <c r="B3480" t="s">
        <v>6745</v>
      </c>
      <c r="C3480" t="s">
        <v>1566</v>
      </c>
      <c r="D3480" t="s">
        <v>21</v>
      </c>
      <c r="E3480">
        <v>98520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43445</v>
      </c>
      <c r="L3480" t="s">
        <v>26</v>
      </c>
      <c r="N3480" t="s">
        <v>24</v>
      </c>
    </row>
    <row r="3481" spans="1:14" x14ac:dyDescent="0.25">
      <c r="A3481" t="s">
        <v>210</v>
      </c>
      <c r="B3481" t="s">
        <v>6746</v>
      </c>
      <c r="C3481" t="s">
        <v>1555</v>
      </c>
      <c r="D3481" t="s">
        <v>21</v>
      </c>
      <c r="E3481">
        <v>98550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43445</v>
      </c>
      <c r="L3481" t="s">
        <v>26</v>
      </c>
      <c r="N3481" t="s">
        <v>24</v>
      </c>
    </row>
    <row r="3482" spans="1:14" x14ac:dyDescent="0.25">
      <c r="A3482" t="s">
        <v>6747</v>
      </c>
      <c r="B3482" t="s">
        <v>6748</v>
      </c>
      <c r="C3482" t="s">
        <v>463</v>
      </c>
      <c r="D3482" t="s">
        <v>21</v>
      </c>
      <c r="E3482">
        <v>98632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43444</v>
      </c>
      <c r="L3482" t="s">
        <v>26</v>
      </c>
      <c r="N3482" t="s">
        <v>24</v>
      </c>
    </row>
    <row r="3483" spans="1:14" x14ac:dyDescent="0.25">
      <c r="A3483" t="s">
        <v>6749</v>
      </c>
      <c r="B3483" t="s">
        <v>6750</v>
      </c>
      <c r="C3483" t="s">
        <v>3222</v>
      </c>
      <c r="D3483" t="s">
        <v>21</v>
      </c>
      <c r="E3483">
        <v>99156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43444</v>
      </c>
      <c r="L3483" t="s">
        <v>26</v>
      </c>
      <c r="N3483" t="s">
        <v>24</v>
      </c>
    </row>
    <row r="3484" spans="1:14" x14ac:dyDescent="0.25">
      <c r="A3484" t="s">
        <v>6751</v>
      </c>
      <c r="B3484" t="s">
        <v>6752</v>
      </c>
      <c r="C3484" t="s">
        <v>3222</v>
      </c>
      <c r="D3484" t="s">
        <v>21</v>
      </c>
      <c r="E3484">
        <v>99156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43444</v>
      </c>
      <c r="L3484" t="s">
        <v>26</v>
      </c>
      <c r="N3484" t="s">
        <v>24</v>
      </c>
    </row>
    <row r="3485" spans="1:14" x14ac:dyDescent="0.25">
      <c r="A3485" t="s">
        <v>6753</v>
      </c>
      <c r="B3485" t="s">
        <v>6754</v>
      </c>
      <c r="C3485" t="s">
        <v>81</v>
      </c>
      <c r="D3485" t="s">
        <v>21</v>
      </c>
      <c r="E3485">
        <v>99206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43444</v>
      </c>
      <c r="L3485" t="s">
        <v>26</v>
      </c>
      <c r="N3485" t="s">
        <v>24</v>
      </c>
    </row>
    <row r="3486" spans="1:14" x14ac:dyDescent="0.25">
      <c r="A3486" t="s">
        <v>6755</v>
      </c>
      <c r="B3486" t="s">
        <v>6756</v>
      </c>
      <c r="C3486" t="s">
        <v>151</v>
      </c>
      <c r="D3486" t="s">
        <v>21</v>
      </c>
      <c r="E3486">
        <v>98499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43444</v>
      </c>
      <c r="L3486" t="s">
        <v>26</v>
      </c>
      <c r="N3486" t="s">
        <v>24</v>
      </c>
    </row>
    <row r="3487" spans="1:14" x14ac:dyDescent="0.25">
      <c r="A3487" t="s">
        <v>6757</v>
      </c>
      <c r="B3487" t="s">
        <v>4624</v>
      </c>
      <c r="C3487" t="s">
        <v>151</v>
      </c>
      <c r="D3487" t="s">
        <v>21</v>
      </c>
      <c r="E3487">
        <v>98499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43444</v>
      </c>
      <c r="L3487" t="s">
        <v>26</v>
      </c>
      <c r="N3487" t="s">
        <v>24</v>
      </c>
    </row>
    <row r="3488" spans="1:14" x14ac:dyDescent="0.25">
      <c r="A3488" t="s">
        <v>6758</v>
      </c>
      <c r="B3488" t="s">
        <v>6759</v>
      </c>
      <c r="C3488" t="s">
        <v>81</v>
      </c>
      <c r="D3488" t="s">
        <v>21</v>
      </c>
      <c r="E3488">
        <v>99216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43444</v>
      </c>
      <c r="L3488" t="s">
        <v>26</v>
      </c>
      <c r="N3488" t="s">
        <v>24</v>
      </c>
    </row>
    <row r="3489" spans="1:14" x14ac:dyDescent="0.25">
      <c r="A3489" t="s">
        <v>6760</v>
      </c>
      <c r="B3489" t="s">
        <v>6761</v>
      </c>
      <c r="C3489" t="s">
        <v>151</v>
      </c>
      <c r="D3489" t="s">
        <v>21</v>
      </c>
      <c r="E3489">
        <v>98498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43444</v>
      </c>
      <c r="L3489" t="s">
        <v>26</v>
      </c>
      <c r="N3489" t="s">
        <v>24</v>
      </c>
    </row>
    <row r="3490" spans="1:14" x14ac:dyDescent="0.25">
      <c r="A3490" t="s">
        <v>6762</v>
      </c>
      <c r="B3490" t="s">
        <v>6763</v>
      </c>
      <c r="C3490" t="s">
        <v>81</v>
      </c>
      <c r="D3490" t="s">
        <v>21</v>
      </c>
      <c r="E3490">
        <v>99216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43444</v>
      </c>
      <c r="L3490" t="s">
        <v>26</v>
      </c>
      <c r="N3490" t="s">
        <v>24</v>
      </c>
    </row>
    <row r="3491" spans="1:14" x14ac:dyDescent="0.25">
      <c r="A3491" t="s">
        <v>6764</v>
      </c>
      <c r="B3491" t="s">
        <v>6765</v>
      </c>
      <c r="C3491" t="s">
        <v>261</v>
      </c>
      <c r="D3491" t="s">
        <v>21</v>
      </c>
      <c r="E3491">
        <v>99207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43444</v>
      </c>
      <c r="L3491" t="s">
        <v>26</v>
      </c>
      <c r="N3491" t="s">
        <v>24</v>
      </c>
    </row>
    <row r="3492" spans="1:14" x14ac:dyDescent="0.25">
      <c r="A3492" t="s">
        <v>6766</v>
      </c>
      <c r="B3492" t="s">
        <v>6767</v>
      </c>
      <c r="C3492" t="s">
        <v>463</v>
      </c>
      <c r="D3492" t="s">
        <v>21</v>
      </c>
      <c r="E3492">
        <v>98632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43444</v>
      </c>
      <c r="L3492" t="s">
        <v>26</v>
      </c>
      <c r="N3492" t="s">
        <v>24</v>
      </c>
    </row>
    <row r="3493" spans="1:14" x14ac:dyDescent="0.25">
      <c r="A3493" t="s">
        <v>6768</v>
      </c>
      <c r="B3493" t="s">
        <v>6769</v>
      </c>
      <c r="C3493" t="s">
        <v>151</v>
      </c>
      <c r="D3493" t="s">
        <v>21</v>
      </c>
      <c r="E3493">
        <v>98498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43444</v>
      </c>
      <c r="L3493" t="s">
        <v>26</v>
      </c>
      <c r="N3493" t="s">
        <v>24</v>
      </c>
    </row>
    <row r="3494" spans="1:14" x14ac:dyDescent="0.25">
      <c r="A3494" t="s">
        <v>6770</v>
      </c>
      <c r="B3494" t="s">
        <v>6771</v>
      </c>
      <c r="C3494" t="s">
        <v>261</v>
      </c>
      <c r="D3494" t="s">
        <v>21</v>
      </c>
      <c r="E3494">
        <v>99208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43444</v>
      </c>
      <c r="L3494" t="s">
        <v>26</v>
      </c>
      <c r="N3494" t="s">
        <v>24</v>
      </c>
    </row>
    <row r="3495" spans="1:14" x14ac:dyDescent="0.25">
      <c r="A3495" t="s">
        <v>6772</v>
      </c>
      <c r="B3495" t="s">
        <v>6773</v>
      </c>
      <c r="C3495" t="s">
        <v>463</v>
      </c>
      <c r="D3495" t="s">
        <v>21</v>
      </c>
      <c r="E3495">
        <v>98632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43444</v>
      </c>
      <c r="L3495" t="s">
        <v>26</v>
      </c>
      <c r="N3495" t="s">
        <v>24</v>
      </c>
    </row>
    <row r="3496" spans="1:14" x14ac:dyDescent="0.25">
      <c r="A3496" t="s">
        <v>6774</v>
      </c>
      <c r="B3496" t="s">
        <v>6775</v>
      </c>
      <c r="C3496" t="s">
        <v>261</v>
      </c>
      <c r="D3496" t="s">
        <v>21</v>
      </c>
      <c r="E3496">
        <v>99223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43444</v>
      </c>
      <c r="L3496" t="s">
        <v>26</v>
      </c>
      <c r="N3496" t="s">
        <v>24</v>
      </c>
    </row>
    <row r="3497" spans="1:14" x14ac:dyDescent="0.25">
      <c r="A3497" t="s">
        <v>6776</v>
      </c>
      <c r="B3497" t="s">
        <v>6777</v>
      </c>
      <c r="C3497" t="s">
        <v>261</v>
      </c>
      <c r="D3497" t="s">
        <v>21</v>
      </c>
      <c r="E3497">
        <v>99208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43444</v>
      </c>
      <c r="L3497" t="s">
        <v>26</v>
      </c>
      <c r="N3497" t="s">
        <v>24</v>
      </c>
    </row>
    <row r="3498" spans="1:14" x14ac:dyDescent="0.25">
      <c r="A3498" t="s">
        <v>6778</v>
      </c>
      <c r="B3498" t="s">
        <v>6779</v>
      </c>
      <c r="C3498" t="s">
        <v>151</v>
      </c>
      <c r="D3498" t="s">
        <v>21</v>
      </c>
      <c r="E3498">
        <v>98499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43444</v>
      </c>
      <c r="L3498" t="s">
        <v>26</v>
      </c>
      <c r="N3498" t="s">
        <v>24</v>
      </c>
    </row>
    <row r="3499" spans="1:14" x14ac:dyDescent="0.25">
      <c r="A3499" t="s">
        <v>6780</v>
      </c>
      <c r="B3499" t="s">
        <v>6781</v>
      </c>
      <c r="C3499" t="s">
        <v>2244</v>
      </c>
      <c r="D3499" t="s">
        <v>21</v>
      </c>
      <c r="E3499">
        <v>98370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43444</v>
      </c>
      <c r="L3499" t="s">
        <v>26</v>
      </c>
      <c r="N3499" t="s">
        <v>24</v>
      </c>
    </row>
    <row r="3500" spans="1:14" x14ac:dyDescent="0.25">
      <c r="A3500" t="s">
        <v>6782</v>
      </c>
      <c r="B3500" t="s">
        <v>6783</v>
      </c>
      <c r="C3500" t="s">
        <v>261</v>
      </c>
      <c r="D3500" t="s">
        <v>21</v>
      </c>
      <c r="E3500">
        <v>99217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43444</v>
      </c>
      <c r="L3500" t="s">
        <v>26</v>
      </c>
      <c r="N3500" t="s">
        <v>24</v>
      </c>
    </row>
    <row r="3501" spans="1:14" x14ac:dyDescent="0.25">
      <c r="A3501" t="s">
        <v>3407</v>
      </c>
      <c r="B3501" t="s">
        <v>3408</v>
      </c>
      <c r="C3501" t="s">
        <v>555</v>
      </c>
      <c r="D3501" t="s">
        <v>21</v>
      </c>
      <c r="E3501">
        <v>98052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43444</v>
      </c>
      <c r="L3501" t="s">
        <v>26</v>
      </c>
      <c r="N3501" t="s">
        <v>24</v>
      </c>
    </row>
    <row r="3502" spans="1:14" x14ac:dyDescent="0.25">
      <c r="A3502" t="s">
        <v>6784</v>
      </c>
      <c r="B3502" t="s">
        <v>6785</v>
      </c>
      <c r="C3502" t="s">
        <v>261</v>
      </c>
      <c r="D3502" t="s">
        <v>21</v>
      </c>
      <c r="E3502">
        <v>99208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43444</v>
      </c>
      <c r="L3502" t="s">
        <v>26</v>
      </c>
      <c r="N3502" t="s">
        <v>24</v>
      </c>
    </row>
    <row r="3503" spans="1:14" x14ac:dyDescent="0.25">
      <c r="A3503" t="s">
        <v>6786</v>
      </c>
      <c r="B3503" t="s">
        <v>6787</v>
      </c>
      <c r="C3503" t="s">
        <v>463</v>
      </c>
      <c r="D3503" t="s">
        <v>21</v>
      </c>
      <c r="E3503">
        <v>98632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43444</v>
      </c>
      <c r="L3503" t="s">
        <v>26</v>
      </c>
      <c r="N3503" t="s">
        <v>24</v>
      </c>
    </row>
    <row r="3504" spans="1:14" x14ac:dyDescent="0.25">
      <c r="A3504" t="s">
        <v>6788</v>
      </c>
      <c r="B3504" t="s">
        <v>6789</v>
      </c>
      <c r="C3504" t="s">
        <v>246</v>
      </c>
      <c r="D3504" t="s">
        <v>21</v>
      </c>
      <c r="E3504">
        <v>98312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43444</v>
      </c>
      <c r="L3504" t="s">
        <v>26</v>
      </c>
      <c r="N3504" t="s">
        <v>24</v>
      </c>
    </row>
    <row r="3505" spans="1:14" x14ac:dyDescent="0.25">
      <c r="A3505" t="s">
        <v>662</v>
      </c>
      <c r="B3505" t="s">
        <v>6790</v>
      </c>
      <c r="C3505" t="s">
        <v>151</v>
      </c>
      <c r="D3505" t="s">
        <v>21</v>
      </c>
      <c r="E3505">
        <v>98499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43444</v>
      </c>
      <c r="L3505" t="s">
        <v>26</v>
      </c>
      <c r="N3505" t="s">
        <v>24</v>
      </c>
    </row>
    <row r="3506" spans="1:14" x14ac:dyDescent="0.25">
      <c r="A3506" t="s">
        <v>6791</v>
      </c>
      <c r="B3506" t="s">
        <v>6792</v>
      </c>
      <c r="C3506" t="s">
        <v>236</v>
      </c>
      <c r="D3506" t="s">
        <v>21</v>
      </c>
      <c r="E3506">
        <v>98407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43444</v>
      </c>
      <c r="L3506" t="s">
        <v>26</v>
      </c>
      <c r="N3506" t="s">
        <v>24</v>
      </c>
    </row>
    <row r="3507" spans="1:14" x14ac:dyDescent="0.25">
      <c r="A3507" t="s">
        <v>6793</v>
      </c>
      <c r="B3507" t="s">
        <v>6794</v>
      </c>
      <c r="C3507" t="s">
        <v>81</v>
      </c>
      <c r="D3507" t="s">
        <v>21</v>
      </c>
      <c r="E3507">
        <v>99206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43444</v>
      </c>
      <c r="L3507" t="s">
        <v>26</v>
      </c>
      <c r="N3507" t="s">
        <v>24</v>
      </c>
    </row>
    <row r="3508" spans="1:14" x14ac:dyDescent="0.25">
      <c r="A3508" t="s">
        <v>6795</v>
      </c>
      <c r="B3508" t="s">
        <v>6796</v>
      </c>
      <c r="C3508" t="s">
        <v>463</v>
      </c>
      <c r="D3508" t="s">
        <v>21</v>
      </c>
      <c r="E3508">
        <v>98632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43444</v>
      </c>
      <c r="L3508" t="s">
        <v>26</v>
      </c>
      <c r="N3508" t="s">
        <v>24</v>
      </c>
    </row>
    <row r="3509" spans="1:14" x14ac:dyDescent="0.25">
      <c r="A3509" t="s">
        <v>6797</v>
      </c>
      <c r="B3509" t="s">
        <v>6798</v>
      </c>
      <c r="C3509" t="s">
        <v>463</v>
      </c>
      <c r="D3509" t="s">
        <v>21</v>
      </c>
      <c r="E3509">
        <v>98632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43444</v>
      </c>
      <c r="L3509" t="s">
        <v>26</v>
      </c>
      <c r="N3509" t="s">
        <v>24</v>
      </c>
    </row>
    <row r="3510" spans="1:14" x14ac:dyDescent="0.25">
      <c r="A3510" t="s">
        <v>6799</v>
      </c>
      <c r="B3510" t="s">
        <v>6800</v>
      </c>
      <c r="C3510" t="s">
        <v>151</v>
      </c>
      <c r="D3510" t="s">
        <v>21</v>
      </c>
      <c r="E3510">
        <v>98499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43444</v>
      </c>
      <c r="L3510" t="s">
        <v>26</v>
      </c>
      <c r="N3510" t="s">
        <v>24</v>
      </c>
    </row>
    <row r="3511" spans="1:14" x14ac:dyDescent="0.25">
      <c r="A3511" t="s">
        <v>581</v>
      </c>
      <c r="B3511" t="s">
        <v>6801</v>
      </c>
      <c r="C3511" t="s">
        <v>261</v>
      </c>
      <c r="D3511" t="s">
        <v>21</v>
      </c>
      <c r="E3511">
        <v>99218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43444</v>
      </c>
      <c r="L3511" t="s">
        <v>26</v>
      </c>
      <c r="N3511" t="s">
        <v>24</v>
      </c>
    </row>
    <row r="3512" spans="1:14" x14ac:dyDescent="0.25">
      <c r="A3512" t="s">
        <v>316</v>
      </c>
      <c r="B3512" t="s">
        <v>6802</v>
      </c>
      <c r="C3512" t="s">
        <v>151</v>
      </c>
      <c r="D3512" t="s">
        <v>21</v>
      </c>
      <c r="E3512">
        <v>98498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43444</v>
      </c>
      <c r="L3512" t="s">
        <v>26</v>
      </c>
      <c r="N3512" t="s">
        <v>24</v>
      </c>
    </row>
    <row r="3513" spans="1:14" x14ac:dyDescent="0.25">
      <c r="A3513" t="s">
        <v>242</v>
      </c>
      <c r="B3513" t="s">
        <v>6803</v>
      </c>
      <c r="C3513" t="s">
        <v>261</v>
      </c>
      <c r="D3513" t="s">
        <v>21</v>
      </c>
      <c r="E3513">
        <v>99208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43444</v>
      </c>
      <c r="L3513" t="s">
        <v>26</v>
      </c>
      <c r="N3513" t="s">
        <v>24</v>
      </c>
    </row>
    <row r="3514" spans="1:14" x14ac:dyDescent="0.25">
      <c r="A3514" t="s">
        <v>242</v>
      </c>
      <c r="B3514" t="s">
        <v>6804</v>
      </c>
      <c r="C3514" t="s">
        <v>236</v>
      </c>
      <c r="D3514" t="s">
        <v>21</v>
      </c>
      <c r="E3514">
        <v>98409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43444</v>
      </c>
      <c r="L3514" t="s">
        <v>26</v>
      </c>
      <c r="N3514" t="s">
        <v>24</v>
      </c>
    </row>
    <row r="3515" spans="1:14" x14ac:dyDescent="0.25">
      <c r="A3515" t="s">
        <v>6805</v>
      </c>
      <c r="B3515" t="s">
        <v>6806</v>
      </c>
      <c r="C3515" t="s">
        <v>261</v>
      </c>
      <c r="D3515" t="s">
        <v>21</v>
      </c>
      <c r="E3515">
        <v>99207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43444</v>
      </c>
      <c r="L3515" t="s">
        <v>26</v>
      </c>
      <c r="N3515" t="s">
        <v>24</v>
      </c>
    </row>
    <row r="3516" spans="1:14" x14ac:dyDescent="0.25">
      <c r="A3516" t="s">
        <v>1417</v>
      </c>
      <c r="B3516" t="s">
        <v>6807</v>
      </c>
      <c r="C3516" t="s">
        <v>261</v>
      </c>
      <c r="D3516" t="s">
        <v>21</v>
      </c>
      <c r="E3516">
        <v>99203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43444</v>
      </c>
      <c r="L3516" t="s">
        <v>26</v>
      </c>
      <c r="N3516" t="s">
        <v>24</v>
      </c>
    </row>
    <row r="3517" spans="1:14" x14ac:dyDescent="0.25">
      <c r="A3517" t="s">
        <v>6808</v>
      </c>
      <c r="B3517" t="s">
        <v>6809</v>
      </c>
      <c r="C3517" t="s">
        <v>261</v>
      </c>
      <c r="D3517" t="s">
        <v>21</v>
      </c>
      <c r="E3517">
        <v>99218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43444</v>
      </c>
      <c r="L3517" t="s">
        <v>26</v>
      </c>
      <c r="N3517" t="s">
        <v>24</v>
      </c>
    </row>
    <row r="3518" spans="1:14" x14ac:dyDescent="0.25">
      <c r="A3518" t="s">
        <v>6810</v>
      </c>
      <c r="B3518" t="s">
        <v>6811</v>
      </c>
      <c r="C3518" t="s">
        <v>236</v>
      </c>
      <c r="D3518" t="s">
        <v>21</v>
      </c>
      <c r="E3518">
        <v>98445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43444</v>
      </c>
      <c r="L3518" t="s">
        <v>26</v>
      </c>
      <c r="N3518" t="s">
        <v>24</v>
      </c>
    </row>
    <row r="3519" spans="1:14" x14ac:dyDescent="0.25">
      <c r="A3519" t="s">
        <v>6812</v>
      </c>
      <c r="B3519" t="s">
        <v>6813</v>
      </c>
      <c r="C3519" t="s">
        <v>236</v>
      </c>
      <c r="D3519" t="s">
        <v>21</v>
      </c>
      <c r="E3519">
        <v>98445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43444</v>
      </c>
      <c r="L3519" t="s">
        <v>26</v>
      </c>
      <c r="N3519" t="s">
        <v>24</v>
      </c>
    </row>
    <row r="3520" spans="1:14" x14ac:dyDescent="0.25">
      <c r="A3520" t="s">
        <v>6814</v>
      </c>
      <c r="B3520" t="s">
        <v>6815</v>
      </c>
      <c r="C3520" t="s">
        <v>261</v>
      </c>
      <c r="D3520" t="s">
        <v>21</v>
      </c>
      <c r="E3520">
        <v>99208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43444</v>
      </c>
      <c r="L3520" t="s">
        <v>26</v>
      </c>
      <c r="N3520" t="s">
        <v>24</v>
      </c>
    </row>
    <row r="3521" spans="1:14" x14ac:dyDescent="0.25">
      <c r="A3521" t="s">
        <v>2816</v>
      </c>
      <c r="B3521" t="s">
        <v>6816</v>
      </c>
      <c r="C3521" t="s">
        <v>151</v>
      </c>
      <c r="D3521" t="s">
        <v>21</v>
      </c>
      <c r="E3521">
        <v>98499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43444</v>
      </c>
      <c r="L3521" t="s">
        <v>26</v>
      </c>
      <c r="N3521" t="s">
        <v>24</v>
      </c>
    </row>
    <row r="3522" spans="1:14" x14ac:dyDescent="0.25">
      <c r="A3522" t="s">
        <v>6817</v>
      </c>
      <c r="B3522" t="s">
        <v>6818</v>
      </c>
      <c r="C3522" t="s">
        <v>81</v>
      </c>
      <c r="D3522" t="s">
        <v>21</v>
      </c>
      <c r="E3522">
        <v>99206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43444</v>
      </c>
      <c r="L3522" t="s">
        <v>26</v>
      </c>
      <c r="N3522" t="s">
        <v>24</v>
      </c>
    </row>
    <row r="3523" spans="1:14" x14ac:dyDescent="0.25">
      <c r="A3523" t="s">
        <v>683</v>
      </c>
      <c r="B3523" t="s">
        <v>6819</v>
      </c>
      <c r="C3523" t="s">
        <v>236</v>
      </c>
      <c r="D3523" t="s">
        <v>21</v>
      </c>
      <c r="E3523">
        <v>98444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43444</v>
      </c>
      <c r="L3523" t="s">
        <v>26</v>
      </c>
      <c r="N3523" t="s">
        <v>24</v>
      </c>
    </row>
    <row r="3524" spans="1:14" x14ac:dyDescent="0.25">
      <c r="A3524" t="s">
        <v>1208</v>
      </c>
      <c r="B3524" t="s">
        <v>6820</v>
      </c>
      <c r="C3524" t="s">
        <v>529</v>
      </c>
      <c r="D3524" t="s">
        <v>21</v>
      </c>
      <c r="E3524">
        <v>98034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43444</v>
      </c>
      <c r="L3524" t="s">
        <v>26</v>
      </c>
      <c r="N3524" t="s">
        <v>24</v>
      </c>
    </row>
    <row r="3525" spans="1:14" x14ac:dyDescent="0.25">
      <c r="A3525" t="s">
        <v>6821</v>
      </c>
      <c r="B3525" t="s">
        <v>6822</v>
      </c>
      <c r="C3525" t="s">
        <v>236</v>
      </c>
      <c r="D3525" t="s">
        <v>21</v>
      </c>
      <c r="E3525">
        <v>98444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43444</v>
      </c>
      <c r="L3525" t="s">
        <v>26</v>
      </c>
      <c r="N3525" t="s">
        <v>24</v>
      </c>
    </row>
    <row r="3526" spans="1:14" x14ac:dyDescent="0.25">
      <c r="A3526" t="s">
        <v>6823</v>
      </c>
      <c r="B3526" t="s">
        <v>6824</v>
      </c>
      <c r="C3526" t="s">
        <v>261</v>
      </c>
      <c r="D3526" t="s">
        <v>21</v>
      </c>
      <c r="E3526">
        <v>99207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43444</v>
      </c>
      <c r="L3526" t="s">
        <v>26</v>
      </c>
      <c r="N3526" t="s">
        <v>24</v>
      </c>
    </row>
    <row r="3527" spans="1:14" x14ac:dyDescent="0.25">
      <c r="A3527" t="s">
        <v>6825</v>
      </c>
      <c r="B3527" t="s">
        <v>6826</v>
      </c>
      <c r="C3527" t="s">
        <v>261</v>
      </c>
      <c r="D3527" t="s">
        <v>21</v>
      </c>
      <c r="E3527">
        <v>99202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43444</v>
      </c>
      <c r="L3527" t="s">
        <v>26</v>
      </c>
      <c r="N3527" t="s">
        <v>24</v>
      </c>
    </row>
    <row r="3528" spans="1:14" x14ac:dyDescent="0.25">
      <c r="A3528" t="s">
        <v>6507</v>
      </c>
      <c r="B3528" t="s">
        <v>6827</v>
      </c>
      <c r="C3528" t="s">
        <v>81</v>
      </c>
      <c r="D3528" t="s">
        <v>21</v>
      </c>
      <c r="E3528">
        <v>99212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43444</v>
      </c>
      <c r="L3528" t="s">
        <v>26</v>
      </c>
      <c r="N3528" t="s">
        <v>24</v>
      </c>
    </row>
    <row r="3529" spans="1:14" x14ac:dyDescent="0.25">
      <c r="A3529" t="s">
        <v>6828</v>
      </c>
      <c r="B3529" t="s">
        <v>6829</v>
      </c>
      <c r="C3529" t="s">
        <v>463</v>
      </c>
      <c r="D3529" t="s">
        <v>21</v>
      </c>
      <c r="E3529">
        <v>98632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43444</v>
      </c>
      <c r="L3529" t="s">
        <v>26</v>
      </c>
      <c r="N3529" t="s">
        <v>24</v>
      </c>
    </row>
    <row r="3530" spans="1:14" x14ac:dyDescent="0.25">
      <c r="A3530" t="s">
        <v>4201</v>
      </c>
      <c r="B3530" t="s">
        <v>6830</v>
      </c>
      <c r="C3530" t="s">
        <v>463</v>
      </c>
      <c r="D3530" t="s">
        <v>21</v>
      </c>
      <c r="E3530">
        <v>98632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43444</v>
      </c>
      <c r="L3530" t="s">
        <v>26</v>
      </c>
      <c r="N3530" t="s">
        <v>24</v>
      </c>
    </row>
    <row r="3531" spans="1:14" x14ac:dyDescent="0.25">
      <c r="A3531" t="s">
        <v>3322</v>
      </c>
      <c r="B3531" t="s">
        <v>6831</v>
      </c>
      <c r="C3531" t="s">
        <v>261</v>
      </c>
      <c r="D3531" t="s">
        <v>21</v>
      </c>
      <c r="E3531">
        <v>99224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43444</v>
      </c>
      <c r="L3531" t="s">
        <v>26</v>
      </c>
      <c r="N3531" t="s">
        <v>24</v>
      </c>
    </row>
    <row r="3532" spans="1:14" x14ac:dyDescent="0.25">
      <c r="A3532" t="s">
        <v>6832</v>
      </c>
      <c r="B3532" t="s">
        <v>6833</v>
      </c>
      <c r="C3532" t="s">
        <v>463</v>
      </c>
      <c r="D3532" t="s">
        <v>21</v>
      </c>
      <c r="E3532">
        <v>98632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43444</v>
      </c>
      <c r="L3532" t="s">
        <v>26</v>
      </c>
      <c r="N3532" t="s">
        <v>24</v>
      </c>
    </row>
    <row r="3533" spans="1:14" x14ac:dyDescent="0.25">
      <c r="A3533" t="s">
        <v>3611</v>
      </c>
      <c r="B3533" t="s">
        <v>6834</v>
      </c>
      <c r="C3533" t="s">
        <v>81</v>
      </c>
      <c r="D3533" t="s">
        <v>21</v>
      </c>
      <c r="E3533">
        <v>99216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43444</v>
      </c>
      <c r="L3533" t="s">
        <v>26</v>
      </c>
      <c r="N3533" t="s">
        <v>24</v>
      </c>
    </row>
    <row r="3534" spans="1:14" x14ac:dyDescent="0.25">
      <c r="A3534" t="s">
        <v>6835</v>
      </c>
      <c r="B3534" t="s">
        <v>6836</v>
      </c>
      <c r="C3534" t="s">
        <v>463</v>
      </c>
      <c r="D3534" t="s">
        <v>21</v>
      </c>
      <c r="E3534">
        <v>98632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43444</v>
      </c>
      <c r="L3534" t="s">
        <v>26</v>
      </c>
      <c r="N3534" t="s">
        <v>24</v>
      </c>
    </row>
    <row r="3535" spans="1:14" x14ac:dyDescent="0.25">
      <c r="A3535" t="s">
        <v>6837</v>
      </c>
      <c r="B3535" t="s">
        <v>6838</v>
      </c>
      <c r="C3535" t="s">
        <v>3222</v>
      </c>
      <c r="D3535" t="s">
        <v>21</v>
      </c>
      <c r="E3535">
        <v>99156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43444</v>
      </c>
      <c r="L3535" t="s">
        <v>26</v>
      </c>
      <c r="N3535" t="s">
        <v>24</v>
      </c>
    </row>
    <row r="3536" spans="1:14" x14ac:dyDescent="0.25">
      <c r="A3536" t="s">
        <v>77</v>
      </c>
      <c r="B3536" t="s">
        <v>6839</v>
      </c>
      <c r="C3536" t="s">
        <v>463</v>
      </c>
      <c r="D3536" t="s">
        <v>21</v>
      </c>
      <c r="E3536">
        <v>98632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43444</v>
      </c>
      <c r="L3536" t="s">
        <v>26</v>
      </c>
      <c r="N3536" t="s">
        <v>24</v>
      </c>
    </row>
    <row r="3537" spans="1:14" x14ac:dyDescent="0.25">
      <c r="A3537" t="s">
        <v>77</v>
      </c>
      <c r="B3537" t="s">
        <v>6840</v>
      </c>
      <c r="C3537" t="s">
        <v>261</v>
      </c>
      <c r="D3537" t="s">
        <v>21</v>
      </c>
      <c r="E3537">
        <v>99207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43444</v>
      </c>
      <c r="L3537" t="s">
        <v>26</v>
      </c>
      <c r="N3537" t="s">
        <v>24</v>
      </c>
    </row>
    <row r="3538" spans="1:14" x14ac:dyDescent="0.25">
      <c r="A3538" t="s">
        <v>556</v>
      </c>
      <c r="B3538" t="s">
        <v>6841</v>
      </c>
      <c r="C3538" t="s">
        <v>151</v>
      </c>
      <c r="D3538" t="s">
        <v>21</v>
      </c>
      <c r="E3538">
        <v>98499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43444</v>
      </c>
      <c r="L3538" t="s">
        <v>26</v>
      </c>
      <c r="N3538" t="s">
        <v>24</v>
      </c>
    </row>
    <row r="3539" spans="1:14" x14ac:dyDescent="0.25">
      <c r="A3539" t="s">
        <v>556</v>
      </c>
      <c r="B3539" t="s">
        <v>6842</v>
      </c>
      <c r="C3539" t="s">
        <v>463</v>
      </c>
      <c r="D3539" t="s">
        <v>21</v>
      </c>
      <c r="E3539">
        <v>98632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43444</v>
      </c>
      <c r="L3539" t="s">
        <v>26</v>
      </c>
      <c r="N3539" t="s">
        <v>24</v>
      </c>
    </row>
    <row r="3540" spans="1:14" x14ac:dyDescent="0.25">
      <c r="A3540" t="s">
        <v>6843</v>
      </c>
      <c r="B3540" t="s">
        <v>6844</v>
      </c>
      <c r="C3540" t="s">
        <v>236</v>
      </c>
      <c r="D3540" t="s">
        <v>21</v>
      </c>
      <c r="E3540">
        <v>98403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43444</v>
      </c>
      <c r="L3540" t="s">
        <v>26</v>
      </c>
      <c r="N3540" t="s">
        <v>24</v>
      </c>
    </row>
    <row r="3541" spans="1:14" x14ac:dyDescent="0.25">
      <c r="A3541" t="s">
        <v>3228</v>
      </c>
      <c r="B3541" t="s">
        <v>3229</v>
      </c>
      <c r="C3541" t="s">
        <v>454</v>
      </c>
      <c r="D3541" t="s">
        <v>21</v>
      </c>
      <c r="E3541">
        <v>98005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43441</v>
      </c>
      <c r="L3541" t="s">
        <v>26</v>
      </c>
      <c r="N3541" t="s">
        <v>24</v>
      </c>
    </row>
    <row r="3542" spans="1:14" x14ac:dyDescent="0.25">
      <c r="A3542" t="s">
        <v>3398</v>
      </c>
      <c r="B3542" t="s">
        <v>3399</v>
      </c>
      <c r="C3542" t="s">
        <v>619</v>
      </c>
      <c r="D3542" t="s">
        <v>21</v>
      </c>
      <c r="E3542">
        <v>98072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43441</v>
      </c>
      <c r="L3542" t="s">
        <v>26</v>
      </c>
      <c r="N3542" t="s">
        <v>24</v>
      </c>
    </row>
    <row r="3543" spans="1:14" x14ac:dyDescent="0.25">
      <c r="A3543" t="s">
        <v>2878</v>
      </c>
      <c r="B3543" t="s">
        <v>2879</v>
      </c>
      <c r="C3543" t="s">
        <v>529</v>
      </c>
      <c r="D3543" t="s">
        <v>21</v>
      </c>
      <c r="E3543">
        <v>98034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43441</v>
      </c>
      <c r="L3543" t="s">
        <v>26</v>
      </c>
      <c r="N3543" t="s">
        <v>24</v>
      </c>
    </row>
    <row r="3544" spans="1:14" x14ac:dyDescent="0.25">
      <c r="A3544" t="s">
        <v>6845</v>
      </c>
      <c r="B3544" t="s">
        <v>6846</v>
      </c>
      <c r="C3544" t="s">
        <v>529</v>
      </c>
      <c r="D3544" t="s">
        <v>21</v>
      </c>
      <c r="E3544">
        <v>98033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43441</v>
      </c>
      <c r="L3544" t="s">
        <v>26</v>
      </c>
      <c r="N3544" t="s">
        <v>24</v>
      </c>
    </row>
    <row r="3545" spans="1:14" x14ac:dyDescent="0.25">
      <c r="A3545" t="s">
        <v>244</v>
      </c>
      <c r="B3545" t="s">
        <v>320</v>
      </c>
      <c r="C3545" t="s">
        <v>224</v>
      </c>
      <c r="D3545" t="s">
        <v>21</v>
      </c>
      <c r="E3545">
        <v>98155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43441</v>
      </c>
      <c r="L3545" t="s">
        <v>26</v>
      </c>
      <c r="N3545" t="s">
        <v>24</v>
      </c>
    </row>
    <row r="3546" spans="1:14" x14ac:dyDescent="0.25">
      <c r="A3546" t="s">
        <v>1371</v>
      </c>
      <c r="B3546" t="s">
        <v>6848</v>
      </c>
      <c r="C3546" t="s">
        <v>619</v>
      </c>
      <c r="D3546" t="s">
        <v>21</v>
      </c>
      <c r="E3546">
        <v>98072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43441</v>
      </c>
      <c r="L3546" t="s">
        <v>26</v>
      </c>
      <c r="N3546" t="s">
        <v>24</v>
      </c>
    </row>
    <row r="3547" spans="1:14" x14ac:dyDescent="0.25">
      <c r="A3547" t="s">
        <v>6849</v>
      </c>
      <c r="B3547" t="s">
        <v>6850</v>
      </c>
      <c r="C3547" t="s">
        <v>266</v>
      </c>
      <c r="D3547" t="s">
        <v>21</v>
      </c>
      <c r="E3547">
        <v>98002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43440</v>
      </c>
      <c r="L3547" t="s">
        <v>26</v>
      </c>
      <c r="N3547" t="s">
        <v>24</v>
      </c>
    </row>
    <row r="3548" spans="1:14" x14ac:dyDescent="0.25">
      <c r="A3548" t="s">
        <v>6851</v>
      </c>
      <c r="B3548" t="s">
        <v>6852</v>
      </c>
      <c r="C3548" t="s">
        <v>266</v>
      </c>
      <c r="D3548" t="s">
        <v>21</v>
      </c>
      <c r="E3548">
        <v>98002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43440</v>
      </c>
      <c r="L3548" t="s">
        <v>26</v>
      </c>
      <c r="N3548" t="s">
        <v>24</v>
      </c>
    </row>
    <row r="3549" spans="1:14" x14ac:dyDescent="0.25">
      <c r="A3549" t="s">
        <v>6853</v>
      </c>
      <c r="B3549" t="s">
        <v>6854</v>
      </c>
      <c r="C3549" t="s">
        <v>218</v>
      </c>
      <c r="D3549" t="s">
        <v>21</v>
      </c>
      <c r="E3549">
        <v>98391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43440</v>
      </c>
      <c r="L3549" t="s">
        <v>26</v>
      </c>
      <c r="N3549" t="s">
        <v>24</v>
      </c>
    </row>
    <row r="3550" spans="1:14" x14ac:dyDescent="0.25">
      <c r="A3550" t="s">
        <v>6855</v>
      </c>
      <c r="B3550" t="s">
        <v>6856</v>
      </c>
      <c r="C3550" t="s">
        <v>266</v>
      </c>
      <c r="D3550" t="s">
        <v>21</v>
      </c>
      <c r="E3550">
        <v>98002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43440</v>
      </c>
      <c r="L3550" t="s">
        <v>26</v>
      </c>
      <c r="N3550" t="s">
        <v>24</v>
      </c>
    </row>
    <row r="3551" spans="1:14" x14ac:dyDescent="0.25">
      <c r="A3551" t="s">
        <v>6857</v>
      </c>
      <c r="B3551" t="s">
        <v>6858</v>
      </c>
      <c r="C3551" t="s">
        <v>266</v>
      </c>
      <c r="D3551" t="s">
        <v>21</v>
      </c>
      <c r="E3551">
        <v>98002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43440</v>
      </c>
      <c r="L3551" t="s">
        <v>26</v>
      </c>
      <c r="N3551" t="s">
        <v>24</v>
      </c>
    </row>
    <row r="3552" spans="1:14" x14ac:dyDescent="0.25">
      <c r="A3552" t="s">
        <v>6859</v>
      </c>
      <c r="B3552" t="s">
        <v>6860</v>
      </c>
      <c r="C3552" t="s">
        <v>151</v>
      </c>
      <c r="D3552" t="s">
        <v>21</v>
      </c>
      <c r="E3552">
        <v>98499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43440</v>
      </c>
      <c r="L3552" t="s">
        <v>26</v>
      </c>
      <c r="N3552" t="s">
        <v>24</v>
      </c>
    </row>
    <row r="3553" spans="1:14" x14ac:dyDescent="0.25">
      <c r="A3553" t="s">
        <v>6861</v>
      </c>
      <c r="B3553" t="s">
        <v>6347</v>
      </c>
      <c r="C3553" t="s">
        <v>266</v>
      </c>
      <c r="D3553" t="s">
        <v>21</v>
      </c>
      <c r="E3553">
        <v>98002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43440</v>
      </c>
      <c r="L3553" t="s">
        <v>26</v>
      </c>
      <c r="N3553" t="s">
        <v>24</v>
      </c>
    </row>
    <row r="3554" spans="1:14" x14ac:dyDescent="0.25">
      <c r="A3554" t="s">
        <v>294</v>
      </c>
      <c r="B3554" t="s">
        <v>295</v>
      </c>
      <c r="C3554" t="s">
        <v>296</v>
      </c>
      <c r="D3554" t="s">
        <v>21</v>
      </c>
      <c r="E3554">
        <v>98366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43440</v>
      </c>
      <c r="L3554" t="s">
        <v>26</v>
      </c>
      <c r="N3554" t="s">
        <v>24</v>
      </c>
    </row>
    <row r="3555" spans="1:14" x14ac:dyDescent="0.25">
      <c r="A3555" t="s">
        <v>111</v>
      </c>
      <c r="B3555" t="s">
        <v>6862</v>
      </c>
      <c r="C3555" t="s">
        <v>454</v>
      </c>
      <c r="D3555" t="s">
        <v>21</v>
      </c>
      <c r="E3555">
        <v>98007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43440</v>
      </c>
      <c r="L3555" t="s">
        <v>26</v>
      </c>
      <c r="N3555" t="s">
        <v>24</v>
      </c>
    </row>
    <row r="3556" spans="1:14" x14ac:dyDescent="0.25">
      <c r="A3556" t="s">
        <v>111</v>
      </c>
      <c r="B3556" t="s">
        <v>6863</v>
      </c>
      <c r="C3556" t="s">
        <v>454</v>
      </c>
      <c r="D3556" t="s">
        <v>21</v>
      </c>
      <c r="E3556">
        <v>98006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43440</v>
      </c>
      <c r="L3556" t="s">
        <v>26</v>
      </c>
      <c r="N3556" t="s">
        <v>24</v>
      </c>
    </row>
    <row r="3557" spans="1:14" x14ac:dyDescent="0.25">
      <c r="A3557" t="s">
        <v>6864</v>
      </c>
      <c r="B3557" t="s">
        <v>6865</v>
      </c>
      <c r="C3557" t="s">
        <v>266</v>
      </c>
      <c r="D3557" t="s">
        <v>21</v>
      </c>
      <c r="E3557">
        <v>98002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43440</v>
      </c>
      <c r="L3557" t="s">
        <v>26</v>
      </c>
      <c r="N3557" t="s">
        <v>24</v>
      </c>
    </row>
    <row r="3558" spans="1:14" x14ac:dyDescent="0.25">
      <c r="A3558" t="s">
        <v>352</v>
      </c>
      <c r="B3558" t="s">
        <v>1511</v>
      </c>
      <c r="C3558" t="s">
        <v>1498</v>
      </c>
      <c r="D3558" t="s">
        <v>21</v>
      </c>
      <c r="E3558">
        <v>98335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43440</v>
      </c>
      <c r="L3558" t="s">
        <v>26</v>
      </c>
      <c r="N3558" t="s">
        <v>24</v>
      </c>
    </row>
    <row r="3559" spans="1:14" x14ac:dyDescent="0.25">
      <c r="A3559" t="s">
        <v>6866</v>
      </c>
      <c r="B3559" t="s">
        <v>6867</v>
      </c>
      <c r="C3559" t="s">
        <v>218</v>
      </c>
      <c r="D3559" t="s">
        <v>21</v>
      </c>
      <c r="E3559">
        <v>98391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43440</v>
      </c>
      <c r="L3559" t="s">
        <v>26</v>
      </c>
      <c r="N3559" t="s">
        <v>24</v>
      </c>
    </row>
    <row r="3560" spans="1:14" x14ac:dyDescent="0.25">
      <c r="A3560" t="s">
        <v>6870</v>
      </c>
      <c r="B3560" t="s">
        <v>6871</v>
      </c>
      <c r="C3560" t="s">
        <v>236</v>
      </c>
      <c r="D3560" t="s">
        <v>21</v>
      </c>
      <c r="E3560">
        <v>98406</v>
      </c>
      <c r="F3560" t="s">
        <v>23</v>
      </c>
      <c r="G3560" t="s">
        <v>23</v>
      </c>
      <c r="H3560" t="s">
        <v>24</v>
      </c>
      <c r="I3560" t="s">
        <v>24</v>
      </c>
      <c r="J3560" t="s">
        <v>25</v>
      </c>
      <c r="K3560" s="1">
        <v>43440</v>
      </c>
      <c r="L3560" t="s">
        <v>26</v>
      </c>
      <c r="N3560" t="s">
        <v>24</v>
      </c>
    </row>
    <row r="3561" spans="1:14" x14ac:dyDescent="0.25">
      <c r="A3561" t="s">
        <v>2485</v>
      </c>
      <c r="B3561" t="s">
        <v>2486</v>
      </c>
      <c r="C3561" t="s">
        <v>460</v>
      </c>
      <c r="D3561" t="s">
        <v>21</v>
      </c>
      <c r="E3561">
        <v>98296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43440</v>
      </c>
      <c r="L3561" t="s">
        <v>26</v>
      </c>
      <c r="N3561" t="s">
        <v>24</v>
      </c>
    </row>
    <row r="3562" spans="1:14" x14ac:dyDescent="0.25">
      <c r="A3562" t="s">
        <v>2238</v>
      </c>
      <c r="B3562" t="s">
        <v>2239</v>
      </c>
      <c r="C3562" t="s">
        <v>296</v>
      </c>
      <c r="D3562" t="s">
        <v>21</v>
      </c>
      <c r="E3562">
        <v>98367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43440</v>
      </c>
      <c r="L3562" t="s">
        <v>26</v>
      </c>
      <c r="N3562" t="s">
        <v>24</v>
      </c>
    </row>
    <row r="3563" spans="1:14" x14ac:dyDescent="0.25">
      <c r="A3563" t="s">
        <v>316</v>
      </c>
      <c r="B3563" t="s">
        <v>6872</v>
      </c>
      <c r="C3563" t="s">
        <v>266</v>
      </c>
      <c r="D3563" t="s">
        <v>21</v>
      </c>
      <c r="E3563">
        <v>98002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43440</v>
      </c>
      <c r="L3563" t="s">
        <v>26</v>
      </c>
      <c r="N3563" t="s">
        <v>24</v>
      </c>
    </row>
    <row r="3564" spans="1:14" x14ac:dyDescent="0.25">
      <c r="A3564" t="s">
        <v>2240</v>
      </c>
      <c r="B3564" t="s">
        <v>2241</v>
      </c>
      <c r="C3564" t="s">
        <v>660</v>
      </c>
      <c r="D3564" t="s">
        <v>21</v>
      </c>
      <c r="E3564">
        <v>98383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43440</v>
      </c>
      <c r="L3564" t="s">
        <v>26</v>
      </c>
      <c r="N3564" t="s">
        <v>24</v>
      </c>
    </row>
    <row r="3565" spans="1:14" x14ac:dyDescent="0.25">
      <c r="A3565" t="s">
        <v>818</v>
      </c>
      <c r="B3565" t="s">
        <v>6873</v>
      </c>
      <c r="C3565" t="s">
        <v>266</v>
      </c>
      <c r="D3565" t="s">
        <v>21</v>
      </c>
      <c r="E3565">
        <v>98002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43440</v>
      </c>
      <c r="L3565" t="s">
        <v>26</v>
      </c>
      <c r="N3565" t="s">
        <v>24</v>
      </c>
    </row>
    <row r="3566" spans="1:14" x14ac:dyDescent="0.25">
      <c r="A3566" t="s">
        <v>316</v>
      </c>
      <c r="B3566" t="s">
        <v>6874</v>
      </c>
      <c r="C3566" t="s">
        <v>151</v>
      </c>
      <c r="D3566" t="s">
        <v>21</v>
      </c>
      <c r="E3566">
        <v>98499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43440</v>
      </c>
      <c r="L3566" t="s">
        <v>26</v>
      </c>
      <c r="N3566" t="s">
        <v>24</v>
      </c>
    </row>
    <row r="3567" spans="1:14" x14ac:dyDescent="0.25">
      <c r="A3567" t="s">
        <v>6875</v>
      </c>
      <c r="B3567" t="s">
        <v>6876</v>
      </c>
      <c r="C3567" t="s">
        <v>218</v>
      </c>
      <c r="D3567" t="s">
        <v>21</v>
      </c>
      <c r="E3567">
        <v>98391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43440</v>
      </c>
      <c r="L3567" t="s">
        <v>26</v>
      </c>
      <c r="N3567" t="s">
        <v>24</v>
      </c>
    </row>
    <row r="3568" spans="1:14" x14ac:dyDescent="0.25">
      <c r="A3568" t="s">
        <v>356</v>
      </c>
      <c r="B3568" t="s">
        <v>6877</v>
      </c>
      <c r="C3568" t="s">
        <v>525</v>
      </c>
      <c r="D3568" t="s">
        <v>21</v>
      </c>
      <c r="E3568">
        <v>98258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43440</v>
      </c>
      <c r="L3568" t="s">
        <v>26</v>
      </c>
      <c r="N3568" t="s">
        <v>24</v>
      </c>
    </row>
    <row r="3569" spans="1:14" x14ac:dyDescent="0.25">
      <c r="A3569" t="s">
        <v>6878</v>
      </c>
      <c r="B3569" t="s">
        <v>6879</v>
      </c>
      <c r="C3569" t="s">
        <v>218</v>
      </c>
      <c r="D3569" t="s">
        <v>21</v>
      </c>
      <c r="E3569">
        <v>98321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43440</v>
      </c>
      <c r="L3569" t="s">
        <v>26</v>
      </c>
      <c r="N3569" t="s">
        <v>24</v>
      </c>
    </row>
    <row r="3570" spans="1:14" x14ac:dyDescent="0.25">
      <c r="A3570" t="s">
        <v>6880</v>
      </c>
      <c r="B3570" t="s">
        <v>6881</v>
      </c>
      <c r="C3570" t="s">
        <v>266</v>
      </c>
      <c r="D3570" t="s">
        <v>21</v>
      </c>
      <c r="E3570">
        <v>98002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43440</v>
      </c>
      <c r="L3570" t="s">
        <v>26</v>
      </c>
      <c r="N3570" t="s">
        <v>24</v>
      </c>
    </row>
    <row r="3571" spans="1:14" x14ac:dyDescent="0.25">
      <c r="A3571" t="s">
        <v>1568</v>
      </c>
      <c r="B3571" t="s">
        <v>6883</v>
      </c>
      <c r="C3571" t="s">
        <v>525</v>
      </c>
      <c r="D3571" t="s">
        <v>21</v>
      </c>
      <c r="E3571">
        <v>98258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43440</v>
      </c>
      <c r="L3571" t="s">
        <v>26</v>
      </c>
      <c r="N3571" t="s">
        <v>24</v>
      </c>
    </row>
    <row r="3572" spans="1:14" x14ac:dyDescent="0.25">
      <c r="A3572" t="s">
        <v>405</v>
      </c>
      <c r="B3572" t="s">
        <v>4396</v>
      </c>
      <c r="C3572" t="s">
        <v>206</v>
      </c>
      <c r="D3572" t="s">
        <v>21</v>
      </c>
      <c r="E3572">
        <v>98272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43440</v>
      </c>
      <c r="L3572" t="s">
        <v>26</v>
      </c>
      <c r="N3572" t="s">
        <v>24</v>
      </c>
    </row>
    <row r="3573" spans="1:14" x14ac:dyDescent="0.25">
      <c r="A3573" t="s">
        <v>6884</v>
      </c>
      <c r="B3573" t="s">
        <v>6885</v>
      </c>
      <c r="C3573" t="s">
        <v>246</v>
      </c>
      <c r="D3573" t="s">
        <v>21</v>
      </c>
      <c r="E3573">
        <v>98312</v>
      </c>
      <c r="F3573" t="s">
        <v>23</v>
      </c>
      <c r="G3573" t="s">
        <v>23</v>
      </c>
      <c r="H3573" t="s">
        <v>24</v>
      </c>
      <c r="I3573" t="s">
        <v>24</v>
      </c>
      <c r="J3573" t="s">
        <v>25</v>
      </c>
      <c r="K3573" s="1">
        <v>43440</v>
      </c>
      <c r="L3573" t="s">
        <v>26</v>
      </c>
      <c r="N3573" t="s">
        <v>24</v>
      </c>
    </row>
    <row r="3574" spans="1:14" x14ac:dyDescent="0.25">
      <c r="A3574" t="s">
        <v>6886</v>
      </c>
      <c r="B3574" t="s">
        <v>6887</v>
      </c>
      <c r="C3574" t="s">
        <v>525</v>
      </c>
      <c r="D3574" t="s">
        <v>21</v>
      </c>
      <c r="E3574">
        <v>98258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43440</v>
      </c>
      <c r="L3574" t="s">
        <v>26</v>
      </c>
      <c r="N3574" t="s">
        <v>24</v>
      </c>
    </row>
    <row r="3575" spans="1:14" x14ac:dyDescent="0.25">
      <c r="A3575" t="s">
        <v>6888</v>
      </c>
      <c r="B3575" t="s">
        <v>6889</v>
      </c>
      <c r="C3575" t="s">
        <v>246</v>
      </c>
      <c r="D3575" t="s">
        <v>21</v>
      </c>
      <c r="E3575">
        <v>98310</v>
      </c>
      <c r="F3575" t="s">
        <v>23</v>
      </c>
      <c r="G3575" t="s">
        <v>23</v>
      </c>
      <c r="H3575" t="s">
        <v>24</v>
      </c>
      <c r="I3575" t="s">
        <v>24</v>
      </c>
      <c r="J3575" t="s">
        <v>25</v>
      </c>
      <c r="K3575" s="1">
        <v>43440</v>
      </c>
      <c r="L3575" t="s">
        <v>26</v>
      </c>
      <c r="N3575" t="s">
        <v>24</v>
      </c>
    </row>
    <row r="3576" spans="1:14" x14ac:dyDescent="0.25">
      <c r="A3576" t="s">
        <v>3292</v>
      </c>
      <c r="B3576" t="s">
        <v>3293</v>
      </c>
      <c r="C3576" t="s">
        <v>108</v>
      </c>
      <c r="D3576" t="s">
        <v>21</v>
      </c>
      <c r="E3576">
        <v>98201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43440</v>
      </c>
      <c r="L3576" t="s">
        <v>26</v>
      </c>
      <c r="N3576" t="s">
        <v>24</v>
      </c>
    </row>
    <row r="3577" spans="1:14" x14ac:dyDescent="0.25">
      <c r="A3577" t="s">
        <v>6891</v>
      </c>
      <c r="B3577" t="s">
        <v>6892</v>
      </c>
      <c r="C3577" t="s">
        <v>6893</v>
      </c>
      <c r="D3577" t="s">
        <v>21</v>
      </c>
      <c r="E3577">
        <v>98148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43440</v>
      </c>
      <c r="L3577" t="s">
        <v>26</v>
      </c>
      <c r="N3577" t="s">
        <v>24</v>
      </c>
    </row>
    <row r="3578" spans="1:14" x14ac:dyDescent="0.25">
      <c r="A3578" t="s">
        <v>6894</v>
      </c>
      <c r="B3578" t="s">
        <v>6895</v>
      </c>
      <c r="C3578" t="s">
        <v>151</v>
      </c>
      <c r="D3578" t="s">
        <v>21</v>
      </c>
      <c r="E3578">
        <v>98499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43440</v>
      </c>
      <c r="L3578" t="s">
        <v>26</v>
      </c>
      <c r="N3578" t="s">
        <v>24</v>
      </c>
    </row>
    <row r="3579" spans="1:14" x14ac:dyDescent="0.25">
      <c r="A3579" t="s">
        <v>556</v>
      </c>
      <c r="B3579" t="s">
        <v>6896</v>
      </c>
      <c r="C3579" t="s">
        <v>454</v>
      </c>
      <c r="D3579" t="s">
        <v>21</v>
      </c>
      <c r="E3579">
        <v>98007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43440</v>
      </c>
      <c r="L3579" t="s">
        <v>26</v>
      </c>
      <c r="N3579" t="s">
        <v>24</v>
      </c>
    </row>
    <row r="3580" spans="1:14" x14ac:dyDescent="0.25">
      <c r="A3580" t="s">
        <v>6897</v>
      </c>
      <c r="B3580" t="s">
        <v>6898</v>
      </c>
      <c r="C3580" t="s">
        <v>266</v>
      </c>
      <c r="D3580" t="s">
        <v>21</v>
      </c>
      <c r="E3580">
        <v>98002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43440</v>
      </c>
      <c r="L3580" t="s">
        <v>26</v>
      </c>
      <c r="N3580" t="s">
        <v>24</v>
      </c>
    </row>
    <row r="3581" spans="1:14" x14ac:dyDescent="0.25">
      <c r="A3581" t="s">
        <v>6899</v>
      </c>
      <c r="B3581" t="s">
        <v>6900</v>
      </c>
      <c r="C3581" t="s">
        <v>492</v>
      </c>
      <c r="D3581" t="s">
        <v>21</v>
      </c>
      <c r="E3581">
        <v>98503</v>
      </c>
      <c r="F3581" t="s">
        <v>23</v>
      </c>
      <c r="G3581" t="s">
        <v>23</v>
      </c>
      <c r="H3581" t="s">
        <v>24</v>
      </c>
      <c r="I3581" t="s">
        <v>24</v>
      </c>
      <c r="J3581" t="s">
        <v>25</v>
      </c>
      <c r="K3581" s="1">
        <v>43439</v>
      </c>
      <c r="L3581" t="s">
        <v>26</v>
      </c>
      <c r="N3581" t="s">
        <v>24</v>
      </c>
    </row>
    <row r="3582" spans="1:14" x14ac:dyDescent="0.25">
      <c r="A3582" t="s">
        <v>6901</v>
      </c>
      <c r="B3582" t="s">
        <v>6902</v>
      </c>
      <c r="C3582" t="s">
        <v>743</v>
      </c>
      <c r="D3582" t="s">
        <v>21</v>
      </c>
      <c r="E3582">
        <v>98597</v>
      </c>
      <c r="F3582" t="s">
        <v>23</v>
      </c>
      <c r="G3582" t="s">
        <v>23</v>
      </c>
      <c r="H3582" t="s">
        <v>24</v>
      </c>
      <c r="I3582" t="s">
        <v>24</v>
      </c>
      <c r="J3582" t="s">
        <v>25</v>
      </c>
      <c r="K3582" s="1">
        <v>43439</v>
      </c>
      <c r="L3582" t="s">
        <v>26</v>
      </c>
      <c r="N3582" t="s">
        <v>24</v>
      </c>
    </row>
    <row r="3583" spans="1:14" x14ac:dyDescent="0.25">
      <c r="A3583" t="s">
        <v>6903</v>
      </c>
      <c r="B3583" t="s">
        <v>6904</v>
      </c>
      <c r="C3583" t="s">
        <v>236</v>
      </c>
      <c r="D3583" t="s">
        <v>21</v>
      </c>
      <c r="E3583">
        <v>98406</v>
      </c>
      <c r="F3583" t="s">
        <v>23</v>
      </c>
      <c r="G3583" t="s">
        <v>23</v>
      </c>
      <c r="H3583" t="s">
        <v>24</v>
      </c>
      <c r="I3583" t="s">
        <v>24</v>
      </c>
      <c r="J3583" t="s">
        <v>25</v>
      </c>
      <c r="K3583" s="1">
        <v>43439</v>
      </c>
      <c r="L3583" t="s">
        <v>26</v>
      </c>
      <c r="N3583" t="s">
        <v>24</v>
      </c>
    </row>
    <row r="3584" spans="1:14" x14ac:dyDescent="0.25">
      <c r="A3584" t="s">
        <v>6905</v>
      </c>
      <c r="B3584" t="s">
        <v>6906</v>
      </c>
      <c r="C3584" t="s">
        <v>2267</v>
      </c>
      <c r="D3584" t="s">
        <v>21</v>
      </c>
      <c r="E3584">
        <v>98631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43438</v>
      </c>
      <c r="L3584" t="s">
        <v>26</v>
      </c>
      <c r="N3584" t="s">
        <v>24</v>
      </c>
    </row>
    <row r="3585" spans="1:14" x14ac:dyDescent="0.25">
      <c r="A3585" t="s">
        <v>356</v>
      </c>
      <c r="B3585" t="s">
        <v>6907</v>
      </c>
      <c r="C3585" t="s">
        <v>463</v>
      </c>
      <c r="D3585" t="s">
        <v>21</v>
      </c>
      <c r="E3585">
        <v>98632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43438</v>
      </c>
      <c r="L3585" t="s">
        <v>26</v>
      </c>
      <c r="N3585" t="s">
        <v>24</v>
      </c>
    </row>
    <row r="3586" spans="1:14" x14ac:dyDescent="0.25">
      <c r="A3586" t="s">
        <v>2298</v>
      </c>
      <c r="B3586" t="s">
        <v>2299</v>
      </c>
      <c r="C3586" t="s">
        <v>2300</v>
      </c>
      <c r="D3586" t="s">
        <v>21</v>
      </c>
      <c r="E3586">
        <v>98614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43438</v>
      </c>
      <c r="L3586" t="s">
        <v>26</v>
      </c>
      <c r="N3586" t="s">
        <v>24</v>
      </c>
    </row>
    <row r="3587" spans="1:14" x14ac:dyDescent="0.25">
      <c r="A3587" t="s">
        <v>6908</v>
      </c>
      <c r="B3587" t="s">
        <v>6909</v>
      </c>
      <c r="C3587" t="s">
        <v>2305</v>
      </c>
      <c r="D3587" t="s">
        <v>21</v>
      </c>
      <c r="E3587">
        <v>98644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43438</v>
      </c>
      <c r="L3587" t="s">
        <v>26</v>
      </c>
      <c r="N3587" t="s">
        <v>24</v>
      </c>
    </row>
    <row r="3588" spans="1:14" x14ac:dyDescent="0.25">
      <c r="A3588" t="s">
        <v>6910</v>
      </c>
      <c r="B3588" t="s">
        <v>6911</v>
      </c>
      <c r="C3588" t="s">
        <v>296</v>
      </c>
      <c r="D3588" t="s">
        <v>21</v>
      </c>
      <c r="E3588">
        <v>98367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43438</v>
      </c>
      <c r="L3588" t="s">
        <v>26</v>
      </c>
      <c r="N3588" t="s">
        <v>24</v>
      </c>
    </row>
    <row r="3589" spans="1:14" x14ac:dyDescent="0.25">
      <c r="A3589" t="s">
        <v>6912</v>
      </c>
      <c r="B3589" t="s">
        <v>6913</v>
      </c>
      <c r="C3589" t="s">
        <v>236</v>
      </c>
      <c r="D3589" t="s">
        <v>21</v>
      </c>
      <c r="E3589">
        <v>98409</v>
      </c>
      <c r="F3589" t="s">
        <v>23</v>
      </c>
      <c r="G3589" t="s">
        <v>23</v>
      </c>
      <c r="H3589" t="s">
        <v>24</v>
      </c>
      <c r="I3589" t="s">
        <v>24</v>
      </c>
      <c r="J3589" t="s">
        <v>25</v>
      </c>
      <c r="K3589" s="1">
        <v>43437</v>
      </c>
      <c r="L3589" t="s">
        <v>26</v>
      </c>
      <c r="N3589" t="s">
        <v>24</v>
      </c>
    </row>
    <row r="3590" spans="1:14" x14ac:dyDescent="0.25">
      <c r="A3590" t="s">
        <v>6914</v>
      </c>
      <c r="B3590" t="s">
        <v>6915</v>
      </c>
      <c r="C3590" t="s">
        <v>293</v>
      </c>
      <c r="D3590" t="s">
        <v>21</v>
      </c>
      <c r="E3590">
        <v>98270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43437</v>
      </c>
      <c r="L3590" t="s">
        <v>26</v>
      </c>
      <c r="N3590" t="s">
        <v>24</v>
      </c>
    </row>
    <row r="3591" spans="1:14" x14ac:dyDescent="0.25">
      <c r="A3591" t="s">
        <v>6916</v>
      </c>
      <c r="B3591" t="s">
        <v>6917</v>
      </c>
      <c r="C3591" t="s">
        <v>660</v>
      </c>
      <c r="D3591" t="s">
        <v>21</v>
      </c>
      <c r="E3591">
        <v>98383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43437</v>
      </c>
      <c r="L3591" t="s">
        <v>26</v>
      </c>
      <c r="N3591" t="s">
        <v>24</v>
      </c>
    </row>
    <row r="3592" spans="1:14" x14ac:dyDescent="0.25">
      <c r="A3592" t="s">
        <v>6918</v>
      </c>
      <c r="B3592" t="s">
        <v>6919</v>
      </c>
      <c r="C3592" t="s">
        <v>525</v>
      </c>
      <c r="D3592" t="s">
        <v>21</v>
      </c>
      <c r="E3592">
        <v>98258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43437</v>
      </c>
      <c r="L3592" t="s">
        <v>26</v>
      </c>
      <c r="N3592" t="s">
        <v>24</v>
      </c>
    </row>
    <row r="3593" spans="1:14" x14ac:dyDescent="0.25">
      <c r="A3593" t="s">
        <v>6920</v>
      </c>
      <c r="B3593" t="s">
        <v>6921</v>
      </c>
      <c r="C3593" t="s">
        <v>293</v>
      </c>
      <c r="D3593" t="s">
        <v>21</v>
      </c>
      <c r="E3593">
        <v>98270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43437</v>
      </c>
      <c r="L3593" t="s">
        <v>26</v>
      </c>
      <c r="N3593" t="s">
        <v>24</v>
      </c>
    </row>
    <row r="3594" spans="1:14" x14ac:dyDescent="0.25">
      <c r="A3594" t="s">
        <v>6922</v>
      </c>
      <c r="B3594" t="s">
        <v>6923</v>
      </c>
      <c r="C3594" t="s">
        <v>293</v>
      </c>
      <c r="D3594" t="s">
        <v>21</v>
      </c>
      <c r="E3594">
        <v>98270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43437</v>
      </c>
      <c r="L3594" t="s">
        <v>26</v>
      </c>
      <c r="N3594" t="s">
        <v>24</v>
      </c>
    </row>
    <row r="3595" spans="1:14" x14ac:dyDescent="0.25">
      <c r="A3595" t="s">
        <v>6924</v>
      </c>
      <c r="B3595" t="s">
        <v>6925</v>
      </c>
      <c r="C3595" t="s">
        <v>1984</v>
      </c>
      <c r="D3595" t="s">
        <v>21</v>
      </c>
      <c r="E3595">
        <v>99133</v>
      </c>
      <c r="F3595" t="s">
        <v>23</v>
      </c>
      <c r="G3595" t="s">
        <v>23</v>
      </c>
      <c r="H3595" t="s">
        <v>24</v>
      </c>
      <c r="I3595" t="s">
        <v>24</v>
      </c>
      <c r="J3595" t="s">
        <v>25</v>
      </c>
      <c r="K3595" s="1">
        <v>43437</v>
      </c>
      <c r="L3595" t="s">
        <v>26</v>
      </c>
      <c r="N3595" t="s">
        <v>24</v>
      </c>
    </row>
    <row r="3596" spans="1:14" x14ac:dyDescent="0.25">
      <c r="A3596" t="s">
        <v>6926</v>
      </c>
      <c r="B3596" t="s">
        <v>6927</v>
      </c>
      <c r="C3596" t="s">
        <v>293</v>
      </c>
      <c r="D3596" t="s">
        <v>21</v>
      </c>
      <c r="E3596">
        <v>98270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43437</v>
      </c>
      <c r="L3596" t="s">
        <v>26</v>
      </c>
      <c r="N3596" t="s">
        <v>24</v>
      </c>
    </row>
    <row r="3597" spans="1:14" x14ac:dyDescent="0.25">
      <c r="A3597">
        <v>76</v>
      </c>
      <c r="B3597" t="s">
        <v>6928</v>
      </c>
      <c r="C3597" t="s">
        <v>660</v>
      </c>
      <c r="D3597" t="s">
        <v>21</v>
      </c>
      <c r="E3597">
        <v>98383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43437</v>
      </c>
      <c r="L3597" t="s">
        <v>26</v>
      </c>
      <c r="N3597" t="s">
        <v>24</v>
      </c>
    </row>
    <row r="3598" spans="1:14" x14ac:dyDescent="0.25">
      <c r="A3598" t="s">
        <v>1881</v>
      </c>
      <c r="B3598" t="s">
        <v>1882</v>
      </c>
      <c r="C3598" t="s">
        <v>186</v>
      </c>
      <c r="D3598" t="s">
        <v>21</v>
      </c>
      <c r="E3598">
        <v>98823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43437</v>
      </c>
      <c r="L3598" t="s">
        <v>26</v>
      </c>
      <c r="N3598" t="s">
        <v>24</v>
      </c>
    </row>
    <row r="3599" spans="1:14" x14ac:dyDescent="0.25">
      <c r="A3599" t="s">
        <v>6929</v>
      </c>
      <c r="B3599" t="s">
        <v>6930</v>
      </c>
      <c r="C3599" t="s">
        <v>525</v>
      </c>
      <c r="D3599" t="s">
        <v>21</v>
      </c>
      <c r="E3599">
        <v>98258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43437</v>
      </c>
      <c r="L3599" t="s">
        <v>26</v>
      </c>
      <c r="N3599" t="s">
        <v>24</v>
      </c>
    </row>
    <row r="3600" spans="1:14" x14ac:dyDescent="0.25">
      <c r="A3600" t="s">
        <v>6931</v>
      </c>
      <c r="B3600" t="s">
        <v>6932</v>
      </c>
      <c r="C3600" t="s">
        <v>293</v>
      </c>
      <c r="D3600" t="s">
        <v>21</v>
      </c>
      <c r="E3600">
        <v>98270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43437</v>
      </c>
      <c r="L3600" t="s">
        <v>26</v>
      </c>
      <c r="N3600" t="s">
        <v>24</v>
      </c>
    </row>
    <row r="3601" spans="1:14" x14ac:dyDescent="0.25">
      <c r="A3601" t="s">
        <v>994</v>
      </c>
      <c r="B3601" t="s">
        <v>6933</v>
      </c>
      <c r="C3601" t="s">
        <v>529</v>
      </c>
      <c r="D3601" t="s">
        <v>21</v>
      </c>
      <c r="E3601">
        <v>98034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43437</v>
      </c>
      <c r="L3601" t="s">
        <v>26</v>
      </c>
      <c r="N3601" t="s">
        <v>24</v>
      </c>
    </row>
    <row r="3602" spans="1:14" x14ac:dyDescent="0.25">
      <c r="A3602" t="s">
        <v>6934</v>
      </c>
      <c r="B3602" t="s">
        <v>6935</v>
      </c>
      <c r="C3602" t="s">
        <v>3862</v>
      </c>
      <c r="D3602" t="s">
        <v>21</v>
      </c>
      <c r="E3602">
        <v>98022</v>
      </c>
      <c r="F3602" t="s">
        <v>23</v>
      </c>
      <c r="G3602" t="s">
        <v>23</v>
      </c>
      <c r="H3602" t="s">
        <v>24</v>
      </c>
      <c r="I3602" t="s">
        <v>24</v>
      </c>
      <c r="J3602" t="s">
        <v>25</v>
      </c>
      <c r="K3602" s="1">
        <v>43437</v>
      </c>
      <c r="L3602" t="s">
        <v>26</v>
      </c>
      <c r="N3602" t="s">
        <v>24</v>
      </c>
    </row>
    <row r="3603" spans="1:14" x14ac:dyDescent="0.25">
      <c r="A3603" t="s">
        <v>2628</v>
      </c>
      <c r="B3603" t="s">
        <v>2629</v>
      </c>
      <c r="C3603" t="s">
        <v>29</v>
      </c>
      <c r="D3603" t="s">
        <v>21</v>
      </c>
      <c r="E3603">
        <v>98801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43437</v>
      </c>
      <c r="L3603" t="s">
        <v>26</v>
      </c>
      <c r="N3603" t="s">
        <v>24</v>
      </c>
    </row>
    <row r="3604" spans="1:14" x14ac:dyDescent="0.25">
      <c r="A3604" t="s">
        <v>6936</v>
      </c>
      <c r="B3604" t="s">
        <v>6937</v>
      </c>
      <c r="C3604" t="s">
        <v>296</v>
      </c>
      <c r="D3604" t="s">
        <v>21</v>
      </c>
      <c r="E3604">
        <v>98366</v>
      </c>
      <c r="F3604" t="s">
        <v>23</v>
      </c>
      <c r="G3604" t="s">
        <v>23</v>
      </c>
      <c r="H3604" t="s">
        <v>24</v>
      </c>
      <c r="I3604" t="s">
        <v>24</v>
      </c>
      <c r="J3604" t="s">
        <v>25</v>
      </c>
      <c r="K3604" s="1">
        <v>43437</v>
      </c>
      <c r="L3604" t="s">
        <v>26</v>
      </c>
      <c r="N3604" t="s">
        <v>24</v>
      </c>
    </row>
    <row r="3605" spans="1:14" x14ac:dyDescent="0.25">
      <c r="A3605" t="s">
        <v>356</v>
      </c>
      <c r="B3605" t="s">
        <v>6938</v>
      </c>
      <c r="C3605" t="s">
        <v>529</v>
      </c>
      <c r="D3605" t="s">
        <v>21</v>
      </c>
      <c r="E3605">
        <v>98034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43437</v>
      </c>
      <c r="L3605" t="s">
        <v>26</v>
      </c>
      <c r="N3605" t="s">
        <v>24</v>
      </c>
    </row>
    <row r="3606" spans="1:14" x14ac:dyDescent="0.25">
      <c r="A3606" t="s">
        <v>2371</v>
      </c>
      <c r="B3606" t="s">
        <v>6939</v>
      </c>
      <c r="C3606" t="s">
        <v>660</v>
      </c>
      <c r="D3606" t="s">
        <v>21</v>
      </c>
      <c r="E3606">
        <v>98383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43437</v>
      </c>
      <c r="L3606" t="s">
        <v>26</v>
      </c>
      <c r="N3606" t="s">
        <v>24</v>
      </c>
    </row>
    <row r="3607" spans="1:14" x14ac:dyDescent="0.25">
      <c r="A3607" t="s">
        <v>6940</v>
      </c>
      <c r="B3607" t="s">
        <v>6941</v>
      </c>
      <c r="C3607" t="s">
        <v>1498</v>
      </c>
      <c r="D3607" t="s">
        <v>21</v>
      </c>
      <c r="E3607">
        <v>98332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43437</v>
      </c>
      <c r="L3607" t="s">
        <v>26</v>
      </c>
      <c r="N3607" t="s">
        <v>24</v>
      </c>
    </row>
    <row r="3608" spans="1:14" x14ac:dyDescent="0.25">
      <c r="A3608" t="s">
        <v>6942</v>
      </c>
      <c r="B3608" t="s">
        <v>6943</v>
      </c>
      <c r="C3608" t="s">
        <v>525</v>
      </c>
      <c r="D3608" t="s">
        <v>21</v>
      </c>
      <c r="E3608">
        <v>98258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43437</v>
      </c>
      <c r="L3608" t="s">
        <v>26</v>
      </c>
      <c r="N3608" t="s">
        <v>24</v>
      </c>
    </row>
    <row r="3609" spans="1:14" x14ac:dyDescent="0.25">
      <c r="A3609" t="s">
        <v>6944</v>
      </c>
      <c r="B3609" t="s">
        <v>6945</v>
      </c>
      <c r="C3609" t="s">
        <v>293</v>
      </c>
      <c r="D3609" t="s">
        <v>21</v>
      </c>
      <c r="E3609">
        <v>98271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43437</v>
      </c>
      <c r="L3609" t="s">
        <v>26</v>
      </c>
      <c r="N3609" t="s">
        <v>24</v>
      </c>
    </row>
    <row r="3610" spans="1:14" x14ac:dyDescent="0.25">
      <c r="A3610" t="s">
        <v>1905</v>
      </c>
      <c r="B3610" t="s">
        <v>1906</v>
      </c>
      <c r="C3610" t="s">
        <v>1907</v>
      </c>
      <c r="D3610" t="s">
        <v>21</v>
      </c>
      <c r="E3610">
        <v>98855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43437</v>
      </c>
      <c r="L3610" t="s">
        <v>26</v>
      </c>
      <c r="N3610" t="s">
        <v>24</v>
      </c>
    </row>
    <row r="3611" spans="1:14" x14ac:dyDescent="0.25">
      <c r="A3611" t="s">
        <v>6946</v>
      </c>
      <c r="B3611" t="s">
        <v>6947</v>
      </c>
      <c r="C3611" t="s">
        <v>296</v>
      </c>
      <c r="D3611" t="s">
        <v>21</v>
      </c>
      <c r="E3611">
        <v>98366</v>
      </c>
      <c r="F3611" t="s">
        <v>23</v>
      </c>
      <c r="G3611" t="s">
        <v>23</v>
      </c>
      <c r="H3611" t="s">
        <v>24</v>
      </c>
      <c r="I3611" t="s">
        <v>24</v>
      </c>
      <c r="J3611" t="s">
        <v>25</v>
      </c>
      <c r="K3611" s="1">
        <v>43437</v>
      </c>
      <c r="L3611" t="s">
        <v>26</v>
      </c>
      <c r="N3611" t="s">
        <v>24</v>
      </c>
    </row>
    <row r="3612" spans="1:14" x14ac:dyDescent="0.25">
      <c r="A3612" t="s">
        <v>683</v>
      </c>
      <c r="B3612" t="s">
        <v>6948</v>
      </c>
      <c r="C3612" t="s">
        <v>454</v>
      </c>
      <c r="D3612" t="s">
        <v>21</v>
      </c>
      <c r="E3612">
        <v>98007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43437</v>
      </c>
      <c r="L3612" t="s">
        <v>26</v>
      </c>
      <c r="N3612" t="s">
        <v>24</v>
      </c>
    </row>
    <row r="3613" spans="1:14" x14ac:dyDescent="0.25">
      <c r="A3613" t="s">
        <v>6949</v>
      </c>
      <c r="B3613" t="s">
        <v>6950</v>
      </c>
      <c r="C3613" t="s">
        <v>529</v>
      </c>
      <c r="D3613" t="s">
        <v>21</v>
      </c>
      <c r="E3613">
        <v>98034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43437</v>
      </c>
      <c r="L3613" t="s">
        <v>26</v>
      </c>
      <c r="N3613" t="s">
        <v>24</v>
      </c>
    </row>
    <row r="3614" spans="1:14" x14ac:dyDescent="0.25">
      <c r="A3614" t="s">
        <v>405</v>
      </c>
      <c r="B3614" t="s">
        <v>6951</v>
      </c>
      <c r="C3614" t="s">
        <v>296</v>
      </c>
      <c r="D3614" t="s">
        <v>21</v>
      </c>
      <c r="E3614">
        <v>98336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43437</v>
      </c>
      <c r="L3614" t="s">
        <v>26</v>
      </c>
      <c r="N3614" t="s">
        <v>24</v>
      </c>
    </row>
    <row r="3615" spans="1:14" x14ac:dyDescent="0.25">
      <c r="A3615" t="s">
        <v>6952</v>
      </c>
      <c r="B3615" t="s">
        <v>6953</v>
      </c>
      <c r="C3615" t="s">
        <v>525</v>
      </c>
      <c r="D3615" t="s">
        <v>21</v>
      </c>
      <c r="E3615">
        <v>98258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43437</v>
      </c>
      <c r="L3615" t="s">
        <v>26</v>
      </c>
      <c r="N3615" t="s">
        <v>24</v>
      </c>
    </row>
    <row r="3616" spans="1:14" x14ac:dyDescent="0.25">
      <c r="A3616" t="s">
        <v>6954</v>
      </c>
      <c r="B3616" t="s">
        <v>6955</v>
      </c>
      <c r="C3616" t="s">
        <v>236</v>
      </c>
      <c r="D3616" t="s">
        <v>21</v>
      </c>
      <c r="E3616">
        <v>98409</v>
      </c>
      <c r="F3616" t="s">
        <v>23</v>
      </c>
      <c r="G3616" t="s">
        <v>23</v>
      </c>
      <c r="H3616" t="s">
        <v>24</v>
      </c>
      <c r="I3616" t="s">
        <v>24</v>
      </c>
      <c r="J3616" t="s">
        <v>25</v>
      </c>
      <c r="K3616" s="1">
        <v>43437</v>
      </c>
      <c r="L3616" t="s">
        <v>26</v>
      </c>
      <c r="N3616" t="s">
        <v>24</v>
      </c>
    </row>
    <row r="3617" spans="1:14" x14ac:dyDescent="0.25">
      <c r="A3617" t="s">
        <v>6956</v>
      </c>
      <c r="B3617" t="s">
        <v>6957</v>
      </c>
      <c r="C3617" t="s">
        <v>6958</v>
      </c>
      <c r="D3617" t="s">
        <v>21</v>
      </c>
      <c r="E3617">
        <v>98353</v>
      </c>
      <c r="F3617" t="s">
        <v>23</v>
      </c>
      <c r="G3617" t="s">
        <v>23</v>
      </c>
      <c r="H3617" t="s">
        <v>24</v>
      </c>
      <c r="I3617" t="s">
        <v>24</v>
      </c>
      <c r="J3617" t="s">
        <v>25</v>
      </c>
      <c r="K3617" s="1">
        <v>43437</v>
      </c>
      <c r="L3617" t="s">
        <v>26</v>
      </c>
      <c r="N3617" t="s">
        <v>24</v>
      </c>
    </row>
    <row r="3618" spans="1:14" x14ac:dyDescent="0.25">
      <c r="A3618" t="s">
        <v>6959</v>
      </c>
      <c r="B3618" t="s">
        <v>6960</v>
      </c>
      <c r="C3618" t="s">
        <v>525</v>
      </c>
      <c r="D3618" t="s">
        <v>21</v>
      </c>
      <c r="E3618">
        <v>98258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43437</v>
      </c>
      <c r="L3618" t="s">
        <v>26</v>
      </c>
      <c r="N3618" t="s">
        <v>24</v>
      </c>
    </row>
    <row r="3619" spans="1:14" x14ac:dyDescent="0.25">
      <c r="A3619" t="s">
        <v>2286</v>
      </c>
      <c r="B3619" t="s">
        <v>2287</v>
      </c>
      <c r="C3619" t="s">
        <v>2288</v>
      </c>
      <c r="D3619" t="s">
        <v>21</v>
      </c>
      <c r="E3619">
        <v>98847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43437</v>
      </c>
      <c r="L3619" t="s">
        <v>26</v>
      </c>
      <c r="N3619" t="s">
        <v>24</v>
      </c>
    </row>
    <row r="3620" spans="1:14" x14ac:dyDescent="0.25">
      <c r="A3620" t="s">
        <v>2289</v>
      </c>
      <c r="B3620" t="s">
        <v>2290</v>
      </c>
      <c r="C3620" t="s">
        <v>53</v>
      </c>
      <c r="D3620" t="s">
        <v>21</v>
      </c>
      <c r="E3620">
        <v>98815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43437</v>
      </c>
      <c r="L3620" t="s">
        <v>26</v>
      </c>
      <c r="N3620" t="s">
        <v>24</v>
      </c>
    </row>
    <row r="3621" spans="1:14" x14ac:dyDescent="0.25">
      <c r="A3621" t="s">
        <v>6961</v>
      </c>
      <c r="B3621" t="s">
        <v>6962</v>
      </c>
      <c r="C3621" t="s">
        <v>293</v>
      </c>
      <c r="D3621" t="s">
        <v>21</v>
      </c>
      <c r="E3621">
        <v>98271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43437</v>
      </c>
      <c r="L3621" t="s">
        <v>26</v>
      </c>
      <c r="N3621" t="s">
        <v>24</v>
      </c>
    </row>
    <row r="3622" spans="1:14" x14ac:dyDescent="0.25">
      <c r="A3622" t="s">
        <v>6963</v>
      </c>
      <c r="B3622" t="s">
        <v>6964</v>
      </c>
      <c r="C3622" t="s">
        <v>6965</v>
      </c>
      <c r="D3622" t="s">
        <v>21</v>
      </c>
      <c r="E3622">
        <v>98577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43436</v>
      </c>
      <c r="L3622" t="s">
        <v>26</v>
      </c>
      <c r="N3622" t="s">
        <v>24</v>
      </c>
    </row>
    <row r="3623" spans="1:14" x14ac:dyDescent="0.25">
      <c r="A3623" t="s">
        <v>6966</v>
      </c>
      <c r="B3623" t="s">
        <v>6967</v>
      </c>
      <c r="C3623" t="s">
        <v>1798</v>
      </c>
      <c r="D3623" t="s">
        <v>21</v>
      </c>
      <c r="E3623">
        <v>98841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43436</v>
      </c>
      <c r="L3623" t="s">
        <v>26</v>
      </c>
      <c r="N3623" t="s">
        <v>24</v>
      </c>
    </row>
    <row r="3624" spans="1:14" x14ac:dyDescent="0.25">
      <c r="A3624" t="s">
        <v>6968</v>
      </c>
      <c r="B3624" t="s">
        <v>6969</v>
      </c>
      <c r="C3624" t="s">
        <v>6970</v>
      </c>
      <c r="D3624" t="s">
        <v>21</v>
      </c>
      <c r="E3624">
        <v>98840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43436</v>
      </c>
      <c r="L3624" t="s">
        <v>26</v>
      </c>
      <c r="N3624" t="s">
        <v>24</v>
      </c>
    </row>
    <row r="3625" spans="1:14" x14ac:dyDescent="0.25">
      <c r="A3625" t="s">
        <v>6971</v>
      </c>
      <c r="B3625" t="s">
        <v>6972</v>
      </c>
      <c r="C3625" t="s">
        <v>6970</v>
      </c>
      <c r="D3625" t="s">
        <v>21</v>
      </c>
      <c r="E3625">
        <v>98840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43436</v>
      </c>
      <c r="L3625" t="s">
        <v>26</v>
      </c>
      <c r="N3625" t="s">
        <v>24</v>
      </c>
    </row>
    <row r="3626" spans="1:14" x14ac:dyDescent="0.25">
      <c r="A3626" t="s">
        <v>6973</v>
      </c>
      <c r="B3626" t="s">
        <v>6974</v>
      </c>
      <c r="C3626" t="s">
        <v>6975</v>
      </c>
      <c r="D3626" t="s">
        <v>21</v>
      </c>
      <c r="E3626">
        <v>98586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43436</v>
      </c>
      <c r="L3626" t="s">
        <v>26</v>
      </c>
      <c r="N3626" t="s">
        <v>24</v>
      </c>
    </row>
    <row r="3627" spans="1:14" x14ac:dyDescent="0.25">
      <c r="A3627" t="s">
        <v>6976</v>
      </c>
      <c r="B3627" t="s">
        <v>6977</v>
      </c>
      <c r="C3627" t="s">
        <v>1907</v>
      </c>
      <c r="D3627" t="s">
        <v>21</v>
      </c>
      <c r="E3627">
        <v>98855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43436</v>
      </c>
      <c r="L3627" t="s">
        <v>26</v>
      </c>
      <c r="N3627" t="s">
        <v>24</v>
      </c>
    </row>
    <row r="3628" spans="1:14" x14ac:dyDescent="0.25">
      <c r="A3628" t="s">
        <v>356</v>
      </c>
      <c r="B3628" t="s">
        <v>6978</v>
      </c>
      <c r="C3628" t="s">
        <v>1798</v>
      </c>
      <c r="D3628" t="s">
        <v>21</v>
      </c>
      <c r="E3628">
        <v>98841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43436</v>
      </c>
      <c r="L3628" t="s">
        <v>26</v>
      </c>
      <c r="N3628" t="s">
        <v>24</v>
      </c>
    </row>
    <row r="3629" spans="1:14" x14ac:dyDescent="0.25">
      <c r="A3629" t="s">
        <v>6979</v>
      </c>
      <c r="B3629" t="s">
        <v>6980</v>
      </c>
      <c r="C3629" t="s">
        <v>1798</v>
      </c>
      <c r="D3629" t="s">
        <v>21</v>
      </c>
      <c r="E3629">
        <v>98841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43436</v>
      </c>
      <c r="L3629" t="s">
        <v>26</v>
      </c>
      <c r="N3629" t="s">
        <v>24</v>
      </c>
    </row>
    <row r="3630" spans="1:14" x14ac:dyDescent="0.25">
      <c r="A3630" t="s">
        <v>6981</v>
      </c>
      <c r="B3630" t="s">
        <v>6982</v>
      </c>
      <c r="C3630" t="s">
        <v>6965</v>
      </c>
      <c r="D3630" t="s">
        <v>21</v>
      </c>
      <c r="E3630">
        <v>98577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43436</v>
      </c>
      <c r="L3630" t="s">
        <v>26</v>
      </c>
      <c r="N3630" t="s">
        <v>24</v>
      </c>
    </row>
    <row r="3631" spans="1:14" x14ac:dyDescent="0.25">
      <c r="A3631" t="s">
        <v>6983</v>
      </c>
      <c r="B3631" t="s">
        <v>6984</v>
      </c>
      <c r="C3631" t="s">
        <v>6965</v>
      </c>
      <c r="D3631" t="s">
        <v>21</v>
      </c>
      <c r="E3631">
        <v>98577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43436</v>
      </c>
      <c r="L3631" t="s">
        <v>26</v>
      </c>
      <c r="N3631" t="s">
        <v>24</v>
      </c>
    </row>
    <row r="3632" spans="1:14" x14ac:dyDescent="0.25">
      <c r="A3632" t="s">
        <v>6985</v>
      </c>
      <c r="B3632" t="s">
        <v>6986</v>
      </c>
      <c r="C3632" t="s">
        <v>1907</v>
      </c>
      <c r="D3632" t="s">
        <v>21</v>
      </c>
      <c r="E3632">
        <v>98855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43436</v>
      </c>
      <c r="L3632" t="s">
        <v>26</v>
      </c>
      <c r="N3632" t="s">
        <v>24</v>
      </c>
    </row>
    <row r="3633" spans="1:14" x14ac:dyDescent="0.25">
      <c r="A3633" t="s">
        <v>6987</v>
      </c>
      <c r="B3633" t="s">
        <v>6988</v>
      </c>
      <c r="C3633" t="s">
        <v>2305</v>
      </c>
      <c r="D3633" t="s">
        <v>21</v>
      </c>
      <c r="E3633">
        <v>98644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43436</v>
      </c>
      <c r="L3633" t="s">
        <v>26</v>
      </c>
      <c r="N3633" t="s">
        <v>24</v>
      </c>
    </row>
    <row r="3634" spans="1:14" x14ac:dyDescent="0.25">
      <c r="A3634" t="s">
        <v>6989</v>
      </c>
      <c r="B3634" t="s">
        <v>6990</v>
      </c>
      <c r="C3634" t="s">
        <v>6965</v>
      </c>
      <c r="D3634" t="s">
        <v>21</v>
      </c>
      <c r="E3634">
        <v>98577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43436</v>
      </c>
      <c r="L3634" t="s">
        <v>26</v>
      </c>
      <c r="N3634" t="s">
        <v>24</v>
      </c>
    </row>
    <row r="3635" spans="1:14" x14ac:dyDescent="0.25">
      <c r="A3635" t="s">
        <v>6991</v>
      </c>
      <c r="B3635" t="s">
        <v>6992</v>
      </c>
      <c r="C3635" t="s">
        <v>6975</v>
      </c>
      <c r="D3635" t="s">
        <v>21</v>
      </c>
      <c r="E3635">
        <v>98586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43436</v>
      </c>
      <c r="L3635" t="s">
        <v>26</v>
      </c>
      <c r="N3635" t="s">
        <v>24</v>
      </c>
    </row>
    <row r="3636" spans="1:14" x14ac:dyDescent="0.25">
      <c r="A3636" t="s">
        <v>4293</v>
      </c>
      <c r="B3636" t="s">
        <v>6993</v>
      </c>
      <c r="C3636" t="s">
        <v>6975</v>
      </c>
      <c r="D3636" t="s">
        <v>21</v>
      </c>
      <c r="E3636">
        <v>98586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43436</v>
      </c>
      <c r="L3636" t="s">
        <v>26</v>
      </c>
      <c r="N3636" t="s">
        <v>24</v>
      </c>
    </row>
    <row r="3637" spans="1:14" x14ac:dyDescent="0.25">
      <c r="A3637" t="s">
        <v>6994</v>
      </c>
      <c r="B3637" t="s">
        <v>6995</v>
      </c>
      <c r="C3637" t="s">
        <v>6996</v>
      </c>
      <c r="D3637" t="s">
        <v>21</v>
      </c>
      <c r="E3637">
        <v>98624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43436</v>
      </c>
      <c r="L3637" t="s">
        <v>26</v>
      </c>
      <c r="N3637" t="s">
        <v>24</v>
      </c>
    </row>
    <row r="3638" spans="1:14" x14ac:dyDescent="0.25">
      <c r="A3638" t="s">
        <v>6997</v>
      </c>
      <c r="B3638" t="s">
        <v>6998</v>
      </c>
      <c r="C3638" t="s">
        <v>4791</v>
      </c>
      <c r="D3638" t="s">
        <v>21</v>
      </c>
      <c r="E3638">
        <v>98638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43436</v>
      </c>
      <c r="L3638" t="s">
        <v>26</v>
      </c>
      <c r="N3638" t="s">
        <v>24</v>
      </c>
    </row>
    <row r="3639" spans="1:14" x14ac:dyDescent="0.25">
      <c r="A3639" t="s">
        <v>6999</v>
      </c>
      <c r="B3639" t="s">
        <v>7000</v>
      </c>
      <c r="C3639" t="s">
        <v>6965</v>
      </c>
      <c r="D3639" t="s">
        <v>21</v>
      </c>
      <c r="E3639">
        <v>98577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43436</v>
      </c>
      <c r="L3639" t="s">
        <v>26</v>
      </c>
      <c r="N3639" t="s">
        <v>24</v>
      </c>
    </row>
    <row r="3640" spans="1:14" x14ac:dyDescent="0.25">
      <c r="A3640" t="s">
        <v>556</v>
      </c>
      <c r="B3640" t="s">
        <v>7001</v>
      </c>
      <c r="C3640" t="s">
        <v>6965</v>
      </c>
      <c r="D3640" t="s">
        <v>21</v>
      </c>
      <c r="E3640">
        <v>98577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43436</v>
      </c>
      <c r="L3640" t="s">
        <v>26</v>
      </c>
      <c r="N3640" t="s">
        <v>24</v>
      </c>
    </row>
    <row r="3641" spans="1:14" x14ac:dyDescent="0.25">
      <c r="A3641" t="s">
        <v>7002</v>
      </c>
      <c r="B3641" t="s">
        <v>7003</v>
      </c>
      <c r="C3641" t="s">
        <v>525</v>
      </c>
      <c r="D3641" t="s">
        <v>21</v>
      </c>
      <c r="E3641">
        <v>98258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43435</v>
      </c>
      <c r="L3641" t="s">
        <v>26</v>
      </c>
      <c r="N3641" t="s">
        <v>24</v>
      </c>
    </row>
    <row r="3642" spans="1:14" x14ac:dyDescent="0.25">
      <c r="A3642" t="s">
        <v>7004</v>
      </c>
      <c r="B3642" t="s">
        <v>7005</v>
      </c>
      <c r="C3642" t="s">
        <v>186</v>
      </c>
      <c r="D3642" t="s">
        <v>21</v>
      </c>
      <c r="E3642">
        <v>98823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43435</v>
      </c>
      <c r="L3642" t="s">
        <v>26</v>
      </c>
      <c r="N3642" t="s">
        <v>24</v>
      </c>
    </row>
    <row r="3643" spans="1:14" x14ac:dyDescent="0.25">
      <c r="A3643">
        <v>76</v>
      </c>
      <c r="B3643" t="s">
        <v>7006</v>
      </c>
      <c r="C3643" t="s">
        <v>186</v>
      </c>
      <c r="D3643" t="s">
        <v>21</v>
      </c>
      <c r="E3643">
        <v>98823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43435</v>
      </c>
      <c r="L3643" t="s">
        <v>26</v>
      </c>
      <c r="N3643" t="s">
        <v>24</v>
      </c>
    </row>
    <row r="3644" spans="1:14" x14ac:dyDescent="0.25">
      <c r="A3644" t="s">
        <v>7007</v>
      </c>
      <c r="B3644" t="s">
        <v>7008</v>
      </c>
      <c r="C3644" t="s">
        <v>183</v>
      </c>
      <c r="D3644" t="s">
        <v>21</v>
      </c>
      <c r="E3644">
        <v>98851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43435</v>
      </c>
      <c r="L3644" t="s">
        <v>26</v>
      </c>
      <c r="N3644" t="s">
        <v>24</v>
      </c>
    </row>
    <row r="3645" spans="1:14" x14ac:dyDescent="0.25">
      <c r="A3645" t="s">
        <v>98</v>
      </c>
      <c r="B3645" t="s">
        <v>7009</v>
      </c>
      <c r="C3645" t="s">
        <v>525</v>
      </c>
      <c r="D3645" t="s">
        <v>21</v>
      </c>
      <c r="E3645">
        <v>98258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43435</v>
      </c>
      <c r="L3645" t="s">
        <v>26</v>
      </c>
      <c r="N3645" t="s">
        <v>24</v>
      </c>
    </row>
    <row r="3646" spans="1:14" x14ac:dyDescent="0.25">
      <c r="A3646" t="s">
        <v>7010</v>
      </c>
      <c r="B3646" t="s">
        <v>7011</v>
      </c>
      <c r="C3646" t="s">
        <v>339</v>
      </c>
      <c r="D3646" t="s">
        <v>21</v>
      </c>
      <c r="E3646">
        <v>98848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43435</v>
      </c>
      <c r="L3646" t="s">
        <v>26</v>
      </c>
      <c r="N3646" t="s">
        <v>24</v>
      </c>
    </row>
    <row r="3647" spans="1:14" x14ac:dyDescent="0.25">
      <c r="A3647" t="s">
        <v>7012</v>
      </c>
      <c r="B3647" t="s">
        <v>7013</v>
      </c>
      <c r="C3647" t="s">
        <v>108</v>
      </c>
      <c r="D3647" t="s">
        <v>21</v>
      </c>
      <c r="E3647">
        <v>98201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43434</v>
      </c>
      <c r="L3647" t="s">
        <v>26</v>
      </c>
      <c r="N3647" t="s">
        <v>24</v>
      </c>
    </row>
    <row r="3648" spans="1:14" x14ac:dyDescent="0.25">
      <c r="A3648" t="s">
        <v>3751</v>
      </c>
      <c r="B3648" t="s">
        <v>7014</v>
      </c>
      <c r="C3648" t="s">
        <v>687</v>
      </c>
      <c r="D3648" t="s">
        <v>21</v>
      </c>
      <c r="E3648">
        <v>98382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43434</v>
      </c>
      <c r="L3648" t="s">
        <v>26</v>
      </c>
      <c r="N3648" t="s">
        <v>24</v>
      </c>
    </row>
    <row r="3649" spans="1:14" x14ac:dyDescent="0.25">
      <c r="A3649" t="s">
        <v>7018</v>
      </c>
      <c r="B3649" t="s">
        <v>7019</v>
      </c>
      <c r="C3649" t="s">
        <v>97</v>
      </c>
      <c r="D3649" t="s">
        <v>21</v>
      </c>
      <c r="E3649">
        <v>98233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43433</v>
      </c>
      <c r="L3649" t="s">
        <v>26</v>
      </c>
      <c r="N3649" t="s">
        <v>24</v>
      </c>
    </row>
    <row r="3650" spans="1:14" x14ac:dyDescent="0.25">
      <c r="A3650" t="s">
        <v>7028</v>
      </c>
      <c r="B3650" t="s">
        <v>7029</v>
      </c>
      <c r="C3650" t="s">
        <v>454</v>
      </c>
      <c r="D3650" t="s">
        <v>21</v>
      </c>
      <c r="E3650">
        <v>98005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43432</v>
      </c>
      <c r="L3650" t="s">
        <v>26</v>
      </c>
      <c r="N3650" t="s">
        <v>24</v>
      </c>
    </row>
    <row r="3651" spans="1:14" x14ac:dyDescent="0.25">
      <c r="A3651" t="s">
        <v>3380</v>
      </c>
      <c r="B3651" t="s">
        <v>3381</v>
      </c>
      <c r="C3651" t="s">
        <v>236</v>
      </c>
      <c r="D3651" t="s">
        <v>21</v>
      </c>
      <c r="E3651">
        <v>98408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43432</v>
      </c>
      <c r="L3651" t="s">
        <v>26</v>
      </c>
      <c r="N3651" t="s">
        <v>24</v>
      </c>
    </row>
    <row r="3652" spans="1:14" x14ac:dyDescent="0.25">
      <c r="A3652" t="s">
        <v>7030</v>
      </c>
      <c r="B3652" t="s">
        <v>7031</v>
      </c>
      <c r="C3652" t="s">
        <v>142</v>
      </c>
      <c r="D3652" t="s">
        <v>21</v>
      </c>
      <c r="E3652">
        <v>98901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43432</v>
      </c>
      <c r="L3652" t="s">
        <v>26</v>
      </c>
      <c r="N3652" t="s">
        <v>24</v>
      </c>
    </row>
    <row r="3653" spans="1:14" x14ac:dyDescent="0.25">
      <c r="A3653" t="s">
        <v>3388</v>
      </c>
      <c r="B3653" t="s">
        <v>3389</v>
      </c>
      <c r="C3653" t="s">
        <v>236</v>
      </c>
      <c r="D3653" t="s">
        <v>21</v>
      </c>
      <c r="E3653">
        <v>98404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43432</v>
      </c>
      <c r="L3653" t="s">
        <v>26</v>
      </c>
      <c r="N3653" t="s">
        <v>24</v>
      </c>
    </row>
    <row r="3654" spans="1:14" x14ac:dyDescent="0.25">
      <c r="A3654" t="s">
        <v>7032</v>
      </c>
      <c r="B3654" t="s">
        <v>7033</v>
      </c>
      <c r="C3654" t="s">
        <v>492</v>
      </c>
      <c r="D3654" t="s">
        <v>21</v>
      </c>
      <c r="E3654">
        <v>98503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43432</v>
      </c>
      <c r="L3654" t="s">
        <v>26</v>
      </c>
      <c r="N3654" t="s">
        <v>24</v>
      </c>
    </row>
    <row r="3655" spans="1:14" x14ac:dyDescent="0.25">
      <c r="A3655" t="s">
        <v>111</v>
      </c>
      <c r="B3655" t="s">
        <v>7034</v>
      </c>
      <c r="C3655" t="s">
        <v>4714</v>
      </c>
      <c r="D3655" t="s">
        <v>21</v>
      </c>
      <c r="E3655">
        <v>98942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43432</v>
      </c>
      <c r="L3655" t="s">
        <v>26</v>
      </c>
      <c r="N3655" t="s">
        <v>24</v>
      </c>
    </row>
    <row r="3656" spans="1:14" x14ac:dyDescent="0.25">
      <c r="A3656" t="s">
        <v>2044</v>
      </c>
      <c r="B3656" t="s">
        <v>2045</v>
      </c>
      <c r="C3656" t="s">
        <v>151</v>
      </c>
      <c r="D3656" t="s">
        <v>21</v>
      </c>
      <c r="E3656">
        <v>98499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43432</v>
      </c>
      <c r="L3656" t="s">
        <v>26</v>
      </c>
      <c r="N3656" t="s">
        <v>24</v>
      </c>
    </row>
    <row r="3657" spans="1:14" x14ac:dyDescent="0.25">
      <c r="A3657" t="s">
        <v>7035</v>
      </c>
      <c r="B3657" t="s">
        <v>7036</v>
      </c>
      <c r="C3657" t="s">
        <v>286</v>
      </c>
      <c r="D3657" t="s">
        <v>21</v>
      </c>
      <c r="E3657">
        <v>98501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43432</v>
      </c>
      <c r="L3657" t="s">
        <v>26</v>
      </c>
      <c r="N3657" t="s">
        <v>24</v>
      </c>
    </row>
    <row r="3658" spans="1:14" x14ac:dyDescent="0.25">
      <c r="A3658" t="s">
        <v>1275</v>
      </c>
      <c r="B3658" t="s">
        <v>1406</v>
      </c>
      <c r="C3658" t="s">
        <v>236</v>
      </c>
      <c r="D3658" t="s">
        <v>21</v>
      </c>
      <c r="E3658">
        <v>98467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43432</v>
      </c>
      <c r="L3658" t="s">
        <v>26</v>
      </c>
      <c r="N3658" t="s">
        <v>24</v>
      </c>
    </row>
    <row r="3659" spans="1:14" x14ac:dyDescent="0.25">
      <c r="A3659" t="s">
        <v>7037</v>
      </c>
      <c r="B3659" t="s">
        <v>7038</v>
      </c>
      <c r="C3659" t="s">
        <v>4714</v>
      </c>
      <c r="D3659" t="s">
        <v>21</v>
      </c>
      <c r="E3659">
        <v>98942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43432</v>
      </c>
      <c r="L3659" t="s">
        <v>26</v>
      </c>
      <c r="N3659" t="s">
        <v>24</v>
      </c>
    </row>
    <row r="3660" spans="1:14" x14ac:dyDescent="0.25">
      <c r="A3660" t="s">
        <v>7039</v>
      </c>
      <c r="B3660" t="s">
        <v>7040</v>
      </c>
      <c r="C3660" t="s">
        <v>286</v>
      </c>
      <c r="D3660" t="s">
        <v>21</v>
      </c>
      <c r="E3660">
        <v>98501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43432</v>
      </c>
      <c r="L3660" t="s">
        <v>26</v>
      </c>
      <c r="N3660" t="s">
        <v>24</v>
      </c>
    </row>
    <row r="3661" spans="1:14" x14ac:dyDescent="0.25">
      <c r="A3661" t="s">
        <v>3419</v>
      </c>
      <c r="B3661" t="s">
        <v>3420</v>
      </c>
      <c r="C3661" t="s">
        <v>236</v>
      </c>
      <c r="D3661" t="s">
        <v>21</v>
      </c>
      <c r="E3661">
        <v>98404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43432</v>
      </c>
      <c r="L3661" t="s">
        <v>26</v>
      </c>
      <c r="N3661" t="s">
        <v>24</v>
      </c>
    </row>
    <row r="3662" spans="1:14" x14ac:dyDescent="0.25">
      <c r="A3662" t="s">
        <v>240</v>
      </c>
      <c r="B3662" t="s">
        <v>241</v>
      </c>
      <c r="C3662" t="s">
        <v>236</v>
      </c>
      <c r="D3662" t="s">
        <v>21</v>
      </c>
      <c r="E3662">
        <v>98409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43432</v>
      </c>
      <c r="L3662" t="s">
        <v>26</v>
      </c>
      <c r="N3662" t="s">
        <v>24</v>
      </c>
    </row>
    <row r="3663" spans="1:14" x14ac:dyDescent="0.25">
      <c r="A3663" t="s">
        <v>7041</v>
      </c>
      <c r="B3663" t="s">
        <v>7042</v>
      </c>
      <c r="C3663" t="s">
        <v>286</v>
      </c>
      <c r="D3663" t="s">
        <v>21</v>
      </c>
      <c r="E3663">
        <v>98512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43432</v>
      </c>
      <c r="L3663" t="s">
        <v>26</v>
      </c>
      <c r="N3663" t="s">
        <v>24</v>
      </c>
    </row>
    <row r="3664" spans="1:14" x14ac:dyDescent="0.25">
      <c r="A3664" t="s">
        <v>7043</v>
      </c>
      <c r="B3664" t="s">
        <v>7044</v>
      </c>
      <c r="C3664" t="s">
        <v>2089</v>
      </c>
      <c r="D3664" t="s">
        <v>21</v>
      </c>
      <c r="E3664">
        <v>98338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43432</v>
      </c>
      <c r="L3664" t="s">
        <v>26</v>
      </c>
      <c r="N3664" t="s">
        <v>24</v>
      </c>
    </row>
    <row r="3665" spans="1:14" x14ac:dyDescent="0.25">
      <c r="A3665" t="s">
        <v>7045</v>
      </c>
      <c r="B3665" t="s">
        <v>7046</v>
      </c>
      <c r="C3665" t="s">
        <v>1207</v>
      </c>
      <c r="D3665" t="s">
        <v>21</v>
      </c>
      <c r="E3665">
        <v>98249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43432</v>
      </c>
      <c r="L3665" t="s">
        <v>26</v>
      </c>
      <c r="N3665" t="s">
        <v>24</v>
      </c>
    </row>
    <row r="3666" spans="1:14" x14ac:dyDescent="0.25">
      <c r="A3666" t="s">
        <v>356</v>
      </c>
      <c r="B3666" t="s">
        <v>7047</v>
      </c>
      <c r="C3666" t="s">
        <v>4714</v>
      </c>
      <c r="D3666" t="s">
        <v>21</v>
      </c>
      <c r="E3666">
        <v>98942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43432</v>
      </c>
      <c r="L3666" t="s">
        <v>26</v>
      </c>
      <c r="N3666" t="s">
        <v>24</v>
      </c>
    </row>
    <row r="3667" spans="1:14" x14ac:dyDescent="0.25">
      <c r="A3667" t="s">
        <v>4169</v>
      </c>
      <c r="B3667" t="s">
        <v>7048</v>
      </c>
      <c r="C3667" t="s">
        <v>286</v>
      </c>
      <c r="D3667" t="s">
        <v>21</v>
      </c>
      <c r="E3667">
        <v>98501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43432</v>
      </c>
      <c r="L3667" t="s">
        <v>26</v>
      </c>
      <c r="N3667" t="s">
        <v>24</v>
      </c>
    </row>
    <row r="3668" spans="1:14" x14ac:dyDescent="0.25">
      <c r="A3668" t="s">
        <v>7049</v>
      </c>
      <c r="B3668" t="s">
        <v>7050</v>
      </c>
      <c r="C3668" t="s">
        <v>286</v>
      </c>
      <c r="D3668" t="s">
        <v>21</v>
      </c>
      <c r="E3668">
        <v>98513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43432</v>
      </c>
      <c r="L3668" t="s">
        <v>26</v>
      </c>
      <c r="N3668" t="s">
        <v>24</v>
      </c>
    </row>
    <row r="3669" spans="1:14" x14ac:dyDescent="0.25">
      <c r="A3669" t="s">
        <v>7051</v>
      </c>
      <c r="B3669" t="s">
        <v>7052</v>
      </c>
      <c r="C3669" t="s">
        <v>454</v>
      </c>
      <c r="D3669" t="s">
        <v>21</v>
      </c>
      <c r="E3669">
        <v>98006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43432</v>
      </c>
      <c r="L3669" t="s">
        <v>26</v>
      </c>
      <c r="N3669" t="s">
        <v>24</v>
      </c>
    </row>
    <row r="3670" spans="1:14" x14ac:dyDescent="0.25">
      <c r="A3670" t="s">
        <v>7053</v>
      </c>
      <c r="B3670" t="s">
        <v>7054</v>
      </c>
      <c r="C3670" t="s">
        <v>1018</v>
      </c>
      <c r="D3670" t="s">
        <v>21</v>
      </c>
      <c r="E3670">
        <v>98531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43432</v>
      </c>
      <c r="L3670" t="s">
        <v>26</v>
      </c>
      <c r="N3670" t="s">
        <v>24</v>
      </c>
    </row>
    <row r="3671" spans="1:14" x14ac:dyDescent="0.25">
      <c r="A3671" t="s">
        <v>7055</v>
      </c>
      <c r="B3671" t="s">
        <v>7056</v>
      </c>
      <c r="C3671" t="s">
        <v>492</v>
      </c>
      <c r="D3671" t="s">
        <v>21</v>
      </c>
      <c r="E3671">
        <v>98503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43432</v>
      </c>
      <c r="L3671" t="s">
        <v>26</v>
      </c>
      <c r="N3671" t="s">
        <v>24</v>
      </c>
    </row>
    <row r="3672" spans="1:14" x14ac:dyDescent="0.25">
      <c r="A3672" t="s">
        <v>7057</v>
      </c>
      <c r="B3672" t="s">
        <v>7058</v>
      </c>
      <c r="C3672" t="s">
        <v>3176</v>
      </c>
      <c r="D3672" t="s">
        <v>21</v>
      </c>
      <c r="E3672">
        <v>98629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43432</v>
      </c>
      <c r="L3672" t="s">
        <v>26</v>
      </c>
      <c r="N3672" t="s">
        <v>24</v>
      </c>
    </row>
    <row r="3673" spans="1:14" x14ac:dyDescent="0.25">
      <c r="A3673" t="s">
        <v>405</v>
      </c>
      <c r="B3673" t="s">
        <v>7059</v>
      </c>
      <c r="C3673" t="s">
        <v>492</v>
      </c>
      <c r="D3673" t="s">
        <v>21</v>
      </c>
      <c r="E3673">
        <v>98503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43432</v>
      </c>
      <c r="L3673" t="s">
        <v>26</v>
      </c>
      <c r="N3673" t="s">
        <v>24</v>
      </c>
    </row>
    <row r="3674" spans="1:14" x14ac:dyDescent="0.25">
      <c r="A3674" t="s">
        <v>7060</v>
      </c>
      <c r="B3674" t="s">
        <v>7061</v>
      </c>
      <c r="C3674" t="s">
        <v>261</v>
      </c>
      <c r="D3674" t="s">
        <v>21</v>
      </c>
      <c r="E3674">
        <v>99202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43432</v>
      </c>
      <c r="L3674" t="s">
        <v>26</v>
      </c>
      <c r="N3674" t="s">
        <v>24</v>
      </c>
    </row>
    <row r="3675" spans="1:14" x14ac:dyDescent="0.25">
      <c r="A3675" t="s">
        <v>7062</v>
      </c>
      <c r="B3675" t="s">
        <v>7063</v>
      </c>
      <c r="C3675" t="s">
        <v>657</v>
      </c>
      <c r="D3675" t="s">
        <v>21</v>
      </c>
      <c r="E3675">
        <v>98277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43432</v>
      </c>
      <c r="L3675" t="s">
        <v>26</v>
      </c>
      <c r="N3675" t="s">
        <v>24</v>
      </c>
    </row>
    <row r="3676" spans="1:14" x14ac:dyDescent="0.25">
      <c r="A3676" t="s">
        <v>7064</v>
      </c>
      <c r="B3676" t="s">
        <v>7065</v>
      </c>
      <c r="C3676" t="s">
        <v>4714</v>
      </c>
      <c r="D3676" t="s">
        <v>21</v>
      </c>
      <c r="E3676">
        <v>98942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43432</v>
      </c>
      <c r="L3676" t="s">
        <v>26</v>
      </c>
      <c r="N3676" t="s">
        <v>24</v>
      </c>
    </row>
    <row r="3677" spans="1:14" x14ac:dyDescent="0.25">
      <c r="A3677" t="s">
        <v>3439</v>
      </c>
      <c r="B3677" t="s">
        <v>3440</v>
      </c>
      <c r="C3677" t="s">
        <v>236</v>
      </c>
      <c r="D3677" t="s">
        <v>21</v>
      </c>
      <c r="E3677">
        <v>98409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43432</v>
      </c>
      <c r="L3677" t="s">
        <v>26</v>
      </c>
      <c r="N3677" t="s">
        <v>24</v>
      </c>
    </row>
    <row r="3678" spans="1:14" x14ac:dyDescent="0.25">
      <c r="A3678" t="s">
        <v>3441</v>
      </c>
      <c r="B3678" t="s">
        <v>3442</v>
      </c>
      <c r="C3678" t="s">
        <v>236</v>
      </c>
      <c r="D3678" t="s">
        <v>21</v>
      </c>
      <c r="E3678">
        <v>98418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43432</v>
      </c>
      <c r="L3678" t="s">
        <v>26</v>
      </c>
      <c r="N3678" t="s">
        <v>24</v>
      </c>
    </row>
    <row r="3679" spans="1:14" x14ac:dyDescent="0.25">
      <c r="A3679" t="s">
        <v>7066</v>
      </c>
      <c r="B3679" t="s">
        <v>7067</v>
      </c>
      <c r="C3679" t="s">
        <v>4714</v>
      </c>
      <c r="D3679" t="s">
        <v>21</v>
      </c>
      <c r="E3679">
        <v>98942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43432</v>
      </c>
      <c r="L3679" t="s">
        <v>26</v>
      </c>
      <c r="N3679" t="s">
        <v>24</v>
      </c>
    </row>
    <row r="3680" spans="1:14" x14ac:dyDescent="0.25">
      <c r="A3680" t="s">
        <v>7068</v>
      </c>
      <c r="B3680" t="s">
        <v>7069</v>
      </c>
      <c r="C3680" t="s">
        <v>286</v>
      </c>
      <c r="D3680" t="s">
        <v>21</v>
      </c>
      <c r="E3680">
        <v>98506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43432</v>
      </c>
      <c r="L3680" t="s">
        <v>26</v>
      </c>
      <c r="N3680" t="s">
        <v>24</v>
      </c>
    </row>
    <row r="3681" spans="1:14" x14ac:dyDescent="0.25">
      <c r="A3681" t="s">
        <v>556</v>
      </c>
      <c r="B3681" t="s">
        <v>7070</v>
      </c>
      <c r="C3681" t="s">
        <v>1207</v>
      </c>
      <c r="D3681" t="s">
        <v>21</v>
      </c>
      <c r="E3681">
        <v>98249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43432</v>
      </c>
      <c r="L3681" t="s">
        <v>26</v>
      </c>
      <c r="N3681" t="s">
        <v>24</v>
      </c>
    </row>
    <row r="3682" spans="1:14" x14ac:dyDescent="0.25">
      <c r="A3682" t="s">
        <v>7071</v>
      </c>
      <c r="B3682" t="s">
        <v>7072</v>
      </c>
      <c r="C3682" t="s">
        <v>115</v>
      </c>
      <c r="D3682" t="s">
        <v>21</v>
      </c>
      <c r="E3682">
        <v>98532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43431</v>
      </c>
      <c r="L3682" t="s">
        <v>26</v>
      </c>
      <c r="N3682" t="s">
        <v>24</v>
      </c>
    </row>
    <row r="3683" spans="1:14" x14ac:dyDescent="0.25">
      <c r="A3683" t="s">
        <v>7073</v>
      </c>
      <c r="B3683" t="s">
        <v>7074</v>
      </c>
      <c r="C3683" t="s">
        <v>492</v>
      </c>
      <c r="D3683" t="s">
        <v>21</v>
      </c>
      <c r="E3683">
        <v>98516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43431</v>
      </c>
      <c r="L3683" t="s">
        <v>26</v>
      </c>
      <c r="N3683" t="s">
        <v>24</v>
      </c>
    </row>
    <row r="3684" spans="1:14" x14ac:dyDescent="0.25">
      <c r="A3684" t="s">
        <v>7075</v>
      </c>
      <c r="B3684" t="s">
        <v>7076</v>
      </c>
      <c r="C3684" t="s">
        <v>178</v>
      </c>
      <c r="D3684" t="s">
        <v>21</v>
      </c>
      <c r="E3684">
        <v>98944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43431</v>
      </c>
      <c r="L3684" t="s">
        <v>26</v>
      </c>
      <c r="N3684" t="s">
        <v>24</v>
      </c>
    </row>
    <row r="3685" spans="1:14" x14ac:dyDescent="0.25">
      <c r="A3685">
        <v>76</v>
      </c>
      <c r="B3685" t="s">
        <v>7077</v>
      </c>
      <c r="C3685" t="s">
        <v>115</v>
      </c>
      <c r="D3685" t="s">
        <v>21</v>
      </c>
      <c r="E3685">
        <v>98532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43431</v>
      </c>
      <c r="L3685" t="s">
        <v>26</v>
      </c>
      <c r="N3685" t="s">
        <v>24</v>
      </c>
    </row>
    <row r="3686" spans="1:14" x14ac:dyDescent="0.25">
      <c r="A3686" t="s">
        <v>503</v>
      </c>
      <c r="B3686" t="s">
        <v>7078</v>
      </c>
      <c r="C3686" t="s">
        <v>115</v>
      </c>
      <c r="D3686" t="s">
        <v>21</v>
      </c>
      <c r="E3686">
        <v>98532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43431</v>
      </c>
      <c r="L3686" t="s">
        <v>26</v>
      </c>
      <c r="N3686" t="s">
        <v>24</v>
      </c>
    </row>
    <row r="3687" spans="1:14" x14ac:dyDescent="0.25">
      <c r="A3687" t="s">
        <v>3678</v>
      </c>
      <c r="B3687" t="s">
        <v>7079</v>
      </c>
      <c r="C3687" t="s">
        <v>1018</v>
      </c>
      <c r="D3687" t="s">
        <v>21</v>
      </c>
      <c r="E3687">
        <v>98531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43431</v>
      </c>
      <c r="L3687" t="s">
        <v>26</v>
      </c>
      <c r="N3687" t="s">
        <v>24</v>
      </c>
    </row>
    <row r="3688" spans="1:14" x14ac:dyDescent="0.25">
      <c r="A3688" t="s">
        <v>7080</v>
      </c>
      <c r="B3688" t="s">
        <v>7081</v>
      </c>
      <c r="C3688" t="s">
        <v>1018</v>
      </c>
      <c r="D3688" t="s">
        <v>21</v>
      </c>
      <c r="E3688">
        <v>98531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43431</v>
      </c>
      <c r="L3688" t="s">
        <v>26</v>
      </c>
      <c r="N3688" t="s">
        <v>24</v>
      </c>
    </row>
    <row r="3689" spans="1:14" x14ac:dyDescent="0.25">
      <c r="A3689" t="s">
        <v>7082</v>
      </c>
      <c r="B3689" t="s">
        <v>7083</v>
      </c>
      <c r="C3689" t="s">
        <v>178</v>
      </c>
      <c r="D3689" t="s">
        <v>21</v>
      </c>
      <c r="E3689">
        <v>98944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43431</v>
      </c>
      <c r="L3689" t="s">
        <v>26</v>
      </c>
      <c r="N3689" t="s">
        <v>24</v>
      </c>
    </row>
    <row r="3690" spans="1:14" x14ac:dyDescent="0.25">
      <c r="A3690" t="s">
        <v>7084</v>
      </c>
      <c r="B3690" t="s">
        <v>7085</v>
      </c>
      <c r="C3690" t="s">
        <v>286</v>
      </c>
      <c r="D3690" t="s">
        <v>21</v>
      </c>
      <c r="E3690">
        <v>98506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43431</v>
      </c>
      <c r="L3690" t="s">
        <v>26</v>
      </c>
      <c r="N3690" t="s">
        <v>24</v>
      </c>
    </row>
    <row r="3691" spans="1:14" x14ac:dyDescent="0.25">
      <c r="A3691" t="s">
        <v>7086</v>
      </c>
      <c r="B3691" t="s">
        <v>7087</v>
      </c>
      <c r="C3691" t="s">
        <v>1018</v>
      </c>
      <c r="D3691" t="s">
        <v>21</v>
      </c>
      <c r="E3691">
        <v>98531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43431</v>
      </c>
      <c r="L3691" t="s">
        <v>26</v>
      </c>
      <c r="N3691" t="s">
        <v>24</v>
      </c>
    </row>
    <row r="3692" spans="1:14" x14ac:dyDescent="0.25">
      <c r="A3692" t="s">
        <v>7088</v>
      </c>
      <c r="B3692" t="s">
        <v>7089</v>
      </c>
      <c r="C3692" t="s">
        <v>115</v>
      </c>
      <c r="D3692" t="s">
        <v>21</v>
      </c>
      <c r="E3692">
        <v>98532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43431</v>
      </c>
      <c r="L3692" t="s">
        <v>26</v>
      </c>
      <c r="N3692" t="s">
        <v>24</v>
      </c>
    </row>
    <row r="3693" spans="1:14" x14ac:dyDescent="0.25">
      <c r="A3693" t="s">
        <v>194</v>
      </c>
      <c r="B3693" t="s">
        <v>7090</v>
      </c>
      <c r="C3693" t="s">
        <v>1018</v>
      </c>
      <c r="D3693" t="s">
        <v>21</v>
      </c>
      <c r="E3693">
        <v>98531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43431</v>
      </c>
      <c r="L3693" t="s">
        <v>26</v>
      </c>
      <c r="N3693" t="s">
        <v>24</v>
      </c>
    </row>
    <row r="3694" spans="1:14" x14ac:dyDescent="0.25">
      <c r="A3694" t="s">
        <v>342</v>
      </c>
      <c r="B3694" t="s">
        <v>7091</v>
      </c>
      <c r="C3694" t="s">
        <v>687</v>
      </c>
      <c r="D3694" t="s">
        <v>21</v>
      </c>
      <c r="E3694">
        <v>98382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43431</v>
      </c>
      <c r="L3694" t="s">
        <v>26</v>
      </c>
      <c r="N3694" t="s">
        <v>24</v>
      </c>
    </row>
    <row r="3695" spans="1:14" x14ac:dyDescent="0.25">
      <c r="A3695" t="s">
        <v>7092</v>
      </c>
      <c r="B3695" t="s">
        <v>7093</v>
      </c>
      <c r="C3695" t="s">
        <v>3459</v>
      </c>
      <c r="D3695" t="s">
        <v>21</v>
      </c>
      <c r="E3695">
        <v>99328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43431</v>
      </c>
      <c r="L3695" t="s">
        <v>26</v>
      </c>
      <c r="N3695" t="s">
        <v>24</v>
      </c>
    </row>
    <row r="3696" spans="1:14" x14ac:dyDescent="0.25">
      <c r="A3696" t="s">
        <v>7094</v>
      </c>
      <c r="B3696" t="s">
        <v>7095</v>
      </c>
      <c r="C3696" t="s">
        <v>492</v>
      </c>
      <c r="D3696" t="s">
        <v>21</v>
      </c>
      <c r="E3696">
        <v>98516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43431</v>
      </c>
      <c r="L3696" t="s">
        <v>26</v>
      </c>
      <c r="N3696" t="s">
        <v>24</v>
      </c>
    </row>
    <row r="3697" spans="1:14" x14ac:dyDescent="0.25">
      <c r="A3697" t="s">
        <v>7096</v>
      </c>
      <c r="B3697" t="s">
        <v>7097</v>
      </c>
      <c r="C3697" t="s">
        <v>492</v>
      </c>
      <c r="D3697" t="s">
        <v>21</v>
      </c>
      <c r="E3697">
        <v>98503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43431</v>
      </c>
      <c r="L3697" t="s">
        <v>26</v>
      </c>
      <c r="N3697" t="s">
        <v>24</v>
      </c>
    </row>
    <row r="3698" spans="1:14" x14ac:dyDescent="0.25">
      <c r="A3698" t="s">
        <v>4442</v>
      </c>
      <c r="B3698" t="s">
        <v>7098</v>
      </c>
      <c r="C3698" t="s">
        <v>1018</v>
      </c>
      <c r="D3698" t="s">
        <v>21</v>
      </c>
      <c r="E3698">
        <v>98531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43431</v>
      </c>
      <c r="L3698" t="s">
        <v>26</v>
      </c>
      <c r="N3698" t="s">
        <v>24</v>
      </c>
    </row>
    <row r="3699" spans="1:14" x14ac:dyDescent="0.25">
      <c r="A3699" t="s">
        <v>7099</v>
      </c>
      <c r="B3699" t="s">
        <v>7100</v>
      </c>
      <c r="C3699" t="s">
        <v>178</v>
      </c>
      <c r="D3699" t="s">
        <v>21</v>
      </c>
      <c r="E3699">
        <v>98944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43431</v>
      </c>
      <c r="L3699" t="s">
        <v>26</v>
      </c>
      <c r="N3699" t="s">
        <v>24</v>
      </c>
    </row>
    <row r="3700" spans="1:14" x14ac:dyDescent="0.25">
      <c r="A3700" t="s">
        <v>3322</v>
      </c>
      <c r="B3700" t="s">
        <v>7101</v>
      </c>
      <c r="C3700" t="s">
        <v>115</v>
      </c>
      <c r="D3700" t="s">
        <v>21</v>
      </c>
      <c r="E3700">
        <v>98532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43431</v>
      </c>
      <c r="L3700" t="s">
        <v>26</v>
      </c>
      <c r="N3700" t="s">
        <v>24</v>
      </c>
    </row>
    <row r="3701" spans="1:14" x14ac:dyDescent="0.25">
      <c r="A3701" t="s">
        <v>7102</v>
      </c>
      <c r="B3701" t="s">
        <v>7103</v>
      </c>
      <c r="C3701" t="s">
        <v>1018</v>
      </c>
      <c r="D3701" t="s">
        <v>21</v>
      </c>
      <c r="E3701">
        <v>98531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43431</v>
      </c>
      <c r="L3701" t="s">
        <v>26</v>
      </c>
      <c r="N3701" t="s">
        <v>24</v>
      </c>
    </row>
    <row r="3702" spans="1:14" x14ac:dyDescent="0.25">
      <c r="A3702" t="s">
        <v>77</v>
      </c>
      <c r="B3702" t="s">
        <v>7104</v>
      </c>
      <c r="C3702" t="s">
        <v>178</v>
      </c>
      <c r="D3702" t="s">
        <v>21</v>
      </c>
      <c r="E3702">
        <v>98944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43431</v>
      </c>
      <c r="L3702" t="s">
        <v>26</v>
      </c>
      <c r="N3702" t="s">
        <v>24</v>
      </c>
    </row>
    <row r="3703" spans="1:14" x14ac:dyDescent="0.25">
      <c r="A3703" t="s">
        <v>556</v>
      </c>
      <c r="B3703" t="s">
        <v>7105</v>
      </c>
      <c r="C3703" t="s">
        <v>1018</v>
      </c>
      <c r="D3703" t="s">
        <v>21</v>
      </c>
      <c r="E3703">
        <v>98531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43431</v>
      </c>
      <c r="L3703" t="s">
        <v>26</v>
      </c>
      <c r="N3703" t="s">
        <v>24</v>
      </c>
    </row>
    <row r="3704" spans="1:14" x14ac:dyDescent="0.25">
      <c r="A3704" t="s">
        <v>7106</v>
      </c>
      <c r="B3704" t="s">
        <v>7107</v>
      </c>
      <c r="C3704" t="s">
        <v>657</v>
      </c>
      <c r="D3704" t="s">
        <v>21</v>
      </c>
      <c r="E3704">
        <v>98277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43431</v>
      </c>
      <c r="L3704" t="s">
        <v>26</v>
      </c>
      <c r="N3704" t="s">
        <v>24</v>
      </c>
    </row>
    <row r="3705" spans="1:14" x14ac:dyDescent="0.25">
      <c r="A3705" t="s">
        <v>7108</v>
      </c>
      <c r="B3705" t="s">
        <v>7109</v>
      </c>
      <c r="C3705" t="s">
        <v>687</v>
      </c>
      <c r="D3705" t="s">
        <v>21</v>
      </c>
      <c r="E3705">
        <v>98382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43430</v>
      </c>
      <c r="L3705" t="s">
        <v>26</v>
      </c>
      <c r="N3705" t="s">
        <v>24</v>
      </c>
    </row>
    <row r="3706" spans="1:14" x14ac:dyDescent="0.25">
      <c r="A3706" t="s">
        <v>7110</v>
      </c>
      <c r="B3706" t="s">
        <v>7111</v>
      </c>
      <c r="C3706" t="s">
        <v>236</v>
      </c>
      <c r="D3706" t="s">
        <v>21</v>
      </c>
      <c r="E3706">
        <v>98406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43430</v>
      </c>
      <c r="L3706" t="s">
        <v>26</v>
      </c>
      <c r="N3706" t="s">
        <v>24</v>
      </c>
    </row>
    <row r="3707" spans="1:14" x14ac:dyDescent="0.25">
      <c r="A3707" t="s">
        <v>7112</v>
      </c>
      <c r="B3707" t="s">
        <v>7113</v>
      </c>
      <c r="C3707" t="s">
        <v>236</v>
      </c>
      <c r="D3707" t="s">
        <v>21</v>
      </c>
      <c r="E3707">
        <v>98404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43430</v>
      </c>
      <c r="L3707" t="s">
        <v>26</v>
      </c>
      <c r="N3707" t="s">
        <v>24</v>
      </c>
    </row>
    <row r="3708" spans="1:14" x14ac:dyDescent="0.25">
      <c r="A3708" t="s">
        <v>7114</v>
      </c>
      <c r="B3708" t="s">
        <v>7115</v>
      </c>
      <c r="C3708" t="s">
        <v>236</v>
      </c>
      <c r="D3708" t="s">
        <v>21</v>
      </c>
      <c r="E3708">
        <v>98405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43430</v>
      </c>
      <c r="L3708" t="s">
        <v>26</v>
      </c>
      <c r="N3708" t="s">
        <v>24</v>
      </c>
    </row>
    <row r="3709" spans="1:14" x14ac:dyDescent="0.25">
      <c r="A3709" t="s">
        <v>7116</v>
      </c>
      <c r="B3709" t="s">
        <v>7117</v>
      </c>
      <c r="C3709" t="s">
        <v>687</v>
      </c>
      <c r="D3709" t="s">
        <v>21</v>
      </c>
      <c r="E3709">
        <v>98382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43430</v>
      </c>
      <c r="L3709" t="s">
        <v>26</v>
      </c>
      <c r="N3709" t="s">
        <v>24</v>
      </c>
    </row>
    <row r="3710" spans="1:14" x14ac:dyDescent="0.25">
      <c r="A3710" t="s">
        <v>7118</v>
      </c>
      <c r="B3710" t="s">
        <v>7119</v>
      </c>
      <c r="C3710" t="s">
        <v>687</v>
      </c>
      <c r="D3710" t="s">
        <v>21</v>
      </c>
      <c r="E3710">
        <v>98382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43430</v>
      </c>
      <c r="L3710" t="s">
        <v>26</v>
      </c>
      <c r="N3710" t="s">
        <v>24</v>
      </c>
    </row>
    <row r="3711" spans="1:14" x14ac:dyDescent="0.25">
      <c r="A3711" t="s">
        <v>111</v>
      </c>
      <c r="B3711" t="s">
        <v>7120</v>
      </c>
      <c r="C3711" t="s">
        <v>236</v>
      </c>
      <c r="D3711" t="s">
        <v>21</v>
      </c>
      <c r="E3711">
        <v>98418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43430</v>
      </c>
      <c r="L3711" t="s">
        <v>26</v>
      </c>
      <c r="N3711" t="s">
        <v>24</v>
      </c>
    </row>
    <row r="3712" spans="1:14" x14ac:dyDescent="0.25">
      <c r="A3712" t="s">
        <v>3629</v>
      </c>
      <c r="B3712" t="s">
        <v>3630</v>
      </c>
      <c r="C3712" t="s">
        <v>443</v>
      </c>
      <c r="D3712" t="s">
        <v>21</v>
      </c>
      <c r="E3712">
        <v>98056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43430</v>
      </c>
      <c r="L3712" t="s">
        <v>26</v>
      </c>
      <c r="N3712" t="s">
        <v>24</v>
      </c>
    </row>
    <row r="3713" spans="1:14" x14ac:dyDescent="0.25">
      <c r="A3713" t="s">
        <v>7121</v>
      </c>
      <c r="B3713" t="s">
        <v>7122</v>
      </c>
      <c r="C3713" t="s">
        <v>687</v>
      </c>
      <c r="D3713" t="s">
        <v>21</v>
      </c>
      <c r="E3713">
        <v>98382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43430</v>
      </c>
      <c r="L3713" t="s">
        <v>26</v>
      </c>
      <c r="N3713" t="s">
        <v>24</v>
      </c>
    </row>
    <row r="3714" spans="1:14" x14ac:dyDescent="0.25">
      <c r="A3714" t="s">
        <v>7123</v>
      </c>
      <c r="B3714" t="s">
        <v>7124</v>
      </c>
      <c r="C3714" t="s">
        <v>3880</v>
      </c>
      <c r="D3714" t="s">
        <v>21</v>
      </c>
      <c r="E3714">
        <v>98922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43430</v>
      </c>
      <c r="L3714" t="s">
        <v>26</v>
      </c>
      <c r="N3714" t="s">
        <v>24</v>
      </c>
    </row>
    <row r="3715" spans="1:14" x14ac:dyDescent="0.25">
      <c r="A3715" t="s">
        <v>7125</v>
      </c>
      <c r="B3715" t="s">
        <v>7126</v>
      </c>
      <c r="C3715" t="s">
        <v>236</v>
      </c>
      <c r="D3715" t="s">
        <v>21</v>
      </c>
      <c r="E3715">
        <v>98444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43430</v>
      </c>
      <c r="L3715" t="s">
        <v>26</v>
      </c>
      <c r="N3715" t="s">
        <v>24</v>
      </c>
    </row>
    <row r="3716" spans="1:14" x14ac:dyDescent="0.25">
      <c r="A3716" t="s">
        <v>7127</v>
      </c>
      <c r="B3716" t="s">
        <v>7128</v>
      </c>
      <c r="C3716" t="s">
        <v>20</v>
      </c>
      <c r="D3716" t="s">
        <v>21</v>
      </c>
      <c r="E3716">
        <v>98118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43430</v>
      </c>
      <c r="L3716" t="s">
        <v>26</v>
      </c>
      <c r="N3716" t="s">
        <v>24</v>
      </c>
    </row>
    <row r="3717" spans="1:14" x14ac:dyDescent="0.25">
      <c r="A3717" t="s">
        <v>7129</v>
      </c>
      <c r="B3717" t="s">
        <v>7130</v>
      </c>
      <c r="C3717" t="s">
        <v>443</v>
      </c>
      <c r="D3717" t="s">
        <v>21</v>
      </c>
      <c r="E3717">
        <v>98057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43430</v>
      </c>
      <c r="L3717" t="s">
        <v>26</v>
      </c>
      <c r="N3717" t="s">
        <v>24</v>
      </c>
    </row>
    <row r="3718" spans="1:14" x14ac:dyDescent="0.25">
      <c r="A3718" t="s">
        <v>581</v>
      </c>
      <c r="B3718" t="s">
        <v>7131</v>
      </c>
      <c r="C3718" t="s">
        <v>3880</v>
      </c>
      <c r="D3718" t="s">
        <v>21</v>
      </c>
      <c r="E3718">
        <v>98922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43430</v>
      </c>
      <c r="L3718" t="s">
        <v>26</v>
      </c>
      <c r="N3718" t="s">
        <v>24</v>
      </c>
    </row>
    <row r="3719" spans="1:14" x14ac:dyDescent="0.25">
      <c r="A3719" t="s">
        <v>7132</v>
      </c>
      <c r="B3719" t="s">
        <v>7133</v>
      </c>
      <c r="C3719" t="s">
        <v>3459</v>
      </c>
      <c r="D3719" t="s">
        <v>21</v>
      </c>
      <c r="E3719">
        <v>99328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43430</v>
      </c>
      <c r="L3719" t="s">
        <v>26</v>
      </c>
      <c r="N3719" t="s">
        <v>24</v>
      </c>
    </row>
    <row r="3720" spans="1:14" x14ac:dyDescent="0.25">
      <c r="A3720" t="s">
        <v>7134</v>
      </c>
      <c r="B3720" t="s">
        <v>7135</v>
      </c>
      <c r="C3720" t="s">
        <v>3459</v>
      </c>
      <c r="D3720" t="s">
        <v>21</v>
      </c>
      <c r="E3720">
        <v>99328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43430</v>
      </c>
      <c r="L3720" t="s">
        <v>26</v>
      </c>
      <c r="N3720" t="s">
        <v>24</v>
      </c>
    </row>
    <row r="3721" spans="1:14" x14ac:dyDescent="0.25">
      <c r="A3721" t="s">
        <v>3243</v>
      </c>
      <c r="B3721" t="s">
        <v>3244</v>
      </c>
      <c r="C3721" t="s">
        <v>443</v>
      </c>
      <c r="D3721" t="s">
        <v>21</v>
      </c>
      <c r="E3721">
        <v>98059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43430</v>
      </c>
      <c r="L3721" t="s">
        <v>26</v>
      </c>
      <c r="N3721" t="s">
        <v>24</v>
      </c>
    </row>
    <row r="3722" spans="1:14" x14ac:dyDescent="0.25">
      <c r="A3722" t="s">
        <v>7136</v>
      </c>
      <c r="B3722" t="s">
        <v>7137</v>
      </c>
      <c r="C3722" t="s">
        <v>236</v>
      </c>
      <c r="D3722" t="s">
        <v>21</v>
      </c>
      <c r="E3722">
        <v>98404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43430</v>
      </c>
      <c r="L3722" t="s">
        <v>26</v>
      </c>
      <c r="N3722" t="s">
        <v>24</v>
      </c>
    </row>
    <row r="3723" spans="1:14" x14ac:dyDescent="0.25">
      <c r="A3723" t="s">
        <v>7138</v>
      </c>
      <c r="B3723" t="s">
        <v>7139</v>
      </c>
      <c r="C3723" t="s">
        <v>236</v>
      </c>
      <c r="D3723" t="s">
        <v>21</v>
      </c>
      <c r="E3723">
        <v>98408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43430</v>
      </c>
      <c r="L3723" t="s">
        <v>26</v>
      </c>
      <c r="N3723" t="s">
        <v>24</v>
      </c>
    </row>
    <row r="3724" spans="1:14" x14ac:dyDescent="0.25">
      <c r="A3724" t="s">
        <v>2602</v>
      </c>
      <c r="B3724" t="s">
        <v>7140</v>
      </c>
      <c r="C3724" t="s">
        <v>687</v>
      </c>
      <c r="D3724" t="s">
        <v>21</v>
      </c>
      <c r="E3724">
        <v>98382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43430</v>
      </c>
      <c r="L3724" t="s">
        <v>26</v>
      </c>
      <c r="N3724" t="s">
        <v>24</v>
      </c>
    </row>
    <row r="3725" spans="1:14" x14ac:dyDescent="0.25">
      <c r="A3725" t="s">
        <v>1568</v>
      </c>
      <c r="B3725" t="s">
        <v>7141</v>
      </c>
      <c r="C3725" t="s">
        <v>20</v>
      </c>
      <c r="D3725" t="s">
        <v>21</v>
      </c>
      <c r="E3725">
        <v>98146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43430</v>
      </c>
      <c r="L3725" t="s">
        <v>26</v>
      </c>
      <c r="N3725" t="s">
        <v>24</v>
      </c>
    </row>
    <row r="3726" spans="1:14" x14ac:dyDescent="0.25">
      <c r="A3726" t="s">
        <v>405</v>
      </c>
      <c r="B3726" t="s">
        <v>7142</v>
      </c>
      <c r="C3726" t="s">
        <v>443</v>
      </c>
      <c r="D3726" t="s">
        <v>21</v>
      </c>
      <c r="E3726">
        <v>98057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43430</v>
      </c>
      <c r="L3726" t="s">
        <v>26</v>
      </c>
      <c r="N3726" t="s">
        <v>24</v>
      </c>
    </row>
    <row r="3727" spans="1:14" x14ac:dyDescent="0.25">
      <c r="A3727" t="s">
        <v>375</v>
      </c>
      <c r="B3727" t="s">
        <v>7143</v>
      </c>
      <c r="C3727" t="s">
        <v>236</v>
      </c>
      <c r="D3727" t="s">
        <v>21</v>
      </c>
      <c r="E3727">
        <v>98404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43430</v>
      </c>
      <c r="L3727" t="s">
        <v>26</v>
      </c>
      <c r="N3727" t="s">
        <v>24</v>
      </c>
    </row>
    <row r="3728" spans="1:14" x14ac:dyDescent="0.25">
      <c r="A3728" t="s">
        <v>1208</v>
      </c>
      <c r="B3728" t="s">
        <v>7109</v>
      </c>
      <c r="C3728" t="s">
        <v>687</v>
      </c>
      <c r="D3728" t="s">
        <v>21</v>
      </c>
      <c r="E3728">
        <v>98382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43430</v>
      </c>
      <c r="L3728" t="s">
        <v>26</v>
      </c>
      <c r="N3728" t="s">
        <v>24</v>
      </c>
    </row>
    <row r="3729" spans="1:14" x14ac:dyDescent="0.25">
      <c r="A3729" t="s">
        <v>3284</v>
      </c>
      <c r="B3729" t="s">
        <v>7144</v>
      </c>
      <c r="C3729" t="s">
        <v>236</v>
      </c>
      <c r="D3729" t="s">
        <v>21</v>
      </c>
      <c r="E3729">
        <v>98406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43430</v>
      </c>
      <c r="L3729" t="s">
        <v>26</v>
      </c>
      <c r="N3729" t="s">
        <v>24</v>
      </c>
    </row>
    <row r="3730" spans="1:14" x14ac:dyDescent="0.25">
      <c r="A3730" t="s">
        <v>7145</v>
      </c>
      <c r="B3730" t="s">
        <v>7146</v>
      </c>
      <c r="C3730" t="s">
        <v>687</v>
      </c>
      <c r="D3730" t="s">
        <v>21</v>
      </c>
      <c r="E3730">
        <v>98382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43430</v>
      </c>
      <c r="L3730" t="s">
        <v>26</v>
      </c>
      <c r="N3730" t="s">
        <v>24</v>
      </c>
    </row>
    <row r="3731" spans="1:14" x14ac:dyDescent="0.25">
      <c r="A3731" t="s">
        <v>7147</v>
      </c>
      <c r="B3731" t="s">
        <v>7148</v>
      </c>
      <c r="C3731" t="s">
        <v>84</v>
      </c>
      <c r="D3731" t="s">
        <v>21</v>
      </c>
      <c r="E3731">
        <v>98926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43430</v>
      </c>
      <c r="L3731" t="s">
        <v>26</v>
      </c>
      <c r="N3731" t="s">
        <v>24</v>
      </c>
    </row>
    <row r="3732" spans="1:14" x14ac:dyDescent="0.25">
      <c r="A3732" t="s">
        <v>7149</v>
      </c>
      <c r="B3732" t="s">
        <v>7150</v>
      </c>
      <c r="C3732" t="s">
        <v>236</v>
      </c>
      <c r="D3732" t="s">
        <v>21</v>
      </c>
      <c r="E3732">
        <v>98409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43430</v>
      </c>
      <c r="L3732" t="s">
        <v>26</v>
      </c>
      <c r="N3732" t="s">
        <v>24</v>
      </c>
    </row>
    <row r="3733" spans="1:14" x14ac:dyDescent="0.25">
      <c r="A3733" t="s">
        <v>77</v>
      </c>
      <c r="B3733" t="s">
        <v>7151</v>
      </c>
      <c r="C3733" t="s">
        <v>236</v>
      </c>
      <c r="D3733" t="s">
        <v>21</v>
      </c>
      <c r="E3733">
        <v>98405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43430</v>
      </c>
      <c r="L3733" t="s">
        <v>26</v>
      </c>
      <c r="N3733" t="s">
        <v>24</v>
      </c>
    </row>
    <row r="3734" spans="1:14" x14ac:dyDescent="0.25">
      <c r="A3734" t="s">
        <v>556</v>
      </c>
      <c r="B3734" t="s">
        <v>7152</v>
      </c>
      <c r="C3734" t="s">
        <v>443</v>
      </c>
      <c r="D3734" t="s">
        <v>21</v>
      </c>
      <c r="E3734">
        <v>98057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43430</v>
      </c>
      <c r="L3734" t="s">
        <v>26</v>
      </c>
      <c r="N3734" t="s">
        <v>24</v>
      </c>
    </row>
    <row r="3735" spans="1:14" x14ac:dyDescent="0.25">
      <c r="A3735" t="s">
        <v>7153</v>
      </c>
      <c r="B3735" t="s">
        <v>7154</v>
      </c>
      <c r="C3735" t="s">
        <v>84</v>
      </c>
      <c r="D3735" t="s">
        <v>21</v>
      </c>
      <c r="E3735">
        <v>98926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43429</v>
      </c>
      <c r="L3735" t="s">
        <v>26</v>
      </c>
      <c r="N3735" t="s">
        <v>24</v>
      </c>
    </row>
    <row r="3736" spans="1:14" x14ac:dyDescent="0.25">
      <c r="A3736" t="s">
        <v>7155</v>
      </c>
      <c r="B3736" t="s">
        <v>7156</v>
      </c>
      <c r="C3736" t="s">
        <v>84</v>
      </c>
      <c r="D3736" t="s">
        <v>21</v>
      </c>
      <c r="E3736">
        <v>98926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43429</v>
      </c>
      <c r="L3736" t="s">
        <v>26</v>
      </c>
      <c r="N3736" t="s">
        <v>24</v>
      </c>
    </row>
    <row r="3737" spans="1:14" x14ac:dyDescent="0.25">
      <c r="A3737" t="s">
        <v>7157</v>
      </c>
      <c r="B3737" t="s">
        <v>7158</v>
      </c>
      <c r="C3737" t="s">
        <v>3880</v>
      </c>
      <c r="D3737" t="s">
        <v>21</v>
      </c>
      <c r="E3737">
        <v>98922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43429</v>
      </c>
      <c r="L3737" t="s">
        <v>26</v>
      </c>
      <c r="N3737" t="s">
        <v>24</v>
      </c>
    </row>
    <row r="3738" spans="1:14" x14ac:dyDescent="0.25">
      <c r="A3738" t="s">
        <v>7159</v>
      </c>
      <c r="B3738" t="s">
        <v>7160</v>
      </c>
      <c r="C3738" t="s">
        <v>84</v>
      </c>
      <c r="D3738" t="s">
        <v>21</v>
      </c>
      <c r="E3738">
        <v>98926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43429</v>
      </c>
      <c r="L3738" t="s">
        <v>26</v>
      </c>
      <c r="N3738" t="s">
        <v>24</v>
      </c>
    </row>
    <row r="3739" spans="1:14" x14ac:dyDescent="0.25">
      <c r="A3739" t="s">
        <v>106</v>
      </c>
      <c r="B3739" t="s">
        <v>7161</v>
      </c>
      <c r="C3739" t="s">
        <v>84</v>
      </c>
      <c r="D3739" t="s">
        <v>21</v>
      </c>
      <c r="E3739">
        <v>98926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43429</v>
      </c>
      <c r="L3739" t="s">
        <v>26</v>
      </c>
      <c r="N3739" t="s">
        <v>24</v>
      </c>
    </row>
    <row r="3740" spans="1:14" x14ac:dyDescent="0.25">
      <c r="A3740" t="s">
        <v>7162</v>
      </c>
      <c r="B3740" t="s">
        <v>7163</v>
      </c>
      <c r="C3740" t="s">
        <v>3880</v>
      </c>
      <c r="D3740" t="s">
        <v>21</v>
      </c>
      <c r="E3740">
        <v>98922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43429</v>
      </c>
      <c r="L3740" t="s">
        <v>26</v>
      </c>
      <c r="N3740" t="s">
        <v>24</v>
      </c>
    </row>
    <row r="3741" spans="1:14" x14ac:dyDescent="0.25">
      <c r="A3741" t="s">
        <v>1117</v>
      </c>
      <c r="B3741" t="s">
        <v>7164</v>
      </c>
      <c r="C3741" t="s">
        <v>84</v>
      </c>
      <c r="D3741" t="s">
        <v>21</v>
      </c>
      <c r="E3741">
        <v>98926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43429</v>
      </c>
      <c r="L3741" t="s">
        <v>26</v>
      </c>
      <c r="N3741" t="s">
        <v>24</v>
      </c>
    </row>
    <row r="3742" spans="1:14" x14ac:dyDescent="0.25">
      <c r="A3742" t="s">
        <v>2618</v>
      </c>
      <c r="B3742" t="s">
        <v>2619</v>
      </c>
      <c r="C3742" t="s">
        <v>29</v>
      </c>
      <c r="D3742" t="s">
        <v>21</v>
      </c>
      <c r="E3742">
        <v>98801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43428</v>
      </c>
      <c r="L3742" t="s">
        <v>26</v>
      </c>
      <c r="N3742" t="s">
        <v>24</v>
      </c>
    </row>
    <row r="3743" spans="1:14" x14ac:dyDescent="0.25">
      <c r="A3743" t="s">
        <v>7165</v>
      </c>
      <c r="B3743" t="s">
        <v>7166</v>
      </c>
      <c r="C3743" t="s">
        <v>29</v>
      </c>
      <c r="D3743" t="s">
        <v>21</v>
      </c>
      <c r="E3743">
        <v>98801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43428</v>
      </c>
      <c r="L3743" t="s">
        <v>26</v>
      </c>
      <c r="N3743" t="s">
        <v>24</v>
      </c>
    </row>
    <row r="3744" spans="1:14" x14ac:dyDescent="0.25">
      <c r="A3744" t="s">
        <v>2371</v>
      </c>
      <c r="B3744" t="s">
        <v>7167</v>
      </c>
      <c r="C3744" t="s">
        <v>29</v>
      </c>
      <c r="D3744" t="s">
        <v>21</v>
      </c>
      <c r="E3744">
        <v>98801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43428</v>
      </c>
      <c r="L3744" t="s">
        <v>26</v>
      </c>
      <c r="N3744" t="s">
        <v>24</v>
      </c>
    </row>
    <row r="3745" spans="1:14" x14ac:dyDescent="0.25">
      <c r="A3745" t="s">
        <v>7168</v>
      </c>
      <c r="B3745" t="s">
        <v>7169</v>
      </c>
      <c r="C3745" t="s">
        <v>236</v>
      </c>
      <c r="D3745" t="s">
        <v>21</v>
      </c>
      <c r="E3745">
        <v>98444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43427</v>
      </c>
      <c r="L3745" t="s">
        <v>26</v>
      </c>
      <c r="N3745" t="s">
        <v>24</v>
      </c>
    </row>
    <row r="3746" spans="1:14" x14ac:dyDescent="0.25">
      <c r="A3746" t="s">
        <v>7171</v>
      </c>
      <c r="B3746" t="s">
        <v>7172</v>
      </c>
      <c r="C3746" t="s">
        <v>20</v>
      </c>
      <c r="D3746" t="s">
        <v>21</v>
      </c>
      <c r="E3746">
        <v>98103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43425</v>
      </c>
      <c r="L3746" t="s">
        <v>26</v>
      </c>
      <c r="N3746" t="s">
        <v>24</v>
      </c>
    </row>
    <row r="3747" spans="1:14" x14ac:dyDescent="0.25">
      <c r="A3747" t="s">
        <v>111</v>
      </c>
      <c r="B3747" t="s">
        <v>3401</v>
      </c>
      <c r="C3747" t="s">
        <v>224</v>
      </c>
      <c r="D3747" t="s">
        <v>21</v>
      </c>
      <c r="E3747">
        <v>98155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43425</v>
      </c>
      <c r="L3747" t="s">
        <v>26</v>
      </c>
      <c r="N3747" t="s">
        <v>24</v>
      </c>
    </row>
    <row r="3748" spans="1:14" x14ac:dyDescent="0.25">
      <c r="A3748" t="s">
        <v>7173</v>
      </c>
      <c r="B3748" t="s">
        <v>7174</v>
      </c>
      <c r="C3748" t="s">
        <v>20</v>
      </c>
      <c r="D3748" t="s">
        <v>21</v>
      </c>
      <c r="E3748">
        <v>98108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43425</v>
      </c>
      <c r="L3748" t="s">
        <v>26</v>
      </c>
      <c r="N3748" t="s">
        <v>24</v>
      </c>
    </row>
    <row r="3749" spans="1:14" x14ac:dyDescent="0.25">
      <c r="A3749" t="s">
        <v>1718</v>
      </c>
      <c r="B3749" t="s">
        <v>1719</v>
      </c>
      <c r="C3749" t="s">
        <v>20</v>
      </c>
      <c r="D3749" t="s">
        <v>21</v>
      </c>
      <c r="E3749">
        <v>98108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43425</v>
      </c>
      <c r="L3749" t="s">
        <v>26</v>
      </c>
      <c r="N3749" t="s">
        <v>24</v>
      </c>
    </row>
    <row r="3750" spans="1:14" x14ac:dyDescent="0.25">
      <c r="A3750" t="s">
        <v>3037</v>
      </c>
      <c r="B3750" t="s">
        <v>3038</v>
      </c>
      <c r="C3750" t="s">
        <v>20</v>
      </c>
      <c r="D3750" t="s">
        <v>21</v>
      </c>
      <c r="E3750">
        <v>98105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43425</v>
      </c>
      <c r="L3750" t="s">
        <v>26</v>
      </c>
      <c r="N3750" t="s">
        <v>24</v>
      </c>
    </row>
    <row r="3751" spans="1:14" x14ac:dyDescent="0.25">
      <c r="A3751" t="s">
        <v>7179</v>
      </c>
      <c r="B3751" t="s">
        <v>7180</v>
      </c>
      <c r="C3751" t="s">
        <v>3459</v>
      </c>
      <c r="D3751" t="s">
        <v>21</v>
      </c>
      <c r="E3751">
        <v>99328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43425</v>
      </c>
      <c r="L3751" t="s">
        <v>26</v>
      </c>
      <c r="N3751" t="s">
        <v>24</v>
      </c>
    </row>
    <row r="3752" spans="1:14" x14ac:dyDescent="0.25">
      <c r="A3752" t="s">
        <v>3777</v>
      </c>
      <c r="B3752" t="s">
        <v>3778</v>
      </c>
      <c r="C3752" t="s">
        <v>20</v>
      </c>
      <c r="D3752" t="s">
        <v>21</v>
      </c>
      <c r="E3752">
        <v>98103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43425</v>
      </c>
      <c r="L3752" t="s">
        <v>26</v>
      </c>
      <c r="N3752" t="s">
        <v>24</v>
      </c>
    </row>
    <row r="3753" spans="1:14" x14ac:dyDescent="0.25">
      <c r="A3753" t="s">
        <v>581</v>
      </c>
      <c r="B3753" t="s">
        <v>3229</v>
      </c>
      <c r="C3753" t="s">
        <v>454</v>
      </c>
      <c r="D3753" t="s">
        <v>21</v>
      </c>
      <c r="E3753">
        <v>98005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43424</v>
      </c>
      <c r="L3753" t="s">
        <v>26</v>
      </c>
      <c r="N3753" t="s">
        <v>24</v>
      </c>
    </row>
    <row r="3754" spans="1:14" x14ac:dyDescent="0.25">
      <c r="A3754" t="s">
        <v>316</v>
      </c>
      <c r="B3754" t="s">
        <v>7183</v>
      </c>
      <c r="C3754" t="s">
        <v>261</v>
      </c>
      <c r="D3754" t="s">
        <v>21</v>
      </c>
      <c r="E3754">
        <v>99201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43424</v>
      </c>
      <c r="L3754" t="s">
        <v>26</v>
      </c>
      <c r="N3754" t="s">
        <v>24</v>
      </c>
    </row>
    <row r="3755" spans="1:14" x14ac:dyDescent="0.25">
      <c r="A3755" t="s">
        <v>356</v>
      </c>
      <c r="B3755" t="s">
        <v>7184</v>
      </c>
      <c r="C3755" t="s">
        <v>2001</v>
      </c>
      <c r="D3755" t="s">
        <v>21</v>
      </c>
      <c r="E3755">
        <v>98591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43424</v>
      </c>
      <c r="L3755" t="s">
        <v>26</v>
      </c>
      <c r="N3755" t="s">
        <v>24</v>
      </c>
    </row>
    <row r="3756" spans="1:14" x14ac:dyDescent="0.25">
      <c r="A3756" t="s">
        <v>7185</v>
      </c>
      <c r="B3756" t="s">
        <v>7186</v>
      </c>
      <c r="C3756" t="s">
        <v>2019</v>
      </c>
      <c r="D3756" t="s">
        <v>21</v>
      </c>
      <c r="E3756">
        <v>98642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43424</v>
      </c>
      <c r="L3756" t="s">
        <v>26</v>
      </c>
      <c r="N3756" t="s">
        <v>24</v>
      </c>
    </row>
    <row r="3757" spans="1:14" x14ac:dyDescent="0.25">
      <c r="A3757" t="s">
        <v>7187</v>
      </c>
      <c r="B3757" t="s">
        <v>7188</v>
      </c>
      <c r="C3757" t="s">
        <v>407</v>
      </c>
      <c r="D3757" t="s">
        <v>21</v>
      </c>
      <c r="E3757">
        <v>98604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43424</v>
      </c>
      <c r="L3757" t="s">
        <v>26</v>
      </c>
      <c r="N3757" t="s">
        <v>24</v>
      </c>
    </row>
    <row r="3758" spans="1:14" x14ac:dyDescent="0.25">
      <c r="A3758" t="s">
        <v>6449</v>
      </c>
      <c r="B3758" t="s">
        <v>7189</v>
      </c>
      <c r="C3758" t="s">
        <v>398</v>
      </c>
      <c r="D3758" t="s">
        <v>21</v>
      </c>
      <c r="E3758">
        <v>98606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43424</v>
      </c>
      <c r="L3758" t="s">
        <v>26</v>
      </c>
      <c r="N3758" t="s">
        <v>24</v>
      </c>
    </row>
    <row r="3759" spans="1:14" x14ac:dyDescent="0.25">
      <c r="A3759" t="s">
        <v>7190</v>
      </c>
      <c r="B3759" t="s">
        <v>7191</v>
      </c>
      <c r="C3759" t="s">
        <v>261</v>
      </c>
      <c r="D3759" t="s">
        <v>21</v>
      </c>
      <c r="E3759">
        <v>99201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43424</v>
      </c>
      <c r="L3759" t="s">
        <v>26</v>
      </c>
      <c r="N3759" t="s">
        <v>24</v>
      </c>
    </row>
    <row r="3760" spans="1:14" x14ac:dyDescent="0.25">
      <c r="A3760" t="s">
        <v>2109</v>
      </c>
      <c r="B3760" t="s">
        <v>3429</v>
      </c>
      <c r="C3760" t="s">
        <v>930</v>
      </c>
      <c r="D3760" t="s">
        <v>21</v>
      </c>
      <c r="E3760">
        <v>99357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43424</v>
      </c>
      <c r="L3760" t="s">
        <v>26</v>
      </c>
      <c r="N3760" t="s">
        <v>24</v>
      </c>
    </row>
    <row r="3761" spans="1:14" x14ac:dyDescent="0.25">
      <c r="A3761" t="s">
        <v>7192</v>
      </c>
      <c r="B3761" t="s">
        <v>7193</v>
      </c>
      <c r="C3761" t="s">
        <v>261</v>
      </c>
      <c r="D3761" t="s">
        <v>21</v>
      </c>
      <c r="E3761">
        <v>99201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43424</v>
      </c>
      <c r="L3761" t="s">
        <v>26</v>
      </c>
      <c r="N3761" t="s">
        <v>24</v>
      </c>
    </row>
    <row r="3762" spans="1:14" x14ac:dyDescent="0.25">
      <c r="A3762" t="s">
        <v>7194</v>
      </c>
      <c r="B3762" t="s">
        <v>7195</v>
      </c>
      <c r="C3762" t="s">
        <v>261</v>
      </c>
      <c r="D3762" t="s">
        <v>21</v>
      </c>
      <c r="E3762">
        <v>99205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43424</v>
      </c>
      <c r="L3762" t="s">
        <v>26</v>
      </c>
      <c r="N3762" t="s">
        <v>24</v>
      </c>
    </row>
    <row r="3763" spans="1:14" x14ac:dyDescent="0.25">
      <c r="A3763" t="s">
        <v>7196</v>
      </c>
      <c r="B3763" t="s">
        <v>7197</v>
      </c>
      <c r="C3763" t="s">
        <v>3176</v>
      </c>
      <c r="D3763" t="s">
        <v>21</v>
      </c>
      <c r="E3763">
        <v>98629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43424</v>
      </c>
      <c r="L3763" t="s">
        <v>26</v>
      </c>
      <c r="N3763" t="s">
        <v>24</v>
      </c>
    </row>
    <row r="3764" spans="1:14" x14ac:dyDescent="0.25">
      <c r="A3764" t="s">
        <v>556</v>
      </c>
      <c r="B3764" t="s">
        <v>7198</v>
      </c>
      <c r="C3764" t="s">
        <v>2019</v>
      </c>
      <c r="D3764" t="s">
        <v>21</v>
      </c>
      <c r="E3764">
        <v>98642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43424</v>
      </c>
      <c r="L3764" t="s">
        <v>26</v>
      </c>
      <c r="N3764" t="s">
        <v>24</v>
      </c>
    </row>
    <row r="3765" spans="1:14" x14ac:dyDescent="0.25">
      <c r="A3765" t="s">
        <v>7199</v>
      </c>
      <c r="B3765" t="s">
        <v>7200</v>
      </c>
      <c r="C3765" t="s">
        <v>261</v>
      </c>
      <c r="D3765" t="s">
        <v>21</v>
      </c>
      <c r="E3765">
        <v>99205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43423</v>
      </c>
      <c r="L3765" t="s">
        <v>26</v>
      </c>
      <c r="N3765" t="s">
        <v>24</v>
      </c>
    </row>
    <row r="3766" spans="1:14" x14ac:dyDescent="0.25">
      <c r="A3766" t="s">
        <v>7201</v>
      </c>
      <c r="B3766" t="s">
        <v>7202</v>
      </c>
      <c r="C3766" t="s">
        <v>529</v>
      </c>
      <c r="D3766" t="s">
        <v>21</v>
      </c>
      <c r="E3766">
        <v>98033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43423</v>
      </c>
      <c r="L3766" t="s">
        <v>26</v>
      </c>
      <c r="N3766" t="s">
        <v>24</v>
      </c>
    </row>
    <row r="3767" spans="1:14" x14ac:dyDescent="0.25">
      <c r="A3767" t="s">
        <v>7203</v>
      </c>
      <c r="B3767" t="s">
        <v>7204</v>
      </c>
      <c r="C3767" t="s">
        <v>261</v>
      </c>
      <c r="D3767" t="s">
        <v>21</v>
      </c>
      <c r="E3767">
        <v>99208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43423</v>
      </c>
      <c r="L3767" t="s">
        <v>26</v>
      </c>
      <c r="N3767" t="s">
        <v>24</v>
      </c>
    </row>
    <row r="3768" spans="1:14" x14ac:dyDescent="0.25">
      <c r="A3768" t="s">
        <v>7205</v>
      </c>
      <c r="B3768" t="s">
        <v>7206</v>
      </c>
      <c r="C3768" t="s">
        <v>261</v>
      </c>
      <c r="D3768" t="s">
        <v>21</v>
      </c>
      <c r="E3768">
        <v>99205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43423</v>
      </c>
      <c r="L3768" t="s">
        <v>26</v>
      </c>
      <c r="N3768" t="s">
        <v>24</v>
      </c>
    </row>
    <row r="3769" spans="1:14" x14ac:dyDescent="0.25">
      <c r="A3769" t="s">
        <v>3793</v>
      </c>
      <c r="B3769" t="s">
        <v>3794</v>
      </c>
      <c r="C3769" t="s">
        <v>56</v>
      </c>
      <c r="D3769" t="s">
        <v>21</v>
      </c>
      <c r="E3769">
        <v>99352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43423</v>
      </c>
      <c r="L3769" t="s">
        <v>26</v>
      </c>
      <c r="N3769" t="s">
        <v>24</v>
      </c>
    </row>
    <row r="3770" spans="1:14" x14ac:dyDescent="0.25">
      <c r="A3770" t="s">
        <v>7207</v>
      </c>
      <c r="B3770" t="s">
        <v>7208</v>
      </c>
      <c r="C3770" t="s">
        <v>529</v>
      </c>
      <c r="D3770" t="s">
        <v>21</v>
      </c>
      <c r="E3770">
        <v>98034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43423</v>
      </c>
      <c r="L3770" t="s">
        <v>26</v>
      </c>
      <c r="N3770" t="s">
        <v>24</v>
      </c>
    </row>
    <row r="3771" spans="1:14" x14ac:dyDescent="0.25">
      <c r="A3771" t="s">
        <v>7209</v>
      </c>
      <c r="B3771" t="s">
        <v>7210</v>
      </c>
      <c r="C3771" t="s">
        <v>529</v>
      </c>
      <c r="D3771" t="s">
        <v>21</v>
      </c>
      <c r="E3771">
        <v>98034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43423</v>
      </c>
      <c r="L3771" t="s">
        <v>26</v>
      </c>
      <c r="N3771" t="s">
        <v>24</v>
      </c>
    </row>
    <row r="3772" spans="1:14" x14ac:dyDescent="0.25">
      <c r="A3772" t="s">
        <v>111</v>
      </c>
      <c r="B3772" t="s">
        <v>3797</v>
      </c>
      <c r="C3772" t="s">
        <v>132</v>
      </c>
      <c r="D3772" t="s">
        <v>21</v>
      </c>
      <c r="E3772">
        <v>99301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43423</v>
      </c>
      <c r="L3772" t="s">
        <v>26</v>
      </c>
      <c r="N3772" t="s">
        <v>24</v>
      </c>
    </row>
    <row r="3773" spans="1:14" x14ac:dyDescent="0.25">
      <c r="A3773">
        <v>76</v>
      </c>
      <c r="B3773" t="s">
        <v>7211</v>
      </c>
      <c r="C3773" t="s">
        <v>529</v>
      </c>
      <c r="D3773" t="s">
        <v>21</v>
      </c>
      <c r="E3773">
        <v>98034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43423</v>
      </c>
      <c r="L3773" t="s">
        <v>26</v>
      </c>
      <c r="N3773" t="s">
        <v>24</v>
      </c>
    </row>
    <row r="3774" spans="1:14" x14ac:dyDescent="0.25">
      <c r="A3774" t="s">
        <v>7212</v>
      </c>
      <c r="B3774" t="s">
        <v>7213</v>
      </c>
      <c r="C3774" t="s">
        <v>261</v>
      </c>
      <c r="D3774" t="s">
        <v>21</v>
      </c>
      <c r="E3774">
        <v>99201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43423</v>
      </c>
      <c r="L3774" t="s">
        <v>26</v>
      </c>
      <c r="N3774" t="s">
        <v>24</v>
      </c>
    </row>
    <row r="3775" spans="1:14" x14ac:dyDescent="0.25">
      <c r="A3775" t="s">
        <v>7214</v>
      </c>
      <c r="B3775" t="s">
        <v>7215</v>
      </c>
      <c r="C3775" t="s">
        <v>529</v>
      </c>
      <c r="D3775" t="s">
        <v>21</v>
      </c>
      <c r="E3775">
        <v>98033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43423</v>
      </c>
      <c r="L3775" t="s">
        <v>26</v>
      </c>
      <c r="N3775" t="s">
        <v>24</v>
      </c>
    </row>
    <row r="3776" spans="1:14" x14ac:dyDescent="0.25">
      <c r="A3776" t="s">
        <v>7216</v>
      </c>
      <c r="B3776" t="s">
        <v>7217</v>
      </c>
      <c r="C3776" t="s">
        <v>930</v>
      </c>
      <c r="D3776" t="s">
        <v>21</v>
      </c>
      <c r="E3776">
        <v>99357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43423</v>
      </c>
      <c r="L3776" t="s">
        <v>26</v>
      </c>
      <c r="N3776" t="s">
        <v>24</v>
      </c>
    </row>
    <row r="3777" spans="1:14" x14ac:dyDescent="0.25">
      <c r="A3777" t="s">
        <v>187</v>
      </c>
      <c r="B3777" t="s">
        <v>7218</v>
      </c>
      <c r="C3777" t="s">
        <v>293</v>
      </c>
      <c r="D3777" t="s">
        <v>21</v>
      </c>
      <c r="E3777">
        <v>98270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43423</v>
      </c>
      <c r="L3777" t="s">
        <v>26</v>
      </c>
      <c r="N3777" t="s">
        <v>24</v>
      </c>
    </row>
    <row r="3778" spans="1:14" x14ac:dyDescent="0.25">
      <c r="A3778" t="s">
        <v>7219</v>
      </c>
      <c r="B3778" t="s">
        <v>7220</v>
      </c>
      <c r="C3778" t="s">
        <v>529</v>
      </c>
      <c r="D3778" t="s">
        <v>21</v>
      </c>
      <c r="E3778">
        <v>98033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43423</v>
      </c>
      <c r="L3778" t="s">
        <v>26</v>
      </c>
      <c r="N3778" t="s">
        <v>24</v>
      </c>
    </row>
    <row r="3779" spans="1:14" x14ac:dyDescent="0.25">
      <c r="A3779" t="s">
        <v>7221</v>
      </c>
      <c r="B3779" t="s">
        <v>7222</v>
      </c>
      <c r="C3779" t="s">
        <v>529</v>
      </c>
      <c r="D3779" t="s">
        <v>21</v>
      </c>
      <c r="E3779">
        <v>98034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43423</v>
      </c>
      <c r="L3779" t="s">
        <v>26</v>
      </c>
      <c r="N3779" t="s">
        <v>24</v>
      </c>
    </row>
    <row r="3780" spans="1:14" x14ac:dyDescent="0.25">
      <c r="A3780" t="s">
        <v>138</v>
      </c>
      <c r="B3780" t="s">
        <v>3464</v>
      </c>
      <c r="C3780" t="s">
        <v>56</v>
      </c>
      <c r="D3780" t="s">
        <v>21</v>
      </c>
      <c r="E3780">
        <v>99352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43423</v>
      </c>
      <c r="L3780" t="s">
        <v>26</v>
      </c>
      <c r="N3780" t="s">
        <v>24</v>
      </c>
    </row>
    <row r="3781" spans="1:14" x14ac:dyDescent="0.25">
      <c r="A3781" t="s">
        <v>1417</v>
      </c>
      <c r="B3781" t="s">
        <v>7223</v>
      </c>
      <c r="C3781" t="s">
        <v>261</v>
      </c>
      <c r="D3781" t="s">
        <v>21</v>
      </c>
      <c r="E3781">
        <v>99204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43423</v>
      </c>
      <c r="L3781" t="s">
        <v>26</v>
      </c>
      <c r="N3781" t="s">
        <v>24</v>
      </c>
    </row>
    <row r="3782" spans="1:14" x14ac:dyDescent="0.25">
      <c r="A3782" t="s">
        <v>7224</v>
      </c>
      <c r="B3782" t="s">
        <v>7225</v>
      </c>
      <c r="C3782" t="s">
        <v>261</v>
      </c>
      <c r="D3782" t="s">
        <v>21</v>
      </c>
      <c r="E3782">
        <v>99204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43423</v>
      </c>
      <c r="L3782" t="s">
        <v>26</v>
      </c>
      <c r="N3782" t="s">
        <v>24</v>
      </c>
    </row>
    <row r="3783" spans="1:14" x14ac:dyDescent="0.25">
      <c r="A3783" t="s">
        <v>7226</v>
      </c>
      <c r="B3783" t="s">
        <v>7227</v>
      </c>
      <c r="C3783" t="s">
        <v>209</v>
      </c>
      <c r="D3783" t="s">
        <v>21</v>
      </c>
      <c r="E3783">
        <v>98042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43423</v>
      </c>
      <c r="L3783" t="s">
        <v>26</v>
      </c>
      <c r="N3783" t="s">
        <v>24</v>
      </c>
    </row>
    <row r="3784" spans="1:14" x14ac:dyDescent="0.25">
      <c r="A3784" t="s">
        <v>7228</v>
      </c>
      <c r="B3784" t="s">
        <v>7229</v>
      </c>
      <c r="C3784" t="s">
        <v>142</v>
      </c>
      <c r="D3784" t="s">
        <v>21</v>
      </c>
      <c r="E3784">
        <v>98908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43423</v>
      </c>
      <c r="L3784" t="s">
        <v>26</v>
      </c>
      <c r="N3784" t="s">
        <v>24</v>
      </c>
    </row>
    <row r="3785" spans="1:14" x14ac:dyDescent="0.25">
      <c r="A3785" t="s">
        <v>7230</v>
      </c>
      <c r="B3785" t="s">
        <v>7231</v>
      </c>
      <c r="C3785" t="s">
        <v>930</v>
      </c>
      <c r="D3785" t="s">
        <v>21</v>
      </c>
      <c r="E3785">
        <v>99357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43423</v>
      </c>
      <c r="L3785" t="s">
        <v>26</v>
      </c>
      <c r="N3785" t="s">
        <v>24</v>
      </c>
    </row>
    <row r="3786" spans="1:14" x14ac:dyDescent="0.25">
      <c r="A3786" t="s">
        <v>688</v>
      </c>
      <c r="B3786" t="s">
        <v>7232</v>
      </c>
      <c r="C3786" t="s">
        <v>454</v>
      </c>
      <c r="D3786" t="s">
        <v>21</v>
      </c>
      <c r="E3786">
        <v>98005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43423</v>
      </c>
      <c r="L3786" t="s">
        <v>26</v>
      </c>
      <c r="N3786" t="s">
        <v>24</v>
      </c>
    </row>
    <row r="3787" spans="1:14" x14ac:dyDescent="0.25">
      <c r="A3787" t="s">
        <v>1117</v>
      </c>
      <c r="B3787" t="s">
        <v>7233</v>
      </c>
      <c r="C3787" t="s">
        <v>261</v>
      </c>
      <c r="D3787" t="s">
        <v>21</v>
      </c>
      <c r="E3787">
        <v>99220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43423</v>
      </c>
      <c r="L3787" t="s">
        <v>26</v>
      </c>
      <c r="N3787" t="s">
        <v>24</v>
      </c>
    </row>
    <row r="3788" spans="1:14" x14ac:dyDescent="0.25">
      <c r="A3788" t="s">
        <v>556</v>
      </c>
      <c r="B3788" t="s">
        <v>7234</v>
      </c>
      <c r="C3788" t="s">
        <v>286</v>
      </c>
      <c r="D3788" t="s">
        <v>21</v>
      </c>
      <c r="E3788">
        <v>98506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43423</v>
      </c>
      <c r="L3788" t="s">
        <v>26</v>
      </c>
      <c r="N3788" t="s">
        <v>24</v>
      </c>
    </row>
    <row r="3789" spans="1:14" x14ac:dyDescent="0.25">
      <c r="A3789" t="s">
        <v>1143</v>
      </c>
      <c r="B3789" t="s">
        <v>7235</v>
      </c>
      <c r="C3789" t="s">
        <v>529</v>
      </c>
      <c r="D3789" t="s">
        <v>21</v>
      </c>
      <c r="E3789">
        <v>98033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43423</v>
      </c>
      <c r="L3789" t="s">
        <v>26</v>
      </c>
      <c r="N3789" t="s">
        <v>24</v>
      </c>
    </row>
    <row r="3790" spans="1:14" x14ac:dyDescent="0.25">
      <c r="A3790" t="s">
        <v>7236</v>
      </c>
      <c r="B3790" t="s">
        <v>7237</v>
      </c>
      <c r="C3790" t="s">
        <v>2089</v>
      </c>
      <c r="D3790" t="s">
        <v>21</v>
      </c>
      <c r="E3790">
        <v>98338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43422</v>
      </c>
      <c r="L3790" t="s">
        <v>26</v>
      </c>
      <c r="N3790" t="s">
        <v>24</v>
      </c>
    </row>
    <row r="3791" spans="1:14" x14ac:dyDescent="0.25">
      <c r="A3791" t="s">
        <v>7238</v>
      </c>
      <c r="B3791" t="s">
        <v>7239</v>
      </c>
      <c r="C3791" t="s">
        <v>2089</v>
      </c>
      <c r="D3791" t="s">
        <v>21</v>
      </c>
      <c r="E3791">
        <v>98338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43422</v>
      </c>
      <c r="L3791" t="s">
        <v>26</v>
      </c>
      <c r="N3791" t="s">
        <v>24</v>
      </c>
    </row>
    <row r="3792" spans="1:14" x14ac:dyDescent="0.25">
      <c r="A3792" t="s">
        <v>7240</v>
      </c>
      <c r="B3792" t="s">
        <v>7241</v>
      </c>
      <c r="C3792" t="s">
        <v>142</v>
      </c>
      <c r="D3792" t="s">
        <v>21</v>
      </c>
      <c r="E3792">
        <v>98902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43422</v>
      </c>
      <c r="L3792" t="s">
        <v>26</v>
      </c>
      <c r="N3792" t="s">
        <v>24</v>
      </c>
    </row>
    <row r="3793" spans="1:14" x14ac:dyDescent="0.25">
      <c r="A3793" t="s">
        <v>7242</v>
      </c>
      <c r="B3793" t="s">
        <v>7243</v>
      </c>
      <c r="C3793" t="s">
        <v>2089</v>
      </c>
      <c r="D3793" t="s">
        <v>21</v>
      </c>
      <c r="E3793">
        <v>98338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43422</v>
      </c>
      <c r="L3793" t="s">
        <v>26</v>
      </c>
      <c r="N3793" t="s">
        <v>24</v>
      </c>
    </row>
    <row r="3794" spans="1:14" x14ac:dyDescent="0.25">
      <c r="A3794" t="s">
        <v>7244</v>
      </c>
      <c r="B3794" t="s">
        <v>7245</v>
      </c>
      <c r="C3794" t="s">
        <v>142</v>
      </c>
      <c r="D3794" t="s">
        <v>21</v>
      </c>
      <c r="E3794">
        <v>98908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43422</v>
      </c>
      <c r="L3794" t="s">
        <v>26</v>
      </c>
      <c r="N3794" t="s">
        <v>24</v>
      </c>
    </row>
    <row r="3795" spans="1:14" x14ac:dyDescent="0.25">
      <c r="A3795" t="s">
        <v>7246</v>
      </c>
      <c r="B3795" t="s">
        <v>7247</v>
      </c>
      <c r="C3795" t="s">
        <v>2089</v>
      </c>
      <c r="D3795" t="s">
        <v>21</v>
      </c>
      <c r="E3795">
        <v>98338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43422</v>
      </c>
      <c r="L3795" t="s">
        <v>26</v>
      </c>
      <c r="N3795" t="s">
        <v>24</v>
      </c>
    </row>
    <row r="3796" spans="1:14" x14ac:dyDescent="0.25">
      <c r="A3796" t="s">
        <v>7248</v>
      </c>
      <c r="B3796" t="s">
        <v>7249</v>
      </c>
      <c r="C3796" t="s">
        <v>142</v>
      </c>
      <c r="D3796" t="s">
        <v>21</v>
      </c>
      <c r="E3796">
        <v>98902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43422</v>
      </c>
      <c r="L3796" t="s">
        <v>26</v>
      </c>
      <c r="N3796" t="s">
        <v>24</v>
      </c>
    </row>
    <row r="3797" spans="1:14" x14ac:dyDescent="0.25">
      <c r="A3797" t="s">
        <v>7250</v>
      </c>
      <c r="B3797" t="s">
        <v>7251</v>
      </c>
      <c r="C3797" t="s">
        <v>2089</v>
      </c>
      <c r="D3797" t="s">
        <v>21</v>
      </c>
      <c r="E3797">
        <v>98338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43422</v>
      </c>
      <c r="L3797" t="s">
        <v>26</v>
      </c>
      <c r="N3797" t="s">
        <v>24</v>
      </c>
    </row>
    <row r="3798" spans="1:14" x14ac:dyDescent="0.25">
      <c r="A3798" t="s">
        <v>7252</v>
      </c>
      <c r="B3798" t="s">
        <v>7253</v>
      </c>
      <c r="C3798" t="s">
        <v>142</v>
      </c>
      <c r="D3798" t="s">
        <v>21</v>
      </c>
      <c r="E3798">
        <v>98902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43422</v>
      </c>
      <c r="L3798" t="s">
        <v>26</v>
      </c>
      <c r="N3798" t="s">
        <v>24</v>
      </c>
    </row>
    <row r="3799" spans="1:14" x14ac:dyDescent="0.25">
      <c r="A3799" t="s">
        <v>7254</v>
      </c>
      <c r="B3799" t="s">
        <v>7255</v>
      </c>
      <c r="C3799" t="s">
        <v>2089</v>
      </c>
      <c r="D3799" t="s">
        <v>21</v>
      </c>
      <c r="E3799">
        <v>98338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43422</v>
      </c>
      <c r="L3799" t="s">
        <v>26</v>
      </c>
      <c r="N3799" t="s">
        <v>24</v>
      </c>
    </row>
    <row r="3800" spans="1:14" x14ac:dyDescent="0.25">
      <c r="A3800" t="s">
        <v>291</v>
      </c>
      <c r="B3800" t="s">
        <v>4039</v>
      </c>
      <c r="C3800" t="s">
        <v>92</v>
      </c>
      <c r="D3800" t="s">
        <v>21</v>
      </c>
      <c r="E3800">
        <v>98273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43421</v>
      </c>
      <c r="L3800" t="s">
        <v>26</v>
      </c>
      <c r="N3800" t="s">
        <v>24</v>
      </c>
    </row>
    <row r="3801" spans="1:14" x14ac:dyDescent="0.25">
      <c r="A3801" t="s">
        <v>3625</v>
      </c>
      <c r="B3801" t="s">
        <v>3626</v>
      </c>
      <c r="C3801" t="s">
        <v>20</v>
      </c>
      <c r="D3801" t="s">
        <v>21</v>
      </c>
      <c r="E3801">
        <v>98126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43420</v>
      </c>
      <c r="L3801" t="s">
        <v>26</v>
      </c>
      <c r="N3801" t="s">
        <v>24</v>
      </c>
    </row>
    <row r="3802" spans="1:14" x14ac:dyDescent="0.25">
      <c r="A3802" t="s">
        <v>111</v>
      </c>
      <c r="B3802" t="s">
        <v>7256</v>
      </c>
      <c r="C3802" t="s">
        <v>20</v>
      </c>
      <c r="D3802" t="s">
        <v>21</v>
      </c>
      <c r="E3802">
        <v>98155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43420</v>
      </c>
      <c r="L3802" t="s">
        <v>26</v>
      </c>
      <c r="N3802" t="s">
        <v>24</v>
      </c>
    </row>
    <row r="3803" spans="1:14" x14ac:dyDescent="0.25">
      <c r="A3803" t="s">
        <v>994</v>
      </c>
      <c r="B3803" t="s">
        <v>7257</v>
      </c>
      <c r="C3803" t="s">
        <v>142</v>
      </c>
      <c r="D3803" t="s">
        <v>21</v>
      </c>
      <c r="E3803">
        <v>98901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43420</v>
      </c>
      <c r="L3803" t="s">
        <v>26</v>
      </c>
      <c r="N3803" t="s">
        <v>24</v>
      </c>
    </row>
    <row r="3804" spans="1:14" x14ac:dyDescent="0.25">
      <c r="A3804" t="s">
        <v>312</v>
      </c>
      <c r="B3804" t="s">
        <v>3233</v>
      </c>
      <c r="C3804" t="s">
        <v>209</v>
      </c>
      <c r="D3804" t="s">
        <v>21</v>
      </c>
      <c r="E3804">
        <v>98032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43420</v>
      </c>
      <c r="L3804" t="s">
        <v>26</v>
      </c>
      <c r="N3804" t="s">
        <v>24</v>
      </c>
    </row>
    <row r="3805" spans="1:14" x14ac:dyDescent="0.25">
      <c r="A3805" t="s">
        <v>2228</v>
      </c>
      <c r="B3805" t="s">
        <v>7258</v>
      </c>
      <c r="C3805" t="s">
        <v>470</v>
      </c>
      <c r="D3805" t="s">
        <v>21</v>
      </c>
      <c r="E3805">
        <v>98146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43420</v>
      </c>
      <c r="L3805" t="s">
        <v>26</v>
      </c>
      <c r="N3805" t="s">
        <v>24</v>
      </c>
    </row>
    <row r="3806" spans="1:14" x14ac:dyDescent="0.25">
      <c r="A3806" t="s">
        <v>312</v>
      </c>
      <c r="B3806" t="s">
        <v>3265</v>
      </c>
      <c r="C3806" t="s">
        <v>209</v>
      </c>
      <c r="D3806" t="s">
        <v>21</v>
      </c>
      <c r="E3806">
        <v>98030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43420</v>
      </c>
      <c r="L3806" t="s">
        <v>26</v>
      </c>
      <c r="N3806" t="s">
        <v>24</v>
      </c>
    </row>
    <row r="3807" spans="1:14" x14ac:dyDescent="0.25">
      <c r="A3807" t="s">
        <v>7259</v>
      </c>
      <c r="B3807" t="s">
        <v>7260</v>
      </c>
      <c r="C3807" t="s">
        <v>142</v>
      </c>
      <c r="D3807" t="s">
        <v>21</v>
      </c>
      <c r="E3807">
        <v>98903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43420</v>
      </c>
      <c r="L3807" t="s">
        <v>26</v>
      </c>
      <c r="N3807" t="s">
        <v>24</v>
      </c>
    </row>
    <row r="3808" spans="1:14" x14ac:dyDescent="0.25">
      <c r="A3808" t="s">
        <v>7261</v>
      </c>
      <c r="B3808" t="s">
        <v>7262</v>
      </c>
      <c r="C3808" t="s">
        <v>215</v>
      </c>
      <c r="D3808" t="s">
        <v>21</v>
      </c>
      <c r="E3808">
        <v>98023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43420</v>
      </c>
      <c r="L3808" t="s">
        <v>26</v>
      </c>
      <c r="N3808" t="s">
        <v>24</v>
      </c>
    </row>
    <row r="3809" spans="1:14" x14ac:dyDescent="0.25">
      <c r="A3809" t="s">
        <v>7263</v>
      </c>
      <c r="B3809" t="s">
        <v>7264</v>
      </c>
      <c r="C3809" t="s">
        <v>1270</v>
      </c>
      <c r="D3809" t="s">
        <v>21</v>
      </c>
      <c r="E3809">
        <v>98011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43420</v>
      </c>
      <c r="L3809" t="s">
        <v>26</v>
      </c>
      <c r="N3809" t="s">
        <v>24</v>
      </c>
    </row>
    <row r="3810" spans="1:14" x14ac:dyDescent="0.25">
      <c r="A3810" t="s">
        <v>7265</v>
      </c>
      <c r="B3810" t="s">
        <v>7266</v>
      </c>
      <c r="C3810" t="s">
        <v>215</v>
      </c>
      <c r="D3810" t="s">
        <v>21</v>
      </c>
      <c r="E3810">
        <v>98003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43420</v>
      </c>
      <c r="L3810" t="s">
        <v>26</v>
      </c>
      <c r="N3810" t="s">
        <v>24</v>
      </c>
    </row>
    <row r="3811" spans="1:14" x14ac:dyDescent="0.25">
      <c r="A3811" t="s">
        <v>7270</v>
      </c>
      <c r="B3811" t="s">
        <v>7271</v>
      </c>
      <c r="C3811" t="s">
        <v>619</v>
      </c>
      <c r="D3811" t="s">
        <v>21</v>
      </c>
      <c r="E3811">
        <v>98077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43420</v>
      </c>
      <c r="L3811" t="s">
        <v>26</v>
      </c>
      <c r="N3811" t="s">
        <v>24</v>
      </c>
    </row>
    <row r="3812" spans="1:14" x14ac:dyDescent="0.25">
      <c r="A3812" t="s">
        <v>818</v>
      </c>
      <c r="B3812" t="s">
        <v>3772</v>
      </c>
      <c r="C3812" t="s">
        <v>20</v>
      </c>
      <c r="D3812" t="s">
        <v>21</v>
      </c>
      <c r="E3812">
        <v>98103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43420</v>
      </c>
      <c r="L3812" t="s">
        <v>26</v>
      </c>
      <c r="N3812" t="s">
        <v>24</v>
      </c>
    </row>
    <row r="3813" spans="1:14" x14ac:dyDescent="0.25">
      <c r="A3813" t="s">
        <v>5941</v>
      </c>
      <c r="B3813" t="s">
        <v>5942</v>
      </c>
      <c r="C3813" t="s">
        <v>142</v>
      </c>
      <c r="D3813" t="s">
        <v>21</v>
      </c>
      <c r="E3813">
        <v>98902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43420</v>
      </c>
      <c r="L3813" t="s">
        <v>26</v>
      </c>
      <c r="N3813" t="s">
        <v>24</v>
      </c>
    </row>
    <row r="3814" spans="1:14" x14ac:dyDescent="0.25">
      <c r="A3814" t="s">
        <v>7272</v>
      </c>
      <c r="B3814" t="s">
        <v>7273</v>
      </c>
      <c r="C3814" t="s">
        <v>1688</v>
      </c>
      <c r="D3814" t="s">
        <v>21</v>
      </c>
      <c r="E3814">
        <v>98198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43420</v>
      </c>
      <c r="L3814" t="s">
        <v>26</v>
      </c>
      <c r="N3814" t="s">
        <v>24</v>
      </c>
    </row>
    <row r="3815" spans="1:14" x14ac:dyDescent="0.25">
      <c r="A3815" t="s">
        <v>7274</v>
      </c>
      <c r="B3815" t="s">
        <v>7275</v>
      </c>
      <c r="C3815" t="s">
        <v>142</v>
      </c>
      <c r="D3815" t="s">
        <v>21</v>
      </c>
      <c r="E3815">
        <v>98901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43420</v>
      </c>
      <c r="L3815" t="s">
        <v>26</v>
      </c>
      <c r="N3815" t="s">
        <v>24</v>
      </c>
    </row>
    <row r="3816" spans="1:14" x14ac:dyDescent="0.25">
      <c r="A3816" t="s">
        <v>7276</v>
      </c>
      <c r="B3816" t="s">
        <v>7277</v>
      </c>
      <c r="C3816" t="s">
        <v>20</v>
      </c>
      <c r="D3816" t="s">
        <v>21</v>
      </c>
      <c r="E3816">
        <v>98133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43420</v>
      </c>
      <c r="L3816" t="s">
        <v>26</v>
      </c>
      <c r="N3816" t="s">
        <v>24</v>
      </c>
    </row>
    <row r="3817" spans="1:14" x14ac:dyDescent="0.25">
      <c r="A3817" t="s">
        <v>7278</v>
      </c>
      <c r="B3817" t="s">
        <v>7279</v>
      </c>
      <c r="C3817" t="s">
        <v>142</v>
      </c>
      <c r="D3817" t="s">
        <v>21</v>
      </c>
      <c r="E3817">
        <v>98901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43420</v>
      </c>
      <c r="L3817" t="s">
        <v>26</v>
      </c>
      <c r="N3817" t="s">
        <v>24</v>
      </c>
    </row>
    <row r="3818" spans="1:14" x14ac:dyDescent="0.25">
      <c r="A3818" t="s">
        <v>3647</v>
      </c>
      <c r="B3818" t="s">
        <v>3648</v>
      </c>
      <c r="C3818" t="s">
        <v>20</v>
      </c>
      <c r="D3818" t="s">
        <v>21</v>
      </c>
      <c r="E3818">
        <v>98108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43420</v>
      </c>
      <c r="L3818" t="s">
        <v>26</v>
      </c>
      <c r="N3818" t="s">
        <v>24</v>
      </c>
    </row>
    <row r="3819" spans="1:14" x14ac:dyDescent="0.25">
      <c r="A3819" t="s">
        <v>7280</v>
      </c>
      <c r="B3819" t="s">
        <v>7281</v>
      </c>
      <c r="C3819" t="s">
        <v>4122</v>
      </c>
      <c r="D3819" t="s">
        <v>21</v>
      </c>
      <c r="E3819">
        <v>98236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43420</v>
      </c>
      <c r="L3819" t="s">
        <v>26</v>
      </c>
      <c r="N3819" t="s">
        <v>24</v>
      </c>
    </row>
    <row r="3820" spans="1:14" x14ac:dyDescent="0.25">
      <c r="A3820" t="s">
        <v>7282</v>
      </c>
      <c r="B3820" t="s">
        <v>7283</v>
      </c>
      <c r="C3820" t="s">
        <v>142</v>
      </c>
      <c r="D3820" t="s">
        <v>21</v>
      </c>
      <c r="E3820">
        <v>98902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43420</v>
      </c>
      <c r="L3820" t="s">
        <v>26</v>
      </c>
      <c r="N3820" t="s">
        <v>24</v>
      </c>
    </row>
    <row r="3821" spans="1:14" x14ac:dyDescent="0.25">
      <c r="A3821" t="s">
        <v>77</v>
      </c>
      <c r="B3821" t="s">
        <v>5149</v>
      </c>
      <c r="C3821" t="s">
        <v>215</v>
      </c>
      <c r="D3821" t="s">
        <v>21</v>
      </c>
      <c r="E3821">
        <v>98003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43420</v>
      </c>
      <c r="L3821" t="s">
        <v>26</v>
      </c>
      <c r="N3821" t="s">
        <v>24</v>
      </c>
    </row>
    <row r="3822" spans="1:14" x14ac:dyDescent="0.25">
      <c r="A3822" t="s">
        <v>7286</v>
      </c>
      <c r="B3822" t="s">
        <v>7287</v>
      </c>
      <c r="C3822" t="s">
        <v>227</v>
      </c>
      <c r="D3822" t="s">
        <v>21</v>
      </c>
      <c r="E3822">
        <v>98226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43419</v>
      </c>
      <c r="L3822" t="s">
        <v>26</v>
      </c>
      <c r="N3822" t="s">
        <v>24</v>
      </c>
    </row>
    <row r="3823" spans="1:14" x14ac:dyDescent="0.25">
      <c r="A3823" t="s">
        <v>3130</v>
      </c>
      <c r="B3823" t="s">
        <v>7290</v>
      </c>
      <c r="C3823" t="s">
        <v>142</v>
      </c>
      <c r="D3823" t="s">
        <v>21</v>
      </c>
      <c r="E3823">
        <v>98902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43419</v>
      </c>
      <c r="L3823" t="s">
        <v>26</v>
      </c>
      <c r="N3823" t="s">
        <v>24</v>
      </c>
    </row>
    <row r="3824" spans="1:14" x14ac:dyDescent="0.25">
      <c r="A3824" t="s">
        <v>312</v>
      </c>
      <c r="B3824" t="s">
        <v>2526</v>
      </c>
      <c r="C3824" t="s">
        <v>422</v>
      </c>
      <c r="D3824" t="s">
        <v>21</v>
      </c>
      <c r="E3824">
        <v>98275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43419</v>
      </c>
      <c r="L3824" t="s">
        <v>26</v>
      </c>
      <c r="N3824" t="s">
        <v>24</v>
      </c>
    </row>
    <row r="3825" spans="1:14" x14ac:dyDescent="0.25">
      <c r="A3825" t="s">
        <v>7291</v>
      </c>
      <c r="B3825" t="s">
        <v>7292</v>
      </c>
      <c r="C3825" t="s">
        <v>178</v>
      </c>
      <c r="D3825" t="s">
        <v>21</v>
      </c>
      <c r="E3825">
        <v>98944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43419</v>
      </c>
      <c r="L3825" t="s">
        <v>26</v>
      </c>
      <c r="N3825" t="s">
        <v>24</v>
      </c>
    </row>
    <row r="3826" spans="1:14" x14ac:dyDescent="0.25">
      <c r="A3826" t="s">
        <v>7293</v>
      </c>
      <c r="B3826" t="s">
        <v>7294</v>
      </c>
      <c r="C3826" t="s">
        <v>227</v>
      </c>
      <c r="D3826" t="s">
        <v>21</v>
      </c>
      <c r="E3826">
        <v>98225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43419</v>
      </c>
      <c r="L3826" t="s">
        <v>26</v>
      </c>
      <c r="N3826" t="s">
        <v>24</v>
      </c>
    </row>
    <row r="3827" spans="1:14" x14ac:dyDescent="0.25">
      <c r="A3827" t="s">
        <v>7297</v>
      </c>
      <c r="B3827" t="s">
        <v>7298</v>
      </c>
      <c r="C3827" t="s">
        <v>614</v>
      </c>
      <c r="D3827" t="s">
        <v>21</v>
      </c>
      <c r="E3827">
        <v>98674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43419</v>
      </c>
      <c r="L3827" t="s">
        <v>26</v>
      </c>
      <c r="N3827" t="s">
        <v>24</v>
      </c>
    </row>
    <row r="3828" spans="1:14" x14ac:dyDescent="0.25">
      <c r="A3828" t="s">
        <v>7299</v>
      </c>
      <c r="B3828" t="s">
        <v>7300</v>
      </c>
      <c r="C3828" t="s">
        <v>142</v>
      </c>
      <c r="D3828" t="s">
        <v>21</v>
      </c>
      <c r="E3828">
        <v>98902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43419</v>
      </c>
      <c r="L3828" t="s">
        <v>26</v>
      </c>
      <c r="N3828" t="s">
        <v>24</v>
      </c>
    </row>
    <row r="3829" spans="1:14" x14ac:dyDescent="0.25">
      <c r="A3829" t="s">
        <v>7301</v>
      </c>
      <c r="B3829" t="s">
        <v>7302</v>
      </c>
      <c r="C3829" t="s">
        <v>227</v>
      </c>
      <c r="D3829" t="s">
        <v>21</v>
      </c>
      <c r="E3829">
        <v>98225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43419</v>
      </c>
      <c r="L3829" t="s">
        <v>26</v>
      </c>
      <c r="N3829" t="s">
        <v>24</v>
      </c>
    </row>
    <row r="3830" spans="1:14" x14ac:dyDescent="0.25">
      <c r="A3830" t="s">
        <v>7304</v>
      </c>
      <c r="B3830" t="s">
        <v>7305</v>
      </c>
      <c r="C3830" t="s">
        <v>227</v>
      </c>
      <c r="D3830" t="s">
        <v>21</v>
      </c>
      <c r="E3830">
        <v>98226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43419</v>
      </c>
      <c r="L3830" t="s">
        <v>26</v>
      </c>
      <c r="N3830" t="s">
        <v>24</v>
      </c>
    </row>
    <row r="3831" spans="1:14" x14ac:dyDescent="0.25">
      <c r="A3831" t="s">
        <v>7309</v>
      </c>
      <c r="B3831" t="s">
        <v>7310</v>
      </c>
      <c r="C3831" t="s">
        <v>227</v>
      </c>
      <c r="D3831" t="s">
        <v>21</v>
      </c>
      <c r="E3831">
        <v>98226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43419</v>
      </c>
      <c r="L3831" t="s">
        <v>26</v>
      </c>
      <c r="N3831" t="s">
        <v>24</v>
      </c>
    </row>
    <row r="3832" spans="1:14" x14ac:dyDescent="0.25">
      <c r="A3832" t="s">
        <v>7311</v>
      </c>
      <c r="B3832" t="s">
        <v>7312</v>
      </c>
      <c r="C3832" t="s">
        <v>142</v>
      </c>
      <c r="D3832" t="s">
        <v>21</v>
      </c>
      <c r="E3832">
        <v>98908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43418</v>
      </c>
      <c r="L3832" t="s">
        <v>26</v>
      </c>
      <c r="N3832" t="s">
        <v>24</v>
      </c>
    </row>
    <row r="3833" spans="1:14" x14ac:dyDescent="0.25">
      <c r="A3833" t="s">
        <v>7313</v>
      </c>
      <c r="B3833" t="s">
        <v>7314</v>
      </c>
      <c r="C3833" t="s">
        <v>142</v>
      </c>
      <c r="D3833" t="s">
        <v>21</v>
      </c>
      <c r="E3833">
        <v>98902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43418</v>
      </c>
      <c r="L3833" t="s">
        <v>26</v>
      </c>
      <c r="N3833" t="s">
        <v>24</v>
      </c>
    </row>
    <row r="3834" spans="1:14" x14ac:dyDescent="0.25">
      <c r="A3834" t="s">
        <v>7315</v>
      </c>
      <c r="B3834" t="s">
        <v>7316</v>
      </c>
      <c r="C3834" t="s">
        <v>4122</v>
      </c>
      <c r="D3834" t="s">
        <v>21</v>
      </c>
      <c r="E3834">
        <v>98236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43418</v>
      </c>
      <c r="L3834" t="s">
        <v>26</v>
      </c>
      <c r="N3834" t="s">
        <v>24</v>
      </c>
    </row>
    <row r="3835" spans="1:14" x14ac:dyDescent="0.25">
      <c r="A3835" t="s">
        <v>7317</v>
      </c>
      <c r="B3835" t="s">
        <v>7318</v>
      </c>
      <c r="C3835" t="s">
        <v>4122</v>
      </c>
      <c r="D3835" t="s">
        <v>21</v>
      </c>
      <c r="E3835">
        <v>98236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43418</v>
      </c>
      <c r="L3835" t="s">
        <v>26</v>
      </c>
      <c r="N3835" t="s">
        <v>24</v>
      </c>
    </row>
    <row r="3836" spans="1:14" x14ac:dyDescent="0.25">
      <c r="A3836" t="s">
        <v>7319</v>
      </c>
      <c r="B3836" t="s">
        <v>7320</v>
      </c>
      <c r="C3836" t="s">
        <v>5280</v>
      </c>
      <c r="D3836" t="s">
        <v>21</v>
      </c>
      <c r="E3836">
        <v>98260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43418</v>
      </c>
      <c r="L3836" t="s">
        <v>26</v>
      </c>
      <c r="N3836" t="s">
        <v>24</v>
      </c>
    </row>
    <row r="3837" spans="1:14" x14ac:dyDescent="0.25">
      <c r="A3837" t="s">
        <v>7321</v>
      </c>
      <c r="B3837" t="s">
        <v>7322</v>
      </c>
      <c r="C3837" t="s">
        <v>1207</v>
      </c>
      <c r="D3837" t="s">
        <v>21</v>
      </c>
      <c r="E3837">
        <v>98249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43418</v>
      </c>
      <c r="L3837" t="s">
        <v>26</v>
      </c>
      <c r="N3837" t="s">
        <v>24</v>
      </c>
    </row>
    <row r="3838" spans="1:14" x14ac:dyDescent="0.25">
      <c r="A3838" t="s">
        <v>7323</v>
      </c>
      <c r="B3838" t="s">
        <v>7324</v>
      </c>
      <c r="C3838" t="s">
        <v>142</v>
      </c>
      <c r="D3838" t="s">
        <v>21</v>
      </c>
      <c r="E3838">
        <v>98902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43418</v>
      </c>
      <c r="L3838" t="s">
        <v>26</v>
      </c>
      <c r="N3838" t="s">
        <v>24</v>
      </c>
    </row>
    <row r="3839" spans="1:14" x14ac:dyDescent="0.25">
      <c r="A3839" t="s">
        <v>7325</v>
      </c>
      <c r="B3839" t="s">
        <v>7326</v>
      </c>
      <c r="C3839" t="s">
        <v>4122</v>
      </c>
      <c r="D3839" t="s">
        <v>21</v>
      </c>
      <c r="E3839">
        <v>98236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43418</v>
      </c>
      <c r="L3839" t="s">
        <v>26</v>
      </c>
      <c r="N3839" t="s">
        <v>24</v>
      </c>
    </row>
    <row r="3840" spans="1:14" x14ac:dyDescent="0.25">
      <c r="A3840" t="s">
        <v>4031</v>
      </c>
      <c r="B3840" t="s">
        <v>4032</v>
      </c>
      <c r="C3840" t="s">
        <v>293</v>
      </c>
      <c r="D3840" t="s">
        <v>21</v>
      </c>
      <c r="E3840">
        <v>98271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43418</v>
      </c>
      <c r="L3840" t="s">
        <v>26</v>
      </c>
      <c r="N3840" t="s">
        <v>24</v>
      </c>
    </row>
    <row r="3841" spans="1:14" x14ac:dyDescent="0.25">
      <c r="A3841" t="s">
        <v>7327</v>
      </c>
      <c r="B3841" t="s">
        <v>7328</v>
      </c>
      <c r="C3841" t="s">
        <v>5280</v>
      </c>
      <c r="D3841" t="s">
        <v>21</v>
      </c>
      <c r="E3841">
        <v>98260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43418</v>
      </c>
      <c r="L3841" t="s">
        <v>26</v>
      </c>
      <c r="N3841" t="s">
        <v>24</v>
      </c>
    </row>
    <row r="3842" spans="1:14" x14ac:dyDescent="0.25">
      <c r="A3842" t="s">
        <v>3660</v>
      </c>
      <c r="B3842" t="s">
        <v>3661</v>
      </c>
      <c r="C3842" t="s">
        <v>178</v>
      </c>
      <c r="D3842" t="s">
        <v>21</v>
      </c>
      <c r="E3842">
        <v>98944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43417</v>
      </c>
      <c r="L3842" t="s">
        <v>26</v>
      </c>
      <c r="N3842" t="s">
        <v>24</v>
      </c>
    </row>
    <row r="3843" spans="1:14" x14ac:dyDescent="0.25">
      <c r="A3843" t="s">
        <v>7329</v>
      </c>
      <c r="B3843" t="s">
        <v>7330</v>
      </c>
      <c r="C3843" t="s">
        <v>209</v>
      </c>
      <c r="D3843" t="s">
        <v>21</v>
      </c>
      <c r="E3843">
        <v>98030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43417</v>
      </c>
      <c r="L3843" t="s">
        <v>26</v>
      </c>
      <c r="N3843" t="s">
        <v>24</v>
      </c>
    </row>
    <row r="3844" spans="1:14" x14ac:dyDescent="0.25">
      <c r="A3844" t="s">
        <v>2851</v>
      </c>
      <c r="B3844" t="s">
        <v>2852</v>
      </c>
      <c r="C3844" t="s">
        <v>41</v>
      </c>
      <c r="D3844" t="s">
        <v>21</v>
      </c>
      <c r="E3844">
        <v>98158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43417</v>
      </c>
      <c r="L3844" t="s">
        <v>26</v>
      </c>
      <c r="N3844" t="s">
        <v>24</v>
      </c>
    </row>
    <row r="3845" spans="1:14" x14ac:dyDescent="0.25">
      <c r="A3845" t="s">
        <v>2853</v>
      </c>
      <c r="B3845" t="s">
        <v>2854</v>
      </c>
      <c r="C3845" t="s">
        <v>20</v>
      </c>
      <c r="D3845" t="s">
        <v>21</v>
      </c>
      <c r="E3845">
        <v>98158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43417</v>
      </c>
      <c r="L3845" t="s">
        <v>26</v>
      </c>
      <c r="N3845" t="s">
        <v>24</v>
      </c>
    </row>
    <row r="3846" spans="1:14" x14ac:dyDescent="0.25">
      <c r="A3846" t="s">
        <v>7331</v>
      </c>
      <c r="B3846" t="s">
        <v>7332</v>
      </c>
      <c r="C3846" t="s">
        <v>209</v>
      </c>
      <c r="D3846" t="s">
        <v>21</v>
      </c>
      <c r="E3846">
        <v>98030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43417</v>
      </c>
      <c r="L3846" t="s">
        <v>26</v>
      </c>
      <c r="N3846" t="s">
        <v>24</v>
      </c>
    </row>
    <row r="3847" spans="1:14" x14ac:dyDescent="0.25">
      <c r="A3847" t="s">
        <v>2558</v>
      </c>
      <c r="B3847" t="s">
        <v>7333</v>
      </c>
      <c r="C3847" t="s">
        <v>209</v>
      </c>
      <c r="D3847" t="s">
        <v>21</v>
      </c>
      <c r="E3847">
        <v>98031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43417</v>
      </c>
      <c r="L3847" t="s">
        <v>26</v>
      </c>
      <c r="N3847" t="s">
        <v>24</v>
      </c>
    </row>
    <row r="3848" spans="1:14" x14ac:dyDescent="0.25">
      <c r="A3848" t="s">
        <v>7334</v>
      </c>
      <c r="B3848" t="s">
        <v>7335</v>
      </c>
      <c r="C3848" t="s">
        <v>209</v>
      </c>
      <c r="D3848" t="s">
        <v>21</v>
      </c>
      <c r="E3848">
        <v>98030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43417</v>
      </c>
      <c r="L3848" t="s">
        <v>26</v>
      </c>
      <c r="N3848" t="s">
        <v>24</v>
      </c>
    </row>
    <row r="3849" spans="1:14" x14ac:dyDescent="0.25">
      <c r="A3849" t="s">
        <v>662</v>
      </c>
      <c r="B3849" t="s">
        <v>7336</v>
      </c>
      <c r="C3849" t="s">
        <v>377</v>
      </c>
      <c r="D3849" t="s">
        <v>21</v>
      </c>
      <c r="E3849">
        <v>98027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43417</v>
      </c>
      <c r="L3849" t="s">
        <v>26</v>
      </c>
      <c r="N3849" t="s">
        <v>24</v>
      </c>
    </row>
    <row r="3850" spans="1:14" x14ac:dyDescent="0.25">
      <c r="A3850" t="s">
        <v>7337</v>
      </c>
      <c r="B3850" t="s">
        <v>7338</v>
      </c>
      <c r="C3850" t="s">
        <v>236</v>
      </c>
      <c r="D3850" t="s">
        <v>21</v>
      </c>
      <c r="E3850">
        <v>98418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43417</v>
      </c>
      <c r="L3850" t="s">
        <v>26</v>
      </c>
      <c r="N3850" t="s">
        <v>24</v>
      </c>
    </row>
    <row r="3851" spans="1:14" x14ac:dyDescent="0.25">
      <c r="A3851" t="s">
        <v>7339</v>
      </c>
      <c r="B3851" t="s">
        <v>7340</v>
      </c>
      <c r="C3851" t="s">
        <v>236</v>
      </c>
      <c r="D3851" t="s">
        <v>21</v>
      </c>
      <c r="E3851">
        <v>98444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43417</v>
      </c>
      <c r="L3851" t="s">
        <v>26</v>
      </c>
      <c r="N3851" t="s">
        <v>24</v>
      </c>
    </row>
    <row r="3852" spans="1:14" x14ac:dyDescent="0.25">
      <c r="A3852" t="s">
        <v>7341</v>
      </c>
      <c r="B3852" t="s">
        <v>7342</v>
      </c>
      <c r="C3852" t="s">
        <v>454</v>
      </c>
      <c r="D3852" t="s">
        <v>21</v>
      </c>
      <c r="E3852">
        <v>98006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43417</v>
      </c>
      <c r="L3852" t="s">
        <v>26</v>
      </c>
      <c r="N3852" t="s">
        <v>24</v>
      </c>
    </row>
    <row r="3853" spans="1:14" x14ac:dyDescent="0.25">
      <c r="A3853" t="s">
        <v>7343</v>
      </c>
      <c r="B3853" t="s">
        <v>7344</v>
      </c>
      <c r="C3853" t="s">
        <v>454</v>
      </c>
      <c r="D3853" t="s">
        <v>21</v>
      </c>
      <c r="E3853">
        <v>98006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43417</v>
      </c>
      <c r="L3853" t="s">
        <v>26</v>
      </c>
      <c r="N3853" t="s">
        <v>24</v>
      </c>
    </row>
    <row r="3854" spans="1:14" x14ac:dyDescent="0.25">
      <c r="A3854" t="s">
        <v>7345</v>
      </c>
      <c r="B3854" t="s">
        <v>7346</v>
      </c>
      <c r="C3854" t="s">
        <v>236</v>
      </c>
      <c r="D3854" t="s">
        <v>21</v>
      </c>
      <c r="E3854">
        <v>98421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43417</v>
      </c>
      <c r="L3854" t="s">
        <v>26</v>
      </c>
      <c r="N3854" t="s">
        <v>24</v>
      </c>
    </row>
    <row r="3855" spans="1:14" x14ac:dyDescent="0.25">
      <c r="A3855" t="s">
        <v>7347</v>
      </c>
      <c r="B3855" t="s">
        <v>7348</v>
      </c>
      <c r="C3855" t="s">
        <v>209</v>
      </c>
      <c r="D3855" t="s">
        <v>21</v>
      </c>
      <c r="E3855">
        <v>98032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43417</v>
      </c>
      <c r="L3855" t="s">
        <v>26</v>
      </c>
      <c r="N3855" t="s">
        <v>24</v>
      </c>
    </row>
    <row r="3856" spans="1:14" x14ac:dyDescent="0.25">
      <c r="A3856" t="s">
        <v>7349</v>
      </c>
      <c r="B3856" t="s">
        <v>7350</v>
      </c>
      <c r="C3856" t="s">
        <v>142</v>
      </c>
      <c r="D3856" t="s">
        <v>21</v>
      </c>
      <c r="E3856">
        <v>98903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43417</v>
      </c>
      <c r="L3856" t="s">
        <v>26</v>
      </c>
      <c r="N3856" t="s">
        <v>24</v>
      </c>
    </row>
    <row r="3857" spans="1:14" x14ac:dyDescent="0.25">
      <c r="A3857" t="s">
        <v>7351</v>
      </c>
      <c r="B3857" t="s">
        <v>7352</v>
      </c>
      <c r="C3857" t="s">
        <v>236</v>
      </c>
      <c r="D3857" t="s">
        <v>21</v>
      </c>
      <c r="E3857">
        <v>98409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43417</v>
      </c>
      <c r="L3857" t="s">
        <v>26</v>
      </c>
      <c r="N3857" t="s">
        <v>24</v>
      </c>
    </row>
    <row r="3858" spans="1:14" x14ac:dyDescent="0.25">
      <c r="A3858" t="s">
        <v>7353</v>
      </c>
      <c r="B3858" t="s">
        <v>7354</v>
      </c>
      <c r="C3858" t="s">
        <v>41</v>
      </c>
      <c r="D3858" t="s">
        <v>21</v>
      </c>
      <c r="E3858">
        <v>98158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43417</v>
      </c>
      <c r="L3858" t="s">
        <v>26</v>
      </c>
      <c r="N3858" t="s">
        <v>24</v>
      </c>
    </row>
    <row r="3859" spans="1:14" x14ac:dyDescent="0.25">
      <c r="A3859" t="s">
        <v>7355</v>
      </c>
      <c r="B3859" t="s">
        <v>7356</v>
      </c>
      <c r="C3859" t="s">
        <v>41</v>
      </c>
      <c r="D3859" t="s">
        <v>21</v>
      </c>
      <c r="E3859">
        <v>98158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43417</v>
      </c>
      <c r="L3859" t="s">
        <v>26</v>
      </c>
      <c r="N3859" t="s">
        <v>24</v>
      </c>
    </row>
    <row r="3860" spans="1:14" x14ac:dyDescent="0.25">
      <c r="A3860" t="s">
        <v>2184</v>
      </c>
      <c r="B3860" t="s">
        <v>7357</v>
      </c>
      <c r="C3860" t="s">
        <v>209</v>
      </c>
      <c r="D3860" t="s">
        <v>21</v>
      </c>
      <c r="E3860">
        <v>98031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43417</v>
      </c>
      <c r="L3860" t="s">
        <v>26</v>
      </c>
      <c r="N3860" t="s">
        <v>24</v>
      </c>
    </row>
    <row r="3861" spans="1:14" x14ac:dyDescent="0.25">
      <c r="A3861" t="s">
        <v>7358</v>
      </c>
      <c r="B3861" t="s">
        <v>7359</v>
      </c>
      <c r="C3861" t="s">
        <v>7360</v>
      </c>
      <c r="D3861" t="s">
        <v>21</v>
      </c>
      <c r="E3861">
        <v>98595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43417</v>
      </c>
      <c r="L3861" t="s">
        <v>26</v>
      </c>
      <c r="N3861" t="s">
        <v>24</v>
      </c>
    </row>
    <row r="3862" spans="1:14" x14ac:dyDescent="0.25">
      <c r="A3862" t="s">
        <v>7361</v>
      </c>
      <c r="B3862" t="s">
        <v>7362</v>
      </c>
      <c r="C3862" t="s">
        <v>1558</v>
      </c>
      <c r="D3862" t="s">
        <v>21</v>
      </c>
      <c r="E3862">
        <v>98569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43417</v>
      </c>
      <c r="L3862" t="s">
        <v>26</v>
      </c>
      <c r="N3862" t="s">
        <v>24</v>
      </c>
    </row>
    <row r="3863" spans="1:14" x14ac:dyDescent="0.25">
      <c r="A3863" t="s">
        <v>77</v>
      </c>
      <c r="B3863" t="s">
        <v>7363</v>
      </c>
      <c r="C3863" t="s">
        <v>454</v>
      </c>
      <c r="D3863" t="s">
        <v>21</v>
      </c>
      <c r="E3863">
        <v>98006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43417</v>
      </c>
      <c r="L3863" t="s">
        <v>26</v>
      </c>
      <c r="N3863" t="s">
        <v>24</v>
      </c>
    </row>
    <row r="3864" spans="1:14" x14ac:dyDescent="0.25">
      <c r="A3864" t="s">
        <v>1052</v>
      </c>
      <c r="B3864" t="s">
        <v>7364</v>
      </c>
      <c r="C3864" t="s">
        <v>29</v>
      </c>
      <c r="D3864" t="s">
        <v>21</v>
      </c>
      <c r="E3864">
        <v>98801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43417</v>
      </c>
      <c r="L3864" t="s">
        <v>26</v>
      </c>
      <c r="N3864" t="s">
        <v>24</v>
      </c>
    </row>
    <row r="3865" spans="1:14" x14ac:dyDescent="0.25">
      <c r="A3865" t="s">
        <v>7365</v>
      </c>
      <c r="B3865" t="s">
        <v>7366</v>
      </c>
      <c r="C3865" t="s">
        <v>236</v>
      </c>
      <c r="D3865" t="s">
        <v>21</v>
      </c>
      <c r="E3865">
        <v>98444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43415</v>
      </c>
      <c r="L3865" t="s">
        <v>26</v>
      </c>
      <c r="N3865" t="s">
        <v>24</v>
      </c>
    </row>
    <row r="3866" spans="1:14" x14ac:dyDescent="0.25">
      <c r="A3866" t="s">
        <v>7367</v>
      </c>
      <c r="B3866" t="s">
        <v>7368</v>
      </c>
      <c r="C3866" t="s">
        <v>236</v>
      </c>
      <c r="D3866" t="s">
        <v>21</v>
      </c>
      <c r="E3866">
        <v>98405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43415</v>
      </c>
      <c r="L3866" t="s">
        <v>26</v>
      </c>
      <c r="N3866" t="s">
        <v>24</v>
      </c>
    </row>
    <row r="3867" spans="1:14" x14ac:dyDescent="0.25">
      <c r="A3867" t="s">
        <v>5185</v>
      </c>
      <c r="B3867" t="s">
        <v>7369</v>
      </c>
      <c r="C3867" t="s">
        <v>29</v>
      </c>
      <c r="D3867" t="s">
        <v>21</v>
      </c>
      <c r="E3867">
        <v>98801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43415</v>
      </c>
      <c r="L3867" t="s">
        <v>26</v>
      </c>
      <c r="N3867" t="s">
        <v>24</v>
      </c>
    </row>
    <row r="3868" spans="1:14" x14ac:dyDescent="0.25">
      <c r="A3868" t="s">
        <v>7370</v>
      </c>
      <c r="B3868" t="s">
        <v>7371</v>
      </c>
      <c r="C3868" t="s">
        <v>236</v>
      </c>
      <c r="D3868" t="s">
        <v>21</v>
      </c>
      <c r="E3868">
        <v>98407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43415</v>
      </c>
      <c r="L3868" t="s">
        <v>26</v>
      </c>
      <c r="N3868" t="s">
        <v>24</v>
      </c>
    </row>
    <row r="3869" spans="1:14" x14ac:dyDescent="0.25">
      <c r="A3869" t="s">
        <v>569</v>
      </c>
      <c r="B3869" t="s">
        <v>7372</v>
      </c>
      <c r="C3869" t="s">
        <v>236</v>
      </c>
      <c r="D3869" t="s">
        <v>21</v>
      </c>
      <c r="E3869">
        <v>98445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43415</v>
      </c>
      <c r="L3869" t="s">
        <v>26</v>
      </c>
      <c r="N3869" t="s">
        <v>24</v>
      </c>
    </row>
    <row r="3870" spans="1:14" x14ac:dyDescent="0.25">
      <c r="A3870" t="s">
        <v>7373</v>
      </c>
      <c r="B3870" t="s">
        <v>7374</v>
      </c>
      <c r="C3870" t="s">
        <v>236</v>
      </c>
      <c r="D3870" t="s">
        <v>21</v>
      </c>
      <c r="E3870">
        <v>98465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43415</v>
      </c>
      <c r="L3870" t="s">
        <v>26</v>
      </c>
      <c r="N3870" t="s">
        <v>24</v>
      </c>
    </row>
    <row r="3871" spans="1:14" x14ac:dyDescent="0.25">
      <c r="A3871" t="s">
        <v>242</v>
      </c>
      <c r="B3871" t="s">
        <v>7375</v>
      </c>
      <c r="C3871" t="s">
        <v>236</v>
      </c>
      <c r="D3871" t="s">
        <v>21</v>
      </c>
      <c r="E3871">
        <v>98406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43415</v>
      </c>
      <c r="L3871" t="s">
        <v>26</v>
      </c>
      <c r="N3871" t="s">
        <v>24</v>
      </c>
    </row>
    <row r="3872" spans="1:14" x14ac:dyDescent="0.25">
      <c r="A3872" t="s">
        <v>7376</v>
      </c>
      <c r="B3872" t="s">
        <v>7377</v>
      </c>
      <c r="C3872" t="s">
        <v>236</v>
      </c>
      <c r="D3872" t="s">
        <v>21</v>
      </c>
      <c r="E3872">
        <v>98402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43415</v>
      </c>
      <c r="L3872" t="s">
        <v>26</v>
      </c>
      <c r="N3872" t="s">
        <v>24</v>
      </c>
    </row>
    <row r="3873" spans="1:14" x14ac:dyDescent="0.25">
      <c r="A3873" t="s">
        <v>7378</v>
      </c>
      <c r="B3873" t="s">
        <v>7379</v>
      </c>
      <c r="C3873" t="s">
        <v>236</v>
      </c>
      <c r="D3873" t="s">
        <v>21</v>
      </c>
      <c r="E3873">
        <v>98407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43415</v>
      </c>
      <c r="L3873" t="s">
        <v>26</v>
      </c>
      <c r="N3873" t="s">
        <v>24</v>
      </c>
    </row>
    <row r="3874" spans="1:14" x14ac:dyDescent="0.25">
      <c r="A3874" t="s">
        <v>7380</v>
      </c>
      <c r="B3874" t="s">
        <v>7381</v>
      </c>
      <c r="C3874" t="s">
        <v>29</v>
      </c>
      <c r="D3874" t="s">
        <v>21</v>
      </c>
      <c r="E3874">
        <v>98801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43415</v>
      </c>
      <c r="L3874" t="s">
        <v>26</v>
      </c>
      <c r="N3874" t="s">
        <v>24</v>
      </c>
    </row>
    <row r="3875" spans="1:14" x14ac:dyDescent="0.25">
      <c r="A3875" t="s">
        <v>71</v>
      </c>
      <c r="B3875" t="s">
        <v>7382</v>
      </c>
      <c r="C3875" t="s">
        <v>29</v>
      </c>
      <c r="D3875" t="s">
        <v>21</v>
      </c>
      <c r="E3875">
        <v>98801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43415</v>
      </c>
      <c r="L3875" t="s">
        <v>26</v>
      </c>
      <c r="N3875" t="s">
        <v>24</v>
      </c>
    </row>
    <row r="3876" spans="1:14" x14ac:dyDescent="0.25">
      <c r="A3876" t="s">
        <v>7383</v>
      </c>
      <c r="B3876" t="s">
        <v>7384</v>
      </c>
      <c r="C3876" t="s">
        <v>529</v>
      </c>
      <c r="D3876" t="s">
        <v>21</v>
      </c>
      <c r="E3876">
        <v>98034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43414</v>
      </c>
      <c r="L3876" t="s">
        <v>26</v>
      </c>
      <c r="N3876" t="s">
        <v>24</v>
      </c>
    </row>
    <row r="3877" spans="1:14" x14ac:dyDescent="0.25">
      <c r="A3877" t="s">
        <v>7385</v>
      </c>
      <c r="B3877" t="s">
        <v>7386</v>
      </c>
      <c r="C3877" t="s">
        <v>41</v>
      </c>
      <c r="D3877" t="s">
        <v>21</v>
      </c>
      <c r="E3877">
        <v>98188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43414</v>
      </c>
      <c r="L3877" t="s">
        <v>26</v>
      </c>
      <c r="N3877" t="s">
        <v>24</v>
      </c>
    </row>
    <row r="3878" spans="1:14" x14ac:dyDescent="0.25">
      <c r="A3878" t="s">
        <v>7387</v>
      </c>
      <c r="B3878" t="s">
        <v>7388</v>
      </c>
      <c r="C3878" t="s">
        <v>529</v>
      </c>
      <c r="D3878" t="s">
        <v>21</v>
      </c>
      <c r="E3878">
        <v>98033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43414</v>
      </c>
      <c r="L3878" t="s">
        <v>26</v>
      </c>
      <c r="N3878" t="s">
        <v>24</v>
      </c>
    </row>
    <row r="3879" spans="1:14" x14ac:dyDescent="0.25">
      <c r="A3879" t="s">
        <v>2867</v>
      </c>
      <c r="B3879" t="s">
        <v>2868</v>
      </c>
      <c r="C3879" t="s">
        <v>309</v>
      </c>
      <c r="D3879" t="s">
        <v>21</v>
      </c>
      <c r="E3879">
        <v>98026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43413</v>
      </c>
      <c r="L3879" t="s">
        <v>26</v>
      </c>
      <c r="N3879" t="s">
        <v>24</v>
      </c>
    </row>
    <row r="3880" spans="1:14" x14ac:dyDescent="0.25">
      <c r="A3880" t="s">
        <v>7389</v>
      </c>
      <c r="B3880" t="s">
        <v>7390</v>
      </c>
      <c r="C3880" t="s">
        <v>529</v>
      </c>
      <c r="D3880" t="s">
        <v>21</v>
      </c>
      <c r="E3880">
        <v>98034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43413</v>
      </c>
      <c r="L3880" t="s">
        <v>26</v>
      </c>
      <c r="N3880" t="s">
        <v>24</v>
      </c>
    </row>
    <row r="3881" spans="1:14" x14ac:dyDescent="0.25">
      <c r="A3881" t="s">
        <v>7391</v>
      </c>
      <c r="B3881" t="s">
        <v>7392</v>
      </c>
      <c r="C3881" t="s">
        <v>632</v>
      </c>
      <c r="D3881" t="s">
        <v>21</v>
      </c>
      <c r="E3881">
        <v>98036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43413</v>
      </c>
      <c r="L3881" t="s">
        <v>26</v>
      </c>
      <c r="N3881" t="s">
        <v>24</v>
      </c>
    </row>
    <row r="3882" spans="1:14" x14ac:dyDescent="0.25">
      <c r="A3882" t="s">
        <v>3409</v>
      </c>
      <c r="B3882" t="s">
        <v>3410</v>
      </c>
      <c r="C3882" t="s">
        <v>782</v>
      </c>
      <c r="D3882" t="s">
        <v>21</v>
      </c>
      <c r="E3882">
        <v>98043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43413</v>
      </c>
      <c r="L3882" t="s">
        <v>26</v>
      </c>
      <c r="N3882" t="s">
        <v>24</v>
      </c>
    </row>
    <row r="3883" spans="1:14" x14ac:dyDescent="0.25">
      <c r="A3883" t="s">
        <v>7393</v>
      </c>
      <c r="B3883" t="s">
        <v>7394</v>
      </c>
      <c r="C3883" t="s">
        <v>377</v>
      </c>
      <c r="D3883" t="s">
        <v>21</v>
      </c>
      <c r="E3883">
        <v>98029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43413</v>
      </c>
      <c r="L3883" t="s">
        <v>26</v>
      </c>
      <c r="N3883" t="s">
        <v>24</v>
      </c>
    </row>
    <row r="3884" spans="1:14" x14ac:dyDescent="0.25">
      <c r="A3884" t="s">
        <v>7221</v>
      </c>
      <c r="B3884" t="s">
        <v>7395</v>
      </c>
      <c r="C3884" t="s">
        <v>632</v>
      </c>
      <c r="D3884" t="s">
        <v>21</v>
      </c>
      <c r="E3884">
        <v>98037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43413</v>
      </c>
      <c r="L3884" t="s">
        <v>26</v>
      </c>
      <c r="N3884" t="s">
        <v>24</v>
      </c>
    </row>
    <row r="3885" spans="1:14" x14ac:dyDescent="0.25">
      <c r="A3885" t="s">
        <v>7396</v>
      </c>
      <c r="B3885" t="s">
        <v>7397</v>
      </c>
      <c r="C3885" t="s">
        <v>454</v>
      </c>
      <c r="D3885" t="s">
        <v>21</v>
      </c>
      <c r="E3885">
        <v>98007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43413</v>
      </c>
      <c r="L3885" t="s">
        <v>26</v>
      </c>
      <c r="N3885" t="s">
        <v>24</v>
      </c>
    </row>
    <row r="3886" spans="1:14" x14ac:dyDescent="0.25">
      <c r="A3886" t="s">
        <v>7398</v>
      </c>
      <c r="B3886" t="s">
        <v>7399</v>
      </c>
      <c r="C3886" t="s">
        <v>529</v>
      </c>
      <c r="D3886" t="s">
        <v>21</v>
      </c>
      <c r="E3886">
        <v>98034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43413</v>
      </c>
      <c r="L3886" t="s">
        <v>26</v>
      </c>
      <c r="N3886" t="s">
        <v>24</v>
      </c>
    </row>
    <row r="3887" spans="1:14" x14ac:dyDescent="0.25">
      <c r="A3887" t="s">
        <v>7400</v>
      </c>
      <c r="B3887" t="s">
        <v>7401</v>
      </c>
      <c r="C3887" t="s">
        <v>632</v>
      </c>
      <c r="D3887" t="s">
        <v>21</v>
      </c>
      <c r="E3887">
        <v>98037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43413</v>
      </c>
      <c r="L3887" t="s">
        <v>26</v>
      </c>
      <c r="N3887" t="s">
        <v>24</v>
      </c>
    </row>
    <row r="3888" spans="1:14" x14ac:dyDescent="0.25">
      <c r="A3888" t="s">
        <v>1748</v>
      </c>
      <c r="B3888" t="s">
        <v>7402</v>
      </c>
      <c r="C3888" t="s">
        <v>286</v>
      </c>
      <c r="D3888" t="s">
        <v>21</v>
      </c>
      <c r="E3888">
        <v>98501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43413</v>
      </c>
      <c r="L3888" t="s">
        <v>26</v>
      </c>
      <c r="N3888" t="s">
        <v>24</v>
      </c>
    </row>
    <row r="3889" spans="1:14" x14ac:dyDescent="0.25">
      <c r="A3889" t="s">
        <v>7403</v>
      </c>
      <c r="B3889" t="s">
        <v>7404</v>
      </c>
      <c r="C3889" t="s">
        <v>286</v>
      </c>
      <c r="D3889" t="s">
        <v>21</v>
      </c>
      <c r="E3889">
        <v>98502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43412</v>
      </c>
      <c r="L3889" t="s">
        <v>26</v>
      </c>
      <c r="N3889" t="s">
        <v>24</v>
      </c>
    </row>
    <row r="3890" spans="1:14" x14ac:dyDescent="0.25">
      <c r="A3890" t="s">
        <v>7405</v>
      </c>
      <c r="B3890" t="s">
        <v>7406</v>
      </c>
      <c r="C3890" t="s">
        <v>492</v>
      </c>
      <c r="D3890" t="s">
        <v>21</v>
      </c>
      <c r="E3890">
        <v>98516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43412</v>
      </c>
      <c r="L3890" t="s">
        <v>26</v>
      </c>
      <c r="N3890" t="s">
        <v>24</v>
      </c>
    </row>
    <row r="3891" spans="1:14" x14ac:dyDescent="0.25">
      <c r="A3891" t="s">
        <v>7407</v>
      </c>
      <c r="B3891" t="s">
        <v>7408</v>
      </c>
      <c r="C3891" t="s">
        <v>286</v>
      </c>
      <c r="D3891" t="s">
        <v>21</v>
      </c>
      <c r="E3891">
        <v>98502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43412</v>
      </c>
      <c r="L3891" t="s">
        <v>26</v>
      </c>
      <c r="N3891" t="s">
        <v>24</v>
      </c>
    </row>
    <row r="3892" spans="1:14" x14ac:dyDescent="0.25">
      <c r="A3892" t="s">
        <v>7409</v>
      </c>
      <c r="B3892" t="s">
        <v>7410</v>
      </c>
      <c r="C3892" t="s">
        <v>286</v>
      </c>
      <c r="D3892" t="s">
        <v>21</v>
      </c>
      <c r="E3892">
        <v>98506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43412</v>
      </c>
      <c r="L3892" t="s">
        <v>26</v>
      </c>
      <c r="N3892" t="s">
        <v>24</v>
      </c>
    </row>
    <row r="3893" spans="1:14" x14ac:dyDescent="0.25">
      <c r="A3893" t="s">
        <v>3405</v>
      </c>
      <c r="B3893" t="s">
        <v>3406</v>
      </c>
      <c r="C3893" t="s">
        <v>20</v>
      </c>
      <c r="D3893" t="s">
        <v>21</v>
      </c>
      <c r="E3893">
        <v>98136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43412</v>
      </c>
      <c r="L3893" t="s">
        <v>26</v>
      </c>
      <c r="N3893" t="s">
        <v>24</v>
      </c>
    </row>
    <row r="3894" spans="1:14" x14ac:dyDescent="0.25">
      <c r="A3894" t="s">
        <v>7411</v>
      </c>
      <c r="B3894" t="s">
        <v>7412</v>
      </c>
      <c r="C3894" t="s">
        <v>7413</v>
      </c>
      <c r="D3894" t="s">
        <v>21</v>
      </c>
      <c r="E3894">
        <v>98238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43412</v>
      </c>
      <c r="L3894" t="s">
        <v>26</v>
      </c>
      <c r="N3894" t="s">
        <v>24</v>
      </c>
    </row>
    <row r="3895" spans="1:14" x14ac:dyDescent="0.25">
      <c r="A3895" t="s">
        <v>2228</v>
      </c>
      <c r="B3895" t="s">
        <v>7414</v>
      </c>
      <c r="C3895" t="s">
        <v>619</v>
      </c>
      <c r="D3895" t="s">
        <v>21</v>
      </c>
      <c r="E3895">
        <v>98072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43412</v>
      </c>
      <c r="L3895" t="s">
        <v>26</v>
      </c>
      <c r="N3895" t="s">
        <v>24</v>
      </c>
    </row>
    <row r="3896" spans="1:14" x14ac:dyDescent="0.25">
      <c r="A3896" t="s">
        <v>2693</v>
      </c>
      <c r="B3896" t="s">
        <v>7415</v>
      </c>
      <c r="C3896" t="s">
        <v>492</v>
      </c>
      <c r="D3896" t="s">
        <v>21</v>
      </c>
      <c r="E3896">
        <v>98503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43412</v>
      </c>
      <c r="L3896" t="s">
        <v>26</v>
      </c>
      <c r="N3896" t="s">
        <v>24</v>
      </c>
    </row>
    <row r="3897" spans="1:14" x14ac:dyDescent="0.25">
      <c r="A3897" t="s">
        <v>7417</v>
      </c>
      <c r="B3897" t="s">
        <v>7418</v>
      </c>
      <c r="C3897" t="s">
        <v>492</v>
      </c>
      <c r="D3897" t="s">
        <v>21</v>
      </c>
      <c r="E3897">
        <v>98516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43412</v>
      </c>
      <c r="L3897" t="s">
        <v>26</v>
      </c>
      <c r="N3897" t="s">
        <v>24</v>
      </c>
    </row>
    <row r="3898" spans="1:14" x14ac:dyDescent="0.25">
      <c r="A3898" t="s">
        <v>7419</v>
      </c>
      <c r="B3898" t="s">
        <v>7420</v>
      </c>
      <c r="C3898" t="s">
        <v>286</v>
      </c>
      <c r="D3898" t="s">
        <v>21</v>
      </c>
      <c r="E3898">
        <v>98503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43412</v>
      </c>
      <c r="L3898" t="s">
        <v>26</v>
      </c>
      <c r="N3898" t="s">
        <v>24</v>
      </c>
    </row>
    <row r="3899" spans="1:14" x14ac:dyDescent="0.25">
      <c r="A3899" t="s">
        <v>7422</v>
      </c>
      <c r="B3899" t="s">
        <v>7423</v>
      </c>
      <c r="C3899" t="s">
        <v>3173</v>
      </c>
      <c r="D3899" t="s">
        <v>21</v>
      </c>
      <c r="E3899">
        <v>98282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43412</v>
      </c>
      <c r="L3899" t="s">
        <v>26</v>
      </c>
      <c r="N3899" t="s">
        <v>24</v>
      </c>
    </row>
    <row r="3900" spans="1:14" x14ac:dyDescent="0.25">
      <c r="A3900" t="s">
        <v>3770</v>
      </c>
      <c r="B3900" t="s">
        <v>3771</v>
      </c>
      <c r="C3900" t="s">
        <v>1203</v>
      </c>
      <c r="D3900" t="s">
        <v>21</v>
      </c>
      <c r="E3900">
        <v>98059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43412</v>
      </c>
      <c r="L3900" t="s">
        <v>26</v>
      </c>
      <c r="N3900" t="s">
        <v>24</v>
      </c>
    </row>
    <row r="3901" spans="1:14" x14ac:dyDescent="0.25">
      <c r="A3901" t="s">
        <v>244</v>
      </c>
      <c r="B3901" t="s">
        <v>7424</v>
      </c>
      <c r="C3901" t="s">
        <v>286</v>
      </c>
      <c r="D3901" t="s">
        <v>21</v>
      </c>
      <c r="E3901">
        <v>98516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43412</v>
      </c>
      <c r="L3901" t="s">
        <v>26</v>
      </c>
      <c r="N3901" t="s">
        <v>24</v>
      </c>
    </row>
    <row r="3902" spans="1:14" x14ac:dyDescent="0.25">
      <c r="A3902" t="s">
        <v>818</v>
      </c>
      <c r="B3902" t="s">
        <v>2858</v>
      </c>
      <c r="C3902" t="s">
        <v>20</v>
      </c>
      <c r="D3902" t="s">
        <v>21</v>
      </c>
      <c r="E3902">
        <v>98116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43412</v>
      </c>
      <c r="L3902" t="s">
        <v>26</v>
      </c>
      <c r="N3902" t="s">
        <v>24</v>
      </c>
    </row>
    <row r="3903" spans="1:14" x14ac:dyDescent="0.25">
      <c r="A3903" t="s">
        <v>3312</v>
      </c>
      <c r="B3903" t="s">
        <v>3313</v>
      </c>
      <c r="C3903" t="s">
        <v>224</v>
      </c>
      <c r="D3903" t="s">
        <v>21</v>
      </c>
      <c r="E3903">
        <v>98177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43412</v>
      </c>
      <c r="L3903" t="s">
        <v>26</v>
      </c>
      <c r="N3903" t="s">
        <v>24</v>
      </c>
    </row>
    <row r="3904" spans="1:14" x14ac:dyDescent="0.25">
      <c r="A3904" t="s">
        <v>7428</v>
      </c>
      <c r="B3904" t="s">
        <v>7429</v>
      </c>
      <c r="C3904" t="s">
        <v>492</v>
      </c>
      <c r="D3904" t="s">
        <v>21</v>
      </c>
      <c r="E3904">
        <v>98516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43412</v>
      </c>
      <c r="L3904" t="s">
        <v>26</v>
      </c>
      <c r="N3904" t="s">
        <v>24</v>
      </c>
    </row>
    <row r="3905" spans="1:14" x14ac:dyDescent="0.25">
      <c r="A3905" t="s">
        <v>1295</v>
      </c>
      <c r="B3905" t="s">
        <v>7430</v>
      </c>
      <c r="C3905" t="s">
        <v>286</v>
      </c>
      <c r="D3905" t="s">
        <v>21</v>
      </c>
      <c r="E3905">
        <v>98502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43412</v>
      </c>
      <c r="L3905" t="s">
        <v>26</v>
      </c>
      <c r="N3905" t="s">
        <v>24</v>
      </c>
    </row>
    <row r="3906" spans="1:14" x14ac:dyDescent="0.25">
      <c r="A3906" t="s">
        <v>7431</v>
      </c>
      <c r="B3906" t="s">
        <v>7432</v>
      </c>
      <c r="C3906" t="s">
        <v>454</v>
      </c>
      <c r="D3906" t="s">
        <v>21</v>
      </c>
      <c r="E3906">
        <v>98006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43412</v>
      </c>
      <c r="L3906" t="s">
        <v>26</v>
      </c>
      <c r="N3906" t="s">
        <v>24</v>
      </c>
    </row>
    <row r="3907" spans="1:14" x14ac:dyDescent="0.25">
      <c r="A3907" t="s">
        <v>7434</v>
      </c>
      <c r="B3907" t="s">
        <v>7435</v>
      </c>
      <c r="C3907" t="s">
        <v>286</v>
      </c>
      <c r="D3907" t="s">
        <v>21</v>
      </c>
      <c r="E3907">
        <v>98501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43412</v>
      </c>
      <c r="L3907" t="s">
        <v>26</v>
      </c>
      <c r="N3907" t="s">
        <v>24</v>
      </c>
    </row>
    <row r="3908" spans="1:14" x14ac:dyDescent="0.25">
      <c r="A3908" t="s">
        <v>7437</v>
      </c>
      <c r="B3908" t="s">
        <v>7438</v>
      </c>
      <c r="C3908" t="s">
        <v>286</v>
      </c>
      <c r="D3908" t="s">
        <v>21</v>
      </c>
      <c r="E3908">
        <v>98502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43412</v>
      </c>
      <c r="L3908" t="s">
        <v>26</v>
      </c>
      <c r="N3908" t="s">
        <v>24</v>
      </c>
    </row>
    <row r="3909" spans="1:14" x14ac:dyDescent="0.25">
      <c r="A3909" t="s">
        <v>688</v>
      </c>
      <c r="B3909" t="s">
        <v>7439</v>
      </c>
      <c r="C3909" t="s">
        <v>286</v>
      </c>
      <c r="D3909" t="s">
        <v>21</v>
      </c>
      <c r="E3909">
        <v>98502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43412</v>
      </c>
      <c r="L3909" t="s">
        <v>26</v>
      </c>
      <c r="N3909" t="s">
        <v>24</v>
      </c>
    </row>
    <row r="3910" spans="1:14" x14ac:dyDescent="0.25">
      <c r="A3910" t="s">
        <v>77</v>
      </c>
      <c r="B3910" t="s">
        <v>7440</v>
      </c>
      <c r="C3910" t="s">
        <v>492</v>
      </c>
      <c r="D3910" t="s">
        <v>21</v>
      </c>
      <c r="E3910">
        <v>98503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43412</v>
      </c>
      <c r="L3910" t="s">
        <v>26</v>
      </c>
      <c r="N3910" t="s">
        <v>24</v>
      </c>
    </row>
    <row r="3911" spans="1:14" x14ac:dyDescent="0.25">
      <c r="A3911" t="s">
        <v>556</v>
      </c>
      <c r="B3911" t="s">
        <v>7441</v>
      </c>
      <c r="C3911" t="s">
        <v>268</v>
      </c>
      <c r="D3911" t="s">
        <v>21</v>
      </c>
      <c r="E3911">
        <v>98168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43412</v>
      </c>
      <c r="L3911" t="s">
        <v>26</v>
      </c>
      <c r="N3911" t="s">
        <v>24</v>
      </c>
    </row>
    <row r="3912" spans="1:14" x14ac:dyDescent="0.25">
      <c r="A3912" t="s">
        <v>7442</v>
      </c>
      <c r="B3912" t="s">
        <v>7443</v>
      </c>
      <c r="C3912" t="s">
        <v>246</v>
      </c>
      <c r="D3912" t="s">
        <v>21</v>
      </c>
      <c r="E3912">
        <v>98311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43411</v>
      </c>
      <c r="L3912" t="s">
        <v>26</v>
      </c>
      <c r="N3912" t="s">
        <v>24</v>
      </c>
    </row>
    <row r="3913" spans="1:14" x14ac:dyDescent="0.25">
      <c r="A3913" t="s">
        <v>7444</v>
      </c>
      <c r="B3913" t="s">
        <v>7445</v>
      </c>
      <c r="C3913" t="s">
        <v>2244</v>
      </c>
      <c r="D3913" t="s">
        <v>21</v>
      </c>
      <c r="E3913">
        <v>98370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43411</v>
      </c>
      <c r="L3913" t="s">
        <v>26</v>
      </c>
      <c r="N3913" t="s">
        <v>24</v>
      </c>
    </row>
    <row r="3914" spans="1:14" x14ac:dyDescent="0.25">
      <c r="A3914" t="s">
        <v>7446</v>
      </c>
      <c r="B3914" t="s">
        <v>7447</v>
      </c>
      <c r="C3914" t="s">
        <v>407</v>
      </c>
      <c r="D3914" t="s">
        <v>21</v>
      </c>
      <c r="E3914">
        <v>98604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43411</v>
      </c>
      <c r="L3914" t="s">
        <v>26</v>
      </c>
      <c r="N3914" t="s">
        <v>24</v>
      </c>
    </row>
    <row r="3915" spans="1:14" x14ac:dyDescent="0.25">
      <c r="A3915" t="s">
        <v>2228</v>
      </c>
      <c r="B3915" t="s">
        <v>7448</v>
      </c>
      <c r="C3915" t="s">
        <v>20</v>
      </c>
      <c r="D3915" t="s">
        <v>21</v>
      </c>
      <c r="E3915">
        <v>98133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43411</v>
      </c>
      <c r="L3915" t="s">
        <v>26</v>
      </c>
      <c r="N3915" t="s">
        <v>24</v>
      </c>
    </row>
    <row r="3916" spans="1:14" x14ac:dyDescent="0.25">
      <c r="A3916" t="s">
        <v>3337</v>
      </c>
      <c r="B3916" t="s">
        <v>3338</v>
      </c>
      <c r="C3916" t="s">
        <v>1691</v>
      </c>
      <c r="D3916" t="s">
        <v>21</v>
      </c>
      <c r="E3916">
        <v>98368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43411</v>
      </c>
      <c r="L3916" t="s">
        <v>26</v>
      </c>
      <c r="N3916" t="s">
        <v>24</v>
      </c>
    </row>
    <row r="3917" spans="1:14" x14ac:dyDescent="0.25">
      <c r="A3917" t="s">
        <v>7449</v>
      </c>
      <c r="B3917" t="s">
        <v>7450</v>
      </c>
      <c r="C3917" t="s">
        <v>398</v>
      </c>
      <c r="D3917" t="s">
        <v>21</v>
      </c>
      <c r="E3917">
        <v>98606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43411</v>
      </c>
      <c r="L3917" t="s">
        <v>26</v>
      </c>
      <c r="N3917" t="s">
        <v>24</v>
      </c>
    </row>
    <row r="3918" spans="1:14" x14ac:dyDescent="0.25">
      <c r="A3918" t="s">
        <v>242</v>
      </c>
      <c r="B3918" t="s">
        <v>7451</v>
      </c>
      <c r="C3918" t="s">
        <v>407</v>
      </c>
      <c r="D3918" t="s">
        <v>21</v>
      </c>
      <c r="E3918">
        <v>98604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43411</v>
      </c>
      <c r="L3918" t="s">
        <v>26</v>
      </c>
      <c r="N3918" t="s">
        <v>24</v>
      </c>
    </row>
    <row r="3919" spans="1:14" x14ac:dyDescent="0.25">
      <c r="A3919" t="s">
        <v>7452</v>
      </c>
      <c r="B3919" t="s">
        <v>7453</v>
      </c>
      <c r="C3919" t="s">
        <v>660</v>
      </c>
      <c r="D3919" t="s">
        <v>21</v>
      </c>
      <c r="E3919">
        <v>98383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43411</v>
      </c>
      <c r="L3919" t="s">
        <v>26</v>
      </c>
      <c r="N3919" t="s">
        <v>24</v>
      </c>
    </row>
    <row r="3920" spans="1:14" x14ac:dyDescent="0.25">
      <c r="A3920" t="s">
        <v>7454</v>
      </c>
      <c r="B3920" t="s">
        <v>7455</v>
      </c>
      <c r="C3920" t="s">
        <v>660</v>
      </c>
      <c r="D3920" t="s">
        <v>21</v>
      </c>
      <c r="E3920">
        <v>98383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43411</v>
      </c>
      <c r="L3920" t="s">
        <v>26</v>
      </c>
      <c r="N3920" t="s">
        <v>24</v>
      </c>
    </row>
    <row r="3921" spans="1:14" x14ac:dyDescent="0.25">
      <c r="A3921" t="s">
        <v>3284</v>
      </c>
      <c r="B3921" t="s">
        <v>3285</v>
      </c>
      <c r="C3921" t="s">
        <v>215</v>
      </c>
      <c r="D3921" t="s">
        <v>21</v>
      </c>
      <c r="E3921">
        <v>98003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43411</v>
      </c>
      <c r="L3921" t="s">
        <v>26</v>
      </c>
      <c r="N3921" t="s">
        <v>24</v>
      </c>
    </row>
    <row r="3922" spans="1:14" x14ac:dyDescent="0.25">
      <c r="A3922" t="s">
        <v>3196</v>
      </c>
      <c r="B3922" t="s">
        <v>7456</v>
      </c>
      <c r="C3922" t="s">
        <v>4399</v>
      </c>
      <c r="D3922" t="s">
        <v>21</v>
      </c>
      <c r="E3922">
        <v>98110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43411</v>
      </c>
      <c r="L3922" t="s">
        <v>26</v>
      </c>
      <c r="N3922" t="s">
        <v>24</v>
      </c>
    </row>
    <row r="3923" spans="1:14" x14ac:dyDescent="0.25">
      <c r="A3923" t="s">
        <v>7457</v>
      </c>
      <c r="B3923" t="s">
        <v>7458</v>
      </c>
      <c r="C3923" t="s">
        <v>407</v>
      </c>
      <c r="D3923" t="s">
        <v>21</v>
      </c>
      <c r="E3923">
        <v>98604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43411</v>
      </c>
      <c r="L3923" t="s">
        <v>26</v>
      </c>
      <c r="N3923" t="s">
        <v>24</v>
      </c>
    </row>
    <row r="3924" spans="1:14" x14ac:dyDescent="0.25">
      <c r="A3924" t="s">
        <v>7459</v>
      </c>
      <c r="B3924" t="s">
        <v>7460</v>
      </c>
      <c r="C3924" t="s">
        <v>266</v>
      </c>
      <c r="D3924" t="s">
        <v>21</v>
      </c>
      <c r="E3924">
        <v>98002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43411</v>
      </c>
      <c r="L3924" t="s">
        <v>26</v>
      </c>
      <c r="N3924" t="s">
        <v>24</v>
      </c>
    </row>
    <row r="3925" spans="1:14" x14ac:dyDescent="0.25">
      <c r="A3925" t="s">
        <v>7461</v>
      </c>
      <c r="B3925" t="s">
        <v>7462</v>
      </c>
      <c r="C3925" t="s">
        <v>660</v>
      </c>
      <c r="D3925" t="s">
        <v>21</v>
      </c>
      <c r="E3925">
        <v>98383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43411</v>
      </c>
      <c r="L3925" t="s">
        <v>26</v>
      </c>
      <c r="N3925" t="s">
        <v>24</v>
      </c>
    </row>
    <row r="3926" spans="1:14" x14ac:dyDescent="0.25">
      <c r="A3926" t="s">
        <v>77</v>
      </c>
      <c r="B3926" t="s">
        <v>7463</v>
      </c>
      <c r="C3926" t="s">
        <v>2244</v>
      </c>
      <c r="D3926" t="s">
        <v>21</v>
      </c>
      <c r="E3926">
        <v>98370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43411</v>
      </c>
      <c r="L3926" t="s">
        <v>26</v>
      </c>
      <c r="N3926" t="s">
        <v>24</v>
      </c>
    </row>
    <row r="3927" spans="1:14" x14ac:dyDescent="0.25">
      <c r="A3927" t="s">
        <v>77</v>
      </c>
      <c r="B3927" t="s">
        <v>7464</v>
      </c>
      <c r="C3927" t="s">
        <v>660</v>
      </c>
      <c r="D3927" t="s">
        <v>21</v>
      </c>
      <c r="E3927">
        <v>98383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43411</v>
      </c>
      <c r="L3927" t="s">
        <v>26</v>
      </c>
      <c r="N3927" t="s">
        <v>24</v>
      </c>
    </row>
    <row r="3928" spans="1:14" x14ac:dyDescent="0.25">
      <c r="A3928" t="s">
        <v>7465</v>
      </c>
      <c r="B3928" t="s">
        <v>7466</v>
      </c>
      <c r="C3928" t="s">
        <v>4399</v>
      </c>
      <c r="D3928" t="s">
        <v>21</v>
      </c>
      <c r="E3928">
        <v>98110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43411</v>
      </c>
      <c r="L3928" t="s">
        <v>26</v>
      </c>
      <c r="N3928" t="s">
        <v>24</v>
      </c>
    </row>
    <row r="3929" spans="1:14" x14ac:dyDescent="0.25">
      <c r="A3929" t="s">
        <v>3451</v>
      </c>
      <c r="B3929" t="s">
        <v>3452</v>
      </c>
      <c r="C3929" t="s">
        <v>261</v>
      </c>
      <c r="D3929" t="s">
        <v>21</v>
      </c>
      <c r="E3929">
        <v>99218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43410</v>
      </c>
      <c r="L3929" t="s">
        <v>26</v>
      </c>
      <c r="N3929" t="s">
        <v>24</v>
      </c>
    </row>
    <row r="3930" spans="1:14" x14ac:dyDescent="0.25">
      <c r="A3930" t="s">
        <v>7467</v>
      </c>
      <c r="B3930" t="s">
        <v>7468</v>
      </c>
      <c r="C3930" t="s">
        <v>108</v>
      </c>
      <c r="D3930" t="s">
        <v>21</v>
      </c>
      <c r="E3930">
        <v>98208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43410</v>
      </c>
      <c r="L3930" t="s">
        <v>26</v>
      </c>
      <c r="N3930" t="s">
        <v>24</v>
      </c>
    </row>
    <row r="3931" spans="1:14" x14ac:dyDescent="0.25">
      <c r="A3931" t="s">
        <v>111</v>
      </c>
      <c r="B3931" t="s">
        <v>7469</v>
      </c>
      <c r="C3931" t="s">
        <v>1566</v>
      </c>
      <c r="D3931" t="s">
        <v>21</v>
      </c>
      <c r="E3931">
        <v>98520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43410</v>
      </c>
      <c r="L3931" t="s">
        <v>26</v>
      </c>
      <c r="N3931" t="s">
        <v>24</v>
      </c>
    </row>
    <row r="3932" spans="1:14" x14ac:dyDescent="0.25">
      <c r="A3932" t="s">
        <v>7470</v>
      </c>
      <c r="B3932" t="s">
        <v>7471</v>
      </c>
      <c r="C3932" t="s">
        <v>261</v>
      </c>
      <c r="D3932" t="s">
        <v>21</v>
      </c>
      <c r="E3932">
        <v>99207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43410</v>
      </c>
      <c r="L3932" t="s">
        <v>26</v>
      </c>
      <c r="N3932" t="s">
        <v>24</v>
      </c>
    </row>
    <row r="3933" spans="1:14" x14ac:dyDescent="0.25">
      <c r="A3933" t="s">
        <v>3676</v>
      </c>
      <c r="B3933" t="s">
        <v>3677</v>
      </c>
      <c r="C3933" t="s">
        <v>56</v>
      </c>
      <c r="D3933" t="s">
        <v>21</v>
      </c>
      <c r="E3933">
        <v>99354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43410</v>
      </c>
      <c r="L3933" t="s">
        <v>26</v>
      </c>
      <c r="N3933" t="s">
        <v>24</v>
      </c>
    </row>
    <row r="3934" spans="1:14" x14ac:dyDescent="0.25">
      <c r="A3934" t="s">
        <v>7472</v>
      </c>
      <c r="B3934" t="s">
        <v>7473</v>
      </c>
      <c r="C3934" t="s">
        <v>151</v>
      </c>
      <c r="D3934" t="s">
        <v>21</v>
      </c>
      <c r="E3934">
        <v>98499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43410</v>
      </c>
      <c r="L3934" t="s">
        <v>26</v>
      </c>
      <c r="N3934" t="s">
        <v>24</v>
      </c>
    </row>
    <row r="3935" spans="1:14" x14ac:dyDescent="0.25">
      <c r="A3935" t="s">
        <v>1795</v>
      </c>
      <c r="B3935" t="s">
        <v>7474</v>
      </c>
      <c r="C3935" t="s">
        <v>286</v>
      </c>
      <c r="D3935" t="s">
        <v>21</v>
      </c>
      <c r="E3935">
        <v>98501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43410</v>
      </c>
      <c r="L3935" t="s">
        <v>26</v>
      </c>
      <c r="N3935" t="s">
        <v>24</v>
      </c>
    </row>
    <row r="3936" spans="1:14" x14ac:dyDescent="0.25">
      <c r="A3936" t="s">
        <v>7475</v>
      </c>
      <c r="B3936" t="s">
        <v>7476</v>
      </c>
      <c r="C3936" t="s">
        <v>1558</v>
      </c>
      <c r="D3936" t="s">
        <v>21</v>
      </c>
      <c r="E3936">
        <v>98569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43410</v>
      </c>
      <c r="L3936" t="s">
        <v>26</v>
      </c>
      <c r="N3936" t="s">
        <v>24</v>
      </c>
    </row>
    <row r="3937" spans="1:14" x14ac:dyDescent="0.25">
      <c r="A3937" t="s">
        <v>7477</v>
      </c>
      <c r="B3937" t="s">
        <v>7478</v>
      </c>
      <c r="C3937" t="s">
        <v>7479</v>
      </c>
      <c r="D3937" t="s">
        <v>21</v>
      </c>
      <c r="E3937">
        <v>98547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43410</v>
      </c>
      <c r="L3937" t="s">
        <v>26</v>
      </c>
      <c r="N3937" t="s">
        <v>24</v>
      </c>
    </row>
    <row r="3938" spans="1:14" x14ac:dyDescent="0.25">
      <c r="A3938" t="s">
        <v>7480</v>
      </c>
      <c r="B3938" t="s">
        <v>7481</v>
      </c>
      <c r="C3938" t="s">
        <v>1558</v>
      </c>
      <c r="D3938" t="s">
        <v>21</v>
      </c>
      <c r="E3938">
        <v>98569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43410</v>
      </c>
      <c r="L3938" t="s">
        <v>26</v>
      </c>
      <c r="N3938" t="s">
        <v>24</v>
      </c>
    </row>
    <row r="3939" spans="1:14" x14ac:dyDescent="0.25">
      <c r="A3939" t="s">
        <v>7482</v>
      </c>
      <c r="B3939" t="s">
        <v>7483</v>
      </c>
      <c r="C3939" t="s">
        <v>108</v>
      </c>
      <c r="D3939" t="s">
        <v>21</v>
      </c>
      <c r="E3939">
        <v>98208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43410</v>
      </c>
      <c r="L3939" t="s">
        <v>26</v>
      </c>
      <c r="N3939" t="s">
        <v>24</v>
      </c>
    </row>
    <row r="3940" spans="1:14" x14ac:dyDescent="0.25">
      <c r="A3940" t="s">
        <v>581</v>
      </c>
      <c r="B3940" t="s">
        <v>7484</v>
      </c>
      <c r="C3940" t="s">
        <v>261</v>
      </c>
      <c r="D3940" t="s">
        <v>21</v>
      </c>
      <c r="E3940">
        <v>99207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43410</v>
      </c>
      <c r="L3940" t="s">
        <v>26</v>
      </c>
      <c r="N3940" t="s">
        <v>24</v>
      </c>
    </row>
    <row r="3941" spans="1:14" x14ac:dyDescent="0.25">
      <c r="A3941" t="s">
        <v>242</v>
      </c>
      <c r="B3941" t="s">
        <v>2366</v>
      </c>
      <c r="C3941" t="s">
        <v>1397</v>
      </c>
      <c r="D3941" t="s">
        <v>21</v>
      </c>
      <c r="E3941">
        <v>99037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43410</v>
      </c>
      <c r="L3941" t="s">
        <v>26</v>
      </c>
      <c r="N3941" t="s">
        <v>24</v>
      </c>
    </row>
    <row r="3942" spans="1:14" x14ac:dyDescent="0.25">
      <c r="A3942" t="s">
        <v>4354</v>
      </c>
      <c r="B3942" t="s">
        <v>7485</v>
      </c>
      <c r="C3942" t="s">
        <v>3762</v>
      </c>
      <c r="D3942" t="s">
        <v>21</v>
      </c>
      <c r="E3942">
        <v>98501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43410</v>
      </c>
      <c r="L3942" t="s">
        <v>26</v>
      </c>
      <c r="N3942" t="s">
        <v>24</v>
      </c>
    </row>
    <row r="3943" spans="1:14" x14ac:dyDescent="0.25">
      <c r="A3943" t="s">
        <v>7486</v>
      </c>
      <c r="B3943" t="s">
        <v>7487</v>
      </c>
      <c r="C3943" t="s">
        <v>7360</v>
      </c>
      <c r="D3943" t="s">
        <v>21</v>
      </c>
      <c r="E3943">
        <v>98595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43410</v>
      </c>
      <c r="L3943" t="s">
        <v>26</v>
      </c>
      <c r="N3943" t="s">
        <v>24</v>
      </c>
    </row>
    <row r="3944" spans="1:14" x14ac:dyDescent="0.25">
      <c r="A3944" t="s">
        <v>7488</v>
      </c>
      <c r="B3944" t="s">
        <v>7489</v>
      </c>
      <c r="C3944" t="s">
        <v>7360</v>
      </c>
      <c r="D3944" t="s">
        <v>21</v>
      </c>
      <c r="E3944">
        <v>98595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43410</v>
      </c>
      <c r="L3944" t="s">
        <v>26</v>
      </c>
      <c r="N3944" t="s">
        <v>24</v>
      </c>
    </row>
    <row r="3945" spans="1:14" x14ac:dyDescent="0.25">
      <c r="A3945" t="s">
        <v>7490</v>
      </c>
      <c r="B3945" t="s">
        <v>7491</v>
      </c>
      <c r="C3945" t="s">
        <v>7360</v>
      </c>
      <c r="D3945" t="s">
        <v>21</v>
      </c>
      <c r="E3945">
        <v>98595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43410</v>
      </c>
      <c r="L3945" t="s">
        <v>26</v>
      </c>
      <c r="N3945" t="s">
        <v>24</v>
      </c>
    </row>
    <row r="3946" spans="1:14" x14ac:dyDescent="0.25">
      <c r="A3946" t="s">
        <v>2904</v>
      </c>
      <c r="B3946" t="s">
        <v>7492</v>
      </c>
      <c r="C3946" t="s">
        <v>261</v>
      </c>
      <c r="D3946" t="s">
        <v>21</v>
      </c>
      <c r="E3946">
        <v>99207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43410</v>
      </c>
      <c r="L3946" t="s">
        <v>26</v>
      </c>
      <c r="N3946" t="s">
        <v>24</v>
      </c>
    </row>
    <row r="3947" spans="1:14" x14ac:dyDescent="0.25">
      <c r="A3947" t="s">
        <v>7493</v>
      </c>
      <c r="B3947" t="s">
        <v>7494</v>
      </c>
      <c r="C3947" t="s">
        <v>261</v>
      </c>
      <c r="D3947" t="s">
        <v>21</v>
      </c>
      <c r="E3947">
        <v>99207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43410</v>
      </c>
      <c r="L3947" t="s">
        <v>26</v>
      </c>
      <c r="N3947" t="s">
        <v>24</v>
      </c>
    </row>
    <row r="3948" spans="1:14" x14ac:dyDescent="0.25">
      <c r="A3948" t="s">
        <v>1110</v>
      </c>
      <c r="B3948" t="s">
        <v>7495</v>
      </c>
      <c r="C3948" t="s">
        <v>108</v>
      </c>
      <c r="D3948" t="s">
        <v>21</v>
      </c>
      <c r="E3948">
        <v>98204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43410</v>
      </c>
      <c r="L3948" t="s">
        <v>26</v>
      </c>
      <c r="N3948" t="s">
        <v>24</v>
      </c>
    </row>
    <row r="3949" spans="1:14" x14ac:dyDescent="0.25">
      <c r="A3949" t="s">
        <v>7496</v>
      </c>
      <c r="B3949" t="s">
        <v>7497</v>
      </c>
      <c r="C3949" t="s">
        <v>132</v>
      </c>
      <c r="D3949" t="s">
        <v>21</v>
      </c>
      <c r="E3949">
        <v>99301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43410</v>
      </c>
      <c r="L3949" t="s">
        <v>26</v>
      </c>
      <c r="N3949" t="s">
        <v>24</v>
      </c>
    </row>
    <row r="3950" spans="1:14" x14ac:dyDescent="0.25">
      <c r="A3950" t="s">
        <v>7498</v>
      </c>
      <c r="B3950" t="s">
        <v>7499</v>
      </c>
      <c r="C3950" t="s">
        <v>261</v>
      </c>
      <c r="D3950" t="s">
        <v>21</v>
      </c>
      <c r="E3950">
        <v>99202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43410</v>
      </c>
      <c r="L3950" t="s">
        <v>26</v>
      </c>
      <c r="N3950" t="s">
        <v>24</v>
      </c>
    </row>
    <row r="3951" spans="1:14" x14ac:dyDescent="0.25">
      <c r="A3951" t="s">
        <v>7500</v>
      </c>
      <c r="B3951" t="s">
        <v>7501</v>
      </c>
      <c r="C3951" t="s">
        <v>261</v>
      </c>
      <c r="D3951" t="s">
        <v>21</v>
      </c>
      <c r="E3951">
        <v>99218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43410</v>
      </c>
      <c r="L3951" t="s">
        <v>26</v>
      </c>
      <c r="N3951" t="s">
        <v>24</v>
      </c>
    </row>
    <row r="3952" spans="1:14" x14ac:dyDescent="0.25">
      <c r="A3952" t="s">
        <v>7502</v>
      </c>
      <c r="B3952" t="s">
        <v>7503</v>
      </c>
      <c r="C3952" t="s">
        <v>7479</v>
      </c>
      <c r="D3952" t="s">
        <v>21</v>
      </c>
      <c r="E3952">
        <v>98547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43410</v>
      </c>
      <c r="L3952" t="s">
        <v>26</v>
      </c>
      <c r="N3952" t="s">
        <v>24</v>
      </c>
    </row>
    <row r="3953" spans="1:14" x14ac:dyDescent="0.25">
      <c r="A3953" t="s">
        <v>3319</v>
      </c>
      <c r="B3953" t="s">
        <v>3320</v>
      </c>
      <c r="C3953" t="s">
        <v>3321</v>
      </c>
      <c r="D3953" t="s">
        <v>21</v>
      </c>
      <c r="E3953">
        <v>99030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43410</v>
      </c>
      <c r="L3953" t="s">
        <v>26</v>
      </c>
      <c r="N3953" t="s">
        <v>24</v>
      </c>
    </row>
    <row r="3954" spans="1:14" x14ac:dyDescent="0.25">
      <c r="A3954" t="s">
        <v>7504</v>
      </c>
      <c r="B3954" t="s">
        <v>7505</v>
      </c>
      <c r="C3954" t="s">
        <v>261</v>
      </c>
      <c r="D3954" t="s">
        <v>21</v>
      </c>
      <c r="E3954">
        <v>99207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43410</v>
      </c>
      <c r="L3954" t="s">
        <v>26</v>
      </c>
      <c r="N3954" t="s">
        <v>24</v>
      </c>
    </row>
    <row r="3955" spans="1:14" x14ac:dyDescent="0.25">
      <c r="A3955" t="s">
        <v>1425</v>
      </c>
      <c r="B3955" t="s">
        <v>3326</v>
      </c>
      <c r="C3955" t="s">
        <v>261</v>
      </c>
      <c r="D3955" t="s">
        <v>21</v>
      </c>
      <c r="E3955">
        <v>99223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43410</v>
      </c>
      <c r="L3955" t="s">
        <v>26</v>
      </c>
      <c r="N3955" t="s">
        <v>24</v>
      </c>
    </row>
    <row r="3956" spans="1:14" x14ac:dyDescent="0.25">
      <c r="A3956" t="s">
        <v>2218</v>
      </c>
      <c r="B3956" t="s">
        <v>2219</v>
      </c>
      <c r="C3956" t="s">
        <v>2039</v>
      </c>
      <c r="D3956" t="s">
        <v>21</v>
      </c>
      <c r="E3956">
        <v>99157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43409</v>
      </c>
      <c r="L3956" t="s">
        <v>26</v>
      </c>
      <c r="N3956" t="s">
        <v>24</v>
      </c>
    </row>
    <row r="3957" spans="1:14" x14ac:dyDescent="0.25">
      <c r="A3957" t="s">
        <v>7506</v>
      </c>
      <c r="B3957" t="s">
        <v>7507</v>
      </c>
      <c r="C3957" t="s">
        <v>1691</v>
      </c>
      <c r="D3957" t="s">
        <v>21</v>
      </c>
      <c r="E3957">
        <v>98368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43409</v>
      </c>
      <c r="L3957" t="s">
        <v>26</v>
      </c>
      <c r="N3957" t="s">
        <v>24</v>
      </c>
    </row>
    <row r="3958" spans="1:14" x14ac:dyDescent="0.25">
      <c r="A3958" t="s">
        <v>1483</v>
      </c>
      <c r="B3958" t="s">
        <v>1484</v>
      </c>
      <c r="C3958" t="s">
        <v>266</v>
      </c>
      <c r="D3958" t="s">
        <v>21</v>
      </c>
      <c r="E3958">
        <v>98002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43409</v>
      </c>
      <c r="L3958" t="s">
        <v>26</v>
      </c>
      <c r="N3958" t="s">
        <v>24</v>
      </c>
    </row>
    <row r="3959" spans="1:14" x14ac:dyDescent="0.25">
      <c r="A3959" t="s">
        <v>7508</v>
      </c>
      <c r="B3959" t="s">
        <v>7509</v>
      </c>
      <c r="C3959" t="s">
        <v>1691</v>
      </c>
      <c r="D3959" t="s">
        <v>21</v>
      </c>
      <c r="E3959">
        <v>98368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43409</v>
      </c>
      <c r="L3959" t="s">
        <v>26</v>
      </c>
      <c r="N3959" t="s">
        <v>24</v>
      </c>
    </row>
    <row r="3960" spans="1:14" x14ac:dyDescent="0.25">
      <c r="A3960" t="s">
        <v>111</v>
      </c>
      <c r="B3960" t="s">
        <v>3262</v>
      </c>
      <c r="C3960" t="s">
        <v>266</v>
      </c>
      <c r="D3960" t="s">
        <v>21</v>
      </c>
      <c r="E3960">
        <v>98002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43409</v>
      </c>
      <c r="L3960" t="s">
        <v>26</v>
      </c>
      <c r="N3960" t="s">
        <v>24</v>
      </c>
    </row>
    <row r="3961" spans="1:14" x14ac:dyDescent="0.25">
      <c r="A3961" t="s">
        <v>7510</v>
      </c>
      <c r="B3961" t="s">
        <v>7511</v>
      </c>
      <c r="C3961" t="s">
        <v>7512</v>
      </c>
      <c r="D3961" t="s">
        <v>21</v>
      </c>
      <c r="E3961">
        <v>98303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43409</v>
      </c>
      <c r="L3961" t="s">
        <v>26</v>
      </c>
      <c r="N3961" t="s">
        <v>24</v>
      </c>
    </row>
    <row r="3962" spans="1:14" x14ac:dyDescent="0.25">
      <c r="A3962" t="s">
        <v>2693</v>
      </c>
      <c r="B3962" t="s">
        <v>3490</v>
      </c>
      <c r="C3962" t="s">
        <v>246</v>
      </c>
      <c r="D3962" t="s">
        <v>21</v>
      </c>
      <c r="E3962">
        <v>98310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43409</v>
      </c>
      <c r="L3962" t="s">
        <v>26</v>
      </c>
      <c r="N3962" t="s">
        <v>24</v>
      </c>
    </row>
    <row r="3963" spans="1:14" x14ac:dyDescent="0.25">
      <c r="A3963" t="s">
        <v>3770</v>
      </c>
      <c r="B3963" t="s">
        <v>7513</v>
      </c>
      <c r="C3963" t="s">
        <v>1691</v>
      </c>
      <c r="D3963" t="s">
        <v>21</v>
      </c>
      <c r="E3963">
        <v>98368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43409</v>
      </c>
      <c r="L3963" t="s">
        <v>26</v>
      </c>
      <c r="N3963" t="s">
        <v>24</v>
      </c>
    </row>
    <row r="3964" spans="1:14" x14ac:dyDescent="0.25">
      <c r="A3964" t="s">
        <v>154</v>
      </c>
      <c r="B3964" t="s">
        <v>3036</v>
      </c>
      <c r="C3964" t="s">
        <v>108</v>
      </c>
      <c r="D3964" t="s">
        <v>21</v>
      </c>
      <c r="E3964">
        <v>98203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43409</v>
      </c>
      <c r="L3964" t="s">
        <v>26</v>
      </c>
      <c r="N3964" t="s">
        <v>24</v>
      </c>
    </row>
    <row r="3965" spans="1:14" x14ac:dyDescent="0.25">
      <c r="A3965" t="s">
        <v>468</v>
      </c>
      <c r="B3965" t="s">
        <v>469</v>
      </c>
      <c r="C3965" t="s">
        <v>470</v>
      </c>
      <c r="D3965" t="s">
        <v>21</v>
      </c>
      <c r="E3965">
        <v>98166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43409</v>
      </c>
      <c r="L3965" t="s">
        <v>26</v>
      </c>
      <c r="N3965" t="s">
        <v>24</v>
      </c>
    </row>
    <row r="3966" spans="1:14" x14ac:dyDescent="0.25">
      <c r="A3966" t="s">
        <v>7514</v>
      </c>
      <c r="B3966" t="s">
        <v>7515</v>
      </c>
      <c r="C3966" t="s">
        <v>3296</v>
      </c>
      <c r="D3966" t="s">
        <v>21</v>
      </c>
      <c r="E3966">
        <v>99171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43409</v>
      </c>
      <c r="L3966" t="s">
        <v>26</v>
      </c>
      <c r="N3966" t="s">
        <v>24</v>
      </c>
    </row>
    <row r="3967" spans="1:14" x14ac:dyDescent="0.25">
      <c r="A3967" t="s">
        <v>405</v>
      </c>
      <c r="B3967" t="s">
        <v>3283</v>
      </c>
      <c r="C3967" t="s">
        <v>215</v>
      </c>
      <c r="D3967" t="s">
        <v>21</v>
      </c>
      <c r="E3967">
        <v>98023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43409</v>
      </c>
      <c r="L3967" t="s">
        <v>26</v>
      </c>
      <c r="N3967" t="s">
        <v>24</v>
      </c>
    </row>
    <row r="3968" spans="1:14" x14ac:dyDescent="0.25">
      <c r="A3968" t="s">
        <v>7516</v>
      </c>
      <c r="B3968" t="s">
        <v>7517</v>
      </c>
      <c r="C3968" t="s">
        <v>1691</v>
      </c>
      <c r="D3968" t="s">
        <v>21</v>
      </c>
      <c r="E3968">
        <v>98368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43409</v>
      </c>
      <c r="L3968" t="s">
        <v>26</v>
      </c>
      <c r="N3968" t="s">
        <v>24</v>
      </c>
    </row>
    <row r="3969" spans="1:14" x14ac:dyDescent="0.25">
      <c r="A3969" t="s">
        <v>7518</v>
      </c>
      <c r="B3969" t="s">
        <v>7519</v>
      </c>
      <c r="C3969" t="s">
        <v>261</v>
      </c>
      <c r="D3969" t="s">
        <v>21</v>
      </c>
      <c r="E3969">
        <v>99208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43408</v>
      </c>
      <c r="L3969" t="s">
        <v>26</v>
      </c>
      <c r="N3969" t="s">
        <v>24</v>
      </c>
    </row>
    <row r="3970" spans="1:14" x14ac:dyDescent="0.25">
      <c r="A3970" t="s">
        <v>7520</v>
      </c>
      <c r="B3970" t="s">
        <v>7521</v>
      </c>
      <c r="C3970" t="s">
        <v>261</v>
      </c>
      <c r="D3970" t="s">
        <v>21</v>
      </c>
      <c r="E3970">
        <v>99208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43408</v>
      </c>
      <c r="L3970" t="s">
        <v>26</v>
      </c>
      <c r="N3970" t="s">
        <v>24</v>
      </c>
    </row>
    <row r="3971" spans="1:14" x14ac:dyDescent="0.25">
      <c r="A3971" t="s">
        <v>7522</v>
      </c>
      <c r="B3971" t="s">
        <v>7523</v>
      </c>
      <c r="C3971" t="s">
        <v>261</v>
      </c>
      <c r="D3971" t="s">
        <v>21</v>
      </c>
      <c r="E3971">
        <v>99218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43408</v>
      </c>
      <c r="L3971" t="s">
        <v>26</v>
      </c>
      <c r="N3971" t="s">
        <v>24</v>
      </c>
    </row>
    <row r="3972" spans="1:14" x14ac:dyDescent="0.25">
      <c r="A3972" t="s">
        <v>7524</v>
      </c>
      <c r="B3972" t="s">
        <v>7525</v>
      </c>
      <c r="C3972" t="s">
        <v>261</v>
      </c>
      <c r="D3972" t="s">
        <v>21</v>
      </c>
      <c r="E3972">
        <v>99203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43408</v>
      </c>
      <c r="L3972" t="s">
        <v>26</v>
      </c>
      <c r="N3972" t="s">
        <v>24</v>
      </c>
    </row>
    <row r="3973" spans="1:14" x14ac:dyDescent="0.25">
      <c r="A3973" t="s">
        <v>7526</v>
      </c>
      <c r="B3973" t="s">
        <v>7527</v>
      </c>
      <c r="C3973" t="s">
        <v>261</v>
      </c>
      <c r="D3973" t="s">
        <v>21</v>
      </c>
      <c r="E3973">
        <v>99207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43408</v>
      </c>
      <c r="L3973" t="s">
        <v>26</v>
      </c>
      <c r="N3973" t="s">
        <v>24</v>
      </c>
    </row>
    <row r="3974" spans="1:14" x14ac:dyDescent="0.25">
      <c r="A3974" t="s">
        <v>7528</v>
      </c>
      <c r="B3974" t="s">
        <v>7529</v>
      </c>
      <c r="C3974" t="s">
        <v>2641</v>
      </c>
      <c r="D3974" t="s">
        <v>21</v>
      </c>
      <c r="E3974">
        <v>98844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43408</v>
      </c>
      <c r="L3974" t="s">
        <v>26</v>
      </c>
      <c r="N3974" t="s">
        <v>24</v>
      </c>
    </row>
    <row r="3975" spans="1:14" x14ac:dyDescent="0.25">
      <c r="A3975" t="s">
        <v>7530</v>
      </c>
      <c r="B3975" t="s">
        <v>7531</v>
      </c>
      <c r="C3975" t="s">
        <v>2641</v>
      </c>
      <c r="D3975" t="s">
        <v>21</v>
      </c>
      <c r="E3975">
        <v>98844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43408</v>
      </c>
      <c r="L3975" t="s">
        <v>26</v>
      </c>
      <c r="N3975" t="s">
        <v>24</v>
      </c>
    </row>
    <row r="3976" spans="1:14" x14ac:dyDescent="0.25">
      <c r="A3976" t="s">
        <v>7532</v>
      </c>
      <c r="B3976" t="s">
        <v>7533</v>
      </c>
      <c r="C3976" t="s">
        <v>7534</v>
      </c>
      <c r="D3976" t="s">
        <v>21</v>
      </c>
      <c r="E3976">
        <v>99170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43408</v>
      </c>
      <c r="L3976" t="s">
        <v>26</v>
      </c>
      <c r="N3976" t="s">
        <v>24</v>
      </c>
    </row>
    <row r="3977" spans="1:14" x14ac:dyDescent="0.25">
      <c r="A3977" t="s">
        <v>7535</v>
      </c>
      <c r="B3977" t="s">
        <v>7536</v>
      </c>
      <c r="C3977" t="s">
        <v>1798</v>
      </c>
      <c r="D3977" t="s">
        <v>21</v>
      </c>
      <c r="E3977">
        <v>98841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43408</v>
      </c>
      <c r="L3977" t="s">
        <v>26</v>
      </c>
      <c r="N3977" t="s">
        <v>24</v>
      </c>
    </row>
    <row r="3978" spans="1:14" x14ac:dyDescent="0.25">
      <c r="A3978" t="s">
        <v>7537</v>
      </c>
      <c r="B3978" t="s">
        <v>7538</v>
      </c>
      <c r="C3978" t="s">
        <v>7539</v>
      </c>
      <c r="D3978" t="s">
        <v>21</v>
      </c>
      <c r="E3978">
        <v>99031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43408</v>
      </c>
      <c r="L3978" t="s">
        <v>26</v>
      </c>
      <c r="N3978" t="s">
        <v>24</v>
      </c>
    </row>
    <row r="3979" spans="1:14" x14ac:dyDescent="0.25">
      <c r="A3979" t="s">
        <v>7540</v>
      </c>
      <c r="B3979" t="s">
        <v>7541</v>
      </c>
      <c r="C3979" t="s">
        <v>1907</v>
      </c>
      <c r="D3979" t="s">
        <v>21</v>
      </c>
      <c r="E3979">
        <v>98855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43408</v>
      </c>
      <c r="L3979" t="s">
        <v>26</v>
      </c>
      <c r="N3979" t="s">
        <v>24</v>
      </c>
    </row>
    <row r="3980" spans="1:14" x14ac:dyDescent="0.25">
      <c r="A3980" t="s">
        <v>7542</v>
      </c>
      <c r="B3980" t="s">
        <v>7543</v>
      </c>
      <c r="C3980" t="s">
        <v>236</v>
      </c>
      <c r="D3980" t="s">
        <v>21</v>
      </c>
      <c r="E3980">
        <v>98443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43406</v>
      </c>
      <c r="L3980" t="s">
        <v>26</v>
      </c>
      <c r="N3980" t="s">
        <v>24</v>
      </c>
    </row>
    <row r="3981" spans="1:14" x14ac:dyDescent="0.25">
      <c r="A3981" t="s">
        <v>7544</v>
      </c>
      <c r="B3981" t="s">
        <v>7545</v>
      </c>
      <c r="C3981" t="s">
        <v>236</v>
      </c>
      <c r="D3981" t="s">
        <v>21</v>
      </c>
      <c r="E3981">
        <v>98404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43405</v>
      </c>
      <c r="L3981" t="s">
        <v>26</v>
      </c>
      <c r="N3981" t="s">
        <v>24</v>
      </c>
    </row>
    <row r="3982" spans="1:14" x14ac:dyDescent="0.25">
      <c r="A3982" t="s">
        <v>242</v>
      </c>
      <c r="B3982" t="s">
        <v>7547</v>
      </c>
      <c r="C3982" t="s">
        <v>1498</v>
      </c>
      <c r="D3982" t="s">
        <v>21</v>
      </c>
      <c r="E3982">
        <v>98329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43405</v>
      </c>
      <c r="L3982" t="s">
        <v>26</v>
      </c>
      <c r="N3982" t="s">
        <v>24</v>
      </c>
    </row>
    <row r="3983" spans="1:14" x14ac:dyDescent="0.25">
      <c r="A3983" t="s">
        <v>7552</v>
      </c>
      <c r="B3983" t="s">
        <v>7553</v>
      </c>
      <c r="C3983" t="s">
        <v>1387</v>
      </c>
      <c r="D3983" t="s">
        <v>21</v>
      </c>
      <c r="E3983">
        <v>98424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43405</v>
      </c>
      <c r="L3983" t="s">
        <v>26</v>
      </c>
      <c r="N3983" t="s">
        <v>24</v>
      </c>
    </row>
    <row r="3984" spans="1:14" x14ac:dyDescent="0.25">
      <c r="A3984" t="s">
        <v>5596</v>
      </c>
      <c r="B3984" t="s">
        <v>7558</v>
      </c>
      <c r="C3984" t="s">
        <v>1387</v>
      </c>
      <c r="D3984" t="s">
        <v>21</v>
      </c>
      <c r="E3984">
        <v>98424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43405</v>
      </c>
      <c r="L3984" t="s">
        <v>26</v>
      </c>
      <c r="N3984" t="s">
        <v>24</v>
      </c>
    </row>
    <row r="3985" spans="1:14" x14ac:dyDescent="0.25">
      <c r="A3985" t="s">
        <v>3157</v>
      </c>
      <c r="B3985" t="s">
        <v>3158</v>
      </c>
      <c r="C3985" t="s">
        <v>34</v>
      </c>
      <c r="D3985" t="s">
        <v>21</v>
      </c>
      <c r="E3985">
        <v>98665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43404</v>
      </c>
      <c r="L3985" t="s">
        <v>26</v>
      </c>
      <c r="N3985" t="s">
        <v>24</v>
      </c>
    </row>
    <row r="3986" spans="1:14" x14ac:dyDescent="0.25">
      <c r="A3986" t="s">
        <v>3301</v>
      </c>
      <c r="B3986" t="s">
        <v>3302</v>
      </c>
      <c r="C3986" t="s">
        <v>34</v>
      </c>
      <c r="D3986" t="s">
        <v>21</v>
      </c>
      <c r="E3986">
        <v>98662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43404</v>
      </c>
      <c r="L3986" t="s">
        <v>26</v>
      </c>
      <c r="N3986" t="s">
        <v>24</v>
      </c>
    </row>
    <row r="3987" spans="1:14" x14ac:dyDescent="0.25">
      <c r="A3987" t="s">
        <v>7559</v>
      </c>
      <c r="B3987" t="s">
        <v>7560</v>
      </c>
      <c r="C3987" t="s">
        <v>20</v>
      </c>
      <c r="D3987" t="s">
        <v>21</v>
      </c>
      <c r="E3987">
        <v>98178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43404</v>
      </c>
      <c r="L3987" t="s">
        <v>26</v>
      </c>
      <c r="N3987" t="s">
        <v>24</v>
      </c>
    </row>
    <row r="3988" spans="1:14" x14ac:dyDescent="0.25">
      <c r="A3988" t="s">
        <v>7561</v>
      </c>
      <c r="B3988" t="s">
        <v>7562</v>
      </c>
      <c r="C3988" t="s">
        <v>142</v>
      </c>
      <c r="D3988" t="s">
        <v>21</v>
      </c>
      <c r="E3988">
        <v>98908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43404</v>
      </c>
      <c r="L3988" t="s">
        <v>26</v>
      </c>
      <c r="N3988" t="s">
        <v>24</v>
      </c>
    </row>
    <row r="3989" spans="1:14" x14ac:dyDescent="0.25">
      <c r="A3989" t="s">
        <v>7563</v>
      </c>
      <c r="B3989" t="s">
        <v>7564</v>
      </c>
      <c r="C3989" t="s">
        <v>142</v>
      </c>
      <c r="D3989" t="s">
        <v>21</v>
      </c>
      <c r="E3989">
        <v>98903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43404</v>
      </c>
      <c r="L3989" t="s">
        <v>26</v>
      </c>
      <c r="N3989" t="s">
        <v>24</v>
      </c>
    </row>
    <row r="3990" spans="1:14" x14ac:dyDescent="0.25">
      <c r="A3990" t="s">
        <v>2993</v>
      </c>
      <c r="B3990" t="s">
        <v>7565</v>
      </c>
      <c r="C3990" t="s">
        <v>142</v>
      </c>
      <c r="D3990" t="s">
        <v>21</v>
      </c>
      <c r="E3990">
        <v>98903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43404</v>
      </c>
      <c r="L3990" t="s">
        <v>26</v>
      </c>
      <c r="N3990" t="s">
        <v>24</v>
      </c>
    </row>
    <row r="3991" spans="1:14" x14ac:dyDescent="0.25">
      <c r="A3991" t="s">
        <v>7566</v>
      </c>
      <c r="B3991" t="s">
        <v>7567</v>
      </c>
      <c r="C3991" t="s">
        <v>142</v>
      </c>
      <c r="D3991" t="s">
        <v>21</v>
      </c>
      <c r="E3991">
        <v>98901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43404</v>
      </c>
      <c r="L3991" t="s">
        <v>26</v>
      </c>
      <c r="N3991" t="s">
        <v>24</v>
      </c>
    </row>
    <row r="3992" spans="1:14" x14ac:dyDescent="0.25">
      <c r="A3992" t="s">
        <v>7568</v>
      </c>
      <c r="B3992" t="s">
        <v>7569</v>
      </c>
      <c r="C3992" t="s">
        <v>142</v>
      </c>
      <c r="D3992" t="s">
        <v>21</v>
      </c>
      <c r="E3992">
        <v>98901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43404</v>
      </c>
      <c r="L3992" t="s">
        <v>26</v>
      </c>
      <c r="N3992" t="s">
        <v>24</v>
      </c>
    </row>
    <row r="3993" spans="1:14" x14ac:dyDescent="0.25">
      <c r="A3993" t="s">
        <v>3738</v>
      </c>
      <c r="B3993" t="s">
        <v>3739</v>
      </c>
      <c r="C3993" t="s">
        <v>614</v>
      </c>
      <c r="D3993" t="s">
        <v>21</v>
      </c>
      <c r="E3993">
        <v>98674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43404</v>
      </c>
      <c r="L3993" t="s">
        <v>26</v>
      </c>
      <c r="N3993" t="s">
        <v>24</v>
      </c>
    </row>
    <row r="3994" spans="1:14" x14ac:dyDescent="0.25">
      <c r="A3994" t="s">
        <v>607</v>
      </c>
      <c r="B3994" t="s">
        <v>7570</v>
      </c>
      <c r="C3994" t="s">
        <v>20</v>
      </c>
      <c r="D3994" t="s">
        <v>21</v>
      </c>
      <c r="E3994">
        <v>98144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43404</v>
      </c>
      <c r="L3994" t="s">
        <v>26</v>
      </c>
      <c r="N3994" t="s">
        <v>24</v>
      </c>
    </row>
    <row r="3995" spans="1:14" x14ac:dyDescent="0.25">
      <c r="A3995" t="s">
        <v>242</v>
      </c>
      <c r="B3995" t="s">
        <v>402</v>
      </c>
      <c r="C3995" t="s">
        <v>403</v>
      </c>
      <c r="D3995" t="s">
        <v>21</v>
      </c>
      <c r="E3995">
        <v>98611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43404</v>
      </c>
      <c r="L3995" t="s">
        <v>26</v>
      </c>
      <c r="N3995" t="s">
        <v>24</v>
      </c>
    </row>
    <row r="3996" spans="1:14" x14ac:dyDescent="0.25">
      <c r="A3996" t="s">
        <v>1417</v>
      </c>
      <c r="B3996" t="s">
        <v>7571</v>
      </c>
      <c r="C3996" t="s">
        <v>142</v>
      </c>
      <c r="D3996" t="s">
        <v>21</v>
      </c>
      <c r="E3996">
        <v>98908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43404</v>
      </c>
      <c r="L3996" t="s">
        <v>26</v>
      </c>
      <c r="N3996" t="s">
        <v>24</v>
      </c>
    </row>
    <row r="3997" spans="1:14" x14ac:dyDescent="0.25">
      <c r="A3997" t="s">
        <v>3426</v>
      </c>
      <c r="B3997" t="s">
        <v>3427</v>
      </c>
      <c r="C3997" t="s">
        <v>20</v>
      </c>
      <c r="D3997" t="s">
        <v>21</v>
      </c>
      <c r="E3997">
        <v>98126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43404</v>
      </c>
      <c r="L3997" t="s">
        <v>26</v>
      </c>
      <c r="N3997" t="s">
        <v>24</v>
      </c>
    </row>
    <row r="3998" spans="1:14" x14ac:dyDescent="0.25">
      <c r="A3998" t="s">
        <v>2964</v>
      </c>
      <c r="B3998" t="s">
        <v>2965</v>
      </c>
      <c r="C3998" t="s">
        <v>519</v>
      </c>
      <c r="D3998" t="s">
        <v>21</v>
      </c>
      <c r="E3998">
        <v>98671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43404</v>
      </c>
      <c r="L3998" t="s">
        <v>26</v>
      </c>
      <c r="N3998" t="s">
        <v>24</v>
      </c>
    </row>
    <row r="3999" spans="1:14" x14ac:dyDescent="0.25">
      <c r="A3999" t="s">
        <v>7572</v>
      </c>
      <c r="B3999" t="s">
        <v>7573</v>
      </c>
      <c r="C3999" t="s">
        <v>20</v>
      </c>
      <c r="D3999" t="s">
        <v>21</v>
      </c>
      <c r="E3999">
        <v>98133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43404</v>
      </c>
      <c r="L3999" t="s">
        <v>26</v>
      </c>
      <c r="N3999" t="s">
        <v>24</v>
      </c>
    </row>
    <row r="4000" spans="1:14" x14ac:dyDescent="0.25">
      <c r="A4000" t="s">
        <v>7574</v>
      </c>
      <c r="B4000" t="s">
        <v>7575</v>
      </c>
      <c r="C4000" t="s">
        <v>20</v>
      </c>
      <c r="D4000" t="s">
        <v>21</v>
      </c>
      <c r="E4000">
        <v>98106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43404</v>
      </c>
      <c r="L4000" t="s">
        <v>26</v>
      </c>
      <c r="N4000" t="s">
        <v>24</v>
      </c>
    </row>
    <row r="4001" spans="1:14" x14ac:dyDescent="0.25">
      <c r="A4001" t="s">
        <v>405</v>
      </c>
      <c r="B4001" t="s">
        <v>7576</v>
      </c>
      <c r="C4001" t="s">
        <v>407</v>
      </c>
      <c r="D4001" t="s">
        <v>21</v>
      </c>
      <c r="E4001">
        <v>98604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43404</v>
      </c>
      <c r="L4001" t="s">
        <v>26</v>
      </c>
      <c r="N4001" t="s">
        <v>24</v>
      </c>
    </row>
    <row r="4002" spans="1:14" x14ac:dyDescent="0.25">
      <c r="A4002" t="s">
        <v>405</v>
      </c>
      <c r="B4002" t="s">
        <v>7577</v>
      </c>
      <c r="C4002" t="s">
        <v>20</v>
      </c>
      <c r="D4002" t="s">
        <v>21</v>
      </c>
      <c r="E4002">
        <v>98125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43404</v>
      </c>
      <c r="L4002" t="s">
        <v>26</v>
      </c>
      <c r="N4002" t="s">
        <v>24</v>
      </c>
    </row>
    <row r="4003" spans="1:14" x14ac:dyDescent="0.25">
      <c r="A4003" t="s">
        <v>7578</v>
      </c>
      <c r="B4003" t="s">
        <v>7579</v>
      </c>
      <c r="C4003" t="s">
        <v>398</v>
      </c>
      <c r="D4003" t="s">
        <v>21</v>
      </c>
      <c r="E4003">
        <v>98606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43404</v>
      </c>
      <c r="L4003" t="s">
        <v>26</v>
      </c>
      <c r="N4003" t="s">
        <v>24</v>
      </c>
    </row>
    <row r="4004" spans="1:14" x14ac:dyDescent="0.25">
      <c r="A4004" t="s">
        <v>3196</v>
      </c>
      <c r="B4004" t="s">
        <v>3197</v>
      </c>
      <c r="C4004" t="s">
        <v>34</v>
      </c>
      <c r="D4004" t="s">
        <v>21</v>
      </c>
      <c r="E4004">
        <v>98665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43404</v>
      </c>
      <c r="L4004" t="s">
        <v>26</v>
      </c>
      <c r="N4004" t="s">
        <v>24</v>
      </c>
    </row>
    <row r="4005" spans="1:14" x14ac:dyDescent="0.25">
      <c r="A4005" t="s">
        <v>2166</v>
      </c>
      <c r="B4005" t="s">
        <v>2167</v>
      </c>
      <c r="C4005" t="s">
        <v>255</v>
      </c>
      <c r="D4005" t="s">
        <v>21</v>
      </c>
      <c r="E4005">
        <v>98626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43404</v>
      </c>
      <c r="L4005" t="s">
        <v>26</v>
      </c>
      <c r="N4005" t="s">
        <v>24</v>
      </c>
    </row>
    <row r="4006" spans="1:14" x14ac:dyDescent="0.25">
      <c r="A4006" t="s">
        <v>7580</v>
      </c>
      <c r="B4006" t="s">
        <v>7581</v>
      </c>
      <c r="C4006" t="s">
        <v>29</v>
      </c>
      <c r="D4006" t="s">
        <v>21</v>
      </c>
      <c r="E4006">
        <v>98801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43404</v>
      </c>
      <c r="L4006" t="s">
        <v>26</v>
      </c>
      <c r="N4006" t="s">
        <v>24</v>
      </c>
    </row>
    <row r="4007" spans="1:14" x14ac:dyDescent="0.25">
      <c r="A4007" t="s">
        <v>2433</v>
      </c>
      <c r="B4007" t="s">
        <v>7582</v>
      </c>
      <c r="C4007" t="s">
        <v>142</v>
      </c>
      <c r="D4007" t="s">
        <v>21</v>
      </c>
      <c r="E4007">
        <v>98902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43404</v>
      </c>
      <c r="L4007" t="s">
        <v>26</v>
      </c>
      <c r="N4007" t="s">
        <v>24</v>
      </c>
    </row>
    <row r="4008" spans="1:14" x14ac:dyDescent="0.25">
      <c r="A4008" t="s">
        <v>7583</v>
      </c>
      <c r="B4008" t="s">
        <v>7584</v>
      </c>
      <c r="C4008" t="s">
        <v>20</v>
      </c>
      <c r="D4008" t="s">
        <v>21</v>
      </c>
      <c r="E4008">
        <v>98146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43404</v>
      </c>
      <c r="L4008" t="s">
        <v>26</v>
      </c>
      <c r="N4008" t="s">
        <v>24</v>
      </c>
    </row>
    <row r="4009" spans="1:14" x14ac:dyDescent="0.25">
      <c r="A4009" t="s">
        <v>3322</v>
      </c>
      <c r="B4009" t="s">
        <v>7585</v>
      </c>
      <c r="C4009" t="s">
        <v>407</v>
      </c>
      <c r="D4009" t="s">
        <v>21</v>
      </c>
      <c r="E4009">
        <v>98604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43404</v>
      </c>
      <c r="L4009" t="s">
        <v>26</v>
      </c>
      <c r="N4009" t="s">
        <v>24</v>
      </c>
    </row>
    <row r="4010" spans="1:14" x14ac:dyDescent="0.25">
      <c r="A4010" t="s">
        <v>7586</v>
      </c>
      <c r="B4010" t="s">
        <v>7587</v>
      </c>
      <c r="C4010" t="s">
        <v>29</v>
      </c>
      <c r="D4010" t="s">
        <v>21</v>
      </c>
      <c r="E4010">
        <v>98801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43404</v>
      </c>
      <c r="L4010" t="s">
        <v>26</v>
      </c>
      <c r="N4010" t="s">
        <v>24</v>
      </c>
    </row>
    <row r="4011" spans="1:14" x14ac:dyDescent="0.25">
      <c r="A4011" t="s">
        <v>2846</v>
      </c>
      <c r="B4011" t="s">
        <v>7588</v>
      </c>
      <c r="C4011" t="s">
        <v>20</v>
      </c>
      <c r="D4011" t="s">
        <v>21</v>
      </c>
      <c r="E4011">
        <v>98101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43404</v>
      </c>
      <c r="L4011" t="s">
        <v>26</v>
      </c>
      <c r="N4011" t="s">
        <v>24</v>
      </c>
    </row>
    <row r="4012" spans="1:14" x14ac:dyDescent="0.25">
      <c r="A4012" t="s">
        <v>3617</v>
      </c>
      <c r="B4012" t="s">
        <v>3618</v>
      </c>
      <c r="C4012" t="s">
        <v>20</v>
      </c>
      <c r="D4012" t="s">
        <v>21</v>
      </c>
      <c r="E4012">
        <v>98116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43403</v>
      </c>
      <c r="L4012" t="s">
        <v>26</v>
      </c>
      <c r="N4012" t="s">
        <v>24</v>
      </c>
    </row>
    <row r="4013" spans="1:14" x14ac:dyDescent="0.25">
      <c r="A4013" t="s">
        <v>7589</v>
      </c>
      <c r="B4013" t="s">
        <v>7590</v>
      </c>
      <c r="C4013" t="s">
        <v>29</v>
      </c>
      <c r="D4013" t="s">
        <v>21</v>
      </c>
      <c r="E4013">
        <v>98801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43403</v>
      </c>
      <c r="L4013" t="s">
        <v>26</v>
      </c>
      <c r="N4013" t="s">
        <v>24</v>
      </c>
    </row>
    <row r="4014" spans="1:14" x14ac:dyDescent="0.25">
      <c r="A4014" t="s">
        <v>4094</v>
      </c>
      <c r="B4014" t="s">
        <v>4095</v>
      </c>
      <c r="C4014" t="s">
        <v>224</v>
      </c>
      <c r="D4014" t="s">
        <v>21</v>
      </c>
      <c r="E4014">
        <v>98177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43403</v>
      </c>
      <c r="L4014" t="s">
        <v>26</v>
      </c>
      <c r="N4014" t="s">
        <v>24</v>
      </c>
    </row>
    <row r="4015" spans="1:14" x14ac:dyDescent="0.25">
      <c r="A4015" t="s">
        <v>4100</v>
      </c>
      <c r="B4015" t="s">
        <v>4101</v>
      </c>
      <c r="C4015" t="s">
        <v>224</v>
      </c>
      <c r="D4015" t="s">
        <v>21</v>
      </c>
      <c r="E4015">
        <v>98177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43403</v>
      </c>
      <c r="L4015" t="s">
        <v>26</v>
      </c>
      <c r="N4015" t="s">
        <v>24</v>
      </c>
    </row>
    <row r="4016" spans="1:14" x14ac:dyDescent="0.25">
      <c r="A4016" t="s">
        <v>2993</v>
      </c>
      <c r="B4016" t="s">
        <v>7591</v>
      </c>
      <c r="C4016" t="s">
        <v>108</v>
      </c>
      <c r="D4016" t="s">
        <v>21</v>
      </c>
      <c r="E4016">
        <v>98208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43403</v>
      </c>
      <c r="L4016" t="s">
        <v>26</v>
      </c>
      <c r="N4016" t="s">
        <v>24</v>
      </c>
    </row>
    <row r="4017" spans="1:14" x14ac:dyDescent="0.25">
      <c r="A4017" t="s">
        <v>7592</v>
      </c>
      <c r="B4017" t="s">
        <v>7593</v>
      </c>
      <c r="C4017" t="s">
        <v>7594</v>
      </c>
      <c r="D4017" t="s">
        <v>21</v>
      </c>
      <c r="E4017">
        <v>98565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43403</v>
      </c>
      <c r="L4017" t="s">
        <v>26</v>
      </c>
      <c r="N4017" t="s">
        <v>24</v>
      </c>
    </row>
    <row r="4018" spans="1:14" x14ac:dyDescent="0.25">
      <c r="A4018" t="s">
        <v>662</v>
      </c>
      <c r="B4018" t="s">
        <v>7595</v>
      </c>
      <c r="C4018" t="s">
        <v>492</v>
      </c>
      <c r="D4018" t="s">
        <v>21</v>
      </c>
      <c r="E4018">
        <v>98503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43403</v>
      </c>
      <c r="L4018" t="s">
        <v>26</v>
      </c>
      <c r="N4018" t="s">
        <v>24</v>
      </c>
    </row>
    <row r="4019" spans="1:14" x14ac:dyDescent="0.25">
      <c r="A4019" t="s">
        <v>7596</v>
      </c>
      <c r="B4019" t="s">
        <v>7597</v>
      </c>
      <c r="C4019" t="s">
        <v>29</v>
      </c>
      <c r="D4019" t="s">
        <v>21</v>
      </c>
      <c r="E4019">
        <v>98801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43403</v>
      </c>
      <c r="L4019" t="s">
        <v>26</v>
      </c>
      <c r="N4019" t="s">
        <v>24</v>
      </c>
    </row>
    <row r="4020" spans="1:14" x14ac:dyDescent="0.25">
      <c r="A4020" t="s">
        <v>3641</v>
      </c>
      <c r="B4020" t="s">
        <v>3642</v>
      </c>
      <c r="C4020" t="s">
        <v>286</v>
      </c>
      <c r="D4020" t="s">
        <v>21</v>
      </c>
      <c r="E4020">
        <v>98512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43403</v>
      </c>
      <c r="L4020" t="s">
        <v>26</v>
      </c>
      <c r="N4020" t="s">
        <v>24</v>
      </c>
    </row>
    <row r="4021" spans="1:14" x14ac:dyDescent="0.25">
      <c r="A4021" t="s">
        <v>3496</v>
      </c>
      <c r="B4021" t="s">
        <v>3497</v>
      </c>
      <c r="C4021" t="s">
        <v>56</v>
      </c>
      <c r="D4021" t="s">
        <v>21</v>
      </c>
      <c r="E4021">
        <v>99354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43403</v>
      </c>
      <c r="L4021" t="s">
        <v>26</v>
      </c>
      <c r="N4021" t="s">
        <v>24</v>
      </c>
    </row>
    <row r="4022" spans="1:14" x14ac:dyDescent="0.25">
      <c r="A4022" t="s">
        <v>7598</v>
      </c>
      <c r="B4022" t="s">
        <v>7599</v>
      </c>
      <c r="C4022" t="s">
        <v>2370</v>
      </c>
      <c r="D4022" t="s">
        <v>21</v>
      </c>
      <c r="E4022">
        <v>98356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43403</v>
      </c>
      <c r="L4022" t="s">
        <v>26</v>
      </c>
      <c r="N4022" t="s">
        <v>24</v>
      </c>
    </row>
    <row r="4023" spans="1:14" x14ac:dyDescent="0.25">
      <c r="A4023" t="s">
        <v>7600</v>
      </c>
      <c r="B4023" t="s">
        <v>7601</v>
      </c>
      <c r="C4023" t="s">
        <v>7602</v>
      </c>
      <c r="D4023" t="s">
        <v>21</v>
      </c>
      <c r="E4023">
        <v>98542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43403</v>
      </c>
      <c r="L4023" t="s">
        <v>26</v>
      </c>
      <c r="N4023" t="s">
        <v>24</v>
      </c>
    </row>
    <row r="4024" spans="1:14" x14ac:dyDescent="0.25">
      <c r="A4024" t="s">
        <v>194</v>
      </c>
      <c r="B4024" t="s">
        <v>7603</v>
      </c>
      <c r="C4024" t="s">
        <v>2370</v>
      </c>
      <c r="D4024" t="s">
        <v>21</v>
      </c>
      <c r="E4024">
        <v>98356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43403</v>
      </c>
      <c r="L4024" t="s">
        <v>26</v>
      </c>
      <c r="N4024" t="s">
        <v>24</v>
      </c>
    </row>
    <row r="4025" spans="1:14" x14ac:dyDescent="0.25">
      <c r="A4025" t="s">
        <v>683</v>
      </c>
      <c r="B4025" t="s">
        <v>7604</v>
      </c>
      <c r="C4025" t="s">
        <v>573</v>
      </c>
      <c r="D4025" t="s">
        <v>21</v>
      </c>
      <c r="E4025">
        <v>98579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43403</v>
      </c>
      <c r="L4025" t="s">
        <v>26</v>
      </c>
      <c r="N4025" t="s">
        <v>24</v>
      </c>
    </row>
    <row r="4026" spans="1:14" x14ac:dyDescent="0.25">
      <c r="A4026" t="s">
        <v>7605</v>
      </c>
      <c r="B4026" t="s">
        <v>7606</v>
      </c>
      <c r="C4026" t="s">
        <v>6600</v>
      </c>
      <c r="D4026" t="s">
        <v>21</v>
      </c>
      <c r="E4026">
        <v>98512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43403</v>
      </c>
      <c r="L4026" t="s">
        <v>26</v>
      </c>
      <c r="N4026" t="s">
        <v>24</v>
      </c>
    </row>
    <row r="4027" spans="1:14" x14ac:dyDescent="0.25">
      <c r="A4027" t="s">
        <v>4014</v>
      </c>
      <c r="B4027" t="s">
        <v>4015</v>
      </c>
      <c r="C4027" t="s">
        <v>358</v>
      </c>
      <c r="D4027" t="s">
        <v>21</v>
      </c>
      <c r="E4027">
        <v>99350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43403</v>
      </c>
      <c r="L4027" t="s">
        <v>26</v>
      </c>
      <c r="N4027" t="s">
        <v>24</v>
      </c>
    </row>
    <row r="4028" spans="1:14" x14ac:dyDescent="0.25">
      <c r="A4028" t="s">
        <v>4034</v>
      </c>
      <c r="B4028" t="s">
        <v>4035</v>
      </c>
      <c r="C4028" t="s">
        <v>20</v>
      </c>
      <c r="D4028" t="s">
        <v>21</v>
      </c>
      <c r="E4028">
        <v>98103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43403</v>
      </c>
      <c r="L4028" t="s">
        <v>26</v>
      </c>
      <c r="N4028" t="s">
        <v>24</v>
      </c>
    </row>
    <row r="4029" spans="1:14" x14ac:dyDescent="0.25">
      <c r="A4029" t="s">
        <v>7607</v>
      </c>
      <c r="B4029" t="s">
        <v>7608</v>
      </c>
      <c r="C4029" t="s">
        <v>196</v>
      </c>
      <c r="D4029" t="s">
        <v>21</v>
      </c>
      <c r="E4029">
        <v>98564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43403</v>
      </c>
      <c r="L4029" t="s">
        <v>26</v>
      </c>
      <c r="N4029" t="s">
        <v>24</v>
      </c>
    </row>
    <row r="4030" spans="1:14" x14ac:dyDescent="0.25">
      <c r="A4030" t="s">
        <v>7609</v>
      </c>
      <c r="B4030" t="s">
        <v>7610</v>
      </c>
      <c r="C4030" t="s">
        <v>2370</v>
      </c>
      <c r="D4030" t="s">
        <v>21</v>
      </c>
      <c r="E4030">
        <v>98356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43403</v>
      </c>
      <c r="L4030" t="s">
        <v>26</v>
      </c>
      <c r="N4030" t="s">
        <v>24</v>
      </c>
    </row>
    <row r="4031" spans="1:14" x14ac:dyDescent="0.25">
      <c r="A4031" t="s">
        <v>7611</v>
      </c>
      <c r="B4031" t="s">
        <v>7612</v>
      </c>
      <c r="C4031" t="s">
        <v>2361</v>
      </c>
      <c r="D4031" t="s">
        <v>21</v>
      </c>
      <c r="E4031">
        <v>98582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43403</v>
      </c>
      <c r="L4031" t="s">
        <v>26</v>
      </c>
      <c r="N4031" t="s">
        <v>24</v>
      </c>
    </row>
    <row r="4032" spans="1:14" x14ac:dyDescent="0.25">
      <c r="A4032" t="s">
        <v>7613</v>
      </c>
      <c r="B4032" t="s">
        <v>7614</v>
      </c>
      <c r="C4032" t="s">
        <v>2326</v>
      </c>
      <c r="D4032" t="s">
        <v>21</v>
      </c>
      <c r="E4032">
        <v>98355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43403</v>
      </c>
      <c r="L4032" t="s">
        <v>26</v>
      </c>
      <c r="N4032" t="s">
        <v>24</v>
      </c>
    </row>
    <row r="4033" spans="1:14" x14ac:dyDescent="0.25">
      <c r="A4033" t="s">
        <v>7615</v>
      </c>
      <c r="B4033" t="s">
        <v>7616</v>
      </c>
      <c r="C4033" t="s">
        <v>196</v>
      </c>
      <c r="D4033" t="s">
        <v>21</v>
      </c>
      <c r="E4033">
        <v>98564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43403</v>
      </c>
      <c r="L4033" t="s">
        <v>26</v>
      </c>
      <c r="N4033" t="s">
        <v>24</v>
      </c>
    </row>
    <row r="4034" spans="1:14" x14ac:dyDescent="0.25">
      <c r="A4034" t="s">
        <v>7617</v>
      </c>
      <c r="B4034" t="s">
        <v>7618</v>
      </c>
      <c r="C4034" t="s">
        <v>37</v>
      </c>
      <c r="D4034" t="s">
        <v>21</v>
      </c>
      <c r="E4034">
        <v>99336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43403</v>
      </c>
      <c r="L4034" t="s">
        <v>26</v>
      </c>
      <c r="N4034" t="s">
        <v>24</v>
      </c>
    </row>
    <row r="4035" spans="1:14" x14ac:dyDescent="0.25">
      <c r="A4035" t="s">
        <v>7619</v>
      </c>
      <c r="B4035" t="s">
        <v>7620</v>
      </c>
      <c r="C4035" t="s">
        <v>29</v>
      </c>
      <c r="D4035" t="s">
        <v>21</v>
      </c>
      <c r="E4035">
        <v>98801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43403</v>
      </c>
      <c r="L4035" t="s">
        <v>26</v>
      </c>
      <c r="N4035" t="s">
        <v>24</v>
      </c>
    </row>
    <row r="4036" spans="1:14" x14ac:dyDescent="0.25">
      <c r="A4036" t="s">
        <v>7621</v>
      </c>
      <c r="B4036" t="s">
        <v>7622</v>
      </c>
      <c r="C4036" t="s">
        <v>7623</v>
      </c>
      <c r="D4036" t="s">
        <v>21</v>
      </c>
      <c r="E4036">
        <v>98589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43403</v>
      </c>
      <c r="L4036" t="s">
        <v>26</v>
      </c>
      <c r="N4036" t="s">
        <v>24</v>
      </c>
    </row>
    <row r="4037" spans="1:14" x14ac:dyDescent="0.25">
      <c r="A4037" t="s">
        <v>3985</v>
      </c>
      <c r="B4037" t="s">
        <v>3986</v>
      </c>
      <c r="C4037" t="s">
        <v>454</v>
      </c>
      <c r="D4037" t="s">
        <v>21</v>
      </c>
      <c r="E4037">
        <v>98007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43402</v>
      </c>
      <c r="L4037" t="s">
        <v>26</v>
      </c>
      <c r="N4037" t="s">
        <v>24</v>
      </c>
    </row>
    <row r="4038" spans="1:14" x14ac:dyDescent="0.25">
      <c r="A4038" t="s">
        <v>7624</v>
      </c>
      <c r="B4038" t="s">
        <v>7625</v>
      </c>
      <c r="C4038" t="s">
        <v>34</v>
      </c>
      <c r="D4038" t="s">
        <v>21</v>
      </c>
      <c r="E4038">
        <v>98661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43402</v>
      </c>
      <c r="L4038" t="s">
        <v>26</v>
      </c>
      <c r="N4038" t="s">
        <v>24</v>
      </c>
    </row>
    <row r="4039" spans="1:14" x14ac:dyDescent="0.25">
      <c r="A4039" t="s">
        <v>7626</v>
      </c>
      <c r="B4039" t="s">
        <v>7627</v>
      </c>
      <c r="C4039" t="s">
        <v>519</v>
      </c>
      <c r="D4039" t="s">
        <v>21</v>
      </c>
      <c r="E4039">
        <v>98671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43402</v>
      </c>
      <c r="L4039" t="s">
        <v>26</v>
      </c>
      <c r="N4039" t="s">
        <v>24</v>
      </c>
    </row>
    <row r="4040" spans="1:14" x14ac:dyDescent="0.25">
      <c r="A4040" t="s">
        <v>7628</v>
      </c>
      <c r="B4040" t="s">
        <v>7629</v>
      </c>
      <c r="C4040" t="s">
        <v>519</v>
      </c>
      <c r="D4040" t="s">
        <v>21</v>
      </c>
      <c r="E4040">
        <v>98671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43402</v>
      </c>
      <c r="L4040" t="s">
        <v>26</v>
      </c>
      <c r="N4040" t="s">
        <v>24</v>
      </c>
    </row>
    <row r="4041" spans="1:14" x14ac:dyDescent="0.25">
      <c r="A4041" t="s">
        <v>7630</v>
      </c>
      <c r="B4041" t="s">
        <v>7631</v>
      </c>
      <c r="C4041" t="s">
        <v>2244</v>
      </c>
      <c r="D4041" t="s">
        <v>21</v>
      </c>
      <c r="E4041">
        <v>98370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43402</v>
      </c>
      <c r="L4041" t="s">
        <v>26</v>
      </c>
      <c r="N4041" t="s">
        <v>24</v>
      </c>
    </row>
    <row r="4042" spans="1:14" x14ac:dyDescent="0.25">
      <c r="A4042" t="s">
        <v>7632</v>
      </c>
      <c r="B4042" t="s">
        <v>7633</v>
      </c>
      <c r="C4042" t="s">
        <v>34</v>
      </c>
      <c r="D4042" t="s">
        <v>21</v>
      </c>
      <c r="E4042">
        <v>98683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43402</v>
      </c>
      <c r="L4042" t="s">
        <v>26</v>
      </c>
      <c r="N4042" t="s">
        <v>24</v>
      </c>
    </row>
    <row r="4043" spans="1:14" x14ac:dyDescent="0.25">
      <c r="A4043" t="s">
        <v>880</v>
      </c>
      <c r="B4043" t="s">
        <v>7634</v>
      </c>
      <c r="C4043" t="s">
        <v>660</v>
      </c>
      <c r="D4043" t="s">
        <v>21</v>
      </c>
      <c r="E4043">
        <v>98383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43402</v>
      </c>
      <c r="L4043" t="s">
        <v>26</v>
      </c>
      <c r="N4043" t="s">
        <v>24</v>
      </c>
    </row>
    <row r="4044" spans="1:14" x14ac:dyDescent="0.25">
      <c r="A4044" t="s">
        <v>7635</v>
      </c>
      <c r="B4044" t="s">
        <v>7636</v>
      </c>
      <c r="C4044" t="s">
        <v>632</v>
      </c>
      <c r="D4044" t="s">
        <v>21</v>
      </c>
      <c r="E4044">
        <v>98037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43402</v>
      </c>
      <c r="L4044" t="s">
        <v>26</v>
      </c>
      <c r="N4044" t="s">
        <v>24</v>
      </c>
    </row>
    <row r="4045" spans="1:14" x14ac:dyDescent="0.25">
      <c r="A4045" t="s">
        <v>4029</v>
      </c>
      <c r="B4045" t="s">
        <v>7637</v>
      </c>
      <c r="C4045" t="s">
        <v>34</v>
      </c>
      <c r="D4045" t="s">
        <v>21</v>
      </c>
      <c r="E4045">
        <v>98684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43402</v>
      </c>
      <c r="L4045" t="s">
        <v>26</v>
      </c>
      <c r="N4045" t="s">
        <v>24</v>
      </c>
    </row>
    <row r="4046" spans="1:14" x14ac:dyDescent="0.25">
      <c r="A4046" t="s">
        <v>2228</v>
      </c>
      <c r="B4046" t="s">
        <v>7638</v>
      </c>
      <c r="C4046" t="s">
        <v>519</v>
      </c>
      <c r="D4046" t="s">
        <v>21</v>
      </c>
      <c r="E4046">
        <v>98671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43402</v>
      </c>
      <c r="L4046" t="s">
        <v>26</v>
      </c>
      <c r="N4046" t="s">
        <v>24</v>
      </c>
    </row>
    <row r="4047" spans="1:14" x14ac:dyDescent="0.25">
      <c r="A4047" t="s">
        <v>3583</v>
      </c>
      <c r="B4047" t="s">
        <v>3584</v>
      </c>
      <c r="C4047" t="s">
        <v>215</v>
      </c>
      <c r="D4047" t="s">
        <v>21</v>
      </c>
      <c r="E4047">
        <v>98003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43402</v>
      </c>
      <c r="L4047" t="s">
        <v>26</v>
      </c>
      <c r="N4047" t="s">
        <v>24</v>
      </c>
    </row>
    <row r="4048" spans="1:14" x14ac:dyDescent="0.25">
      <c r="A4048" t="s">
        <v>3093</v>
      </c>
      <c r="B4048" t="s">
        <v>7639</v>
      </c>
      <c r="C4048" t="s">
        <v>660</v>
      </c>
      <c r="D4048" t="s">
        <v>21</v>
      </c>
      <c r="E4048">
        <v>98383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43402</v>
      </c>
      <c r="L4048" t="s">
        <v>26</v>
      </c>
      <c r="N4048" t="s">
        <v>24</v>
      </c>
    </row>
    <row r="4049" spans="1:14" x14ac:dyDescent="0.25">
      <c r="A4049" t="s">
        <v>3492</v>
      </c>
      <c r="B4049" t="s">
        <v>3493</v>
      </c>
      <c r="C4049" t="s">
        <v>3494</v>
      </c>
      <c r="D4049" t="s">
        <v>21</v>
      </c>
      <c r="E4049">
        <v>99347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43402</v>
      </c>
      <c r="L4049" t="s">
        <v>26</v>
      </c>
      <c r="N4049" t="s">
        <v>24</v>
      </c>
    </row>
    <row r="4050" spans="1:14" x14ac:dyDescent="0.25">
      <c r="A4050" t="s">
        <v>7640</v>
      </c>
      <c r="B4050" t="s">
        <v>7641</v>
      </c>
      <c r="C4050" t="s">
        <v>519</v>
      </c>
      <c r="D4050" t="s">
        <v>21</v>
      </c>
      <c r="E4050">
        <v>98671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43402</v>
      </c>
      <c r="L4050" t="s">
        <v>26</v>
      </c>
      <c r="N4050" t="s">
        <v>24</v>
      </c>
    </row>
    <row r="4051" spans="1:14" x14ac:dyDescent="0.25">
      <c r="A4051" t="s">
        <v>316</v>
      </c>
      <c r="B4051" t="s">
        <v>7642</v>
      </c>
      <c r="C4051" t="s">
        <v>6474</v>
      </c>
      <c r="D4051" t="s">
        <v>21</v>
      </c>
      <c r="E4051">
        <v>99141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43402</v>
      </c>
      <c r="L4051" t="s">
        <v>26</v>
      </c>
      <c r="N4051" t="s">
        <v>24</v>
      </c>
    </row>
    <row r="4052" spans="1:14" x14ac:dyDescent="0.25">
      <c r="A4052" t="s">
        <v>7643</v>
      </c>
      <c r="B4052" t="s">
        <v>7644</v>
      </c>
      <c r="C4052" t="s">
        <v>132</v>
      </c>
      <c r="D4052" t="s">
        <v>21</v>
      </c>
      <c r="E4052">
        <v>99301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43402</v>
      </c>
      <c r="L4052" t="s">
        <v>26</v>
      </c>
      <c r="N4052" t="s">
        <v>24</v>
      </c>
    </row>
    <row r="4053" spans="1:14" x14ac:dyDescent="0.25">
      <c r="A4053" t="s">
        <v>7645</v>
      </c>
      <c r="B4053" t="s">
        <v>7646</v>
      </c>
      <c r="C4053" t="s">
        <v>679</v>
      </c>
      <c r="D4053" t="s">
        <v>21</v>
      </c>
      <c r="E4053">
        <v>98580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43402</v>
      </c>
      <c r="L4053" t="s">
        <v>26</v>
      </c>
      <c r="N4053" t="s">
        <v>24</v>
      </c>
    </row>
    <row r="4054" spans="1:14" x14ac:dyDescent="0.25">
      <c r="A4054" t="s">
        <v>7647</v>
      </c>
      <c r="B4054" t="s">
        <v>7648</v>
      </c>
      <c r="C4054" t="s">
        <v>246</v>
      </c>
      <c r="D4054" t="s">
        <v>21</v>
      </c>
      <c r="E4054">
        <v>98337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43402</v>
      </c>
      <c r="L4054" t="s">
        <v>26</v>
      </c>
      <c r="N4054" t="s">
        <v>24</v>
      </c>
    </row>
    <row r="4055" spans="1:14" x14ac:dyDescent="0.25">
      <c r="A4055" t="s">
        <v>7649</v>
      </c>
      <c r="B4055" t="s">
        <v>7650</v>
      </c>
      <c r="C4055" t="s">
        <v>236</v>
      </c>
      <c r="D4055" t="s">
        <v>21</v>
      </c>
      <c r="E4055">
        <v>98443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43402</v>
      </c>
      <c r="L4055" t="s">
        <v>26</v>
      </c>
      <c r="N4055" t="s">
        <v>24</v>
      </c>
    </row>
    <row r="4056" spans="1:14" x14ac:dyDescent="0.25">
      <c r="A4056" t="s">
        <v>3180</v>
      </c>
      <c r="B4056" t="s">
        <v>3181</v>
      </c>
      <c r="C4056" t="s">
        <v>3182</v>
      </c>
      <c r="D4056" t="s">
        <v>21</v>
      </c>
      <c r="E4056">
        <v>99359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43402</v>
      </c>
      <c r="L4056" t="s">
        <v>26</v>
      </c>
      <c r="N4056" t="s">
        <v>24</v>
      </c>
    </row>
    <row r="4057" spans="1:14" x14ac:dyDescent="0.25">
      <c r="A4057" t="s">
        <v>7651</v>
      </c>
      <c r="B4057" t="s">
        <v>7652</v>
      </c>
      <c r="C4057" t="s">
        <v>162</v>
      </c>
      <c r="D4057" t="s">
        <v>21</v>
      </c>
      <c r="E4057">
        <v>98558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43402</v>
      </c>
      <c r="L4057" t="s">
        <v>26</v>
      </c>
      <c r="N4057" t="s">
        <v>24</v>
      </c>
    </row>
    <row r="4058" spans="1:14" x14ac:dyDescent="0.25">
      <c r="A4058" t="s">
        <v>7653</v>
      </c>
      <c r="B4058" t="s">
        <v>7654</v>
      </c>
      <c r="C4058" t="s">
        <v>34</v>
      </c>
      <c r="D4058" t="s">
        <v>21</v>
      </c>
      <c r="E4058">
        <v>98661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43402</v>
      </c>
      <c r="L4058" t="s">
        <v>26</v>
      </c>
      <c r="N4058" t="s">
        <v>24</v>
      </c>
    </row>
    <row r="4059" spans="1:14" x14ac:dyDescent="0.25">
      <c r="A4059" t="s">
        <v>7655</v>
      </c>
      <c r="B4059" t="s">
        <v>7656</v>
      </c>
      <c r="C4059" t="s">
        <v>3494</v>
      </c>
      <c r="D4059" t="s">
        <v>21</v>
      </c>
      <c r="E4059">
        <v>99347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43402</v>
      </c>
      <c r="L4059" t="s">
        <v>26</v>
      </c>
      <c r="N4059" t="s">
        <v>24</v>
      </c>
    </row>
    <row r="4060" spans="1:14" x14ac:dyDescent="0.25">
      <c r="A4060" t="s">
        <v>3498</v>
      </c>
      <c r="B4060" t="s">
        <v>3499</v>
      </c>
      <c r="C4060" t="s">
        <v>3500</v>
      </c>
      <c r="D4060" t="s">
        <v>21</v>
      </c>
      <c r="E4060">
        <v>99361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43402</v>
      </c>
      <c r="L4060" t="s">
        <v>26</v>
      </c>
      <c r="N4060" t="s">
        <v>24</v>
      </c>
    </row>
    <row r="4061" spans="1:14" x14ac:dyDescent="0.25">
      <c r="A4061" t="s">
        <v>3904</v>
      </c>
      <c r="B4061" t="s">
        <v>7657</v>
      </c>
      <c r="C4061" t="s">
        <v>666</v>
      </c>
      <c r="D4061" t="s">
        <v>21</v>
      </c>
      <c r="E4061">
        <v>98304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43402</v>
      </c>
      <c r="L4061" t="s">
        <v>26</v>
      </c>
      <c r="N4061" t="s">
        <v>24</v>
      </c>
    </row>
    <row r="4062" spans="1:14" x14ac:dyDescent="0.25">
      <c r="A4062" t="s">
        <v>7658</v>
      </c>
      <c r="B4062" t="s">
        <v>7659</v>
      </c>
      <c r="C4062" t="s">
        <v>3500</v>
      </c>
      <c r="D4062" t="s">
        <v>21</v>
      </c>
      <c r="E4062">
        <v>99361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43402</v>
      </c>
      <c r="L4062" t="s">
        <v>26</v>
      </c>
      <c r="N4062" t="s">
        <v>24</v>
      </c>
    </row>
    <row r="4063" spans="1:14" x14ac:dyDescent="0.25">
      <c r="A4063" t="s">
        <v>7660</v>
      </c>
      <c r="B4063" t="s">
        <v>7661</v>
      </c>
      <c r="C4063" t="s">
        <v>34</v>
      </c>
      <c r="D4063" t="s">
        <v>21</v>
      </c>
      <c r="E4063">
        <v>98661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43402</v>
      </c>
      <c r="L4063" t="s">
        <v>26</v>
      </c>
      <c r="N4063" t="s">
        <v>24</v>
      </c>
    </row>
    <row r="4064" spans="1:14" x14ac:dyDescent="0.25">
      <c r="A4064" t="s">
        <v>7662</v>
      </c>
      <c r="B4064" t="s">
        <v>7663</v>
      </c>
      <c r="C4064" t="s">
        <v>108</v>
      </c>
      <c r="D4064" t="s">
        <v>21</v>
      </c>
      <c r="E4064">
        <v>98204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43402</v>
      </c>
      <c r="L4064" t="s">
        <v>26</v>
      </c>
      <c r="N4064" t="s">
        <v>24</v>
      </c>
    </row>
    <row r="4065" spans="1:14" x14ac:dyDescent="0.25">
      <c r="A4065" t="s">
        <v>3888</v>
      </c>
      <c r="B4065" t="s">
        <v>7664</v>
      </c>
      <c r="C4065" t="s">
        <v>3494</v>
      </c>
      <c r="D4065" t="s">
        <v>21</v>
      </c>
      <c r="E4065">
        <v>99347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43402</v>
      </c>
      <c r="L4065" t="s">
        <v>26</v>
      </c>
      <c r="N4065" t="s">
        <v>24</v>
      </c>
    </row>
    <row r="4066" spans="1:14" x14ac:dyDescent="0.25">
      <c r="A4066" t="s">
        <v>7665</v>
      </c>
      <c r="B4066" t="s">
        <v>7666</v>
      </c>
      <c r="C4066" t="s">
        <v>246</v>
      </c>
      <c r="D4066" t="s">
        <v>21</v>
      </c>
      <c r="E4066">
        <v>98310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43402</v>
      </c>
      <c r="L4066" t="s">
        <v>26</v>
      </c>
      <c r="N4066" t="s">
        <v>24</v>
      </c>
    </row>
    <row r="4067" spans="1:14" x14ac:dyDescent="0.25">
      <c r="A4067" t="s">
        <v>3695</v>
      </c>
      <c r="B4067" t="s">
        <v>3696</v>
      </c>
      <c r="C4067" t="s">
        <v>37</v>
      </c>
      <c r="D4067" t="s">
        <v>21</v>
      </c>
      <c r="E4067">
        <v>99337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43402</v>
      </c>
      <c r="L4067" t="s">
        <v>26</v>
      </c>
      <c r="N4067" t="s">
        <v>24</v>
      </c>
    </row>
    <row r="4068" spans="1:14" x14ac:dyDescent="0.25">
      <c r="A4068" t="s">
        <v>688</v>
      </c>
      <c r="B4068" t="s">
        <v>7667</v>
      </c>
      <c r="C4068" t="s">
        <v>660</v>
      </c>
      <c r="D4068" t="s">
        <v>21</v>
      </c>
      <c r="E4068">
        <v>98383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43402</v>
      </c>
      <c r="L4068" t="s">
        <v>26</v>
      </c>
      <c r="N4068" t="s">
        <v>24</v>
      </c>
    </row>
    <row r="4069" spans="1:14" x14ac:dyDescent="0.25">
      <c r="A4069" t="s">
        <v>7668</v>
      </c>
      <c r="B4069" t="s">
        <v>7669</v>
      </c>
      <c r="C4069" t="s">
        <v>3494</v>
      </c>
      <c r="D4069" t="s">
        <v>21</v>
      </c>
      <c r="E4069">
        <v>99347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43402</v>
      </c>
      <c r="L4069" t="s">
        <v>26</v>
      </c>
      <c r="N4069" t="s">
        <v>24</v>
      </c>
    </row>
    <row r="4070" spans="1:14" x14ac:dyDescent="0.25">
      <c r="A4070" t="s">
        <v>7670</v>
      </c>
      <c r="B4070" t="s">
        <v>7671</v>
      </c>
      <c r="C4070" t="s">
        <v>722</v>
      </c>
      <c r="D4070" t="s">
        <v>21</v>
      </c>
      <c r="E4070">
        <v>98047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43402</v>
      </c>
      <c r="L4070" t="s">
        <v>26</v>
      </c>
      <c r="N4070" t="s">
        <v>24</v>
      </c>
    </row>
    <row r="4071" spans="1:14" x14ac:dyDescent="0.25">
      <c r="A4071" t="s">
        <v>2676</v>
      </c>
      <c r="B4071" t="s">
        <v>2677</v>
      </c>
      <c r="C4071" t="s">
        <v>1094</v>
      </c>
      <c r="D4071" t="s">
        <v>21</v>
      </c>
      <c r="E4071">
        <v>98360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43402</v>
      </c>
      <c r="L4071" t="s">
        <v>26</v>
      </c>
      <c r="N4071" t="s">
        <v>24</v>
      </c>
    </row>
    <row r="4072" spans="1:14" x14ac:dyDescent="0.25">
      <c r="A4072" t="s">
        <v>3049</v>
      </c>
      <c r="B4072" t="s">
        <v>3050</v>
      </c>
      <c r="C4072" t="s">
        <v>115</v>
      </c>
      <c r="D4072" t="s">
        <v>21</v>
      </c>
      <c r="E4072">
        <v>98532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43401</v>
      </c>
      <c r="L4072" t="s">
        <v>26</v>
      </c>
      <c r="N4072" t="s">
        <v>24</v>
      </c>
    </row>
    <row r="4073" spans="1:14" x14ac:dyDescent="0.25">
      <c r="A4073" t="s">
        <v>7672</v>
      </c>
      <c r="B4073" t="s">
        <v>7673</v>
      </c>
      <c r="C4073" t="s">
        <v>1566</v>
      </c>
      <c r="D4073" t="s">
        <v>21</v>
      </c>
      <c r="E4073">
        <v>98520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43401</v>
      </c>
      <c r="L4073" t="s">
        <v>26</v>
      </c>
      <c r="N4073" t="s">
        <v>24</v>
      </c>
    </row>
    <row r="4074" spans="1:14" x14ac:dyDescent="0.25">
      <c r="A4074" t="s">
        <v>7674</v>
      </c>
      <c r="B4074" t="s">
        <v>7675</v>
      </c>
      <c r="C4074" t="s">
        <v>7676</v>
      </c>
      <c r="D4074" t="s">
        <v>21</v>
      </c>
      <c r="E4074">
        <v>98572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43401</v>
      </c>
      <c r="L4074" t="s">
        <v>26</v>
      </c>
      <c r="N4074" t="s">
        <v>24</v>
      </c>
    </row>
    <row r="4075" spans="1:14" x14ac:dyDescent="0.25">
      <c r="A4075" t="s">
        <v>7677</v>
      </c>
      <c r="B4075" t="s">
        <v>7678</v>
      </c>
      <c r="C4075" t="s">
        <v>1566</v>
      </c>
      <c r="D4075" t="s">
        <v>21</v>
      </c>
      <c r="E4075">
        <v>98520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43401</v>
      </c>
      <c r="L4075" t="s">
        <v>26</v>
      </c>
      <c r="N4075" t="s">
        <v>24</v>
      </c>
    </row>
    <row r="4076" spans="1:14" x14ac:dyDescent="0.25">
      <c r="A4076" t="s">
        <v>7679</v>
      </c>
      <c r="B4076" t="s">
        <v>7680</v>
      </c>
      <c r="C4076" t="s">
        <v>2217</v>
      </c>
      <c r="D4076" t="s">
        <v>21</v>
      </c>
      <c r="E4076">
        <v>99114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43400</v>
      </c>
      <c r="L4076" t="s">
        <v>26</v>
      </c>
      <c r="N4076" t="s">
        <v>24</v>
      </c>
    </row>
    <row r="4077" spans="1:14" x14ac:dyDescent="0.25">
      <c r="A4077" t="s">
        <v>3307</v>
      </c>
      <c r="B4077" t="s">
        <v>7681</v>
      </c>
      <c r="C4077" t="s">
        <v>2217</v>
      </c>
      <c r="D4077" t="s">
        <v>21</v>
      </c>
      <c r="E4077">
        <v>99114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43400</v>
      </c>
      <c r="L4077" t="s">
        <v>26</v>
      </c>
      <c r="N4077" t="s">
        <v>24</v>
      </c>
    </row>
    <row r="4078" spans="1:14" x14ac:dyDescent="0.25">
      <c r="A4078" t="s">
        <v>7682</v>
      </c>
      <c r="B4078" t="s">
        <v>7683</v>
      </c>
      <c r="C4078" t="s">
        <v>2217</v>
      </c>
      <c r="D4078" t="s">
        <v>21</v>
      </c>
      <c r="E4078">
        <v>99114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43400</v>
      </c>
      <c r="L4078" t="s">
        <v>26</v>
      </c>
      <c r="N4078" t="s">
        <v>24</v>
      </c>
    </row>
    <row r="4079" spans="1:14" x14ac:dyDescent="0.25">
      <c r="A4079" t="s">
        <v>2783</v>
      </c>
      <c r="B4079" t="s">
        <v>7684</v>
      </c>
      <c r="C4079" t="s">
        <v>670</v>
      </c>
      <c r="D4079" t="s">
        <v>21</v>
      </c>
      <c r="E4079">
        <v>99006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43400</v>
      </c>
      <c r="L4079" t="s">
        <v>26</v>
      </c>
      <c r="N4079" t="s">
        <v>24</v>
      </c>
    </row>
    <row r="4080" spans="1:14" x14ac:dyDescent="0.25">
      <c r="A4080" t="s">
        <v>7685</v>
      </c>
      <c r="B4080" t="s">
        <v>7686</v>
      </c>
      <c r="C4080" t="s">
        <v>6474</v>
      </c>
      <c r="D4080" t="s">
        <v>21</v>
      </c>
      <c r="E4080">
        <v>99141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43400</v>
      </c>
      <c r="L4080" t="s">
        <v>26</v>
      </c>
      <c r="N4080" t="s">
        <v>24</v>
      </c>
    </row>
    <row r="4081" spans="1:14" x14ac:dyDescent="0.25">
      <c r="A4081" t="s">
        <v>7687</v>
      </c>
      <c r="B4081" t="s">
        <v>7688</v>
      </c>
      <c r="C4081" t="s">
        <v>555</v>
      </c>
      <c r="D4081" t="s">
        <v>21</v>
      </c>
      <c r="E4081">
        <v>98053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43399</v>
      </c>
      <c r="L4081" t="s">
        <v>26</v>
      </c>
      <c r="N4081" t="s">
        <v>24</v>
      </c>
    </row>
    <row r="4082" spans="1:14" x14ac:dyDescent="0.25">
      <c r="A4082" t="s">
        <v>6028</v>
      </c>
      <c r="B4082" t="s">
        <v>7689</v>
      </c>
      <c r="C4082" t="s">
        <v>309</v>
      </c>
      <c r="D4082" t="s">
        <v>21</v>
      </c>
      <c r="E4082">
        <v>98026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43399</v>
      </c>
      <c r="L4082" t="s">
        <v>26</v>
      </c>
      <c r="N4082" t="s">
        <v>24</v>
      </c>
    </row>
    <row r="4083" spans="1:14" x14ac:dyDescent="0.25">
      <c r="A4083" t="s">
        <v>7690</v>
      </c>
      <c r="B4083" t="s">
        <v>7691</v>
      </c>
      <c r="C4083" t="s">
        <v>20</v>
      </c>
      <c r="D4083" t="s">
        <v>21</v>
      </c>
      <c r="E4083">
        <v>98119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43399</v>
      </c>
      <c r="L4083" t="s">
        <v>26</v>
      </c>
      <c r="N4083" t="s">
        <v>24</v>
      </c>
    </row>
    <row r="4084" spans="1:14" x14ac:dyDescent="0.25">
      <c r="A4084" t="s">
        <v>7692</v>
      </c>
      <c r="B4084" t="s">
        <v>7693</v>
      </c>
      <c r="C4084" t="s">
        <v>377</v>
      </c>
      <c r="D4084" t="s">
        <v>21</v>
      </c>
      <c r="E4084">
        <v>98029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43399</v>
      </c>
      <c r="L4084" t="s">
        <v>26</v>
      </c>
      <c r="N4084" t="s">
        <v>24</v>
      </c>
    </row>
    <row r="4085" spans="1:14" x14ac:dyDescent="0.25">
      <c r="A4085" t="s">
        <v>7694</v>
      </c>
      <c r="B4085" t="s">
        <v>7695</v>
      </c>
      <c r="C4085" t="s">
        <v>3173</v>
      </c>
      <c r="D4085" t="s">
        <v>21</v>
      </c>
      <c r="E4085">
        <v>98292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43399</v>
      </c>
      <c r="L4085" t="s">
        <v>26</v>
      </c>
      <c r="N4085" t="s">
        <v>24</v>
      </c>
    </row>
    <row r="4086" spans="1:14" x14ac:dyDescent="0.25">
      <c r="A4086" t="s">
        <v>7696</v>
      </c>
      <c r="B4086" t="s">
        <v>7697</v>
      </c>
      <c r="C4086" t="s">
        <v>293</v>
      </c>
      <c r="D4086" t="s">
        <v>21</v>
      </c>
      <c r="E4086">
        <v>98270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43399</v>
      </c>
      <c r="L4086" t="s">
        <v>26</v>
      </c>
      <c r="N4086" t="s">
        <v>24</v>
      </c>
    </row>
    <row r="4087" spans="1:14" x14ac:dyDescent="0.25">
      <c r="A4087" t="s">
        <v>7698</v>
      </c>
      <c r="B4087" t="s">
        <v>7699</v>
      </c>
      <c r="C4087" t="s">
        <v>3173</v>
      </c>
      <c r="D4087" t="s">
        <v>21</v>
      </c>
      <c r="E4087">
        <v>98292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43399</v>
      </c>
      <c r="L4087" t="s">
        <v>26</v>
      </c>
      <c r="N4087" t="s">
        <v>24</v>
      </c>
    </row>
    <row r="4088" spans="1:14" x14ac:dyDescent="0.25">
      <c r="A4088" t="s">
        <v>7700</v>
      </c>
      <c r="B4088" t="s">
        <v>7701</v>
      </c>
      <c r="C4088" t="s">
        <v>293</v>
      </c>
      <c r="D4088" t="s">
        <v>21</v>
      </c>
      <c r="E4088">
        <v>98270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43399</v>
      </c>
      <c r="L4088" t="s">
        <v>26</v>
      </c>
      <c r="N4088" t="s">
        <v>24</v>
      </c>
    </row>
    <row r="4089" spans="1:14" x14ac:dyDescent="0.25">
      <c r="A4089" t="s">
        <v>7702</v>
      </c>
      <c r="B4089" t="s">
        <v>7703</v>
      </c>
      <c r="C4089" t="s">
        <v>20</v>
      </c>
      <c r="D4089" t="s">
        <v>21</v>
      </c>
      <c r="E4089">
        <v>98122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43399</v>
      </c>
      <c r="L4089" t="s">
        <v>26</v>
      </c>
      <c r="N4089" t="s">
        <v>24</v>
      </c>
    </row>
    <row r="4090" spans="1:14" x14ac:dyDescent="0.25">
      <c r="A4090" t="s">
        <v>7704</v>
      </c>
      <c r="B4090" t="s">
        <v>7705</v>
      </c>
      <c r="C4090" t="s">
        <v>293</v>
      </c>
      <c r="D4090" t="s">
        <v>21</v>
      </c>
      <c r="E4090">
        <v>98270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43399</v>
      </c>
      <c r="L4090" t="s">
        <v>26</v>
      </c>
      <c r="N4090" t="s">
        <v>24</v>
      </c>
    </row>
    <row r="4091" spans="1:14" x14ac:dyDescent="0.25">
      <c r="A4091" t="s">
        <v>2518</v>
      </c>
      <c r="B4091" t="s">
        <v>2519</v>
      </c>
      <c r="C4091" t="s">
        <v>20</v>
      </c>
      <c r="D4091" t="s">
        <v>21</v>
      </c>
      <c r="E4091">
        <v>98106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43399</v>
      </c>
      <c r="L4091" t="s">
        <v>26</v>
      </c>
      <c r="N4091" t="s">
        <v>24</v>
      </c>
    </row>
    <row r="4092" spans="1:14" x14ac:dyDescent="0.25">
      <c r="A4092" t="s">
        <v>2633</v>
      </c>
      <c r="B4092" t="s">
        <v>2634</v>
      </c>
      <c r="C4092" t="s">
        <v>443</v>
      </c>
      <c r="D4092" t="s">
        <v>21</v>
      </c>
      <c r="E4092">
        <v>98059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43398</v>
      </c>
      <c r="L4092" t="s">
        <v>26</v>
      </c>
      <c r="N4092" t="s">
        <v>24</v>
      </c>
    </row>
    <row r="4093" spans="1:14" x14ac:dyDescent="0.25">
      <c r="A4093" t="s">
        <v>2644</v>
      </c>
      <c r="B4093" t="s">
        <v>2645</v>
      </c>
      <c r="C4093" t="s">
        <v>443</v>
      </c>
      <c r="D4093" t="s">
        <v>21</v>
      </c>
      <c r="E4093">
        <v>98059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43398</v>
      </c>
      <c r="L4093" t="s">
        <v>26</v>
      </c>
      <c r="N4093" t="s">
        <v>24</v>
      </c>
    </row>
    <row r="4094" spans="1:14" x14ac:dyDescent="0.25">
      <c r="A4094" t="s">
        <v>7708</v>
      </c>
      <c r="B4094" t="s">
        <v>7709</v>
      </c>
      <c r="C4094" t="s">
        <v>3835</v>
      </c>
      <c r="D4094" t="s">
        <v>21</v>
      </c>
      <c r="E4094">
        <v>98045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43398</v>
      </c>
      <c r="L4094" t="s">
        <v>26</v>
      </c>
      <c r="N4094" t="s">
        <v>24</v>
      </c>
    </row>
    <row r="4095" spans="1:14" x14ac:dyDescent="0.25">
      <c r="A4095" t="s">
        <v>645</v>
      </c>
      <c r="B4095" t="s">
        <v>2517</v>
      </c>
      <c r="C4095" t="s">
        <v>41</v>
      </c>
      <c r="D4095" t="s">
        <v>21</v>
      </c>
      <c r="E4095">
        <v>98148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43398</v>
      </c>
      <c r="L4095" t="s">
        <v>26</v>
      </c>
      <c r="N4095" t="s">
        <v>24</v>
      </c>
    </row>
    <row r="4096" spans="1:14" x14ac:dyDescent="0.25">
      <c r="A4096" t="s">
        <v>685</v>
      </c>
      <c r="B4096" t="s">
        <v>2674</v>
      </c>
      <c r="C4096" t="s">
        <v>443</v>
      </c>
      <c r="D4096" t="s">
        <v>21</v>
      </c>
      <c r="E4096">
        <v>98057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43398</v>
      </c>
      <c r="L4096" t="s">
        <v>26</v>
      </c>
      <c r="N4096" t="s">
        <v>24</v>
      </c>
    </row>
    <row r="4097" spans="1:14" x14ac:dyDescent="0.25">
      <c r="A4097" t="s">
        <v>3327</v>
      </c>
      <c r="B4097" t="s">
        <v>3328</v>
      </c>
      <c r="C4097" t="s">
        <v>532</v>
      </c>
      <c r="D4097" t="s">
        <v>21</v>
      </c>
      <c r="E4097">
        <v>98528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43397</v>
      </c>
      <c r="L4097" t="s">
        <v>26</v>
      </c>
      <c r="N4097" t="s">
        <v>24</v>
      </c>
    </row>
    <row r="4098" spans="1:14" x14ac:dyDescent="0.25">
      <c r="A4098" t="s">
        <v>7715</v>
      </c>
      <c r="B4098" t="s">
        <v>7716</v>
      </c>
      <c r="C4098" t="s">
        <v>377</v>
      </c>
      <c r="D4098" t="s">
        <v>21</v>
      </c>
      <c r="E4098">
        <v>98029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43397</v>
      </c>
      <c r="L4098" t="s">
        <v>26</v>
      </c>
      <c r="N4098" t="s">
        <v>24</v>
      </c>
    </row>
    <row r="4099" spans="1:14" x14ac:dyDescent="0.25">
      <c r="A4099" t="s">
        <v>7717</v>
      </c>
      <c r="B4099" t="s">
        <v>7718</v>
      </c>
      <c r="C4099" t="s">
        <v>454</v>
      </c>
      <c r="D4099" t="s">
        <v>21</v>
      </c>
      <c r="E4099">
        <v>98008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43397</v>
      </c>
      <c r="L4099" t="s">
        <v>26</v>
      </c>
      <c r="N4099" t="s">
        <v>24</v>
      </c>
    </row>
    <row r="4100" spans="1:14" x14ac:dyDescent="0.25">
      <c r="A4100" t="s">
        <v>7719</v>
      </c>
      <c r="B4100" t="s">
        <v>7720</v>
      </c>
      <c r="C4100" t="s">
        <v>377</v>
      </c>
      <c r="D4100" t="s">
        <v>21</v>
      </c>
      <c r="E4100">
        <v>98027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43397</v>
      </c>
      <c r="L4100" t="s">
        <v>26</v>
      </c>
      <c r="N4100" t="s">
        <v>24</v>
      </c>
    </row>
    <row r="4101" spans="1:14" x14ac:dyDescent="0.25">
      <c r="A4101" t="s">
        <v>7721</v>
      </c>
      <c r="B4101" t="s">
        <v>7722</v>
      </c>
      <c r="C4101" t="s">
        <v>377</v>
      </c>
      <c r="D4101" t="s">
        <v>21</v>
      </c>
      <c r="E4101">
        <v>98029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43397</v>
      </c>
      <c r="L4101" t="s">
        <v>26</v>
      </c>
      <c r="N4101" t="s">
        <v>24</v>
      </c>
    </row>
    <row r="4102" spans="1:14" x14ac:dyDescent="0.25">
      <c r="A4102" t="s">
        <v>569</v>
      </c>
      <c r="B4102" t="s">
        <v>7723</v>
      </c>
      <c r="C4102" t="s">
        <v>377</v>
      </c>
      <c r="D4102" t="s">
        <v>21</v>
      </c>
      <c r="E4102">
        <v>98029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43397</v>
      </c>
      <c r="L4102" t="s">
        <v>26</v>
      </c>
      <c r="N4102" t="s">
        <v>24</v>
      </c>
    </row>
    <row r="4103" spans="1:14" x14ac:dyDescent="0.25">
      <c r="A4103" t="s">
        <v>7724</v>
      </c>
      <c r="B4103" t="s">
        <v>7725</v>
      </c>
      <c r="C4103" t="s">
        <v>548</v>
      </c>
      <c r="D4103" t="s">
        <v>21</v>
      </c>
      <c r="E4103">
        <v>98584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43397</v>
      </c>
      <c r="L4103" t="s">
        <v>26</v>
      </c>
      <c r="N4103" t="s">
        <v>24</v>
      </c>
    </row>
    <row r="4104" spans="1:14" x14ac:dyDescent="0.25">
      <c r="A4104" t="s">
        <v>4542</v>
      </c>
      <c r="B4104" t="s">
        <v>4543</v>
      </c>
      <c r="C4104" t="s">
        <v>3259</v>
      </c>
      <c r="D4104" t="s">
        <v>21</v>
      </c>
      <c r="E4104">
        <v>98857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43397</v>
      </c>
      <c r="L4104" t="s">
        <v>26</v>
      </c>
      <c r="N4104" t="s">
        <v>24</v>
      </c>
    </row>
    <row r="4105" spans="1:14" x14ac:dyDescent="0.25">
      <c r="A4105" t="s">
        <v>3528</v>
      </c>
      <c r="B4105" t="s">
        <v>7726</v>
      </c>
      <c r="C4105" t="s">
        <v>151</v>
      </c>
      <c r="D4105" t="s">
        <v>21</v>
      </c>
      <c r="E4105">
        <v>98498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43397</v>
      </c>
      <c r="L4105" t="s">
        <v>26</v>
      </c>
      <c r="N4105" t="s">
        <v>24</v>
      </c>
    </row>
    <row r="4106" spans="1:14" x14ac:dyDescent="0.25">
      <c r="A4106" t="s">
        <v>994</v>
      </c>
      <c r="B4106" t="s">
        <v>7727</v>
      </c>
      <c r="C4106" t="s">
        <v>377</v>
      </c>
      <c r="D4106" t="s">
        <v>21</v>
      </c>
      <c r="E4106">
        <v>98027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43397</v>
      </c>
      <c r="L4106" t="s">
        <v>26</v>
      </c>
      <c r="N4106" t="s">
        <v>24</v>
      </c>
    </row>
    <row r="4107" spans="1:14" x14ac:dyDescent="0.25">
      <c r="A4107" t="s">
        <v>413</v>
      </c>
      <c r="B4107" t="s">
        <v>7728</v>
      </c>
      <c r="C4107" t="s">
        <v>454</v>
      </c>
      <c r="D4107" t="s">
        <v>21</v>
      </c>
      <c r="E4107">
        <v>98005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43397</v>
      </c>
      <c r="L4107" t="s">
        <v>26</v>
      </c>
      <c r="N4107" t="s">
        <v>24</v>
      </c>
    </row>
    <row r="4108" spans="1:14" x14ac:dyDescent="0.25">
      <c r="A4108" t="s">
        <v>7729</v>
      </c>
      <c r="B4108" t="s">
        <v>7730</v>
      </c>
      <c r="C4108" t="s">
        <v>454</v>
      </c>
      <c r="D4108" t="s">
        <v>21</v>
      </c>
      <c r="E4108">
        <v>98007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43397</v>
      </c>
      <c r="L4108" t="s">
        <v>26</v>
      </c>
      <c r="N4108" t="s">
        <v>24</v>
      </c>
    </row>
    <row r="4109" spans="1:14" x14ac:dyDescent="0.25">
      <c r="A4109" t="s">
        <v>7480</v>
      </c>
      <c r="B4109" t="s">
        <v>7731</v>
      </c>
      <c r="C4109" t="s">
        <v>3874</v>
      </c>
      <c r="D4109" t="s">
        <v>21</v>
      </c>
      <c r="E4109">
        <v>98563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43397</v>
      </c>
      <c r="L4109" t="s">
        <v>26</v>
      </c>
      <c r="N4109" t="s">
        <v>24</v>
      </c>
    </row>
    <row r="4110" spans="1:14" x14ac:dyDescent="0.25">
      <c r="A4110" t="s">
        <v>7732</v>
      </c>
      <c r="B4110" t="s">
        <v>7733</v>
      </c>
      <c r="C4110" t="s">
        <v>266</v>
      </c>
      <c r="D4110" t="s">
        <v>21</v>
      </c>
      <c r="E4110">
        <v>98002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43397</v>
      </c>
      <c r="L4110" t="s">
        <v>26</v>
      </c>
      <c r="N4110" t="s">
        <v>24</v>
      </c>
    </row>
    <row r="4111" spans="1:14" x14ac:dyDescent="0.25">
      <c r="A4111" t="s">
        <v>356</v>
      </c>
      <c r="B4111" t="s">
        <v>7734</v>
      </c>
      <c r="C4111" t="s">
        <v>548</v>
      </c>
      <c r="D4111" t="s">
        <v>21</v>
      </c>
      <c r="E4111">
        <v>98584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43397</v>
      </c>
      <c r="L4111" t="s">
        <v>26</v>
      </c>
      <c r="N4111" t="s">
        <v>24</v>
      </c>
    </row>
    <row r="4112" spans="1:14" x14ac:dyDescent="0.25">
      <c r="A4112" t="s">
        <v>7735</v>
      </c>
      <c r="B4112" t="s">
        <v>7736</v>
      </c>
      <c r="C4112" t="s">
        <v>934</v>
      </c>
      <c r="D4112" t="s">
        <v>21</v>
      </c>
      <c r="E4112">
        <v>99344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43397</v>
      </c>
      <c r="L4112" t="s">
        <v>26</v>
      </c>
      <c r="N4112" t="s">
        <v>24</v>
      </c>
    </row>
    <row r="4113" spans="1:14" x14ac:dyDescent="0.25">
      <c r="A4113" t="s">
        <v>7737</v>
      </c>
      <c r="B4113" t="s">
        <v>7738</v>
      </c>
      <c r="C4113" t="s">
        <v>548</v>
      </c>
      <c r="D4113" t="s">
        <v>21</v>
      </c>
      <c r="E4113">
        <v>98584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43397</v>
      </c>
      <c r="L4113" t="s">
        <v>26</v>
      </c>
      <c r="N4113" t="s">
        <v>24</v>
      </c>
    </row>
    <row r="4114" spans="1:14" x14ac:dyDescent="0.25">
      <c r="A4114" t="s">
        <v>7739</v>
      </c>
      <c r="B4114" t="s">
        <v>7740</v>
      </c>
      <c r="C4114" t="s">
        <v>227</v>
      </c>
      <c r="D4114" t="s">
        <v>21</v>
      </c>
      <c r="E4114">
        <v>98226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43397</v>
      </c>
      <c r="L4114" t="s">
        <v>26</v>
      </c>
      <c r="N4114" t="s">
        <v>24</v>
      </c>
    </row>
    <row r="4115" spans="1:14" x14ac:dyDescent="0.25">
      <c r="A4115" t="s">
        <v>210</v>
      </c>
      <c r="B4115" t="s">
        <v>7741</v>
      </c>
      <c r="C4115" t="s">
        <v>548</v>
      </c>
      <c r="D4115" t="s">
        <v>21</v>
      </c>
      <c r="E4115">
        <v>98584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43397</v>
      </c>
      <c r="L4115" t="s">
        <v>26</v>
      </c>
      <c r="N4115" t="s">
        <v>24</v>
      </c>
    </row>
    <row r="4116" spans="1:14" x14ac:dyDescent="0.25">
      <c r="A4116" t="s">
        <v>7742</v>
      </c>
      <c r="B4116" t="s">
        <v>7743</v>
      </c>
      <c r="C4116" t="s">
        <v>1270</v>
      </c>
      <c r="D4116" t="s">
        <v>21</v>
      </c>
      <c r="E4116">
        <v>98011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43396</v>
      </c>
      <c r="L4116" t="s">
        <v>26</v>
      </c>
      <c r="N4116" t="s">
        <v>24</v>
      </c>
    </row>
    <row r="4117" spans="1:14" x14ac:dyDescent="0.25">
      <c r="A4117" t="s">
        <v>7744</v>
      </c>
      <c r="B4117" t="s">
        <v>7745</v>
      </c>
      <c r="C4117" t="s">
        <v>1555</v>
      </c>
      <c r="D4117" t="s">
        <v>21</v>
      </c>
      <c r="E4117">
        <v>98550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43396</v>
      </c>
      <c r="L4117" t="s">
        <v>26</v>
      </c>
      <c r="N4117" t="s">
        <v>24</v>
      </c>
    </row>
    <row r="4118" spans="1:14" x14ac:dyDescent="0.25">
      <c r="A4118" t="s">
        <v>7746</v>
      </c>
      <c r="B4118" t="s">
        <v>7747</v>
      </c>
      <c r="C4118" t="s">
        <v>1566</v>
      </c>
      <c r="D4118" t="s">
        <v>21</v>
      </c>
      <c r="E4118">
        <v>98520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43396</v>
      </c>
      <c r="L4118" t="s">
        <v>26</v>
      </c>
      <c r="N4118" t="s">
        <v>24</v>
      </c>
    </row>
    <row r="4119" spans="1:14" x14ac:dyDescent="0.25">
      <c r="A4119" t="s">
        <v>569</v>
      </c>
      <c r="B4119" t="s">
        <v>7748</v>
      </c>
      <c r="C4119" t="s">
        <v>268</v>
      </c>
      <c r="D4119" t="s">
        <v>21</v>
      </c>
      <c r="E4119">
        <v>98168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43396</v>
      </c>
      <c r="L4119" t="s">
        <v>26</v>
      </c>
      <c r="N4119" t="s">
        <v>24</v>
      </c>
    </row>
    <row r="4120" spans="1:14" x14ac:dyDescent="0.25">
      <c r="A4120" t="s">
        <v>2228</v>
      </c>
      <c r="B4120" t="s">
        <v>7749</v>
      </c>
      <c r="C4120" t="s">
        <v>1566</v>
      </c>
      <c r="D4120" t="s">
        <v>21</v>
      </c>
      <c r="E4120">
        <v>98520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43396</v>
      </c>
      <c r="L4120" t="s">
        <v>26</v>
      </c>
      <c r="N4120" t="s">
        <v>24</v>
      </c>
    </row>
    <row r="4121" spans="1:14" x14ac:dyDescent="0.25">
      <c r="A4121" t="s">
        <v>7750</v>
      </c>
      <c r="B4121" t="s">
        <v>7751</v>
      </c>
      <c r="C4121" t="s">
        <v>614</v>
      </c>
      <c r="D4121" t="s">
        <v>21</v>
      </c>
      <c r="E4121">
        <v>98674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43396</v>
      </c>
      <c r="L4121" t="s">
        <v>26</v>
      </c>
      <c r="N4121" t="s">
        <v>24</v>
      </c>
    </row>
    <row r="4122" spans="1:14" x14ac:dyDescent="0.25">
      <c r="A4122" t="s">
        <v>7752</v>
      </c>
      <c r="B4122" t="s">
        <v>7753</v>
      </c>
      <c r="C4122" t="s">
        <v>573</v>
      </c>
      <c r="D4122" t="s">
        <v>21</v>
      </c>
      <c r="E4122">
        <v>98579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43396</v>
      </c>
      <c r="L4122" t="s">
        <v>26</v>
      </c>
      <c r="N4122" t="s">
        <v>24</v>
      </c>
    </row>
    <row r="4123" spans="1:14" x14ac:dyDescent="0.25">
      <c r="A4123" t="s">
        <v>7754</v>
      </c>
      <c r="B4123" t="s">
        <v>7755</v>
      </c>
      <c r="C4123" t="s">
        <v>1023</v>
      </c>
      <c r="D4123" t="s">
        <v>21</v>
      </c>
      <c r="E4123">
        <v>98541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43396</v>
      </c>
      <c r="L4123" t="s">
        <v>26</v>
      </c>
      <c r="N4123" t="s">
        <v>24</v>
      </c>
    </row>
    <row r="4124" spans="1:14" x14ac:dyDescent="0.25">
      <c r="A4124" t="s">
        <v>7756</v>
      </c>
      <c r="B4124" t="s">
        <v>7757</v>
      </c>
      <c r="C4124" t="s">
        <v>1023</v>
      </c>
      <c r="D4124" t="s">
        <v>21</v>
      </c>
      <c r="E4124">
        <v>98541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43396</v>
      </c>
      <c r="L4124" t="s">
        <v>26</v>
      </c>
      <c r="N4124" t="s">
        <v>24</v>
      </c>
    </row>
    <row r="4125" spans="1:14" x14ac:dyDescent="0.25">
      <c r="A4125" t="s">
        <v>7758</v>
      </c>
      <c r="B4125" t="s">
        <v>7759</v>
      </c>
      <c r="C4125" t="s">
        <v>403</v>
      </c>
      <c r="D4125" t="s">
        <v>21</v>
      </c>
      <c r="E4125">
        <v>98611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43396</v>
      </c>
      <c r="L4125" t="s">
        <v>26</v>
      </c>
      <c r="N4125" t="s">
        <v>24</v>
      </c>
    </row>
    <row r="4126" spans="1:14" x14ac:dyDescent="0.25">
      <c r="A4126" t="s">
        <v>7760</v>
      </c>
      <c r="B4126" t="s">
        <v>7761</v>
      </c>
      <c r="C4126" t="s">
        <v>246</v>
      </c>
      <c r="D4126" t="s">
        <v>21</v>
      </c>
      <c r="E4126">
        <v>98312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43396</v>
      </c>
      <c r="L4126" t="s">
        <v>26</v>
      </c>
      <c r="N4126" t="s">
        <v>24</v>
      </c>
    </row>
    <row r="4127" spans="1:14" x14ac:dyDescent="0.25">
      <c r="A4127" t="s">
        <v>7762</v>
      </c>
      <c r="B4127" t="s">
        <v>7763</v>
      </c>
      <c r="C4127" t="s">
        <v>403</v>
      </c>
      <c r="D4127" t="s">
        <v>21</v>
      </c>
      <c r="E4127">
        <v>98611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43396</v>
      </c>
      <c r="L4127" t="s">
        <v>26</v>
      </c>
      <c r="N4127" t="s">
        <v>24</v>
      </c>
    </row>
    <row r="4128" spans="1:14" x14ac:dyDescent="0.25">
      <c r="A4128" t="s">
        <v>7764</v>
      </c>
      <c r="B4128" t="s">
        <v>7765</v>
      </c>
      <c r="C4128" t="s">
        <v>403</v>
      </c>
      <c r="D4128" t="s">
        <v>21</v>
      </c>
      <c r="E4128">
        <v>98611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43396</v>
      </c>
      <c r="L4128" t="s">
        <v>26</v>
      </c>
      <c r="N4128" t="s">
        <v>24</v>
      </c>
    </row>
    <row r="4129" spans="1:14" x14ac:dyDescent="0.25">
      <c r="A4129" t="s">
        <v>244</v>
      </c>
      <c r="B4129" t="s">
        <v>7766</v>
      </c>
      <c r="C4129" t="s">
        <v>2019</v>
      </c>
      <c r="D4129" t="s">
        <v>21</v>
      </c>
      <c r="E4129">
        <v>98642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43396</v>
      </c>
      <c r="L4129" t="s">
        <v>26</v>
      </c>
      <c r="N4129" t="s">
        <v>24</v>
      </c>
    </row>
    <row r="4130" spans="1:14" x14ac:dyDescent="0.25">
      <c r="A4130" t="s">
        <v>242</v>
      </c>
      <c r="B4130" t="s">
        <v>7767</v>
      </c>
      <c r="C4130" t="s">
        <v>20</v>
      </c>
      <c r="D4130" t="s">
        <v>21</v>
      </c>
      <c r="E4130">
        <v>98115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43396</v>
      </c>
      <c r="L4130" t="s">
        <v>26</v>
      </c>
      <c r="N4130" t="s">
        <v>24</v>
      </c>
    </row>
    <row r="4131" spans="1:14" x14ac:dyDescent="0.25">
      <c r="A4131" t="s">
        <v>244</v>
      </c>
      <c r="B4131" t="s">
        <v>7768</v>
      </c>
      <c r="C4131" t="s">
        <v>2019</v>
      </c>
      <c r="D4131" t="s">
        <v>21</v>
      </c>
      <c r="E4131">
        <v>98642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43396</v>
      </c>
      <c r="L4131" t="s">
        <v>26</v>
      </c>
      <c r="N4131" t="s">
        <v>24</v>
      </c>
    </row>
    <row r="4132" spans="1:14" x14ac:dyDescent="0.25">
      <c r="A4132" t="s">
        <v>7769</v>
      </c>
      <c r="B4132" t="s">
        <v>7770</v>
      </c>
      <c r="C4132" t="s">
        <v>743</v>
      </c>
      <c r="D4132" t="s">
        <v>21</v>
      </c>
      <c r="E4132">
        <v>98597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43396</v>
      </c>
      <c r="L4132" t="s">
        <v>26</v>
      </c>
      <c r="N4132" t="s">
        <v>24</v>
      </c>
    </row>
    <row r="4133" spans="1:14" x14ac:dyDescent="0.25">
      <c r="A4133" t="s">
        <v>7771</v>
      </c>
      <c r="B4133" t="s">
        <v>7772</v>
      </c>
      <c r="C4133" t="s">
        <v>1555</v>
      </c>
      <c r="D4133" t="s">
        <v>21</v>
      </c>
      <c r="E4133">
        <v>98550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43396</v>
      </c>
      <c r="L4133" t="s">
        <v>26</v>
      </c>
      <c r="N4133" t="s">
        <v>24</v>
      </c>
    </row>
    <row r="4134" spans="1:14" x14ac:dyDescent="0.25">
      <c r="A4134" t="s">
        <v>194</v>
      </c>
      <c r="B4134" t="s">
        <v>7773</v>
      </c>
      <c r="C4134" t="s">
        <v>3874</v>
      </c>
      <c r="D4134" t="s">
        <v>21</v>
      </c>
      <c r="E4134">
        <v>98563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43396</v>
      </c>
      <c r="L4134" t="s">
        <v>26</v>
      </c>
      <c r="N4134" t="s">
        <v>24</v>
      </c>
    </row>
    <row r="4135" spans="1:14" x14ac:dyDescent="0.25">
      <c r="A4135" t="s">
        <v>7774</v>
      </c>
      <c r="B4135" t="s">
        <v>7775</v>
      </c>
      <c r="C4135" t="s">
        <v>403</v>
      </c>
      <c r="D4135" t="s">
        <v>21</v>
      </c>
      <c r="E4135">
        <v>98611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43396</v>
      </c>
      <c r="L4135" t="s">
        <v>26</v>
      </c>
      <c r="N4135" t="s">
        <v>24</v>
      </c>
    </row>
    <row r="4136" spans="1:14" x14ac:dyDescent="0.25">
      <c r="A4136" t="s">
        <v>683</v>
      </c>
      <c r="B4136" t="s">
        <v>7776</v>
      </c>
      <c r="C4136" t="s">
        <v>101</v>
      </c>
      <c r="D4136" t="s">
        <v>21</v>
      </c>
      <c r="E4136">
        <v>98284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43396</v>
      </c>
      <c r="L4136" t="s">
        <v>26</v>
      </c>
      <c r="N4136" t="s">
        <v>24</v>
      </c>
    </row>
    <row r="4137" spans="1:14" x14ac:dyDescent="0.25">
      <c r="A4137" t="s">
        <v>194</v>
      </c>
      <c r="B4137" t="s">
        <v>7777</v>
      </c>
      <c r="C4137" t="s">
        <v>1023</v>
      </c>
      <c r="D4137" t="s">
        <v>21</v>
      </c>
      <c r="E4137">
        <v>98541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43396</v>
      </c>
      <c r="L4137" t="s">
        <v>26</v>
      </c>
      <c r="N4137" t="s">
        <v>24</v>
      </c>
    </row>
    <row r="4138" spans="1:14" x14ac:dyDescent="0.25">
      <c r="A4138" t="s">
        <v>7778</v>
      </c>
      <c r="B4138" t="s">
        <v>7779</v>
      </c>
      <c r="C4138" t="s">
        <v>934</v>
      </c>
      <c r="D4138" t="s">
        <v>21</v>
      </c>
      <c r="E4138">
        <v>99344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43396</v>
      </c>
      <c r="L4138" t="s">
        <v>26</v>
      </c>
      <c r="N4138" t="s">
        <v>24</v>
      </c>
    </row>
    <row r="4139" spans="1:14" x14ac:dyDescent="0.25">
      <c r="A4139" t="s">
        <v>2670</v>
      </c>
      <c r="B4139" t="s">
        <v>2671</v>
      </c>
      <c r="C4139" t="s">
        <v>268</v>
      </c>
      <c r="D4139" t="s">
        <v>21</v>
      </c>
      <c r="E4139">
        <v>98168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43396</v>
      </c>
      <c r="L4139" t="s">
        <v>26</v>
      </c>
      <c r="N4139" t="s">
        <v>24</v>
      </c>
    </row>
    <row r="4140" spans="1:14" x14ac:dyDescent="0.25">
      <c r="A4140" t="s">
        <v>7780</v>
      </c>
      <c r="B4140" t="s">
        <v>7781</v>
      </c>
      <c r="C4140" t="s">
        <v>1555</v>
      </c>
      <c r="D4140" t="s">
        <v>21</v>
      </c>
      <c r="E4140">
        <v>98550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43396</v>
      </c>
      <c r="L4140" t="s">
        <v>26</v>
      </c>
      <c r="N4140" t="s">
        <v>24</v>
      </c>
    </row>
    <row r="4141" spans="1:14" x14ac:dyDescent="0.25">
      <c r="A4141" t="s">
        <v>7782</v>
      </c>
      <c r="B4141" t="s">
        <v>7783</v>
      </c>
      <c r="C4141" t="s">
        <v>1555</v>
      </c>
      <c r="D4141" t="s">
        <v>21</v>
      </c>
      <c r="E4141">
        <v>98550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43396</v>
      </c>
      <c r="L4141" t="s">
        <v>26</v>
      </c>
      <c r="N4141" t="s">
        <v>24</v>
      </c>
    </row>
    <row r="4142" spans="1:14" x14ac:dyDescent="0.25">
      <c r="A4142" t="s">
        <v>1735</v>
      </c>
      <c r="B4142" t="s">
        <v>3652</v>
      </c>
      <c r="C4142" t="s">
        <v>266</v>
      </c>
      <c r="D4142" t="s">
        <v>21</v>
      </c>
      <c r="E4142">
        <v>98002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43396</v>
      </c>
      <c r="L4142" t="s">
        <v>26</v>
      </c>
      <c r="N4142" t="s">
        <v>24</v>
      </c>
    </row>
    <row r="4143" spans="1:14" x14ac:dyDescent="0.25">
      <c r="A4143" t="s">
        <v>7784</v>
      </c>
      <c r="B4143" t="s">
        <v>7785</v>
      </c>
      <c r="C4143" t="s">
        <v>20</v>
      </c>
      <c r="D4143" t="s">
        <v>21</v>
      </c>
      <c r="E4143">
        <v>98105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43396</v>
      </c>
      <c r="L4143" t="s">
        <v>26</v>
      </c>
      <c r="N4143" t="s">
        <v>24</v>
      </c>
    </row>
    <row r="4144" spans="1:14" x14ac:dyDescent="0.25">
      <c r="A4144" t="s">
        <v>7786</v>
      </c>
      <c r="B4144" t="s">
        <v>7787</v>
      </c>
      <c r="C4144" t="s">
        <v>7788</v>
      </c>
      <c r="D4144" t="s">
        <v>21</v>
      </c>
      <c r="E4144">
        <v>98645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43396</v>
      </c>
      <c r="L4144" t="s">
        <v>26</v>
      </c>
      <c r="N4144" t="s">
        <v>24</v>
      </c>
    </row>
    <row r="4145" spans="1:14" x14ac:dyDescent="0.25">
      <c r="A4145" t="s">
        <v>7789</v>
      </c>
      <c r="B4145" t="s">
        <v>7790</v>
      </c>
      <c r="C4145" t="s">
        <v>246</v>
      </c>
      <c r="D4145" t="s">
        <v>21</v>
      </c>
      <c r="E4145">
        <v>98310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43396</v>
      </c>
      <c r="L4145" t="s">
        <v>26</v>
      </c>
      <c r="N4145" t="s">
        <v>24</v>
      </c>
    </row>
    <row r="4146" spans="1:14" x14ac:dyDescent="0.25">
      <c r="A4146" t="s">
        <v>77</v>
      </c>
      <c r="B4146" t="s">
        <v>7791</v>
      </c>
      <c r="C4146" t="s">
        <v>743</v>
      </c>
      <c r="D4146" t="s">
        <v>21</v>
      </c>
      <c r="E4146">
        <v>98597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43396</v>
      </c>
      <c r="L4146" t="s">
        <v>26</v>
      </c>
      <c r="N4146" t="s">
        <v>24</v>
      </c>
    </row>
    <row r="4147" spans="1:14" x14ac:dyDescent="0.25">
      <c r="A4147" t="s">
        <v>7792</v>
      </c>
      <c r="B4147" t="s">
        <v>7793</v>
      </c>
      <c r="C4147" t="s">
        <v>1023</v>
      </c>
      <c r="D4147" t="s">
        <v>21</v>
      </c>
      <c r="E4147">
        <v>98541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43396</v>
      </c>
      <c r="L4147" t="s">
        <v>26</v>
      </c>
      <c r="N4147" t="s">
        <v>24</v>
      </c>
    </row>
    <row r="4148" spans="1:14" x14ac:dyDescent="0.25">
      <c r="A4148" t="s">
        <v>7794</v>
      </c>
      <c r="B4148" t="s">
        <v>7795</v>
      </c>
      <c r="C4148" t="s">
        <v>1023</v>
      </c>
      <c r="D4148" t="s">
        <v>21</v>
      </c>
      <c r="E4148">
        <v>98541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43396</v>
      </c>
      <c r="L4148" t="s">
        <v>26</v>
      </c>
      <c r="N4148" t="s">
        <v>24</v>
      </c>
    </row>
    <row r="4149" spans="1:14" x14ac:dyDescent="0.25">
      <c r="A4149" t="s">
        <v>7796</v>
      </c>
      <c r="B4149" t="s">
        <v>7797</v>
      </c>
      <c r="C4149" t="s">
        <v>261</v>
      </c>
      <c r="D4149" t="s">
        <v>21</v>
      </c>
      <c r="E4149">
        <v>99218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43395</v>
      </c>
      <c r="L4149" t="s">
        <v>26</v>
      </c>
      <c r="N4149" t="s">
        <v>24</v>
      </c>
    </row>
    <row r="4150" spans="1:14" x14ac:dyDescent="0.25">
      <c r="A4150" t="s">
        <v>7798</v>
      </c>
      <c r="B4150" t="s">
        <v>7799</v>
      </c>
      <c r="C4150" t="s">
        <v>261</v>
      </c>
      <c r="D4150" t="s">
        <v>21</v>
      </c>
      <c r="E4150">
        <v>99205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43395</v>
      </c>
      <c r="L4150" t="s">
        <v>26</v>
      </c>
      <c r="N4150" t="s">
        <v>24</v>
      </c>
    </row>
    <row r="4151" spans="1:14" x14ac:dyDescent="0.25">
      <c r="A4151" t="s">
        <v>7800</v>
      </c>
      <c r="B4151" t="s">
        <v>7801</v>
      </c>
      <c r="C4151" t="s">
        <v>261</v>
      </c>
      <c r="D4151" t="s">
        <v>21</v>
      </c>
      <c r="E4151">
        <v>99208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43395</v>
      </c>
      <c r="L4151" t="s">
        <v>26</v>
      </c>
      <c r="N4151" t="s">
        <v>24</v>
      </c>
    </row>
    <row r="4152" spans="1:14" x14ac:dyDescent="0.25">
      <c r="A4152" t="s">
        <v>7802</v>
      </c>
      <c r="B4152" t="s">
        <v>7803</v>
      </c>
      <c r="C4152" t="s">
        <v>286</v>
      </c>
      <c r="D4152" t="s">
        <v>21</v>
      </c>
      <c r="E4152">
        <v>98506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43395</v>
      </c>
      <c r="L4152" t="s">
        <v>26</v>
      </c>
      <c r="N4152" t="s">
        <v>24</v>
      </c>
    </row>
    <row r="4153" spans="1:14" x14ac:dyDescent="0.25">
      <c r="A4153" t="s">
        <v>7804</v>
      </c>
      <c r="B4153" t="s">
        <v>7805</v>
      </c>
      <c r="C4153" t="s">
        <v>1270</v>
      </c>
      <c r="D4153" t="s">
        <v>21</v>
      </c>
      <c r="E4153">
        <v>98011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43395</v>
      </c>
      <c r="L4153" t="s">
        <v>26</v>
      </c>
      <c r="N4153" t="s">
        <v>24</v>
      </c>
    </row>
    <row r="4154" spans="1:14" x14ac:dyDescent="0.25">
      <c r="A4154" t="s">
        <v>7806</v>
      </c>
      <c r="B4154" t="s">
        <v>7807</v>
      </c>
      <c r="C4154" t="s">
        <v>1270</v>
      </c>
      <c r="D4154" t="s">
        <v>21</v>
      </c>
      <c r="E4154">
        <v>98012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43395</v>
      </c>
      <c r="L4154" t="s">
        <v>26</v>
      </c>
      <c r="N4154" t="s">
        <v>24</v>
      </c>
    </row>
    <row r="4155" spans="1:14" x14ac:dyDescent="0.25">
      <c r="A4155" t="s">
        <v>7808</v>
      </c>
      <c r="B4155" t="s">
        <v>7809</v>
      </c>
      <c r="C4155" t="s">
        <v>261</v>
      </c>
      <c r="D4155" t="s">
        <v>21</v>
      </c>
      <c r="E4155">
        <v>99218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43395</v>
      </c>
      <c r="L4155" t="s">
        <v>26</v>
      </c>
      <c r="N4155" t="s">
        <v>24</v>
      </c>
    </row>
    <row r="4156" spans="1:14" x14ac:dyDescent="0.25">
      <c r="A4156" t="s">
        <v>111</v>
      </c>
      <c r="B4156" t="s">
        <v>7810</v>
      </c>
      <c r="C4156" t="s">
        <v>1270</v>
      </c>
      <c r="D4156" t="s">
        <v>21</v>
      </c>
      <c r="E4156">
        <v>98012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43395</v>
      </c>
      <c r="L4156" t="s">
        <v>26</v>
      </c>
      <c r="N4156" t="s">
        <v>24</v>
      </c>
    </row>
    <row r="4157" spans="1:14" x14ac:dyDescent="0.25">
      <c r="A4157" t="s">
        <v>7811</v>
      </c>
      <c r="B4157" t="s">
        <v>7812</v>
      </c>
      <c r="C4157" t="s">
        <v>261</v>
      </c>
      <c r="D4157" t="s">
        <v>21</v>
      </c>
      <c r="E4157">
        <v>99205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43395</v>
      </c>
      <c r="L4157" t="s">
        <v>26</v>
      </c>
      <c r="N4157" t="s">
        <v>24</v>
      </c>
    </row>
    <row r="4158" spans="1:14" x14ac:dyDescent="0.25">
      <c r="A4158">
        <v>76</v>
      </c>
      <c r="B4158" t="s">
        <v>7813</v>
      </c>
      <c r="C4158" t="s">
        <v>912</v>
      </c>
      <c r="D4158" t="s">
        <v>21</v>
      </c>
      <c r="E4158">
        <v>98837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43395</v>
      </c>
      <c r="L4158" t="s">
        <v>26</v>
      </c>
      <c r="N4158" t="s">
        <v>24</v>
      </c>
    </row>
    <row r="4159" spans="1:14" x14ac:dyDescent="0.25">
      <c r="A4159" t="s">
        <v>7814</v>
      </c>
      <c r="B4159" t="s">
        <v>7815</v>
      </c>
      <c r="C4159" t="s">
        <v>1270</v>
      </c>
      <c r="D4159" t="s">
        <v>21</v>
      </c>
      <c r="E4159">
        <v>98011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43395</v>
      </c>
      <c r="L4159" t="s">
        <v>26</v>
      </c>
      <c r="N4159" t="s">
        <v>24</v>
      </c>
    </row>
    <row r="4160" spans="1:14" x14ac:dyDescent="0.25">
      <c r="A4160" t="s">
        <v>3488</v>
      </c>
      <c r="B4160" t="s">
        <v>3489</v>
      </c>
      <c r="C4160" t="s">
        <v>246</v>
      </c>
      <c r="D4160" t="s">
        <v>21</v>
      </c>
      <c r="E4160">
        <v>98310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43395</v>
      </c>
      <c r="L4160" t="s">
        <v>26</v>
      </c>
      <c r="N4160" t="s">
        <v>24</v>
      </c>
    </row>
    <row r="4161" spans="1:14" x14ac:dyDescent="0.25">
      <c r="A4161" t="s">
        <v>7816</v>
      </c>
      <c r="B4161" t="s">
        <v>7817</v>
      </c>
      <c r="C4161" t="s">
        <v>743</v>
      </c>
      <c r="D4161" t="s">
        <v>21</v>
      </c>
      <c r="E4161">
        <v>98597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43395</v>
      </c>
      <c r="L4161" t="s">
        <v>26</v>
      </c>
      <c r="N4161" t="s">
        <v>24</v>
      </c>
    </row>
    <row r="4162" spans="1:14" x14ac:dyDescent="0.25">
      <c r="A4162">
        <v>76</v>
      </c>
      <c r="B4162" t="s">
        <v>7818</v>
      </c>
      <c r="C4162" t="s">
        <v>261</v>
      </c>
      <c r="D4162" t="s">
        <v>21</v>
      </c>
      <c r="E4162">
        <v>99205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43395</v>
      </c>
      <c r="L4162" t="s">
        <v>26</v>
      </c>
      <c r="N4162" t="s">
        <v>24</v>
      </c>
    </row>
    <row r="4163" spans="1:14" x14ac:dyDescent="0.25">
      <c r="A4163" t="s">
        <v>352</v>
      </c>
      <c r="B4163" t="s">
        <v>1674</v>
      </c>
      <c r="C4163" t="s">
        <v>1675</v>
      </c>
      <c r="D4163" t="s">
        <v>21</v>
      </c>
      <c r="E4163">
        <v>98339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43395</v>
      </c>
      <c r="L4163" t="s">
        <v>26</v>
      </c>
      <c r="N4163" t="s">
        <v>24</v>
      </c>
    </row>
    <row r="4164" spans="1:14" x14ac:dyDescent="0.25">
      <c r="A4164" t="s">
        <v>7819</v>
      </c>
      <c r="B4164" t="s">
        <v>7820</v>
      </c>
      <c r="C4164" t="s">
        <v>454</v>
      </c>
      <c r="D4164" t="s">
        <v>21</v>
      </c>
      <c r="E4164">
        <v>98004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43395</v>
      </c>
      <c r="L4164" t="s">
        <v>26</v>
      </c>
      <c r="N4164" t="s">
        <v>24</v>
      </c>
    </row>
    <row r="4165" spans="1:14" x14ac:dyDescent="0.25">
      <c r="A4165" t="s">
        <v>7821</v>
      </c>
      <c r="B4165" t="s">
        <v>7822</v>
      </c>
      <c r="C4165" t="s">
        <v>743</v>
      </c>
      <c r="D4165" t="s">
        <v>21</v>
      </c>
      <c r="E4165">
        <v>98597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43395</v>
      </c>
      <c r="L4165" t="s">
        <v>26</v>
      </c>
      <c r="N4165" t="s">
        <v>24</v>
      </c>
    </row>
    <row r="4166" spans="1:14" x14ac:dyDescent="0.25">
      <c r="A4166" t="s">
        <v>1847</v>
      </c>
      <c r="B4166" t="s">
        <v>7823</v>
      </c>
      <c r="C4166" t="s">
        <v>246</v>
      </c>
      <c r="D4166" t="s">
        <v>21</v>
      </c>
      <c r="E4166">
        <v>98312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43395</v>
      </c>
      <c r="L4166" t="s">
        <v>26</v>
      </c>
      <c r="N4166" t="s">
        <v>24</v>
      </c>
    </row>
    <row r="4167" spans="1:14" x14ac:dyDescent="0.25">
      <c r="A4167" t="s">
        <v>3770</v>
      </c>
      <c r="B4167" t="s">
        <v>7824</v>
      </c>
      <c r="C4167" t="s">
        <v>20</v>
      </c>
      <c r="D4167" t="s">
        <v>21</v>
      </c>
      <c r="E4167">
        <v>98105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43395</v>
      </c>
      <c r="L4167" t="s">
        <v>26</v>
      </c>
      <c r="N4167" t="s">
        <v>24</v>
      </c>
    </row>
    <row r="4168" spans="1:14" x14ac:dyDescent="0.25">
      <c r="A4168" t="s">
        <v>3805</v>
      </c>
      <c r="B4168" t="s">
        <v>3806</v>
      </c>
      <c r="C4168" t="s">
        <v>3807</v>
      </c>
      <c r="D4168" t="s">
        <v>21</v>
      </c>
      <c r="E4168">
        <v>99326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43395</v>
      </c>
      <c r="L4168" t="s">
        <v>26</v>
      </c>
      <c r="N4168" t="s">
        <v>24</v>
      </c>
    </row>
    <row r="4169" spans="1:14" x14ac:dyDescent="0.25">
      <c r="A4169" t="s">
        <v>7825</v>
      </c>
      <c r="B4169" t="s">
        <v>7826</v>
      </c>
      <c r="C4169" t="s">
        <v>743</v>
      </c>
      <c r="D4169" t="s">
        <v>21</v>
      </c>
      <c r="E4169">
        <v>98597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43395</v>
      </c>
      <c r="L4169" t="s">
        <v>26</v>
      </c>
      <c r="N4169" t="s">
        <v>24</v>
      </c>
    </row>
    <row r="4170" spans="1:14" x14ac:dyDescent="0.25">
      <c r="A4170" t="s">
        <v>7827</v>
      </c>
      <c r="B4170" t="s">
        <v>7828</v>
      </c>
      <c r="C4170" t="s">
        <v>2641</v>
      </c>
      <c r="D4170" t="s">
        <v>21</v>
      </c>
      <c r="E4170">
        <v>98844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43395</v>
      </c>
      <c r="L4170" t="s">
        <v>26</v>
      </c>
      <c r="N4170" t="s">
        <v>24</v>
      </c>
    </row>
    <row r="4171" spans="1:14" x14ac:dyDescent="0.25">
      <c r="A4171" t="s">
        <v>7829</v>
      </c>
      <c r="B4171" t="s">
        <v>7830</v>
      </c>
      <c r="C4171" t="s">
        <v>532</v>
      </c>
      <c r="D4171" t="s">
        <v>21</v>
      </c>
      <c r="E4171">
        <v>98528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43395</v>
      </c>
      <c r="L4171" t="s">
        <v>26</v>
      </c>
      <c r="N4171" t="s">
        <v>24</v>
      </c>
    </row>
    <row r="4172" spans="1:14" x14ac:dyDescent="0.25">
      <c r="A4172" t="s">
        <v>7831</v>
      </c>
      <c r="B4172" t="s">
        <v>7832</v>
      </c>
      <c r="C4172" t="s">
        <v>261</v>
      </c>
      <c r="D4172" t="s">
        <v>21</v>
      </c>
      <c r="E4172">
        <v>99218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43395</v>
      </c>
      <c r="L4172" t="s">
        <v>26</v>
      </c>
      <c r="N4172" t="s">
        <v>24</v>
      </c>
    </row>
    <row r="4173" spans="1:14" x14ac:dyDescent="0.25">
      <c r="A4173" t="s">
        <v>194</v>
      </c>
      <c r="B4173" t="s">
        <v>7833</v>
      </c>
      <c r="C4173" t="s">
        <v>743</v>
      </c>
      <c r="D4173" t="s">
        <v>21</v>
      </c>
      <c r="E4173">
        <v>98597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43395</v>
      </c>
      <c r="L4173" t="s">
        <v>26</v>
      </c>
      <c r="N4173" t="s">
        <v>24</v>
      </c>
    </row>
    <row r="4174" spans="1:14" x14ac:dyDescent="0.25">
      <c r="A4174" t="s">
        <v>6549</v>
      </c>
      <c r="B4174" t="s">
        <v>7834</v>
      </c>
      <c r="C4174" t="s">
        <v>743</v>
      </c>
      <c r="D4174" t="s">
        <v>21</v>
      </c>
      <c r="E4174">
        <v>98597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43395</v>
      </c>
      <c r="L4174" t="s">
        <v>26</v>
      </c>
      <c r="N4174" t="s">
        <v>24</v>
      </c>
    </row>
    <row r="4175" spans="1:14" x14ac:dyDescent="0.25">
      <c r="A4175" t="s">
        <v>194</v>
      </c>
      <c r="B4175" t="s">
        <v>7835</v>
      </c>
      <c r="C4175" t="s">
        <v>1498</v>
      </c>
      <c r="D4175" t="s">
        <v>21</v>
      </c>
      <c r="E4175">
        <v>98335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43395</v>
      </c>
      <c r="L4175" t="s">
        <v>26</v>
      </c>
      <c r="N4175" t="s">
        <v>24</v>
      </c>
    </row>
    <row r="4176" spans="1:14" x14ac:dyDescent="0.25">
      <c r="A4176" t="s">
        <v>7836</v>
      </c>
      <c r="B4176" t="s">
        <v>7837</v>
      </c>
      <c r="C4176" t="s">
        <v>286</v>
      </c>
      <c r="D4176" t="s">
        <v>21</v>
      </c>
      <c r="E4176">
        <v>98503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43395</v>
      </c>
      <c r="L4176" t="s">
        <v>26</v>
      </c>
      <c r="N4176" t="s">
        <v>24</v>
      </c>
    </row>
    <row r="4177" spans="1:14" x14ac:dyDescent="0.25">
      <c r="A4177" t="s">
        <v>7838</v>
      </c>
      <c r="B4177" t="s">
        <v>7839</v>
      </c>
      <c r="C4177" t="s">
        <v>743</v>
      </c>
      <c r="D4177" t="s">
        <v>21</v>
      </c>
      <c r="E4177">
        <v>98597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43395</v>
      </c>
      <c r="L4177" t="s">
        <v>26</v>
      </c>
      <c r="N4177" t="s">
        <v>24</v>
      </c>
    </row>
    <row r="4178" spans="1:14" x14ac:dyDescent="0.25">
      <c r="A4178" t="s">
        <v>6079</v>
      </c>
      <c r="B4178" t="s">
        <v>7840</v>
      </c>
      <c r="C4178" t="s">
        <v>529</v>
      </c>
      <c r="D4178" t="s">
        <v>21</v>
      </c>
      <c r="E4178">
        <v>98034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43395</v>
      </c>
      <c r="L4178" t="s">
        <v>26</v>
      </c>
      <c r="N4178" t="s">
        <v>24</v>
      </c>
    </row>
    <row r="4179" spans="1:14" x14ac:dyDescent="0.25">
      <c r="A4179" t="s">
        <v>3322</v>
      </c>
      <c r="B4179" t="s">
        <v>7841</v>
      </c>
      <c r="C4179" t="s">
        <v>261</v>
      </c>
      <c r="D4179" t="s">
        <v>21</v>
      </c>
      <c r="E4179">
        <v>99218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43395</v>
      </c>
      <c r="L4179" t="s">
        <v>26</v>
      </c>
      <c r="N4179" t="s">
        <v>24</v>
      </c>
    </row>
    <row r="4180" spans="1:14" x14ac:dyDescent="0.25">
      <c r="A4180" t="s">
        <v>7842</v>
      </c>
      <c r="B4180" t="s">
        <v>7843</v>
      </c>
      <c r="C4180" t="s">
        <v>3835</v>
      </c>
      <c r="D4180" t="s">
        <v>21</v>
      </c>
      <c r="E4180">
        <v>98045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43395</v>
      </c>
      <c r="L4180" t="s">
        <v>26</v>
      </c>
      <c r="N4180" t="s">
        <v>24</v>
      </c>
    </row>
    <row r="4181" spans="1:14" x14ac:dyDescent="0.25">
      <c r="A4181" t="s">
        <v>868</v>
      </c>
      <c r="B4181" t="s">
        <v>7844</v>
      </c>
      <c r="C4181" t="s">
        <v>246</v>
      </c>
      <c r="D4181" t="s">
        <v>21</v>
      </c>
      <c r="E4181">
        <v>98312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43395</v>
      </c>
      <c r="L4181" t="s">
        <v>26</v>
      </c>
      <c r="N4181" t="s">
        <v>24</v>
      </c>
    </row>
    <row r="4182" spans="1:14" x14ac:dyDescent="0.25">
      <c r="A4182" t="s">
        <v>7845</v>
      </c>
      <c r="B4182" t="s">
        <v>7846</v>
      </c>
      <c r="C4182" t="s">
        <v>800</v>
      </c>
      <c r="D4182" t="s">
        <v>21</v>
      </c>
      <c r="E4182">
        <v>98012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43395</v>
      </c>
      <c r="L4182" t="s">
        <v>26</v>
      </c>
      <c r="N4182" t="s">
        <v>24</v>
      </c>
    </row>
    <row r="4183" spans="1:14" x14ac:dyDescent="0.25">
      <c r="A4183" t="s">
        <v>7847</v>
      </c>
      <c r="B4183" t="s">
        <v>7848</v>
      </c>
      <c r="C4183" t="s">
        <v>407</v>
      </c>
      <c r="D4183" t="s">
        <v>21</v>
      </c>
      <c r="E4183">
        <v>98604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43394</v>
      </c>
      <c r="L4183" t="s">
        <v>26</v>
      </c>
      <c r="N4183" t="s">
        <v>24</v>
      </c>
    </row>
    <row r="4184" spans="1:14" x14ac:dyDescent="0.25">
      <c r="A4184" t="s">
        <v>7849</v>
      </c>
      <c r="B4184" t="s">
        <v>7850</v>
      </c>
      <c r="C4184" t="s">
        <v>407</v>
      </c>
      <c r="D4184" t="s">
        <v>21</v>
      </c>
      <c r="E4184">
        <v>98604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43394</v>
      </c>
      <c r="L4184" t="s">
        <v>26</v>
      </c>
      <c r="N4184" t="s">
        <v>24</v>
      </c>
    </row>
    <row r="4185" spans="1:14" x14ac:dyDescent="0.25">
      <c r="A4185" t="s">
        <v>7851</v>
      </c>
      <c r="B4185" t="s">
        <v>7852</v>
      </c>
      <c r="C4185" t="s">
        <v>912</v>
      </c>
      <c r="D4185" t="s">
        <v>21</v>
      </c>
      <c r="E4185">
        <v>98837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43394</v>
      </c>
      <c r="L4185" t="s">
        <v>26</v>
      </c>
      <c r="N4185" t="s">
        <v>24</v>
      </c>
    </row>
    <row r="4186" spans="1:14" x14ac:dyDescent="0.25">
      <c r="A4186" t="s">
        <v>7853</v>
      </c>
      <c r="B4186" t="s">
        <v>7854</v>
      </c>
      <c r="C4186" t="s">
        <v>519</v>
      </c>
      <c r="D4186" t="s">
        <v>21</v>
      </c>
      <c r="E4186">
        <v>98671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43394</v>
      </c>
      <c r="L4186" t="s">
        <v>26</v>
      </c>
      <c r="N4186" t="s">
        <v>24</v>
      </c>
    </row>
    <row r="4187" spans="1:14" x14ac:dyDescent="0.25">
      <c r="A4187" t="s">
        <v>7855</v>
      </c>
      <c r="B4187" t="s">
        <v>7856</v>
      </c>
      <c r="C4187" t="s">
        <v>912</v>
      </c>
      <c r="D4187" t="s">
        <v>21</v>
      </c>
      <c r="E4187">
        <v>98837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43394</v>
      </c>
      <c r="L4187" t="s">
        <v>26</v>
      </c>
      <c r="N4187" t="s">
        <v>24</v>
      </c>
    </row>
    <row r="4188" spans="1:14" x14ac:dyDescent="0.25">
      <c r="A4188" t="s">
        <v>7857</v>
      </c>
      <c r="B4188" t="s">
        <v>7858</v>
      </c>
      <c r="C4188" t="s">
        <v>3744</v>
      </c>
      <c r="D4188" t="s">
        <v>21</v>
      </c>
      <c r="E4188">
        <v>98601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43394</v>
      </c>
      <c r="L4188" t="s">
        <v>26</v>
      </c>
      <c r="N4188" t="s">
        <v>24</v>
      </c>
    </row>
    <row r="4189" spans="1:14" x14ac:dyDescent="0.25">
      <c r="A4189" t="s">
        <v>7859</v>
      </c>
      <c r="B4189" t="s">
        <v>7860</v>
      </c>
      <c r="C4189" t="s">
        <v>2641</v>
      </c>
      <c r="D4189" t="s">
        <v>21</v>
      </c>
      <c r="E4189">
        <v>98844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43394</v>
      </c>
      <c r="L4189" t="s">
        <v>26</v>
      </c>
      <c r="N4189" t="s">
        <v>24</v>
      </c>
    </row>
    <row r="4190" spans="1:14" x14ac:dyDescent="0.25">
      <c r="A4190" t="s">
        <v>7861</v>
      </c>
      <c r="B4190" t="s">
        <v>7862</v>
      </c>
      <c r="C4190" t="s">
        <v>2641</v>
      </c>
      <c r="D4190" t="s">
        <v>21</v>
      </c>
      <c r="E4190">
        <v>98844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43394</v>
      </c>
      <c r="L4190" t="s">
        <v>26</v>
      </c>
      <c r="N4190" t="s">
        <v>24</v>
      </c>
    </row>
    <row r="4191" spans="1:14" x14ac:dyDescent="0.25">
      <c r="A4191" t="s">
        <v>3639</v>
      </c>
      <c r="B4191" t="s">
        <v>7863</v>
      </c>
      <c r="C4191" t="s">
        <v>519</v>
      </c>
      <c r="D4191" t="s">
        <v>21</v>
      </c>
      <c r="E4191">
        <v>98671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43394</v>
      </c>
      <c r="L4191" t="s">
        <v>26</v>
      </c>
      <c r="N4191" t="s">
        <v>24</v>
      </c>
    </row>
    <row r="4192" spans="1:14" x14ac:dyDescent="0.25">
      <c r="A4192" t="s">
        <v>4285</v>
      </c>
      <c r="B4192" t="s">
        <v>7864</v>
      </c>
      <c r="C4192" t="s">
        <v>407</v>
      </c>
      <c r="D4192" t="s">
        <v>21</v>
      </c>
      <c r="E4192">
        <v>98604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43394</v>
      </c>
      <c r="L4192" t="s">
        <v>26</v>
      </c>
      <c r="N4192" t="s">
        <v>24</v>
      </c>
    </row>
    <row r="4193" spans="1:14" x14ac:dyDescent="0.25">
      <c r="A4193" t="s">
        <v>1417</v>
      </c>
      <c r="B4193" t="s">
        <v>7865</v>
      </c>
      <c r="C4193" t="s">
        <v>912</v>
      </c>
      <c r="D4193" t="s">
        <v>21</v>
      </c>
      <c r="E4193">
        <v>98837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43394</v>
      </c>
      <c r="L4193" t="s">
        <v>26</v>
      </c>
      <c r="N4193" t="s">
        <v>24</v>
      </c>
    </row>
    <row r="4194" spans="1:14" x14ac:dyDescent="0.25">
      <c r="A4194" t="s">
        <v>673</v>
      </c>
      <c r="B4194" t="s">
        <v>674</v>
      </c>
      <c r="C4194" t="s">
        <v>92</v>
      </c>
      <c r="D4194" t="s">
        <v>21</v>
      </c>
      <c r="E4194">
        <v>98273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43394</v>
      </c>
      <c r="L4194" t="s">
        <v>26</v>
      </c>
      <c r="N4194" t="s">
        <v>24</v>
      </c>
    </row>
    <row r="4195" spans="1:14" x14ac:dyDescent="0.25">
      <c r="A4195" t="s">
        <v>7866</v>
      </c>
      <c r="B4195" t="s">
        <v>7867</v>
      </c>
      <c r="C4195" t="s">
        <v>92</v>
      </c>
      <c r="D4195" t="s">
        <v>21</v>
      </c>
      <c r="E4195">
        <v>98273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43394</v>
      </c>
      <c r="L4195" t="s">
        <v>26</v>
      </c>
      <c r="N4195" t="s">
        <v>24</v>
      </c>
    </row>
    <row r="4196" spans="1:14" x14ac:dyDescent="0.25">
      <c r="A4196" t="s">
        <v>7868</v>
      </c>
      <c r="B4196" t="s">
        <v>7869</v>
      </c>
      <c r="C4196" t="s">
        <v>2641</v>
      </c>
      <c r="D4196" t="s">
        <v>21</v>
      </c>
      <c r="E4196">
        <v>98844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43394</v>
      </c>
      <c r="L4196" t="s">
        <v>26</v>
      </c>
      <c r="N4196" t="s">
        <v>24</v>
      </c>
    </row>
    <row r="4197" spans="1:14" x14ac:dyDescent="0.25">
      <c r="A4197" t="s">
        <v>7870</v>
      </c>
      <c r="B4197" t="s">
        <v>7871</v>
      </c>
      <c r="C4197" t="s">
        <v>912</v>
      </c>
      <c r="D4197" t="s">
        <v>21</v>
      </c>
      <c r="E4197">
        <v>98837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43394</v>
      </c>
      <c r="L4197" t="s">
        <v>26</v>
      </c>
      <c r="N4197" t="s">
        <v>24</v>
      </c>
    </row>
    <row r="4198" spans="1:14" x14ac:dyDescent="0.25">
      <c r="A4198" t="s">
        <v>2665</v>
      </c>
      <c r="B4198" t="s">
        <v>4524</v>
      </c>
      <c r="C4198" t="s">
        <v>92</v>
      </c>
      <c r="D4198" t="s">
        <v>21</v>
      </c>
      <c r="E4198">
        <v>98273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43394</v>
      </c>
      <c r="L4198" t="s">
        <v>26</v>
      </c>
      <c r="N4198" t="s">
        <v>24</v>
      </c>
    </row>
    <row r="4199" spans="1:14" x14ac:dyDescent="0.25">
      <c r="A4199" t="s">
        <v>7872</v>
      </c>
      <c r="B4199" t="s">
        <v>7873</v>
      </c>
      <c r="C4199" t="s">
        <v>7874</v>
      </c>
      <c r="D4199" t="s">
        <v>21</v>
      </c>
      <c r="E4199">
        <v>98622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43394</v>
      </c>
      <c r="L4199" t="s">
        <v>26</v>
      </c>
      <c r="N4199" t="s">
        <v>24</v>
      </c>
    </row>
    <row r="4200" spans="1:14" x14ac:dyDescent="0.25">
      <c r="A4200" t="s">
        <v>6657</v>
      </c>
      <c r="B4200" t="s">
        <v>7875</v>
      </c>
      <c r="C4200" t="s">
        <v>912</v>
      </c>
      <c r="D4200" t="s">
        <v>21</v>
      </c>
      <c r="E4200">
        <v>98837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43394</v>
      </c>
      <c r="L4200" t="s">
        <v>26</v>
      </c>
      <c r="N4200" t="s">
        <v>24</v>
      </c>
    </row>
    <row r="4201" spans="1:14" x14ac:dyDescent="0.25">
      <c r="A4201" t="s">
        <v>6657</v>
      </c>
      <c r="B4201" t="s">
        <v>7876</v>
      </c>
      <c r="C4201" t="s">
        <v>912</v>
      </c>
      <c r="D4201" t="s">
        <v>21</v>
      </c>
      <c r="E4201">
        <v>98837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43394</v>
      </c>
      <c r="L4201" t="s">
        <v>26</v>
      </c>
      <c r="N4201" t="s">
        <v>24</v>
      </c>
    </row>
    <row r="4202" spans="1:14" x14ac:dyDescent="0.25">
      <c r="A4202" t="s">
        <v>7877</v>
      </c>
      <c r="B4202" t="s">
        <v>7878</v>
      </c>
      <c r="C4202" t="s">
        <v>519</v>
      </c>
      <c r="D4202" t="s">
        <v>21</v>
      </c>
      <c r="E4202">
        <v>98671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43394</v>
      </c>
      <c r="L4202" t="s">
        <v>26</v>
      </c>
      <c r="N4202" t="s">
        <v>24</v>
      </c>
    </row>
    <row r="4203" spans="1:14" x14ac:dyDescent="0.25">
      <c r="A4203" t="s">
        <v>7879</v>
      </c>
      <c r="B4203" t="s">
        <v>7880</v>
      </c>
      <c r="C4203" t="s">
        <v>6970</v>
      </c>
      <c r="D4203" t="s">
        <v>21</v>
      </c>
      <c r="E4203">
        <v>98840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43393</v>
      </c>
      <c r="L4203" t="s">
        <v>26</v>
      </c>
      <c r="N4203" t="s">
        <v>24</v>
      </c>
    </row>
    <row r="4204" spans="1:14" x14ac:dyDescent="0.25">
      <c r="A4204" t="s">
        <v>3849</v>
      </c>
      <c r="B4204" t="s">
        <v>3850</v>
      </c>
      <c r="C4204" t="s">
        <v>3851</v>
      </c>
      <c r="D4204" t="s">
        <v>21</v>
      </c>
      <c r="E4204">
        <v>98862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43393</v>
      </c>
      <c r="L4204" t="s">
        <v>26</v>
      </c>
      <c r="N4204" t="s">
        <v>24</v>
      </c>
    </row>
    <row r="4205" spans="1:14" x14ac:dyDescent="0.25">
      <c r="A4205" t="s">
        <v>7881</v>
      </c>
      <c r="B4205" t="s">
        <v>7882</v>
      </c>
      <c r="C4205" t="s">
        <v>3851</v>
      </c>
      <c r="D4205" t="s">
        <v>21</v>
      </c>
      <c r="E4205">
        <v>98862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43393</v>
      </c>
      <c r="L4205" t="s">
        <v>26</v>
      </c>
      <c r="N4205" t="s">
        <v>24</v>
      </c>
    </row>
    <row r="4206" spans="1:14" x14ac:dyDescent="0.25">
      <c r="A4206" t="s">
        <v>7883</v>
      </c>
      <c r="B4206" t="s">
        <v>7884</v>
      </c>
      <c r="C4206" t="s">
        <v>529</v>
      </c>
      <c r="D4206" t="s">
        <v>21</v>
      </c>
      <c r="E4206">
        <v>98033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43392</v>
      </c>
      <c r="L4206" t="s">
        <v>26</v>
      </c>
      <c r="N4206" t="s">
        <v>24</v>
      </c>
    </row>
    <row r="4207" spans="1:14" x14ac:dyDescent="0.25">
      <c r="A4207">
        <v>76</v>
      </c>
      <c r="B4207" t="s">
        <v>7885</v>
      </c>
      <c r="C4207" t="s">
        <v>529</v>
      </c>
      <c r="D4207" t="s">
        <v>21</v>
      </c>
      <c r="E4207">
        <v>98034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43392</v>
      </c>
      <c r="L4207" t="s">
        <v>26</v>
      </c>
      <c r="N4207" t="s">
        <v>24</v>
      </c>
    </row>
    <row r="4208" spans="1:14" x14ac:dyDescent="0.25">
      <c r="A4208" t="s">
        <v>2696</v>
      </c>
      <c r="B4208" t="s">
        <v>7886</v>
      </c>
      <c r="C4208" t="s">
        <v>209</v>
      </c>
      <c r="D4208" t="s">
        <v>21</v>
      </c>
      <c r="E4208">
        <v>98032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43392</v>
      </c>
      <c r="L4208" t="s">
        <v>26</v>
      </c>
      <c r="N4208" t="s">
        <v>24</v>
      </c>
    </row>
    <row r="4209" spans="1:14" x14ac:dyDescent="0.25">
      <c r="A4209" t="s">
        <v>583</v>
      </c>
      <c r="B4209" t="s">
        <v>7887</v>
      </c>
      <c r="C4209" t="s">
        <v>3835</v>
      </c>
      <c r="D4209" t="s">
        <v>21</v>
      </c>
      <c r="E4209">
        <v>98045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43392</v>
      </c>
      <c r="L4209" t="s">
        <v>26</v>
      </c>
      <c r="N4209" t="s">
        <v>24</v>
      </c>
    </row>
    <row r="4210" spans="1:14" x14ac:dyDescent="0.25">
      <c r="A4210" t="s">
        <v>7888</v>
      </c>
      <c r="B4210" t="s">
        <v>7889</v>
      </c>
      <c r="C4210" t="s">
        <v>529</v>
      </c>
      <c r="D4210" t="s">
        <v>21</v>
      </c>
      <c r="E4210">
        <v>98034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43392</v>
      </c>
      <c r="L4210" t="s">
        <v>26</v>
      </c>
      <c r="N4210" t="s">
        <v>24</v>
      </c>
    </row>
    <row r="4211" spans="1:14" x14ac:dyDescent="0.25">
      <c r="A4211" t="s">
        <v>7890</v>
      </c>
      <c r="B4211" t="s">
        <v>7891</v>
      </c>
      <c r="C4211" t="s">
        <v>7676</v>
      </c>
      <c r="D4211" t="s">
        <v>21</v>
      </c>
      <c r="E4211">
        <v>98572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43392</v>
      </c>
      <c r="L4211" t="s">
        <v>26</v>
      </c>
      <c r="N4211" t="s">
        <v>24</v>
      </c>
    </row>
    <row r="4212" spans="1:14" x14ac:dyDescent="0.25">
      <c r="A4212" t="s">
        <v>2602</v>
      </c>
      <c r="B4212" t="s">
        <v>7892</v>
      </c>
      <c r="C4212" t="s">
        <v>1018</v>
      </c>
      <c r="D4212" t="s">
        <v>21</v>
      </c>
      <c r="E4212">
        <v>98531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43392</v>
      </c>
      <c r="L4212" t="s">
        <v>26</v>
      </c>
      <c r="N4212" t="s">
        <v>24</v>
      </c>
    </row>
    <row r="4213" spans="1:14" x14ac:dyDescent="0.25">
      <c r="A4213" t="s">
        <v>3904</v>
      </c>
      <c r="B4213" t="s">
        <v>7893</v>
      </c>
      <c r="C4213" t="s">
        <v>3835</v>
      </c>
      <c r="D4213" t="s">
        <v>21</v>
      </c>
      <c r="E4213">
        <v>98045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43392</v>
      </c>
      <c r="L4213" t="s">
        <v>26</v>
      </c>
      <c r="N4213" t="s">
        <v>24</v>
      </c>
    </row>
    <row r="4214" spans="1:14" x14ac:dyDescent="0.25">
      <c r="A4214" t="s">
        <v>77</v>
      </c>
      <c r="B4214" t="s">
        <v>7894</v>
      </c>
      <c r="C4214" t="s">
        <v>529</v>
      </c>
      <c r="D4214" t="s">
        <v>21</v>
      </c>
      <c r="E4214">
        <v>98034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43392</v>
      </c>
      <c r="L4214" t="s">
        <v>26</v>
      </c>
      <c r="N4214" t="s">
        <v>24</v>
      </c>
    </row>
    <row r="4215" spans="1:14" x14ac:dyDescent="0.25">
      <c r="A4215" t="s">
        <v>4411</v>
      </c>
      <c r="B4215" t="s">
        <v>4412</v>
      </c>
      <c r="C4215" t="s">
        <v>20</v>
      </c>
      <c r="D4215" t="s">
        <v>21</v>
      </c>
      <c r="E4215">
        <v>98117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43391</v>
      </c>
      <c r="L4215" t="s">
        <v>26</v>
      </c>
      <c r="N4215" t="s">
        <v>24</v>
      </c>
    </row>
    <row r="4216" spans="1:14" x14ac:dyDescent="0.25">
      <c r="A4216" t="s">
        <v>7895</v>
      </c>
      <c r="B4216" t="s">
        <v>7896</v>
      </c>
      <c r="C4216" t="s">
        <v>3835</v>
      </c>
      <c r="D4216" t="s">
        <v>21</v>
      </c>
      <c r="E4216">
        <v>98045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43391</v>
      </c>
      <c r="L4216" t="s">
        <v>26</v>
      </c>
      <c r="N4216" t="s">
        <v>24</v>
      </c>
    </row>
    <row r="4217" spans="1:14" x14ac:dyDescent="0.25">
      <c r="A4217" t="s">
        <v>7897</v>
      </c>
      <c r="B4217" t="s">
        <v>7898</v>
      </c>
      <c r="C4217" t="s">
        <v>224</v>
      </c>
      <c r="D4217" t="s">
        <v>21</v>
      </c>
      <c r="E4217">
        <v>98155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43391</v>
      </c>
      <c r="L4217" t="s">
        <v>26</v>
      </c>
      <c r="N4217" t="s">
        <v>24</v>
      </c>
    </row>
    <row r="4218" spans="1:14" x14ac:dyDescent="0.25">
      <c r="A4218">
        <v>76</v>
      </c>
      <c r="B4218" t="s">
        <v>7901</v>
      </c>
      <c r="C4218" t="s">
        <v>20</v>
      </c>
      <c r="D4218" t="s">
        <v>21</v>
      </c>
      <c r="E4218">
        <v>98104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43391</v>
      </c>
      <c r="L4218" t="s">
        <v>26</v>
      </c>
      <c r="N4218" t="s">
        <v>24</v>
      </c>
    </row>
    <row r="4219" spans="1:14" x14ac:dyDescent="0.25">
      <c r="A4219" t="s">
        <v>7902</v>
      </c>
      <c r="B4219" t="s">
        <v>7903</v>
      </c>
      <c r="C4219" t="s">
        <v>224</v>
      </c>
      <c r="D4219" t="s">
        <v>21</v>
      </c>
      <c r="E4219">
        <v>98155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43391</v>
      </c>
      <c r="L4219" t="s">
        <v>26</v>
      </c>
      <c r="N4219" t="s">
        <v>24</v>
      </c>
    </row>
    <row r="4220" spans="1:14" x14ac:dyDescent="0.25">
      <c r="A4220" t="s">
        <v>2558</v>
      </c>
      <c r="B4220" t="s">
        <v>7904</v>
      </c>
      <c r="C4220" t="s">
        <v>573</v>
      </c>
      <c r="D4220" t="s">
        <v>21</v>
      </c>
      <c r="E4220">
        <v>98579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43391</v>
      </c>
      <c r="L4220" t="s">
        <v>26</v>
      </c>
      <c r="N4220" t="s">
        <v>24</v>
      </c>
    </row>
    <row r="4221" spans="1:14" x14ac:dyDescent="0.25">
      <c r="A4221" t="s">
        <v>316</v>
      </c>
      <c r="B4221" t="s">
        <v>7905</v>
      </c>
      <c r="C4221" t="s">
        <v>268</v>
      </c>
      <c r="D4221" t="s">
        <v>21</v>
      </c>
      <c r="E4221">
        <v>98188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43391</v>
      </c>
      <c r="L4221" t="s">
        <v>26</v>
      </c>
      <c r="N4221" t="s">
        <v>24</v>
      </c>
    </row>
    <row r="4222" spans="1:14" x14ac:dyDescent="0.25">
      <c r="A4222" t="s">
        <v>316</v>
      </c>
      <c r="B4222" t="s">
        <v>7906</v>
      </c>
      <c r="C4222" t="s">
        <v>7623</v>
      </c>
      <c r="D4222" t="s">
        <v>21</v>
      </c>
      <c r="E4222">
        <v>98589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43391</v>
      </c>
      <c r="L4222" t="s">
        <v>26</v>
      </c>
      <c r="N4222" t="s">
        <v>24</v>
      </c>
    </row>
    <row r="4223" spans="1:14" x14ac:dyDescent="0.25">
      <c r="A4223" t="s">
        <v>316</v>
      </c>
      <c r="B4223" t="s">
        <v>7907</v>
      </c>
      <c r="C4223" t="s">
        <v>573</v>
      </c>
      <c r="D4223" t="s">
        <v>21</v>
      </c>
      <c r="E4223">
        <v>98579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43391</v>
      </c>
      <c r="L4223" t="s">
        <v>26</v>
      </c>
      <c r="N4223" t="s">
        <v>24</v>
      </c>
    </row>
    <row r="4224" spans="1:14" x14ac:dyDescent="0.25">
      <c r="A4224" t="s">
        <v>7908</v>
      </c>
      <c r="B4224" t="s">
        <v>7909</v>
      </c>
      <c r="C4224" t="s">
        <v>7910</v>
      </c>
      <c r="D4224" t="s">
        <v>21</v>
      </c>
      <c r="E4224">
        <v>98539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43391</v>
      </c>
      <c r="L4224" t="s">
        <v>26</v>
      </c>
      <c r="N4224" t="s">
        <v>24</v>
      </c>
    </row>
    <row r="4225" spans="1:14" x14ac:dyDescent="0.25">
      <c r="A4225" t="s">
        <v>7912</v>
      </c>
      <c r="B4225" t="s">
        <v>7913</v>
      </c>
      <c r="C4225" t="s">
        <v>573</v>
      </c>
      <c r="D4225" t="s">
        <v>21</v>
      </c>
      <c r="E4225">
        <v>98579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43391</v>
      </c>
      <c r="L4225" t="s">
        <v>26</v>
      </c>
      <c r="N4225" t="s">
        <v>24</v>
      </c>
    </row>
    <row r="4226" spans="1:14" x14ac:dyDescent="0.25">
      <c r="A4226" t="s">
        <v>7914</v>
      </c>
      <c r="B4226" t="s">
        <v>7915</v>
      </c>
      <c r="C4226" t="s">
        <v>3835</v>
      </c>
      <c r="D4226" t="s">
        <v>21</v>
      </c>
      <c r="E4226">
        <v>98045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43391</v>
      </c>
      <c r="L4226" t="s">
        <v>26</v>
      </c>
      <c r="N4226" t="s">
        <v>24</v>
      </c>
    </row>
    <row r="4227" spans="1:14" x14ac:dyDescent="0.25">
      <c r="A4227" t="s">
        <v>7916</v>
      </c>
      <c r="B4227" t="s">
        <v>7917</v>
      </c>
      <c r="C4227" t="s">
        <v>224</v>
      </c>
      <c r="D4227" t="s">
        <v>21</v>
      </c>
      <c r="E4227">
        <v>98155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43391</v>
      </c>
      <c r="L4227" t="s">
        <v>26</v>
      </c>
      <c r="N4227" t="s">
        <v>24</v>
      </c>
    </row>
    <row r="4228" spans="1:14" x14ac:dyDescent="0.25">
      <c r="A4228" t="s">
        <v>7918</v>
      </c>
      <c r="B4228" t="s">
        <v>7919</v>
      </c>
      <c r="C4228" t="s">
        <v>268</v>
      </c>
      <c r="D4228" t="s">
        <v>21</v>
      </c>
      <c r="E4228">
        <v>98168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43391</v>
      </c>
      <c r="L4228" t="s">
        <v>26</v>
      </c>
      <c r="N4228" t="s">
        <v>24</v>
      </c>
    </row>
    <row r="4229" spans="1:14" x14ac:dyDescent="0.25">
      <c r="A4229" t="s">
        <v>7920</v>
      </c>
      <c r="B4229" t="s">
        <v>7921</v>
      </c>
      <c r="C4229" t="s">
        <v>573</v>
      </c>
      <c r="D4229" t="s">
        <v>21</v>
      </c>
      <c r="E4229">
        <v>98579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43391</v>
      </c>
      <c r="L4229" t="s">
        <v>26</v>
      </c>
      <c r="N4229" t="s">
        <v>24</v>
      </c>
    </row>
    <row r="4230" spans="1:14" x14ac:dyDescent="0.25">
      <c r="A4230" t="s">
        <v>7922</v>
      </c>
      <c r="B4230" t="s">
        <v>7923</v>
      </c>
      <c r="C4230" t="s">
        <v>2001</v>
      </c>
      <c r="D4230" t="s">
        <v>21</v>
      </c>
      <c r="E4230">
        <v>98591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43391</v>
      </c>
      <c r="L4230" t="s">
        <v>26</v>
      </c>
      <c r="N4230" t="s">
        <v>24</v>
      </c>
    </row>
    <row r="4231" spans="1:14" x14ac:dyDescent="0.25">
      <c r="A4231" t="s">
        <v>3623</v>
      </c>
      <c r="B4231" t="s">
        <v>3624</v>
      </c>
      <c r="C4231" t="s">
        <v>151</v>
      </c>
      <c r="D4231" t="s">
        <v>21</v>
      </c>
      <c r="E4231">
        <v>98499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43390</v>
      </c>
      <c r="L4231" t="s">
        <v>26</v>
      </c>
      <c r="N4231" t="s">
        <v>24</v>
      </c>
    </row>
    <row r="4232" spans="1:14" x14ac:dyDescent="0.25">
      <c r="A4232" t="s">
        <v>7924</v>
      </c>
      <c r="B4232" t="s">
        <v>7925</v>
      </c>
      <c r="C4232" t="s">
        <v>743</v>
      </c>
      <c r="D4232" t="s">
        <v>21</v>
      </c>
      <c r="E4232">
        <v>98597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43390</v>
      </c>
      <c r="L4232" t="s">
        <v>26</v>
      </c>
      <c r="N4232" t="s">
        <v>24</v>
      </c>
    </row>
    <row r="4233" spans="1:14" x14ac:dyDescent="0.25">
      <c r="A4233" t="s">
        <v>7926</v>
      </c>
      <c r="B4233" t="s">
        <v>7927</v>
      </c>
      <c r="C4233" t="s">
        <v>3862</v>
      </c>
      <c r="D4233" t="s">
        <v>21</v>
      </c>
      <c r="E4233">
        <v>98022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43390</v>
      </c>
      <c r="L4233" t="s">
        <v>26</v>
      </c>
      <c r="N4233" t="s">
        <v>24</v>
      </c>
    </row>
    <row r="4234" spans="1:14" x14ac:dyDescent="0.25">
      <c r="A4234" t="s">
        <v>7928</v>
      </c>
      <c r="B4234" t="s">
        <v>7929</v>
      </c>
      <c r="C4234" t="s">
        <v>20</v>
      </c>
      <c r="D4234" t="s">
        <v>21</v>
      </c>
      <c r="E4234">
        <v>98104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43390</v>
      </c>
      <c r="L4234" t="s">
        <v>26</v>
      </c>
      <c r="N4234" t="s">
        <v>24</v>
      </c>
    </row>
    <row r="4235" spans="1:14" x14ac:dyDescent="0.25">
      <c r="A4235" t="s">
        <v>7930</v>
      </c>
      <c r="B4235" t="s">
        <v>7931</v>
      </c>
      <c r="C4235" t="s">
        <v>377</v>
      </c>
      <c r="D4235" t="s">
        <v>21</v>
      </c>
      <c r="E4235">
        <v>98029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43390</v>
      </c>
      <c r="L4235" t="s">
        <v>26</v>
      </c>
      <c r="N4235" t="s">
        <v>24</v>
      </c>
    </row>
    <row r="4236" spans="1:14" x14ac:dyDescent="0.25">
      <c r="A4236" t="s">
        <v>880</v>
      </c>
      <c r="B4236" t="s">
        <v>7932</v>
      </c>
      <c r="C4236" t="s">
        <v>215</v>
      </c>
      <c r="D4236" t="s">
        <v>21</v>
      </c>
      <c r="E4236">
        <v>98003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43390</v>
      </c>
      <c r="L4236" t="s">
        <v>26</v>
      </c>
      <c r="N4236" t="s">
        <v>24</v>
      </c>
    </row>
    <row r="4237" spans="1:14" x14ac:dyDescent="0.25">
      <c r="A4237" t="s">
        <v>4157</v>
      </c>
      <c r="B4237" t="s">
        <v>7933</v>
      </c>
      <c r="C4237" t="s">
        <v>492</v>
      </c>
      <c r="D4237" t="s">
        <v>21</v>
      </c>
      <c r="E4237">
        <v>98503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43390</v>
      </c>
      <c r="L4237" t="s">
        <v>26</v>
      </c>
      <c r="N4237" t="s">
        <v>24</v>
      </c>
    </row>
    <row r="4238" spans="1:14" x14ac:dyDescent="0.25">
      <c r="A4238" t="s">
        <v>7934</v>
      </c>
      <c r="B4238" t="s">
        <v>7935</v>
      </c>
      <c r="C4238" t="s">
        <v>377</v>
      </c>
      <c r="D4238" t="s">
        <v>21</v>
      </c>
      <c r="E4238">
        <v>98027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43390</v>
      </c>
      <c r="L4238" t="s">
        <v>26</v>
      </c>
      <c r="N4238" t="s">
        <v>24</v>
      </c>
    </row>
    <row r="4239" spans="1:14" x14ac:dyDescent="0.25">
      <c r="A4239" t="s">
        <v>7936</v>
      </c>
      <c r="B4239" t="s">
        <v>7937</v>
      </c>
      <c r="C4239" t="s">
        <v>142</v>
      </c>
      <c r="D4239" t="s">
        <v>21</v>
      </c>
      <c r="E4239">
        <v>98908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43390</v>
      </c>
      <c r="L4239" t="s">
        <v>26</v>
      </c>
      <c r="N4239" t="s">
        <v>24</v>
      </c>
    </row>
    <row r="4240" spans="1:14" x14ac:dyDescent="0.25">
      <c r="A4240" t="s">
        <v>662</v>
      </c>
      <c r="B4240" t="s">
        <v>7938</v>
      </c>
      <c r="C4240" t="s">
        <v>286</v>
      </c>
      <c r="D4240" t="s">
        <v>21</v>
      </c>
      <c r="E4240">
        <v>98501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43390</v>
      </c>
      <c r="L4240" t="s">
        <v>26</v>
      </c>
      <c r="N4240" t="s">
        <v>24</v>
      </c>
    </row>
    <row r="4241" spans="1:14" x14ac:dyDescent="0.25">
      <c r="A4241" t="s">
        <v>7939</v>
      </c>
      <c r="B4241" t="s">
        <v>7940</v>
      </c>
      <c r="C4241" t="s">
        <v>3835</v>
      </c>
      <c r="D4241" t="s">
        <v>21</v>
      </c>
      <c r="E4241">
        <v>98045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43390</v>
      </c>
      <c r="L4241" t="s">
        <v>26</v>
      </c>
      <c r="N4241" t="s">
        <v>24</v>
      </c>
    </row>
    <row r="4242" spans="1:14" x14ac:dyDescent="0.25">
      <c r="A4242" t="s">
        <v>1561</v>
      </c>
      <c r="B4242" t="s">
        <v>1562</v>
      </c>
      <c r="C4242" t="s">
        <v>1563</v>
      </c>
      <c r="D4242" t="s">
        <v>21</v>
      </c>
      <c r="E4242">
        <v>98010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43390</v>
      </c>
      <c r="L4242" t="s">
        <v>26</v>
      </c>
      <c r="N4242" t="s">
        <v>24</v>
      </c>
    </row>
    <row r="4243" spans="1:14" x14ac:dyDescent="0.25">
      <c r="A4243" t="s">
        <v>1333</v>
      </c>
      <c r="B4243" t="s">
        <v>7941</v>
      </c>
      <c r="C4243" t="s">
        <v>3862</v>
      </c>
      <c r="D4243" t="s">
        <v>21</v>
      </c>
      <c r="E4243">
        <v>98022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43390</v>
      </c>
      <c r="L4243" t="s">
        <v>26</v>
      </c>
      <c r="N4243" t="s">
        <v>24</v>
      </c>
    </row>
    <row r="4244" spans="1:14" x14ac:dyDescent="0.25">
      <c r="A4244" t="s">
        <v>7942</v>
      </c>
      <c r="B4244" t="s">
        <v>7943</v>
      </c>
      <c r="C4244" t="s">
        <v>3835</v>
      </c>
      <c r="D4244" t="s">
        <v>21</v>
      </c>
      <c r="E4244">
        <v>98045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43390</v>
      </c>
      <c r="L4244" t="s">
        <v>26</v>
      </c>
      <c r="N4244" t="s">
        <v>24</v>
      </c>
    </row>
    <row r="4245" spans="1:14" x14ac:dyDescent="0.25">
      <c r="A4245" t="s">
        <v>194</v>
      </c>
      <c r="B4245" t="s">
        <v>3646</v>
      </c>
      <c r="C4245" t="s">
        <v>286</v>
      </c>
      <c r="D4245" t="s">
        <v>21</v>
      </c>
      <c r="E4245">
        <v>98516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43390</v>
      </c>
      <c r="L4245" t="s">
        <v>26</v>
      </c>
      <c r="N4245" t="s">
        <v>24</v>
      </c>
    </row>
    <row r="4246" spans="1:14" x14ac:dyDescent="0.25">
      <c r="A4246" t="s">
        <v>3603</v>
      </c>
      <c r="B4246" t="s">
        <v>3604</v>
      </c>
      <c r="C4246" t="s">
        <v>2089</v>
      </c>
      <c r="D4246" t="s">
        <v>21</v>
      </c>
      <c r="E4246">
        <v>98338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43390</v>
      </c>
      <c r="L4246" t="s">
        <v>26</v>
      </c>
      <c r="N4246" t="s">
        <v>24</v>
      </c>
    </row>
    <row r="4247" spans="1:14" x14ac:dyDescent="0.25">
      <c r="A4247" t="s">
        <v>521</v>
      </c>
      <c r="B4247" t="s">
        <v>3649</v>
      </c>
      <c r="C4247" t="s">
        <v>151</v>
      </c>
      <c r="D4247" t="s">
        <v>21</v>
      </c>
      <c r="E4247">
        <v>98499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43390</v>
      </c>
      <c r="L4247" t="s">
        <v>26</v>
      </c>
      <c r="N4247" t="s">
        <v>24</v>
      </c>
    </row>
    <row r="4248" spans="1:14" x14ac:dyDescent="0.25">
      <c r="A4248" t="s">
        <v>3650</v>
      </c>
      <c r="B4248" t="s">
        <v>3651</v>
      </c>
      <c r="C4248" t="s">
        <v>209</v>
      </c>
      <c r="D4248" t="s">
        <v>21</v>
      </c>
      <c r="E4248">
        <v>98032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43390</v>
      </c>
      <c r="L4248" t="s">
        <v>26</v>
      </c>
      <c r="N4248" t="s">
        <v>24</v>
      </c>
    </row>
    <row r="4249" spans="1:14" x14ac:dyDescent="0.25">
      <c r="A4249" t="s">
        <v>7944</v>
      </c>
      <c r="B4249" t="s">
        <v>7945</v>
      </c>
      <c r="C4249" t="s">
        <v>20</v>
      </c>
      <c r="D4249" t="s">
        <v>21</v>
      </c>
      <c r="E4249">
        <v>98144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43390</v>
      </c>
      <c r="L4249" t="s">
        <v>26</v>
      </c>
      <c r="N4249" t="s">
        <v>24</v>
      </c>
    </row>
    <row r="4250" spans="1:14" x14ac:dyDescent="0.25">
      <c r="A4250" t="s">
        <v>77</v>
      </c>
      <c r="B4250" t="s">
        <v>7946</v>
      </c>
      <c r="C4250" t="s">
        <v>142</v>
      </c>
      <c r="D4250" t="s">
        <v>21</v>
      </c>
      <c r="E4250">
        <v>98902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43390</v>
      </c>
      <c r="L4250" t="s">
        <v>26</v>
      </c>
      <c r="N4250" t="s">
        <v>24</v>
      </c>
    </row>
    <row r="4251" spans="1:14" x14ac:dyDescent="0.25">
      <c r="A4251" t="s">
        <v>556</v>
      </c>
      <c r="B4251" t="s">
        <v>7947</v>
      </c>
      <c r="C4251" t="s">
        <v>266</v>
      </c>
      <c r="D4251" t="s">
        <v>21</v>
      </c>
      <c r="E4251">
        <v>98092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43390</v>
      </c>
      <c r="L4251" t="s">
        <v>26</v>
      </c>
      <c r="N4251" t="s">
        <v>24</v>
      </c>
    </row>
    <row r="4252" spans="1:14" x14ac:dyDescent="0.25">
      <c r="A4252" t="s">
        <v>7948</v>
      </c>
      <c r="B4252" t="s">
        <v>7949</v>
      </c>
      <c r="C4252" t="s">
        <v>1542</v>
      </c>
      <c r="D4252" t="s">
        <v>21</v>
      </c>
      <c r="E4252">
        <v>98362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43389</v>
      </c>
      <c r="L4252" t="s">
        <v>26</v>
      </c>
      <c r="N4252" t="s">
        <v>24</v>
      </c>
    </row>
    <row r="4253" spans="1:14" x14ac:dyDescent="0.25">
      <c r="A4253" t="s">
        <v>7950</v>
      </c>
      <c r="B4253" t="s">
        <v>7951</v>
      </c>
      <c r="C4253" t="s">
        <v>1542</v>
      </c>
      <c r="D4253" t="s">
        <v>21</v>
      </c>
      <c r="E4253">
        <v>98362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43389</v>
      </c>
      <c r="L4253" t="s">
        <v>26</v>
      </c>
      <c r="N4253" t="s">
        <v>24</v>
      </c>
    </row>
    <row r="4254" spans="1:14" x14ac:dyDescent="0.25">
      <c r="A4254" t="s">
        <v>7952</v>
      </c>
      <c r="B4254" t="s">
        <v>7953</v>
      </c>
      <c r="C4254" t="s">
        <v>1542</v>
      </c>
      <c r="D4254" t="s">
        <v>21</v>
      </c>
      <c r="E4254">
        <v>98362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43389</v>
      </c>
      <c r="L4254" t="s">
        <v>26</v>
      </c>
      <c r="N4254" t="s">
        <v>24</v>
      </c>
    </row>
    <row r="4255" spans="1:14" x14ac:dyDescent="0.25">
      <c r="A4255" t="s">
        <v>7954</v>
      </c>
      <c r="B4255" t="s">
        <v>7955</v>
      </c>
      <c r="C4255" t="s">
        <v>1542</v>
      </c>
      <c r="D4255" t="s">
        <v>21</v>
      </c>
      <c r="E4255">
        <v>98362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43389</v>
      </c>
      <c r="L4255" t="s">
        <v>26</v>
      </c>
      <c r="N4255" t="s">
        <v>24</v>
      </c>
    </row>
    <row r="4256" spans="1:14" x14ac:dyDescent="0.25">
      <c r="A4256" t="s">
        <v>7956</v>
      </c>
      <c r="B4256" t="s">
        <v>7957</v>
      </c>
      <c r="C4256" t="s">
        <v>1542</v>
      </c>
      <c r="D4256" t="s">
        <v>21</v>
      </c>
      <c r="E4256">
        <v>98362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43389</v>
      </c>
      <c r="L4256" t="s">
        <v>26</v>
      </c>
      <c r="N4256" t="s">
        <v>24</v>
      </c>
    </row>
    <row r="4257" spans="1:14" x14ac:dyDescent="0.25">
      <c r="A4257" t="s">
        <v>569</v>
      </c>
      <c r="B4257" t="s">
        <v>7958</v>
      </c>
      <c r="C4257" t="s">
        <v>236</v>
      </c>
      <c r="D4257" t="s">
        <v>21</v>
      </c>
      <c r="E4257">
        <v>98408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43389</v>
      </c>
      <c r="L4257" t="s">
        <v>26</v>
      </c>
      <c r="N4257" t="s">
        <v>24</v>
      </c>
    </row>
    <row r="4258" spans="1:14" x14ac:dyDescent="0.25">
      <c r="A4258" t="s">
        <v>7959</v>
      </c>
      <c r="B4258" t="s">
        <v>6610</v>
      </c>
      <c r="C4258" t="s">
        <v>1675</v>
      </c>
      <c r="D4258" t="s">
        <v>21</v>
      </c>
      <c r="E4258">
        <v>98339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43389</v>
      </c>
      <c r="L4258" t="s">
        <v>26</v>
      </c>
      <c r="N4258" t="s">
        <v>24</v>
      </c>
    </row>
    <row r="4259" spans="1:14" x14ac:dyDescent="0.25">
      <c r="A4259" t="s">
        <v>7960</v>
      </c>
      <c r="B4259" t="s">
        <v>7961</v>
      </c>
      <c r="C4259" t="s">
        <v>1691</v>
      </c>
      <c r="D4259" t="s">
        <v>21</v>
      </c>
      <c r="E4259">
        <v>98368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43389</v>
      </c>
      <c r="L4259" t="s">
        <v>26</v>
      </c>
      <c r="N4259" t="s">
        <v>24</v>
      </c>
    </row>
    <row r="4260" spans="1:14" x14ac:dyDescent="0.25">
      <c r="A4260" t="s">
        <v>7962</v>
      </c>
      <c r="B4260" t="s">
        <v>7963</v>
      </c>
      <c r="C4260" t="s">
        <v>443</v>
      </c>
      <c r="D4260" t="s">
        <v>21</v>
      </c>
      <c r="E4260">
        <v>98057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43389</v>
      </c>
      <c r="L4260" t="s">
        <v>26</v>
      </c>
      <c r="N4260" t="s">
        <v>24</v>
      </c>
    </row>
    <row r="4261" spans="1:14" x14ac:dyDescent="0.25">
      <c r="A4261" t="s">
        <v>356</v>
      </c>
      <c r="B4261" t="s">
        <v>7964</v>
      </c>
      <c r="C4261" t="s">
        <v>1542</v>
      </c>
      <c r="D4261" t="s">
        <v>21</v>
      </c>
      <c r="E4261">
        <v>98362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43389</v>
      </c>
      <c r="L4261" t="s">
        <v>26</v>
      </c>
      <c r="N4261" t="s">
        <v>24</v>
      </c>
    </row>
    <row r="4262" spans="1:14" x14ac:dyDescent="0.25">
      <c r="A4262" t="s">
        <v>7965</v>
      </c>
      <c r="B4262" t="s">
        <v>7966</v>
      </c>
      <c r="C4262" t="s">
        <v>1542</v>
      </c>
      <c r="D4262" t="s">
        <v>21</v>
      </c>
      <c r="E4262">
        <v>98362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43389</v>
      </c>
      <c r="L4262" t="s">
        <v>26</v>
      </c>
      <c r="N4262" t="s">
        <v>24</v>
      </c>
    </row>
    <row r="4263" spans="1:14" x14ac:dyDescent="0.25">
      <c r="A4263" t="s">
        <v>4361</v>
      </c>
      <c r="B4263" t="s">
        <v>4362</v>
      </c>
      <c r="C4263" t="s">
        <v>81</v>
      </c>
      <c r="D4263" t="s">
        <v>21</v>
      </c>
      <c r="E4263">
        <v>99206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43389</v>
      </c>
      <c r="L4263" t="s">
        <v>26</v>
      </c>
      <c r="N4263" t="s">
        <v>24</v>
      </c>
    </row>
    <row r="4264" spans="1:14" x14ac:dyDescent="0.25">
      <c r="A4264" t="s">
        <v>7967</v>
      </c>
      <c r="B4264" t="s">
        <v>7968</v>
      </c>
      <c r="C4264" t="s">
        <v>20</v>
      </c>
      <c r="D4264" t="s">
        <v>21</v>
      </c>
      <c r="E4264">
        <v>98101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43389</v>
      </c>
      <c r="L4264" t="s">
        <v>26</v>
      </c>
      <c r="N4264" t="s">
        <v>24</v>
      </c>
    </row>
    <row r="4265" spans="1:14" x14ac:dyDescent="0.25">
      <c r="A4265" t="s">
        <v>7969</v>
      </c>
      <c r="B4265" t="s">
        <v>7970</v>
      </c>
      <c r="C4265" t="s">
        <v>1542</v>
      </c>
      <c r="D4265" t="s">
        <v>21</v>
      </c>
      <c r="E4265">
        <v>98362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43389</v>
      </c>
      <c r="L4265" t="s">
        <v>26</v>
      </c>
      <c r="N4265" t="s">
        <v>24</v>
      </c>
    </row>
    <row r="4266" spans="1:14" x14ac:dyDescent="0.25">
      <c r="A4266" t="s">
        <v>7971</v>
      </c>
      <c r="B4266" t="s">
        <v>7972</v>
      </c>
      <c r="C4266" t="s">
        <v>20</v>
      </c>
      <c r="D4266" t="s">
        <v>21</v>
      </c>
      <c r="E4266">
        <v>98101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43389</v>
      </c>
      <c r="L4266" t="s">
        <v>26</v>
      </c>
      <c r="N4266" t="s">
        <v>24</v>
      </c>
    </row>
    <row r="4267" spans="1:14" x14ac:dyDescent="0.25">
      <c r="A4267" t="s">
        <v>7973</v>
      </c>
      <c r="B4267" t="s">
        <v>7974</v>
      </c>
      <c r="C4267" t="s">
        <v>1542</v>
      </c>
      <c r="D4267" t="s">
        <v>21</v>
      </c>
      <c r="E4267">
        <v>98362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43389</v>
      </c>
      <c r="L4267" t="s">
        <v>26</v>
      </c>
      <c r="N4267" t="s">
        <v>24</v>
      </c>
    </row>
    <row r="4268" spans="1:14" x14ac:dyDescent="0.25">
      <c r="A4268" t="s">
        <v>7975</v>
      </c>
      <c r="B4268" t="s">
        <v>7976</v>
      </c>
      <c r="C4268" t="s">
        <v>1542</v>
      </c>
      <c r="D4268" t="s">
        <v>21</v>
      </c>
      <c r="E4268">
        <v>98363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43389</v>
      </c>
      <c r="L4268" t="s">
        <v>26</v>
      </c>
      <c r="N4268" t="s">
        <v>24</v>
      </c>
    </row>
    <row r="4269" spans="1:14" x14ac:dyDescent="0.25">
      <c r="A4269" t="s">
        <v>7977</v>
      </c>
      <c r="B4269" t="s">
        <v>7978</v>
      </c>
      <c r="C4269" t="s">
        <v>20</v>
      </c>
      <c r="D4269" t="s">
        <v>21</v>
      </c>
      <c r="E4269">
        <v>98101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43389</v>
      </c>
      <c r="L4269" t="s">
        <v>26</v>
      </c>
      <c r="N4269" t="s">
        <v>24</v>
      </c>
    </row>
    <row r="4270" spans="1:14" x14ac:dyDescent="0.25">
      <c r="A4270" t="s">
        <v>7979</v>
      </c>
      <c r="B4270" t="s">
        <v>7980</v>
      </c>
      <c r="C4270" t="s">
        <v>20</v>
      </c>
      <c r="D4270" t="s">
        <v>21</v>
      </c>
      <c r="E4270">
        <v>98136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43389</v>
      </c>
      <c r="L4270" t="s">
        <v>26</v>
      </c>
      <c r="N4270" t="s">
        <v>24</v>
      </c>
    </row>
    <row r="4271" spans="1:14" x14ac:dyDescent="0.25">
      <c r="A4271" t="s">
        <v>7981</v>
      </c>
      <c r="B4271" t="s">
        <v>7982</v>
      </c>
      <c r="C4271" t="s">
        <v>1542</v>
      </c>
      <c r="D4271" t="s">
        <v>21</v>
      </c>
      <c r="E4271">
        <v>98362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43389</v>
      </c>
      <c r="L4271" t="s">
        <v>26</v>
      </c>
      <c r="N4271" t="s">
        <v>24</v>
      </c>
    </row>
    <row r="4272" spans="1:14" x14ac:dyDescent="0.25">
      <c r="A4272" t="s">
        <v>7983</v>
      </c>
      <c r="B4272" t="s">
        <v>7984</v>
      </c>
      <c r="C4272" t="s">
        <v>7985</v>
      </c>
      <c r="D4272" t="s">
        <v>21</v>
      </c>
      <c r="E4272">
        <v>98365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43389</v>
      </c>
      <c r="L4272" t="s">
        <v>26</v>
      </c>
      <c r="N4272" t="s">
        <v>24</v>
      </c>
    </row>
    <row r="4273" spans="1:14" x14ac:dyDescent="0.25">
      <c r="A4273" t="s">
        <v>7986</v>
      </c>
      <c r="B4273" t="s">
        <v>7987</v>
      </c>
      <c r="C4273" t="s">
        <v>470</v>
      </c>
      <c r="D4273" t="s">
        <v>21</v>
      </c>
      <c r="E4273">
        <v>98166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43389</v>
      </c>
      <c r="L4273" t="s">
        <v>26</v>
      </c>
      <c r="N4273" t="s">
        <v>24</v>
      </c>
    </row>
    <row r="4274" spans="1:14" x14ac:dyDescent="0.25">
      <c r="A4274" t="s">
        <v>7988</v>
      </c>
      <c r="B4274" t="s">
        <v>7989</v>
      </c>
      <c r="C4274" t="s">
        <v>443</v>
      </c>
      <c r="D4274" t="s">
        <v>21</v>
      </c>
      <c r="E4274">
        <v>98059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43389</v>
      </c>
      <c r="L4274" t="s">
        <v>26</v>
      </c>
      <c r="N4274" t="s">
        <v>24</v>
      </c>
    </row>
    <row r="4275" spans="1:14" x14ac:dyDescent="0.25">
      <c r="A4275" t="s">
        <v>77</v>
      </c>
      <c r="B4275" t="s">
        <v>7990</v>
      </c>
      <c r="C4275" t="s">
        <v>1542</v>
      </c>
      <c r="D4275" t="s">
        <v>21</v>
      </c>
      <c r="E4275">
        <v>98362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43389</v>
      </c>
      <c r="L4275" t="s">
        <v>26</v>
      </c>
      <c r="N4275" t="s">
        <v>24</v>
      </c>
    </row>
    <row r="4276" spans="1:14" x14ac:dyDescent="0.25">
      <c r="A4276" t="s">
        <v>7991</v>
      </c>
      <c r="B4276" t="s">
        <v>7992</v>
      </c>
      <c r="C4276" t="s">
        <v>20</v>
      </c>
      <c r="D4276" t="s">
        <v>21</v>
      </c>
      <c r="E4276">
        <v>98136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43389</v>
      </c>
      <c r="L4276" t="s">
        <v>26</v>
      </c>
      <c r="N4276" t="s">
        <v>24</v>
      </c>
    </row>
    <row r="4277" spans="1:14" x14ac:dyDescent="0.25">
      <c r="A4277" t="s">
        <v>7993</v>
      </c>
      <c r="B4277" t="s">
        <v>7994</v>
      </c>
      <c r="C4277" t="s">
        <v>296</v>
      </c>
      <c r="D4277" t="s">
        <v>21</v>
      </c>
      <c r="E4277">
        <v>98366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43388</v>
      </c>
      <c r="L4277" t="s">
        <v>26</v>
      </c>
      <c r="N4277" t="s">
        <v>24</v>
      </c>
    </row>
    <row r="4278" spans="1:14" x14ac:dyDescent="0.25">
      <c r="A4278" t="s">
        <v>7995</v>
      </c>
      <c r="B4278" t="s">
        <v>7996</v>
      </c>
      <c r="C4278" t="s">
        <v>743</v>
      </c>
      <c r="D4278" t="s">
        <v>21</v>
      </c>
      <c r="E4278">
        <v>98597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43388</v>
      </c>
      <c r="L4278" t="s">
        <v>26</v>
      </c>
      <c r="N4278" t="s">
        <v>24</v>
      </c>
    </row>
    <row r="4279" spans="1:14" x14ac:dyDescent="0.25">
      <c r="A4279" t="s">
        <v>7997</v>
      </c>
      <c r="B4279" t="s">
        <v>7998</v>
      </c>
      <c r="C4279" t="s">
        <v>296</v>
      </c>
      <c r="D4279" t="s">
        <v>21</v>
      </c>
      <c r="E4279">
        <v>98366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43388</v>
      </c>
      <c r="L4279" t="s">
        <v>26</v>
      </c>
      <c r="N4279" t="s">
        <v>24</v>
      </c>
    </row>
    <row r="4280" spans="1:14" x14ac:dyDescent="0.25">
      <c r="A4280" t="s">
        <v>7999</v>
      </c>
      <c r="B4280" t="s">
        <v>8000</v>
      </c>
      <c r="C4280" t="s">
        <v>20</v>
      </c>
      <c r="D4280" t="s">
        <v>21</v>
      </c>
      <c r="E4280">
        <v>98133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43388</v>
      </c>
      <c r="L4280" t="s">
        <v>26</v>
      </c>
      <c r="N4280" t="s">
        <v>24</v>
      </c>
    </row>
    <row r="4281" spans="1:14" x14ac:dyDescent="0.25">
      <c r="A4281" t="s">
        <v>3627</v>
      </c>
      <c r="B4281" t="s">
        <v>3628</v>
      </c>
      <c r="C4281" t="s">
        <v>266</v>
      </c>
      <c r="D4281" t="s">
        <v>21</v>
      </c>
      <c r="E4281">
        <v>98001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43388</v>
      </c>
      <c r="L4281" t="s">
        <v>26</v>
      </c>
      <c r="N4281" t="s">
        <v>24</v>
      </c>
    </row>
    <row r="4282" spans="1:14" x14ac:dyDescent="0.25">
      <c r="A4282" t="s">
        <v>111</v>
      </c>
      <c r="B4282" t="s">
        <v>3391</v>
      </c>
      <c r="C4282" t="s">
        <v>443</v>
      </c>
      <c r="D4282" t="s">
        <v>21</v>
      </c>
      <c r="E4282">
        <v>98057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43388</v>
      </c>
      <c r="L4282" t="s">
        <v>26</v>
      </c>
      <c r="N4282" t="s">
        <v>24</v>
      </c>
    </row>
    <row r="4283" spans="1:14" x14ac:dyDescent="0.25">
      <c r="A4283">
        <v>76</v>
      </c>
      <c r="B4283" t="s">
        <v>8001</v>
      </c>
      <c r="C4283" t="s">
        <v>209</v>
      </c>
      <c r="D4283" t="s">
        <v>21</v>
      </c>
      <c r="E4283">
        <v>98032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43388</v>
      </c>
      <c r="L4283" t="s">
        <v>26</v>
      </c>
      <c r="N4283" t="s">
        <v>24</v>
      </c>
    </row>
    <row r="4284" spans="1:14" x14ac:dyDescent="0.25">
      <c r="A4284" t="s">
        <v>8002</v>
      </c>
      <c r="B4284" t="s">
        <v>8003</v>
      </c>
      <c r="C4284" t="s">
        <v>296</v>
      </c>
      <c r="D4284" t="s">
        <v>21</v>
      </c>
      <c r="E4284">
        <v>98366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43388</v>
      </c>
      <c r="L4284" t="s">
        <v>26</v>
      </c>
      <c r="N4284" t="s">
        <v>24</v>
      </c>
    </row>
    <row r="4285" spans="1:14" x14ac:dyDescent="0.25">
      <c r="A4285" t="s">
        <v>8004</v>
      </c>
      <c r="B4285" t="s">
        <v>8005</v>
      </c>
      <c r="C4285" t="s">
        <v>20</v>
      </c>
      <c r="D4285" t="s">
        <v>21</v>
      </c>
      <c r="E4285">
        <v>98133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43388</v>
      </c>
      <c r="L4285" t="s">
        <v>26</v>
      </c>
      <c r="N4285" t="s">
        <v>24</v>
      </c>
    </row>
    <row r="4286" spans="1:14" x14ac:dyDescent="0.25">
      <c r="A4286" t="s">
        <v>3528</v>
      </c>
      <c r="B4286" t="s">
        <v>8006</v>
      </c>
      <c r="C4286" t="s">
        <v>296</v>
      </c>
      <c r="D4286" t="s">
        <v>21</v>
      </c>
      <c r="E4286">
        <v>98367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43388</v>
      </c>
      <c r="L4286" t="s">
        <v>26</v>
      </c>
      <c r="N4286" t="s">
        <v>24</v>
      </c>
    </row>
    <row r="4287" spans="1:14" x14ac:dyDescent="0.25">
      <c r="A4287" t="s">
        <v>312</v>
      </c>
      <c r="B4287" t="s">
        <v>8007</v>
      </c>
      <c r="C4287" t="s">
        <v>743</v>
      </c>
      <c r="D4287" t="s">
        <v>21</v>
      </c>
      <c r="E4287">
        <v>98597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43388</v>
      </c>
      <c r="L4287" t="s">
        <v>26</v>
      </c>
      <c r="N4287" t="s">
        <v>24</v>
      </c>
    </row>
    <row r="4288" spans="1:14" x14ac:dyDescent="0.25">
      <c r="A4288" t="s">
        <v>8008</v>
      </c>
      <c r="B4288" t="s">
        <v>8009</v>
      </c>
      <c r="C4288" t="s">
        <v>1101</v>
      </c>
      <c r="D4288" t="s">
        <v>21</v>
      </c>
      <c r="E4288">
        <v>98230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43388</v>
      </c>
      <c r="L4288" t="s">
        <v>26</v>
      </c>
      <c r="N4288" t="s">
        <v>24</v>
      </c>
    </row>
    <row r="4289" spans="1:14" x14ac:dyDescent="0.25">
      <c r="A4289" t="s">
        <v>8010</v>
      </c>
      <c r="B4289" t="s">
        <v>8011</v>
      </c>
      <c r="C4289" t="s">
        <v>227</v>
      </c>
      <c r="D4289" t="s">
        <v>21</v>
      </c>
      <c r="E4289">
        <v>98225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43388</v>
      </c>
      <c r="L4289" t="s">
        <v>26</v>
      </c>
      <c r="N4289" t="s">
        <v>24</v>
      </c>
    </row>
    <row r="4290" spans="1:14" x14ac:dyDescent="0.25">
      <c r="A4290" t="s">
        <v>581</v>
      </c>
      <c r="B4290" t="s">
        <v>8012</v>
      </c>
      <c r="C4290" t="s">
        <v>743</v>
      </c>
      <c r="D4290" t="s">
        <v>21</v>
      </c>
      <c r="E4290">
        <v>98597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43388</v>
      </c>
      <c r="L4290" t="s">
        <v>26</v>
      </c>
      <c r="N4290" t="s">
        <v>24</v>
      </c>
    </row>
    <row r="4291" spans="1:14" x14ac:dyDescent="0.25">
      <c r="A4291" t="s">
        <v>8013</v>
      </c>
      <c r="B4291" t="s">
        <v>8014</v>
      </c>
      <c r="C4291" t="s">
        <v>1101</v>
      </c>
      <c r="D4291" t="s">
        <v>21</v>
      </c>
      <c r="E4291">
        <v>98230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43388</v>
      </c>
      <c r="L4291" t="s">
        <v>26</v>
      </c>
      <c r="N4291" t="s">
        <v>24</v>
      </c>
    </row>
    <row r="4292" spans="1:14" x14ac:dyDescent="0.25">
      <c r="A4292" t="s">
        <v>8015</v>
      </c>
      <c r="B4292" t="s">
        <v>8016</v>
      </c>
      <c r="C4292" t="s">
        <v>765</v>
      </c>
      <c r="D4292" t="s">
        <v>21</v>
      </c>
      <c r="E4292">
        <v>99163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43388</v>
      </c>
      <c r="L4292" t="s">
        <v>26</v>
      </c>
      <c r="N4292" t="s">
        <v>24</v>
      </c>
    </row>
    <row r="4293" spans="1:14" x14ac:dyDescent="0.25">
      <c r="A4293" t="s">
        <v>356</v>
      </c>
      <c r="B4293" t="s">
        <v>8017</v>
      </c>
      <c r="C4293" t="s">
        <v>20</v>
      </c>
      <c r="D4293" t="s">
        <v>21</v>
      </c>
      <c r="E4293">
        <v>98133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43388</v>
      </c>
      <c r="L4293" t="s">
        <v>26</v>
      </c>
      <c r="N4293" t="s">
        <v>24</v>
      </c>
    </row>
    <row r="4294" spans="1:14" x14ac:dyDescent="0.25">
      <c r="A4294" t="s">
        <v>8018</v>
      </c>
      <c r="B4294" t="s">
        <v>8019</v>
      </c>
      <c r="C4294" t="s">
        <v>1101</v>
      </c>
      <c r="D4294" t="s">
        <v>21</v>
      </c>
      <c r="E4294">
        <v>98230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43388</v>
      </c>
      <c r="L4294" t="s">
        <v>26</v>
      </c>
      <c r="N4294" t="s">
        <v>24</v>
      </c>
    </row>
    <row r="4295" spans="1:14" x14ac:dyDescent="0.25">
      <c r="A4295" t="s">
        <v>4661</v>
      </c>
      <c r="B4295" t="s">
        <v>706</v>
      </c>
      <c r="C4295" t="s">
        <v>215</v>
      </c>
      <c r="D4295" t="s">
        <v>21</v>
      </c>
      <c r="E4295">
        <v>98003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43388</v>
      </c>
      <c r="L4295" t="s">
        <v>26</v>
      </c>
      <c r="N4295" t="s">
        <v>24</v>
      </c>
    </row>
    <row r="4296" spans="1:14" x14ac:dyDescent="0.25">
      <c r="A4296" t="s">
        <v>356</v>
      </c>
      <c r="B4296" t="s">
        <v>8020</v>
      </c>
      <c r="C4296" t="s">
        <v>296</v>
      </c>
      <c r="D4296" t="s">
        <v>21</v>
      </c>
      <c r="E4296">
        <v>98367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43388</v>
      </c>
      <c r="L4296" t="s">
        <v>26</v>
      </c>
      <c r="N4296" t="s">
        <v>24</v>
      </c>
    </row>
    <row r="4297" spans="1:14" x14ac:dyDescent="0.25">
      <c r="A4297" t="s">
        <v>4354</v>
      </c>
      <c r="B4297" t="s">
        <v>4355</v>
      </c>
      <c r="C4297" t="s">
        <v>443</v>
      </c>
      <c r="D4297" t="s">
        <v>21</v>
      </c>
      <c r="E4297">
        <v>98058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43388</v>
      </c>
      <c r="L4297" t="s">
        <v>26</v>
      </c>
      <c r="N4297" t="s">
        <v>24</v>
      </c>
    </row>
    <row r="4298" spans="1:14" x14ac:dyDescent="0.25">
      <c r="A4298" t="s">
        <v>8021</v>
      </c>
      <c r="B4298" t="s">
        <v>8022</v>
      </c>
      <c r="C4298" t="s">
        <v>443</v>
      </c>
      <c r="D4298" t="s">
        <v>21</v>
      </c>
      <c r="E4298">
        <v>98057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43388</v>
      </c>
      <c r="L4298" t="s">
        <v>26</v>
      </c>
      <c r="N4298" t="s">
        <v>24</v>
      </c>
    </row>
    <row r="4299" spans="1:14" x14ac:dyDescent="0.25">
      <c r="A4299" t="s">
        <v>8023</v>
      </c>
      <c r="B4299" t="s">
        <v>8024</v>
      </c>
      <c r="C4299" t="s">
        <v>765</v>
      </c>
      <c r="D4299" t="s">
        <v>21</v>
      </c>
      <c r="E4299">
        <v>99163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43388</v>
      </c>
      <c r="L4299" t="s">
        <v>26</v>
      </c>
      <c r="N4299" t="s">
        <v>24</v>
      </c>
    </row>
    <row r="4300" spans="1:14" x14ac:dyDescent="0.25">
      <c r="A4300" t="s">
        <v>8025</v>
      </c>
      <c r="B4300" t="s">
        <v>8026</v>
      </c>
      <c r="C4300" t="s">
        <v>765</v>
      </c>
      <c r="D4300" t="s">
        <v>21</v>
      </c>
      <c r="E4300">
        <v>99163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43388</v>
      </c>
      <c r="L4300" t="s">
        <v>26</v>
      </c>
      <c r="N4300" t="s">
        <v>24</v>
      </c>
    </row>
    <row r="4301" spans="1:14" x14ac:dyDescent="0.25">
      <c r="A4301" t="s">
        <v>8027</v>
      </c>
      <c r="B4301" t="s">
        <v>8028</v>
      </c>
      <c r="C4301" t="s">
        <v>20</v>
      </c>
      <c r="D4301" t="s">
        <v>21</v>
      </c>
      <c r="E4301">
        <v>98121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43388</v>
      </c>
      <c r="L4301" t="s">
        <v>26</v>
      </c>
      <c r="N4301" t="s">
        <v>24</v>
      </c>
    </row>
    <row r="4302" spans="1:14" x14ac:dyDescent="0.25">
      <c r="A4302" t="s">
        <v>8029</v>
      </c>
      <c r="B4302" t="s">
        <v>8030</v>
      </c>
      <c r="C4302" t="s">
        <v>765</v>
      </c>
      <c r="D4302" t="s">
        <v>21</v>
      </c>
      <c r="E4302">
        <v>99163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43388</v>
      </c>
      <c r="L4302" t="s">
        <v>26</v>
      </c>
      <c r="N4302" t="s">
        <v>24</v>
      </c>
    </row>
    <row r="4303" spans="1:14" x14ac:dyDescent="0.25">
      <c r="A4303" t="s">
        <v>3751</v>
      </c>
      <c r="B4303" t="s">
        <v>3752</v>
      </c>
      <c r="C4303" t="s">
        <v>1542</v>
      </c>
      <c r="D4303" t="s">
        <v>21</v>
      </c>
      <c r="E4303">
        <v>98362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43388</v>
      </c>
      <c r="L4303" t="s">
        <v>26</v>
      </c>
      <c r="N4303" t="s">
        <v>24</v>
      </c>
    </row>
    <row r="4304" spans="1:14" x14ac:dyDescent="0.25">
      <c r="A4304" t="s">
        <v>2816</v>
      </c>
      <c r="B4304" t="s">
        <v>8031</v>
      </c>
      <c r="C4304" t="s">
        <v>1101</v>
      </c>
      <c r="D4304" t="s">
        <v>21</v>
      </c>
      <c r="E4304">
        <v>98230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43388</v>
      </c>
      <c r="L4304" t="s">
        <v>26</v>
      </c>
      <c r="N4304" t="s">
        <v>24</v>
      </c>
    </row>
    <row r="4305" spans="1:14" x14ac:dyDescent="0.25">
      <c r="A4305" t="s">
        <v>2816</v>
      </c>
      <c r="B4305" t="s">
        <v>8032</v>
      </c>
      <c r="C4305" t="s">
        <v>743</v>
      </c>
      <c r="D4305" t="s">
        <v>21</v>
      </c>
      <c r="E4305">
        <v>98597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43388</v>
      </c>
      <c r="L4305" t="s">
        <v>26</v>
      </c>
      <c r="N4305" t="s">
        <v>24</v>
      </c>
    </row>
    <row r="4306" spans="1:14" x14ac:dyDescent="0.25">
      <c r="A4306" t="s">
        <v>8033</v>
      </c>
      <c r="B4306" t="s">
        <v>8034</v>
      </c>
      <c r="C4306" t="s">
        <v>765</v>
      </c>
      <c r="D4306" t="s">
        <v>21</v>
      </c>
      <c r="E4306">
        <v>99163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43388</v>
      </c>
      <c r="L4306" t="s">
        <v>26</v>
      </c>
      <c r="N4306" t="s">
        <v>24</v>
      </c>
    </row>
    <row r="4307" spans="1:14" x14ac:dyDescent="0.25">
      <c r="A4307" t="s">
        <v>8035</v>
      </c>
      <c r="B4307" t="s">
        <v>8036</v>
      </c>
      <c r="C4307" t="s">
        <v>296</v>
      </c>
      <c r="D4307" t="s">
        <v>21</v>
      </c>
      <c r="E4307">
        <v>98366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43388</v>
      </c>
      <c r="L4307" t="s">
        <v>26</v>
      </c>
      <c r="N4307" t="s">
        <v>24</v>
      </c>
    </row>
    <row r="4308" spans="1:14" x14ac:dyDescent="0.25">
      <c r="A4308" t="s">
        <v>8037</v>
      </c>
      <c r="B4308" t="s">
        <v>8038</v>
      </c>
      <c r="C4308" t="s">
        <v>1101</v>
      </c>
      <c r="D4308" t="s">
        <v>21</v>
      </c>
      <c r="E4308">
        <v>98230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43388</v>
      </c>
      <c r="L4308" t="s">
        <v>26</v>
      </c>
      <c r="N4308" t="s">
        <v>24</v>
      </c>
    </row>
    <row r="4309" spans="1:14" x14ac:dyDescent="0.25">
      <c r="A4309" t="s">
        <v>6217</v>
      </c>
      <c r="B4309" t="s">
        <v>8039</v>
      </c>
      <c r="C4309" t="s">
        <v>20</v>
      </c>
      <c r="D4309" t="s">
        <v>21</v>
      </c>
      <c r="E4309">
        <v>98155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43388</v>
      </c>
      <c r="L4309" t="s">
        <v>26</v>
      </c>
      <c r="N4309" t="s">
        <v>24</v>
      </c>
    </row>
    <row r="4310" spans="1:14" x14ac:dyDescent="0.25">
      <c r="A4310" t="s">
        <v>8040</v>
      </c>
      <c r="B4310" t="s">
        <v>8041</v>
      </c>
      <c r="C4310" t="s">
        <v>765</v>
      </c>
      <c r="D4310" t="s">
        <v>21</v>
      </c>
      <c r="E4310">
        <v>99163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43388</v>
      </c>
      <c r="L4310" t="s">
        <v>26</v>
      </c>
      <c r="N4310" t="s">
        <v>24</v>
      </c>
    </row>
    <row r="4311" spans="1:14" x14ac:dyDescent="0.25">
      <c r="A4311" t="s">
        <v>3753</v>
      </c>
      <c r="B4311" t="s">
        <v>3754</v>
      </c>
      <c r="C4311" t="s">
        <v>1542</v>
      </c>
      <c r="D4311" t="s">
        <v>21</v>
      </c>
      <c r="E4311">
        <v>98363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43388</v>
      </c>
      <c r="L4311" t="s">
        <v>26</v>
      </c>
      <c r="N4311" t="s">
        <v>24</v>
      </c>
    </row>
    <row r="4312" spans="1:14" x14ac:dyDescent="0.25">
      <c r="A4312" t="s">
        <v>8042</v>
      </c>
      <c r="B4312" t="s">
        <v>8043</v>
      </c>
      <c r="C4312" t="s">
        <v>246</v>
      </c>
      <c r="D4312" t="s">
        <v>21</v>
      </c>
      <c r="E4312">
        <v>98312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43388</v>
      </c>
      <c r="L4312" t="s">
        <v>26</v>
      </c>
      <c r="N4312" t="s">
        <v>24</v>
      </c>
    </row>
    <row r="4313" spans="1:14" x14ac:dyDescent="0.25">
      <c r="A4313" t="s">
        <v>8044</v>
      </c>
      <c r="B4313" t="s">
        <v>8045</v>
      </c>
      <c r="C4313" t="s">
        <v>8046</v>
      </c>
      <c r="D4313" t="s">
        <v>21</v>
      </c>
      <c r="E4313">
        <v>98262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43388</v>
      </c>
      <c r="L4313" t="s">
        <v>26</v>
      </c>
      <c r="N4313" t="s">
        <v>24</v>
      </c>
    </row>
    <row r="4314" spans="1:14" x14ac:dyDescent="0.25">
      <c r="A4314" t="s">
        <v>8047</v>
      </c>
      <c r="B4314" t="s">
        <v>8048</v>
      </c>
      <c r="C4314" t="s">
        <v>765</v>
      </c>
      <c r="D4314" t="s">
        <v>21</v>
      </c>
      <c r="E4314">
        <v>99163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43388</v>
      </c>
      <c r="L4314" t="s">
        <v>26</v>
      </c>
      <c r="N4314" t="s">
        <v>24</v>
      </c>
    </row>
    <row r="4315" spans="1:14" x14ac:dyDescent="0.25">
      <c r="A4315" t="s">
        <v>8049</v>
      </c>
      <c r="B4315" t="s">
        <v>8050</v>
      </c>
      <c r="C4315" t="s">
        <v>20</v>
      </c>
      <c r="D4315" t="s">
        <v>21</v>
      </c>
      <c r="E4315">
        <v>98112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43388</v>
      </c>
      <c r="L4315" t="s">
        <v>26</v>
      </c>
      <c r="N4315" t="s">
        <v>24</v>
      </c>
    </row>
    <row r="4316" spans="1:14" x14ac:dyDescent="0.25">
      <c r="A4316" t="s">
        <v>8051</v>
      </c>
      <c r="B4316" t="s">
        <v>8052</v>
      </c>
      <c r="C4316" t="s">
        <v>1101</v>
      </c>
      <c r="D4316" t="s">
        <v>21</v>
      </c>
      <c r="E4316">
        <v>98230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43388</v>
      </c>
      <c r="L4316" t="s">
        <v>26</v>
      </c>
      <c r="N4316" t="s">
        <v>24</v>
      </c>
    </row>
    <row r="4317" spans="1:14" x14ac:dyDescent="0.25">
      <c r="A4317" t="s">
        <v>685</v>
      </c>
      <c r="B4317" t="s">
        <v>8053</v>
      </c>
      <c r="C4317" t="s">
        <v>261</v>
      </c>
      <c r="D4317" t="s">
        <v>21</v>
      </c>
      <c r="E4317">
        <v>99202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43388</v>
      </c>
      <c r="L4317" t="s">
        <v>26</v>
      </c>
      <c r="N4317" t="s">
        <v>24</v>
      </c>
    </row>
    <row r="4318" spans="1:14" x14ac:dyDescent="0.25">
      <c r="A4318" t="s">
        <v>8054</v>
      </c>
      <c r="B4318" t="s">
        <v>8055</v>
      </c>
      <c r="C4318" t="s">
        <v>296</v>
      </c>
      <c r="D4318" t="s">
        <v>21</v>
      </c>
      <c r="E4318">
        <v>98366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43388</v>
      </c>
      <c r="L4318" t="s">
        <v>26</v>
      </c>
      <c r="N4318" t="s">
        <v>24</v>
      </c>
    </row>
    <row r="4319" spans="1:14" x14ac:dyDescent="0.25">
      <c r="A4319" t="s">
        <v>8056</v>
      </c>
      <c r="B4319" t="s">
        <v>8057</v>
      </c>
      <c r="C4319" t="s">
        <v>765</v>
      </c>
      <c r="D4319" t="s">
        <v>21</v>
      </c>
      <c r="E4319">
        <v>99163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43388</v>
      </c>
      <c r="L4319" t="s">
        <v>26</v>
      </c>
      <c r="N4319" t="s">
        <v>24</v>
      </c>
    </row>
    <row r="4320" spans="1:14" x14ac:dyDescent="0.25">
      <c r="A4320" t="s">
        <v>556</v>
      </c>
      <c r="B4320" t="s">
        <v>8058</v>
      </c>
      <c r="C4320" t="s">
        <v>246</v>
      </c>
      <c r="D4320" t="s">
        <v>21</v>
      </c>
      <c r="E4320">
        <v>98312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43388</v>
      </c>
      <c r="L4320" t="s">
        <v>26</v>
      </c>
      <c r="N4320" t="s">
        <v>24</v>
      </c>
    </row>
    <row r="4321" spans="1:14" x14ac:dyDescent="0.25">
      <c r="A4321" t="s">
        <v>111</v>
      </c>
      <c r="B4321" t="s">
        <v>8059</v>
      </c>
      <c r="C4321" t="s">
        <v>261</v>
      </c>
      <c r="D4321" t="s">
        <v>21</v>
      </c>
      <c r="E4321">
        <v>99202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43387</v>
      </c>
      <c r="L4321" t="s">
        <v>26</v>
      </c>
      <c r="N4321" t="s">
        <v>24</v>
      </c>
    </row>
    <row r="4322" spans="1:14" x14ac:dyDescent="0.25">
      <c r="A4322" t="s">
        <v>1404</v>
      </c>
      <c r="B4322" t="s">
        <v>8060</v>
      </c>
      <c r="C4322" t="s">
        <v>261</v>
      </c>
      <c r="D4322" t="s">
        <v>21</v>
      </c>
      <c r="E4322">
        <v>99223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43387</v>
      </c>
      <c r="L4322" t="s">
        <v>26</v>
      </c>
      <c r="N4322" t="s">
        <v>24</v>
      </c>
    </row>
    <row r="4323" spans="1:14" x14ac:dyDescent="0.25">
      <c r="A4323" t="s">
        <v>8061</v>
      </c>
      <c r="B4323" t="s">
        <v>8062</v>
      </c>
      <c r="C4323" t="s">
        <v>261</v>
      </c>
      <c r="D4323" t="s">
        <v>21</v>
      </c>
      <c r="E4323">
        <v>99201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43387</v>
      </c>
      <c r="L4323" t="s">
        <v>26</v>
      </c>
      <c r="N4323" t="s">
        <v>24</v>
      </c>
    </row>
    <row r="4324" spans="1:14" x14ac:dyDescent="0.25">
      <c r="A4324" t="s">
        <v>3707</v>
      </c>
      <c r="B4324" t="s">
        <v>3708</v>
      </c>
      <c r="C4324" t="s">
        <v>2244</v>
      </c>
      <c r="D4324" t="s">
        <v>21</v>
      </c>
      <c r="E4324">
        <v>98370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43387</v>
      </c>
      <c r="L4324" t="s">
        <v>26</v>
      </c>
      <c r="N4324" t="s">
        <v>24</v>
      </c>
    </row>
    <row r="4325" spans="1:14" x14ac:dyDescent="0.25">
      <c r="A4325" t="s">
        <v>581</v>
      </c>
      <c r="B4325" t="s">
        <v>8063</v>
      </c>
      <c r="C4325" t="s">
        <v>296</v>
      </c>
      <c r="D4325" t="s">
        <v>21</v>
      </c>
      <c r="E4325">
        <v>98366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43387</v>
      </c>
      <c r="L4325" t="s">
        <v>26</v>
      </c>
      <c r="N4325" t="s">
        <v>24</v>
      </c>
    </row>
    <row r="4326" spans="1:14" x14ac:dyDescent="0.25">
      <c r="A4326" t="s">
        <v>356</v>
      </c>
      <c r="B4326" t="s">
        <v>8064</v>
      </c>
      <c r="C4326" t="s">
        <v>261</v>
      </c>
      <c r="D4326" t="s">
        <v>21</v>
      </c>
      <c r="E4326">
        <v>99207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43387</v>
      </c>
      <c r="L4326" t="s">
        <v>26</v>
      </c>
      <c r="N4326" t="s">
        <v>24</v>
      </c>
    </row>
    <row r="4327" spans="1:14" x14ac:dyDescent="0.25">
      <c r="A4327" t="s">
        <v>8065</v>
      </c>
      <c r="B4327" t="s">
        <v>8066</v>
      </c>
      <c r="C4327" t="s">
        <v>142</v>
      </c>
      <c r="D4327" t="s">
        <v>21</v>
      </c>
      <c r="E4327">
        <v>98902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43387</v>
      </c>
      <c r="L4327" t="s">
        <v>26</v>
      </c>
      <c r="N4327" t="s">
        <v>24</v>
      </c>
    </row>
    <row r="4328" spans="1:14" x14ac:dyDescent="0.25">
      <c r="A4328" t="s">
        <v>8067</v>
      </c>
      <c r="B4328" t="s">
        <v>8068</v>
      </c>
      <c r="C4328" t="s">
        <v>261</v>
      </c>
      <c r="D4328" t="s">
        <v>21</v>
      </c>
      <c r="E4328">
        <v>99207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43387</v>
      </c>
      <c r="L4328" t="s">
        <v>26</v>
      </c>
      <c r="N4328" t="s">
        <v>24</v>
      </c>
    </row>
    <row r="4329" spans="1:14" x14ac:dyDescent="0.25">
      <c r="A4329" t="s">
        <v>8069</v>
      </c>
      <c r="B4329" t="s">
        <v>8070</v>
      </c>
      <c r="C4329" t="s">
        <v>261</v>
      </c>
      <c r="D4329" t="s">
        <v>21</v>
      </c>
      <c r="E4329">
        <v>99204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43387</v>
      </c>
      <c r="L4329" t="s">
        <v>26</v>
      </c>
      <c r="N4329" t="s">
        <v>24</v>
      </c>
    </row>
    <row r="4330" spans="1:14" x14ac:dyDescent="0.25">
      <c r="A4330" t="s">
        <v>8071</v>
      </c>
      <c r="B4330" t="s">
        <v>8072</v>
      </c>
      <c r="C4330" t="s">
        <v>142</v>
      </c>
      <c r="D4330" t="s">
        <v>21</v>
      </c>
      <c r="E4330">
        <v>98902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43387</v>
      </c>
      <c r="L4330" t="s">
        <v>26</v>
      </c>
      <c r="N4330" t="s">
        <v>24</v>
      </c>
    </row>
    <row r="4331" spans="1:14" x14ac:dyDescent="0.25">
      <c r="A4331" t="s">
        <v>8073</v>
      </c>
      <c r="B4331" t="s">
        <v>8074</v>
      </c>
      <c r="C4331" t="s">
        <v>142</v>
      </c>
      <c r="D4331" t="s">
        <v>21</v>
      </c>
      <c r="E4331">
        <v>98908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43387</v>
      </c>
      <c r="L4331" t="s">
        <v>26</v>
      </c>
      <c r="N4331" t="s">
        <v>24</v>
      </c>
    </row>
    <row r="4332" spans="1:14" x14ac:dyDescent="0.25">
      <c r="A4332" t="s">
        <v>8075</v>
      </c>
      <c r="B4332" t="s">
        <v>8076</v>
      </c>
      <c r="C4332" t="s">
        <v>261</v>
      </c>
      <c r="D4332" t="s">
        <v>21</v>
      </c>
      <c r="E4332">
        <v>99207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43387</v>
      </c>
      <c r="L4332" t="s">
        <v>26</v>
      </c>
      <c r="N4332" t="s">
        <v>24</v>
      </c>
    </row>
    <row r="4333" spans="1:14" x14ac:dyDescent="0.25">
      <c r="A4333" t="s">
        <v>77</v>
      </c>
      <c r="B4333" t="s">
        <v>8077</v>
      </c>
      <c r="C4333" t="s">
        <v>261</v>
      </c>
      <c r="D4333" t="s">
        <v>21</v>
      </c>
      <c r="E4333">
        <v>99203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43387</v>
      </c>
      <c r="L4333" t="s">
        <v>26</v>
      </c>
      <c r="N4333" t="s">
        <v>24</v>
      </c>
    </row>
    <row r="4334" spans="1:14" x14ac:dyDescent="0.25">
      <c r="A4334" t="s">
        <v>2846</v>
      </c>
      <c r="B4334" t="s">
        <v>8078</v>
      </c>
      <c r="C4334" t="s">
        <v>142</v>
      </c>
      <c r="D4334" t="s">
        <v>21</v>
      </c>
      <c r="E4334">
        <v>98908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43387</v>
      </c>
      <c r="L4334" t="s">
        <v>26</v>
      </c>
      <c r="N4334" t="s">
        <v>24</v>
      </c>
    </row>
    <row r="4335" spans="1:14" x14ac:dyDescent="0.25">
      <c r="A4335" t="s">
        <v>8079</v>
      </c>
      <c r="B4335" t="s">
        <v>8080</v>
      </c>
      <c r="C4335" t="s">
        <v>1101</v>
      </c>
      <c r="D4335" t="s">
        <v>21</v>
      </c>
      <c r="E4335">
        <v>98230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43386</v>
      </c>
      <c r="L4335" t="s">
        <v>26</v>
      </c>
      <c r="N4335" t="s">
        <v>24</v>
      </c>
    </row>
    <row r="4336" spans="1:14" x14ac:dyDescent="0.25">
      <c r="A4336" t="s">
        <v>4802</v>
      </c>
      <c r="B4336" t="s">
        <v>4803</v>
      </c>
      <c r="C4336" t="s">
        <v>81</v>
      </c>
      <c r="D4336" t="s">
        <v>21</v>
      </c>
      <c r="E4336">
        <v>99212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43386</v>
      </c>
      <c r="L4336" t="s">
        <v>26</v>
      </c>
      <c r="N4336" t="s">
        <v>24</v>
      </c>
    </row>
    <row r="4337" spans="1:14" x14ac:dyDescent="0.25">
      <c r="A4337" t="s">
        <v>3465</v>
      </c>
      <c r="B4337" t="s">
        <v>3466</v>
      </c>
      <c r="C4337" t="s">
        <v>261</v>
      </c>
      <c r="D4337" t="s">
        <v>21</v>
      </c>
      <c r="E4337">
        <v>99207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43386</v>
      </c>
      <c r="L4337" t="s">
        <v>26</v>
      </c>
      <c r="N4337" t="s">
        <v>24</v>
      </c>
    </row>
    <row r="4338" spans="1:14" x14ac:dyDescent="0.25">
      <c r="A4338" t="s">
        <v>6625</v>
      </c>
      <c r="B4338" t="s">
        <v>8081</v>
      </c>
      <c r="C4338" t="s">
        <v>261</v>
      </c>
      <c r="D4338" t="s">
        <v>21</v>
      </c>
      <c r="E4338">
        <v>99223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43386</v>
      </c>
      <c r="L4338" t="s">
        <v>26</v>
      </c>
      <c r="N4338" t="s">
        <v>24</v>
      </c>
    </row>
    <row r="4339" spans="1:14" x14ac:dyDescent="0.25">
      <c r="A4339" t="s">
        <v>2816</v>
      </c>
      <c r="B4339" t="s">
        <v>8082</v>
      </c>
      <c r="C4339" t="s">
        <v>261</v>
      </c>
      <c r="D4339" t="s">
        <v>21</v>
      </c>
      <c r="E4339">
        <v>99208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43386</v>
      </c>
      <c r="L4339" t="s">
        <v>26</v>
      </c>
      <c r="N4339" t="s">
        <v>24</v>
      </c>
    </row>
    <row r="4340" spans="1:14" x14ac:dyDescent="0.25">
      <c r="A4340" t="s">
        <v>8083</v>
      </c>
      <c r="B4340" t="s">
        <v>8084</v>
      </c>
      <c r="C4340" t="s">
        <v>1270</v>
      </c>
      <c r="D4340" t="s">
        <v>21</v>
      </c>
      <c r="E4340">
        <v>98021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43385</v>
      </c>
      <c r="L4340" t="s">
        <v>26</v>
      </c>
      <c r="N4340" t="s">
        <v>24</v>
      </c>
    </row>
    <row r="4341" spans="1:14" x14ac:dyDescent="0.25">
      <c r="A4341" t="s">
        <v>8085</v>
      </c>
      <c r="B4341" t="s">
        <v>8086</v>
      </c>
      <c r="C4341" t="s">
        <v>20</v>
      </c>
      <c r="D4341" t="s">
        <v>21</v>
      </c>
      <c r="E4341">
        <v>98117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43385</v>
      </c>
      <c r="L4341" t="s">
        <v>26</v>
      </c>
      <c r="N4341" t="s">
        <v>24</v>
      </c>
    </row>
    <row r="4342" spans="1:14" x14ac:dyDescent="0.25">
      <c r="A4342" t="s">
        <v>8087</v>
      </c>
      <c r="B4342" t="s">
        <v>8088</v>
      </c>
      <c r="C4342" t="s">
        <v>632</v>
      </c>
      <c r="D4342" t="s">
        <v>21</v>
      </c>
      <c r="E4342">
        <v>98037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43385</v>
      </c>
      <c r="L4342" t="s">
        <v>26</v>
      </c>
      <c r="N4342" t="s">
        <v>24</v>
      </c>
    </row>
    <row r="4343" spans="1:14" x14ac:dyDescent="0.25">
      <c r="A4343" t="s">
        <v>8089</v>
      </c>
      <c r="B4343" t="s">
        <v>8090</v>
      </c>
      <c r="C4343" t="s">
        <v>20</v>
      </c>
      <c r="D4343" t="s">
        <v>21</v>
      </c>
      <c r="E4343">
        <v>98115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43385</v>
      </c>
      <c r="L4343" t="s">
        <v>26</v>
      </c>
      <c r="N4343" t="s">
        <v>24</v>
      </c>
    </row>
    <row r="4344" spans="1:14" x14ac:dyDescent="0.25">
      <c r="A4344">
        <v>76</v>
      </c>
      <c r="B4344" t="s">
        <v>8091</v>
      </c>
      <c r="C4344" t="s">
        <v>20</v>
      </c>
      <c r="D4344" t="s">
        <v>21</v>
      </c>
      <c r="E4344">
        <v>98112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43385</v>
      </c>
      <c r="L4344" t="s">
        <v>26</v>
      </c>
      <c r="N4344" t="s">
        <v>24</v>
      </c>
    </row>
    <row r="4345" spans="1:14" x14ac:dyDescent="0.25">
      <c r="A4345" t="s">
        <v>3740</v>
      </c>
      <c r="B4345" t="s">
        <v>3741</v>
      </c>
      <c r="C4345" t="s">
        <v>1347</v>
      </c>
      <c r="D4345" t="s">
        <v>21</v>
      </c>
      <c r="E4345">
        <v>98248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43385</v>
      </c>
      <c r="L4345" t="s">
        <v>26</v>
      </c>
      <c r="N4345" t="s">
        <v>24</v>
      </c>
    </row>
    <row r="4346" spans="1:14" x14ac:dyDescent="0.25">
      <c r="A4346" t="s">
        <v>356</v>
      </c>
      <c r="B4346" t="s">
        <v>8092</v>
      </c>
      <c r="C4346" t="s">
        <v>1270</v>
      </c>
      <c r="D4346" t="s">
        <v>21</v>
      </c>
      <c r="E4346">
        <v>98011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43385</v>
      </c>
      <c r="L4346" t="s">
        <v>26</v>
      </c>
      <c r="N4346" t="s">
        <v>24</v>
      </c>
    </row>
    <row r="4347" spans="1:14" x14ac:dyDescent="0.25">
      <c r="A4347" t="s">
        <v>3074</v>
      </c>
      <c r="B4347" t="s">
        <v>3075</v>
      </c>
      <c r="C4347" t="s">
        <v>20</v>
      </c>
      <c r="D4347" t="s">
        <v>21</v>
      </c>
      <c r="E4347">
        <v>98104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43385</v>
      </c>
      <c r="L4347" t="s">
        <v>26</v>
      </c>
      <c r="N4347" t="s">
        <v>24</v>
      </c>
    </row>
    <row r="4348" spans="1:14" x14ac:dyDescent="0.25">
      <c r="A4348" t="s">
        <v>3595</v>
      </c>
      <c r="B4348" t="s">
        <v>3596</v>
      </c>
      <c r="C4348" t="s">
        <v>165</v>
      </c>
      <c r="D4348" t="s">
        <v>21</v>
      </c>
      <c r="E4348">
        <v>98373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43385</v>
      </c>
      <c r="L4348" t="s">
        <v>26</v>
      </c>
      <c r="N4348" t="s">
        <v>24</v>
      </c>
    </row>
    <row r="4349" spans="1:14" x14ac:dyDescent="0.25">
      <c r="A4349" t="s">
        <v>8093</v>
      </c>
      <c r="B4349" t="s">
        <v>8094</v>
      </c>
      <c r="C4349" t="s">
        <v>20</v>
      </c>
      <c r="D4349" t="s">
        <v>21</v>
      </c>
      <c r="E4349">
        <v>98115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43385</v>
      </c>
      <c r="L4349" t="s">
        <v>26</v>
      </c>
      <c r="N4349" t="s">
        <v>24</v>
      </c>
    </row>
    <row r="4350" spans="1:14" x14ac:dyDescent="0.25">
      <c r="A4350" t="s">
        <v>8095</v>
      </c>
      <c r="B4350" t="s">
        <v>8096</v>
      </c>
      <c r="C4350" t="s">
        <v>20</v>
      </c>
      <c r="D4350" t="s">
        <v>21</v>
      </c>
      <c r="E4350">
        <v>98121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43385</v>
      </c>
      <c r="L4350" t="s">
        <v>26</v>
      </c>
      <c r="N4350" t="s">
        <v>24</v>
      </c>
    </row>
    <row r="4351" spans="1:14" x14ac:dyDescent="0.25">
      <c r="A4351" t="s">
        <v>8097</v>
      </c>
      <c r="B4351" t="s">
        <v>8098</v>
      </c>
      <c r="C4351" t="s">
        <v>20</v>
      </c>
      <c r="D4351" t="s">
        <v>21</v>
      </c>
      <c r="E4351">
        <v>98118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43385</v>
      </c>
      <c r="L4351" t="s">
        <v>26</v>
      </c>
      <c r="N4351" t="s">
        <v>24</v>
      </c>
    </row>
    <row r="4352" spans="1:14" x14ac:dyDescent="0.25">
      <c r="A4352" t="s">
        <v>3469</v>
      </c>
      <c r="B4352" t="s">
        <v>3470</v>
      </c>
      <c r="C4352" t="s">
        <v>20</v>
      </c>
      <c r="D4352" t="s">
        <v>21</v>
      </c>
      <c r="E4352">
        <v>98102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43385</v>
      </c>
      <c r="L4352" t="s">
        <v>26</v>
      </c>
      <c r="N4352" t="s">
        <v>24</v>
      </c>
    </row>
    <row r="4353" spans="1:14" x14ac:dyDescent="0.25">
      <c r="A4353" t="s">
        <v>1383</v>
      </c>
      <c r="B4353" t="s">
        <v>8099</v>
      </c>
      <c r="C4353" t="s">
        <v>454</v>
      </c>
      <c r="D4353" t="s">
        <v>21</v>
      </c>
      <c r="E4353">
        <v>98004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43385</v>
      </c>
      <c r="L4353" t="s">
        <v>26</v>
      </c>
      <c r="N4353" t="s">
        <v>24</v>
      </c>
    </row>
    <row r="4354" spans="1:14" x14ac:dyDescent="0.25">
      <c r="A4354" t="s">
        <v>4256</v>
      </c>
      <c r="B4354" t="s">
        <v>4257</v>
      </c>
      <c r="C4354" t="s">
        <v>236</v>
      </c>
      <c r="D4354" t="s">
        <v>21</v>
      </c>
      <c r="E4354">
        <v>98406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43384</v>
      </c>
      <c r="L4354" t="s">
        <v>26</v>
      </c>
      <c r="N4354" t="s">
        <v>24</v>
      </c>
    </row>
    <row r="4355" spans="1:14" x14ac:dyDescent="0.25">
      <c r="A4355" t="s">
        <v>8100</v>
      </c>
      <c r="B4355" t="s">
        <v>8101</v>
      </c>
      <c r="C4355" t="s">
        <v>236</v>
      </c>
      <c r="D4355" t="s">
        <v>21</v>
      </c>
      <c r="E4355">
        <v>98444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43384</v>
      </c>
      <c r="L4355" t="s">
        <v>26</v>
      </c>
      <c r="N4355" t="s">
        <v>24</v>
      </c>
    </row>
    <row r="4356" spans="1:14" x14ac:dyDescent="0.25">
      <c r="A4356" t="s">
        <v>8102</v>
      </c>
      <c r="B4356" t="s">
        <v>8103</v>
      </c>
      <c r="C4356" t="s">
        <v>236</v>
      </c>
      <c r="D4356" t="s">
        <v>21</v>
      </c>
      <c r="E4356">
        <v>98406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43384</v>
      </c>
      <c r="L4356" t="s">
        <v>26</v>
      </c>
      <c r="N4356" t="s">
        <v>24</v>
      </c>
    </row>
    <row r="4357" spans="1:14" x14ac:dyDescent="0.25">
      <c r="A4357" t="s">
        <v>111</v>
      </c>
      <c r="B4357" t="s">
        <v>8105</v>
      </c>
      <c r="C4357" t="s">
        <v>236</v>
      </c>
      <c r="D4357" t="s">
        <v>21</v>
      </c>
      <c r="E4357">
        <v>98444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43384</v>
      </c>
      <c r="L4357" t="s">
        <v>26</v>
      </c>
      <c r="N4357" t="s">
        <v>24</v>
      </c>
    </row>
    <row r="4358" spans="1:14" x14ac:dyDescent="0.25">
      <c r="A4358" t="s">
        <v>352</v>
      </c>
      <c r="B4358" t="s">
        <v>8106</v>
      </c>
      <c r="C4358" t="s">
        <v>236</v>
      </c>
      <c r="D4358" t="s">
        <v>21</v>
      </c>
      <c r="E4358">
        <v>98445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43384</v>
      </c>
      <c r="L4358" t="s">
        <v>26</v>
      </c>
      <c r="N4358" t="s">
        <v>24</v>
      </c>
    </row>
    <row r="4359" spans="1:14" x14ac:dyDescent="0.25">
      <c r="A4359" t="s">
        <v>4309</v>
      </c>
      <c r="B4359" t="s">
        <v>8107</v>
      </c>
      <c r="C4359" t="s">
        <v>236</v>
      </c>
      <c r="D4359" t="s">
        <v>21</v>
      </c>
      <c r="E4359">
        <v>98406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43384</v>
      </c>
      <c r="L4359" t="s">
        <v>26</v>
      </c>
      <c r="N4359" t="s">
        <v>24</v>
      </c>
    </row>
    <row r="4360" spans="1:14" x14ac:dyDescent="0.25">
      <c r="A4360" t="s">
        <v>4608</v>
      </c>
      <c r="B4360" t="s">
        <v>4609</v>
      </c>
      <c r="C4360" t="s">
        <v>266</v>
      </c>
      <c r="D4360" t="s">
        <v>21</v>
      </c>
      <c r="E4360">
        <v>98092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43384</v>
      </c>
      <c r="L4360" t="s">
        <v>26</v>
      </c>
      <c r="N4360" t="s">
        <v>24</v>
      </c>
    </row>
    <row r="4361" spans="1:14" x14ac:dyDescent="0.25">
      <c r="A4361" t="s">
        <v>3745</v>
      </c>
      <c r="B4361" t="s">
        <v>3746</v>
      </c>
      <c r="C4361" t="s">
        <v>3608</v>
      </c>
      <c r="D4361" t="s">
        <v>21</v>
      </c>
      <c r="E4361">
        <v>98295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43384</v>
      </c>
      <c r="L4361" t="s">
        <v>26</v>
      </c>
      <c r="N4361" t="s">
        <v>24</v>
      </c>
    </row>
    <row r="4362" spans="1:14" x14ac:dyDescent="0.25">
      <c r="A4362" t="s">
        <v>316</v>
      </c>
      <c r="B4362" t="s">
        <v>8112</v>
      </c>
      <c r="C4362" t="s">
        <v>236</v>
      </c>
      <c r="D4362" t="s">
        <v>21</v>
      </c>
      <c r="E4362">
        <v>98444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43384</v>
      </c>
      <c r="L4362" t="s">
        <v>26</v>
      </c>
      <c r="N4362" t="s">
        <v>24</v>
      </c>
    </row>
    <row r="4363" spans="1:14" x14ac:dyDescent="0.25">
      <c r="A4363" t="s">
        <v>8113</v>
      </c>
      <c r="B4363" t="s">
        <v>8114</v>
      </c>
      <c r="C4363" t="s">
        <v>2899</v>
      </c>
      <c r="D4363" t="s">
        <v>21</v>
      </c>
      <c r="E4363">
        <v>98028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43384</v>
      </c>
      <c r="L4363" t="s">
        <v>26</v>
      </c>
      <c r="N4363" t="s">
        <v>24</v>
      </c>
    </row>
    <row r="4364" spans="1:14" x14ac:dyDescent="0.25">
      <c r="A4364" t="s">
        <v>8115</v>
      </c>
      <c r="B4364" t="s">
        <v>8116</v>
      </c>
      <c r="C4364" t="s">
        <v>236</v>
      </c>
      <c r="D4364" t="s">
        <v>21</v>
      </c>
      <c r="E4364">
        <v>98444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43384</v>
      </c>
      <c r="L4364" t="s">
        <v>26</v>
      </c>
      <c r="N4364" t="s">
        <v>24</v>
      </c>
    </row>
    <row r="4365" spans="1:14" x14ac:dyDescent="0.25">
      <c r="A4365" t="s">
        <v>8120</v>
      </c>
      <c r="B4365" t="s">
        <v>8121</v>
      </c>
      <c r="C4365" t="s">
        <v>1347</v>
      </c>
      <c r="D4365" t="s">
        <v>21</v>
      </c>
      <c r="E4365">
        <v>98248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43384</v>
      </c>
      <c r="L4365" t="s">
        <v>26</v>
      </c>
      <c r="N4365" t="s">
        <v>24</v>
      </c>
    </row>
    <row r="4366" spans="1:14" x14ac:dyDescent="0.25">
      <c r="A4366" t="s">
        <v>8124</v>
      </c>
      <c r="B4366" t="s">
        <v>8125</v>
      </c>
      <c r="C4366" t="s">
        <v>151</v>
      </c>
      <c r="D4366" t="s">
        <v>21</v>
      </c>
      <c r="E4366">
        <v>98499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43384</v>
      </c>
      <c r="L4366" t="s">
        <v>26</v>
      </c>
      <c r="N4366" t="s">
        <v>24</v>
      </c>
    </row>
    <row r="4367" spans="1:14" x14ac:dyDescent="0.25">
      <c r="A4367" t="s">
        <v>8126</v>
      </c>
      <c r="B4367" t="s">
        <v>8127</v>
      </c>
      <c r="C4367" t="s">
        <v>236</v>
      </c>
      <c r="D4367" t="s">
        <v>21</v>
      </c>
      <c r="E4367">
        <v>98409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43384</v>
      </c>
      <c r="L4367" t="s">
        <v>26</v>
      </c>
      <c r="N4367" t="s">
        <v>24</v>
      </c>
    </row>
    <row r="4368" spans="1:14" x14ac:dyDescent="0.25">
      <c r="A4368" t="s">
        <v>1110</v>
      </c>
      <c r="B4368" t="s">
        <v>8128</v>
      </c>
      <c r="C4368" t="s">
        <v>236</v>
      </c>
      <c r="D4368" t="s">
        <v>21</v>
      </c>
      <c r="E4368">
        <v>98444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43384</v>
      </c>
      <c r="L4368" t="s">
        <v>26</v>
      </c>
      <c r="N4368" t="s">
        <v>24</v>
      </c>
    </row>
    <row r="4369" spans="1:14" x14ac:dyDescent="0.25">
      <c r="A4369" t="s">
        <v>194</v>
      </c>
      <c r="B4369" t="s">
        <v>4566</v>
      </c>
      <c r="C4369" t="s">
        <v>108</v>
      </c>
      <c r="D4369" t="s">
        <v>21</v>
      </c>
      <c r="E4369">
        <v>98204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43384</v>
      </c>
      <c r="L4369" t="s">
        <v>26</v>
      </c>
      <c r="N4369" t="s">
        <v>24</v>
      </c>
    </row>
    <row r="4370" spans="1:14" x14ac:dyDescent="0.25">
      <c r="A4370" t="s">
        <v>8129</v>
      </c>
      <c r="B4370" t="s">
        <v>8130</v>
      </c>
      <c r="C4370" t="s">
        <v>3930</v>
      </c>
      <c r="D4370" t="s">
        <v>21</v>
      </c>
      <c r="E4370">
        <v>98266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43384</v>
      </c>
      <c r="L4370" t="s">
        <v>26</v>
      </c>
      <c r="N4370" t="s">
        <v>24</v>
      </c>
    </row>
    <row r="4371" spans="1:14" x14ac:dyDescent="0.25">
      <c r="A4371" t="s">
        <v>8132</v>
      </c>
      <c r="B4371" t="s">
        <v>8133</v>
      </c>
      <c r="C4371" t="s">
        <v>236</v>
      </c>
      <c r="D4371" t="s">
        <v>21</v>
      </c>
      <c r="E4371">
        <v>98418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43384</v>
      </c>
      <c r="L4371" t="s">
        <v>26</v>
      </c>
      <c r="N4371" t="s">
        <v>24</v>
      </c>
    </row>
    <row r="4372" spans="1:14" x14ac:dyDescent="0.25">
      <c r="A4372" t="s">
        <v>8134</v>
      </c>
      <c r="B4372" t="s">
        <v>8135</v>
      </c>
      <c r="C4372" t="s">
        <v>632</v>
      </c>
      <c r="D4372" t="s">
        <v>21</v>
      </c>
      <c r="E4372">
        <v>98037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43384</v>
      </c>
      <c r="L4372" t="s">
        <v>26</v>
      </c>
      <c r="N4372" t="s">
        <v>24</v>
      </c>
    </row>
    <row r="4373" spans="1:14" x14ac:dyDescent="0.25">
      <c r="A4373" t="s">
        <v>1383</v>
      </c>
      <c r="B4373" t="s">
        <v>8138</v>
      </c>
      <c r="C4373" t="s">
        <v>236</v>
      </c>
      <c r="D4373" t="s">
        <v>21</v>
      </c>
      <c r="E4373">
        <v>98444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43384</v>
      </c>
      <c r="L4373" t="s">
        <v>26</v>
      </c>
      <c r="N4373" t="s">
        <v>24</v>
      </c>
    </row>
    <row r="4374" spans="1:14" x14ac:dyDescent="0.25">
      <c r="A4374" t="s">
        <v>556</v>
      </c>
      <c r="B4374" t="s">
        <v>8139</v>
      </c>
      <c r="C4374" t="s">
        <v>555</v>
      </c>
      <c r="D4374" t="s">
        <v>21</v>
      </c>
      <c r="E4374">
        <v>98052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43384</v>
      </c>
      <c r="L4374" t="s">
        <v>26</v>
      </c>
      <c r="N4374" t="s">
        <v>24</v>
      </c>
    </row>
    <row r="4375" spans="1:14" x14ac:dyDescent="0.25">
      <c r="A4375" t="s">
        <v>8140</v>
      </c>
      <c r="B4375" t="s">
        <v>8141</v>
      </c>
      <c r="C4375" t="s">
        <v>236</v>
      </c>
      <c r="D4375" t="s">
        <v>21</v>
      </c>
      <c r="E4375">
        <v>98444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43384</v>
      </c>
      <c r="L4375" t="s">
        <v>26</v>
      </c>
      <c r="N4375" t="s">
        <v>24</v>
      </c>
    </row>
    <row r="4376" spans="1:14" x14ac:dyDescent="0.25">
      <c r="A4376" t="s">
        <v>2846</v>
      </c>
      <c r="B4376" t="s">
        <v>8142</v>
      </c>
      <c r="C4376" t="s">
        <v>619</v>
      </c>
      <c r="D4376" t="s">
        <v>21</v>
      </c>
      <c r="E4376">
        <v>98077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43384</v>
      </c>
      <c r="L4376" t="s">
        <v>26</v>
      </c>
      <c r="N4376" t="s">
        <v>24</v>
      </c>
    </row>
    <row r="4377" spans="1:14" x14ac:dyDescent="0.25">
      <c r="A4377" t="s">
        <v>8143</v>
      </c>
      <c r="B4377" t="s">
        <v>8144</v>
      </c>
      <c r="C4377" t="s">
        <v>2899</v>
      </c>
      <c r="D4377" t="s">
        <v>21</v>
      </c>
      <c r="E4377">
        <v>98028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43383</v>
      </c>
      <c r="L4377" t="s">
        <v>26</v>
      </c>
      <c r="N4377" t="s">
        <v>24</v>
      </c>
    </row>
    <row r="4378" spans="1:14" x14ac:dyDescent="0.25">
      <c r="A4378" t="s">
        <v>111</v>
      </c>
      <c r="B4378" t="s">
        <v>8145</v>
      </c>
      <c r="C4378" t="s">
        <v>460</v>
      </c>
      <c r="D4378" t="s">
        <v>21</v>
      </c>
      <c r="E4378">
        <v>98290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43383</v>
      </c>
      <c r="L4378" t="s">
        <v>26</v>
      </c>
      <c r="N4378" t="s">
        <v>24</v>
      </c>
    </row>
    <row r="4379" spans="1:14" x14ac:dyDescent="0.25">
      <c r="A4379">
        <v>76</v>
      </c>
      <c r="B4379" t="s">
        <v>8146</v>
      </c>
      <c r="C4379" t="s">
        <v>2899</v>
      </c>
      <c r="D4379" t="s">
        <v>21</v>
      </c>
      <c r="E4379">
        <v>98028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43383</v>
      </c>
      <c r="L4379" t="s">
        <v>26</v>
      </c>
      <c r="N4379" t="s">
        <v>24</v>
      </c>
    </row>
    <row r="4380" spans="1:14" x14ac:dyDescent="0.25">
      <c r="A4380" t="s">
        <v>818</v>
      </c>
      <c r="B4380" t="s">
        <v>8147</v>
      </c>
      <c r="C4380" t="s">
        <v>632</v>
      </c>
      <c r="D4380" t="s">
        <v>21</v>
      </c>
      <c r="E4380">
        <v>98027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43383</v>
      </c>
      <c r="L4380" t="s">
        <v>26</v>
      </c>
      <c r="N4380" t="s">
        <v>24</v>
      </c>
    </row>
    <row r="4381" spans="1:14" x14ac:dyDescent="0.25">
      <c r="A4381" t="s">
        <v>244</v>
      </c>
      <c r="B4381" t="s">
        <v>8148</v>
      </c>
      <c r="C4381" t="s">
        <v>2899</v>
      </c>
      <c r="D4381" t="s">
        <v>21</v>
      </c>
      <c r="E4381">
        <v>98028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43383</v>
      </c>
      <c r="L4381" t="s">
        <v>26</v>
      </c>
      <c r="N4381" t="s">
        <v>24</v>
      </c>
    </row>
    <row r="4382" spans="1:14" x14ac:dyDescent="0.25">
      <c r="A4382" t="s">
        <v>356</v>
      </c>
      <c r="B4382" t="s">
        <v>4659</v>
      </c>
      <c r="C4382" t="s">
        <v>4660</v>
      </c>
      <c r="D4382" t="s">
        <v>21</v>
      </c>
      <c r="E4382">
        <v>99360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43383</v>
      </c>
      <c r="L4382" t="s">
        <v>26</v>
      </c>
      <c r="N4382" t="s">
        <v>24</v>
      </c>
    </row>
    <row r="4383" spans="1:14" x14ac:dyDescent="0.25">
      <c r="A4383" t="s">
        <v>8149</v>
      </c>
      <c r="B4383" t="s">
        <v>8150</v>
      </c>
      <c r="C4383" t="s">
        <v>1101</v>
      </c>
      <c r="D4383" t="s">
        <v>21</v>
      </c>
      <c r="E4383">
        <v>98230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43383</v>
      </c>
      <c r="L4383" t="s">
        <v>26</v>
      </c>
      <c r="N4383" t="s">
        <v>24</v>
      </c>
    </row>
    <row r="4384" spans="1:14" x14ac:dyDescent="0.25">
      <c r="A4384" t="s">
        <v>8151</v>
      </c>
      <c r="B4384" t="s">
        <v>8152</v>
      </c>
      <c r="C4384" t="s">
        <v>2899</v>
      </c>
      <c r="D4384" t="s">
        <v>21</v>
      </c>
      <c r="E4384">
        <v>98028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43383</v>
      </c>
      <c r="L4384" t="s">
        <v>26</v>
      </c>
      <c r="N4384" t="s">
        <v>24</v>
      </c>
    </row>
    <row r="4385" spans="1:14" x14ac:dyDescent="0.25">
      <c r="A4385" t="s">
        <v>8153</v>
      </c>
      <c r="B4385" t="s">
        <v>8154</v>
      </c>
      <c r="C4385" t="s">
        <v>1938</v>
      </c>
      <c r="D4385" t="s">
        <v>21</v>
      </c>
      <c r="E4385">
        <v>98240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43383</v>
      </c>
      <c r="L4385" t="s">
        <v>26</v>
      </c>
      <c r="N4385" t="s">
        <v>24</v>
      </c>
    </row>
    <row r="4386" spans="1:14" x14ac:dyDescent="0.25">
      <c r="A4386" t="s">
        <v>8155</v>
      </c>
      <c r="B4386" t="s">
        <v>8156</v>
      </c>
      <c r="C4386" t="s">
        <v>2899</v>
      </c>
      <c r="D4386" t="s">
        <v>21</v>
      </c>
      <c r="E4386">
        <v>98028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43383</v>
      </c>
      <c r="L4386" t="s">
        <v>26</v>
      </c>
      <c r="N4386" t="s">
        <v>24</v>
      </c>
    </row>
    <row r="4387" spans="1:14" x14ac:dyDescent="0.25">
      <c r="A4387" t="s">
        <v>8157</v>
      </c>
      <c r="B4387" t="s">
        <v>8158</v>
      </c>
      <c r="C4387" t="s">
        <v>2899</v>
      </c>
      <c r="D4387" t="s">
        <v>21</v>
      </c>
      <c r="E4387">
        <v>98028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43383</v>
      </c>
      <c r="L4387" t="s">
        <v>26</v>
      </c>
      <c r="N4387" t="s">
        <v>24</v>
      </c>
    </row>
    <row r="4388" spans="1:14" x14ac:dyDescent="0.25">
      <c r="A4388" t="s">
        <v>3011</v>
      </c>
      <c r="B4388" t="s">
        <v>8159</v>
      </c>
      <c r="C4388" t="s">
        <v>632</v>
      </c>
      <c r="D4388" t="s">
        <v>21</v>
      </c>
      <c r="E4388">
        <v>98087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43383</v>
      </c>
      <c r="L4388" t="s">
        <v>26</v>
      </c>
      <c r="N4388" t="s">
        <v>24</v>
      </c>
    </row>
    <row r="4389" spans="1:14" x14ac:dyDescent="0.25">
      <c r="A4389" t="s">
        <v>8160</v>
      </c>
      <c r="B4389" t="s">
        <v>8161</v>
      </c>
      <c r="C4389" t="s">
        <v>3835</v>
      </c>
      <c r="D4389" t="s">
        <v>21</v>
      </c>
      <c r="E4389">
        <v>98045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43382</v>
      </c>
      <c r="L4389" t="s">
        <v>26</v>
      </c>
      <c r="N4389" t="s">
        <v>24</v>
      </c>
    </row>
    <row r="4390" spans="1:14" x14ac:dyDescent="0.25">
      <c r="A4390" t="s">
        <v>8162</v>
      </c>
      <c r="B4390" t="s">
        <v>8163</v>
      </c>
      <c r="C4390" t="s">
        <v>3835</v>
      </c>
      <c r="D4390" t="s">
        <v>21</v>
      </c>
      <c r="E4390">
        <v>98045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43382</v>
      </c>
      <c r="L4390" t="s">
        <v>26</v>
      </c>
      <c r="N4390" t="s">
        <v>24</v>
      </c>
    </row>
    <row r="4391" spans="1:14" x14ac:dyDescent="0.25">
      <c r="A4391" t="s">
        <v>8164</v>
      </c>
      <c r="B4391" t="s">
        <v>8165</v>
      </c>
      <c r="C4391" t="s">
        <v>632</v>
      </c>
      <c r="D4391" t="s">
        <v>21</v>
      </c>
      <c r="E4391">
        <v>98037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43382</v>
      </c>
      <c r="L4391" t="s">
        <v>26</v>
      </c>
      <c r="N4391" t="s">
        <v>24</v>
      </c>
    </row>
    <row r="4392" spans="1:14" x14ac:dyDescent="0.25">
      <c r="A4392" t="s">
        <v>8166</v>
      </c>
      <c r="B4392" t="s">
        <v>8167</v>
      </c>
      <c r="C4392" t="s">
        <v>632</v>
      </c>
      <c r="D4392" t="s">
        <v>21</v>
      </c>
      <c r="E4392">
        <v>98087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43382</v>
      </c>
      <c r="L4392" t="s">
        <v>26</v>
      </c>
      <c r="N4392" t="s">
        <v>24</v>
      </c>
    </row>
    <row r="4393" spans="1:14" x14ac:dyDescent="0.25">
      <c r="A4393" t="s">
        <v>8168</v>
      </c>
      <c r="B4393" t="s">
        <v>4826</v>
      </c>
      <c r="C4393" t="s">
        <v>632</v>
      </c>
      <c r="D4393" t="s">
        <v>21</v>
      </c>
      <c r="E4393">
        <v>98087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43382</v>
      </c>
      <c r="L4393" t="s">
        <v>26</v>
      </c>
      <c r="N4393" t="s">
        <v>24</v>
      </c>
    </row>
    <row r="4394" spans="1:14" x14ac:dyDescent="0.25">
      <c r="A4394" t="s">
        <v>8169</v>
      </c>
      <c r="B4394" t="s">
        <v>8170</v>
      </c>
      <c r="C4394" t="s">
        <v>454</v>
      </c>
      <c r="D4394" t="s">
        <v>21</v>
      </c>
      <c r="E4394">
        <v>98004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43382</v>
      </c>
      <c r="L4394" t="s">
        <v>26</v>
      </c>
      <c r="N4394" t="s">
        <v>24</v>
      </c>
    </row>
    <row r="4395" spans="1:14" x14ac:dyDescent="0.25">
      <c r="A4395" t="s">
        <v>8171</v>
      </c>
      <c r="B4395" t="s">
        <v>8172</v>
      </c>
      <c r="C4395" t="s">
        <v>632</v>
      </c>
      <c r="D4395" t="s">
        <v>21</v>
      </c>
      <c r="E4395">
        <v>98087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43382</v>
      </c>
      <c r="L4395" t="s">
        <v>26</v>
      </c>
      <c r="N4395" t="s">
        <v>24</v>
      </c>
    </row>
    <row r="4396" spans="1:14" x14ac:dyDescent="0.25">
      <c r="A4396" t="s">
        <v>8173</v>
      </c>
      <c r="B4396" t="s">
        <v>8174</v>
      </c>
      <c r="C4396" t="s">
        <v>1101</v>
      </c>
      <c r="D4396" t="s">
        <v>21</v>
      </c>
      <c r="E4396">
        <v>98230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43382</v>
      </c>
      <c r="L4396" t="s">
        <v>26</v>
      </c>
      <c r="N4396" t="s">
        <v>24</v>
      </c>
    </row>
    <row r="4397" spans="1:14" x14ac:dyDescent="0.25">
      <c r="A4397" t="s">
        <v>8175</v>
      </c>
      <c r="B4397" t="s">
        <v>8176</v>
      </c>
      <c r="C4397" t="s">
        <v>632</v>
      </c>
      <c r="D4397" t="s">
        <v>21</v>
      </c>
      <c r="E4397">
        <v>98037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43382</v>
      </c>
      <c r="L4397" t="s">
        <v>26</v>
      </c>
      <c r="N4397" t="s">
        <v>24</v>
      </c>
    </row>
    <row r="4398" spans="1:14" x14ac:dyDescent="0.25">
      <c r="A4398" t="s">
        <v>8177</v>
      </c>
      <c r="B4398" t="s">
        <v>8178</v>
      </c>
      <c r="C4398" t="s">
        <v>632</v>
      </c>
      <c r="D4398" t="s">
        <v>21</v>
      </c>
      <c r="E4398">
        <v>98037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43382</v>
      </c>
      <c r="L4398" t="s">
        <v>26</v>
      </c>
      <c r="N4398" t="s">
        <v>24</v>
      </c>
    </row>
    <row r="4399" spans="1:14" x14ac:dyDescent="0.25">
      <c r="A4399" t="s">
        <v>111</v>
      </c>
      <c r="B4399" t="s">
        <v>8179</v>
      </c>
      <c r="C4399" t="s">
        <v>632</v>
      </c>
      <c r="D4399" t="s">
        <v>21</v>
      </c>
      <c r="E4399">
        <v>98087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43382</v>
      </c>
      <c r="L4399" t="s">
        <v>26</v>
      </c>
      <c r="N4399" t="s">
        <v>24</v>
      </c>
    </row>
    <row r="4400" spans="1:14" x14ac:dyDescent="0.25">
      <c r="A4400" t="s">
        <v>8180</v>
      </c>
      <c r="B4400" t="s">
        <v>8181</v>
      </c>
      <c r="C4400" t="s">
        <v>632</v>
      </c>
      <c r="D4400" t="s">
        <v>21</v>
      </c>
      <c r="E4400">
        <v>98087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43382</v>
      </c>
      <c r="L4400" t="s">
        <v>26</v>
      </c>
      <c r="N4400" t="s">
        <v>24</v>
      </c>
    </row>
    <row r="4401" spans="1:14" x14ac:dyDescent="0.25">
      <c r="A4401" t="s">
        <v>2228</v>
      </c>
      <c r="B4401" t="s">
        <v>8182</v>
      </c>
      <c r="C4401" t="s">
        <v>632</v>
      </c>
      <c r="D4401" t="s">
        <v>21</v>
      </c>
      <c r="E4401">
        <v>98087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43382</v>
      </c>
      <c r="L4401" t="s">
        <v>26</v>
      </c>
      <c r="N4401" t="s">
        <v>24</v>
      </c>
    </row>
    <row r="4402" spans="1:14" x14ac:dyDescent="0.25">
      <c r="A4402" t="s">
        <v>2228</v>
      </c>
      <c r="B4402" t="s">
        <v>8183</v>
      </c>
      <c r="C4402" t="s">
        <v>34</v>
      </c>
      <c r="D4402" t="s">
        <v>21</v>
      </c>
      <c r="E4402">
        <v>98661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43382</v>
      </c>
      <c r="L4402" t="s">
        <v>26</v>
      </c>
      <c r="N4402" t="s">
        <v>24</v>
      </c>
    </row>
    <row r="4403" spans="1:14" x14ac:dyDescent="0.25">
      <c r="A4403" t="s">
        <v>8184</v>
      </c>
      <c r="B4403" t="s">
        <v>8185</v>
      </c>
      <c r="C4403" t="s">
        <v>34</v>
      </c>
      <c r="D4403" t="s">
        <v>21</v>
      </c>
      <c r="E4403">
        <v>98662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43382</v>
      </c>
      <c r="L4403" t="s">
        <v>26</v>
      </c>
      <c r="N4403" t="s">
        <v>24</v>
      </c>
    </row>
    <row r="4404" spans="1:14" x14ac:dyDescent="0.25">
      <c r="A4404" t="s">
        <v>8186</v>
      </c>
      <c r="B4404" t="s">
        <v>8187</v>
      </c>
      <c r="C4404" t="s">
        <v>1101</v>
      </c>
      <c r="D4404" t="s">
        <v>21</v>
      </c>
      <c r="E4404">
        <v>98230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43382</v>
      </c>
      <c r="L4404" t="s">
        <v>26</v>
      </c>
      <c r="N4404" t="s">
        <v>24</v>
      </c>
    </row>
    <row r="4405" spans="1:14" x14ac:dyDescent="0.25">
      <c r="A4405" t="s">
        <v>413</v>
      </c>
      <c r="B4405" t="s">
        <v>8188</v>
      </c>
      <c r="C4405" t="s">
        <v>3835</v>
      </c>
      <c r="D4405" t="s">
        <v>21</v>
      </c>
      <c r="E4405">
        <v>98045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43382</v>
      </c>
      <c r="L4405" t="s">
        <v>26</v>
      </c>
      <c r="N4405" t="s">
        <v>24</v>
      </c>
    </row>
    <row r="4406" spans="1:14" x14ac:dyDescent="0.25">
      <c r="A4406" t="s">
        <v>413</v>
      </c>
      <c r="B4406" t="s">
        <v>8189</v>
      </c>
      <c r="C4406" t="s">
        <v>632</v>
      </c>
      <c r="D4406" t="s">
        <v>21</v>
      </c>
      <c r="E4406">
        <v>98087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43382</v>
      </c>
      <c r="L4406" t="s">
        <v>26</v>
      </c>
      <c r="N4406" t="s">
        <v>24</v>
      </c>
    </row>
    <row r="4407" spans="1:14" x14ac:dyDescent="0.25">
      <c r="A4407" t="s">
        <v>3632</v>
      </c>
      <c r="B4407" t="s">
        <v>8190</v>
      </c>
      <c r="C4407" t="s">
        <v>632</v>
      </c>
      <c r="D4407" t="s">
        <v>21</v>
      </c>
      <c r="E4407">
        <v>98087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43382</v>
      </c>
      <c r="L4407" t="s">
        <v>26</v>
      </c>
      <c r="N4407" t="s">
        <v>24</v>
      </c>
    </row>
    <row r="4408" spans="1:14" x14ac:dyDescent="0.25">
      <c r="A4408" t="s">
        <v>8191</v>
      </c>
      <c r="B4408" t="s">
        <v>47</v>
      </c>
      <c r="C4408" t="s">
        <v>48</v>
      </c>
      <c r="D4408" t="s">
        <v>21</v>
      </c>
      <c r="E4408">
        <v>98821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43382</v>
      </c>
      <c r="L4408" t="s">
        <v>26</v>
      </c>
      <c r="N4408" t="s">
        <v>24</v>
      </c>
    </row>
    <row r="4409" spans="1:14" x14ac:dyDescent="0.25">
      <c r="A4409" t="s">
        <v>4546</v>
      </c>
      <c r="B4409" t="s">
        <v>8192</v>
      </c>
      <c r="C4409" t="s">
        <v>108</v>
      </c>
      <c r="D4409" t="s">
        <v>21</v>
      </c>
      <c r="E4409">
        <v>98204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43382</v>
      </c>
      <c r="L4409" t="s">
        <v>26</v>
      </c>
      <c r="N4409" t="s">
        <v>24</v>
      </c>
    </row>
    <row r="4410" spans="1:14" x14ac:dyDescent="0.25">
      <c r="A4410" t="s">
        <v>51</v>
      </c>
      <c r="B4410" t="s">
        <v>52</v>
      </c>
      <c r="C4410" t="s">
        <v>53</v>
      </c>
      <c r="D4410" t="s">
        <v>21</v>
      </c>
      <c r="E4410">
        <v>98815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43382</v>
      </c>
      <c r="L4410" t="s">
        <v>26</v>
      </c>
      <c r="N4410" t="s">
        <v>24</v>
      </c>
    </row>
    <row r="4411" spans="1:14" x14ac:dyDescent="0.25">
      <c r="A4411" t="s">
        <v>242</v>
      </c>
      <c r="B4411" t="s">
        <v>8193</v>
      </c>
      <c r="C4411" t="s">
        <v>632</v>
      </c>
      <c r="D4411" t="s">
        <v>21</v>
      </c>
      <c r="E4411">
        <v>98037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43382</v>
      </c>
      <c r="L4411" t="s">
        <v>26</v>
      </c>
      <c r="N4411" t="s">
        <v>24</v>
      </c>
    </row>
    <row r="4412" spans="1:14" x14ac:dyDescent="0.25">
      <c r="A4412" t="s">
        <v>316</v>
      </c>
      <c r="B4412" t="s">
        <v>8194</v>
      </c>
      <c r="C4412" t="s">
        <v>34</v>
      </c>
      <c r="D4412" t="s">
        <v>21</v>
      </c>
      <c r="E4412">
        <v>98665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43382</v>
      </c>
      <c r="L4412" t="s">
        <v>26</v>
      </c>
      <c r="N4412" t="s">
        <v>24</v>
      </c>
    </row>
    <row r="4413" spans="1:14" x14ac:dyDescent="0.25">
      <c r="A4413" t="s">
        <v>8195</v>
      </c>
      <c r="B4413" t="s">
        <v>8196</v>
      </c>
      <c r="C4413" t="s">
        <v>34</v>
      </c>
      <c r="D4413" t="s">
        <v>21</v>
      </c>
      <c r="E4413">
        <v>98683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43382</v>
      </c>
      <c r="L4413" t="s">
        <v>26</v>
      </c>
      <c r="N4413" t="s">
        <v>24</v>
      </c>
    </row>
    <row r="4414" spans="1:14" x14ac:dyDescent="0.25">
      <c r="A4414" t="s">
        <v>3747</v>
      </c>
      <c r="B4414" t="s">
        <v>3748</v>
      </c>
      <c r="C4414" t="s">
        <v>255</v>
      </c>
      <c r="D4414" t="s">
        <v>21</v>
      </c>
      <c r="E4414">
        <v>98626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43382</v>
      </c>
      <c r="L4414" t="s">
        <v>26</v>
      </c>
      <c r="N4414" t="s">
        <v>24</v>
      </c>
    </row>
    <row r="4415" spans="1:14" x14ac:dyDescent="0.25">
      <c r="A4415" t="s">
        <v>7452</v>
      </c>
      <c r="B4415" t="s">
        <v>8197</v>
      </c>
      <c r="C4415" t="s">
        <v>529</v>
      </c>
      <c r="D4415" t="s">
        <v>21</v>
      </c>
      <c r="E4415">
        <v>98034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43382</v>
      </c>
      <c r="L4415" t="s">
        <v>26</v>
      </c>
      <c r="N4415" t="s">
        <v>24</v>
      </c>
    </row>
    <row r="4416" spans="1:14" x14ac:dyDescent="0.25">
      <c r="A4416" t="s">
        <v>8198</v>
      </c>
      <c r="B4416" t="s">
        <v>8199</v>
      </c>
      <c r="C4416" t="s">
        <v>632</v>
      </c>
      <c r="D4416" t="s">
        <v>21</v>
      </c>
      <c r="E4416">
        <v>98037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43382</v>
      </c>
      <c r="L4416" t="s">
        <v>26</v>
      </c>
      <c r="N4416" t="s">
        <v>24</v>
      </c>
    </row>
    <row r="4417" spans="1:14" x14ac:dyDescent="0.25">
      <c r="A4417" t="s">
        <v>2812</v>
      </c>
      <c r="B4417" t="s">
        <v>2813</v>
      </c>
      <c r="C4417" t="s">
        <v>29</v>
      </c>
      <c r="D4417" t="s">
        <v>21</v>
      </c>
      <c r="E4417">
        <v>98801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43382</v>
      </c>
      <c r="L4417" t="s">
        <v>26</v>
      </c>
      <c r="N4417" t="s">
        <v>24</v>
      </c>
    </row>
    <row r="4418" spans="1:14" x14ac:dyDescent="0.25">
      <c r="A4418" t="s">
        <v>8200</v>
      </c>
      <c r="B4418" t="s">
        <v>8201</v>
      </c>
      <c r="C4418" t="s">
        <v>632</v>
      </c>
      <c r="D4418" t="s">
        <v>21</v>
      </c>
      <c r="E4418">
        <v>98087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43382</v>
      </c>
      <c r="L4418" t="s">
        <v>26</v>
      </c>
      <c r="N4418" t="s">
        <v>24</v>
      </c>
    </row>
    <row r="4419" spans="1:14" x14ac:dyDescent="0.25">
      <c r="A4419" t="s">
        <v>194</v>
      </c>
      <c r="B4419" t="s">
        <v>3717</v>
      </c>
      <c r="C4419" t="s">
        <v>1283</v>
      </c>
      <c r="D4419" t="s">
        <v>21</v>
      </c>
      <c r="E4419">
        <v>98802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43382</v>
      </c>
      <c r="L4419" t="s">
        <v>26</v>
      </c>
      <c r="N4419" t="s">
        <v>24</v>
      </c>
    </row>
    <row r="4420" spans="1:14" x14ac:dyDescent="0.25">
      <c r="A4420" t="s">
        <v>405</v>
      </c>
      <c r="B4420" t="s">
        <v>1268</v>
      </c>
      <c r="C4420" t="s">
        <v>632</v>
      </c>
      <c r="D4420" t="s">
        <v>21</v>
      </c>
      <c r="E4420">
        <v>98087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43382</v>
      </c>
      <c r="L4420" t="s">
        <v>26</v>
      </c>
      <c r="N4420" t="s">
        <v>24</v>
      </c>
    </row>
    <row r="4421" spans="1:14" x14ac:dyDescent="0.25">
      <c r="A4421" t="s">
        <v>8202</v>
      </c>
      <c r="B4421" t="s">
        <v>8203</v>
      </c>
      <c r="C4421" t="s">
        <v>2162</v>
      </c>
      <c r="D4421" t="s">
        <v>21</v>
      </c>
      <c r="E4421">
        <v>98826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43382</v>
      </c>
      <c r="L4421" t="s">
        <v>26</v>
      </c>
      <c r="N4421" t="s">
        <v>24</v>
      </c>
    </row>
    <row r="4422" spans="1:14" x14ac:dyDescent="0.25">
      <c r="A4422" t="s">
        <v>8204</v>
      </c>
      <c r="B4422" t="s">
        <v>8205</v>
      </c>
      <c r="C4422" t="s">
        <v>632</v>
      </c>
      <c r="D4422" t="s">
        <v>21</v>
      </c>
      <c r="E4422">
        <v>98087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43382</v>
      </c>
      <c r="L4422" t="s">
        <v>26</v>
      </c>
      <c r="N4422" t="s">
        <v>24</v>
      </c>
    </row>
    <row r="4423" spans="1:14" x14ac:dyDescent="0.25">
      <c r="A4423" t="s">
        <v>8206</v>
      </c>
      <c r="B4423" t="s">
        <v>8207</v>
      </c>
      <c r="C4423" t="s">
        <v>632</v>
      </c>
      <c r="D4423" t="s">
        <v>21</v>
      </c>
      <c r="E4423">
        <v>98037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43382</v>
      </c>
      <c r="L4423" t="s">
        <v>26</v>
      </c>
      <c r="N4423" t="s">
        <v>24</v>
      </c>
    </row>
    <row r="4424" spans="1:14" x14ac:dyDescent="0.25">
      <c r="A4424" t="s">
        <v>8208</v>
      </c>
      <c r="B4424" t="s">
        <v>8209</v>
      </c>
      <c r="C4424" t="s">
        <v>632</v>
      </c>
      <c r="D4424" t="s">
        <v>21</v>
      </c>
      <c r="E4424">
        <v>98087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43382</v>
      </c>
      <c r="L4424" t="s">
        <v>26</v>
      </c>
      <c r="N4424" t="s">
        <v>24</v>
      </c>
    </row>
    <row r="4425" spans="1:14" x14ac:dyDescent="0.25">
      <c r="A4425" t="s">
        <v>685</v>
      </c>
      <c r="B4425" t="s">
        <v>8210</v>
      </c>
      <c r="C4425" t="s">
        <v>529</v>
      </c>
      <c r="D4425" t="s">
        <v>21</v>
      </c>
      <c r="E4425">
        <v>98033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43382</v>
      </c>
      <c r="L4425" t="s">
        <v>26</v>
      </c>
      <c r="N4425" t="s">
        <v>24</v>
      </c>
    </row>
    <row r="4426" spans="1:14" x14ac:dyDescent="0.25">
      <c r="A4426" t="s">
        <v>8211</v>
      </c>
      <c r="B4426" t="s">
        <v>8212</v>
      </c>
      <c r="C4426" t="s">
        <v>632</v>
      </c>
      <c r="D4426" t="s">
        <v>21</v>
      </c>
      <c r="E4426">
        <v>98087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43382</v>
      </c>
      <c r="L4426" t="s">
        <v>26</v>
      </c>
      <c r="N4426" t="s">
        <v>24</v>
      </c>
    </row>
    <row r="4427" spans="1:14" x14ac:dyDescent="0.25">
      <c r="A4427" t="s">
        <v>4190</v>
      </c>
      <c r="B4427" t="s">
        <v>4191</v>
      </c>
      <c r="C4427" t="s">
        <v>34</v>
      </c>
      <c r="D4427" t="s">
        <v>21</v>
      </c>
      <c r="E4427">
        <v>98661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43382</v>
      </c>
      <c r="L4427" t="s">
        <v>26</v>
      </c>
      <c r="N4427" t="s">
        <v>24</v>
      </c>
    </row>
    <row r="4428" spans="1:14" x14ac:dyDescent="0.25">
      <c r="A4428" t="s">
        <v>8213</v>
      </c>
      <c r="B4428" t="s">
        <v>8214</v>
      </c>
      <c r="C4428" t="s">
        <v>632</v>
      </c>
      <c r="D4428" t="s">
        <v>21</v>
      </c>
      <c r="E4428">
        <v>98087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43382</v>
      </c>
      <c r="L4428" t="s">
        <v>26</v>
      </c>
      <c r="N4428" t="s">
        <v>24</v>
      </c>
    </row>
    <row r="4429" spans="1:14" x14ac:dyDescent="0.25">
      <c r="A4429" t="s">
        <v>77</v>
      </c>
      <c r="B4429" t="s">
        <v>8215</v>
      </c>
      <c r="C4429" t="s">
        <v>34</v>
      </c>
      <c r="D4429" t="s">
        <v>21</v>
      </c>
      <c r="E4429">
        <v>98661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43382</v>
      </c>
      <c r="L4429" t="s">
        <v>26</v>
      </c>
      <c r="N4429" t="s">
        <v>24</v>
      </c>
    </row>
    <row r="4430" spans="1:14" x14ac:dyDescent="0.25">
      <c r="A4430" t="s">
        <v>8216</v>
      </c>
      <c r="B4430" t="s">
        <v>8217</v>
      </c>
      <c r="C4430" t="s">
        <v>632</v>
      </c>
      <c r="D4430" t="s">
        <v>21</v>
      </c>
      <c r="E4430">
        <v>98087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43382</v>
      </c>
      <c r="L4430" t="s">
        <v>26</v>
      </c>
      <c r="N4430" t="s">
        <v>24</v>
      </c>
    </row>
    <row r="4431" spans="1:14" x14ac:dyDescent="0.25">
      <c r="A4431" t="s">
        <v>8218</v>
      </c>
      <c r="B4431" t="s">
        <v>8219</v>
      </c>
      <c r="C4431" t="s">
        <v>687</v>
      </c>
      <c r="D4431" t="s">
        <v>21</v>
      </c>
      <c r="E4431">
        <v>98382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43381</v>
      </c>
      <c r="L4431" t="s">
        <v>26</v>
      </c>
      <c r="N4431" t="s">
        <v>24</v>
      </c>
    </row>
    <row r="4432" spans="1:14" x14ac:dyDescent="0.25">
      <c r="A4432" t="s">
        <v>8220</v>
      </c>
      <c r="B4432" t="s">
        <v>8221</v>
      </c>
      <c r="C4432" t="s">
        <v>236</v>
      </c>
      <c r="D4432" t="s">
        <v>21</v>
      </c>
      <c r="E4432">
        <v>98406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43381</v>
      </c>
      <c r="L4432" t="s">
        <v>26</v>
      </c>
      <c r="N4432" t="s">
        <v>24</v>
      </c>
    </row>
    <row r="4433" spans="1:14" x14ac:dyDescent="0.25">
      <c r="A4433" t="s">
        <v>8222</v>
      </c>
      <c r="B4433" t="s">
        <v>8223</v>
      </c>
      <c r="C4433" t="s">
        <v>1542</v>
      </c>
      <c r="D4433" t="s">
        <v>21</v>
      </c>
      <c r="E4433">
        <v>98362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43381</v>
      </c>
      <c r="L4433" t="s">
        <v>26</v>
      </c>
      <c r="N4433" t="s">
        <v>24</v>
      </c>
    </row>
    <row r="4434" spans="1:14" x14ac:dyDescent="0.25">
      <c r="A4434" t="s">
        <v>3575</v>
      </c>
      <c r="B4434" t="s">
        <v>3576</v>
      </c>
      <c r="C4434" t="s">
        <v>165</v>
      </c>
      <c r="D4434" t="s">
        <v>21</v>
      </c>
      <c r="E4434">
        <v>98373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43381</v>
      </c>
      <c r="L4434" t="s">
        <v>26</v>
      </c>
      <c r="N4434" t="s">
        <v>24</v>
      </c>
    </row>
    <row r="4435" spans="1:14" x14ac:dyDescent="0.25">
      <c r="A4435" t="s">
        <v>8224</v>
      </c>
      <c r="B4435" t="s">
        <v>8225</v>
      </c>
      <c r="C4435" t="s">
        <v>236</v>
      </c>
      <c r="D4435" t="s">
        <v>21</v>
      </c>
      <c r="E4435">
        <v>98405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43381</v>
      </c>
      <c r="L4435" t="s">
        <v>26</v>
      </c>
      <c r="N4435" t="s">
        <v>24</v>
      </c>
    </row>
    <row r="4436" spans="1:14" x14ac:dyDescent="0.25">
      <c r="A4436" t="s">
        <v>6766</v>
      </c>
      <c r="B4436" t="s">
        <v>8226</v>
      </c>
      <c r="C4436" t="s">
        <v>236</v>
      </c>
      <c r="D4436" t="s">
        <v>21</v>
      </c>
      <c r="E4436">
        <v>98408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43381</v>
      </c>
      <c r="L4436" t="s">
        <v>26</v>
      </c>
      <c r="N4436" t="s">
        <v>24</v>
      </c>
    </row>
    <row r="4437" spans="1:14" x14ac:dyDescent="0.25">
      <c r="A4437" t="s">
        <v>8227</v>
      </c>
      <c r="B4437" t="s">
        <v>8228</v>
      </c>
      <c r="C4437" t="s">
        <v>1542</v>
      </c>
      <c r="D4437" t="s">
        <v>21</v>
      </c>
      <c r="E4437">
        <v>98362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43381</v>
      </c>
      <c r="L4437" t="s">
        <v>26</v>
      </c>
      <c r="N4437" t="s">
        <v>24</v>
      </c>
    </row>
    <row r="4438" spans="1:14" x14ac:dyDescent="0.25">
      <c r="A4438" t="s">
        <v>8229</v>
      </c>
      <c r="B4438" t="s">
        <v>8230</v>
      </c>
      <c r="C4438" t="s">
        <v>236</v>
      </c>
      <c r="D4438" t="s">
        <v>21</v>
      </c>
      <c r="E4438">
        <v>98403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43381</v>
      </c>
      <c r="L4438" t="s">
        <v>26</v>
      </c>
      <c r="N4438" t="s">
        <v>24</v>
      </c>
    </row>
    <row r="4439" spans="1:14" x14ac:dyDescent="0.25">
      <c r="A4439" t="s">
        <v>569</v>
      </c>
      <c r="B4439" t="s">
        <v>8231</v>
      </c>
      <c r="C4439" t="s">
        <v>1542</v>
      </c>
      <c r="D4439" t="s">
        <v>21</v>
      </c>
      <c r="E4439">
        <v>98362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43381</v>
      </c>
      <c r="L4439" t="s">
        <v>26</v>
      </c>
      <c r="N4439" t="s">
        <v>24</v>
      </c>
    </row>
    <row r="4440" spans="1:14" x14ac:dyDescent="0.25">
      <c r="A4440" t="s">
        <v>503</v>
      </c>
      <c r="B4440" t="s">
        <v>8232</v>
      </c>
      <c r="C4440" t="s">
        <v>236</v>
      </c>
      <c r="D4440" t="s">
        <v>21</v>
      </c>
      <c r="E4440">
        <v>98405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43381</v>
      </c>
      <c r="L4440" t="s">
        <v>26</v>
      </c>
      <c r="N4440" t="s">
        <v>24</v>
      </c>
    </row>
    <row r="4441" spans="1:14" x14ac:dyDescent="0.25">
      <c r="A4441" t="s">
        <v>4381</v>
      </c>
      <c r="B4441" t="s">
        <v>8233</v>
      </c>
      <c r="C4441" t="s">
        <v>142</v>
      </c>
      <c r="D4441" t="s">
        <v>21</v>
      </c>
      <c r="E4441">
        <v>98901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43381</v>
      </c>
      <c r="L4441" t="s">
        <v>26</v>
      </c>
      <c r="N4441" t="s">
        <v>24</v>
      </c>
    </row>
    <row r="4442" spans="1:14" x14ac:dyDescent="0.25">
      <c r="A4442" t="s">
        <v>8234</v>
      </c>
      <c r="B4442" t="s">
        <v>8235</v>
      </c>
      <c r="C4442" t="s">
        <v>266</v>
      </c>
      <c r="D4442" t="s">
        <v>21</v>
      </c>
      <c r="E4442">
        <v>98002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43381</v>
      </c>
      <c r="L4442" t="s">
        <v>26</v>
      </c>
      <c r="N4442" t="s">
        <v>24</v>
      </c>
    </row>
    <row r="4443" spans="1:14" x14ac:dyDescent="0.25">
      <c r="A4443" t="s">
        <v>8236</v>
      </c>
      <c r="B4443" t="s">
        <v>8237</v>
      </c>
      <c r="C4443" t="s">
        <v>1542</v>
      </c>
      <c r="D4443" t="s">
        <v>21</v>
      </c>
      <c r="E4443">
        <v>98363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43381</v>
      </c>
      <c r="L4443" t="s">
        <v>26</v>
      </c>
      <c r="N4443" t="s">
        <v>24</v>
      </c>
    </row>
    <row r="4444" spans="1:14" x14ac:dyDescent="0.25">
      <c r="A4444" t="s">
        <v>3587</v>
      </c>
      <c r="B4444" t="s">
        <v>3588</v>
      </c>
      <c r="C4444" t="s">
        <v>165</v>
      </c>
      <c r="D4444" t="s">
        <v>21</v>
      </c>
      <c r="E4444">
        <v>98371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43381</v>
      </c>
      <c r="L4444" t="s">
        <v>26</v>
      </c>
      <c r="N4444" t="s">
        <v>24</v>
      </c>
    </row>
    <row r="4445" spans="1:14" x14ac:dyDescent="0.25">
      <c r="A4445" t="s">
        <v>8238</v>
      </c>
      <c r="B4445" t="s">
        <v>8239</v>
      </c>
      <c r="C4445" t="s">
        <v>331</v>
      </c>
      <c r="D4445" t="s">
        <v>21</v>
      </c>
      <c r="E4445">
        <v>98596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43381</v>
      </c>
      <c r="L4445" t="s">
        <v>26</v>
      </c>
      <c r="N4445" t="s">
        <v>24</v>
      </c>
    </row>
    <row r="4446" spans="1:14" x14ac:dyDescent="0.25">
      <c r="A4446" t="s">
        <v>8240</v>
      </c>
      <c r="B4446" t="s">
        <v>8241</v>
      </c>
      <c r="C4446" t="s">
        <v>687</v>
      </c>
      <c r="D4446" t="s">
        <v>21</v>
      </c>
      <c r="E4446">
        <v>98382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43381</v>
      </c>
      <c r="L4446" t="s">
        <v>26</v>
      </c>
      <c r="N4446" t="s">
        <v>24</v>
      </c>
    </row>
    <row r="4447" spans="1:14" x14ac:dyDescent="0.25">
      <c r="A4447" t="s">
        <v>244</v>
      </c>
      <c r="B4447" t="s">
        <v>4587</v>
      </c>
      <c r="C4447" t="s">
        <v>268</v>
      </c>
      <c r="D4447" t="s">
        <v>21</v>
      </c>
      <c r="E4447">
        <v>98188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43381</v>
      </c>
      <c r="L4447" t="s">
        <v>26</v>
      </c>
      <c r="N4447" t="s">
        <v>24</v>
      </c>
    </row>
    <row r="4448" spans="1:14" x14ac:dyDescent="0.25">
      <c r="A4448" t="s">
        <v>356</v>
      </c>
      <c r="B4448" t="s">
        <v>8242</v>
      </c>
      <c r="C4448" t="s">
        <v>1542</v>
      </c>
      <c r="D4448" t="s">
        <v>21</v>
      </c>
      <c r="E4448">
        <v>98363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43381</v>
      </c>
      <c r="L4448" t="s">
        <v>26</v>
      </c>
      <c r="N4448" t="s">
        <v>24</v>
      </c>
    </row>
    <row r="4449" spans="1:14" x14ac:dyDescent="0.25">
      <c r="A4449" t="s">
        <v>3589</v>
      </c>
      <c r="B4449" t="s">
        <v>3590</v>
      </c>
      <c r="C4449" t="s">
        <v>165</v>
      </c>
      <c r="D4449" t="s">
        <v>21</v>
      </c>
      <c r="E4449">
        <v>98371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43381</v>
      </c>
      <c r="L4449" t="s">
        <v>26</v>
      </c>
      <c r="N4449" t="s">
        <v>24</v>
      </c>
    </row>
    <row r="4450" spans="1:14" x14ac:dyDescent="0.25">
      <c r="A4450" t="s">
        <v>8243</v>
      </c>
      <c r="B4450" t="s">
        <v>8244</v>
      </c>
      <c r="C4450" t="s">
        <v>29</v>
      </c>
      <c r="D4450" t="s">
        <v>21</v>
      </c>
      <c r="E4450">
        <v>98801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43381</v>
      </c>
      <c r="L4450" t="s">
        <v>26</v>
      </c>
      <c r="N4450" t="s">
        <v>24</v>
      </c>
    </row>
    <row r="4451" spans="1:14" x14ac:dyDescent="0.25">
      <c r="A4451" t="s">
        <v>8245</v>
      </c>
      <c r="B4451" t="s">
        <v>8246</v>
      </c>
      <c r="C4451" t="s">
        <v>1542</v>
      </c>
      <c r="D4451" t="s">
        <v>21</v>
      </c>
      <c r="E4451">
        <v>98362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43381</v>
      </c>
      <c r="L4451" t="s">
        <v>26</v>
      </c>
      <c r="N4451" t="s">
        <v>24</v>
      </c>
    </row>
    <row r="4452" spans="1:14" x14ac:dyDescent="0.25">
      <c r="A4452" t="s">
        <v>8247</v>
      </c>
      <c r="B4452" t="s">
        <v>8248</v>
      </c>
      <c r="C4452" t="s">
        <v>236</v>
      </c>
      <c r="D4452" t="s">
        <v>21</v>
      </c>
      <c r="E4452">
        <v>98404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43381</v>
      </c>
      <c r="L4452" t="s">
        <v>26</v>
      </c>
      <c r="N4452" t="s">
        <v>24</v>
      </c>
    </row>
    <row r="4453" spans="1:14" x14ac:dyDescent="0.25">
      <c r="A4453" t="s">
        <v>8249</v>
      </c>
      <c r="B4453" t="s">
        <v>8250</v>
      </c>
      <c r="C4453" t="s">
        <v>236</v>
      </c>
      <c r="D4453" t="s">
        <v>21</v>
      </c>
      <c r="E4453">
        <v>98405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43381</v>
      </c>
      <c r="L4453" t="s">
        <v>26</v>
      </c>
      <c r="N4453" t="s">
        <v>24</v>
      </c>
    </row>
    <row r="4454" spans="1:14" x14ac:dyDescent="0.25">
      <c r="A4454" t="s">
        <v>4726</v>
      </c>
      <c r="B4454" t="s">
        <v>8251</v>
      </c>
      <c r="C4454" t="s">
        <v>1542</v>
      </c>
      <c r="D4454" t="s">
        <v>21</v>
      </c>
      <c r="E4454">
        <v>98362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43381</v>
      </c>
      <c r="L4454" t="s">
        <v>26</v>
      </c>
      <c r="N4454" t="s">
        <v>24</v>
      </c>
    </row>
    <row r="4455" spans="1:14" x14ac:dyDescent="0.25">
      <c r="A4455" t="s">
        <v>194</v>
      </c>
      <c r="B4455" t="s">
        <v>8252</v>
      </c>
      <c r="C4455" t="s">
        <v>1542</v>
      </c>
      <c r="D4455" t="s">
        <v>21</v>
      </c>
      <c r="E4455">
        <v>98362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43381</v>
      </c>
      <c r="L4455" t="s">
        <v>26</v>
      </c>
      <c r="N4455" t="s">
        <v>24</v>
      </c>
    </row>
    <row r="4456" spans="1:14" x14ac:dyDescent="0.25">
      <c r="A4456" t="s">
        <v>405</v>
      </c>
      <c r="B4456" t="s">
        <v>8253</v>
      </c>
      <c r="C4456" t="s">
        <v>165</v>
      </c>
      <c r="D4456" t="s">
        <v>21</v>
      </c>
      <c r="E4456">
        <v>98375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43381</v>
      </c>
      <c r="L4456" t="s">
        <v>26</v>
      </c>
      <c r="N4456" t="s">
        <v>24</v>
      </c>
    </row>
    <row r="4457" spans="1:14" x14ac:dyDescent="0.25">
      <c r="A4457" t="s">
        <v>8254</v>
      </c>
      <c r="B4457" t="s">
        <v>8255</v>
      </c>
      <c r="C4457" t="s">
        <v>2001</v>
      </c>
      <c r="D4457" t="s">
        <v>21</v>
      </c>
      <c r="E4457">
        <v>98591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43381</v>
      </c>
      <c r="L4457" t="s">
        <v>26</v>
      </c>
      <c r="N4457" t="s">
        <v>24</v>
      </c>
    </row>
    <row r="4458" spans="1:14" x14ac:dyDescent="0.25">
      <c r="A4458" t="s">
        <v>8256</v>
      </c>
      <c r="B4458" t="s">
        <v>8257</v>
      </c>
      <c r="C4458" t="s">
        <v>7594</v>
      </c>
      <c r="D4458" t="s">
        <v>21</v>
      </c>
      <c r="E4458">
        <v>98532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43381</v>
      </c>
      <c r="L4458" t="s">
        <v>26</v>
      </c>
      <c r="N4458" t="s">
        <v>24</v>
      </c>
    </row>
    <row r="4459" spans="1:14" x14ac:dyDescent="0.25">
      <c r="A4459" t="s">
        <v>8258</v>
      </c>
      <c r="B4459" t="s">
        <v>8259</v>
      </c>
      <c r="C4459" t="s">
        <v>7594</v>
      </c>
      <c r="D4459" t="s">
        <v>21</v>
      </c>
      <c r="E4459">
        <v>98565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43381</v>
      </c>
      <c r="L4459" t="s">
        <v>26</v>
      </c>
      <c r="N4459" t="s">
        <v>24</v>
      </c>
    </row>
    <row r="4460" spans="1:14" x14ac:dyDescent="0.25">
      <c r="A4460" t="s">
        <v>3322</v>
      </c>
      <c r="B4460" t="s">
        <v>8260</v>
      </c>
      <c r="C4460" t="s">
        <v>142</v>
      </c>
      <c r="D4460" t="s">
        <v>21</v>
      </c>
      <c r="E4460">
        <v>98901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43381</v>
      </c>
      <c r="L4460" t="s">
        <v>26</v>
      </c>
      <c r="N4460" t="s">
        <v>24</v>
      </c>
    </row>
    <row r="4461" spans="1:14" x14ac:dyDescent="0.25">
      <c r="A4461" t="s">
        <v>8261</v>
      </c>
      <c r="B4461" t="s">
        <v>8262</v>
      </c>
      <c r="C4461" t="s">
        <v>331</v>
      </c>
      <c r="D4461" t="s">
        <v>21</v>
      </c>
      <c r="E4461">
        <v>98596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43381</v>
      </c>
      <c r="L4461" t="s">
        <v>26</v>
      </c>
      <c r="N4461" t="s">
        <v>24</v>
      </c>
    </row>
    <row r="4462" spans="1:14" x14ac:dyDescent="0.25">
      <c r="A4462" t="s">
        <v>3860</v>
      </c>
      <c r="B4462" t="s">
        <v>3861</v>
      </c>
      <c r="C4462" t="s">
        <v>3862</v>
      </c>
      <c r="D4462" t="s">
        <v>21</v>
      </c>
      <c r="E4462">
        <v>98022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43381</v>
      </c>
      <c r="L4462" t="s">
        <v>26</v>
      </c>
      <c r="N4462" t="s">
        <v>24</v>
      </c>
    </row>
    <row r="4463" spans="1:14" x14ac:dyDescent="0.25">
      <c r="A4463" t="s">
        <v>8263</v>
      </c>
      <c r="B4463" t="s">
        <v>8264</v>
      </c>
      <c r="C4463" t="s">
        <v>687</v>
      </c>
      <c r="D4463" t="s">
        <v>21</v>
      </c>
      <c r="E4463">
        <v>98382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43381</v>
      </c>
      <c r="L4463" t="s">
        <v>26</v>
      </c>
      <c r="N4463" t="s">
        <v>24</v>
      </c>
    </row>
    <row r="4464" spans="1:14" x14ac:dyDescent="0.25">
      <c r="A4464" t="s">
        <v>8265</v>
      </c>
      <c r="B4464" t="s">
        <v>8266</v>
      </c>
      <c r="C4464" t="s">
        <v>331</v>
      </c>
      <c r="D4464" t="s">
        <v>21</v>
      </c>
      <c r="E4464">
        <v>98596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43381</v>
      </c>
      <c r="L4464" t="s">
        <v>26</v>
      </c>
      <c r="N4464" t="s">
        <v>24</v>
      </c>
    </row>
    <row r="4465" spans="1:14" x14ac:dyDescent="0.25">
      <c r="A4465" t="s">
        <v>8267</v>
      </c>
      <c r="B4465" t="s">
        <v>8268</v>
      </c>
      <c r="C4465" t="s">
        <v>236</v>
      </c>
      <c r="D4465" t="s">
        <v>21</v>
      </c>
      <c r="E4465">
        <v>98408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43381</v>
      </c>
      <c r="L4465" t="s">
        <v>26</v>
      </c>
      <c r="N4465" t="s">
        <v>24</v>
      </c>
    </row>
    <row r="4466" spans="1:14" x14ac:dyDescent="0.25">
      <c r="A4466" t="s">
        <v>111</v>
      </c>
      <c r="B4466" t="s">
        <v>8269</v>
      </c>
      <c r="C4466" t="s">
        <v>1347</v>
      </c>
      <c r="D4466" t="s">
        <v>21</v>
      </c>
      <c r="E4466">
        <v>98248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43378</v>
      </c>
      <c r="L4466" t="s">
        <v>26</v>
      </c>
      <c r="N4466" t="s">
        <v>24</v>
      </c>
    </row>
    <row r="4467" spans="1:14" x14ac:dyDescent="0.25">
      <c r="A4467" t="s">
        <v>5864</v>
      </c>
      <c r="B4467" t="s">
        <v>8270</v>
      </c>
      <c r="C4467" t="s">
        <v>1347</v>
      </c>
      <c r="D4467" t="s">
        <v>21</v>
      </c>
      <c r="E4467">
        <v>98248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43378</v>
      </c>
      <c r="L4467" t="s">
        <v>26</v>
      </c>
      <c r="N4467" t="s">
        <v>24</v>
      </c>
    </row>
    <row r="4468" spans="1:14" x14ac:dyDescent="0.25">
      <c r="A4468" t="s">
        <v>8271</v>
      </c>
      <c r="B4468" t="s">
        <v>8272</v>
      </c>
      <c r="C4468" t="s">
        <v>1347</v>
      </c>
      <c r="D4468" t="s">
        <v>21</v>
      </c>
      <c r="E4468">
        <v>98248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43378</v>
      </c>
      <c r="L4468" t="s">
        <v>26</v>
      </c>
      <c r="N4468" t="s">
        <v>24</v>
      </c>
    </row>
    <row r="4469" spans="1:14" x14ac:dyDescent="0.25">
      <c r="A4469" t="s">
        <v>8273</v>
      </c>
      <c r="B4469" t="s">
        <v>8274</v>
      </c>
      <c r="C4469" t="s">
        <v>1347</v>
      </c>
      <c r="D4469" t="s">
        <v>21</v>
      </c>
      <c r="E4469">
        <v>98248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43378</v>
      </c>
      <c r="L4469" t="s">
        <v>26</v>
      </c>
      <c r="N4469" t="s">
        <v>24</v>
      </c>
    </row>
    <row r="4470" spans="1:14" x14ac:dyDescent="0.25">
      <c r="A4470" t="s">
        <v>8275</v>
      </c>
      <c r="B4470" t="s">
        <v>8276</v>
      </c>
      <c r="C4470" t="s">
        <v>1347</v>
      </c>
      <c r="D4470" t="s">
        <v>21</v>
      </c>
      <c r="E4470">
        <v>98248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43378</v>
      </c>
      <c r="L4470" t="s">
        <v>26</v>
      </c>
      <c r="N4470" t="s">
        <v>24</v>
      </c>
    </row>
    <row r="4471" spans="1:14" x14ac:dyDescent="0.25">
      <c r="A4471" t="s">
        <v>8277</v>
      </c>
      <c r="B4471" t="s">
        <v>8278</v>
      </c>
      <c r="C4471" t="s">
        <v>1347</v>
      </c>
      <c r="D4471" t="s">
        <v>21</v>
      </c>
      <c r="E4471">
        <v>98248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43378</v>
      </c>
      <c r="L4471" t="s">
        <v>26</v>
      </c>
      <c r="N4471" t="s">
        <v>24</v>
      </c>
    </row>
    <row r="4472" spans="1:14" x14ac:dyDescent="0.25">
      <c r="A4472" t="s">
        <v>98</v>
      </c>
      <c r="B4472" t="s">
        <v>8279</v>
      </c>
      <c r="C4472" t="s">
        <v>1347</v>
      </c>
      <c r="D4472" t="s">
        <v>21</v>
      </c>
      <c r="E4472">
        <v>98248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43378</v>
      </c>
      <c r="L4472" t="s">
        <v>26</v>
      </c>
      <c r="N4472" t="s">
        <v>24</v>
      </c>
    </row>
    <row r="4473" spans="1:14" x14ac:dyDescent="0.25">
      <c r="A4473" t="s">
        <v>8280</v>
      </c>
      <c r="B4473" t="s">
        <v>8281</v>
      </c>
      <c r="C4473" t="s">
        <v>1347</v>
      </c>
      <c r="D4473" t="s">
        <v>21</v>
      </c>
      <c r="E4473">
        <v>98248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43378</v>
      </c>
      <c r="L4473" t="s">
        <v>26</v>
      </c>
      <c r="N4473" t="s">
        <v>24</v>
      </c>
    </row>
    <row r="4474" spans="1:14" x14ac:dyDescent="0.25">
      <c r="A4474" t="s">
        <v>4591</v>
      </c>
      <c r="B4474" t="s">
        <v>4592</v>
      </c>
      <c r="C4474" t="s">
        <v>108</v>
      </c>
      <c r="D4474" t="s">
        <v>21</v>
      </c>
      <c r="E4474">
        <v>98208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43377</v>
      </c>
      <c r="L4474" t="s">
        <v>26</v>
      </c>
      <c r="N4474" t="s">
        <v>24</v>
      </c>
    </row>
    <row r="4475" spans="1:14" x14ac:dyDescent="0.25">
      <c r="A4475" t="s">
        <v>4098</v>
      </c>
      <c r="B4475" t="s">
        <v>4099</v>
      </c>
      <c r="C4475" t="s">
        <v>632</v>
      </c>
      <c r="D4475" t="s">
        <v>21</v>
      </c>
      <c r="E4475">
        <v>98037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43377</v>
      </c>
      <c r="L4475" t="s">
        <v>26</v>
      </c>
      <c r="N4475" t="s">
        <v>24</v>
      </c>
    </row>
    <row r="4476" spans="1:14" x14ac:dyDescent="0.25">
      <c r="A4476" t="s">
        <v>8282</v>
      </c>
      <c r="B4476" t="s">
        <v>8283</v>
      </c>
      <c r="C4476" t="s">
        <v>7623</v>
      </c>
      <c r="D4476" t="s">
        <v>21</v>
      </c>
      <c r="E4476">
        <v>98589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43377</v>
      </c>
      <c r="L4476" t="s">
        <v>26</v>
      </c>
      <c r="N4476" t="s">
        <v>24</v>
      </c>
    </row>
    <row r="4477" spans="1:14" x14ac:dyDescent="0.25">
      <c r="A4477" t="s">
        <v>809</v>
      </c>
      <c r="B4477" t="s">
        <v>4578</v>
      </c>
      <c r="C4477" t="s">
        <v>20</v>
      </c>
      <c r="D4477" t="s">
        <v>21</v>
      </c>
      <c r="E4477">
        <v>98115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43377</v>
      </c>
      <c r="L4477" t="s">
        <v>26</v>
      </c>
      <c r="N4477" t="s">
        <v>24</v>
      </c>
    </row>
    <row r="4478" spans="1:14" x14ac:dyDescent="0.25">
      <c r="A4478" t="s">
        <v>8284</v>
      </c>
      <c r="B4478" t="s">
        <v>8285</v>
      </c>
      <c r="C4478" t="s">
        <v>539</v>
      </c>
      <c r="D4478" t="s">
        <v>21</v>
      </c>
      <c r="E4478">
        <v>98592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43377</v>
      </c>
      <c r="L4478" t="s">
        <v>26</v>
      </c>
      <c r="N4478" t="s">
        <v>24</v>
      </c>
    </row>
    <row r="4479" spans="1:14" x14ac:dyDescent="0.25">
      <c r="A4479" t="s">
        <v>918</v>
      </c>
      <c r="B4479" t="s">
        <v>4429</v>
      </c>
      <c r="C4479" t="s">
        <v>20</v>
      </c>
      <c r="D4479" t="s">
        <v>21</v>
      </c>
      <c r="E4479">
        <v>98105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43377</v>
      </c>
      <c r="L4479" t="s">
        <v>26</v>
      </c>
      <c r="N4479" t="s">
        <v>24</v>
      </c>
    </row>
    <row r="4480" spans="1:14" x14ac:dyDescent="0.25">
      <c r="A4480" t="s">
        <v>8286</v>
      </c>
      <c r="B4480" t="s">
        <v>8287</v>
      </c>
      <c r="C4480" t="s">
        <v>20</v>
      </c>
      <c r="D4480" t="s">
        <v>21</v>
      </c>
      <c r="E4480">
        <v>98103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43377</v>
      </c>
      <c r="L4480" t="s">
        <v>26</v>
      </c>
      <c r="N4480" t="s">
        <v>24</v>
      </c>
    </row>
    <row r="4481" spans="1:14" x14ac:dyDescent="0.25">
      <c r="A4481" t="s">
        <v>683</v>
      </c>
      <c r="B4481" t="s">
        <v>8288</v>
      </c>
      <c r="C4481" t="s">
        <v>108</v>
      </c>
      <c r="D4481" t="s">
        <v>21</v>
      </c>
      <c r="E4481">
        <v>98201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43377</v>
      </c>
      <c r="L4481" t="s">
        <v>26</v>
      </c>
      <c r="N4481" t="s">
        <v>24</v>
      </c>
    </row>
    <row r="4482" spans="1:14" x14ac:dyDescent="0.25">
      <c r="A4482" t="s">
        <v>8289</v>
      </c>
      <c r="B4482" t="s">
        <v>8290</v>
      </c>
      <c r="C4482" t="s">
        <v>7623</v>
      </c>
      <c r="D4482" t="s">
        <v>21</v>
      </c>
      <c r="E4482">
        <v>98589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43377</v>
      </c>
      <c r="L4482" t="s">
        <v>26</v>
      </c>
      <c r="N4482" t="s">
        <v>24</v>
      </c>
    </row>
    <row r="4483" spans="1:14" x14ac:dyDescent="0.25">
      <c r="A4483" t="s">
        <v>4567</v>
      </c>
      <c r="B4483" t="s">
        <v>4568</v>
      </c>
      <c r="C4483" t="s">
        <v>108</v>
      </c>
      <c r="D4483" t="s">
        <v>21</v>
      </c>
      <c r="E4483">
        <v>98204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43377</v>
      </c>
      <c r="L4483" t="s">
        <v>26</v>
      </c>
      <c r="N4483" t="s">
        <v>24</v>
      </c>
    </row>
    <row r="4484" spans="1:14" x14ac:dyDescent="0.25">
      <c r="A4484" t="s">
        <v>8291</v>
      </c>
      <c r="B4484" t="s">
        <v>8292</v>
      </c>
      <c r="C4484" t="s">
        <v>7623</v>
      </c>
      <c r="D4484" t="s">
        <v>21</v>
      </c>
      <c r="E4484">
        <v>98589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43377</v>
      </c>
      <c r="L4484" t="s">
        <v>26</v>
      </c>
      <c r="N4484" t="s">
        <v>24</v>
      </c>
    </row>
    <row r="4485" spans="1:14" x14ac:dyDescent="0.25">
      <c r="A4485" t="s">
        <v>8293</v>
      </c>
      <c r="B4485" t="s">
        <v>8294</v>
      </c>
      <c r="C4485" t="s">
        <v>722</v>
      </c>
      <c r="D4485" t="s">
        <v>21</v>
      </c>
      <c r="E4485">
        <v>98047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43377</v>
      </c>
      <c r="L4485" t="s">
        <v>26</v>
      </c>
      <c r="N4485" t="s">
        <v>24</v>
      </c>
    </row>
    <row r="4486" spans="1:14" x14ac:dyDescent="0.25">
      <c r="A4486" t="s">
        <v>8295</v>
      </c>
      <c r="B4486" t="s">
        <v>8296</v>
      </c>
      <c r="C4486" t="s">
        <v>6567</v>
      </c>
      <c r="D4486" t="s">
        <v>21</v>
      </c>
      <c r="E4486">
        <v>98530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43377</v>
      </c>
      <c r="L4486" t="s">
        <v>26</v>
      </c>
      <c r="N4486" t="s">
        <v>24</v>
      </c>
    </row>
    <row r="4487" spans="1:14" x14ac:dyDescent="0.25">
      <c r="A4487" t="s">
        <v>8297</v>
      </c>
      <c r="B4487" t="s">
        <v>8298</v>
      </c>
      <c r="C4487" t="s">
        <v>555</v>
      </c>
      <c r="D4487" t="s">
        <v>21</v>
      </c>
      <c r="E4487">
        <v>98052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43377</v>
      </c>
      <c r="L4487" t="s">
        <v>26</v>
      </c>
      <c r="N4487" t="s">
        <v>24</v>
      </c>
    </row>
    <row r="4488" spans="1:14" x14ac:dyDescent="0.25">
      <c r="A4488" t="s">
        <v>77</v>
      </c>
      <c r="B4488" t="s">
        <v>8300</v>
      </c>
      <c r="C4488" t="s">
        <v>108</v>
      </c>
      <c r="D4488" t="s">
        <v>21</v>
      </c>
      <c r="E4488">
        <v>98203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43377</v>
      </c>
      <c r="L4488" t="s">
        <v>26</v>
      </c>
      <c r="N4488" t="s">
        <v>24</v>
      </c>
    </row>
    <row r="4489" spans="1:14" x14ac:dyDescent="0.25">
      <c r="A4489" t="s">
        <v>8301</v>
      </c>
      <c r="B4489" t="s">
        <v>8302</v>
      </c>
      <c r="C4489" t="s">
        <v>20</v>
      </c>
      <c r="D4489" t="s">
        <v>21</v>
      </c>
      <c r="E4489">
        <v>98105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43377</v>
      </c>
      <c r="L4489" t="s">
        <v>26</v>
      </c>
      <c r="N4489" t="s">
        <v>24</v>
      </c>
    </row>
    <row r="4490" spans="1:14" x14ac:dyDescent="0.25">
      <c r="A4490" t="s">
        <v>8303</v>
      </c>
      <c r="B4490" t="s">
        <v>8304</v>
      </c>
      <c r="C4490" t="s">
        <v>20</v>
      </c>
      <c r="D4490" t="s">
        <v>21</v>
      </c>
      <c r="E4490">
        <v>98115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43376</v>
      </c>
      <c r="L4490" t="s">
        <v>26</v>
      </c>
      <c r="N4490" t="s">
        <v>24</v>
      </c>
    </row>
    <row r="4491" spans="1:14" x14ac:dyDescent="0.25">
      <c r="A4491" t="s">
        <v>8305</v>
      </c>
      <c r="B4491" t="s">
        <v>8306</v>
      </c>
      <c r="C4491" t="s">
        <v>20</v>
      </c>
      <c r="D4491" t="s">
        <v>21</v>
      </c>
      <c r="E4491">
        <v>98109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43376</v>
      </c>
      <c r="L4491" t="s">
        <v>26</v>
      </c>
      <c r="N4491" t="s">
        <v>24</v>
      </c>
    </row>
    <row r="4492" spans="1:14" x14ac:dyDescent="0.25">
      <c r="A4492" t="s">
        <v>8307</v>
      </c>
      <c r="B4492" t="s">
        <v>8308</v>
      </c>
      <c r="C4492" t="s">
        <v>255</v>
      </c>
      <c r="D4492" t="s">
        <v>21</v>
      </c>
      <c r="E4492">
        <v>98626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43376</v>
      </c>
      <c r="L4492" t="s">
        <v>26</v>
      </c>
      <c r="N4492" t="s">
        <v>24</v>
      </c>
    </row>
    <row r="4493" spans="1:14" x14ac:dyDescent="0.25">
      <c r="A4493" t="s">
        <v>111</v>
      </c>
      <c r="B4493" t="s">
        <v>8309</v>
      </c>
      <c r="C4493" t="s">
        <v>268</v>
      </c>
      <c r="D4493" t="s">
        <v>21</v>
      </c>
      <c r="E4493">
        <v>98168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43376</v>
      </c>
      <c r="L4493" t="s">
        <v>26</v>
      </c>
      <c r="N4493" t="s">
        <v>24</v>
      </c>
    </row>
    <row r="4494" spans="1:14" x14ac:dyDescent="0.25">
      <c r="A4494" t="s">
        <v>8310</v>
      </c>
      <c r="B4494" t="s">
        <v>8311</v>
      </c>
      <c r="C4494" t="s">
        <v>454</v>
      </c>
      <c r="D4494" t="s">
        <v>21</v>
      </c>
      <c r="E4494">
        <v>98004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43376</v>
      </c>
      <c r="L4494" t="s">
        <v>26</v>
      </c>
      <c r="N4494" t="s">
        <v>24</v>
      </c>
    </row>
    <row r="4495" spans="1:14" x14ac:dyDescent="0.25">
      <c r="A4495" t="s">
        <v>8312</v>
      </c>
      <c r="B4495" t="s">
        <v>8313</v>
      </c>
      <c r="C4495" t="s">
        <v>255</v>
      </c>
      <c r="D4495" t="s">
        <v>21</v>
      </c>
      <c r="E4495">
        <v>98626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43376</v>
      </c>
      <c r="L4495" t="s">
        <v>26</v>
      </c>
      <c r="N4495" t="s">
        <v>24</v>
      </c>
    </row>
    <row r="4496" spans="1:14" x14ac:dyDescent="0.25">
      <c r="A4496" t="s">
        <v>8314</v>
      </c>
      <c r="B4496" t="s">
        <v>8315</v>
      </c>
      <c r="C4496" t="s">
        <v>255</v>
      </c>
      <c r="D4496" t="s">
        <v>21</v>
      </c>
      <c r="E4496">
        <v>98626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43376</v>
      </c>
      <c r="L4496" t="s">
        <v>26</v>
      </c>
      <c r="N4496" t="s">
        <v>24</v>
      </c>
    </row>
    <row r="4497" spans="1:14" x14ac:dyDescent="0.25">
      <c r="A4497" t="s">
        <v>2103</v>
      </c>
      <c r="B4497" t="s">
        <v>8316</v>
      </c>
      <c r="C4497" t="s">
        <v>20</v>
      </c>
      <c r="D4497" t="s">
        <v>21</v>
      </c>
      <c r="E4497">
        <v>98103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43376</v>
      </c>
      <c r="L4497" t="s">
        <v>26</v>
      </c>
      <c r="N4497" t="s">
        <v>24</v>
      </c>
    </row>
    <row r="4498" spans="1:14" x14ac:dyDescent="0.25">
      <c r="A4498" t="s">
        <v>2109</v>
      </c>
      <c r="B4498" t="s">
        <v>3887</v>
      </c>
      <c r="C4498" t="s">
        <v>1904</v>
      </c>
      <c r="D4498" t="s">
        <v>21</v>
      </c>
      <c r="E4498">
        <v>99169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43376</v>
      </c>
      <c r="L4498" t="s">
        <v>26</v>
      </c>
      <c r="N4498" t="s">
        <v>24</v>
      </c>
    </row>
    <row r="4499" spans="1:14" x14ac:dyDescent="0.25">
      <c r="A4499" t="s">
        <v>8317</v>
      </c>
      <c r="B4499" t="s">
        <v>8318</v>
      </c>
      <c r="C4499" t="s">
        <v>255</v>
      </c>
      <c r="D4499" t="s">
        <v>21</v>
      </c>
      <c r="E4499">
        <v>98626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43376</v>
      </c>
      <c r="L4499" t="s">
        <v>26</v>
      </c>
      <c r="N4499" t="s">
        <v>24</v>
      </c>
    </row>
    <row r="4500" spans="1:14" x14ac:dyDescent="0.25">
      <c r="A4500" t="s">
        <v>8319</v>
      </c>
      <c r="B4500" t="s">
        <v>8320</v>
      </c>
      <c r="C4500" t="s">
        <v>20</v>
      </c>
      <c r="D4500" t="s">
        <v>21</v>
      </c>
      <c r="E4500">
        <v>98103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43376</v>
      </c>
      <c r="L4500" t="s">
        <v>26</v>
      </c>
      <c r="N4500" t="s">
        <v>24</v>
      </c>
    </row>
    <row r="4501" spans="1:14" x14ac:dyDescent="0.25">
      <c r="A4501" t="s">
        <v>8321</v>
      </c>
      <c r="B4501" t="s">
        <v>8322</v>
      </c>
      <c r="C4501" t="s">
        <v>255</v>
      </c>
      <c r="D4501" t="s">
        <v>21</v>
      </c>
      <c r="E4501">
        <v>98626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43376</v>
      </c>
      <c r="L4501" t="s">
        <v>26</v>
      </c>
      <c r="N4501" t="s">
        <v>24</v>
      </c>
    </row>
    <row r="4502" spans="1:14" x14ac:dyDescent="0.25">
      <c r="A4502" t="s">
        <v>4036</v>
      </c>
      <c r="B4502" t="s">
        <v>4037</v>
      </c>
      <c r="C4502" t="s">
        <v>209</v>
      </c>
      <c r="D4502" t="s">
        <v>21</v>
      </c>
      <c r="E4502">
        <v>98030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43376</v>
      </c>
      <c r="L4502" t="s">
        <v>26</v>
      </c>
      <c r="N4502" t="s">
        <v>24</v>
      </c>
    </row>
    <row r="4503" spans="1:14" x14ac:dyDescent="0.25">
      <c r="A4503" t="s">
        <v>8323</v>
      </c>
      <c r="B4503" t="s">
        <v>8324</v>
      </c>
      <c r="C4503" t="s">
        <v>255</v>
      </c>
      <c r="D4503" t="s">
        <v>21</v>
      </c>
      <c r="E4503">
        <v>98626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43376</v>
      </c>
      <c r="L4503" t="s">
        <v>26</v>
      </c>
      <c r="N4503" t="s">
        <v>24</v>
      </c>
    </row>
    <row r="4504" spans="1:14" x14ac:dyDescent="0.25">
      <c r="A4504" t="s">
        <v>8325</v>
      </c>
      <c r="B4504" t="s">
        <v>8326</v>
      </c>
      <c r="C4504" t="s">
        <v>255</v>
      </c>
      <c r="D4504" t="s">
        <v>21</v>
      </c>
      <c r="E4504">
        <v>98626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43376</v>
      </c>
      <c r="L4504" t="s">
        <v>26</v>
      </c>
      <c r="N4504" t="s">
        <v>24</v>
      </c>
    </row>
    <row r="4505" spans="1:14" x14ac:dyDescent="0.25">
      <c r="A4505" t="s">
        <v>8327</v>
      </c>
      <c r="B4505" t="s">
        <v>8328</v>
      </c>
      <c r="C4505" t="s">
        <v>20</v>
      </c>
      <c r="D4505" t="s">
        <v>21</v>
      </c>
      <c r="E4505">
        <v>98115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43376</v>
      </c>
      <c r="L4505" t="s">
        <v>26</v>
      </c>
      <c r="N4505" t="s">
        <v>24</v>
      </c>
    </row>
    <row r="4506" spans="1:14" x14ac:dyDescent="0.25">
      <c r="A4506" t="s">
        <v>77</v>
      </c>
      <c r="B4506" t="s">
        <v>8329</v>
      </c>
      <c r="C4506" t="s">
        <v>255</v>
      </c>
      <c r="D4506" t="s">
        <v>21</v>
      </c>
      <c r="E4506">
        <v>98626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43376</v>
      </c>
      <c r="L4506" t="s">
        <v>26</v>
      </c>
      <c r="N4506" t="s">
        <v>24</v>
      </c>
    </row>
    <row r="4507" spans="1:14" x14ac:dyDescent="0.25">
      <c r="A4507" t="s">
        <v>77</v>
      </c>
      <c r="B4507" t="s">
        <v>8330</v>
      </c>
      <c r="C4507" t="s">
        <v>20</v>
      </c>
      <c r="D4507" t="s">
        <v>21</v>
      </c>
      <c r="E4507">
        <v>98115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43376</v>
      </c>
      <c r="L4507" t="s">
        <v>26</v>
      </c>
      <c r="N4507" t="s">
        <v>24</v>
      </c>
    </row>
    <row r="4508" spans="1:14" x14ac:dyDescent="0.25">
      <c r="A4508" t="s">
        <v>3552</v>
      </c>
      <c r="B4508" t="s">
        <v>8331</v>
      </c>
      <c r="C4508" t="s">
        <v>255</v>
      </c>
      <c r="D4508" t="s">
        <v>21</v>
      </c>
      <c r="E4508">
        <v>98626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43376</v>
      </c>
      <c r="L4508" t="s">
        <v>26</v>
      </c>
      <c r="N4508" t="s">
        <v>24</v>
      </c>
    </row>
    <row r="4509" spans="1:14" x14ac:dyDescent="0.25">
      <c r="A4509" t="s">
        <v>8332</v>
      </c>
      <c r="B4509" t="s">
        <v>8333</v>
      </c>
      <c r="C4509" t="s">
        <v>246</v>
      </c>
      <c r="D4509" t="s">
        <v>21</v>
      </c>
      <c r="E4509">
        <v>98311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43375</v>
      </c>
      <c r="L4509" t="s">
        <v>26</v>
      </c>
      <c r="N4509" t="s">
        <v>24</v>
      </c>
    </row>
    <row r="4510" spans="1:14" x14ac:dyDescent="0.25">
      <c r="A4510" t="s">
        <v>8334</v>
      </c>
      <c r="B4510" t="s">
        <v>8335</v>
      </c>
      <c r="C4510" t="s">
        <v>1688</v>
      </c>
      <c r="D4510" t="s">
        <v>21</v>
      </c>
      <c r="E4510">
        <v>98198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43375</v>
      </c>
      <c r="L4510" t="s">
        <v>26</v>
      </c>
      <c r="N4510" t="s">
        <v>24</v>
      </c>
    </row>
    <row r="4511" spans="1:14" x14ac:dyDescent="0.25">
      <c r="A4511" t="s">
        <v>8336</v>
      </c>
      <c r="B4511" t="s">
        <v>8337</v>
      </c>
      <c r="C4511" t="s">
        <v>532</v>
      </c>
      <c r="D4511" t="s">
        <v>21</v>
      </c>
      <c r="E4511">
        <v>98528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43375</v>
      </c>
      <c r="L4511" t="s">
        <v>26</v>
      </c>
      <c r="N4511" t="s">
        <v>24</v>
      </c>
    </row>
    <row r="4512" spans="1:14" x14ac:dyDescent="0.25">
      <c r="A4512" t="s">
        <v>8338</v>
      </c>
      <c r="B4512" t="s">
        <v>8339</v>
      </c>
      <c r="C4512" t="s">
        <v>296</v>
      </c>
      <c r="D4512" t="s">
        <v>21</v>
      </c>
      <c r="E4512">
        <v>98366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43375</v>
      </c>
      <c r="L4512" t="s">
        <v>26</v>
      </c>
      <c r="N4512" t="s">
        <v>24</v>
      </c>
    </row>
    <row r="4513" spans="1:14" x14ac:dyDescent="0.25">
      <c r="A4513" t="s">
        <v>3868</v>
      </c>
      <c r="B4513" t="s">
        <v>3869</v>
      </c>
      <c r="C4513" t="s">
        <v>84</v>
      </c>
      <c r="D4513" t="s">
        <v>21</v>
      </c>
      <c r="E4513">
        <v>98926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43375</v>
      </c>
      <c r="L4513" t="s">
        <v>26</v>
      </c>
      <c r="N4513" t="s">
        <v>24</v>
      </c>
    </row>
    <row r="4514" spans="1:14" x14ac:dyDescent="0.25">
      <c r="A4514" t="s">
        <v>8340</v>
      </c>
      <c r="B4514" t="s">
        <v>8341</v>
      </c>
      <c r="C4514" t="s">
        <v>548</v>
      </c>
      <c r="D4514" t="s">
        <v>21</v>
      </c>
      <c r="E4514">
        <v>98584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43375</v>
      </c>
      <c r="L4514" t="s">
        <v>26</v>
      </c>
      <c r="N4514" t="s">
        <v>24</v>
      </c>
    </row>
    <row r="4515" spans="1:14" x14ac:dyDescent="0.25">
      <c r="A4515" t="s">
        <v>242</v>
      </c>
      <c r="B4515" t="s">
        <v>8342</v>
      </c>
      <c r="C4515" t="s">
        <v>548</v>
      </c>
      <c r="D4515" t="s">
        <v>21</v>
      </c>
      <c r="E4515">
        <v>98584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43375</v>
      </c>
      <c r="L4515" t="s">
        <v>26</v>
      </c>
      <c r="N4515" t="s">
        <v>24</v>
      </c>
    </row>
    <row r="4516" spans="1:14" x14ac:dyDescent="0.25">
      <c r="A4516" t="s">
        <v>4980</v>
      </c>
      <c r="B4516" t="s">
        <v>4981</v>
      </c>
      <c r="C4516" t="s">
        <v>142</v>
      </c>
      <c r="D4516" t="s">
        <v>21</v>
      </c>
      <c r="E4516">
        <v>98908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43375</v>
      </c>
      <c r="L4516" t="s">
        <v>26</v>
      </c>
      <c r="N4516" t="s">
        <v>24</v>
      </c>
    </row>
    <row r="4517" spans="1:14" x14ac:dyDescent="0.25">
      <c r="A4517" t="s">
        <v>8343</v>
      </c>
      <c r="B4517" t="s">
        <v>8344</v>
      </c>
      <c r="C4517" t="s">
        <v>548</v>
      </c>
      <c r="D4517" t="s">
        <v>21</v>
      </c>
      <c r="E4517">
        <v>98584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43375</v>
      </c>
      <c r="L4517" t="s">
        <v>26</v>
      </c>
      <c r="N4517" t="s">
        <v>24</v>
      </c>
    </row>
    <row r="4518" spans="1:14" x14ac:dyDescent="0.25">
      <c r="A4518" t="s">
        <v>8345</v>
      </c>
      <c r="B4518" t="s">
        <v>8346</v>
      </c>
      <c r="C4518" t="s">
        <v>548</v>
      </c>
      <c r="D4518" t="s">
        <v>21</v>
      </c>
      <c r="E4518">
        <v>98584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43375</v>
      </c>
      <c r="L4518" t="s">
        <v>26</v>
      </c>
      <c r="N4518" t="s">
        <v>24</v>
      </c>
    </row>
    <row r="4519" spans="1:14" x14ac:dyDescent="0.25">
      <c r="A4519" t="s">
        <v>8347</v>
      </c>
      <c r="B4519" t="s">
        <v>8348</v>
      </c>
      <c r="C4519" t="s">
        <v>548</v>
      </c>
      <c r="D4519" t="s">
        <v>21</v>
      </c>
      <c r="E4519">
        <v>98584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43375</v>
      </c>
      <c r="L4519" t="s">
        <v>26</v>
      </c>
      <c r="N4519" t="s">
        <v>24</v>
      </c>
    </row>
    <row r="4520" spans="1:14" x14ac:dyDescent="0.25">
      <c r="A4520" t="s">
        <v>8349</v>
      </c>
      <c r="B4520" t="s">
        <v>8350</v>
      </c>
      <c r="C4520" t="s">
        <v>548</v>
      </c>
      <c r="D4520" t="s">
        <v>21</v>
      </c>
      <c r="E4520">
        <v>98584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43375</v>
      </c>
      <c r="L4520" t="s">
        <v>26</v>
      </c>
      <c r="N4520" t="s">
        <v>24</v>
      </c>
    </row>
    <row r="4521" spans="1:14" x14ac:dyDescent="0.25">
      <c r="A4521" t="s">
        <v>8351</v>
      </c>
      <c r="B4521" t="s">
        <v>8352</v>
      </c>
      <c r="C4521" t="s">
        <v>84</v>
      </c>
      <c r="D4521" t="s">
        <v>21</v>
      </c>
      <c r="E4521">
        <v>98926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43375</v>
      </c>
      <c r="L4521" t="s">
        <v>26</v>
      </c>
      <c r="N4521" t="s">
        <v>24</v>
      </c>
    </row>
    <row r="4522" spans="1:14" x14ac:dyDescent="0.25">
      <c r="A4522" t="s">
        <v>71</v>
      </c>
      <c r="B4522" t="s">
        <v>8353</v>
      </c>
      <c r="C4522" t="s">
        <v>548</v>
      </c>
      <c r="D4522" t="s">
        <v>21</v>
      </c>
      <c r="E4522">
        <v>98584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43375</v>
      </c>
      <c r="L4522" t="s">
        <v>26</v>
      </c>
      <c r="N4522" t="s">
        <v>24</v>
      </c>
    </row>
    <row r="4523" spans="1:14" x14ac:dyDescent="0.25">
      <c r="A4523" t="s">
        <v>7665</v>
      </c>
      <c r="B4523" t="s">
        <v>8354</v>
      </c>
      <c r="C4523" t="s">
        <v>246</v>
      </c>
      <c r="D4523" t="s">
        <v>21</v>
      </c>
      <c r="E4523">
        <v>98312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43375</v>
      </c>
      <c r="L4523" t="s">
        <v>26</v>
      </c>
      <c r="N4523" t="s">
        <v>24</v>
      </c>
    </row>
    <row r="4524" spans="1:14" x14ac:dyDescent="0.25">
      <c r="A4524" t="s">
        <v>8355</v>
      </c>
      <c r="B4524" t="s">
        <v>8356</v>
      </c>
      <c r="C4524" t="s">
        <v>8357</v>
      </c>
      <c r="D4524" t="s">
        <v>21</v>
      </c>
      <c r="E4524">
        <v>98524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43375</v>
      </c>
      <c r="L4524" t="s">
        <v>26</v>
      </c>
      <c r="N4524" t="s">
        <v>24</v>
      </c>
    </row>
    <row r="4525" spans="1:14" x14ac:dyDescent="0.25">
      <c r="A4525" t="s">
        <v>8358</v>
      </c>
      <c r="B4525" t="s">
        <v>8359</v>
      </c>
      <c r="C4525" t="s">
        <v>246</v>
      </c>
      <c r="D4525" t="s">
        <v>21</v>
      </c>
      <c r="E4525">
        <v>98337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43375</v>
      </c>
      <c r="L4525" t="s">
        <v>26</v>
      </c>
      <c r="N4525" t="s">
        <v>24</v>
      </c>
    </row>
    <row r="4526" spans="1:14" x14ac:dyDescent="0.25">
      <c r="A4526" t="s">
        <v>8360</v>
      </c>
      <c r="B4526" t="s">
        <v>8361</v>
      </c>
      <c r="C4526" t="s">
        <v>8357</v>
      </c>
      <c r="D4526" t="s">
        <v>21</v>
      </c>
      <c r="E4526">
        <v>98524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43375</v>
      </c>
      <c r="L4526" t="s">
        <v>26</v>
      </c>
      <c r="N4526" t="s">
        <v>24</v>
      </c>
    </row>
    <row r="4527" spans="1:14" x14ac:dyDescent="0.25">
      <c r="A4527" t="s">
        <v>556</v>
      </c>
      <c r="B4527" t="s">
        <v>8362</v>
      </c>
      <c r="C4527" t="s">
        <v>8357</v>
      </c>
      <c r="D4527" t="s">
        <v>21</v>
      </c>
      <c r="E4527">
        <v>98524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43375</v>
      </c>
      <c r="L4527" t="s">
        <v>26</v>
      </c>
      <c r="N4527" t="s">
        <v>24</v>
      </c>
    </row>
    <row r="4528" spans="1:14" x14ac:dyDescent="0.25">
      <c r="A4528" t="s">
        <v>8363</v>
      </c>
      <c r="B4528" t="s">
        <v>8364</v>
      </c>
      <c r="C4528" t="s">
        <v>84</v>
      </c>
      <c r="D4528" t="s">
        <v>21</v>
      </c>
      <c r="E4528">
        <v>98926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43374</v>
      </c>
      <c r="L4528" t="s">
        <v>26</v>
      </c>
      <c r="N4528" t="s">
        <v>24</v>
      </c>
    </row>
    <row r="4529" spans="1:14" x14ac:dyDescent="0.25">
      <c r="A4529" t="s">
        <v>8365</v>
      </c>
      <c r="B4529" t="s">
        <v>8366</v>
      </c>
      <c r="C4529" t="s">
        <v>84</v>
      </c>
      <c r="D4529" t="s">
        <v>21</v>
      </c>
      <c r="E4529">
        <v>98926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43374</v>
      </c>
      <c r="L4529" t="s">
        <v>26</v>
      </c>
      <c r="N4529" t="s">
        <v>24</v>
      </c>
    </row>
    <row r="4530" spans="1:14" x14ac:dyDescent="0.25">
      <c r="A4530" t="s">
        <v>8367</v>
      </c>
      <c r="B4530" t="s">
        <v>8368</v>
      </c>
      <c r="C4530" t="s">
        <v>84</v>
      </c>
      <c r="D4530" t="s">
        <v>21</v>
      </c>
      <c r="E4530">
        <v>98926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43374</v>
      </c>
      <c r="L4530" t="s">
        <v>26</v>
      </c>
      <c r="N4530" t="s">
        <v>24</v>
      </c>
    </row>
    <row r="4531" spans="1:14" x14ac:dyDescent="0.25">
      <c r="A4531" t="s">
        <v>8369</v>
      </c>
      <c r="B4531" t="s">
        <v>8370</v>
      </c>
      <c r="C4531" t="s">
        <v>246</v>
      </c>
      <c r="D4531" t="s">
        <v>21</v>
      </c>
      <c r="E4531">
        <v>98311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43374</v>
      </c>
      <c r="L4531" t="s">
        <v>26</v>
      </c>
      <c r="N4531" t="s">
        <v>24</v>
      </c>
    </row>
    <row r="4532" spans="1:14" x14ac:dyDescent="0.25">
      <c r="A4532" t="s">
        <v>111</v>
      </c>
      <c r="B4532" t="s">
        <v>8371</v>
      </c>
      <c r="C4532" t="s">
        <v>246</v>
      </c>
      <c r="D4532" t="s">
        <v>21</v>
      </c>
      <c r="E4532">
        <v>98312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43374</v>
      </c>
      <c r="L4532" t="s">
        <v>26</v>
      </c>
      <c r="N4532" t="s">
        <v>24</v>
      </c>
    </row>
    <row r="4533" spans="1:14" x14ac:dyDescent="0.25">
      <c r="A4533" t="s">
        <v>352</v>
      </c>
      <c r="B4533" t="s">
        <v>8372</v>
      </c>
      <c r="C4533" t="s">
        <v>246</v>
      </c>
      <c r="D4533" t="s">
        <v>21</v>
      </c>
      <c r="E4533">
        <v>98312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43374</v>
      </c>
      <c r="L4533" t="s">
        <v>26</v>
      </c>
      <c r="N4533" t="s">
        <v>24</v>
      </c>
    </row>
    <row r="4534" spans="1:14" x14ac:dyDescent="0.25">
      <c r="A4534" t="s">
        <v>8373</v>
      </c>
      <c r="B4534" t="s">
        <v>8374</v>
      </c>
      <c r="C4534" t="s">
        <v>84</v>
      </c>
      <c r="D4534" t="s">
        <v>21</v>
      </c>
      <c r="E4534">
        <v>98926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43374</v>
      </c>
      <c r="L4534" t="s">
        <v>26</v>
      </c>
      <c r="N4534" t="s">
        <v>24</v>
      </c>
    </row>
    <row r="4535" spans="1:14" x14ac:dyDescent="0.25">
      <c r="A4535" t="s">
        <v>1795</v>
      </c>
      <c r="B4535" t="s">
        <v>8375</v>
      </c>
      <c r="C4535" t="s">
        <v>296</v>
      </c>
      <c r="D4535" t="s">
        <v>21</v>
      </c>
      <c r="E4535">
        <v>98366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43374</v>
      </c>
      <c r="L4535" t="s">
        <v>26</v>
      </c>
      <c r="N4535" t="s">
        <v>24</v>
      </c>
    </row>
    <row r="4536" spans="1:14" x14ac:dyDescent="0.25">
      <c r="A4536" t="s">
        <v>8376</v>
      </c>
      <c r="B4536" t="s">
        <v>8377</v>
      </c>
      <c r="C4536" t="s">
        <v>261</v>
      </c>
      <c r="D4536" t="s">
        <v>21</v>
      </c>
      <c r="E4536">
        <v>99208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43374</v>
      </c>
      <c r="L4536" t="s">
        <v>26</v>
      </c>
      <c r="N4536" t="s">
        <v>24</v>
      </c>
    </row>
    <row r="4537" spans="1:14" x14ac:dyDescent="0.25">
      <c r="A4537" t="s">
        <v>316</v>
      </c>
      <c r="B4537" t="s">
        <v>8378</v>
      </c>
      <c r="C4537" t="s">
        <v>84</v>
      </c>
      <c r="D4537" t="s">
        <v>21</v>
      </c>
      <c r="E4537">
        <v>98926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43374</v>
      </c>
      <c r="L4537" t="s">
        <v>26</v>
      </c>
      <c r="N4537" t="s">
        <v>24</v>
      </c>
    </row>
    <row r="4538" spans="1:14" x14ac:dyDescent="0.25">
      <c r="A4538" t="s">
        <v>242</v>
      </c>
      <c r="B4538" t="s">
        <v>8379</v>
      </c>
      <c r="C4538" t="s">
        <v>246</v>
      </c>
      <c r="D4538" t="s">
        <v>21</v>
      </c>
      <c r="E4538">
        <v>98310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43374</v>
      </c>
      <c r="L4538" t="s">
        <v>26</v>
      </c>
      <c r="N4538" t="s">
        <v>24</v>
      </c>
    </row>
    <row r="4539" spans="1:14" x14ac:dyDescent="0.25">
      <c r="A4539" t="s">
        <v>316</v>
      </c>
      <c r="B4539" t="s">
        <v>8380</v>
      </c>
      <c r="C4539" t="s">
        <v>84</v>
      </c>
      <c r="D4539" t="s">
        <v>21</v>
      </c>
      <c r="E4539">
        <v>98926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43374</v>
      </c>
      <c r="L4539" t="s">
        <v>26</v>
      </c>
      <c r="N4539" t="s">
        <v>24</v>
      </c>
    </row>
    <row r="4540" spans="1:14" x14ac:dyDescent="0.25">
      <c r="A4540" t="s">
        <v>8381</v>
      </c>
      <c r="B4540" t="s">
        <v>8382</v>
      </c>
      <c r="C4540" t="s">
        <v>246</v>
      </c>
      <c r="D4540" t="s">
        <v>21</v>
      </c>
      <c r="E4540">
        <v>98311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43374</v>
      </c>
      <c r="L4540" t="s">
        <v>26</v>
      </c>
      <c r="N4540" t="s">
        <v>24</v>
      </c>
    </row>
    <row r="4541" spans="1:14" x14ac:dyDescent="0.25">
      <c r="A4541" t="s">
        <v>2816</v>
      </c>
      <c r="B4541" t="s">
        <v>8383</v>
      </c>
      <c r="C4541" t="s">
        <v>296</v>
      </c>
      <c r="D4541" t="s">
        <v>21</v>
      </c>
      <c r="E4541">
        <v>98367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43374</v>
      </c>
      <c r="L4541" t="s">
        <v>26</v>
      </c>
      <c r="N4541" t="s">
        <v>24</v>
      </c>
    </row>
    <row r="4542" spans="1:14" x14ac:dyDescent="0.25">
      <c r="A4542" t="s">
        <v>405</v>
      </c>
      <c r="B4542" t="s">
        <v>8384</v>
      </c>
      <c r="C4542" t="s">
        <v>84</v>
      </c>
      <c r="D4542" t="s">
        <v>21</v>
      </c>
      <c r="E4542">
        <v>98926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43374</v>
      </c>
      <c r="L4542" t="s">
        <v>26</v>
      </c>
      <c r="N4542" t="s">
        <v>24</v>
      </c>
    </row>
    <row r="4543" spans="1:14" x14ac:dyDescent="0.25">
      <c r="A4543" t="s">
        <v>8385</v>
      </c>
      <c r="B4543" t="s">
        <v>8386</v>
      </c>
      <c r="C4543" t="s">
        <v>246</v>
      </c>
      <c r="D4543" t="s">
        <v>21</v>
      </c>
      <c r="E4543">
        <v>98311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43374</v>
      </c>
      <c r="L4543" t="s">
        <v>26</v>
      </c>
      <c r="N4543" t="s">
        <v>24</v>
      </c>
    </row>
    <row r="4544" spans="1:14" x14ac:dyDescent="0.25">
      <c r="A4544" t="s">
        <v>8387</v>
      </c>
      <c r="B4544" t="s">
        <v>8388</v>
      </c>
      <c r="C4544" t="s">
        <v>246</v>
      </c>
      <c r="D4544" t="s">
        <v>21</v>
      </c>
      <c r="E4544">
        <v>98337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43374</v>
      </c>
      <c r="L4544" t="s">
        <v>26</v>
      </c>
      <c r="N4544" t="s">
        <v>24</v>
      </c>
    </row>
    <row r="4545" spans="1:14" x14ac:dyDescent="0.25">
      <c r="A4545" t="s">
        <v>8389</v>
      </c>
      <c r="B4545" t="s">
        <v>8390</v>
      </c>
      <c r="C4545" t="s">
        <v>246</v>
      </c>
      <c r="D4545" t="s">
        <v>21</v>
      </c>
      <c r="E4545">
        <v>98312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43374</v>
      </c>
      <c r="L4545" t="s">
        <v>26</v>
      </c>
      <c r="N4545" t="s">
        <v>24</v>
      </c>
    </row>
    <row r="4546" spans="1:14" x14ac:dyDescent="0.25">
      <c r="A4546" t="s">
        <v>8391</v>
      </c>
      <c r="B4546" t="s">
        <v>8392</v>
      </c>
      <c r="C4546" t="s">
        <v>84</v>
      </c>
      <c r="D4546" t="s">
        <v>21</v>
      </c>
      <c r="E4546">
        <v>98926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43374</v>
      </c>
      <c r="L4546" t="s">
        <v>26</v>
      </c>
      <c r="N4546" t="s">
        <v>24</v>
      </c>
    </row>
    <row r="4547" spans="1:14" x14ac:dyDescent="0.25">
      <c r="A4547" t="s">
        <v>210</v>
      </c>
      <c r="B4547" t="s">
        <v>8393</v>
      </c>
      <c r="C4547" t="s">
        <v>296</v>
      </c>
      <c r="D4547" t="s">
        <v>21</v>
      </c>
      <c r="E4547">
        <v>98366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43374</v>
      </c>
      <c r="L4547" t="s">
        <v>26</v>
      </c>
      <c r="N4547" t="s">
        <v>24</v>
      </c>
    </row>
    <row r="4548" spans="1:14" x14ac:dyDescent="0.25">
      <c r="A4548" t="s">
        <v>6961</v>
      </c>
      <c r="B4548" t="s">
        <v>8394</v>
      </c>
      <c r="C4548" t="s">
        <v>296</v>
      </c>
      <c r="D4548" t="s">
        <v>21</v>
      </c>
      <c r="E4548">
        <v>98366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43374</v>
      </c>
      <c r="L4548" t="s">
        <v>26</v>
      </c>
      <c r="N4548" t="s">
        <v>24</v>
      </c>
    </row>
    <row r="4549" spans="1:14" x14ac:dyDescent="0.25">
      <c r="A4549" t="s">
        <v>4092</v>
      </c>
      <c r="B4549" t="s">
        <v>4093</v>
      </c>
      <c r="C4549" t="s">
        <v>151</v>
      </c>
      <c r="D4549" t="s">
        <v>21</v>
      </c>
      <c r="E4549">
        <v>98499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43373</v>
      </c>
      <c r="L4549" t="s">
        <v>26</v>
      </c>
      <c r="N4549" t="s">
        <v>24</v>
      </c>
    </row>
    <row r="4550" spans="1:14" x14ac:dyDescent="0.25">
      <c r="A4550" t="s">
        <v>316</v>
      </c>
      <c r="B4550" t="s">
        <v>8395</v>
      </c>
      <c r="C4550" t="s">
        <v>1904</v>
      </c>
      <c r="D4550" t="s">
        <v>21</v>
      </c>
      <c r="E4550">
        <v>99169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43373</v>
      </c>
      <c r="L4550" t="s">
        <v>26</v>
      </c>
      <c r="N4550" t="s">
        <v>24</v>
      </c>
    </row>
    <row r="4551" spans="1:14" x14ac:dyDescent="0.25">
      <c r="A4551" t="s">
        <v>3996</v>
      </c>
      <c r="B4551" t="s">
        <v>8396</v>
      </c>
      <c r="C4551" t="s">
        <v>1904</v>
      </c>
      <c r="D4551" t="s">
        <v>21</v>
      </c>
      <c r="E4551">
        <v>99169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43373</v>
      </c>
      <c r="L4551" t="s">
        <v>26</v>
      </c>
      <c r="N4551" t="s">
        <v>24</v>
      </c>
    </row>
    <row r="4552" spans="1:14" x14ac:dyDescent="0.25">
      <c r="A4552" t="s">
        <v>8397</v>
      </c>
      <c r="B4552" t="s">
        <v>8398</v>
      </c>
      <c r="C4552" t="s">
        <v>1769</v>
      </c>
      <c r="D4552" t="s">
        <v>21</v>
      </c>
      <c r="E4552">
        <v>99139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43373</v>
      </c>
      <c r="L4552" t="s">
        <v>26</v>
      </c>
      <c r="N4552" t="s">
        <v>24</v>
      </c>
    </row>
    <row r="4553" spans="1:14" x14ac:dyDescent="0.25">
      <c r="A4553" t="s">
        <v>8399</v>
      </c>
      <c r="B4553" t="s">
        <v>8400</v>
      </c>
      <c r="C4553" t="s">
        <v>81</v>
      </c>
      <c r="D4553" t="s">
        <v>21</v>
      </c>
      <c r="E4553">
        <v>99212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43373</v>
      </c>
      <c r="L4553" t="s">
        <v>26</v>
      </c>
      <c r="N4553" t="s">
        <v>24</v>
      </c>
    </row>
    <row r="4554" spans="1:14" x14ac:dyDescent="0.25">
      <c r="A4554" t="s">
        <v>8401</v>
      </c>
      <c r="B4554" t="s">
        <v>8402</v>
      </c>
      <c r="C4554" t="s">
        <v>1904</v>
      </c>
      <c r="D4554" t="s">
        <v>21</v>
      </c>
      <c r="E4554">
        <v>99169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43373</v>
      </c>
      <c r="L4554" t="s">
        <v>26</v>
      </c>
      <c r="N4554" t="s">
        <v>24</v>
      </c>
    </row>
    <row r="4555" spans="1:14" x14ac:dyDescent="0.25">
      <c r="A4555" t="s">
        <v>8403</v>
      </c>
      <c r="B4555" t="s">
        <v>8404</v>
      </c>
      <c r="C4555" t="s">
        <v>1904</v>
      </c>
      <c r="D4555" t="s">
        <v>21</v>
      </c>
      <c r="E4555">
        <v>99169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43373</v>
      </c>
      <c r="L4555" t="s">
        <v>26</v>
      </c>
      <c r="N4555" t="s">
        <v>24</v>
      </c>
    </row>
    <row r="4556" spans="1:14" x14ac:dyDescent="0.25">
      <c r="A4556" t="s">
        <v>8405</v>
      </c>
      <c r="B4556" t="s">
        <v>8406</v>
      </c>
      <c r="C4556" t="s">
        <v>81</v>
      </c>
      <c r="D4556" t="s">
        <v>21</v>
      </c>
      <c r="E4556">
        <v>99202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43373</v>
      </c>
      <c r="L4556" t="s">
        <v>26</v>
      </c>
      <c r="N4556" t="s">
        <v>24</v>
      </c>
    </row>
    <row r="4557" spans="1:14" x14ac:dyDescent="0.25">
      <c r="A4557" t="s">
        <v>685</v>
      </c>
      <c r="B4557" t="s">
        <v>8407</v>
      </c>
      <c r="C4557" t="s">
        <v>261</v>
      </c>
      <c r="D4557" t="s">
        <v>21</v>
      </c>
      <c r="E4557">
        <v>99224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43373</v>
      </c>
      <c r="L4557" t="s">
        <v>26</v>
      </c>
      <c r="N4557" t="s">
        <v>24</v>
      </c>
    </row>
    <row r="4558" spans="1:14" x14ac:dyDescent="0.25">
      <c r="A4558" t="s">
        <v>8410</v>
      </c>
      <c r="B4558" t="s">
        <v>8411</v>
      </c>
      <c r="C4558" t="s">
        <v>1465</v>
      </c>
      <c r="D4558" t="s">
        <v>21</v>
      </c>
      <c r="E4558">
        <v>98816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43365</v>
      </c>
      <c r="L4558" t="s">
        <v>26</v>
      </c>
      <c r="N4558" t="s">
        <v>24</v>
      </c>
    </row>
    <row r="4559" spans="1:14" x14ac:dyDescent="0.25">
      <c r="A4559" t="s">
        <v>7165</v>
      </c>
      <c r="B4559" t="s">
        <v>8412</v>
      </c>
      <c r="C4559" t="s">
        <v>1465</v>
      </c>
      <c r="D4559" t="s">
        <v>21</v>
      </c>
      <c r="E4559">
        <v>98816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43365</v>
      </c>
      <c r="L4559" t="s">
        <v>26</v>
      </c>
      <c r="N4559" t="s">
        <v>24</v>
      </c>
    </row>
    <row r="4560" spans="1:14" x14ac:dyDescent="0.25">
      <c r="A4560" t="s">
        <v>8413</v>
      </c>
      <c r="B4560" t="s">
        <v>8414</v>
      </c>
      <c r="C4560" t="s">
        <v>8415</v>
      </c>
      <c r="D4560" t="s">
        <v>21</v>
      </c>
      <c r="E4560">
        <v>98831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43365</v>
      </c>
      <c r="L4560" t="s">
        <v>26</v>
      </c>
      <c r="N4560" t="s">
        <v>24</v>
      </c>
    </row>
    <row r="4561" spans="1:14" x14ac:dyDescent="0.25">
      <c r="A4561" t="s">
        <v>8416</v>
      </c>
      <c r="B4561" t="s">
        <v>8417</v>
      </c>
      <c r="C4561" t="s">
        <v>1465</v>
      </c>
      <c r="D4561" t="s">
        <v>21</v>
      </c>
      <c r="E4561">
        <v>98816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43365</v>
      </c>
      <c r="L4561" t="s">
        <v>26</v>
      </c>
      <c r="N4561" t="s">
        <v>24</v>
      </c>
    </row>
    <row r="4562" spans="1:14" x14ac:dyDescent="0.25">
      <c r="A4562" t="s">
        <v>8418</v>
      </c>
      <c r="B4562" t="s">
        <v>8419</v>
      </c>
      <c r="C4562" t="s">
        <v>1786</v>
      </c>
      <c r="D4562" t="s">
        <v>21</v>
      </c>
      <c r="E4562">
        <v>98822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43365</v>
      </c>
      <c r="L4562" t="s">
        <v>26</v>
      </c>
      <c r="N4562" t="s">
        <v>24</v>
      </c>
    </row>
    <row r="4563" spans="1:14" x14ac:dyDescent="0.25">
      <c r="A4563" t="s">
        <v>8420</v>
      </c>
      <c r="B4563" t="s">
        <v>8421</v>
      </c>
      <c r="C4563" t="s">
        <v>1465</v>
      </c>
      <c r="D4563" t="s">
        <v>21</v>
      </c>
      <c r="E4563">
        <v>98816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43365</v>
      </c>
      <c r="L4563" t="s">
        <v>26</v>
      </c>
      <c r="N4563" t="s">
        <v>24</v>
      </c>
    </row>
    <row r="4564" spans="1:14" x14ac:dyDescent="0.25">
      <c r="A4564" t="s">
        <v>356</v>
      </c>
      <c r="B4564" t="s">
        <v>8422</v>
      </c>
      <c r="C4564" t="s">
        <v>1465</v>
      </c>
      <c r="D4564" t="s">
        <v>21</v>
      </c>
      <c r="E4564">
        <v>98816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43365</v>
      </c>
      <c r="L4564" t="s">
        <v>26</v>
      </c>
      <c r="N4564" t="s">
        <v>24</v>
      </c>
    </row>
    <row r="4565" spans="1:14" x14ac:dyDescent="0.25">
      <c r="A4565" t="s">
        <v>5598</v>
      </c>
      <c r="B4565" t="s">
        <v>8423</v>
      </c>
      <c r="C4565" t="s">
        <v>8415</v>
      </c>
      <c r="D4565" t="s">
        <v>21</v>
      </c>
      <c r="E4565">
        <v>98831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43365</v>
      </c>
      <c r="L4565" t="s">
        <v>26</v>
      </c>
      <c r="N4565" t="s">
        <v>24</v>
      </c>
    </row>
    <row r="4566" spans="1:14" x14ac:dyDescent="0.25">
      <c r="A4566" t="s">
        <v>8424</v>
      </c>
      <c r="B4566" t="s">
        <v>8425</v>
      </c>
      <c r="C4566" t="s">
        <v>20</v>
      </c>
      <c r="D4566" t="s">
        <v>21</v>
      </c>
      <c r="E4566">
        <v>98122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43363</v>
      </c>
      <c r="L4566" t="s">
        <v>26</v>
      </c>
      <c r="N4566" t="s">
        <v>24</v>
      </c>
    </row>
    <row r="4567" spans="1:14" x14ac:dyDescent="0.25">
      <c r="A4567" t="s">
        <v>8426</v>
      </c>
      <c r="B4567" t="s">
        <v>8427</v>
      </c>
      <c r="C4567" t="s">
        <v>20</v>
      </c>
      <c r="D4567" t="s">
        <v>21</v>
      </c>
      <c r="E4567">
        <v>98122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43363</v>
      </c>
      <c r="L4567" t="s">
        <v>26</v>
      </c>
      <c r="N4567" t="s">
        <v>24</v>
      </c>
    </row>
    <row r="4568" spans="1:14" x14ac:dyDescent="0.25">
      <c r="A4568">
        <v>76</v>
      </c>
      <c r="B4568" t="s">
        <v>8428</v>
      </c>
      <c r="C4568" t="s">
        <v>20</v>
      </c>
      <c r="D4568" t="s">
        <v>21</v>
      </c>
      <c r="E4568">
        <v>98144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43363</v>
      </c>
      <c r="L4568" t="s">
        <v>26</v>
      </c>
      <c r="N4568" t="s">
        <v>24</v>
      </c>
    </row>
    <row r="4569" spans="1:14" x14ac:dyDescent="0.25">
      <c r="A4569" t="s">
        <v>8431</v>
      </c>
      <c r="B4569" t="s">
        <v>8432</v>
      </c>
      <c r="C4569" t="s">
        <v>20</v>
      </c>
      <c r="D4569" t="s">
        <v>21</v>
      </c>
      <c r="E4569">
        <v>98122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43363</v>
      </c>
      <c r="L4569" t="s">
        <v>26</v>
      </c>
      <c r="N4569" t="s">
        <v>24</v>
      </c>
    </row>
    <row r="4570" spans="1:14" x14ac:dyDescent="0.25">
      <c r="A4570" t="s">
        <v>5911</v>
      </c>
      <c r="B4570" t="s">
        <v>5912</v>
      </c>
      <c r="C4570" t="s">
        <v>657</v>
      </c>
      <c r="D4570" t="s">
        <v>21</v>
      </c>
      <c r="E4570">
        <v>98277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43363</v>
      </c>
      <c r="L4570" t="s">
        <v>26</v>
      </c>
      <c r="N4570" t="s">
        <v>24</v>
      </c>
    </row>
    <row r="4571" spans="1:14" x14ac:dyDescent="0.25">
      <c r="A4571" t="s">
        <v>8433</v>
      </c>
      <c r="B4571" t="s">
        <v>8434</v>
      </c>
      <c r="C4571" t="s">
        <v>20</v>
      </c>
      <c r="D4571" t="s">
        <v>21</v>
      </c>
      <c r="E4571">
        <v>98122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43363</v>
      </c>
      <c r="L4571" t="s">
        <v>26</v>
      </c>
      <c r="N4571" t="s">
        <v>24</v>
      </c>
    </row>
    <row r="4572" spans="1:14" x14ac:dyDescent="0.25">
      <c r="A4572" t="s">
        <v>8437</v>
      </c>
      <c r="B4572" t="s">
        <v>8438</v>
      </c>
      <c r="C4572" t="s">
        <v>20</v>
      </c>
      <c r="D4572" t="s">
        <v>21</v>
      </c>
      <c r="E4572">
        <v>98122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43363</v>
      </c>
      <c r="L4572" t="s">
        <v>26</v>
      </c>
      <c r="N4572" t="s">
        <v>24</v>
      </c>
    </row>
    <row r="4573" spans="1:14" x14ac:dyDescent="0.25">
      <c r="A4573" t="s">
        <v>8446</v>
      </c>
      <c r="B4573" t="s">
        <v>8447</v>
      </c>
      <c r="C4573" t="s">
        <v>20</v>
      </c>
      <c r="D4573" t="s">
        <v>21</v>
      </c>
      <c r="E4573">
        <v>98122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43363</v>
      </c>
      <c r="L4573" t="s">
        <v>26</v>
      </c>
      <c r="N4573" t="s">
        <v>24</v>
      </c>
    </row>
    <row r="4574" spans="1:14" x14ac:dyDescent="0.25">
      <c r="A4574" t="s">
        <v>1908</v>
      </c>
      <c r="B4574" t="s">
        <v>1909</v>
      </c>
      <c r="C4574" t="s">
        <v>1347</v>
      </c>
      <c r="D4574" t="s">
        <v>21</v>
      </c>
      <c r="E4574">
        <v>98248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43363</v>
      </c>
      <c r="L4574" t="s">
        <v>26</v>
      </c>
      <c r="N4574" t="s">
        <v>24</v>
      </c>
    </row>
    <row r="4575" spans="1:14" x14ac:dyDescent="0.25">
      <c r="A4575" t="s">
        <v>1295</v>
      </c>
      <c r="B4575" t="s">
        <v>5919</v>
      </c>
      <c r="C4575" t="s">
        <v>657</v>
      </c>
      <c r="D4575" t="s">
        <v>21</v>
      </c>
      <c r="E4575">
        <v>98277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43363</v>
      </c>
      <c r="L4575" t="s">
        <v>26</v>
      </c>
      <c r="N4575" t="s">
        <v>24</v>
      </c>
    </row>
    <row r="4576" spans="1:14" x14ac:dyDescent="0.25">
      <c r="A4576" t="s">
        <v>1743</v>
      </c>
      <c r="B4576" t="s">
        <v>1744</v>
      </c>
      <c r="C4576" t="s">
        <v>20</v>
      </c>
      <c r="D4576" t="s">
        <v>21</v>
      </c>
      <c r="E4576">
        <v>98122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43363</v>
      </c>
      <c r="L4576" t="s">
        <v>26</v>
      </c>
      <c r="N4576" t="s">
        <v>24</v>
      </c>
    </row>
    <row r="4577" spans="1:14" x14ac:dyDescent="0.25">
      <c r="A4577" t="s">
        <v>8449</v>
      </c>
      <c r="B4577" t="s">
        <v>8450</v>
      </c>
      <c r="C4577" t="s">
        <v>20</v>
      </c>
      <c r="D4577" t="s">
        <v>21</v>
      </c>
      <c r="E4577">
        <v>98122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43363</v>
      </c>
      <c r="L4577" t="s">
        <v>26</v>
      </c>
      <c r="N4577" t="s">
        <v>24</v>
      </c>
    </row>
    <row r="4578" spans="1:14" x14ac:dyDescent="0.25">
      <c r="A4578" t="s">
        <v>8451</v>
      </c>
      <c r="B4578" t="s">
        <v>8452</v>
      </c>
      <c r="C4578" t="s">
        <v>20</v>
      </c>
      <c r="D4578" t="s">
        <v>21</v>
      </c>
      <c r="E4578">
        <v>98144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43362</v>
      </c>
      <c r="L4578" t="s">
        <v>26</v>
      </c>
      <c r="N4578" t="s">
        <v>24</v>
      </c>
    </row>
    <row r="4579" spans="1:14" x14ac:dyDescent="0.25">
      <c r="A4579" t="s">
        <v>8453</v>
      </c>
      <c r="B4579" t="s">
        <v>8454</v>
      </c>
      <c r="C4579" t="s">
        <v>56</v>
      </c>
      <c r="D4579" t="s">
        <v>21</v>
      </c>
      <c r="E4579">
        <v>99336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43362</v>
      </c>
      <c r="L4579" t="s">
        <v>26</v>
      </c>
      <c r="N4579" t="s">
        <v>24</v>
      </c>
    </row>
    <row r="4580" spans="1:14" x14ac:dyDescent="0.25">
      <c r="A4580" t="s">
        <v>8455</v>
      </c>
      <c r="B4580" t="s">
        <v>8456</v>
      </c>
      <c r="C4580" t="s">
        <v>20</v>
      </c>
      <c r="D4580" t="s">
        <v>21</v>
      </c>
      <c r="E4580">
        <v>98144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43362</v>
      </c>
      <c r="L4580" t="s">
        <v>26</v>
      </c>
      <c r="N4580" t="s">
        <v>24</v>
      </c>
    </row>
    <row r="4581" spans="1:14" x14ac:dyDescent="0.25">
      <c r="A4581" t="s">
        <v>8457</v>
      </c>
      <c r="B4581" t="s">
        <v>8458</v>
      </c>
      <c r="C4581" t="s">
        <v>1347</v>
      </c>
      <c r="D4581" t="s">
        <v>21</v>
      </c>
      <c r="E4581">
        <v>98248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43362</v>
      </c>
      <c r="L4581" t="s">
        <v>26</v>
      </c>
      <c r="N4581" t="s">
        <v>24</v>
      </c>
    </row>
    <row r="4582" spans="1:14" x14ac:dyDescent="0.25">
      <c r="A4582" t="s">
        <v>111</v>
      </c>
      <c r="B4582" t="s">
        <v>1839</v>
      </c>
      <c r="C4582" t="s">
        <v>56</v>
      </c>
      <c r="D4582" t="s">
        <v>21</v>
      </c>
      <c r="E4582">
        <v>99352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43362</v>
      </c>
      <c r="L4582" t="s">
        <v>26</v>
      </c>
      <c r="N4582" t="s">
        <v>24</v>
      </c>
    </row>
    <row r="4583" spans="1:14" x14ac:dyDescent="0.25">
      <c r="A4583" t="s">
        <v>8459</v>
      </c>
      <c r="B4583" t="s">
        <v>8460</v>
      </c>
      <c r="C4583" t="s">
        <v>20</v>
      </c>
      <c r="D4583" t="s">
        <v>21</v>
      </c>
      <c r="E4583">
        <v>98144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43362</v>
      </c>
      <c r="L4583" t="s">
        <v>26</v>
      </c>
      <c r="N4583" t="s">
        <v>24</v>
      </c>
    </row>
    <row r="4584" spans="1:14" x14ac:dyDescent="0.25">
      <c r="A4584" t="s">
        <v>8461</v>
      </c>
      <c r="B4584" t="s">
        <v>8462</v>
      </c>
      <c r="C4584" t="s">
        <v>20</v>
      </c>
      <c r="D4584" t="s">
        <v>21</v>
      </c>
      <c r="E4584">
        <v>98144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43362</v>
      </c>
      <c r="L4584" t="s">
        <v>26</v>
      </c>
      <c r="N4584" t="s">
        <v>24</v>
      </c>
    </row>
    <row r="4585" spans="1:14" x14ac:dyDescent="0.25">
      <c r="A4585" t="s">
        <v>8463</v>
      </c>
      <c r="B4585" t="s">
        <v>8464</v>
      </c>
      <c r="C4585" t="s">
        <v>20</v>
      </c>
      <c r="D4585" t="s">
        <v>21</v>
      </c>
      <c r="E4585">
        <v>98144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43362</v>
      </c>
      <c r="L4585" t="s">
        <v>26</v>
      </c>
      <c r="N4585" t="s">
        <v>24</v>
      </c>
    </row>
    <row r="4586" spans="1:14" x14ac:dyDescent="0.25">
      <c r="A4586" t="s">
        <v>8465</v>
      </c>
      <c r="B4586" t="s">
        <v>8466</v>
      </c>
      <c r="C4586" t="s">
        <v>20</v>
      </c>
      <c r="D4586" t="s">
        <v>21</v>
      </c>
      <c r="E4586">
        <v>98144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43362</v>
      </c>
      <c r="L4586" t="s">
        <v>26</v>
      </c>
      <c r="N4586" t="s">
        <v>24</v>
      </c>
    </row>
    <row r="4587" spans="1:14" x14ac:dyDescent="0.25">
      <c r="A4587" t="s">
        <v>8467</v>
      </c>
      <c r="B4587" t="s">
        <v>8468</v>
      </c>
      <c r="C4587" t="s">
        <v>20</v>
      </c>
      <c r="D4587" t="s">
        <v>21</v>
      </c>
      <c r="E4587">
        <v>98115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43362</v>
      </c>
      <c r="L4587" t="s">
        <v>26</v>
      </c>
      <c r="N4587" t="s">
        <v>24</v>
      </c>
    </row>
    <row r="4588" spans="1:14" x14ac:dyDescent="0.25">
      <c r="A4588" t="s">
        <v>138</v>
      </c>
      <c r="B4588" t="s">
        <v>5066</v>
      </c>
      <c r="C4588" t="s">
        <v>56</v>
      </c>
      <c r="D4588" t="s">
        <v>21</v>
      </c>
      <c r="E4588">
        <v>99352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43362</v>
      </c>
      <c r="L4588" t="s">
        <v>26</v>
      </c>
      <c r="N4588" t="s">
        <v>24</v>
      </c>
    </row>
    <row r="4589" spans="1:14" x14ac:dyDescent="0.25">
      <c r="A4589" t="s">
        <v>8469</v>
      </c>
      <c r="B4589" t="s">
        <v>8470</v>
      </c>
      <c r="C4589" t="s">
        <v>202</v>
      </c>
      <c r="D4589" t="s">
        <v>21</v>
      </c>
      <c r="E4589">
        <v>98038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43362</v>
      </c>
      <c r="L4589" t="s">
        <v>26</v>
      </c>
      <c r="N4589" t="s">
        <v>24</v>
      </c>
    </row>
    <row r="4590" spans="1:14" x14ac:dyDescent="0.25">
      <c r="A4590" t="s">
        <v>8471</v>
      </c>
      <c r="B4590" t="s">
        <v>8472</v>
      </c>
      <c r="C4590" t="s">
        <v>202</v>
      </c>
      <c r="D4590" t="s">
        <v>21</v>
      </c>
      <c r="E4590">
        <v>98038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43362</v>
      </c>
      <c r="L4590" t="s">
        <v>26</v>
      </c>
      <c r="N4590" t="s">
        <v>24</v>
      </c>
    </row>
    <row r="4591" spans="1:14" x14ac:dyDescent="0.25">
      <c r="A4591" t="s">
        <v>3344</v>
      </c>
      <c r="B4591" t="s">
        <v>3345</v>
      </c>
      <c r="C4591" t="s">
        <v>657</v>
      </c>
      <c r="D4591" t="s">
        <v>21</v>
      </c>
      <c r="E4591">
        <v>98277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43362</v>
      </c>
      <c r="L4591" t="s">
        <v>26</v>
      </c>
      <c r="N4591" t="s">
        <v>24</v>
      </c>
    </row>
    <row r="4592" spans="1:14" x14ac:dyDescent="0.25">
      <c r="A4592" t="s">
        <v>8473</v>
      </c>
      <c r="B4592" t="s">
        <v>8474</v>
      </c>
      <c r="C4592" t="s">
        <v>286</v>
      </c>
      <c r="D4592" t="s">
        <v>21</v>
      </c>
      <c r="E4592">
        <v>98516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43362</v>
      </c>
      <c r="L4592" t="s">
        <v>26</v>
      </c>
      <c r="N4592" t="s">
        <v>24</v>
      </c>
    </row>
    <row r="4593" spans="1:14" x14ac:dyDescent="0.25">
      <c r="A4593" t="s">
        <v>2064</v>
      </c>
      <c r="B4593" t="s">
        <v>2065</v>
      </c>
      <c r="C4593" t="s">
        <v>358</v>
      </c>
      <c r="D4593" t="s">
        <v>21</v>
      </c>
      <c r="E4593">
        <v>99350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43362</v>
      </c>
      <c r="L4593" t="s">
        <v>26</v>
      </c>
      <c r="N4593" t="s">
        <v>24</v>
      </c>
    </row>
    <row r="4594" spans="1:14" x14ac:dyDescent="0.25">
      <c r="A4594" t="s">
        <v>3220</v>
      </c>
      <c r="B4594" t="s">
        <v>5167</v>
      </c>
      <c r="C4594" t="s">
        <v>132</v>
      </c>
      <c r="D4594" t="s">
        <v>21</v>
      </c>
      <c r="E4594">
        <v>99301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43362</v>
      </c>
      <c r="L4594" t="s">
        <v>26</v>
      </c>
      <c r="N4594" t="s">
        <v>24</v>
      </c>
    </row>
    <row r="4595" spans="1:14" x14ac:dyDescent="0.25">
      <c r="A4595" t="s">
        <v>194</v>
      </c>
      <c r="B4595" t="s">
        <v>1911</v>
      </c>
      <c r="C4595" t="s">
        <v>230</v>
      </c>
      <c r="D4595" t="s">
        <v>21</v>
      </c>
      <c r="E4595">
        <v>98264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43362</v>
      </c>
      <c r="L4595" t="s">
        <v>26</v>
      </c>
      <c r="N4595" t="s">
        <v>24</v>
      </c>
    </row>
    <row r="4596" spans="1:14" x14ac:dyDescent="0.25">
      <c r="A4596" t="s">
        <v>194</v>
      </c>
      <c r="B4596" t="s">
        <v>8475</v>
      </c>
      <c r="C4596" t="s">
        <v>20</v>
      </c>
      <c r="D4596" t="s">
        <v>21</v>
      </c>
      <c r="E4596">
        <v>98118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43362</v>
      </c>
      <c r="L4596" t="s">
        <v>26</v>
      </c>
      <c r="N4596" t="s">
        <v>24</v>
      </c>
    </row>
    <row r="4597" spans="1:14" x14ac:dyDescent="0.25">
      <c r="A4597" t="s">
        <v>683</v>
      </c>
      <c r="B4597" t="s">
        <v>8476</v>
      </c>
      <c r="C4597" t="s">
        <v>20</v>
      </c>
      <c r="D4597" t="s">
        <v>21</v>
      </c>
      <c r="E4597">
        <v>98115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43362</v>
      </c>
      <c r="L4597" t="s">
        <v>26</v>
      </c>
      <c r="N4597" t="s">
        <v>24</v>
      </c>
    </row>
    <row r="4598" spans="1:14" x14ac:dyDescent="0.25">
      <c r="A4598" t="s">
        <v>8477</v>
      </c>
      <c r="B4598" t="s">
        <v>8478</v>
      </c>
      <c r="C4598" t="s">
        <v>20</v>
      </c>
      <c r="D4598" t="s">
        <v>21</v>
      </c>
      <c r="E4598">
        <v>98118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43362</v>
      </c>
      <c r="L4598" t="s">
        <v>26</v>
      </c>
      <c r="N4598" t="s">
        <v>24</v>
      </c>
    </row>
    <row r="4599" spans="1:14" x14ac:dyDescent="0.25">
      <c r="A4599" t="s">
        <v>8479</v>
      </c>
      <c r="B4599" t="s">
        <v>8480</v>
      </c>
      <c r="C4599" t="s">
        <v>20</v>
      </c>
      <c r="D4599" t="s">
        <v>21</v>
      </c>
      <c r="E4599">
        <v>98122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43362</v>
      </c>
      <c r="L4599" t="s">
        <v>26</v>
      </c>
      <c r="N4599" t="s">
        <v>24</v>
      </c>
    </row>
    <row r="4600" spans="1:14" x14ac:dyDescent="0.25">
      <c r="A4600" t="s">
        <v>8481</v>
      </c>
      <c r="B4600" t="s">
        <v>8482</v>
      </c>
      <c r="C4600" t="s">
        <v>2089</v>
      </c>
      <c r="D4600" t="s">
        <v>21</v>
      </c>
      <c r="E4600">
        <v>98338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43362</v>
      </c>
      <c r="L4600" t="s">
        <v>26</v>
      </c>
      <c r="N4600" t="s">
        <v>24</v>
      </c>
    </row>
    <row r="4601" spans="1:14" x14ac:dyDescent="0.25">
      <c r="A4601" t="s">
        <v>1939</v>
      </c>
      <c r="B4601" t="s">
        <v>1940</v>
      </c>
      <c r="C4601" t="s">
        <v>132</v>
      </c>
      <c r="D4601" t="s">
        <v>21</v>
      </c>
      <c r="E4601">
        <v>99301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43362</v>
      </c>
      <c r="L4601" t="s">
        <v>26</v>
      </c>
      <c r="N4601" t="s">
        <v>24</v>
      </c>
    </row>
    <row r="4602" spans="1:14" x14ac:dyDescent="0.25">
      <c r="A4602" t="s">
        <v>5080</v>
      </c>
      <c r="B4602" t="s">
        <v>5081</v>
      </c>
      <c r="C4602" t="s">
        <v>132</v>
      </c>
      <c r="D4602" t="s">
        <v>21</v>
      </c>
      <c r="E4602">
        <v>99301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43362</v>
      </c>
      <c r="L4602" t="s">
        <v>26</v>
      </c>
      <c r="N4602" t="s">
        <v>24</v>
      </c>
    </row>
    <row r="4603" spans="1:14" x14ac:dyDescent="0.25">
      <c r="A4603" t="s">
        <v>8483</v>
      </c>
      <c r="B4603" t="s">
        <v>8484</v>
      </c>
      <c r="C4603" t="s">
        <v>20</v>
      </c>
      <c r="D4603" t="s">
        <v>21</v>
      </c>
      <c r="E4603">
        <v>98144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43362</v>
      </c>
      <c r="L4603" t="s">
        <v>26</v>
      </c>
      <c r="N4603" t="s">
        <v>24</v>
      </c>
    </row>
    <row r="4604" spans="1:14" x14ac:dyDescent="0.25">
      <c r="A4604" t="s">
        <v>8485</v>
      </c>
      <c r="B4604" t="s">
        <v>8486</v>
      </c>
      <c r="C4604" t="s">
        <v>261</v>
      </c>
      <c r="D4604" t="s">
        <v>21</v>
      </c>
      <c r="E4604">
        <v>99202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43361</v>
      </c>
      <c r="L4604" t="s">
        <v>26</v>
      </c>
      <c r="N4604" t="s">
        <v>24</v>
      </c>
    </row>
    <row r="4605" spans="1:14" x14ac:dyDescent="0.25">
      <c r="A4605" t="s">
        <v>8487</v>
      </c>
      <c r="B4605" t="s">
        <v>8488</v>
      </c>
      <c r="C4605" t="s">
        <v>20</v>
      </c>
      <c r="D4605" t="s">
        <v>21</v>
      </c>
      <c r="E4605">
        <v>98118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43361</v>
      </c>
      <c r="L4605" t="s">
        <v>26</v>
      </c>
      <c r="N4605" t="s">
        <v>24</v>
      </c>
    </row>
    <row r="4606" spans="1:14" x14ac:dyDescent="0.25">
      <c r="A4606" t="s">
        <v>5902</v>
      </c>
      <c r="B4606" t="s">
        <v>5903</v>
      </c>
      <c r="C4606" t="s">
        <v>657</v>
      </c>
      <c r="D4606" t="s">
        <v>21</v>
      </c>
      <c r="E4606">
        <v>98277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43361</v>
      </c>
      <c r="L4606" t="s">
        <v>26</v>
      </c>
      <c r="N4606" t="s">
        <v>24</v>
      </c>
    </row>
    <row r="4607" spans="1:14" x14ac:dyDescent="0.25">
      <c r="A4607" t="s">
        <v>1873</v>
      </c>
      <c r="B4607" t="s">
        <v>1874</v>
      </c>
      <c r="C4607" t="s">
        <v>227</v>
      </c>
      <c r="D4607" t="s">
        <v>21</v>
      </c>
      <c r="E4607">
        <v>98229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43361</v>
      </c>
      <c r="L4607" t="s">
        <v>26</v>
      </c>
      <c r="N4607" t="s">
        <v>24</v>
      </c>
    </row>
    <row r="4608" spans="1:14" x14ac:dyDescent="0.25">
      <c r="A4608" t="s">
        <v>5904</v>
      </c>
      <c r="B4608" t="s">
        <v>5905</v>
      </c>
      <c r="C4608" t="s">
        <v>657</v>
      </c>
      <c r="D4608" t="s">
        <v>21</v>
      </c>
      <c r="E4608">
        <v>98277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43361</v>
      </c>
      <c r="L4608" t="s">
        <v>26</v>
      </c>
      <c r="N4608" t="s">
        <v>24</v>
      </c>
    </row>
    <row r="4609" spans="1:14" x14ac:dyDescent="0.25">
      <c r="A4609" t="s">
        <v>3329</v>
      </c>
      <c r="B4609" t="s">
        <v>3330</v>
      </c>
      <c r="C4609" t="s">
        <v>657</v>
      </c>
      <c r="D4609" t="s">
        <v>21</v>
      </c>
      <c r="E4609">
        <v>98277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43361</v>
      </c>
      <c r="L4609" t="s">
        <v>26</v>
      </c>
      <c r="N4609" t="s">
        <v>24</v>
      </c>
    </row>
    <row r="4610" spans="1:14" x14ac:dyDescent="0.25">
      <c r="A4610" t="s">
        <v>8489</v>
      </c>
      <c r="B4610" t="s">
        <v>8490</v>
      </c>
      <c r="C4610" t="s">
        <v>632</v>
      </c>
      <c r="D4610" t="s">
        <v>21</v>
      </c>
      <c r="E4610">
        <v>98036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43361</v>
      </c>
      <c r="L4610" t="s">
        <v>26</v>
      </c>
      <c r="N4610" t="s">
        <v>24</v>
      </c>
    </row>
    <row r="4611" spans="1:14" x14ac:dyDescent="0.25">
      <c r="A4611" t="s">
        <v>8491</v>
      </c>
      <c r="B4611" t="s">
        <v>8492</v>
      </c>
      <c r="C4611" t="s">
        <v>20</v>
      </c>
      <c r="D4611" t="s">
        <v>21</v>
      </c>
      <c r="E4611">
        <v>98118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43361</v>
      </c>
      <c r="L4611" t="s">
        <v>26</v>
      </c>
      <c r="N4611" t="s">
        <v>24</v>
      </c>
    </row>
    <row r="4612" spans="1:14" x14ac:dyDescent="0.25">
      <c r="A4612" t="s">
        <v>5908</v>
      </c>
      <c r="B4612" t="s">
        <v>5909</v>
      </c>
      <c r="C4612" t="s">
        <v>657</v>
      </c>
      <c r="D4612" t="s">
        <v>21</v>
      </c>
      <c r="E4612">
        <v>98277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43361</v>
      </c>
      <c r="L4612" t="s">
        <v>26</v>
      </c>
      <c r="N4612" t="s">
        <v>24</v>
      </c>
    </row>
    <row r="4613" spans="1:14" x14ac:dyDescent="0.25">
      <c r="A4613" t="s">
        <v>8493</v>
      </c>
      <c r="B4613" t="s">
        <v>8494</v>
      </c>
      <c r="C4613" t="s">
        <v>261</v>
      </c>
      <c r="D4613" t="s">
        <v>21</v>
      </c>
      <c r="E4613">
        <v>99202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43361</v>
      </c>
      <c r="L4613" t="s">
        <v>26</v>
      </c>
      <c r="N4613" t="s">
        <v>24</v>
      </c>
    </row>
    <row r="4614" spans="1:14" x14ac:dyDescent="0.25">
      <c r="A4614" t="s">
        <v>111</v>
      </c>
      <c r="B4614" t="s">
        <v>8495</v>
      </c>
      <c r="C4614" t="s">
        <v>145</v>
      </c>
      <c r="D4614" t="s">
        <v>21</v>
      </c>
      <c r="E4614">
        <v>98387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43361</v>
      </c>
      <c r="L4614" t="s">
        <v>26</v>
      </c>
      <c r="N4614" t="s">
        <v>24</v>
      </c>
    </row>
    <row r="4615" spans="1:14" x14ac:dyDescent="0.25">
      <c r="A4615" t="s">
        <v>5023</v>
      </c>
      <c r="B4615" t="s">
        <v>5024</v>
      </c>
      <c r="C4615" t="s">
        <v>246</v>
      </c>
      <c r="D4615" t="s">
        <v>21</v>
      </c>
      <c r="E4615">
        <v>98312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43361</v>
      </c>
      <c r="L4615" t="s">
        <v>26</v>
      </c>
      <c r="N4615" t="s">
        <v>24</v>
      </c>
    </row>
    <row r="4616" spans="1:14" x14ac:dyDescent="0.25">
      <c r="A4616" t="s">
        <v>8496</v>
      </c>
      <c r="B4616" t="s">
        <v>8497</v>
      </c>
      <c r="C4616" t="s">
        <v>632</v>
      </c>
      <c r="D4616" t="s">
        <v>21</v>
      </c>
      <c r="E4616">
        <v>98036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43361</v>
      </c>
      <c r="L4616" t="s">
        <v>26</v>
      </c>
      <c r="N4616" t="s">
        <v>24</v>
      </c>
    </row>
    <row r="4617" spans="1:14" x14ac:dyDescent="0.25">
      <c r="A4617" t="s">
        <v>994</v>
      </c>
      <c r="B4617" t="s">
        <v>4507</v>
      </c>
      <c r="C4617" t="s">
        <v>236</v>
      </c>
      <c r="D4617" t="s">
        <v>21</v>
      </c>
      <c r="E4617">
        <v>98408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43361</v>
      </c>
      <c r="L4617" t="s">
        <v>26</v>
      </c>
      <c r="N4617" t="s">
        <v>24</v>
      </c>
    </row>
    <row r="4618" spans="1:14" x14ac:dyDescent="0.25">
      <c r="A4618" t="s">
        <v>8498</v>
      </c>
      <c r="B4618" t="s">
        <v>8499</v>
      </c>
      <c r="C4618" t="s">
        <v>20</v>
      </c>
      <c r="D4618" t="s">
        <v>21</v>
      </c>
      <c r="E4618">
        <v>98118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43361</v>
      </c>
      <c r="L4618" t="s">
        <v>26</v>
      </c>
      <c r="N4618" t="s">
        <v>24</v>
      </c>
    </row>
    <row r="4619" spans="1:14" x14ac:dyDescent="0.25">
      <c r="A4619" t="s">
        <v>3333</v>
      </c>
      <c r="B4619" t="s">
        <v>3334</v>
      </c>
      <c r="C4619" t="s">
        <v>657</v>
      </c>
      <c r="D4619" t="s">
        <v>21</v>
      </c>
      <c r="E4619">
        <v>98277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43361</v>
      </c>
      <c r="L4619" t="s">
        <v>26</v>
      </c>
      <c r="N4619" t="s">
        <v>24</v>
      </c>
    </row>
    <row r="4620" spans="1:14" x14ac:dyDescent="0.25">
      <c r="A4620" t="s">
        <v>8500</v>
      </c>
      <c r="B4620" t="s">
        <v>8501</v>
      </c>
      <c r="C4620" t="s">
        <v>20</v>
      </c>
      <c r="D4620" t="s">
        <v>21</v>
      </c>
      <c r="E4620">
        <v>98118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43361</v>
      </c>
      <c r="L4620" t="s">
        <v>26</v>
      </c>
      <c r="N4620" t="s">
        <v>24</v>
      </c>
    </row>
    <row r="4621" spans="1:14" x14ac:dyDescent="0.25">
      <c r="A4621" t="s">
        <v>44</v>
      </c>
      <c r="B4621" t="s">
        <v>45</v>
      </c>
      <c r="C4621" t="s">
        <v>20</v>
      </c>
      <c r="D4621" t="s">
        <v>21</v>
      </c>
      <c r="E4621">
        <v>98118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43361</v>
      </c>
      <c r="L4621" t="s">
        <v>26</v>
      </c>
      <c r="N4621" t="s">
        <v>24</v>
      </c>
    </row>
    <row r="4622" spans="1:14" x14ac:dyDescent="0.25">
      <c r="A4622" t="s">
        <v>8502</v>
      </c>
      <c r="B4622" t="s">
        <v>8503</v>
      </c>
      <c r="C4622" t="s">
        <v>20</v>
      </c>
      <c r="D4622" t="s">
        <v>21</v>
      </c>
      <c r="E4622">
        <v>98118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43361</v>
      </c>
      <c r="L4622" t="s">
        <v>26</v>
      </c>
      <c r="N4622" t="s">
        <v>24</v>
      </c>
    </row>
    <row r="4623" spans="1:14" x14ac:dyDescent="0.25">
      <c r="A4623" t="s">
        <v>8504</v>
      </c>
      <c r="B4623" t="s">
        <v>3238</v>
      </c>
      <c r="C4623" t="s">
        <v>657</v>
      </c>
      <c r="D4623" t="s">
        <v>21</v>
      </c>
      <c r="E4623">
        <v>98277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43361</v>
      </c>
      <c r="L4623" t="s">
        <v>26</v>
      </c>
      <c r="N4623" t="s">
        <v>24</v>
      </c>
    </row>
    <row r="4624" spans="1:14" x14ac:dyDescent="0.25">
      <c r="A4624" t="s">
        <v>4581</v>
      </c>
      <c r="B4624" t="s">
        <v>4582</v>
      </c>
      <c r="C4624" t="s">
        <v>142</v>
      </c>
      <c r="D4624" t="s">
        <v>21</v>
      </c>
      <c r="E4624">
        <v>98903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43361</v>
      </c>
      <c r="L4624" t="s">
        <v>26</v>
      </c>
      <c r="N4624" t="s">
        <v>24</v>
      </c>
    </row>
    <row r="4625" spans="1:14" x14ac:dyDescent="0.25">
      <c r="A4625" t="s">
        <v>316</v>
      </c>
      <c r="B4625" t="s">
        <v>8505</v>
      </c>
      <c r="C4625" t="s">
        <v>632</v>
      </c>
      <c r="D4625" t="s">
        <v>21</v>
      </c>
      <c r="E4625">
        <v>98037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43361</v>
      </c>
      <c r="L4625" t="s">
        <v>26</v>
      </c>
      <c r="N4625" t="s">
        <v>24</v>
      </c>
    </row>
    <row r="4626" spans="1:14" x14ac:dyDescent="0.25">
      <c r="A4626" t="s">
        <v>8506</v>
      </c>
      <c r="B4626" t="s">
        <v>8507</v>
      </c>
      <c r="C4626" t="s">
        <v>632</v>
      </c>
      <c r="D4626" t="s">
        <v>21</v>
      </c>
      <c r="E4626">
        <v>98087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43361</v>
      </c>
      <c r="L4626" t="s">
        <v>26</v>
      </c>
      <c r="N4626" t="s">
        <v>24</v>
      </c>
    </row>
    <row r="4627" spans="1:14" x14ac:dyDescent="0.25">
      <c r="A4627" t="s">
        <v>356</v>
      </c>
      <c r="B4627" t="s">
        <v>8508</v>
      </c>
      <c r="C4627" t="s">
        <v>236</v>
      </c>
      <c r="D4627" t="s">
        <v>21</v>
      </c>
      <c r="E4627">
        <v>98404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43361</v>
      </c>
      <c r="L4627" t="s">
        <v>26</v>
      </c>
      <c r="N4627" t="s">
        <v>24</v>
      </c>
    </row>
    <row r="4628" spans="1:14" x14ac:dyDescent="0.25">
      <c r="A4628" t="s">
        <v>8509</v>
      </c>
      <c r="B4628" t="s">
        <v>8510</v>
      </c>
      <c r="C4628" t="s">
        <v>261</v>
      </c>
      <c r="D4628" t="s">
        <v>21</v>
      </c>
      <c r="E4628">
        <v>99202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43361</v>
      </c>
      <c r="L4628" t="s">
        <v>26</v>
      </c>
      <c r="N4628" t="s">
        <v>24</v>
      </c>
    </row>
    <row r="4629" spans="1:14" x14ac:dyDescent="0.25">
      <c r="A4629" t="s">
        <v>8511</v>
      </c>
      <c r="B4629" t="s">
        <v>8512</v>
      </c>
      <c r="C4629" t="s">
        <v>261</v>
      </c>
      <c r="D4629" t="s">
        <v>21</v>
      </c>
      <c r="E4629">
        <v>99202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43361</v>
      </c>
      <c r="L4629" t="s">
        <v>26</v>
      </c>
      <c r="N4629" t="s">
        <v>24</v>
      </c>
    </row>
    <row r="4630" spans="1:14" x14ac:dyDescent="0.25">
      <c r="A4630" t="s">
        <v>8513</v>
      </c>
      <c r="B4630" t="s">
        <v>8514</v>
      </c>
      <c r="C4630" t="s">
        <v>20</v>
      </c>
      <c r="D4630" t="s">
        <v>21</v>
      </c>
      <c r="E4630">
        <v>98118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43361</v>
      </c>
      <c r="L4630" t="s">
        <v>26</v>
      </c>
      <c r="N4630" t="s">
        <v>24</v>
      </c>
    </row>
    <row r="4631" spans="1:14" x14ac:dyDescent="0.25">
      <c r="A4631" t="s">
        <v>8515</v>
      </c>
      <c r="B4631" t="s">
        <v>3314</v>
      </c>
      <c r="C4631" t="s">
        <v>657</v>
      </c>
      <c r="D4631" t="s">
        <v>21</v>
      </c>
      <c r="E4631">
        <v>98277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43361</v>
      </c>
      <c r="L4631" t="s">
        <v>26</v>
      </c>
      <c r="N4631" t="s">
        <v>24</v>
      </c>
    </row>
    <row r="4632" spans="1:14" x14ac:dyDescent="0.25">
      <c r="A4632" t="s">
        <v>3074</v>
      </c>
      <c r="B4632" t="s">
        <v>8516</v>
      </c>
      <c r="C4632" t="s">
        <v>227</v>
      </c>
      <c r="D4632" t="s">
        <v>21</v>
      </c>
      <c r="E4632">
        <v>98225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43361</v>
      </c>
      <c r="L4632" t="s">
        <v>26</v>
      </c>
      <c r="N4632" t="s">
        <v>24</v>
      </c>
    </row>
    <row r="4633" spans="1:14" x14ac:dyDescent="0.25">
      <c r="A4633" t="s">
        <v>5210</v>
      </c>
      <c r="B4633" t="s">
        <v>5211</v>
      </c>
      <c r="C4633" t="s">
        <v>142</v>
      </c>
      <c r="D4633" t="s">
        <v>21</v>
      </c>
      <c r="E4633">
        <v>98901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43361</v>
      </c>
      <c r="L4633" t="s">
        <v>26</v>
      </c>
      <c r="N4633" t="s">
        <v>24</v>
      </c>
    </row>
    <row r="4634" spans="1:14" x14ac:dyDescent="0.25">
      <c r="A4634" t="s">
        <v>8517</v>
      </c>
      <c r="B4634" t="s">
        <v>8518</v>
      </c>
      <c r="C4634" t="s">
        <v>261</v>
      </c>
      <c r="D4634" t="s">
        <v>21</v>
      </c>
      <c r="E4634">
        <v>99202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43361</v>
      </c>
      <c r="L4634" t="s">
        <v>26</v>
      </c>
      <c r="N4634" t="s">
        <v>24</v>
      </c>
    </row>
    <row r="4635" spans="1:14" x14ac:dyDescent="0.25">
      <c r="A4635" t="s">
        <v>3349</v>
      </c>
      <c r="B4635" t="s">
        <v>3350</v>
      </c>
      <c r="C4635" t="s">
        <v>657</v>
      </c>
      <c r="D4635" t="s">
        <v>21</v>
      </c>
      <c r="E4635">
        <v>98277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43361</v>
      </c>
      <c r="L4635" t="s">
        <v>26</v>
      </c>
      <c r="N4635" t="s">
        <v>24</v>
      </c>
    </row>
    <row r="4636" spans="1:14" x14ac:dyDescent="0.25">
      <c r="A4636" t="s">
        <v>4726</v>
      </c>
      <c r="B4636" t="s">
        <v>4923</v>
      </c>
      <c r="C4636" t="s">
        <v>296</v>
      </c>
      <c r="D4636" t="s">
        <v>21</v>
      </c>
      <c r="E4636">
        <v>98366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43361</v>
      </c>
      <c r="L4636" t="s">
        <v>26</v>
      </c>
      <c r="N4636" t="s">
        <v>24</v>
      </c>
    </row>
    <row r="4637" spans="1:14" x14ac:dyDescent="0.25">
      <c r="A4637" t="s">
        <v>1208</v>
      </c>
      <c r="B4637" t="s">
        <v>5897</v>
      </c>
      <c r="C4637" t="s">
        <v>657</v>
      </c>
      <c r="D4637" t="s">
        <v>21</v>
      </c>
      <c r="E4637">
        <v>98277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43361</v>
      </c>
      <c r="L4637" t="s">
        <v>26</v>
      </c>
      <c r="N4637" t="s">
        <v>24</v>
      </c>
    </row>
    <row r="4638" spans="1:14" x14ac:dyDescent="0.25">
      <c r="A4638" t="s">
        <v>1914</v>
      </c>
      <c r="B4638" t="s">
        <v>1915</v>
      </c>
      <c r="C4638" t="s">
        <v>1357</v>
      </c>
      <c r="D4638" t="s">
        <v>21</v>
      </c>
      <c r="E4638">
        <v>99115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43361</v>
      </c>
      <c r="L4638" t="s">
        <v>26</v>
      </c>
      <c r="N4638" t="s">
        <v>24</v>
      </c>
    </row>
    <row r="4639" spans="1:14" x14ac:dyDescent="0.25">
      <c r="A4639" t="s">
        <v>8519</v>
      </c>
      <c r="B4639" t="s">
        <v>8520</v>
      </c>
      <c r="C4639" t="s">
        <v>227</v>
      </c>
      <c r="D4639" t="s">
        <v>21</v>
      </c>
      <c r="E4639">
        <v>98225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43361</v>
      </c>
      <c r="L4639" t="s">
        <v>26</v>
      </c>
      <c r="N4639" t="s">
        <v>24</v>
      </c>
    </row>
    <row r="4640" spans="1:14" x14ac:dyDescent="0.25">
      <c r="A4640" t="s">
        <v>98</v>
      </c>
      <c r="B4640" t="s">
        <v>5920</v>
      </c>
      <c r="C4640" t="s">
        <v>657</v>
      </c>
      <c r="D4640" t="s">
        <v>21</v>
      </c>
      <c r="E4640">
        <v>98277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43361</v>
      </c>
      <c r="L4640" t="s">
        <v>26</v>
      </c>
      <c r="N4640" t="s">
        <v>24</v>
      </c>
    </row>
    <row r="4641" spans="1:14" x14ac:dyDescent="0.25">
      <c r="A4641" t="s">
        <v>6823</v>
      </c>
      <c r="B4641" t="s">
        <v>8521</v>
      </c>
      <c r="C4641" t="s">
        <v>261</v>
      </c>
      <c r="D4641" t="s">
        <v>21</v>
      </c>
      <c r="E4641">
        <v>99202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43361</v>
      </c>
      <c r="L4641" t="s">
        <v>26</v>
      </c>
      <c r="N4641" t="s">
        <v>24</v>
      </c>
    </row>
    <row r="4642" spans="1:14" x14ac:dyDescent="0.25">
      <c r="A4642" t="s">
        <v>2119</v>
      </c>
      <c r="B4642" t="s">
        <v>2120</v>
      </c>
      <c r="C4642" t="s">
        <v>142</v>
      </c>
      <c r="D4642" t="s">
        <v>21</v>
      </c>
      <c r="E4642">
        <v>98902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43361</v>
      </c>
      <c r="L4642" t="s">
        <v>26</v>
      </c>
      <c r="N4642" t="s">
        <v>24</v>
      </c>
    </row>
    <row r="4643" spans="1:14" x14ac:dyDescent="0.25">
      <c r="A4643" t="s">
        <v>8522</v>
      </c>
      <c r="B4643" t="s">
        <v>8523</v>
      </c>
      <c r="C4643" t="s">
        <v>632</v>
      </c>
      <c r="D4643" t="s">
        <v>21</v>
      </c>
      <c r="E4643">
        <v>98037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43361</v>
      </c>
      <c r="L4643" t="s">
        <v>26</v>
      </c>
      <c r="N4643" t="s">
        <v>24</v>
      </c>
    </row>
    <row r="4644" spans="1:14" x14ac:dyDescent="0.25">
      <c r="A4644" t="s">
        <v>1916</v>
      </c>
      <c r="B4644" t="s">
        <v>8524</v>
      </c>
      <c r="C4644" t="s">
        <v>227</v>
      </c>
      <c r="D4644" t="s">
        <v>21</v>
      </c>
      <c r="E4644">
        <v>98225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43361</v>
      </c>
      <c r="L4644" t="s">
        <v>26</v>
      </c>
      <c r="N4644" t="s">
        <v>24</v>
      </c>
    </row>
    <row r="4645" spans="1:14" x14ac:dyDescent="0.25">
      <c r="A4645" t="s">
        <v>1916</v>
      </c>
      <c r="B4645" t="s">
        <v>8525</v>
      </c>
      <c r="C4645" t="s">
        <v>227</v>
      </c>
      <c r="D4645" t="s">
        <v>21</v>
      </c>
      <c r="E4645">
        <v>98225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43361</v>
      </c>
      <c r="L4645" t="s">
        <v>26</v>
      </c>
      <c r="N4645" t="s">
        <v>24</v>
      </c>
    </row>
    <row r="4646" spans="1:14" x14ac:dyDescent="0.25">
      <c r="A4646" t="s">
        <v>8526</v>
      </c>
      <c r="B4646" t="s">
        <v>8527</v>
      </c>
      <c r="C4646" t="s">
        <v>632</v>
      </c>
      <c r="D4646" t="s">
        <v>21</v>
      </c>
      <c r="E4646">
        <v>98036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43361</v>
      </c>
      <c r="L4646" t="s">
        <v>26</v>
      </c>
      <c r="N4646" t="s">
        <v>24</v>
      </c>
    </row>
    <row r="4647" spans="1:14" x14ac:dyDescent="0.25">
      <c r="A4647" t="s">
        <v>2068</v>
      </c>
      <c r="B4647" t="s">
        <v>2069</v>
      </c>
      <c r="C4647" t="s">
        <v>358</v>
      </c>
      <c r="D4647" t="s">
        <v>21</v>
      </c>
      <c r="E4647">
        <v>99350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43361</v>
      </c>
      <c r="L4647" t="s">
        <v>26</v>
      </c>
      <c r="N4647" t="s">
        <v>24</v>
      </c>
    </row>
    <row r="4648" spans="1:14" x14ac:dyDescent="0.25">
      <c r="A4648" t="s">
        <v>1967</v>
      </c>
      <c r="B4648" t="s">
        <v>1968</v>
      </c>
      <c r="C4648" t="s">
        <v>20</v>
      </c>
      <c r="D4648" t="s">
        <v>21</v>
      </c>
      <c r="E4648">
        <v>98112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43361</v>
      </c>
      <c r="L4648" t="s">
        <v>26</v>
      </c>
      <c r="N4648" t="s">
        <v>24</v>
      </c>
    </row>
    <row r="4649" spans="1:14" x14ac:dyDescent="0.25">
      <c r="A4649" t="s">
        <v>2131</v>
      </c>
      <c r="B4649" t="s">
        <v>2132</v>
      </c>
      <c r="C4649" t="s">
        <v>142</v>
      </c>
      <c r="D4649" t="s">
        <v>21</v>
      </c>
      <c r="E4649">
        <v>98901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43361</v>
      </c>
      <c r="L4649" t="s">
        <v>26</v>
      </c>
      <c r="N4649" t="s">
        <v>24</v>
      </c>
    </row>
    <row r="4650" spans="1:14" x14ac:dyDescent="0.25">
      <c r="A4650" t="s">
        <v>8528</v>
      </c>
      <c r="B4650" t="s">
        <v>8529</v>
      </c>
      <c r="C4650" t="s">
        <v>20</v>
      </c>
      <c r="D4650" t="s">
        <v>21</v>
      </c>
      <c r="E4650">
        <v>98118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43361</v>
      </c>
      <c r="L4650" t="s">
        <v>26</v>
      </c>
      <c r="N4650" t="s">
        <v>24</v>
      </c>
    </row>
    <row r="4651" spans="1:14" x14ac:dyDescent="0.25">
      <c r="A4651" t="s">
        <v>688</v>
      </c>
      <c r="B4651" t="s">
        <v>8530</v>
      </c>
      <c r="C4651" t="s">
        <v>632</v>
      </c>
      <c r="D4651" t="s">
        <v>21</v>
      </c>
      <c r="E4651">
        <v>98037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43361</v>
      </c>
      <c r="L4651" t="s">
        <v>26</v>
      </c>
      <c r="N4651" t="s">
        <v>24</v>
      </c>
    </row>
    <row r="4652" spans="1:14" x14ac:dyDescent="0.25">
      <c r="A4652" t="s">
        <v>8531</v>
      </c>
      <c r="B4652" t="s">
        <v>8532</v>
      </c>
      <c r="C4652" t="s">
        <v>227</v>
      </c>
      <c r="D4652" t="s">
        <v>21</v>
      </c>
      <c r="E4652">
        <v>98225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43361</v>
      </c>
      <c r="L4652" t="s">
        <v>26</v>
      </c>
      <c r="N4652" t="s">
        <v>24</v>
      </c>
    </row>
    <row r="4653" spans="1:14" x14ac:dyDescent="0.25">
      <c r="A4653" t="s">
        <v>8533</v>
      </c>
      <c r="B4653" t="s">
        <v>8534</v>
      </c>
      <c r="C4653" t="s">
        <v>632</v>
      </c>
      <c r="D4653" t="s">
        <v>21</v>
      </c>
      <c r="E4653">
        <v>98037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43361</v>
      </c>
      <c r="L4653" t="s">
        <v>26</v>
      </c>
      <c r="N4653" t="s">
        <v>24</v>
      </c>
    </row>
    <row r="4654" spans="1:14" x14ac:dyDescent="0.25">
      <c r="A4654" t="s">
        <v>4939</v>
      </c>
      <c r="B4654" t="s">
        <v>4940</v>
      </c>
      <c r="C4654" t="s">
        <v>4941</v>
      </c>
      <c r="D4654" t="s">
        <v>21</v>
      </c>
      <c r="E4654">
        <v>99029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43361</v>
      </c>
      <c r="L4654" t="s">
        <v>26</v>
      </c>
      <c r="N4654" t="s">
        <v>24</v>
      </c>
    </row>
    <row r="4655" spans="1:14" x14ac:dyDescent="0.25">
      <c r="A4655" t="s">
        <v>556</v>
      </c>
      <c r="B4655" t="s">
        <v>8535</v>
      </c>
      <c r="C4655" t="s">
        <v>246</v>
      </c>
      <c r="D4655" t="s">
        <v>21</v>
      </c>
      <c r="E4655">
        <v>98312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43361</v>
      </c>
      <c r="L4655" t="s">
        <v>26</v>
      </c>
      <c r="N4655" t="s">
        <v>24</v>
      </c>
    </row>
    <row r="4656" spans="1:14" x14ac:dyDescent="0.25">
      <c r="A4656" t="s">
        <v>8536</v>
      </c>
      <c r="B4656" t="s">
        <v>8537</v>
      </c>
      <c r="C4656" t="s">
        <v>20</v>
      </c>
      <c r="D4656" t="s">
        <v>21</v>
      </c>
      <c r="E4656">
        <v>98112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43360</v>
      </c>
      <c r="L4656" t="s">
        <v>26</v>
      </c>
      <c r="N4656" t="s">
        <v>24</v>
      </c>
    </row>
    <row r="4657" spans="1:14" x14ac:dyDescent="0.25">
      <c r="A4657" t="s">
        <v>8538</v>
      </c>
      <c r="B4657" t="s">
        <v>8539</v>
      </c>
      <c r="C4657" t="s">
        <v>632</v>
      </c>
      <c r="D4657" t="s">
        <v>21</v>
      </c>
      <c r="E4657">
        <v>98036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43360</v>
      </c>
      <c r="L4657" t="s">
        <v>26</v>
      </c>
      <c r="N4657" t="s">
        <v>24</v>
      </c>
    </row>
    <row r="4658" spans="1:14" x14ac:dyDescent="0.25">
      <c r="A4658" t="s">
        <v>8540</v>
      </c>
      <c r="B4658" t="s">
        <v>8541</v>
      </c>
      <c r="C4658" t="s">
        <v>20</v>
      </c>
      <c r="D4658" t="s">
        <v>21</v>
      </c>
      <c r="E4658">
        <v>98144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43360</v>
      </c>
      <c r="L4658" t="s">
        <v>26</v>
      </c>
      <c r="N4658" t="s">
        <v>24</v>
      </c>
    </row>
    <row r="4659" spans="1:14" x14ac:dyDescent="0.25">
      <c r="A4659" t="s">
        <v>8542</v>
      </c>
      <c r="B4659" t="s">
        <v>8543</v>
      </c>
      <c r="C4659" t="s">
        <v>632</v>
      </c>
      <c r="D4659" t="s">
        <v>21</v>
      </c>
      <c r="E4659">
        <v>98036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43360</v>
      </c>
      <c r="L4659" t="s">
        <v>26</v>
      </c>
      <c r="N4659" t="s">
        <v>24</v>
      </c>
    </row>
    <row r="4660" spans="1:14" x14ac:dyDescent="0.25">
      <c r="A4660" t="s">
        <v>8544</v>
      </c>
      <c r="B4660" t="s">
        <v>8545</v>
      </c>
      <c r="C4660" t="s">
        <v>632</v>
      </c>
      <c r="D4660" t="s">
        <v>21</v>
      </c>
      <c r="E4660">
        <v>98037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43360</v>
      </c>
      <c r="L4660" t="s">
        <v>26</v>
      </c>
      <c r="N4660" t="s">
        <v>24</v>
      </c>
    </row>
    <row r="4661" spans="1:14" x14ac:dyDescent="0.25">
      <c r="A4661" t="s">
        <v>8546</v>
      </c>
      <c r="B4661" t="s">
        <v>8547</v>
      </c>
      <c r="C4661" t="s">
        <v>632</v>
      </c>
      <c r="D4661" t="s">
        <v>21</v>
      </c>
      <c r="E4661">
        <v>98037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43360</v>
      </c>
      <c r="L4661" t="s">
        <v>26</v>
      </c>
      <c r="N4661" t="s">
        <v>24</v>
      </c>
    </row>
    <row r="4662" spans="1:14" x14ac:dyDescent="0.25">
      <c r="A4662" t="s">
        <v>111</v>
      </c>
      <c r="B4662" t="s">
        <v>8548</v>
      </c>
      <c r="C4662" t="s">
        <v>632</v>
      </c>
      <c r="D4662" t="s">
        <v>21</v>
      </c>
      <c r="E4662">
        <v>98036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43360</v>
      </c>
      <c r="L4662" t="s">
        <v>26</v>
      </c>
      <c r="N4662" t="s">
        <v>24</v>
      </c>
    </row>
    <row r="4663" spans="1:14" x14ac:dyDescent="0.25">
      <c r="A4663" t="s">
        <v>111</v>
      </c>
      <c r="B4663" t="s">
        <v>8549</v>
      </c>
      <c r="C4663" t="s">
        <v>632</v>
      </c>
      <c r="D4663" t="s">
        <v>21</v>
      </c>
      <c r="E4663">
        <v>98036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43360</v>
      </c>
      <c r="L4663" t="s">
        <v>26</v>
      </c>
      <c r="N4663" t="s">
        <v>24</v>
      </c>
    </row>
    <row r="4664" spans="1:14" x14ac:dyDescent="0.25">
      <c r="A4664" t="s">
        <v>8550</v>
      </c>
      <c r="B4664" t="s">
        <v>8551</v>
      </c>
      <c r="C4664" t="s">
        <v>632</v>
      </c>
      <c r="D4664" t="s">
        <v>21</v>
      </c>
      <c r="E4664">
        <v>98036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43360</v>
      </c>
      <c r="L4664" t="s">
        <v>26</v>
      </c>
      <c r="N4664" t="s">
        <v>24</v>
      </c>
    </row>
    <row r="4665" spans="1:14" x14ac:dyDescent="0.25">
      <c r="A4665" t="s">
        <v>8552</v>
      </c>
      <c r="B4665" t="s">
        <v>8553</v>
      </c>
      <c r="C4665" t="s">
        <v>632</v>
      </c>
      <c r="D4665" t="s">
        <v>21</v>
      </c>
      <c r="E4665">
        <v>98037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43360</v>
      </c>
      <c r="L4665" t="s">
        <v>26</v>
      </c>
      <c r="N4665" t="s">
        <v>24</v>
      </c>
    </row>
    <row r="4666" spans="1:14" x14ac:dyDescent="0.25">
      <c r="A4666" t="s">
        <v>8554</v>
      </c>
      <c r="B4666" t="s">
        <v>8555</v>
      </c>
      <c r="C4666" t="s">
        <v>632</v>
      </c>
      <c r="D4666" t="s">
        <v>21</v>
      </c>
      <c r="E4666">
        <v>98036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43360</v>
      </c>
      <c r="L4666" t="s">
        <v>26</v>
      </c>
      <c r="N4666" t="s">
        <v>24</v>
      </c>
    </row>
    <row r="4667" spans="1:14" x14ac:dyDescent="0.25">
      <c r="A4667" t="s">
        <v>8556</v>
      </c>
      <c r="B4667" t="s">
        <v>8557</v>
      </c>
      <c r="C4667" t="s">
        <v>20</v>
      </c>
      <c r="D4667" t="s">
        <v>21</v>
      </c>
      <c r="E4667">
        <v>98112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43360</v>
      </c>
      <c r="L4667" t="s">
        <v>26</v>
      </c>
      <c r="N4667" t="s">
        <v>24</v>
      </c>
    </row>
    <row r="4668" spans="1:14" x14ac:dyDescent="0.25">
      <c r="A4668" t="s">
        <v>8558</v>
      </c>
      <c r="B4668" t="s">
        <v>8559</v>
      </c>
      <c r="C4668" t="s">
        <v>632</v>
      </c>
      <c r="D4668" t="s">
        <v>21</v>
      </c>
      <c r="E4668">
        <v>98036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43360</v>
      </c>
      <c r="L4668" t="s">
        <v>26</v>
      </c>
      <c r="N4668" t="s">
        <v>24</v>
      </c>
    </row>
    <row r="4669" spans="1:14" x14ac:dyDescent="0.25">
      <c r="A4669" t="s">
        <v>8560</v>
      </c>
      <c r="B4669" t="s">
        <v>8561</v>
      </c>
      <c r="C4669" t="s">
        <v>632</v>
      </c>
      <c r="D4669" t="s">
        <v>21</v>
      </c>
      <c r="E4669">
        <v>98036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43360</v>
      </c>
      <c r="L4669" t="s">
        <v>26</v>
      </c>
      <c r="N4669" t="s">
        <v>24</v>
      </c>
    </row>
    <row r="4670" spans="1:14" x14ac:dyDescent="0.25">
      <c r="A4670" t="s">
        <v>5542</v>
      </c>
      <c r="B4670" t="s">
        <v>8562</v>
      </c>
      <c r="C4670" t="s">
        <v>632</v>
      </c>
      <c r="D4670" t="s">
        <v>21</v>
      </c>
      <c r="E4670">
        <v>98036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43360</v>
      </c>
      <c r="L4670" t="s">
        <v>26</v>
      </c>
      <c r="N4670" t="s">
        <v>24</v>
      </c>
    </row>
    <row r="4671" spans="1:14" x14ac:dyDescent="0.25">
      <c r="A4671" t="s">
        <v>8563</v>
      </c>
      <c r="B4671" t="s">
        <v>8564</v>
      </c>
      <c r="C4671" t="s">
        <v>20</v>
      </c>
      <c r="D4671" t="s">
        <v>21</v>
      </c>
      <c r="E4671">
        <v>98109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43360</v>
      </c>
      <c r="L4671" t="s">
        <v>26</v>
      </c>
      <c r="N4671" t="s">
        <v>24</v>
      </c>
    </row>
    <row r="4672" spans="1:14" x14ac:dyDescent="0.25">
      <c r="A4672" t="s">
        <v>2268</v>
      </c>
      <c r="B4672" t="s">
        <v>2269</v>
      </c>
      <c r="C4672" t="s">
        <v>930</v>
      </c>
      <c r="D4672" t="s">
        <v>21</v>
      </c>
      <c r="E4672">
        <v>99357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43360</v>
      </c>
      <c r="L4672" t="s">
        <v>26</v>
      </c>
      <c r="N4672" t="s">
        <v>24</v>
      </c>
    </row>
    <row r="4673" spans="1:14" x14ac:dyDescent="0.25">
      <c r="A4673" t="s">
        <v>242</v>
      </c>
      <c r="B4673" t="s">
        <v>8565</v>
      </c>
      <c r="C4673" t="s">
        <v>20</v>
      </c>
      <c r="D4673" t="s">
        <v>21</v>
      </c>
      <c r="E4673">
        <v>98122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43360</v>
      </c>
      <c r="L4673" t="s">
        <v>26</v>
      </c>
      <c r="N4673" t="s">
        <v>24</v>
      </c>
    </row>
    <row r="4674" spans="1:14" x14ac:dyDescent="0.25">
      <c r="A4674" t="s">
        <v>4549</v>
      </c>
      <c r="B4674" t="s">
        <v>4550</v>
      </c>
      <c r="C4674" t="s">
        <v>912</v>
      </c>
      <c r="D4674" t="s">
        <v>21</v>
      </c>
      <c r="E4674">
        <v>98837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43360</v>
      </c>
      <c r="L4674" t="s">
        <v>26</v>
      </c>
      <c r="N4674" t="s">
        <v>24</v>
      </c>
    </row>
    <row r="4675" spans="1:14" x14ac:dyDescent="0.25">
      <c r="A4675" t="s">
        <v>8566</v>
      </c>
      <c r="B4675" t="s">
        <v>8567</v>
      </c>
      <c r="C4675" t="s">
        <v>20</v>
      </c>
      <c r="D4675" t="s">
        <v>21</v>
      </c>
      <c r="E4675">
        <v>98144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43360</v>
      </c>
      <c r="L4675" t="s">
        <v>26</v>
      </c>
      <c r="N4675" t="s">
        <v>24</v>
      </c>
    </row>
    <row r="4676" spans="1:14" x14ac:dyDescent="0.25">
      <c r="A4676" t="s">
        <v>8568</v>
      </c>
      <c r="B4676" t="s">
        <v>8569</v>
      </c>
      <c r="C4676" t="s">
        <v>20</v>
      </c>
      <c r="D4676" t="s">
        <v>21</v>
      </c>
      <c r="E4676">
        <v>98144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43360</v>
      </c>
      <c r="L4676" t="s">
        <v>26</v>
      </c>
      <c r="N4676" t="s">
        <v>24</v>
      </c>
    </row>
    <row r="4677" spans="1:14" x14ac:dyDescent="0.25">
      <c r="A4677" t="s">
        <v>4556</v>
      </c>
      <c r="B4677" t="s">
        <v>4557</v>
      </c>
      <c r="C4677" t="s">
        <v>912</v>
      </c>
      <c r="D4677" t="s">
        <v>21</v>
      </c>
      <c r="E4677">
        <v>98837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43360</v>
      </c>
      <c r="L4677" t="s">
        <v>26</v>
      </c>
      <c r="N4677" t="s">
        <v>24</v>
      </c>
    </row>
    <row r="4678" spans="1:14" x14ac:dyDescent="0.25">
      <c r="A4678" t="s">
        <v>928</v>
      </c>
      <c r="B4678" t="s">
        <v>929</v>
      </c>
      <c r="C4678" t="s">
        <v>930</v>
      </c>
      <c r="D4678" t="s">
        <v>21</v>
      </c>
      <c r="E4678">
        <v>99357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43360</v>
      </c>
      <c r="L4678" t="s">
        <v>26</v>
      </c>
      <c r="N4678" t="s">
        <v>24</v>
      </c>
    </row>
    <row r="4679" spans="1:14" x14ac:dyDescent="0.25">
      <c r="A4679" t="s">
        <v>1110</v>
      </c>
      <c r="B4679" t="s">
        <v>8570</v>
      </c>
      <c r="C4679" t="s">
        <v>20</v>
      </c>
      <c r="D4679" t="s">
        <v>21</v>
      </c>
      <c r="E4679">
        <v>98105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43360</v>
      </c>
      <c r="L4679" t="s">
        <v>26</v>
      </c>
      <c r="N4679" t="s">
        <v>24</v>
      </c>
    </row>
    <row r="4680" spans="1:14" x14ac:dyDescent="0.25">
      <c r="A4680" t="s">
        <v>8571</v>
      </c>
      <c r="B4680" t="s">
        <v>8572</v>
      </c>
      <c r="C4680" t="s">
        <v>632</v>
      </c>
      <c r="D4680" t="s">
        <v>21</v>
      </c>
      <c r="E4680">
        <v>98037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43360</v>
      </c>
      <c r="L4680" t="s">
        <v>26</v>
      </c>
      <c r="N4680" t="s">
        <v>24</v>
      </c>
    </row>
    <row r="4681" spans="1:14" x14ac:dyDescent="0.25">
      <c r="A4681" t="s">
        <v>4135</v>
      </c>
      <c r="B4681" t="s">
        <v>8573</v>
      </c>
      <c r="C4681" t="s">
        <v>632</v>
      </c>
      <c r="D4681" t="s">
        <v>21</v>
      </c>
      <c r="E4681">
        <v>98036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43360</v>
      </c>
      <c r="L4681" t="s">
        <v>26</v>
      </c>
      <c r="N4681" t="s">
        <v>24</v>
      </c>
    </row>
    <row r="4682" spans="1:14" x14ac:dyDescent="0.25">
      <c r="A4682" t="s">
        <v>8574</v>
      </c>
      <c r="B4682" t="s">
        <v>8575</v>
      </c>
      <c r="C4682" t="s">
        <v>20</v>
      </c>
      <c r="D4682" t="s">
        <v>21</v>
      </c>
      <c r="E4682">
        <v>98144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43360</v>
      </c>
      <c r="L4682" t="s">
        <v>26</v>
      </c>
      <c r="N4682" t="s">
        <v>24</v>
      </c>
    </row>
    <row r="4683" spans="1:14" x14ac:dyDescent="0.25">
      <c r="A4683" t="s">
        <v>8576</v>
      </c>
      <c r="B4683" t="s">
        <v>8577</v>
      </c>
      <c r="C4683" t="s">
        <v>632</v>
      </c>
      <c r="D4683" t="s">
        <v>21</v>
      </c>
      <c r="E4683">
        <v>98037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43360</v>
      </c>
      <c r="L4683" t="s">
        <v>26</v>
      </c>
      <c r="N4683" t="s">
        <v>24</v>
      </c>
    </row>
    <row r="4684" spans="1:14" x14ac:dyDescent="0.25">
      <c r="A4684" t="s">
        <v>8578</v>
      </c>
      <c r="B4684" t="s">
        <v>8579</v>
      </c>
      <c r="C4684" t="s">
        <v>632</v>
      </c>
      <c r="D4684" t="s">
        <v>21</v>
      </c>
      <c r="E4684">
        <v>98037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43360</v>
      </c>
      <c r="L4684" t="s">
        <v>26</v>
      </c>
      <c r="N4684" t="s">
        <v>24</v>
      </c>
    </row>
    <row r="4685" spans="1:14" x14ac:dyDescent="0.25">
      <c r="A4685" t="s">
        <v>8580</v>
      </c>
      <c r="B4685" t="s">
        <v>8581</v>
      </c>
      <c r="C4685" t="s">
        <v>20</v>
      </c>
      <c r="D4685" t="s">
        <v>21</v>
      </c>
      <c r="E4685">
        <v>98144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43360</v>
      </c>
      <c r="L4685" t="s">
        <v>26</v>
      </c>
      <c r="N4685" t="s">
        <v>24</v>
      </c>
    </row>
    <row r="4686" spans="1:14" x14ac:dyDescent="0.25">
      <c r="A4686" t="s">
        <v>71</v>
      </c>
      <c r="B4686" t="s">
        <v>8582</v>
      </c>
      <c r="C4686" t="s">
        <v>632</v>
      </c>
      <c r="D4686" t="s">
        <v>21</v>
      </c>
      <c r="E4686">
        <v>98036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43360</v>
      </c>
      <c r="L4686" t="s">
        <v>26</v>
      </c>
      <c r="N4686" t="s">
        <v>24</v>
      </c>
    </row>
    <row r="4687" spans="1:14" x14ac:dyDescent="0.25">
      <c r="A4687" t="s">
        <v>8583</v>
      </c>
      <c r="B4687" t="s">
        <v>8584</v>
      </c>
      <c r="C4687" t="s">
        <v>632</v>
      </c>
      <c r="D4687" t="s">
        <v>21</v>
      </c>
      <c r="E4687">
        <v>98037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43360</v>
      </c>
      <c r="L4687" t="s">
        <v>26</v>
      </c>
      <c r="N4687" t="s">
        <v>24</v>
      </c>
    </row>
    <row r="4688" spans="1:14" x14ac:dyDescent="0.25">
      <c r="A4688" t="s">
        <v>8585</v>
      </c>
      <c r="B4688" t="s">
        <v>8586</v>
      </c>
      <c r="C4688" t="s">
        <v>8587</v>
      </c>
      <c r="D4688" t="s">
        <v>21</v>
      </c>
      <c r="E4688">
        <v>98051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43360</v>
      </c>
      <c r="L4688" t="s">
        <v>26</v>
      </c>
      <c r="N4688" t="s">
        <v>24</v>
      </c>
    </row>
    <row r="4689" spans="1:14" x14ac:dyDescent="0.25">
      <c r="A4689" t="s">
        <v>8588</v>
      </c>
      <c r="B4689" t="s">
        <v>8589</v>
      </c>
      <c r="C4689" t="s">
        <v>632</v>
      </c>
      <c r="D4689" t="s">
        <v>21</v>
      </c>
      <c r="E4689">
        <v>98036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43360</v>
      </c>
      <c r="L4689" t="s">
        <v>26</v>
      </c>
      <c r="N4689" t="s">
        <v>24</v>
      </c>
    </row>
    <row r="4690" spans="1:14" x14ac:dyDescent="0.25">
      <c r="A4690" t="s">
        <v>8590</v>
      </c>
      <c r="B4690" t="s">
        <v>8591</v>
      </c>
      <c r="C4690" t="s">
        <v>20</v>
      </c>
      <c r="D4690" t="s">
        <v>21</v>
      </c>
      <c r="E4690">
        <v>98144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43360</v>
      </c>
      <c r="L4690" t="s">
        <v>26</v>
      </c>
      <c r="N4690" t="s">
        <v>24</v>
      </c>
    </row>
    <row r="4691" spans="1:14" x14ac:dyDescent="0.25">
      <c r="A4691" t="s">
        <v>3322</v>
      </c>
      <c r="B4691" t="s">
        <v>4563</v>
      </c>
      <c r="C4691" t="s">
        <v>934</v>
      </c>
      <c r="D4691" t="s">
        <v>21</v>
      </c>
      <c r="E4691">
        <v>99344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43360</v>
      </c>
      <c r="L4691" t="s">
        <v>26</v>
      </c>
      <c r="N4691" t="s">
        <v>24</v>
      </c>
    </row>
    <row r="4692" spans="1:14" x14ac:dyDescent="0.25">
      <c r="A4692" t="s">
        <v>8592</v>
      </c>
      <c r="B4692" t="s">
        <v>8593</v>
      </c>
      <c r="C4692" t="s">
        <v>20</v>
      </c>
      <c r="D4692" t="s">
        <v>21</v>
      </c>
      <c r="E4692">
        <v>98144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43360</v>
      </c>
      <c r="L4692" t="s">
        <v>26</v>
      </c>
      <c r="N4692" t="s">
        <v>24</v>
      </c>
    </row>
    <row r="4693" spans="1:14" x14ac:dyDescent="0.25">
      <c r="A4693" t="s">
        <v>8594</v>
      </c>
      <c r="B4693" t="s">
        <v>8595</v>
      </c>
      <c r="C4693" t="s">
        <v>20</v>
      </c>
      <c r="D4693" t="s">
        <v>21</v>
      </c>
      <c r="E4693">
        <v>98144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43360</v>
      </c>
      <c r="L4693" t="s">
        <v>26</v>
      </c>
      <c r="N4693" t="s">
        <v>24</v>
      </c>
    </row>
    <row r="4694" spans="1:14" x14ac:dyDescent="0.25">
      <c r="A4694" t="s">
        <v>688</v>
      </c>
      <c r="B4694" t="s">
        <v>8596</v>
      </c>
      <c r="C4694" t="s">
        <v>215</v>
      </c>
      <c r="D4694" t="s">
        <v>21</v>
      </c>
      <c r="E4694">
        <v>98003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43360</v>
      </c>
      <c r="L4694" t="s">
        <v>26</v>
      </c>
      <c r="N4694" t="s">
        <v>24</v>
      </c>
    </row>
    <row r="4695" spans="1:14" x14ac:dyDescent="0.25">
      <c r="A4695" t="s">
        <v>556</v>
      </c>
      <c r="B4695" t="s">
        <v>8597</v>
      </c>
      <c r="C4695" t="s">
        <v>632</v>
      </c>
      <c r="D4695" t="s">
        <v>21</v>
      </c>
      <c r="E4695">
        <v>98036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43360</v>
      </c>
      <c r="L4695" t="s">
        <v>26</v>
      </c>
      <c r="N4695" t="s">
        <v>24</v>
      </c>
    </row>
    <row r="4696" spans="1:14" x14ac:dyDescent="0.25">
      <c r="A4696" t="s">
        <v>556</v>
      </c>
      <c r="B4696" t="s">
        <v>1969</v>
      </c>
      <c r="C4696" t="s">
        <v>20</v>
      </c>
      <c r="D4696" t="s">
        <v>21</v>
      </c>
      <c r="E4696">
        <v>98112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43360</v>
      </c>
      <c r="L4696" t="s">
        <v>26</v>
      </c>
      <c r="N4696" t="s">
        <v>24</v>
      </c>
    </row>
    <row r="4697" spans="1:14" x14ac:dyDescent="0.25">
      <c r="A4697" t="s">
        <v>8598</v>
      </c>
      <c r="B4697" t="s">
        <v>8599</v>
      </c>
      <c r="C4697" t="s">
        <v>20</v>
      </c>
      <c r="D4697" t="s">
        <v>21</v>
      </c>
      <c r="E4697">
        <v>98112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43360</v>
      </c>
      <c r="L4697" t="s">
        <v>26</v>
      </c>
      <c r="N4697" t="s">
        <v>24</v>
      </c>
    </row>
    <row r="4698" spans="1:14" x14ac:dyDescent="0.25">
      <c r="A4698" t="s">
        <v>6238</v>
      </c>
      <c r="B4698" t="s">
        <v>8600</v>
      </c>
      <c r="C4698" t="s">
        <v>202</v>
      </c>
      <c r="D4698" t="s">
        <v>21</v>
      </c>
      <c r="E4698">
        <v>98038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43360</v>
      </c>
      <c r="L4698" t="s">
        <v>26</v>
      </c>
      <c r="N4698" t="s">
        <v>24</v>
      </c>
    </row>
    <row r="4699" spans="1:14" x14ac:dyDescent="0.25">
      <c r="A4699" t="s">
        <v>2602</v>
      </c>
      <c r="B4699" t="s">
        <v>8601</v>
      </c>
      <c r="C4699" t="s">
        <v>151</v>
      </c>
      <c r="D4699" t="s">
        <v>21</v>
      </c>
      <c r="E4699">
        <v>98499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43359</v>
      </c>
      <c r="L4699" t="s">
        <v>26</v>
      </c>
      <c r="N4699" t="s">
        <v>24</v>
      </c>
    </row>
    <row r="4700" spans="1:14" x14ac:dyDescent="0.25">
      <c r="A4700" t="s">
        <v>8602</v>
      </c>
      <c r="B4700" t="s">
        <v>8603</v>
      </c>
      <c r="C4700" t="s">
        <v>20</v>
      </c>
      <c r="D4700" t="s">
        <v>21</v>
      </c>
      <c r="E4700">
        <v>98199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43357</v>
      </c>
      <c r="L4700" t="s">
        <v>26</v>
      </c>
      <c r="N4700" t="s">
        <v>24</v>
      </c>
    </row>
    <row r="4701" spans="1:14" x14ac:dyDescent="0.25">
      <c r="A4701" t="s">
        <v>8604</v>
      </c>
      <c r="B4701" t="s">
        <v>8605</v>
      </c>
      <c r="C4701" t="s">
        <v>20</v>
      </c>
      <c r="D4701" t="s">
        <v>21</v>
      </c>
      <c r="E4701">
        <v>98116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43357</v>
      </c>
      <c r="L4701" t="s">
        <v>26</v>
      </c>
      <c r="N4701" t="s">
        <v>24</v>
      </c>
    </row>
    <row r="4702" spans="1:14" x14ac:dyDescent="0.25">
      <c r="A4702" t="s">
        <v>8608</v>
      </c>
      <c r="B4702" t="s">
        <v>8609</v>
      </c>
      <c r="C4702" t="s">
        <v>20</v>
      </c>
      <c r="D4702" t="s">
        <v>21</v>
      </c>
      <c r="E4702">
        <v>98199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43356</v>
      </c>
      <c r="L4702" t="s">
        <v>26</v>
      </c>
      <c r="N4702" t="s">
        <v>24</v>
      </c>
    </row>
    <row r="4703" spans="1:14" x14ac:dyDescent="0.25">
      <c r="A4703" t="s">
        <v>8616</v>
      </c>
      <c r="B4703" t="s">
        <v>68</v>
      </c>
      <c r="C4703" t="s">
        <v>20</v>
      </c>
      <c r="D4703" t="s">
        <v>21</v>
      </c>
      <c r="E4703">
        <v>98118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43356</v>
      </c>
      <c r="L4703" t="s">
        <v>26</v>
      </c>
      <c r="N4703" t="s">
        <v>24</v>
      </c>
    </row>
    <row r="4704" spans="1:14" x14ac:dyDescent="0.25">
      <c r="A4704" t="s">
        <v>8618</v>
      </c>
      <c r="B4704" t="s">
        <v>8619</v>
      </c>
      <c r="C4704" t="s">
        <v>20</v>
      </c>
      <c r="D4704" t="s">
        <v>21</v>
      </c>
      <c r="E4704">
        <v>98122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43356</v>
      </c>
      <c r="L4704" t="s">
        <v>26</v>
      </c>
      <c r="N4704" t="s">
        <v>24</v>
      </c>
    </row>
    <row r="4705" spans="1:14" x14ac:dyDescent="0.25">
      <c r="A4705" t="s">
        <v>8620</v>
      </c>
      <c r="B4705" t="s">
        <v>8621</v>
      </c>
      <c r="C4705" t="s">
        <v>20</v>
      </c>
      <c r="D4705" t="s">
        <v>21</v>
      </c>
      <c r="E4705">
        <v>98118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43356</v>
      </c>
      <c r="L4705" t="s">
        <v>26</v>
      </c>
      <c r="N4705" t="s">
        <v>24</v>
      </c>
    </row>
    <row r="4706" spans="1:14" x14ac:dyDescent="0.25">
      <c r="A4706" t="s">
        <v>8623</v>
      </c>
      <c r="B4706" t="s">
        <v>8624</v>
      </c>
      <c r="C4706" t="s">
        <v>20</v>
      </c>
      <c r="D4706" t="s">
        <v>21</v>
      </c>
      <c r="E4706">
        <v>98133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43356</v>
      </c>
      <c r="L4706" t="s">
        <v>26</v>
      </c>
      <c r="N4706" t="s">
        <v>24</v>
      </c>
    </row>
    <row r="4707" spans="1:14" x14ac:dyDescent="0.25">
      <c r="A4707" t="s">
        <v>1933</v>
      </c>
      <c r="B4707" t="s">
        <v>1934</v>
      </c>
      <c r="C4707" t="s">
        <v>230</v>
      </c>
      <c r="D4707" t="s">
        <v>21</v>
      </c>
      <c r="E4707">
        <v>98264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43356</v>
      </c>
      <c r="L4707" t="s">
        <v>26</v>
      </c>
      <c r="N4707" t="s">
        <v>24</v>
      </c>
    </row>
    <row r="4708" spans="1:14" x14ac:dyDescent="0.25">
      <c r="A4708" t="s">
        <v>723</v>
      </c>
      <c r="B4708" t="s">
        <v>1935</v>
      </c>
      <c r="C4708" t="s">
        <v>230</v>
      </c>
      <c r="D4708" t="s">
        <v>21</v>
      </c>
      <c r="E4708">
        <v>98264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43356</v>
      </c>
      <c r="L4708" t="s">
        <v>26</v>
      </c>
      <c r="N4708" t="s">
        <v>24</v>
      </c>
    </row>
    <row r="4709" spans="1:14" x14ac:dyDescent="0.25">
      <c r="A4709" t="s">
        <v>8625</v>
      </c>
      <c r="B4709" t="s">
        <v>8626</v>
      </c>
      <c r="C4709" t="s">
        <v>20</v>
      </c>
      <c r="D4709" t="s">
        <v>21</v>
      </c>
      <c r="E4709">
        <v>98118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43356</v>
      </c>
      <c r="L4709" t="s">
        <v>26</v>
      </c>
      <c r="N4709" t="s">
        <v>24</v>
      </c>
    </row>
    <row r="4710" spans="1:14" x14ac:dyDescent="0.25">
      <c r="A4710" t="s">
        <v>8627</v>
      </c>
      <c r="B4710" t="s">
        <v>8628</v>
      </c>
      <c r="C4710" t="s">
        <v>8629</v>
      </c>
      <c r="D4710" t="s">
        <v>21</v>
      </c>
      <c r="E4710">
        <v>98381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43356</v>
      </c>
      <c r="L4710" t="s">
        <v>26</v>
      </c>
      <c r="N4710" t="s">
        <v>24</v>
      </c>
    </row>
    <row r="4711" spans="1:14" x14ac:dyDescent="0.25">
      <c r="A4711" t="s">
        <v>1735</v>
      </c>
      <c r="B4711" t="s">
        <v>3027</v>
      </c>
      <c r="C4711" t="s">
        <v>224</v>
      </c>
      <c r="D4711" t="s">
        <v>21</v>
      </c>
      <c r="E4711">
        <v>98125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43356</v>
      </c>
      <c r="L4711" t="s">
        <v>26</v>
      </c>
      <c r="N4711" t="s">
        <v>24</v>
      </c>
    </row>
    <row r="4712" spans="1:14" x14ac:dyDescent="0.25">
      <c r="A4712" t="s">
        <v>71</v>
      </c>
      <c r="B4712" t="s">
        <v>8633</v>
      </c>
      <c r="C4712" t="s">
        <v>20</v>
      </c>
      <c r="D4712" t="s">
        <v>21</v>
      </c>
      <c r="E4712">
        <v>98122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43356</v>
      </c>
      <c r="L4712" t="s">
        <v>26</v>
      </c>
      <c r="N4712" t="s">
        <v>24</v>
      </c>
    </row>
    <row r="4713" spans="1:14" x14ac:dyDescent="0.25">
      <c r="A4713" t="s">
        <v>77</v>
      </c>
      <c r="B4713" t="s">
        <v>8636</v>
      </c>
      <c r="C4713" t="s">
        <v>1015</v>
      </c>
      <c r="D4713" t="s">
        <v>21</v>
      </c>
      <c r="E4713">
        <v>99362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43356</v>
      </c>
      <c r="L4713" t="s">
        <v>26</v>
      </c>
      <c r="N4713" t="s">
        <v>24</v>
      </c>
    </row>
    <row r="4714" spans="1:14" x14ac:dyDescent="0.25">
      <c r="A4714" t="s">
        <v>8640</v>
      </c>
      <c r="B4714" t="s">
        <v>8641</v>
      </c>
      <c r="C4714" t="s">
        <v>20</v>
      </c>
      <c r="D4714" t="s">
        <v>21</v>
      </c>
      <c r="E4714">
        <v>98118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43356</v>
      </c>
      <c r="L4714" t="s">
        <v>26</v>
      </c>
      <c r="N4714" t="s">
        <v>24</v>
      </c>
    </row>
    <row r="4715" spans="1:14" x14ac:dyDescent="0.25">
      <c r="A4715" t="s">
        <v>8642</v>
      </c>
      <c r="B4715" t="s">
        <v>8643</v>
      </c>
      <c r="C4715" t="s">
        <v>632</v>
      </c>
      <c r="D4715" t="s">
        <v>21</v>
      </c>
      <c r="E4715">
        <v>98037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43355</v>
      </c>
      <c r="L4715" t="s">
        <v>26</v>
      </c>
      <c r="N4715" t="s">
        <v>24</v>
      </c>
    </row>
    <row r="4716" spans="1:14" x14ac:dyDescent="0.25">
      <c r="A4716" t="s">
        <v>8644</v>
      </c>
      <c r="B4716" t="s">
        <v>8645</v>
      </c>
      <c r="C4716" t="s">
        <v>632</v>
      </c>
      <c r="D4716" t="s">
        <v>21</v>
      </c>
      <c r="E4716">
        <v>98036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43355</v>
      </c>
      <c r="L4716" t="s">
        <v>26</v>
      </c>
      <c r="N4716" t="s">
        <v>24</v>
      </c>
    </row>
    <row r="4717" spans="1:14" x14ac:dyDescent="0.25">
      <c r="A4717" t="s">
        <v>111</v>
      </c>
      <c r="B4717" t="s">
        <v>8646</v>
      </c>
      <c r="C4717" t="s">
        <v>108</v>
      </c>
      <c r="D4717" t="s">
        <v>21</v>
      </c>
      <c r="E4717">
        <v>98208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43355</v>
      </c>
      <c r="L4717" t="s">
        <v>26</v>
      </c>
      <c r="N4717" t="s">
        <v>24</v>
      </c>
    </row>
    <row r="4718" spans="1:14" x14ac:dyDescent="0.25">
      <c r="A4718" t="s">
        <v>8647</v>
      </c>
      <c r="B4718" t="s">
        <v>8648</v>
      </c>
      <c r="C4718" t="s">
        <v>20</v>
      </c>
      <c r="D4718" t="s">
        <v>21</v>
      </c>
      <c r="E4718">
        <v>98133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43355</v>
      </c>
      <c r="L4718" t="s">
        <v>26</v>
      </c>
      <c r="N4718" t="s">
        <v>24</v>
      </c>
    </row>
    <row r="4719" spans="1:14" x14ac:dyDescent="0.25">
      <c r="A4719" t="s">
        <v>8649</v>
      </c>
      <c r="B4719" t="s">
        <v>1919</v>
      </c>
      <c r="C4719" t="s">
        <v>230</v>
      </c>
      <c r="D4719" t="s">
        <v>21</v>
      </c>
      <c r="E4719">
        <v>98264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43355</v>
      </c>
      <c r="L4719" t="s">
        <v>26</v>
      </c>
      <c r="N4719" t="s">
        <v>24</v>
      </c>
    </row>
    <row r="4720" spans="1:14" x14ac:dyDescent="0.25">
      <c r="A4720" t="s">
        <v>8650</v>
      </c>
      <c r="B4720" t="s">
        <v>8039</v>
      </c>
      <c r="C4720" t="s">
        <v>20</v>
      </c>
      <c r="D4720" t="s">
        <v>21</v>
      </c>
      <c r="E4720">
        <v>98155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43355</v>
      </c>
      <c r="L4720" t="s">
        <v>26</v>
      </c>
      <c r="N4720" t="s">
        <v>24</v>
      </c>
    </row>
    <row r="4721" spans="1:14" x14ac:dyDescent="0.25">
      <c r="A4721" t="s">
        <v>662</v>
      </c>
      <c r="B4721" t="s">
        <v>1924</v>
      </c>
      <c r="C4721" t="s">
        <v>230</v>
      </c>
      <c r="D4721" t="s">
        <v>21</v>
      </c>
      <c r="E4721">
        <v>98264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43355</v>
      </c>
      <c r="L4721" t="s">
        <v>26</v>
      </c>
      <c r="N4721" t="s">
        <v>24</v>
      </c>
    </row>
    <row r="4722" spans="1:14" x14ac:dyDescent="0.25">
      <c r="A4722" t="s">
        <v>8651</v>
      </c>
      <c r="B4722" t="s">
        <v>8652</v>
      </c>
      <c r="C4722" t="s">
        <v>227</v>
      </c>
      <c r="D4722" t="s">
        <v>21</v>
      </c>
      <c r="E4722">
        <v>98226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43355</v>
      </c>
      <c r="L4722" t="s">
        <v>26</v>
      </c>
      <c r="N4722" t="s">
        <v>24</v>
      </c>
    </row>
    <row r="4723" spans="1:14" x14ac:dyDescent="0.25">
      <c r="A4723" t="s">
        <v>818</v>
      </c>
      <c r="B4723" t="s">
        <v>8653</v>
      </c>
      <c r="C4723" t="s">
        <v>108</v>
      </c>
      <c r="D4723" t="s">
        <v>21</v>
      </c>
      <c r="E4723">
        <v>98208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43355</v>
      </c>
      <c r="L4723" t="s">
        <v>26</v>
      </c>
      <c r="N4723" t="s">
        <v>24</v>
      </c>
    </row>
    <row r="4724" spans="1:14" x14ac:dyDescent="0.25">
      <c r="A4724" t="s">
        <v>316</v>
      </c>
      <c r="B4724" t="s">
        <v>8654</v>
      </c>
      <c r="C4724" t="s">
        <v>20</v>
      </c>
      <c r="D4724" t="s">
        <v>21</v>
      </c>
      <c r="E4724">
        <v>98133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43355</v>
      </c>
      <c r="L4724" t="s">
        <v>26</v>
      </c>
      <c r="N4724" t="s">
        <v>24</v>
      </c>
    </row>
    <row r="4725" spans="1:14" x14ac:dyDescent="0.25">
      <c r="A4725" t="s">
        <v>242</v>
      </c>
      <c r="B4725" t="s">
        <v>1925</v>
      </c>
      <c r="C4725" t="s">
        <v>230</v>
      </c>
      <c r="D4725" t="s">
        <v>21</v>
      </c>
      <c r="E4725">
        <v>98264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43355</v>
      </c>
      <c r="L4725" t="s">
        <v>26</v>
      </c>
      <c r="N4725" t="s">
        <v>24</v>
      </c>
    </row>
    <row r="4726" spans="1:14" x14ac:dyDescent="0.25">
      <c r="A4726" t="s">
        <v>683</v>
      </c>
      <c r="B4726" t="s">
        <v>8655</v>
      </c>
      <c r="C4726" t="s">
        <v>108</v>
      </c>
      <c r="D4726" t="s">
        <v>21</v>
      </c>
      <c r="E4726">
        <v>98208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43355</v>
      </c>
      <c r="L4726" t="s">
        <v>26</v>
      </c>
      <c r="N4726" t="s">
        <v>24</v>
      </c>
    </row>
    <row r="4727" spans="1:14" x14ac:dyDescent="0.25">
      <c r="A4727" t="s">
        <v>683</v>
      </c>
      <c r="B4727" t="s">
        <v>8656</v>
      </c>
      <c r="C4727" t="s">
        <v>108</v>
      </c>
      <c r="D4727" t="s">
        <v>21</v>
      </c>
      <c r="E4727">
        <v>98204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43355</v>
      </c>
      <c r="L4727" t="s">
        <v>26</v>
      </c>
      <c r="N4727" t="s">
        <v>24</v>
      </c>
    </row>
    <row r="4728" spans="1:14" x14ac:dyDescent="0.25">
      <c r="A4728" t="s">
        <v>1912</v>
      </c>
      <c r="B4728" t="s">
        <v>1913</v>
      </c>
      <c r="C4728" t="s">
        <v>227</v>
      </c>
      <c r="D4728" t="s">
        <v>21</v>
      </c>
      <c r="E4728">
        <v>98226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43355</v>
      </c>
      <c r="L4728" t="s">
        <v>26</v>
      </c>
      <c r="N4728" t="s">
        <v>24</v>
      </c>
    </row>
    <row r="4729" spans="1:14" x14ac:dyDescent="0.25">
      <c r="A4729" t="s">
        <v>1936</v>
      </c>
      <c r="B4729" t="s">
        <v>1937</v>
      </c>
      <c r="C4729" t="s">
        <v>1938</v>
      </c>
      <c r="D4729" t="s">
        <v>21</v>
      </c>
      <c r="E4729">
        <v>98240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43355</v>
      </c>
      <c r="L4729" t="s">
        <v>26</v>
      </c>
      <c r="N4729" t="s">
        <v>24</v>
      </c>
    </row>
    <row r="4730" spans="1:14" x14ac:dyDescent="0.25">
      <c r="A4730" t="s">
        <v>71</v>
      </c>
      <c r="B4730" t="s">
        <v>8657</v>
      </c>
      <c r="C4730" t="s">
        <v>227</v>
      </c>
      <c r="D4730" t="s">
        <v>21</v>
      </c>
      <c r="E4730">
        <v>98226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43355</v>
      </c>
      <c r="L4730" t="s">
        <v>26</v>
      </c>
      <c r="N4730" t="s">
        <v>24</v>
      </c>
    </row>
    <row r="4731" spans="1:14" x14ac:dyDescent="0.25">
      <c r="A4731" t="s">
        <v>8658</v>
      </c>
      <c r="B4731" t="s">
        <v>8659</v>
      </c>
      <c r="C4731" t="s">
        <v>230</v>
      </c>
      <c r="D4731" t="s">
        <v>21</v>
      </c>
      <c r="E4731">
        <v>98264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43355</v>
      </c>
      <c r="L4731" t="s">
        <v>26</v>
      </c>
      <c r="N4731" t="s">
        <v>24</v>
      </c>
    </row>
    <row r="4732" spans="1:14" x14ac:dyDescent="0.25">
      <c r="A4732" t="s">
        <v>8660</v>
      </c>
      <c r="B4732" t="s">
        <v>8661</v>
      </c>
      <c r="C4732" t="s">
        <v>20</v>
      </c>
      <c r="D4732" t="s">
        <v>21</v>
      </c>
      <c r="E4732">
        <v>98133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43355</v>
      </c>
      <c r="L4732" t="s">
        <v>26</v>
      </c>
      <c r="N4732" t="s">
        <v>24</v>
      </c>
    </row>
    <row r="4733" spans="1:14" x14ac:dyDescent="0.25">
      <c r="A4733" t="s">
        <v>8662</v>
      </c>
      <c r="B4733" t="s">
        <v>8663</v>
      </c>
      <c r="C4733" t="s">
        <v>227</v>
      </c>
      <c r="D4733" t="s">
        <v>21</v>
      </c>
      <c r="E4733">
        <v>98226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43355</v>
      </c>
      <c r="L4733" t="s">
        <v>26</v>
      </c>
      <c r="N4733" t="s">
        <v>24</v>
      </c>
    </row>
    <row r="4734" spans="1:14" x14ac:dyDescent="0.25">
      <c r="A4734" t="s">
        <v>8664</v>
      </c>
      <c r="B4734" t="s">
        <v>8665</v>
      </c>
      <c r="C4734" t="s">
        <v>108</v>
      </c>
      <c r="D4734" t="s">
        <v>21</v>
      </c>
      <c r="E4734">
        <v>98208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43354</v>
      </c>
      <c r="L4734" t="s">
        <v>26</v>
      </c>
      <c r="N4734" t="s">
        <v>24</v>
      </c>
    </row>
    <row r="4735" spans="1:14" x14ac:dyDescent="0.25">
      <c r="A4735" t="s">
        <v>8666</v>
      </c>
      <c r="B4735" t="s">
        <v>8667</v>
      </c>
      <c r="C4735" t="s">
        <v>209</v>
      </c>
      <c r="D4735" t="s">
        <v>21</v>
      </c>
      <c r="E4735">
        <v>98030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43354</v>
      </c>
      <c r="L4735" t="s">
        <v>26</v>
      </c>
      <c r="N4735" t="s">
        <v>24</v>
      </c>
    </row>
    <row r="4736" spans="1:14" x14ac:dyDescent="0.25">
      <c r="A4736" t="s">
        <v>8668</v>
      </c>
      <c r="B4736" t="s">
        <v>8669</v>
      </c>
      <c r="C4736" t="s">
        <v>108</v>
      </c>
      <c r="D4736" t="s">
        <v>21</v>
      </c>
      <c r="E4736">
        <v>98208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43354</v>
      </c>
      <c r="L4736" t="s">
        <v>26</v>
      </c>
      <c r="N4736" t="s">
        <v>24</v>
      </c>
    </row>
    <row r="4737" spans="1:14" x14ac:dyDescent="0.25">
      <c r="A4737" t="s">
        <v>8670</v>
      </c>
      <c r="B4737" t="s">
        <v>8671</v>
      </c>
      <c r="C4737" t="s">
        <v>108</v>
      </c>
      <c r="D4737" t="s">
        <v>21</v>
      </c>
      <c r="E4737">
        <v>98208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43354</v>
      </c>
      <c r="L4737" t="s">
        <v>26</v>
      </c>
      <c r="N4737" t="s">
        <v>24</v>
      </c>
    </row>
    <row r="4738" spans="1:14" x14ac:dyDescent="0.25">
      <c r="A4738" t="s">
        <v>8672</v>
      </c>
      <c r="B4738" t="s">
        <v>8671</v>
      </c>
      <c r="C4738" t="s">
        <v>108</v>
      </c>
      <c r="D4738" t="s">
        <v>21</v>
      </c>
      <c r="E4738">
        <v>98208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43354</v>
      </c>
      <c r="L4738" t="s">
        <v>26</v>
      </c>
      <c r="N4738" t="s">
        <v>24</v>
      </c>
    </row>
    <row r="4739" spans="1:14" x14ac:dyDescent="0.25">
      <c r="A4739" t="s">
        <v>8673</v>
      </c>
      <c r="B4739" t="s">
        <v>8674</v>
      </c>
      <c r="C4739" t="s">
        <v>20</v>
      </c>
      <c r="D4739" t="s">
        <v>21</v>
      </c>
      <c r="E4739">
        <v>98133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43354</v>
      </c>
      <c r="L4739" t="s">
        <v>26</v>
      </c>
      <c r="N4739" t="s">
        <v>24</v>
      </c>
    </row>
    <row r="4740" spans="1:14" x14ac:dyDescent="0.25">
      <c r="A4740" t="s">
        <v>8675</v>
      </c>
      <c r="B4740" t="s">
        <v>8676</v>
      </c>
      <c r="C4740" t="s">
        <v>108</v>
      </c>
      <c r="D4740" t="s">
        <v>21</v>
      </c>
      <c r="E4740">
        <v>98208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43354</v>
      </c>
      <c r="L4740" t="s">
        <v>26</v>
      </c>
      <c r="N4740" t="s">
        <v>24</v>
      </c>
    </row>
    <row r="4741" spans="1:14" x14ac:dyDescent="0.25">
      <c r="A4741" t="s">
        <v>8677</v>
      </c>
      <c r="B4741" t="s">
        <v>8678</v>
      </c>
      <c r="C4741" t="s">
        <v>20</v>
      </c>
      <c r="D4741" t="s">
        <v>21</v>
      </c>
      <c r="E4741">
        <v>98133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43354</v>
      </c>
      <c r="L4741" t="s">
        <v>26</v>
      </c>
      <c r="N4741" t="s">
        <v>24</v>
      </c>
    </row>
    <row r="4742" spans="1:14" x14ac:dyDescent="0.25">
      <c r="A4742" t="s">
        <v>2882</v>
      </c>
      <c r="B4742" t="s">
        <v>2883</v>
      </c>
      <c r="C4742" t="s">
        <v>20</v>
      </c>
      <c r="D4742" t="s">
        <v>21</v>
      </c>
      <c r="E4742">
        <v>98125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43354</v>
      </c>
      <c r="L4742" t="s">
        <v>26</v>
      </c>
      <c r="N4742" t="s">
        <v>24</v>
      </c>
    </row>
    <row r="4743" spans="1:14" x14ac:dyDescent="0.25">
      <c r="A4743" t="s">
        <v>8679</v>
      </c>
      <c r="B4743" t="s">
        <v>8680</v>
      </c>
      <c r="C4743" t="s">
        <v>108</v>
      </c>
      <c r="D4743" t="s">
        <v>21</v>
      </c>
      <c r="E4743">
        <v>98204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43354</v>
      </c>
      <c r="L4743" t="s">
        <v>26</v>
      </c>
      <c r="N4743" t="s">
        <v>24</v>
      </c>
    </row>
    <row r="4744" spans="1:14" x14ac:dyDescent="0.25">
      <c r="A4744" t="s">
        <v>264</v>
      </c>
      <c r="B4744" t="s">
        <v>8681</v>
      </c>
      <c r="C4744" t="s">
        <v>20</v>
      </c>
      <c r="D4744" t="s">
        <v>21</v>
      </c>
      <c r="E4744">
        <v>98133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43354</v>
      </c>
      <c r="L4744" t="s">
        <v>26</v>
      </c>
      <c r="N4744" t="s">
        <v>24</v>
      </c>
    </row>
    <row r="4745" spans="1:14" x14ac:dyDescent="0.25">
      <c r="A4745" t="s">
        <v>1275</v>
      </c>
      <c r="B4745" t="s">
        <v>8682</v>
      </c>
      <c r="C4745" t="s">
        <v>108</v>
      </c>
      <c r="D4745" t="s">
        <v>21</v>
      </c>
      <c r="E4745">
        <v>98208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43354</v>
      </c>
      <c r="L4745" t="s">
        <v>26</v>
      </c>
      <c r="N4745" t="s">
        <v>24</v>
      </c>
    </row>
    <row r="4746" spans="1:14" x14ac:dyDescent="0.25">
      <c r="A4746" t="s">
        <v>413</v>
      </c>
      <c r="B4746" t="s">
        <v>8683</v>
      </c>
      <c r="C4746" t="s">
        <v>108</v>
      </c>
      <c r="D4746" t="s">
        <v>21</v>
      </c>
      <c r="E4746">
        <v>98208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43354</v>
      </c>
      <c r="L4746" t="s">
        <v>26</v>
      </c>
      <c r="N4746" t="s">
        <v>24</v>
      </c>
    </row>
    <row r="4747" spans="1:14" x14ac:dyDescent="0.25">
      <c r="A4747" t="s">
        <v>8684</v>
      </c>
      <c r="B4747" t="s">
        <v>8685</v>
      </c>
      <c r="C4747" t="s">
        <v>393</v>
      </c>
      <c r="D4747" t="s">
        <v>21</v>
      </c>
      <c r="E4747">
        <v>98812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43354</v>
      </c>
      <c r="L4747" t="s">
        <v>26</v>
      </c>
      <c r="N4747" t="s">
        <v>24</v>
      </c>
    </row>
    <row r="4748" spans="1:14" x14ac:dyDescent="0.25">
      <c r="A4748" t="s">
        <v>581</v>
      </c>
      <c r="B4748" t="s">
        <v>8686</v>
      </c>
      <c r="C4748" t="s">
        <v>443</v>
      </c>
      <c r="D4748" t="s">
        <v>21</v>
      </c>
      <c r="E4748">
        <v>98059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43354</v>
      </c>
      <c r="L4748" t="s">
        <v>26</v>
      </c>
      <c r="N4748" t="s">
        <v>24</v>
      </c>
    </row>
    <row r="4749" spans="1:14" x14ac:dyDescent="0.25">
      <c r="A4749" t="s">
        <v>187</v>
      </c>
      <c r="B4749" t="s">
        <v>8687</v>
      </c>
      <c r="C4749" t="s">
        <v>108</v>
      </c>
      <c r="D4749" t="s">
        <v>21</v>
      </c>
      <c r="E4749">
        <v>98208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43354</v>
      </c>
      <c r="L4749" t="s">
        <v>26</v>
      </c>
      <c r="N4749" t="s">
        <v>24</v>
      </c>
    </row>
    <row r="4750" spans="1:14" x14ac:dyDescent="0.25">
      <c r="A4750" t="s">
        <v>581</v>
      </c>
      <c r="B4750" t="s">
        <v>8688</v>
      </c>
      <c r="C4750" t="s">
        <v>443</v>
      </c>
      <c r="D4750" t="s">
        <v>21</v>
      </c>
      <c r="E4750">
        <v>98057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43354</v>
      </c>
      <c r="L4750" t="s">
        <v>26</v>
      </c>
      <c r="N4750" t="s">
        <v>24</v>
      </c>
    </row>
    <row r="4751" spans="1:14" x14ac:dyDescent="0.25">
      <c r="A4751" t="s">
        <v>316</v>
      </c>
      <c r="B4751" t="s">
        <v>8689</v>
      </c>
      <c r="C4751" t="s">
        <v>393</v>
      </c>
      <c r="D4751" t="s">
        <v>21</v>
      </c>
      <c r="E4751">
        <v>98812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43354</v>
      </c>
      <c r="L4751" t="s">
        <v>26</v>
      </c>
      <c r="N4751" t="s">
        <v>24</v>
      </c>
    </row>
    <row r="4752" spans="1:14" x14ac:dyDescent="0.25">
      <c r="A4752" t="s">
        <v>583</v>
      </c>
      <c r="B4752" t="s">
        <v>8690</v>
      </c>
      <c r="C4752" t="s">
        <v>108</v>
      </c>
      <c r="D4752" t="s">
        <v>21</v>
      </c>
      <c r="E4752">
        <v>98208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43354</v>
      </c>
      <c r="L4752" t="s">
        <v>26</v>
      </c>
      <c r="N4752" t="s">
        <v>24</v>
      </c>
    </row>
    <row r="4753" spans="1:14" x14ac:dyDescent="0.25">
      <c r="A4753" t="s">
        <v>138</v>
      </c>
      <c r="B4753" t="s">
        <v>8691</v>
      </c>
      <c r="C4753" t="s">
        <v>132</v>
      </c>
      <c r="D4753" t="s">
        <v>21</v>
      </c>
      <c r="E4753">
        <v>99301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43354</v>
      </c>
      <c r="L4753" t="s">
        <v>26</v>
      </c>
      <c r="N4753" t="s">
        <v>24</v>
      </c>
    </row>
    <row r="4754" spans="1:14" x14ac:dyDescent="0.25">
      <c r="A4754" t="s">
        <v>8692</v>
      </c>
      <c r="B4754" t="s">
        <v>8693</v>
      </c>
      <c r="C4754" t="s">
        <v>108</v>
      </c>
      <c r="D4754" t="s">
        <v>21</v>
      </c>
      <c r="E4754">
        <v>98204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43354</v>
      </c>
      <c r="L4754" t="s">
        <v>26</v>
      </c>
      <c r="N4754" t="s">
        <v>24</v>
      </c>
    </row>
    <row r="4755" spans="1:14" x14ac:dyDescent="0.25">
      <c r="A4755" t="s">
        <v>8694</v>
      </c>
      <c r="B4755" t="s">
        <v>8695</v>
      </c>
      <c r="C4755" t="s">
        <v>108</v>
      </c>
      <c r="D4755" t="s">
        <v>21</v>
      </c>
      <c r="E4755">
        <v>98208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43354</v>
      </c>
      <c r="L4755" t="s">
        <v>26</v>
      </c>
      <c r="N4755" t="s">
        <v>24</v>
      </c>
    </row>
    <row r="4756" spans="1:14" x14ac:dyDescent="0.25">
      <c r="A4756" t="s">
        <v>8696</v>
      </c>
      <c r="B4756" t="s">
        <v>8697</v>
      </c>
      <c r="C4756" t="s">
        <v>108</v>
      </c>
      <c r="D4756" t="s">
        <v>21</v>
      </c>
      <c r="E4756">
        <v>98204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43354</v>
      </c>
      <c r="L4756" t="s">
        <v>26</v>
      </c>
      <c r="N4756" t="s">
        <v>24</v>
      </c>
    </row>
    <row r="4757" spans="1:14" x14ac:dyDescent="0.25">
      <c r="A4757" t="s">
        <v>8698</v>
      </c>
      <c r="B4757" t="s">
        <v>8699</v>
      </c>
      <c r="C4757" t="s">
        <v>108</v>
      </c>
      <c r="D4757" t="s">
        <v>21</v>
      </c>
      <c r="E4757">
        <v>98208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43354</v>
      </c>
      <c r="L4757" t="s">
        <v>26</v>
      </c>
      <c r="N4757" t="s">
        <v>24</v>
      </c>
    </row>
    <row r="4758" spans="1:14" x14ac:dyDescent="0.25">
      <c r="A4758" t="s">
        <v>8700</v>
      </c>
      <c r="B4758" t="s">
        <v>8701</v>
      </c>
      <c r="C4758" t="s">
        <v>108</v>
      </c>
      <c r="D4758" t="s">
        <v>21</v>
      </c>
      <c r="E4758">
        <v>98208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43354</v>
      </c>
      <c r="L4758" t="s">
        <v>26</v>
      </c>
      <c r="N4758" t="s">
        <v>24</v>
      </c>
    </row>
    <row r="4759" spans="1:14" x14ac:dyDescent="0.25">
      <c r="A4759" t="s">
        <v>8702</v>
      </c>
      <c r="B4759" t="s">
        <v>8703</v>
      </c>
      <c r="C4759" t="s">
        <v>108</v>
      </c>
      <c r="D4759" t="s">
        <v>21</v>
      </c>
      <c r="E4759">
        <v>98208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43354</v>
      </c>
      <c r="L4759" t="s">
        <v>26</v>
      </c>
      <c r="N4759" t="s">
        <v>24</v>
      </c>
    </row>
    <row r="4760" spans="1:14" x14ac:dyDescent="0.25">
      <c r="A4760" t="s">
        <v>1538</v>
      </c>
      <c r="B4760" t="s">
        <v>1539</v>
      </c>
      <c r="C4760" t="s">
        <v>20</v>
      </c>
      <c r="D4760" t="s">
        <v>21</v>
      </c>
      <c r="E4760">
        <v>98133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43354</v>
      </c>
      <c r="L4760" t="s">
        <v>26</v>
      </c>
      <c r="N4760" t="s">
        <v>24</v>
      </c>
    </row>
    <row r="4761" spans="1:14" x14ac:dyDescent="0.25">
      <c r="A4761" t="s">
        <v>207</v>
      </c>
      <c r="B4761" t="s">
        <v>8704</v>
      </c>
      <c r="C4761" t="s">
        <v>108</v>
      </c>
      <c r="D4761" t="s">
        <v>21</v>
      </c>
      <c r="E4761">
        <v>98208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43354</v>
      </c>
      <c r="L4761" t="s">
        <v>26</v>
      </c>
      <c r="N4761" t="s">
        <v>24</v>
      </c>
    </row>
    <row r="4762" spans="1:14" x14ac:dyDescent="0.25">
      <c r="A4762" t="s">
        <v>1208</v>
      </c>
      <c r="B4762" t="s">
        <v>4614</v>
      </c>
      <c r="C4762" t="s">
        <v>1542</v>
      </c>
      <c r="D4762" t="s">
        <v>21</v>
      </c>
      <c r="E4762">
        <v>98362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43354</v>
      </c>
      <c r="L4762" t="s">
        <v>26</v>
      </c>
      <c r="N4762" t="s">
        <v>24</v>
      </c>
    </row>
    <row r="4763" spans="1:14" x14ac:dyDescent="0.25">
      <c r="A4763" t="s">
        <v>2665</v>
      </c>
      <c r="B4763" t="s">
        <v>8705</v>
      </c>
      <c r="C4763" t="s">
        <v>108</v>
      </c>
      <c r="D4763" t="s">
        <v>21</v>
      </c>
      <c r="E4763">
        <v>98208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43354</v>
      </c>
      <c r="L4763" t="s">
        <v>26</v>
      </c>
      <c r="N4763" t="s">
        <v>24</v>
      </c>
    </row>
    <row r="4764" spans="1:14" x14ac:dyDescent="0.25">
      <c r="A4764" t="s">
        <v>8706</v>
      </c>
      <c r="B4764" t="s">
        <v>8707</v>
      </c>
      <c r="C4764" t="s">
        <v>20</v>
      </c>
      <c r="D4764" t="s">
        <v>21</v>
      </c>
      <c r="E4764">
        <v>98133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43354</v>
      </c>
      <c r="L4764" t="s">
        <v>26</v>
      </c>
      <c r="N4764" t="s">
        <v>24</v>
      </c>
    </row>
    <row r="4765" spans="1:14" x14ac:dyDescent="0.25">
      <c r="A4765" t="s">
        <v>8708</v>
      </c>
      <c r="B4765" t="s">
        <v>8709</v>
      </c>
      <c r="C4765" t="s">
        <v>108</v>
      </c>
      <c r="D4765" t="s">
        <v>21</v>
      </c>
      <c r="E4765">
        <v>98024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43354</v>
      </c>
      <c r="L4765" t="s">
        <v>26</v>
      </c>
      <c r="N4765" t="s">
        <v>24</v>
      </c>
    </row>
    <row r="4766" spans="1:14" x14ac:dyDescent="0.25">
      <c r="A4766" t="s">
        <v>8710</v>
      </c>
      <c r="B4766" t="s">
        <v>8711</v>
      </c>
      <c r="C4766" t="s">
        <v>20</v>
      </c>
      <c r="D4766" t="s">
        <v>21</v>
      </c>
      <c r="E4766">
        <v>98133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43354</v>
      </c>
      <c r="L4766" t="s">
        <v>26</v>
      </c>
      <c r="N4766" t="s">
        <v>24</v>
      </c>
    </row>
    <row r="4767" spans="1:14" x14ac:dyDescent="0.25">
      <c r="A4767" t="s">
        <v>8712</v>
      </c>
      <c r="B4767" t="s">
        <v>8713</v>
      </c>
      <c r="C4767" t="s">
        <v>108</v>
      </c>
      <c r="D4767" t="s">
        <v>21</v>
      </c>
      <c r="E4767">
        <v>98208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43354</v>
      </c>
      <c r="L4767" t="s">
        <v>26</v>
      </c>
      <c r="N4767" t="s">
        <v>24</v>
      </c>
    </row>
    <row r="4768" spans="1:14" x14ac:dyDescent="0.25">
      <c r="A4768" t="s">
        <v>8714</v>
      </c>
      <c r="B4768" t="s">
        <v>8715</v>
      </c>
      <c r="C4768" t="s">
        <v>1798</v>
      </c>
      <c r="D4768" t="s">
        <v>21</v>
      </c>
      <c r="E4768">
        <v>98841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43354</v>
      </c>
      <c r="L4768" t="s">
        <v>26</v>
      </c>
      <c r="N4768" t="s">
        <v>24</v>
      </c>
    </row>
    <row r="4769" spans="1:14" x14ac:dyDescent="0.25">
      <c r="A4769" t="s">
        <v>3322</v>
      </c>
      <c r="B4769" t="s">
        <v>8716</v>
      </c>
      <c r="C4769" t="s">
        <v>1798</v>
      </c>
      <c r="D4769" t="s">
        <v>21</v>
      </c>
      <c r="E4769">
        <v>98841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43354</v>
      </c>
      <c r="L4769" t="s">
        <v>26</v>
      </c>
      <c r="N4769" t="s">
        <v>24</v>
      </c>
    </row>
    <row r="4770" spans="1:14" x14ac:dyDescent="0.25">
      <c r="A4770" t="s">
        <v>8717</v>
      </c>
      <c r="B4770" t="s">
        <v>8718</v>
      </c>
      <c r="C4770" t="s">
        <v>1798</v>
      </c>
      <c r="D4770" t="s">
        <v>21</v>
      </c>
      <c r="E4770">
        <v>98841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43354</v>
      </c>
      <c r="L4770" t="s">
        <v>26</v>
      </c>
      <c r="N4770" t="s">
        <v>24</v>
      </c>
    </row>
    <row r="4771" spans="1:14" x14ac:dyDescent="0.25">
      <c r="A4771" t="s">
        <v>291</v>
      </c>
      <c r="B4771" t="s">
        <v>8719</v>
      </c>
      <c r="C4771" t="s">
        <v>108</v>
      </c>
      <c r="D4771" t="s">
        <v>21</v>
      </c>
      <c r="E4771">
        <v>98208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43354</v>
      </c>
      <c r="L4771" t="s">
        <v>26</v>
      </c>
      <c r="N4771" t="s">
        <v>24</v>
      </c>
    </row>
    <row r="4772" spans="1:14" x14ac:dyDescent="0.25">
      <c r="A4772" t="s">
        <v>8720</v>
      </c>
      <c r="B4772" t="s">
        <v>8721</v>
      </c>
      <c r="C4772" t="s">
        <v>1861</v>
      </c>
      <c r="D4772" t="s">
        <v>21</v>
      </c>
      <c r="E4772">
        <v>98331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43354</v>
      </c>
      <c r="L4772" t="s">
        <v>26</v>
      </c>
      <c r="N4772" t="s">
        <v>24</v>
      </c>
    </row>
    <row r="4773" spans="1:14" x14ac:dyDescent="0.25">
      <c r="A4773" t="s">
        <v>77</v>
      </c>
      <c r="B4773" t="s">
        <v>8722</v>
      </c>
      <c r="C4773" t="s">
        <v>1798</v>
      </c>
      <c r="D4773" t="s">
        <v>21</v>
      </c>
      <c r="E4773">
        <v>98841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43354</v>
      </c>
      <c r="L4773" t="s">
        <v>26</v>
      </c>
      <c r="N4773" t="s">
        <v>24</v>
      </c>
    </row>
    <row r="4774" spans="1:14" x14ac:dyDescent="0.25">
      <c r="A4774" t="s">
        <v>556</v>
      </c>
      <c r="B4774" t="s">
        <v>8723</v>
      </c>
      <c r="C4774" t="s">
        <v>108</v>
      </c>
      <c r="D4774" t="s">
        <v>21</v>
      </c>
      <c r="E4774">
        <v>98208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43354</v>
      </c>
      <c r="L4774" t="s">
        <v>26</v>
      </c>
      <c r="N4774" t="s">
        <v>24</v>
      </c>
    </row>
    <row r="4775" spans="1:14" x14ac:dyDescent="0.25">
      <c r="A4775" t="s">
        <v>8724</v>
      </c>
      <c r="B4775" t="s">
        <v>8725</v>
      </c>
      <c r="C4775" t="s">
        <v>108</v>
      </c>
      <c r="D4775" t="s">
        <v>21</v>
      </c>
      <c r="E4775">
        <v>98208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43354</v>
      </c>
      <c r="L4775" t="s">
        <v>26</v>
      </c>
      <c r="N4775" t="s">
        <v>24</v>
      </c>
    </row>
    <row r="4776" spans="1:14" x14ac:dyDescent="0.25">
      <c r="A4776" t="s">
        <v>8726</v>
      </c>
      <c r="B4776" t="s">
        <v>8727</v>
      </c>
      <c r="C4776" t="s">
        <v>20</v>
      </c>
      <c r="D4776" t="s">
        <v>21</v>
      </c>
      <c r="E4776">
        <v>98133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43354</v>
      </c>
      <c r="L4776" t="s">
        <v>26</v>
      </c>
      <c r="N4776" t="s">
        <v>24</v>
      </c>
    </row>
    <row r="4777" spans="1:14" x14ac:dyDescent="0.25">
      <c r="A4777" t="s">
        <v>1943</v>
      </c>
      <c r="B4777" t="s">
        <v>1944</v>
      </c>
      <c r="C4777" t="s">
        <v>56</v>
      </c>
      <c r="D4777" t="s">
        <v>21</v>
      </c>
      <c r="E4777">
        <v>99354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43353</v>
      </c>
      <c r="L4777" t="s">
        <v>26</v>
      </c>
      <c r="N4777" t="s">
        <v>24</v>
      </c>
    </row>
    <row r="4778" spans="1:14" x14ac:dyDescent="0.25">
      <c r="A4778" t="s">
        <v>8728</v>
      </c>
      <c r="B4778" t="s">
        <v>8729</v>
      </c>
      <c r="C4778" t="s">
        <v>132</v>
      </c>
      <c r="D4778" t="s">
        <v>21</v>
      </c>
      <c r="E4778">
        <v>99301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43353</v>
      </c>
      <c r="L4778" t="s">
        <v>26</v>
      </c>
      <c r="N4778" t="s">
        <v>24</v>
      </c>
    </row>
    <row r="4779" spans="1:14" x14ac:dyDescent="0.25">
      <c r="A4779" t="s">
        <v>8730</v>
      </c>
      <c r="B4779" t="s">
        <v>8731</v>
      </c>
      <c r="C4779" t="s">
        <v>1688</v>
      </c>
      <c r="D4779" t="s">
        <v>21</v>
      </c>
      <c r="E4779">
        <v>98198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43353</v>
      </c>
      <c r="L4779" t="s">
        <v>26</v>
      </c>
      <c r="N4779" t="s">
        <v>24</v>
      </c>
    </row>
    <row r="4780" spans="1:14" x14ac:dyDescent="0.25">
      <c r="A4780" t="s">
        <v>8732</v>
      </c>
      <c r="B4780" t="s">
        <v>8733</v>
      </c>
      <c r="C4780" t="s">
        <v>132</v>
      </c>
      <c r="D4780" t="s">
        <v>21</v>
      </c>
      <c r="E4780">
        <v>99301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43353</v>
      </c>
      <c r="L4780" t="s">
        <v>26</v>
      </c>
      <c r="N4780" t="s">
        <v>24</v>
      </c>
    </row>
    <row r="4781" spans="1:14" x14ac:dyDescent="0.25">
      <c r="A4781" t="s">
        <v>2740</v>
      </c>
      <c r="B4781" t="s">
        <v>2741</v>
      </c>
      <c r="C4781" t="s">
        <v>56</v>
      </c>
      <c r="D4781" t="s">
        <v>21</v>
      </c>
      <c r="E4781">
        <v>99352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43353</v>
      </c>
      <c r="L4781" t="s">
        <v>26</v>
      </c>
      <c r="N4781" t="s">
        <v>24</v>
      </c>
    </row>
    <row r="4782" spans="1:14" x14ac:dyDescent="0.25">
      <c r="A4782" t="s">
        <v>1947</v>
      </c>
      <c r="B4782" t="s">
        <v>1948</v>
      </c>
      <c r="C4782" t="s">
        <v>56</v>
      </c>
      <c r="D4782" t="s">
        <v>21</v>
      </c>
      <c r="E4782">
        <v>99354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43353</v>
      </c>
      <c r="L4782" t="s">
        <v>26</v>
      </c>
      <c r="N4782" t="s">
        <v>24</v>
      </c>
    </row>
    <row r="4783" spans="1:14" x14ac:dyDescent="0.25">
      <c r="A4783" t="s">
        <v>111</v>
      </c>
      <c r="B4783" t="s">
        <v>8734</v>
      </c>
      <c r="C4783" t="s">
        <v>246</v>
      </c>
      <c r="D4783" t="s">
        <v>21</v>
      </c>
      <c r="E4783">
        <v>98310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43353</v>
      </c>
      <c r="L4783" t="s">
        <v>26</v>
      </c>
      <c r="N4783" t="s">
        <v>24</v>
      </c>
    </row>
    <row r="4784" spans="1:14" x14ac:dyDescent="0.25">
      <c r="A4784" t="s">
        <v>8735</v>
      </c>
      <c r="B4784" t="s">
        <v>8736</v>
      </c>
      <c r="C4784" t="s">
        <v>1688</v>
      </c>
      <c r="D4784" t="s">
        <v>21</v>
      </c>
      <c r="E4784">
        <v>98198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43353</v>
      </c>
      <c r="L4784" t="s">
        <v>26</v>
      </c>
      <c r="N4784" t="s">
        <v>24</v>
      </c>
    </row>
    <row r="4785" spans="1:14" x14ac:dyDescent="0.25">
      <c r="A4785" t="s">
        <v>4381</v>
      </c>
      <c r="B4785" t="s">
        <v>8737</v>
      </c>
      <c r="C4785" t="s">
        <v>443</v>
      </c>
      <c r="D4785" t="s">
        <v>21</v>
      </c>
      <c r="E4785">
        <v>98057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43353</v>
      </c>
      <c r="L4785" t="s">
        <v>26</v>
      </c>
      <c r="N4785" t="s">
        <v>24</v>
      </c>
    </row>
    <row r="4786" spans="1:14" x14ac:dyDescent="0.25">
      <c r="A4786" t="s">
        <v>2558</v>
      </c>
      <c r="B4786" t="s">
        <v>8738</v>
      </c>
      <c r="C4786" t="s">
        <v>443</v>
      </c>
      <c r="D4786" t="s">
        <v>21</v>
      </c>
      <c r="E4786">
        <v>98059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43353</v>
      </c>
      <c r="L4786" t="s">
        <v>26</v>
      </c>
      <c r="N4786" t="s">
        <v>24</v>
      </c>
    </row>
    <row r="4787" spans="1:14" x14ac:dyDescent="0.25">
      <c r="A4787" t="s">
        <v>2228</v>
      </c>
      <c r="B4787" t="s">
        <v>8739</v>
      </c>
      <c r="C4787" t="s">
        <v>443</v>
      </c>
      <c r="D4787" t="s">
        <v>21</v>
      </c>
      <c r="E4787">
        <v>98057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43353</v>
      </c>
      <c r="L4787" t="s">
        <v>26</v>
      </c>
      <c r="N4787" t="s">
        <v>24</v>
      </c>
    </row>
    <row r="4788" spans="1:14" x14ac:dyDescent="0.25">
      <c r="A4788" t="s">
        <v>8740</v>
      </c>
      <c r="B4788" t="s">
        <v>8741</v>
      </c>
      <c r="C4788" t="s">
        <v>56</v>
      </c>
      <c r="D4788" t="s">
        <v>21</v>
      </c>
      <c r="E4788">
        <v>99352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43353</v>
      </c>
      <c r="L4788" t="s">
        <v>26</v>
      </c>
      <c r="N4788" t="s">
        <v>24</v>
      </c>
    </row>
    <row r="4789" spans="1:14" x14ac:dyDescent="0.25">
      <c r="A4789" t="s">
        <v>242</v>
      </c>
      <c r="B4789" t="s">
        <v>8742</v>
      </c>
      <c r="C4789" t="s">
        <v>1688</v>
      </c>
      <c r="D4789" t="s">
        <v>21</v>
      </c>
      <c r="E4789">
        <v>98198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43353</v>
      </c>
      <c r="L4789" t="s">
        <v>26</v>
      </c>
      <c r="N4789" t="s">
        <v>24</v>
      </c>
    </row>
    <row r="4790" spans="1:14" x14ac:dyDescent="0.25">
      <c r="A4790" t="s">
        <v>8743</v>
      </c>
      <c r="B4790" t="s">
        <v>8744</v>
      </c>
      <c r="C4790" t="s">
        <v>132</v>
      </c>
      <c r="D4790" t="s">
        <v>21</v>
      </c>
      <c r="E4790">
        <v>99301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43353</v>
      </c>
      <c r="L4790" t="s">
        <v>26</v>
      </c>
      <c r="N4790" t="s">
        <v>24</v>
      </c>
    </row>
    <row r="4791" spans="1:14" x14ac:dyDescent="0.25">
      <c r="A4791" t="s">
        <v>8745</v>
      </c>
      <c r="B4791" t="s">
        <v>8746</v>
      </c>
      <c r="C4791" t="s">
        <v>56</v>
      </c>
      <c r="D4791" t="s">
        <v>21</v>
      </c>
      <c r="E4791">
        <v>99352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43353</v>
      </c>
      <c r="L4791" t="s">
        <v>26</v>
      </c>
      <c r="N4791" t="s">
        <v>24</v>
      </c>
    </row>
    <row r="4792" spans="1:14" x14ac:dyDescent="0.25">
      <c r="A4792" t="s">
        <v>8747</v>
      </c>
      <c r="B4792" t="s">
        <v>8748</v>
      </c>
      <c r="C4792" t="s">
        <v>132</v>
      </c>
      <c r="D4792" t="s">
        <v>21</v>
      </c>
      <c r="E4792">
        <v>99301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43353</v>
      </c>
      <c r="L4792" t="s">
        <v>26</v>
      </c>
      <c r="N4792" t="s">
        <v>24</v>
      </c>
    </row>
    <row r="4793" spans="1:14" x14ac:dyDescent="0.25">
      <c r="A4793" t="s">
        <v>2054</v>
      </c>
      <c r="B4793" t="s">
        <v>2055</v>
      </c>
      <c r="C4793" t="s">
        <v>358</v>
      </c>
      <c r="D4793" t="s">
        <v>21</v>
      </c>
      <c r="E4793">
        <v>99350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43353</v>
      </c>
      <c r="L4793" t="s">
        <v>26</v>
      </c>
      <c r="N4793" t="s">
        <v>24</v>
      </c>
    </row>
    <row r="4794" spans="1:14" x14ac:dyDescent="0.25">
      <c r="A4794" t="s">
        <v>2058</v>
      </c>
      <c r="B4794" t="s">
        <v>2059</v>
      </c>
      <c r="C4794" t="s">
        <v>358</v>
      </c>
      <c r="D4794" t="s">
        <v>21</v>
      </c>
      <c r="E4794">
        <v>99350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43353</v>
      </c>
      <c r="L4794" t="s">
        <v>26</v>
      </c>
      <c r="N4794" t="s">
        <v>24</v>
      </c>
    </row>
    <row r="4795" spans="1:14" x14ac:dyDescent="0.25">
      <c r="A4795" t="s">
        <v>7942</v>
      </c>
      <c r="B4795" t="s">
        <v>8749</v>
      </c>
      <c r="C4795" t="s">
        <v>1688</v>
      </c>
      <c r="D4795" t="s">
        <v>21</v>
      </c>
      <c r="E4795">
        <v>98198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43353</v>
      </c>
      <c r="L4795" t="s">
        <v>26</v>
      </c>
      <c r="N4795" t="s">
        <v>24</v>
      </c>
    </row>
    <row r="4796" spans="1:14" x14ac:dyDescent="0.25">
      <c r="A4796" t="s">
        <v>4064</v>
      </c>
      <c r="B4796" t="s">
        <v>8750</v>
      </c>
      <c r="C4796" t="s">
        <v>132</v>
      </c>
      <c r="D4796" t="s">
        <v>21</v>
      </c>
      <c r="E4796">
        <v>99301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43353</v>
      </c>
      <c r="L4796" t="s">
        <v>26</v>
      </c>
      <c r="N4796" t="s">
        <v>24</v>
      </c>
    </row>
    <row r="4797" spans="1:14" x14ac:dyDescent="0.25">
      <c r="A4797" t="s">
        <v>8751</v>
      </c>
      <c r="B4797" t="s">
        <v>8752</v>
      </c>
      <c r="C4797" t="s">
        <v>132</v>
      </c>
      <c r="D4797" t="s">
        <v>21</v>
      </c>
      <c r="E4797">
        <v>99301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43353</v>
      </c>
      <c r="L4797" t="s">
        <v>26</v>
      </c>
      <c r="N4797" t="s">
        <v>24</v>
      </c>
    </row>
    <row r="4798" spans="1:14" x14ac:dyDescent="0.25">
      <c r="A4798" t="s">
        <v>366</v>
      </c>
      <c r="B4798" t="s">
        <v>8753</v>
      </c>
      <c r="C4798" t="s">
        <v>56</v>
      </c>
      <c r="D4798" t="s">
        <v>21</v>
      </c>
      <c r="E4798">
        <v>99352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43353</v>
      </c>
      <c r="L4798" t="s">
        <v>26</v>
      </c>
      <c r="N4798" t="s">
        <v>24</v>
      </c>
    </row>
    <row r="4799" spans="1:14" x14ac:dyDescent="0.25">
      <c r="A4799" t="s">
        <v>8754</v>
      </c>
      <c r="B4799" t="s">
        <v>8755</v>
      </c>
      <c r="C4799" t="s">
        <v>236</v>
      </c>
      <c r="D4799" t="s">
        <v>21</v>
      </c>
      <c r="E4799">
        <v>98402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43353</v>
      </c>
      <c r="L4799" t="s">
        <v>26</v>
      </c>
      <c r="N4799" t="s">
        <v>24</v>
      </c>
    </row>
    <row r="4800" spans="1:14" x14ac:dyDescent="0.25">
      <c r="A4800" t="s">
        <v>4397</v>
      </c>
      <c r="B4800" t="s">
        <v>4398</v>
      </c>
      <c r="C4800" t="s">
        <v>4399</v>
      </c>
      <c r="D4800" t="s">
        <v>21</v>
      </c>
      <c r="E4800">
        <v>98110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43353</v>
      </c>
      <c r="L4800" t="s">
        <v>26</v>
      </c>
      <c r="N4800" t="s">
        <v>24</v>
      </c>
    </row>
    <row r="4801" spans="1:14" x14ac:dyDescent="0.25">
      <c r="A4801" t="s">
        <v>8756</v>
      </c>
      <c r="B4801" t="s">
        <v>8757</v>
      </c>
      <c r="C4801" t="s">
        <v>56</v>
      </c>
      <c r="D4801" t="s">
        <v>21</v>
      </c>
      <c r="E4801">
        <v>99352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43353</v>
      </c>
      <c r="L4801" t="s">
        <v>26</v>
      </c>
      <c r="N4801" t="s">
        <v>24</v>
      </c>
    </row>
    <row r="4802" spans="1:14" x14ac:dyDescent="0.25">
      <c r="A4802" t="s">
        <v>8758</v>
      </c>
      <c r="B4802" t="s">
        <v>8759</v>
      </c>
      <c r="C4802" t="s">
        <v>358</v>
      </c>
      <c r="D4802" t="s">
        <v>21</v>
      </c>
      <c r="E4802">
        <v>99350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43353</v>
      </c>
      <c r="L4802" t="s">
        <v>26</v>
      </c>
      <c r="N4802" t="s">
        <v>24</v>
      </c>
    </row>
    <row r="4803" spans="1:14" x14ac:dyDescent="0.25">
      <c r="A4803" t="s">
        <v>2070</v>
      </c>
      <c r="B4803" t="s">
        <v>2071</v>
      </c>
      <c r="C4803" t="s">
        <v>358</v>
      </c>
      <c r="D4803" t="s">
        <v>21</v>
      </c>
      <c r="E4803">
        <v>99350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43353</v>
      </c>
      <c r="L4803" t="s">
        <v>26</v>
      </c>
      <c r="N4803" t="s">
        <v>24</v>
      </c>
    </row>
    <row r="4804" spans="1:14" x14ac:dyDescent="0.25">
      <c r="A4804" t="s">
        <v>4792</v>
      </c>
      <c r="B4804" t="s">
        <v>4793</v>
      </c>
      <c r="C4804" t="s">
        <v>358</v>
      </c>
      <c r="D4804" t="s">
        <v>21</v>
      </c>
      <c r="E4804">
        <v>99350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43353</v>
      </c>
      <c r="L4804" t="s">
        <v>26</v>
      </c>
      <c r="N4804" t="s">
        <v>24</v>
      </c>
    </row>
    <row r="4805" spans="1:14" x14ac:dyDescent="0.25">
      <c r="A4805" t="s">
        <v>556</v>
      </c>
      <c r="B4805" t="s">
        <v>8760</v>
      </c>
      <c r="C4805" t="s">
        <v>1688</v>
      </c>
      <c r="D4805" t="s">
        <v>21</v>
      </c>
      <c r="E4805">
        <v>98198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43353</v>
      </c>
      <c r="L4805" t="s">
        <v>26</v>
      </c>
      <c r="N4805" t="s">
        <v>24</v>
      </c>
    </row>
    <row r="4806" spans="1:14" x14ac:dyDescent="0.25">
      <c r="A4806" t="s">
        <v>8761</v>
      </c>
      <c r="B4806" t="s">
        <v>8762</v>
      </c>
      <c r="C4806" t="s">
        <v>132</v>
      </c>
      <c r="D4806" t="s">
        <v>21</v>
      </c>
      <c r="E4806">
        <v>99301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43353</v>
      </c>
      <c r="L4806" t="s">
        <v>26</v>
      </c>
      <c r="N4806" t="s">
        <v>24</v>
      </c>
    </row>
    <row r="4807" spans="1:14" x14ac:dyDescent="0.25">
      <c r="A4807" t="s">
        <v>8763</v>
      </c>
      <c r="B4807" t="s">
        <v>8764</v>
      </c>
      <c r="C4807" t="s">
        <v>178</v>
      </c>
      <c r="D4807" t="s">
        <v>21</v>
      </c>
      <c r="E4807">
        <v>98944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43350</v>
      </c>
      <c r="L4807" t="s">
        <v>26</v>
      </c>
      <c r="N4807" t="s">
        <v>24</v>
      </c>
    </row>
    <row r="4808" spans="1:14" x14ac:dyDescent="0.25">
      <c r="A4808" t="s">
        <v>8765</v>
      </c>
      <c r="B4808" t="s">
        <v>8766</v>
      </c>
      <c r="C4808" t="s">
        <v>132</v>
      </c>
      <c r="D4808" t="s">
        <v>21</v>
      </c>
      <c r="E4808">
        <v>99301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43350</v>
      </c>
      <c r="L4808" t="s">
        <v>26</v>
      </c>
      <c r="N4808" t="s">
        <v>24</v>
      </c>
    </row>
    <row r="4809" spans="1:14" x14ac:dyDescent="0.25">
      <c r="A4809" t="s">
        <v>356</v>
      </c>
      <c r="B4809" t="s">
        <v>8767</v>
      </c>
      <c r="C4809" t="s">
        <v>178</v>
      </c>
      <c r="D4809" t="s">
        <v>21</v>
      </c>
      <c r="E4809">
        <v>98944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43350</v>
      </c>
      <c r="L4809" t="s">
        <v>26</v>
      </c>
      <c r="N4809" t="s">
        <v>24</v>
      </c>
    </row>
    <row r="4810" spans="1:14" x14ac:dyDescent="0.25">
      <c r="A4810" t="s">
        <v>8768</v>
      </c>
      <c r="B4810" t="s">
        <v>8769</v>
      </c>
      <c r="C4810" t="s">
        <v>261</v>
      </c>
      <c r="D4810" t="s">
        <v>21</v>
      </c>
      <c r="E4810">
        <v>99205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43350</v>
      </c>
      <c r="L4810" t="s">
        <v>26</v>
      </c>
      <c r="N4810" t="s">
        <v>24</v>
      </c>
    </row>
    <row r="4811" spans="1:14" x14ac:dyDescent="0.25">
      <c r="A4811" t="s">
        <v>4064</v>
      </c>
      <c r="B4811" t="s">
        <v>4065</v>
      </c>
      <c r="C4811" t="s">
        <v>178</v>
      </c>
      <c r="D4811" t="s">
        <v>21</v>
      </c>
      <c r="E4811">
        <v>98944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43350</v>
      </c>
      <c r="L4811" t="s">
        <v>26</v>
      </c>
      <c r="N4811" t="s">
        <v>24</v>
      </c>
    </row>
    <row r="4812" spans="1:14" x14ac:dyDescent="0.25">
      <c r="A4812" t="s">
        <v>3192</v>
      </c>
      <c r="B4812" t="s">
        <v>3193</v>
      </c>
      <c r="C4812" t="s">
        <v>407</v>
      </c>
      <c r="D4812" t="s">
        <v>21</v>
      </c>
      <c r="E4812">
        <v>98604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43350</v>
      </c>
      <c r="L4812" t="s">
        <v>26</v>
      </c>
      <c r="N4812" t="s">
        <v>24</v>
      </c>
    </row>
    <row r="4813" spans="1:14" x14ac:dyDescent="0.25">
      <c r="A4813" t="s">
        <v>3366</v>
      </c>
      <c r="B4813" t="s">
        <v>3367</v>
      </c>
      <c r="C4813" t="s">
        <v>34</v>
      </c>
      <c r="D4813" t="s">
        <v>21</v>
      </c>
      <c r="E4813">
        <v>98664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43350</v>
      </c>
      <c r="L4813" t="s">
        <v>26</v>
      </c>
      <c r="N4813" t="s">
        <v>24</v>
      </c>
    </row>
    <row r="4814" spans="1:14" x14ac:dyDescent="0.25">
      <c r="A4814" t="s">
        <v>8773</v>
      </c>
      <c r="B4814" t="s">
        <v>8774</v>
      </c>
      <c r="C4814" t="s">
        <v>261</v>
      </c>
      <c r="D4814" t="s">
        <v>21</v>
      </c>
      <c r="E4814">
        <v>99205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43349</v>
      </c>
      <c r="L4814" t="s">
        <v>26</v>
      </c>
      <c r="N4814" t="s">
        <v>24</v>
      </c>
    </row>
    <row r="4815" spans="1:14" x14ac:dyDescent="0.25">
      <c r="A4815" t="s">
        <v>8776</v>
      </c>
      <c r="B4815" t="s">
        <v>8777</v>
      </c>
      <c r="C4815" t="s">
        <v>261</v>
      </c>
      <c r="D4815" t="s">
        <v>21</v>
      </c>
      <c r="E4815">
        <v>99205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43349</v>
      </c>
      <c r="L4815" t="s">
        <v>26</v>
      </c>
      <c r="N4815" t="s">
        <v>24</v>
      </c>
    </row>
    <row r="4816" spans="1:14" x14ac:dyDescent="0.25">
      <c r="A4816" t="s">
        <v>4787</v>
      </c>
      <c r="B4816" t="s">
        <v>4788</v>
      </c>
      <c r="C4816" t="s">
        <v>34</v>
      </c>
      <c r="D4816" t="s">
        <v>21</v>
      </c>
      <c r="E4816">
        <v>98664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43349</v>
      </c>
      <c r="L4816" t="s">
        <v>26</v>
      </c>
      <c r="N4816" t="s">
        <v>24</v>
      </c>
    </row>
    <row r="4817" spans="1:14" x14ac:dyDescent="0.25">
      <c r="A4817" t="s">
        <v>8781</v>
      </c>
      <c r="B4817" t="s">
        <v>8782</v>
      </c>
      <c r="C4817" t="s">
        <v>178</v>
      </c>
      <c r="D4817" t="s">
        <v>21</v>
      </c>
      <c r="E4817">
        <v>98944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43349</v>
      </c>
      <c r="L4817" t="s">
        <v>26</v>
      </c>
      <c r="N4817" t="s">
        <v>24</v>
      </c>
    </row>
    <row r="4818" spans="1:14" x14ac:dyDescent="0.25">
      <c r="A4818" t="s">
        <v>3174</v>
      </c>
      <c r="B4818" t="s">
        <v>3175</v>
      </c>
      <c r="C4818" t="s">
        <v>3176</v>
      </c>
      <c r="D4818" t="s">
        <v>21</v>
      </c>
      <c r="E4818">
        <v>98629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43349</v>
      </c>
      <c r="L4818" t="s">
        <v>26</v>
      </c>
      <c r="N4818" t="s">
        <v>24</v>
      </c>
    </row>
    <row r="4819" spans="1:14" x14ac:dyDescent="0.25">
      <c r="A4819" t="s">
        <v>1852</v>
      </c>
      <c r="B4819" t="s">
        <v>1853</v>
      </c>
      <c r="C4819" t="s">
        <v>1177</v>
      </c>
      <c r="D4819" t="s">
        <v>21</v>
      </c>
      <c r="E4819">
        <v>98932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43349</v>
      </c>
      <c r="L4819" t="s">
        <v>26</v>
      </c>
      <c r="N4819" t="s">
        <v>24</v>
      </c>
    </row>
    <row r="4820" spans="1:14" x14ac:dyDescent="0.25">
      <c r="A4820" t="s">
        <v>2371</v>
      </c>
      <c r="B4820" t="s">
        <v>8064</v>
      </c>
      <c r="C4820" t="s">
        <v>261</v>
      </c>
      <c r="D4820" t="s">
        <v>21</v>
      </c>
      <c r="E4820">
        <v>99207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43349</v>
      </c>
      <c r="L4820" t="s">
        <v>26</v>
      </c>
      <c r="N4820" t="s">
        <v>24</v>
      </c>
    </row>
    <row r="4821" spans="1:14" x14ac:dyDescent="0.25">
      <c r="A4821" t="s">
        <v>356</v>
      </c>
      <c r="B4821" t="s">
        <v>8783</v>
      </c>
      <c r="C4821" t="s">
        <v>261</v>
      </c>
      <c r="D4821" t="s">
        <v>21</v>
      </c>
      <c r="E4821">
        <v>99205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43349</v>
      </c>
      <c r="L4821" t="s">
        <v>26</v>
      </c>
      <c r="N4821" t="s">
        <v>24</v>
      </c>
    </row>
    <row r="4822" spans="1:14" x14ac:dyDescent="0.25">
      <c r="A4822" t="s">
        <v>8784</v>
      </c>
      <c r="B4822" t="s">
        <v>8785</v>
      </c>
      <c r="C4822" t="s">
        <v>8786</v>
      </c>
      <c r="D4822" t="s">
        <v>21</v>
      </c>
      <c r="E4822">
        <v>98267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43349</v>
      </c>
      <c r="L4822" t="s">
        <v>26</v>
      </c>
      <c r="N4822" t="s">
        <v>24</v>
      </c>
    </row>
    <row r="4823" spans="1:14" x14ac:dyDescent="0.25">
      <c r="A4823" t="s">
        <v>852</v>
      </c>
      <c r="B4823" t="s">
        <v>8788</v>
      </c>
      <c r="C4823" t="s">
        <v>37</v>
      </c>
      <c r="D4823" t="s">
        <v>21</v>
      </c>
      <c r="E4823">
        <v>99336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43349</v>
      </c>
      <c r="L4823" t="s">
        <v>26</v>
      </c>
      <c r="N4823" t="s">
        <v>24</v>
      </c>
    </row>
    <row r="4824" spans="1:14" x14ac:dyDescent="0.25">
      <c r="A4824" t="s">
        <v>2948</v>
      </c>
      <c r="B4824" t="s">
        <v>2949</v>
      </c>
      <c r="C4824" t="s">
        <v>1177</v>
      </c>
      <c r="D4824" t="s">
        <v>21</v>
      </c>
      <c r="E4824">
        <v>98932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43349</v>
      </c>
      <c r="L4824" t="s">
        <v>26</v>
      </c>
      <c r="N4824" t="s">
        <v>24</v>
      </c>
    </row>
    <row r="4825" spans="1:14" x14ac:dyDescent="0.25">
      <c r="A4825" t="s">
        <v>2904</v>
      </c>
      <c r="B4825" t="s">
        <v>8789</v>
      </c>
      <c r="C4825" t="s">
        <v>261</v>
      </c>
      <c r="D4825" t="s">
        <v>21</v>
      </c>
      <c r="E4825">
        <v>99205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43349</v>
      </c>
      <c r="L4825" t="s">
        <v>26</v>
      </c>
      <c r="N4825" t="s">
        <v>24</v>
      </c>
    </row>
    <row r="4826" spans="1:14" x14ac:dyDescent="0.25">
      <c r="A4826" t="s">
        <v>8790</v>
      </c>
      <c r="B4826" t="s">
        <v>8791</v>
      </c>
      <c r="C4826" t="s">
        <v>178</v>
      </c>
      <c r="D4826" t="s">
        <v>21</v>
      </c>
      <c r="E4826">
        <v>98944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43349</v>
      </c>
      <c r="L4826" t="s">
        <v>26</v>
      </c>
      <c r="N4826" t="s">
        <v>24</v>
      </c>
    </row>
    <row r="4827" spans="1:14" x14ac:dyDescent="0.25">
      <c r="A4827" t="s">
        <v>829</v>
      </c>
      <c r="B4827" t="s">
        <v>830</v>
      </c>
      <c r="C4827" t="s">
        <v>178</v>
      </c>
      <c r="D4827" t="s">
        <v>21</v>
      </c>
      <c r="E4827">
        <v>98944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43349</v>
      </c>
      <c r="L4827" t="s">
        <v>26</v>
      </c>
      <c r="N4827" t="s">
        <v>24</v>
      </c>
    </row>
    <row r="4828" spans="1:14" x14ac:dyDescent="0.25">
      <c r="A4828" t="s">
        <v>928</v>
      </c>
      <c r="B4828" t="s">
        <v>8792</v>
      </c>
      <c r="C4828" t="s">
        <v>178</v>
      </c>
      <c r="D4828" t="s">
        <v>21</v>
      </c>
      <c r="E4828">
        <v>98944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43349</v>
      </c>
      <c r="L4828" t="s">
        <v>26</v>
      </c>
      <c r="N4828" t="s">
        <v>24</v>
      </c>
    </row>
    <row r="4829" spans="1:14" x14ac:dyDescent="0.25">
      <c r="A4829" t="s">
        <v>4518</v>
      </c>
      <c r="B4829" t="s">
        <v>4519</v>
      </c>
      <c r="C4829" t="s">
        <v>3189</v>
      </c>
      <c r="D4829" t="s">
        <v>21</v>
      </c>
      <c r="E4829">
        <v>98675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43349</v>
      </c>
      <c r="L4829" t="s">
        <v>26</v>
      </c>
      <c r="N4829" t="s">
        <v>24</v>
      </c>
    </row>
    <row r="4830" spans="1:14" x14ac:dyDescent="0.25">
      <c r="A4830" t="s">
        <v>8794</v>
      </c>
      <c r="B4830" t="s">
        <v>8795</v>
      </c>
      <c r="C4830" t="s">
        <v>261</v>
      </c>
      <c r="D4830" t="s">
        <v>21</v>
      </c>
      <c r="E4830">
        <v>99202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43349</v>
      </c>
      <c r="L4830" t="s">
        <v>26</v>
      </c>
      <c r="N4830" t="s">
        <v>24</v>
      </c>
    </row>
    <row r="4831" spans="1:14" x14ac:dyDescent="0.25">
      <c r="A4831" t="s">
        <v>4066</v>
      </c>
      <c r="B4831" t="s">
        <v>4067</v>
      </c>
      <c r="C4831" t="s">
        <v>178</v>
      </c>
      <c r="D4831" t="s">
        <v>21</v>
      </c>
      <c r="E4831">
        <v>98944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43349</v>
      </c>
      <c r="L4831" t="s">
        <v>26</v>
      </c>
      <c r="N4831" t="s">
        <v>24</v>
      </c>
    </row>
    <row r="4832" spans="1:14" x14ac:dyDescent="0.25">
      <c r="A4832" t="s">
        <v>194</v>
      </c>
      <c r="B4832" t="s">
        <v>8796</v>
      </c>
      <c r="C4832" t="s">
        <v>8786</v>
      </c>
      <c r="D4832" t="s">
        <v>21</v>
      </c>
      <c r="E4832">
        <v>98267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43349</v>
      </c>
      <c r="L4832" t="s">
        <v>26</v>
      </c>
      <c r="N4832" t="s">
        <v>24</v>
      </c>
    </row>
    <row r="4833" spans="1:14" x14ac:dyDescent="0.25">
      <c r="A4833" t="s">
        <v>8797</v>
      </c>
      <c r="B4833" t="s">
        <v>8798</v>
      </c>
      <c r="C4833" t="s">
        <v>261</v>
      </c>
      <c r="D4833" t="s">
        <v>21</v>
      </c>
      <c r="E4833">
        <v>99202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43349</v>
      </c>
      <c r="L4833" t="s">
        <v>26</v>
      </c>
      <c r="N4833" t="s">
        <v>24</v>
      </c>
    </row>
    <row r="4834" spans="1:14" x14ac:dyDescent="0.25">
      <c r="A4834" t="s">
        <v>3187</v>
      </c>
      <c r="B4834" t="s">
        <v>3188</v>
      </c>
      <c r="C4834" t="s">
        <v>3189</v>
      </c>
      <c r="D4834" t="s">
        <v>21</v>
      </c>
      <c r="E4834">
        <v>98675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43349</v>
      </c>
      <c r="L4834" t="s">
        <v>26</v>
      </c>
      <c r="N4834" t="s">
        <v>24</v>
      </c>
    </row>
    <row r="4835" spans="1:14" x14ac:dyDescent="0.25">
      <c r="A4835" t="s">
        <v>6823</v>
      </c>
      <c r="B4835" t="s">
        <v>8799</v>
      </c>
      <c r="C4835" t="s">
        <v>261</v>
      </c>
      <c r="D4835" t="s">
        <v>21</v>
      </c>
      <c r="E4835">
        <v>99202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43349</v>
      </c>
      <c r="L4835" t="s">
        <v>26</v>
      </c>
      <c r="N4835" t="s">
        <v>24</v>
      </c>
    </row>
    <row r="4836" spans="1:14" x14ac:dyDescent="0.25">
      <c r="A4836" t="s">
        <v>8405</v>
      </c>
      <c r="B4836" t="s">
        <v>8802</v>
      </c>
      <c r="C4836" t="s">
        <v>261</v>
      </c>
      <c r="D4836" t="s">
        <v>21</v>
      </c>
      <c r="E4836">
        <v>99207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43349</v>
      </c>
      <c r="L4836" t="s">
        <v>26</v>
      </c>
      <c r="N4836" t="s">
        <v>24</v>
      </c>
    </row>
    <row r="4837" spans="1:14" x14ac:dyDescent="0.25">
      <c r="A4837" t="s">
        <v>2455</v>
      </c>
      <c r="B4837" t="s">
        <v>8803</v>
      </c>
      <c r="C4837" t="s">
        <v>630</v>
      </c>
      <c r="D4837" t="s">
        <v>21</v>
      </c>
      <c r="E4837">
        <v>98237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43349</v>
      </c>
      <c r="L4837" t="s">
        <v>26</v>
      </c>
      <c r="N4837" t="s">
        <v>24</v>
      </c>
    </row>
    <row r="4838" spans="1:14" x14ac:dyDescent="0.25">
      <c r="A4838" t="s">
        <v>291</v>
      </c>
      <c r="B4838" t="s">
        <v>4192</v>
      </c>
      <c r="C4838" t="s">
        <v>20</v>
      </c>
      <c r="D4838" t="s">
        <v>21</v>
      </c>
      <c r="E4838">
        <v>98125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43349</v>
      </c>
      <c r="L4838" t="s">
        <v>26</v>
      </c>
      <c r="N4838" t="s">
        <v>24</v>
      </c>
    </row>
    <row r="4839" spans="1:14" x14ac:dyDescent="0.25">
      <c r="A4839" t="s">
        <v>2135</v>
      </c>
      <c r="B4839" t="s">
        <v>2136</v>
      </c>
      <c r="C4839" t="s">
        <v>178</v>
      </c>
      <c r="D4839" t="s">
        <v>21</v>
      </c>
      <c r="E4839">
        <v>98944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43349</v>
      </c>
      <c r="L4839" t="s">
        <v>26</v>
      </c>
      <c r="N4839" t="s">
        <v>24</v>
      </c>
    </row>
    <row r="4840" spans="1:14" x14ac:dyDescent="0.25">
      <c r="A4840" t="s">
        <v>77</v>
      </c>
      <c r="B4840" t="s">
        <v>4794</v>
      </c>
      <c r="C4840" t="s">
        <v>407</v>
      </c>
      <c r="D4840" t="s">
        <v>21</v>
      </c>
      <c r="E4840">
        <v>98604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43349</v>
      </c>
      <c r="L4840" t="s">
        <v>26</v>
      </c>
      <c r="N4840" t="s">
        <v>24</v>
      </c>
    </row>
    <row r="4841" spans="1:14" x14ac:dyDescent="0.25">
      <c r="A4841" t="s">
        <v>77</v>
      </c>
      <c r="B4841" t="s">
        <v>8806</v>
      </c>
      <c r="C4841" t="s">
        <v>37</v>
      </c>
      <c r="D4841" t="s">
        <v>21</v>
      </c>
      <c r="E4841">
        <v>99336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43349</v>
      </c>
      <c r="L4841" t="s">
        <v>26</v>
      </c>
      <c r="N4841" t="s">
        <v>24</v>
      </c>
    </row>
    <row r="4842" spans="1:14" x14ac:dyDescent="0.25">
      <c r="A4842" t="s">
        <v>1143</v>
      </c>
      <c r="B4842" t="s">
        <v>8808</v>
      </c>
      <c r="C4842" t="s">
        <v>261</v>
      </c>
      <c r="D4842" t="s">
        <v>21</v>
      </c>
      <c r="E4842">
        <v>99205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43349</v>
      </c>
      <c r="L4842" t="s">
        <v>26</v>
      </c>
      <c r="N4842" t="s">
        <v>24</v>
      </c>
    </row>
    <row r="4843" spans="1:14" x14ac:dyDescent="0.25">
      <c r="A4843" t="s">
        <v>5424</v>
      </c>
      <c r="B4843" t="s">
        <v>5425</v>
      </c>
      <c r="C4843" t="s">
        <v>178</v>
      </c>
      <c r="D4843" t="s">
        <v>21</v>
      </c>
      <c r="E4843">
        <v>98944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43349</v>
      </c>
      <c r="L4843" t="s">
        <v>26</v>
      </c>
      <c r="N4843" t="s">
        <v>24</v>
      </c>
    </row>
    <row r="4844" spans="1:14" x14ac:dyDescent="0.25">
      <c r="A4844" t="s">
        <v>8809</v>
      </c>
      <c r="B4844" t="s">
        <v>8810</v>
      </c>
      <c r="C4844" t="s">
        <v>37</v>
      </c>
      <c r="D4844" t="s">
        <v>21</v>
      </c>
      <c r="E4844">
        <v>99337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43348</v>
      </c>
      <c r="L4844" t="s">
        <v>26</v>
      </c>
      <c r="N4844" t="s">
        <v>24</v>
      </c>
    </row>
    <row r="4845" spans="1:14" x14ac:dyDescent="0.25">
      <c r="A4845" t="s">
        <v>8811</v>
      </c>
      <c r="B4845" t="s">
        <v>8812</v>
      </c>
      <c r="C4845" t="s">
        <v>261</v>
      </c>
      <c r="D4845" t="s">
        <v>21</v>
      </c>
      <c r="E4845">
        <v>99218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43348</v>
      </c>
      <c r="L4845" t="s">
        <v>26</v>
      </c>
      <c r="N4845" t="s">
        <v>24</v>
      </c>
    </row>
    <row r="4846" spans="1:14" x14ac:dyDescent="0.25">
      <c r="A4846" t="s">
        <v>4207</v>
      </c>
      <c r="B4846" t="s">
        <v>4208</v>
      </c>
      <c r="C4846" t="s">
        <v>20</v>
      </c>
      <c r="D4846" t="s">
        <v>21</v>
      </c>
      <c r="E4846">
        <v>98125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43348</v>
      </c>
      <c r="L4846" t="s">
        <v>26</v>
      </c>
      <c r="N4846" t="s">
        <v>24</v>
      </c>
    </row>
    <row r="4847" spans="1:14" x14ac:dyDescent="0.25">
      <c r="A4847" t="s">
        <v>8813</v>
      </c>
      <c r="B4847" t="s">
        <v>8814</v>
      </c>
      <c r="C4847" t="s">
        <v>261</v>
      </c>
      <c r="D4847" t="s">
        <v>21</v>
      </c>
      <c r="E4847">
        <v>99205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43348</v>
      </c>
      <c r="L4847" t="s">
        <v>26</v>
      </c>
      <c r="N4847" t="s">
        <v>24</v>
      </c>
    </row>
    <row r="4848" spans="1:14" x14ac:dyDescent="0.25">
      <c r="A4848" t="s">
        <v>3826</v>
      </c>
      <c r="B4848" t="s">
        <v>3827</v>
      </c>
      <c r="C4848" t="s">
        <v>20</v>
      </c>
      <c r="D4848" t="s">
        <v>21</v>
      </c>
      <c r="E4848">
        <v>98125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43348</v>
      </c>
      <c r="L4848" t="s">
        <v>26</v>
      </c>
      <c r="N4848" t="s">
        <v>24</v>
      </c>
    </row>
    <row r="4849" spans="1:14" x14ac:dyDescent="0.25">
      <c r="A4849" t="s">
        <v>8815</v>
      </c>
      <c r="B4849" t="s">
        <v>8816</v>
      </c>
      <c r="C4849" t="s">
        <v>37</v>
      </c>
      <c r="D4849" t="s">
        <v>21</v>
      </c>
      <c r="E4849">
        <v>99336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43348</v>
      </c>
      <c r="L4849" t="s">
        <v>26</v>
      </c>
      <c r="N4849" t="s">
        <v>24</v>
      </c>
    </row>
    <row r="4850" spans="1:14" x14ac:dyDescent="0.25">
      <c r="A4850" t="s">
        <v>8817</v>
      </c>
      <c r="B4850" t="s">
        <v>8818</v>
      </c>
      <c r="C4850" t="s">
        <v>37</v>
      </c>
      <c r="D4850" t="s">
        <v>21</v>
      </c>
      <c r="E4850">
        <v>99336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43348</v>
      </c>
      <c r="L4850" t="s">
        <v>26</v>
      </c>
      <c r="N4850" t="s">
        <v>24</v>
      </c>
    </row>
    <row r="4851" spans="1:14" x14ac:dyDescent="0.25">
      <c r="A4851" t="s">
        <v>35</v>
      </c>
      <c r="B4851" t="s">
        <v>36</v>
      </c>
      <c r="C4851" t="s">
        <v>37</v>
      </c>
      <c r="D4851" t="s">
        <v>21</v>
      </c>
      <c r="E4851">
        <v>99336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43348</v>
      </c>
      <c r="L4851" t="s">
        <v>26</v>
      </c>
      <c r="N4851" t="s">
        <v>24</v>
      </c>
    </row>
    <row r="4852" spans="1:14" x14ac:dyDescent="0.25">
      <c r="A4852" t="s">
        <v>3830</v>
      </c>
      <c r="B4852" t="s">
        <v>3831</v>
      </c>
      <c r="C4852" t="s">
        <v>20</v>
      </c>
      <c r="D4852" t="s">
        <v>21</v>
      </c>
      <c r="E4852">
        <v>98125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43348</v>
      </c>
      <c r="L4852" t="s">
        <v>26</v>
      </c>
      <c r="N4852" t="s">
        <v>24</v>
      </c>
    </row>
    <row r="4853" spans="1:14" x14ac:dyDescent="0.25">
      <c r="A4853" t="s">
        <v>111</v>
      </c>
      <c r="B4853" t="s">
        <v>3832</v>
      </c>
      <c r="C4853" t="s">
        <v>20</v>
      </c>
      <c r="D4853" t="s">
        <v>21</v>
      </c>
      <c r="E4853">
        <v>98125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43348</v>
      </c>
      <c r="L4853" t="s">
        <v>26</v>
      </c>
      <c r="N4853" t="s">
        <v>24</v>
      </c>
    </row>
    <row r="4854" spans="1:14" x14ac:dyDescent="0.25">
      <c r="A4854" t="s">
        <v>8819</v>
      </c>
      <c r="B4854" t="s">
        <v>8820</v>
      </c>
      <c r="C4854" t="s">
        <v>56</v>
      </c>
      <c r="D4854" t="s">
        <v>21</v>
      </c>
      <c r="E4854">
        <v>99352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43348</v>
      </c>
      <c r="L4854" t="s">
        <v>26</v>
      </c>
      <c r="N4854" t="s">
        <v>24</v>
      </c>
    </row>
    <row r="4855" spans="1:14" x14ac:dyDescent="0.25">
      <c r="A4855" t="s">
        <v>8821</v>
      </c>
      <c r="B4855" t="s">
        <v>8822</v>
      </c>
      <c r="C4855" t="s">
        <v>261</v>
      </c>
      <c r="D4855" t="s">
        <v>21</v>
      </c>
      <c r="E4855">
        <v>99208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43348</v>
      </c>
      <c r="L4855" t="s">
        <v>26</v>
      </c>
      <c r="N4855" t="s">
        <v>24</v>
      </c>
    </row>
    <row r="4856" spans="1:14" x14ac:dyDescent="0.25">
      <c r="A4856" t="s">
        <v>5631</v>
      </c>
      <c r="B4856" t="s">
        <v>5632</v>
      </c>
      <c r="C4856" t="s">
        <v>142</v>
      </c>
      <c r="D4856" t="s">
        <v>21</v>
      </c>
      <c r="E4856">
        <v>98908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43348</v>
      </c>
      <c r="L4856" t="s">
        <v>26</v>
      </c>
      <c r="N4856" t="s">
        <v>24</v>
      </c>
    </row>
    <row r="4857" spans="1:14" x14ac:dyDescent="0.25">
      <c r="A4857" t="s">
        <v>2371</v>
      </c>
      <c r="B4857" t="s">
        <v>8823</v>
      </c>
      <c r="C4857" t="s">
        <v>37</v>
      </c>
      <c r="D4857" t="s">
        <v>21</v>
      </c>
      <c r="E4857">
        <v>99336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43348</v>
      </c>
      <c r="L4857" t="s">
        <v>26</v>
      </c>
      <c r="N4857" t="s">
        <v>24</v>
      </c>
    </row>
    <row r="4858" spans="1:14" x14ac:dyDescent="0.25">
      <c r="A4858" t="s">
        <v>138</v>
      </c>
      <c r="B4858" t="s">
        <v>8824</v>
      </c>
      <c r="C4858" t="s">
        <v>37</v>
      </c>
      <c r="D4858" t="s">
        <v>21</v>
      </c>
      <c r="E4858">
        <v>99336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43348</v>
      </c>
      <c r="L4858" t="s">
        <v>26</v>
      </c>
      <c r="N4858" t="s">
        <v>24</v>
      </c>
    </row>
    <row r="4859" spans="1:14" x14ac:dyDescent="0.25">
      <c r="A4859" t="s">
        <v>3922</v>
      </c>
      <c r="B4859" t="s">
        <v>3923</v>
      </c>
      <c r="C4859" t="s">
        <v>20</v>
      </c>
      <c r="D4859" t="s">
        <v>21</v>
      </c>
      <c r="E4859">
        <v>98125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43348</v>
      </c>
      <c r="L4859" t="s">
        <v>26</v>
      </c>
      <c r="N4859" t="s">
        <v>24</v>
      </c>
    </row>
    <row r="4860" spans="1:14" x14ac:dyDescent="0.25">
      <c r="A4860" t="s">
        <v>8825</v>
      </c>
      <c r="B4860" t="s">
        <v>1502</v>
      </c>
      <c r="C4860" t="s">
        <v>20</v>
      </c>
      <c r="D4860" t="s">
        <v>21</v>
      </c>
      <c r="E4860">
        <v>98125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43348</v>
      </c>
      <c r="L4860" t="s">
        <v>26</v>
      </c>
      <c r="N4860" t="s">
        <v>24</v>
      </c>
    </row>
    <row r="4861" spans="1:14" x14ac:dyDescent="0.25">
      <c r="A4861" t="s">
        <v>54</v>
      </c>
      <c r="B4861" t="s">
        <v>8826</v>
      </c>
      <c r="C4861" t="s">
        <v>37</v>
      </c>
      <c r="D4861" t="s">
        <v>21</v>
      </c>
      <c r="E4861">
        <v>99336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43348</v>
      </c>
      <c r="L4861" t="s">
        <v>26</v>
      </c>
      <c r="N4861" t="s">
        <v>24</v>
      </c>
    </row>
    <row r="4862" spans="1:14" x14ac:dyDescent="0.25">
      <c r="A4862" t="s">
        <v>3924</v>
      </c>
      <c r="B4862" t="s">
        <v>3925</v>
      </c>
      <c r="C4862" t="s">
        <v>20</v>
      </c>
      <c r="D4862" t="s">
        <v>21</v>
      </c>
      <c r="E4862">
        <v>98125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43348</v>
      </c>
      <c r="L4862" t="s">
        <v>26</v>
      </c>
      <c r="N4862" t="s">
        <v>24</v>
      </c>
    </row>
    <row r="4863" spans="1:14" x14ac:dyDescent="0.25">
      <c r="A4863" t="s">
        <v>8827</v>
      </c>
      <c r="B4863" t="s">
        <v>8828</v>
      </c>
      <c r="C4863" t="s">
        <v>8829</v>
      </c>
      <c r="D4863" t="s">
        <v>21</v>
      </c>
      <c r="E4863">
        <v>98235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43348</v>
      </c>
      <c r="L4863" t="s">
        <v>26</v>
      </c>
      <c r="N4863" t="s">
        <v>24</v>
      </c>
    </row>
    <row r="4864" spans="1:14" x14ac:dyDescent="0.25">
      <c r="A4864" t="s">
        <v>8830</v>
      </c>
      <c r="B4864" t="s">
        <v>8831</v>
      </c>
      <c r="C4864" t="s">
        <v>37</v>
      </c>
      <c r="D4864" t="s">
        <v>21</v>
      </c>
      <c r="E4864">
        <v>99336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43348</v>
      </c>
      <c r="L4864" t="s">
        <v>26</v>
      </c>
      <c r="N4864" t="s">
        <v>24</v>
      </c>
    </row>
    <row r="4865" spans="1:14" x14ac:dyDescent="0.25">
      <c r="A4865" t="s">
        <v>8832</v>
      </c>
      <c r="B4865" t="s">
        <v>8833</v>
      </c>
      <c r="C4865" t="s">
        <v>261</v>
      </c>
      <c r="D4865" t="s">
        <v>21</v>
      </c>
      <c r="E4865">
        <v>99205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43348</v>
      </c>
      <c r="L4865" t="s">
        <v>26</v>
      </c>
      <c r="N4865" t="s">
        <v>24</v>
      </c>
    </row>
    <row r="4866" spans="1:14" x14ac:dyDescent="0.25">
      <c r="A4866" t="s">
        <v>3937</v>
      </c>
      <c r="B4866" t="s">
        <v>3938</v>
      </c>
      <c r="C4866" t="s">
        <v>20</v>
      </c>
      <c r="D4866" t="s">
        <v>21</v>
      </c>
      <c r="E4866">
        <v>98125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43348</v>
      </c>
      <c r="L4866" t="s">
        <v>26</v>
      </c>
      <c r="N4866" t="s">
        <v>24</v>
      </c>
    </row>
    <row r="4867" spans="1:14" x14ac:dyDescent="0.25">
      <c r="A4867" t="s">
        <v>683</v>
      </c>
      <c r="B4867" t="s">
        <v>8834</v>
      </c>
      <c r="C4867" t="s">
        <v>20</v>
      </c>
      <c r="D4867" t="s">
        <v>21</v>
      </c>
      <c r="E4867">
        <v>98178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43348</v>
      </c>
      <c r="L4867" t="s">
        <v>26</v>
      </c>
      <c r="N4867" t="s">
        <v>24</v>
      </c>
    </row>
    <row r="4868" spans="1:14" x14ac:dyDescent="0.25">
      <c r="A4868" t="s">
        <v>8835</v>
      </c>
      <c r="B4868" t="s">
        <v>8836</v>
      </c>
      <c r="C4868" t="s">
        <v>630</v>
      </c>
      <c r="D4868" t="s">
        <v>21</v>
      </c>
      <c r="E4868">
        <v>98237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43348</v>
      </c>
      <c r="L4868" t="s">
        <v>26</v>
      </c>
      <c r="N4868" t="s">
        <v>24</v>
      </c>
    </row>
    <row r="4869" spans="1:14" x14ac:dyDescent="0.25">
      <c r="A4869" t="s">
        <v>8837</v>
      </c>
      <c r="B4869" t="s">
        <v>8838</v>
      </c>
      <c r="C4869" t="s">
        <v>261</v>
      </c>
      <c r="D4869" t="s">
        <v>21</v>
      </c>
      <c r="E4869">
        <v>99205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43348</v>
      </c>
      <c r="L4869" t="s">
        <v>26</v>
      </c>
      <c r="N4869" t="s">
        <v>24</v>
      </c>
    </row>
    <row r="4870" spans="1:14" x14ac:dyDescent="0.25">
      <c r="A4870" t="s">
        <v>4031</v>
      </c>
      <c r="B4870" t="s">
        <v>5618</v>
      </c>
      <c r="C4870" t="s">
        <v>142</v>
      </c>
      <c r="D4870" t="s">
        <v>21</v>
      </c>
      <c r="E4870">
        <v>98902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43348</v>
      </c>
      <c r="L4870" t="s">
        <v>26</v>
      </c>
      <c r="N4870" t="s">
        <v>24</v>
      </c>
    </row>
    <row r="4871" spans="1:14" x14ac:dyDescent="0.25">
      <c r="A4871" t="s">
        <v>2321</v>
      </c>
      <c r="B4871" t="s">
        <v>2322</v>
      </c>
      <c r="C4871" t="s">
        <v>2323</v>
      </c>
      <c r="D4871" t="s">
        <v>21</v>
      </c>
      <c r="E4871">
        <v>98283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43348</v>
      </c>
      <c r="L4871" t="s">
        <v>26</v>
      </c>
      <c r="N4871" t="s">
        <v>24</v>
      </c>
    </row>
    <row r="4872" spans="1:14" x14ac:dyDescent="0.25">
      <c r="A4872" t="s">
        <v>8839</v>
      </c>
      <c r="B4872" t="s">
        <v>8840</v>
      </c>
      <c r="C4872" t="s">
        <v>20</v>
      </c>
      <c r="D4872" t="s">
        <v>21</v>
      </c>
      <c r="E4872">
        <v>98178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43348</v>
      </c>
      <c r="L4872" t="s">
        <v>26</v>
      </c>
      <c r="N4872" t="s">
        <v>24</v>
      </c>
    </row>
    <row r="4873" spans="1:14" x14ac:dyDescent="0.25">
      <c r="A4873" t="s">
        <v>3943</v>
      </c>
      <c r="B4873" t="s">
        <v>3944</v>
      </c>
      <c r="C4873" t="s">
        <v>20</v>
      </c>
      <c r="D4873" t="s">
        <v>21</v>
      </c>
      <c r="E4873">
        <v>98125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43348</v>
      </c>
      <c r="L4873" t="s">
        <v>26</v>
      </c>
      <c r="N4873" t="s">
        <v>24</v>
      </c>
    </row>
    <row r="4874" spans="1:14" x14ac:dyDescent="0.25">
      <c r="A4874" t="s">
        <v>3474</v>
      </c>
      <c r="B4874" t="s">
        <v>8841</v>
      </c>
      <c r="C4874" t="s">
        <v>261</v>
      </c>
      <c r="D4874" t="s">
        <v>21</v>
      </c>
      <c r="E4874">
        <v>99205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43348</v>
      </c>
      <c r="L4874" t="s">
        <v>26</v>
      </c>
      <c r="N4874" t="s">
        <v>24</v>
      </c>
    </row>
    <row r="4875" spans="1:14" x14ac:dyDescent="0.25">
      <c r="A4875" t="s">
        <v>3858</v>
      </c>
      <c r="B4875" t="s">
        <v>3859</v>
      </c>
      <c r="C4875" t="s">
        <v>20</v>
      </c>
      <c r="D4875" t="s">
        <v>21</v>
      </c>
      <c r="E4875">
        <v>98125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43348</v>
      </c>
      <c r="L4875" t="s">
        <v>26</v>
      </c>
      <c r="N4875" t="s">
        <v>24</v>
      </c>
    </row>
    <row r="4876" spans="1:14" x14ac:dyDescent="0.25">
      <c r="A4876" t="s">
        <v>77</v>
      </c>
      <c r="B4876" t="s">
        <v>3863</v>
      </c>
      <c r="C4876" t="s">
        <v>20</v>
      </c>
      <c r="D4876" t="s">
        <v>21</v>
      </c>
      <c r="E4876">
        <v>98125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43348</v>
      </c>
      <c r="L4876" t="s">
        <v>26</v>
      </c>
      <c r="N4876" t="s">
        <v>24</v>
      </c>
    </row>
    <row r="4877" spans="1:14" x14ac:dyDescent="0.25">
      <c r="A4877" t="s">
        <v>77</v>
      </c>
      <c r="B4877" t="s">
        <v>8842</v>
      </c>
      <c r="C4877" t="s">
        <v>261</v>
      </c>
      <c r="D4877" t="s">
        <v>21</v>
      </c>
      <c r="E4877">
        <v>99218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43348</v>
      </c>
      <c r="L4877" t="s">
        <v>26</v>
      </c>
      <c r="N4877" t="s">
        <v>24</v>
      </c>
    </row>
    <row r="4878" spans="1:14" x14ac:dyDescent="0.25">
      <c r="A4878" t="s">
        <v>4536</v>
      </c>
      <c r="B4878" t="s">
        <v>4537</v>
      </c>
      <c r="C4878" t="s">
        <v>142</v>
      </c>
      <c r="D4878" t="s">
        <v>21</v>
      </c>
      <c r="E4878">
        <v>98908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43347</v>
      </c>
      <c r="L4878" t="s">
        <v>26</v>
      </c>
      <c r="N4878" t="s">
        <v>24</v>
      </c>
    </row>
    <row r="4879" spans="1:14" x14ac:dyDescent="0.25">
      <c r="A4879" t="s">
        <v>8843</v>
      </c>
      <c r="B4879" t="s">
        <v>8844</v>
      </c>
      <c r="C4879" t="s">
        <v>20</v>
      </c>
      <c r="D4879" t="s">
        <v>21</v>
      </c>
      <c r="E4879">
        <v>98121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43347</v>
      </c>
      <c r="L4879" t="s">
        <v>26</v>
      </c>
      <c r="N4879" t="s">
        <v>24</v>
      </c>
    </row>
    <row r="4880" spans="1:14" x14ac:dyDescent="0.25">
      <c r="A4880" t="s">
        <v>6178</v>
      </c>
      <c r="B4880" t="s">
        <v>6179</v>
      </c>
      <c r="C4880" t="s">
        <v>142</v>
      </c>
      <c r="D4880" t="s">
        <v>21</v>
      </c>
      <c r="E4880">
        <v>98902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43347</v>
      </c>
      <c r="L4880" t="s">
        <v>26</v>
      </c>
      <c r="N4880" t="s">
        <v>24</v>
      </c>
    </row>
    <row r="4881" spans="1:14" x14ac:dyDescent="0.25">
      <c r="A4881" t="s">
        <v>8845</v>
      </c>
      <c r="B4881" t="s">
        <v>8846</v>
      </c>
      <c r="C4881" t="s">
        <v>20</v>
      </c>
      <c r="D4881" t="s">
        <v>21</v>
      </c>
      <c r="E4881">
        <v>98178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43347</v>
      </c>
      <c r="L4881" t="s">
        <v>26</v>
      </c>
      <c r="N4881" t="s">
        <v>24</v>
      </c>
    </row>
    <row r="4882" spans="1:14" x14ac:dyDescent="0.25">
      <c r="A4882" t="s">
        <v>8847</v>
      </c>
      <c r="B4882" t="s">
        <v>8848</v>
      </c>
      <c r="C4882" t="s">
        <v>20</v>
      </c>
      <c r="D4882" t="s">
        <v>21</v>
      </c>
      <c r="E4882">
        <v>98168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43347</v>
      </c>
      <c r="L4882" t="s">
        <v>26</v>
      </c>
      <c r="N4882" t="s">
        <v>24</v>
      </c>
    </row>
    <row r="4883" spans="1:14" x14ac:dyDescent="0.25">
      <c r="A4883" t="s">
        <v>3085</v>
      </c>
      <c r="B4883" t="s">
        <v>3086</v>
      </c>
      <c r="C4883" t="s">
        <v>1152</v>
      </c>
      <c r="D4883" t="s">
        <v>21</v>
      </c>
      <c r="E4883">
        <v>98903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43347</v>
      </c>
      <c r="L4883" t="s">
        <v>26</v>
      </c>
      <c r="N4883" t="s">
        <v>24</v>
      </c>
    </row>
    <row r="4884" spans="1:14" x14ac:dyDescent="0.25">
      <c r="A4884" t="s">
        <v>111</v>
      </c>
      <c r="B4884" t="s">
        <v>8849</v>
      </c>
      <c r="C4884" t="s">
        <v>20</v>
      </c>
      <c r="D4884" t="s">
        <v>21</v>
      </c>
      <c r="E4884">
        <v>98168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43347</v>
      </c>
      <c r="L4884" t="s">
        <v>26</v>
      </c>
      <c r="N4884" t="s">
        <v>24</v>
      </c>
    </row>
    <row r="4885" spans="1:14" x14ac:dyDescent="0.25">
      <c r="A4885" t="s">
        <v>3368</v>
      </c>
      <c r="B4885" t="s">
        <v>3369</v>
      </c>
      <c r="C4885" t="s">
        <v>1152</v>
      </c>
      <c r="D4885" t="s">
        <v>21</v>
      </c>
      <c r="E4885">
        <v>98903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43347</v>
      </c>
      <c r="L4885" t="s">
        <v>26</v>
      </c>
      <c r="N4885" t="s">
        <v>24</v>
      </c>
    </row>
    <row r="4886" spans="1:14" x14ac:dyDescent="0.25">
      <c r="A4886" t="s">
        <v>8850</v>
      </c>
      <c r="B4886" t="s">
        <v>8851</v>
      </c>
      <c r="C4886" t="s">
        <v>20</v>
      </c>
      <c r="D4886" t="s">
        <v>21</v>
      </c>
      <c r="E4886">
        <v>98178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43347</v>
      </c>
      <c r="L4886" t="s">
        <v>26</v>
      </c>
      <c r="N4886" t="s">
        <v>24</v>
      </c>
    </row>
    <row r="4887" spans="1:14" x14ac:dyDescent="0.25">
      <c r="A4887" t="s">
        <v>8852</v>
      </c>
      <c r="B4887" t="s">
        <v>8853</v>
      </c>
      <c r="C4887" t="s">
        <v>1465</v>
      </c>
      <c r="D4887" t="s">
        <v>21</v>
      </c>
      <c r="E4887">
        <v>98816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43347</v>
      </c>
      <c r="L4887" t="s">
        <v>26</v>
      </c>
      <c r="N4887" t="s">
        <v>24</v>
      </c>
    </row>
    <row r="4888" spans="1:14" x14ac:dyDescent="0.25">
      <c r="A4888" t="s">
        <v>8854</v>
      </c>
      <c r="B4888" t="s">
        <v>8855</v>
      </c>
      <c r="C4888" t="s">
        <v>670</v>
      </c>
      <c r="D4888" t="s">
        <v>21</v>
      </c>
      <c r="E4888">
        <v>99006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43347</v>
      </c>
      <c r="L4888" t="s">
        <v>26</v>
      </c>
      <c r="N4888" t="s">
        <v>24</v>
      </c>
    </row>
    <row r="4889" spans="1:14" x14ac:dyDescent="0.25">
      <c r="A4889" t="s">
        <v>8856</v>
      </c>
      <c r="B4889" t="s">
        <v>8857</v>
      </c>
      <c r="C4889" t="s">
        <v>20</v>
      </c>
      <c r="D4889" t="s">
        <v>21</v>
      </c>
      <c r="E4889">
        <v>98101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43347</v>
      </c>
      <c r="L4889" t="s">
        <v>26</v>
      </c>
      <c r="N4889" t="s">
        <v>24</v>
      </c>
    </row>
    <row r="4890" spans="1:14" x14ac:dyDescent="0.25">
      <c r="A4890" t="s">
        <v>8858</v>
      </c>
      <c r="B4890" t="s">
        <v>8859</v>
      </c>
      <c r="C4890" t="s">
        <v>20</v>
      </c>
      <c r="D4890" t="s">
        <v>21</v>
      </c>
      <c r="E4890">
        <v>98188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43347</v>
      </c>
      <c r="L4890" t="s">
        <v>26</v>
      </c>
      <c r="N4890" t="s">
        <v>24</v>
      </c>
    </row>
    <row r="4891" spans="1:14" x14ac:dyDescent="0.25">
      <c r="A4891" t="s">
        <v>8860</v>
      </c>
      <c r="B4891" t="s">
        <v>8861</v>
      </c>
      <c r="C4891" t="s">
        <v>20</v>
      </c>
      <c r="D4891" t="s">
        <v>21</v>
      </c>
      <c r="E4891">
        <v>98121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43347</v>
      </c>
      <c r="L4891" t="s">
        <v>26</v>
      </c>
      <c r="N4891" t="s">
        <v>24</v>
      </c>
    </row>
    <row r="4892" spans="1:14" x14ac:dyDescent="0.25">
      <c r="A4892" t="s">
        <v>8862</v>
      </c>
      <c r="B4892" t="s">
        <v>8863</v>
      </c>
      <c r="C4892" t="s">
        <v>20</v>
      </c>
      <c r="D4892" t="s">
        <v>21</v>
      </c>
      <c r="E4892">
        <v>98168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43347</v>
      </c>
      <c r="L4892" t="s">
        <v>26</v>
      </c>
      <c r="N4892" t="s">
        <v>24</v>
      </c>
    </row>
    <row r="4893" spans="1:14" x14ac:dyDescent="0.25">
      <c r="A4893" t="s">
        <v>3351</v>
      </c>
      <c r="B4893" t="s">
        <v>3352</v>
      </c>
      <c r="C4893" t="s">
        <v>1152</v>
      </c>
      <c r="D4893" t="s">
        <v>21</v>
      </c>
      <c r="E4893">
        <v>98903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43347</v>
      </c>
      <c r="L4893" t="s">
        <v>26</v>
      </c>
      <c r="N4893" t="s">
        <v>24</v>
      </c>
    </row>
    <row r="4894" spans="1:14" x14ac:dyDescent="0.25">
      <c r="A4894" t="s">
        <v>3002</v>
      </c>
      <c r="B4894" t="s">
        <v>3003</v>
      </c>
      <c r="C4894" t="s">
        <v>20</v>
      </c>
      <c r="D4894" t="s">
        <v>21</v>
      </c>
      <c r="E4894">
        <v>98133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43347</v>
      </c>
      <c r="L4894" t="s">
        <v>26</v>
      </c>
      <c r="N4894" t="s">
        <v>24</v>
      </c>
    </row>
    <row r="4895" spans="1:14" x14ac:dyDescent="0.25">
      <c r="A4895" t="s">
        <v>8864</v>
      </c>
      <c r="B4895" t="s">
        <v>8865</v>
      </c>
      <c r="C4895" t="s">
        <v>20</v>
      </c>
      <c r="D4895" t="s">
        <v>21</v>
      </c>
      <c r="E4895">
        <v>98178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43347</v>
      </c>
      <c r="L4895" t="s">
        <v>26</v>
      </c>
      <c r="N4895" t="s">
        <v>24</v>
      </c>
    </row>
    <row r="4896" spans="1:14" x14ac:dyDescent="0.25">
      <c r="A4896" t="s">
        <v>8866</v>
      </c>
      <c r="B4896" t="s">
        <v>8867</v>
      </c>
      <c r="C4896" t="s">
        <v>20</v>
      </c>
      <c r="D4896" t="s">
        <v>21</v>
      </c>
      <c r="E4896">
        <v>98146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43347</v>
      </c>
      <c r="L4896" t="s">
        <v>26</v>
      </c>
      <c r="N4896" t="s">
        <v>24</v>
      </c>
    </row>
    <row r="4897" spans="1:14" x14ac:dyDescent="0.25">
      <c r="A4897" t="s">
        <v>69</v>
      </c>
      <c r="B4897" t="s">
        <v>70</v>
      </c>
      <c r="C4897" t="s">
        <v>20</v>
      </c>
      <c r="D4897" t="s">
        <v>21</v>
      </c>
      <c r="E4897">
        <v>98178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43347</v>
      </c>
      <c r="L4897" t="s">
        <v>26</v>
      </c>
      <c r="N4897" t="s">
        <v>24</v>
      </c>
    </row>
    <row r="4898" spans="1:14" x14ac:dyDescent="0.25">
      <c r="A4898" t="s">
        <v>173</v>
      </c>
      <c r="B4898" t="s">
        <v>2920</v>
      </c>
      <c r="C4898" t="s">
        <v>175</v>
      </c>
      <c r="D4898" t="s">
        <v>21</v>
      </c>
      <c r="E4898">
        <v>98921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43347</v>
      </c>
      <c r="L4898" t="s">
        <v>26</v>
      </c>
      <c r="N4898" t="s">
        <v>24</v>
      </c>
    </row>
    <row r="4899" spans="1:14" x14ac:dyDescent="0.25">
      <c r="A4899" t="s">
        <v>556</v>
      </c>
      <c r="B4899" t="s">
        <v>5635</v>
      </c>
      <c r="C4899" t="s">
        <v>142</v>
      </c>
      <c r="D4899" t="s">
        <v>21</v>
      </c>
      <c r="E4899">
        <v>98901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43347</v>
      </c>
      <c r="L4899" t="s">
        <v>26</v>
      </c>
      <c r="N4899" t="s">
        <v>24</v>
      </c>
    </row>
    <row r="4900" spans="1:14" x14ac:dyDescent="0.25">
      <c r="A4900" t="s">
        <v>8868</v>
      </c>
      <c r="B4900" t="s">
        <v>8869</v>
      </c>
      <c r="C4900" t="s">
        <v>20</v>
      </c>
      <c r="D4900" t="s">
        <v>21</v>
      </c>
      <c r="E4900">
        <v>98178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43347</v>
      </c>
      <c r="L4900" t="s">
        <v>26</v>
      </c>
      <c r="N4900" t="s">
        <v>24</v>
      </c>
    </row>
    <row r="4901" spans="1:14" x14ac:dyDescent="0.25">
      <c r="A4901" t="s">
        <v>8870</v>
      </c>
      <c r="B4901" t="s">
        <v>8871</v>
      </c>
      <c r="C4901" t="s">
        <v>1465</v>
      </c>
      <c r="D4901" t="s">
        <v>21</v>
      </c>
      <c r="E4901">
        <v>98816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43345</v>
      </c>
      <c r="L4901" t="s">
        <v>26</v>
      </c>
      <c r="N4901" t="s">
        <v>24</v>
      </c>
    </row>
    <row r="4902" spans="1:14" x14ac:dyDescent="0.25">
      <c r="A4902" t="s">
        <v>8872</v>
      </c>
      <c r="B4902" t="s">
        <v>8873</v>
      </c>
      <c r="C4902" t="s">
        <v>1465</v>
      </c>
      <c r="D4902" t="s">
        <v>21</v>
      </c>
      <c r="E4902">
        <v>98816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43345</v>
      </c>
      <c r="L4902" t="s">
        <v>26</v>
      </c>
      <c r="N4902" t="s">
        <v>24</v>
      </c>
    </row>
    <row r="4903" spans="1:14" x14ac:dyDescent="0.25">
      <c r="A4903" t="s">
        <v>8874</v>
      </c>
      <c r="B4903" t="s">
        <v>8875</v>
      </c>
      <c r="C4903" t="s">
        <v>1465</v>
      </c>
      <c r="D4903" t="s">
        <v>21</v>
      </c>
      <c r="E4903">
        <v>98816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43345</v>
      </c>
      <c r="L4903" t="s">
        <v>26</v>
      </c>
      <c r="N4903" t="s">
        <v>24</v>
      </c>
    </row>
    <row r="4904" spans="1:14" x14ac:dyDescent="0.25">
      <c r="A4904" t="s">
        <v>8876</v>
      </c>
      <c r="B4904" t="s">
        <v>8877</v>
      </c>
      <c r="C4904" t="s">
        <v>1465</v>
      </c>
      <c r="D4904" t="s">
        <v>21</v>
      </c>
      <c r="E4904">
        <v>98816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43345</v>
      </c>
      <c r="L4904" t="s">
        <v>26</v>
      </c>
      <c r="N4904" t="s">
        <v>24</v>
      </c>
    </row>
    <row r="4905" spans="1:14" x14ac:dyDescent="0.25">
      <c r="A4905" t="s">
        <v>556</v>
      </c>
      <c r="B4905" t="s">
        <v>8878</v>
      </c>
      <c r="C4905" t="s">
        <v>1465</v>
      </c>
      <c r="D4905" t="s">
        <v>21</v>
      </c>
      <c r="E4905">
        <v>98816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43345</v>
      </c>
      <c r="L4905" t="s">
        <v>26</v>
      </c>
      <c r="N4905" t="s">
        <v>24</v>
      </c>
    </row>
    <row r="4906" spans="1:14" x14ac:dyDescent="0.25">
      <c r="A4906" t="s">
        <v>3870</v>
      </c>
      <c r="B4906" t="s">
        <v>3871</v>
      </c>
      <c r="C4906" t="s">
        <v>20</v>
      </c>
      <c r="D4906" t="s">
        <v>21</v>
      </c>
      <c r="E4906">
        <v>98119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43343</v>
      </c>
      <c r="L4906" t="s">
        <v>26</v>
      </c>
      <c r="N4906" t="s">
        <v>24</v>
      </c>
    </row>
    <row r="4907" spans="1:14" x14ac:dyDescent="0.25">
      <c r="A4907" t="s">
        <v>30</v>
      </c>
      <c r="B4907" t="s">
        <v>31</v>
      </c>
      <c r="C4907" t="s">
        <v>20</v>
      </c>
      <c r="D4907" t="s">
        <v>21</v>
      </c>
      <c r="E4907">
        <v>98121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43343</v>
      </c>
      <c r="L4907" t="s">
        <v>26</v>
      </c>
      <c r="N4907" t="s">
        <v>24</v>
      </c>
    </row>
    <row r="4908" spans="1:14" x14ac:dyDescent="0.25">
      <c r="A4908" t="s">
        <v>8879</v>
      </c>
      <c r="B4908" t="s">
        <v>8880</v>
      </c>
      <c r="C4908" t="s">
        <v>20</v>
      </c>
      <c r="D4908" t="s">
        <v>21</v>
      </c>
      <c r="E4908">
        <v>98121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43343</v>
      </c>
      <c r="L4908" t="s">
        <v>26</v>
      </c>
      <c r="N4908" t="s">
        <v>24</v>
      </c>
    </row>
    <row r="4909" spans="1:14" x14ac:dyDescent="0.25">
      <c r="A4909" t="s">
        <v>8881</v>
      </c>
      <c r="B4909" t="s">
        <v>2890</v>
      </c>
      <c r="C4909" t="s">
        <v>20</v>
      </c>
      <c r="D4909" t="s">
        <v>21</v>
      </c>
      <c r="E4909">
        <v>98109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43343</v>
      </c>
      <c r="L4909" t="s">
        <v>26</v>
      </c>
      <c r="N4909" t="s">
        <v>24</v>
      </c>
    </row>
    <row r="4910" spans="1:14" x14ac:dyDescent="0.25">
      <c r="A4910" t="s">
        <v>8882</v>
      </c>
      <c r="B4910" t="s">
        <v>8883</v>
      </c>
      <c r="C4910" t="s">
        <v>20</v>
      </c>
      <c r="D4910" t="s">
        <v>21</v>
      </c>
      <c r="E4910">
        <v>98104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43343</v>
      </c>
      <c r="L4910" t="s">
        <v>26</v>
      </c>
      <c r="N4910" t="s">
        <v>24</v>
      </c>
    </row>
    <row r="4911" spans="1:14" x14ac:dyDescent="0.25">
      <c r="A4911" t="s">
        <v>8884</v>
      </c>
      <c r="B4911" t="s">
        <v>8885</v>
      </c>
      <c r="C4911" t="s">
        <v>20</v>
      </c>
      <c r="D4911" t="s">
        <v>21</v>
      </c>
      <c r="E4911">
        <v>98104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43343</v>
      </c>
      <c r="L4911" t="s">
        <v>26</v>
      </c>
      <c r="N4911" t="s">
        <v>24</v>
      </c>
    </row>
    <row r="4912" spans="1:14" x14ac:dyDescent="0.25">
      <c r="A4912" t="s">
        <v>994</v>
      </c>
      <c r="B4912" t="s">
        <v>3332</v>
      </c>
      <c r="C4912" t="s">
        <v>2019</v>
      </c>
      <c r="D4912" t="s">
        <v>21</v>
      </c>
      <c r="E4912">
        <v>98642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43342</v>
      </c>
      <c r="L4912" t="s">
        <v>26</v>
      </c>
      <c r="N4912" t="s">
        <v>24</v>
      </c>
    </row>
    <row r="4913" spans="1:14" x14ac:dyDescent="0.25">
      <c r="A4913" t="s">
        <v>2151</v>
      </c>
      <c r="B4913" t="s">
        <v>2152</v>
      </c>
      <c r="C4913" t="s">
        <v>20</v>
      </c>
      <c r="D4913" t="s">
        <v>21</v>
      </c>
      <c r="E4913">
        <v>98119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43342</v>
      </c>
      <c r="L4913" t="s">
        <v>26</v>
      </c>
      <c r="N4913" t="s">
        <v>24</v>
      </c>
    </row>
    <row r="4914" spans="1:14" x14ac:dyDescent="0.25">
      <c r="A4914" t="s">
        <v>242</v>
      </c>
      <c r="B4914" t="s">
        <v>4585</v>
      </c>
      <c r="C4914" t="s">
        <v>3874</v>
      </c>
      <c r="D4914" t="s">
        <v>21</v>
      </c>
      <c r="E4914">
        <v>98563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43342</v>
      </c>
      <c r="L4914" t="s">
        <v>26</v>
      </c>
      <c r="N4914" t="s">
        <v>24</v>
      </c>
    </row>
    <row r="4915" spans="1:14" x14ac:dyDescent="0.25">
      <c r="A4915" t="s">
        <v>316</v>
      </c>
      <c r="B4915" t="s">
        <v>8888</v>
      </c>
      <c r="C4915" t="s">
        <v>246</v>
      </c>
      <c r="D4915" t="s">
        <v>21</v>
      </c>
      <c r="E4915">
        <v>98310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43342</v>
      </c>
      <c r="L4915" t="s">
        <v>26</v>
      </c>
      <c r="N4915" t="s">
        <v>24</v>
      </c>
    </row>
    <row r="4916" spans="1:14" x14ac:dyDescent="0.25">
      <c r="A4916" t="s">
        <v>8893</v>
      </c>
      <c r="B4916" t="s">
        <v>8894</v>
      </c>
      <c r="C4916" t="s">
        <v>8895</v>
      </c>
      <c r="D4916" t="s">
        <v>21</v>
      </c>
      <c r="E4916">
        <v>98562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43342</v>
      </c>
      <c r="L4916" t="s">
        <v>26</v>
      </c>
      <c r="N4916" t="s">
        <v>24</v>
      </c>
    </row>
    <row r="4917" spans="1:14" x14ac:dyDescent="0.25">
      <c r="A4917" t="s">
        <v>8896</v>
      </c>
      <c r="B4917" t="s">
        <v>8897</v>
      </c>
      <c r="C4917" t="s">
        <v>1555</v>
      </c>
      <c r="D4917" t="s">
        <v>21</v>
      </c>
      <c r="E4917">
        <v>98550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43342</v>
      </c>
      <c r="L4917" t="s">
        <v>26</v>
      </c>
      <c r="N4917" t="s">
        <v>24</v>
      </c>
    </row>
    <row r="4918" spans="1:14" x14ac:dyDescent="0.25">
      <c r="A4918" t="s">
        <v>194</v>
      </c>
      <c r="B4918" t="s">
        <v>3941</v>
      </c>
      <c r="C4918" t="s">
        <v>20</v>
      </c>
      <c r="D4918" t="s">
        <v>21</v>
      </c>
      <c r="E4918">
        <v>98117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43342</v>
      </c>
      <c r="L4918" t="s">
        <v>26</v>
      </c>
      <c r="N4918" t="s">
        <v>24</v>
      </c>
    </row>
    <row r="4919" spans="1:14" x14ac:dyDescent="0.25">
      <c r="A4919" t="s">
        <v>194</v>
      </c>
      <c r="B4919" t="s">
        <v>8898</v>
      </c>
      <c r="C4919" t="s">
        <v>20</v>
      </c>
      <c r="D4919" t="s">
        <v>21</v>
      </c>
      <c r="E4919">
        <v>98119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43342</v>
      </c>
      <c r="L4919" t="s">
        <v>26</v>
      </c>
      <c r="N4919" t="s">
        <v>24</v>
      </c>
    </row>
    <row r="4920" spans="1:14" x14ac:dyDescent="0.25">
      <c r="A4920" t="s">
        <v>8899</v>
      </c>
      <c r="B4920" t="s">
        <v>8900</v>
      </c>
      <c r="C4920" t="s">
        <v>2209</v>
      </c>
      <c r="D4920" t="s">
        <v>21</v>
      </c>
      <c r="E4920">
        <v>98575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43342</v>
      </c>
      <c r="L4920" t="s">
        <v>26</v>
      </c>
      <c r="N4920" t="s">
        <v>24</v>
      </c>
    </row>
    <row r="4921" spans="1:14" x14ac:dyDescent="0.25">
      <c r="A4921" t="s">
        <v>8901</v>
      </c>
      <c r="B4921" t="s">
        <v>8902</v>
      </c>
      <c r="C4921" t="s">
        <v>8903</v>
      </c>
      <c r="D4921" t="s">
        <v>21</v>
      </c>
      <c r="E4921">
        <v>98552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43342</v>
      </c>
      <c r="L4921" t="s">
        <v>26</v>
      </c>
      <c r="N4921" t="s">
        <v>24</v>
      </c>
    </row>
    <row r="4922" spans="1:14" x14ac:dyDescent="0.25">
      <c r="A4922" t="s">
        <v>77</v>
      </c>
      <c r="B4922" t="s">
        <v>4025</v>
      </c>
      <c r="C4922" t="s">
        <v>20</v>
      </c>
      <c r="D4922" t="s">
        <v>21</v>
      </c>
      <c r="E4922">
        <v>98119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43342</v>
      </c>
      <c r="L4922" t="s">
        <v>26</v>
      </c>
      <c r="N4922" t="s">
        <v>24</v>
      </c>
    </row>
    <row r="4923" spans="1:14" x14ac:dyDescent="0.25">
      <c r="A4923" t="s">
        <v>8906</v>
      </c>
      <c r="B4923" t="s">
        <v>8907</v>
      </c>
      <c r="C4923" t="s">
        <v>236</v>
      </c>
      <c r="D4923" t="s">
        <v>21</v>
      </c>
      <c r="E4923">
        <v>98409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43341</v>
      </c>
      <c r="L4923" t="s">
        <v>26</v>
      </c>
      <c r="N4923" t="s">
        <v>24</v>
      </c>
    </row>
    <row r="4924" spans="1:14" x14ac:dyDescent="0.25">
      <c r="A4924" t="s">
        <v>6093</v>
      </c>
      <c r="B4924" t="s">
        <v>6094</v>
      </c>
      <c r="C4924" t="s">
        <v>142</v>
      </c>
      <c r="D4924" t="s">
        <v>21</v>
      </c>
      <c r="E4924">
        <v>98901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43341</v>
      </c>
      <c r="L4924" t="s">
        <v>26</v>
      </c>
      <c r="N4924" t="s">
        <v>24</v>
      </c>
    </row>
    <row r="4925" spans="1:14" x14ac:dyDescent="0.25">
      <c r="A4925">
        <v>76</v>
      </c>
      <c r="B4925" t="s">
        <v>8908</v>
      </c>
      <c r="C4925" t="s">
        <v>3862</v>
      </c>
      <c r="D4925" t="s">
        <v>21</v>
      </c>
      <c r="E4925">
        <v>98022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43341</v>
      </c>
      <c r="L4925" t="s">
        <v>26</v>
      </c>
      <c r="N4925" t="s">
        <v>24</v>
      </c>
    </row>
    <row r="4926" spans="1:14" x14ac:dyDescent="0.25">
      <c r="A4926" t="s">
        <v>6968</v>
      </c>
      <c r="B4926" t="s">
        <v>6969</v>
      </c>
      <c r="C4926" t="s">
        <v>6970</v>
      </c>
      <c r="D4926" t="s">
        <v>21</v>
      </c>
      <c r="E4926">
        <v>98840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43341</v>
      </c>
      <c r="L4926" t="s">
        <v>26</v>
      </c>
      <c r="N4926" t="s">
        <v>24</v>
      </c>
    </row>
    <row r="4927" spans="1:14" x14ac:dyDescent="0.25">
      <c r="A4927" t="s">
        <v>2228</v>
      </c>
      <c r="B4927" t="s">
        <v>3089</v>
      </c>
      <c r="C4927" t="s">
        <v>1152</v>
      </c>
      <c r="D4927" t="s">
        <v>21</v>
      </c>
      <c r="E4927">
        <v>98903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43341</v>
      </c>
      <c r="L4927" t="s">
        <v>26</v>
      </c>
      <c r="N4927" t="s">
        <v>24</v>
      </c>
    </row>
    <row r="4928" spans="1:14" x14ac:dyDescent="0.25">
      <c r="A4928" t="s">
        <v>2560</v>
      </c>
      <c r="B4928" t="s">
        <v>8909</v>
      </c>
      <c r="C4928" t="s">
        <v>3862</v>
      </c>
      <c r="D4928" t="s">
        <v>21</v>
      </c>
      <c r="E4928">
        <v>98022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43341</v>
      </c>
      <c r="L4928" t="s">
        <v>26</v>
      </c>
      <c r="N4928" t="s">
        <v>24</v>
      </c>
    </row>
    <row r="4929" spans="1:14" x14ac:dyDescent="0.25">
      <c r="A4929" t="s">
        <v>8910</v>
      </c>
      <c r="B4929" t="s">
        <v>8911</v>
      </c>
      <c r="C4929" t="s">
        <v>20</v>
      </c>
      <c r="D4929" t="s">
        <v>21</v>
      </c>
      <c r="E4929">
        <v>98115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43341</v>
      </c>
      <c r="L4929" t="s">
        <v>26</v>
      </c>
      <c r="N4929" t="s">
        <v>24</v>
      </c>
    </row>
    <row r="4930" spans="1:14" x14ac:dyDescent="0.25">
      <c r="A4930" t="s">
        <v>396</v>
      </c>
      <c r="B4930" t="s">
        <v>397</v>
      </c>
      <c r="C4930" t="s">
        <v>398</v>
      </c>
      <c r="D4930" t="s">
        <v>21</v>
      </c>
      <c r="E4930">
        <v>98606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43341</v>
      </c>
      <c r="L4930" t="s">
        <v>26</v>
      </c>
      <c r="N4930" t="s">
        <v>24</v>
      </c>
    </row>
    <row r="4931" spans="1:14" x14ac:dyDescent="0.25">
      <c r="A4931" t="s">
        <v>1162</v>
      </c>
      <c r="B4931" t="s">
        <v>1163</v>
      </c>
      <c r="C4931" t="s">
        <v>1152</v>
      </c>
      <c r="D4931" t="s">
        <v>21</v>
      </c>
      <c r="E4931">
        <v>98903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43341</v>
      </c>
      <c r="L4931" t="s">
        <v>26</v>
      </c>
      <c r="N4931" t="s">
        <v>24</v>
      </c>
    </row>
    <row r="4932" spans="1:14" x14ac:dyDescent="0.25">
      <c r="A4932" t="s">
        <v>8912</v>
      </c>
      <c r="B4932" t="s">
        <v>1151</v>
      </c>
      <c r="C4932" t="s">
        <v>1152</v>
      </c>
      <c r="D4932" t="s">
        <v>21</v>
      </c>
      <c r="E4932">
        <v>98903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43341</v>
      </c>
      <c r="L4932" t="s">
        <v>26</v>
      </c>
      <c r="N4932" t="s">
        <v>24</v>
      </c>
    </row>
    <row r="4933" spans="1:14" x14ac:dyDescent="0.25">
      <c r="A4933" t="s">
        <v>8913</v>
      </c>
      <c r="B4933" t="s">
        <v>8914</v>
      </c>
      <c r="C4933" t="s">
        <v>5365</v>
      </c>
      <c r="D4933" t="s">
        <v>21</v>
      </c>
      <c r="E4933">
        <v>98391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43341</v>
      </c>
      <c r="L4933" t="s">
        <v>26</v>
      </c>
      <c r="N4933" t="s">
        <v>24</v>
      </c>
    </row>
    <row r="4934" spans="1:14" x14ac:dyDescent="0.25">
      <c r="A4934" t="s">
        <v>8915</v>
      </c>
      <c r="B4934" t="s">
        <v>8916</v>
      </c>
      <c r="C4934" t="s">
        <v>6970</v>
      </c>
      <c r="D4934" t="s">
        <v>21</v>
      </c>
      <c r="E4934">
        <v>98840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43341</v>
      </c>
      <c r="L4934" t="s">
        <v>26</v>
      </c>
      <c r="N4934" t="s">
        <v>24</v>
      </c>
    </row>
    <row r="4935" spans="1:14" x14ac:dyDescent="0.25">
      <c r="A4935" t="s">
        <v>5943</v>
      </c>
      <c r="B4935" t="s">
        <v>5944</v>
      </c>
      <c r="C4935" t="s">
        <v>142</v>
      </c>
      <c r="D4935" t="s">
        <v>21</v>
      </c>
      <c r="E4935">
        <v>98908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43341</v>
      </c>
      <c r="L4935" t="s">
        <v>26</v>
      </c>
      <c r="N4935" t="s">
        <v>24</v>
      </c>
    </row>
    <row r="4936" spans="1:14" x14ac:dyDescent="0.25">
      <c r="A4936" t="s">
        <v>3183</v>
      </c>
      <c r="B4936" t="s">
        <v>3184</v>
      </c>
      <c r="C4936" t="s">
        <v>407</v>
      </c>
      <c r="D4936" t="s">
        <v>21</v>
      </c>
      <c r="E4936">
        <v>98604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43341</v>
      </c>
      <c r="L4936" t="s">
        <v>26</v>
      </c>
      <c r="N4936" t="s">
        <v>24</v>
      </c>
    </row>
    <row r="4937" spans="1:14" x14ac:dyDescent="0.25">
      <c r="A4937" t="s">
        <v>683</v>
      </c>
      <c r="B4937" t="s">
        <v>3372</v>
      </c>
      <c r="C4937" t="s">
        <v>1152</v>
      </c>
      <c r="D4937" t="s">
        <v>21</v>
      </c>
      <c r="E4937">
        <v>98902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43341</v>
      </c>
      <c r="L4937" t="s">
        <v>26</v>
      </c>
      <c r="N4937" t="s">
        <v>24</v>
      </c>
    </row>
    <row r="4938" spans="1:14" x14ac:dyDescent="0.25">
      <c r="A4938" t="s">
        <v>8917</v>
      </c>
      <c r="B4938" t="s">
        <v>8918</v>
      </c>
      <c r="C4938" t="s">
        <v>393</v>
      </c>
      <c r="D4938" t="s">
        <v>21</v>
      </c>
      <c r="E4938">
        <v>98812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43341</v>
      </c>
      <c r="L4938" t="s">
        <v>26</v>
      </c>
      <c r="N4938" t="s">
        <v>24</v>
      </c>
    </row>
    <row r="4939" spans="1:14" x14ac:dyDescent="0.25">
      <c r="A4939" t="s">
        <v>8919</v>
      </c>
      <c r="B4939" t="s">
        <v>8920</v>
      </c>
      <c r="C4939" t="s">
        <v>1387</v>
      </c>
      <c r="D4939" t="s">
        <v>21</v>
      </c>
      <c r="E4939">
        <v>98424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43341</v>
      </c>
      <c r="L4939" t="s">
        <v>26</v>
      </c>
      <c r="N4939" t="s">
        <v>24</v>
      </c>
    </row>
    <row r="4940" spans="1:14" x14ac:dyDescent="0.25">
      <c r="A4940" t="s">
        <v>3200</v>
      </c>
      <c r="B4940" t="s">
        <v>3201</v>
      </c>
      <c r="C4940" t="s">
        <v>2019</v>
      </c>
      <c r="D4940" t="s">
        <v>21</v>
      </c>
      <c r="E4940">
        <v>98642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43341</v>
      </c>
      <c r="L4940" t="s">
        <v>26</v>
      </c>
      <c r="N4940" t="s">
        <v>24</v>
      </c>
    </row>
    <row r="4941" spans="1:14" x14ac:dyDescent="0.25">
      <c r="A4941" t="s">
        <v>3324</v>
      </c>
      <c r="B4941" t="s">
        <v>3325</v>
      </c>
      <c r="C4941" t="s">
        <v>2019</v>
      </c>
      <c r="D4941" t="s">
        <v>21</v>
      </c>
      <c r="E4941">
        <v>98642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43341</v>
      </c>
      <c r="L4941" t="s">
        <v>26</v>
      </c>
      <c r="N4941" t="s">
        <v>24</v>
      </c>
    </row>
    <row r="4942" spans="1:14" x14ac:dyDescent="0.25">
      <c r="A4942" t="s">
        <v>8921</v>
      </c>
      <c r="B4942" t="s">
        <v>8922</v>
      </c>
      <c r="C4942" t="s">
        <v>3862</v>
      </c>
      <c r="D4942" t="s">
        <v>21</v>
      </c>
      <c r="E4942">
        <v>98022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43340</v>
      </c>
      <c r="L4942" t="s">
        <v>26</v>
      </c>
      <c r="N4942" t="s">
        <v>24</v>
      </c>
    </row>
    <row r="4943" spans="1:14" x14ac:dyDescent="0.25">
      <c r="A4943" t="s">
        <v>8923</v>
      </c>
      <c r="B4943" t="s">
        <v>8924</v>
      </c>
      <c r="C4943" t="s">
        <v>3862</v>
      </c>
      <c r="D4943" t="s">
        <v>21</v>
      </c>
      <c r="E4943">
        <v>98022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43340</v>
      </c>
      <c r="L4943" t="s">
        <v>26</v>
      </c>
      <c r="N4943" t="s">
        <v>24</v>
      </c>
    </row>
    <row r="4944" spans="1:14" x14ac:dyDescent="0.25">
      <c r="A4944" t="s">
        <v>3718</v>
      </c>
      <c r="B4944" t="s">
        <v>3719</v>
      </c>
      <c r="C4944" t="s">
        <v>230</v>
      </c>
      <c r="D4944" t="s">
        <v>21</v>
      </c>
      <c r="E4944">
        <v>98264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43340</v>
      </c>
      <c r="L4944" t="s">
        <v>26</v>
      </c>
      <c r="N4944" t="s">
        <v>24</v>
      </c>
    </row>
    <row r="4945" spans="1:14" x14ac:dyDescent="0.25">
      <c r="A4945" t="s">
        <v>8925</v>
      </c>
      <c r="B4945" t="s">
        <v>582</v>
      </c>
      <c r="C4945" t="s">
        <v>230</v>
      </c>
      <c r="D4945" t="s">
        <v>21</v>
      </c>
      <c r="E4945">
        <v>98264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43340</v>
      </c>
      <c r="L4945" t="s">
        <v>26</v>
      </c>
      <c r="N4945" t="s">
        <v>24</v>
      </c>
    </row>
    <row r="4946" spans="1:14" x14ac:dyDescent="0.25">
      <c r="A4946" t="s">
        <v>8926</v>
      </c>
      <c r="B4946" t="s">
        <v>8927</v>
      </c>
      <c r="C4946" t="s">
        <v>266</v>
      </c>
      <c r="D4946" t="s">
        <v>21</v>
      </c>
      <c r="E4946">
        <v>98092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43340</v>
      </c>
      <c r="L4946" t="s">
        <v>26</v>
      </c>
      <c r="N4946" t="s">
        <v>24</v>
      </c>
    </row>
    <row r="4947" spans="1:14" x14ac:dyDescent="0.25">
      <c r="A4947" t="s">
        <v>8928</v>
      </c>
      <c r="B4947" t="s">
        <v>8929</v>
      </c>
      <c r="C4947" t="s">
        <v>3862</v>
      </c>
      <c r="D4947" t="s">
        <v>21</v>
      </c>
      <c r="E4947">
        <v>98022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43340</v>
      </c>
      <c r="L4947" t="s">
        <v>26</v>
      </c>
      <c r="N4947" t="s">
        <v>24</v>
      </c>
    </row>
    <row r="4948" spans="1:14" x14ac:dyDescent="0.25">
      <c r="A4948" t="s">
        <v>8930</v>
      </c>
      <c r="B4948" t="s">
        <v>8931</v>
      </c>
      <c r="C4948" t="s">
        <v>3862</v>
      </c>
      <c r="D4948" t="s">
        <v>21</v>
      </c>
      <c r="E4948">
        <v>98022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43340</v>
      </c>
      <c r="L4948" t="s">
        <v>26</v>
      </c>
      <c r="N4948" t="s">
        <v>24</v>
      </c>
    </row>
    <row r="4949" spans="1:14" x14ac:dyDescent="0.25">
      <c r="A4949" t="s">
        <v>3918</v>
      </c>
      <c r="B4949" t="s">
        <v>3919</v>
      </c>
      <c r="C4949" t="s">
        <v>230</v>
      </c>
      <c r="D4949" t="s">
        <v>21</v>
      </c>
      <c r="E4949">
        <v>98264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43340</v>
      </c>
      <c r="L4949" t="s">
        <v>26</v>
      </c>
      <c r="N4949" t="s">
        <v>24</v>
      </c>
    </row>
    <row r="4950" spans="1:14" x14ac:dyDescent="0.25">
      <c r="A4950" t="s">
        <v>8932</v>
      </c>
      <c r="B4950" t="s">
        <v>8933</v>
      </c>
      <c r="C4950" t="s">
        <v>81</v>
      </c>
      <c r="D4950" t="s">
        <v>21</v>
      </c>
      <c r="E4950">
        <v>99206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43340</v>
      </c>
      <c r="L4950" t="s">
        <v>26</v>
      </c>
      <c r="N4950" t="s">
        <v>24</v>
      </c>
    </row>
    <row r="4951" spans="1:14" x14ac:dyDescent="0.25">
      <c r="A4951" t="s">
        <v>111</v>
      </c>
      <c r="B4951" t="s">
        <v>112</v>
      </c>
      <c r="C4951" t="s">
        <v>20</v>
      </c>
      <c r="D4951" t="s">
        <v>21</v>
      </c>
      <c r="E4951">
        <v>98115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43340</v>
      </c>
      <c r="L4951" t="s">
        <v>26</v>
      </c>
      <c r="N4951" t="s">
        <v>24</v>
      </c>
    </row>
    <row r="4952" spans="1:14" x14ac:dyDescent="0.25">
      <c r="A4952" t="s">
        <v>8934</v>
      </c>
      <c r="B4952" t="s">
        <v>8935</v>
      </c>
      <c r="C4952" t="s">
        <v>20</v>
      </c>
      <c r="D4952" t="s">
        <v>21</v>
      </c>
      <c r="E4952">
        <v>98119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43340</v>
      </c>
      <c r="L4952" t="s">
        <v>26</v>
      </c>
      <c r="N4952" t="s">
        <v>24</v>
      </c>
    </row>
    <row r="4953" spans="1:14" x14ac:dyDescent="0.25">
      <c r="A4953" t="s">
        <v>3703</v>
      </c>
      <c r="B4953" t="s">
        <v>3704</v>
      </c>
      <c r="C4953" t="s">
        <v>20</v>
      </c>
      <c r="D4953" t="s">
        <v>21</v>
      </c>
      <c r="E4953">
        <v>98109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43340</v>
      </c>
      <c r="L4953" t="s">
        <v>26</v>
      </c>
      <c r="N4953" t="s">
        <v>24</v>
      </c>
    </row>
    <row r="4954" spans="1:14" x14ac:dyDescent="0.25">
      <c r="A4954" t="s">
        <v>1817</v>
      </c>
      <c r="B4954" t="s">
        <v>1818</v>
      </c>
      <c r="C4954" t="s">
        <v>261</v>
      </c>
      <c r="D4954" t="s">
        <v>21</v>
      </c>
      <c r="E4954">
        <v>99218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43340</v>
      </c>
      <c r="L4954" t="s">
        <v>26</v>
      </c>
      <c r="N4954" t="s">
        <v>24</v>
      </c>
    </row>
    <row r="4955" spans="1:14" x14ac:dyDescent="0.25">
      <c r="A4955" t="s">
        <v>6793</v>
      </c>
      <c r="B4955" t="s">
        <v>6794</v>
      </c>
      <c r="C4955" t="s">
        <v>81</v>
      </c>
      <c r="D4955" t="s">
        <v>21</v>
      </c>
      <c r="E4955">
        <v>99206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43340</v>
      </c>
      <c r="L4955" t="s">
        <v>26</v>
      </c>
      <c r="N4955" t="s">
        <v>24</v>
      </c>
    </row>
    <row r="4956" spans="1:14" x14ac:dyDescent="0.25">
      <c r="A4956" t="s">
        <v>633</v>
      </c>
      <c r="B4956" t="s">
        <v>8936</v>
      </c>
      <c r="C4956" t="s">
        <v>20</v>
      </c>
      <c r="D4956" t="s">
        <v>21</v>
      </c>
      <c r="E4956">
        <v>98115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43340</v>
      </c>
      <c r="L4956" t="s">
        <v>26</v>
      </c>
      <c r="N4956" t="s">
        <v>24</v>
      </c>
    </row>
    <row r="4957" spans="1:14" x14ac:dyDescent="0.25">
      <c r="A4957" t="s">
        <v>3585</v>
      </c>
      <c r="B4957" t="s">
        <v>3586</v>
      </c>
      <c r="C4957" t="s">
        <v>230</v>
      </c>
      <c r="D4957" t="s">
        <v>21</v>
      </c>
      <c r="E4957">
        <v>98264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43340</v>
      </c>
      <c r="L4957" t="s">
        <v>26</v>
      </c>
      <c r="N4957" t="s">
        <v>24</v>
      </c>
    </row>
    <row r="4958" spans="1:14" x14ac:dyDescent="0.25">
      <c r="A4958" t="s">
        <v>8937</v>
      </c>
      <c r="B4958" t="s">
        <v>8938</v>
      </c>
      <c r="C4958" t="s">
        <v>215</v>
      </c>
      <c r="D4958" t="s">
        <v>21</v>
      </c>
      <c r="E4958">
        <v>98003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43340</v>
      </c>
      <c r="L4958" t="s">
        <v>26</v>
      </c>
      <c r="N4958" t="s">
        <v>24</v>
      </c>
    </row>
    <row r="4959" spans="1:14" x14ac:dyDescent="0.25">
      <c r="A4959" t="s">
        <v>8939</v>
      </c>
      <c r="B4959" t="s">
        <v>8940</v>
      </c>
      <c r="C4959" t="s">
        <v>81</v>
      </c>
      <c r="D4959" t="s">
        <v>21</v>
      </c>
      <c r="E4959">
        <v>99206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43340</v>
      </c>
      <c r="L4959" t="s">
        <v>26</v>
      </c>
      <c r="N4959" t="s">
        <v>24</v>
      </c>
    </row>
    <row r="4960" spans="1:14" x14ac:dyDescent="0.25">
      <c r="A4960" t="s">
        <v>8941</v>
      </c>
      <c r="B4960" t="s">
        <v>8942</v>
      </c>
      <c r="C4960" t="s">
        <v>20</v>
      </c>
      <c r="D4960" t="s">
        <v>21</v>
      </c>
      <c r="E4960">
        <v>98121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43340</v>
      </c>
      <c r="L4960" t="s">
        <v>26</v>
      </c>
      <c r="N4960" t="s">
        <v>24</v>
      </c>
    </row>
    <row r="4961" spans="1:14" x14ac:dyDescent="0.25">
      <c r="A4961" t="s">
        <v>8943</v>
      </c>
      <c r="B4961" t="s">
        <v>8944</v>
      </c>
      <c r="C4961" t="s">
        <v>81</v>
      </c>
      <c r="D4961" t="s">
        <v>21</v>
      </c>
      <c r="E4961">
        <v>99206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43340</v>
      </c>
      <c r="L4961" t="s">
        <v>26</v>
      </c>
      <c r="N4961" t="s">
        <v>24</v>
      </c>
    </row>
    <row r="4962" spans="1:14" x14ac:dyDescent="0.25">
      <c r="A4962" t="s">
        <v>1417</v>
      </c>
      <c r="B4962" t="s">
        <v>2540</v>
      </c>
      <c r="C4962" t="s">
        <v>261</v>
      </c>
      <c r="D4962" t="s">
        <v>21</v>
      </c>
      <c r="E4962">
        <v>99205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43340</v>
      </c>
      <c r="L4962" t="s">
        <v>26</v>
      </c>
      <c r="N4962" t="s">
        <v>24</v>
      </c>
    </row>
    <row r="4963" spans="1:14" x14ac:dyDescent="0.25">
      <c r="A4963" t="s">
        <v>3928</v>
      </c>
      <c r="B4963" t="s">
        <v>3929</v>
      </c>
      <c r="C4963" t="s">
        <v>3930</v>
      </c>
      <c r="D4963" t="s">
        <v>21</v>
      </c>
      <c r="E4963">
        <v>98266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43340</v>
      </c>
      <c r="L4963" t="s">
        <v>26</v>
      </c>
      <c r="N4963" t="s">
        <v>24</v>
      </c>
    </row>
    <row r="4964" spans="1:14" x14ac:dyDescent="0.25">
      <c r="A4964" t="s">
        <v>3883</v>
      </c>
      <c r="B4964" t="s">
        <v>3884</v>
      </c>
      <c r="C4964" t="s">
        <v>20</v>
      </c>
      <c r="D4964" t="s">
        <v>21</v>
      </c>
      <c r="E4964">
        <v>98109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43340</v>
      </c>
      <c r="L4964" t="s">
        <v>26</v>
      </c>
      <c r="N4964" t="s">
        <v>24</v>
      </c>
    </row>
    <row r="4965" spans="1:14" x14ac:dyDescent="0.25">
      <c r="A4965" t="s">
        <v>4171</v>
      </c>
      <c r="B4965" t="s">
        <v>4172</v>
      </c>
      <c r="C4965" t="s">
        <v>20</v>
      </c>
      <c r="D4965" t="s">
        <v>21</v>
      </c>
      <c r="E4965">
        <v>98109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43340</v>
      </c>
      <c r="L4965" t="s">
        <v>26</v>
      </c>
      <c r="N4965" t="s">
        <v>24</v>
      </c>
    </row>
    <row r="4966" spans="1:14" x14ac:dyDescent="0.25">
      <c r="A4966" t="s">
        <v>8945</v>
      </c>
      <c r="B4966" t="s">
        <v>8946</v>
      </c>
      <c r="C4966" t="s">
        <v>81</v>
      </c>
      <c r="D4966" t="s">
        <v>21</v>
      </c>
      <c r="E4966">
        <v>99206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43340</v>
      </c>
      <c r="L4966" t="s">
        <v>26</v>
      </c>
      <c r="N4966" t="s">
        <v>24</v>
      </c>
    </row>
    <row r="4967" spans="1:14" x14ac:dyDescent="0.25">
      <c r="A4967" t="s">
        <v>3724</v>
      </c>
      <c r="B4967" t="s">
        <v>3725</v>
      </c>
      <c r="C4967" t="s">
        <v>1331</v>
      </c>
      <c r="D4967" t="s">
        <v>21</v>
      </c>
      <c r="E4967">
        <v>98244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43340</v>
      </c>
      <c r="L4967" t="s">
        <v>26</v>
      </c>
      <c r="N4967" t="s">
        <v>24</v>
      </c>
    </row>
    <row r="4968" spans="1:14" x14ac:dyDescent="0.25">
      <c r="A4968" t="s">
        <v>3686</v>
      </c>
      <c r="B4968" t="s">
        <v>3687</v>
      </c>
      <c r="C4968" t="s">
        <v>209</v>
      </c>
      <c r="D4968" t="s">
        <v>21</v>
      </c>
      <c r="E4968">
        <v>98042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43340</v>
      </c>
      <c r="L4968" t="s">
        <v>26</v>
      </c>
      <c r="N4968" t="s">
        <v>24</v>
      </c>
    </row>
    <row r="4969" spans="1:14" x14ac:dyDescent="0.25">
      <c r="A4969" t="s">
        <v>3220</v>
      </c>
      <c r="B4969" t="s">
        <v>8947</v>
      </c>
      <c r="C4969" t="s">
        <v>81</v>
      </c>
      <c r="D4969" t="s">
        <v>21</v>
      </c>
      <c r="E4969">
        <v>99206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43340</v>
      </c>
      <c r="L4969" t="s">
        <v>26</v>
      </c>
      <c r="N4969" t="s">
        <v>24</v>
      </c>
    </row>
    <row r="4970" spans="1:14" x14ac:dyDescent="0.25">
      <c r="A4970" t="s">
        <v>194</v>
      </c>
      <c r="B4970" t="s">
        <v>8948</v>
      </c>
      <c r="C4970" t="s">
        <v>20</v>
      </c>
      <c r="D4970" t="s">
        <v>21</v>
      </c>
      <c r="E4970">
        <v>98119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43340</v>
      </c>
      <c r="L4970" t="s">
        <v>26</v>
      </c>
      <c r="N4970" t="s">
        <v>24</v>
      </c>
    </row>
    <row r="4971" spans="1:14" x14ac:dyDescent="0.25">
      <c r="A4971" t="s">
        <v>342</v>
      </c>
      <c r="B4971" t="s">
        <v>8949</v>
      </c>
      <c r="C4971" t="s">
        <v>261</v>
      </c>
      <c r="D4971" t="s">
        <v>21</v>
      </c>
      <c r="E4971">
        <v>99212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43340</v>
      </c>
      <c r="L4971" t="s">
        <v>26</v>
      </c>
      <c r="N4971" t="s">
        <v>24</v>
      </c>
    </row>
    <row r="4972" spans="1:14" x14ac:dyDescent="0.25">
      <c r="A4972" t="s">
        <v>683</v>
      </c>
      <c r="B4972" t="s">
        <v>8950</v>
      </c>
      <c r="C4972" t="s">
        <v>20</v>
      </c>
      <c r="D4972" t="s">
        <v>21</v>
      </c>
      <c r="E4972">
        <v>98136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43340</v>
      </c>
      <c r="L4972" t="s">
        <v>26</v>
      </c>
      <c r="N4972" t="s">
        <v>24</v>
      </c>
    </row>
    <row r="4973" spans="1:14" x14ac:dyDescent="0.25">
      <c r="A4973" t="s">
        <v>2783</v>
      </c>
      <c r="B4973" t="s">
        <v>8951</v>
      </c>
      <c r="C4973" t="s">
        <v>261</v>
      </c>
      <c r="D4973" t="s">
        <v>21</v>
      </c>
      <c r="E4973">
        <v>99206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43340</v>
      </c>
      <c r="L4973" t="s">
        <v>26</v>
      </c>
      <c r="N4973" t="s">
        <v>24</v>
      </c>
    </row>
    <row r="4974" spans="1:14" x14ac:dyDescent="0.25">
      <c r="A4974" t="s">
        <v>8037</v>
      </c>
      <c r="B4974" t="s">
        <v>8952</v>
      </c>
      <c r="C4974" t="s">
        <v>227</v>
      </c>
      <c r="D4974" t="s">
        <v>21</v>
      </c>
      <c r="E4974">
        <v>98229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43340</v>
      </c>
      <c r="L4974" t="s">
        <v>26</v>
      </c>
      <c r="N4974" t="s">
        <v>24</v>
      </c>
    </row>
    <row r="4975" spans="1:14" x14ac:dyDescent="0.25">
      <c r="A4975" t="s">
        <v>2667</v>
      </c>
      <c r="B4975" t="s">
        <v>8953</v>
      </c>
      <c r="C4975" t="s">
        <v>2669</v>
      </c>
      <c r="D4975" t="s">
        <v>21</v>
      </c>
      <c r="E4975">
        <v>98022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43340</v>
      </c>
      <c r="L4975" t="s">
        <v>26</v>
      </c>
      <c r="N4975" t="s">
        <v>24</v>
      </c>
    </row>
    <row r="4976" spans="1:14" x14ac:dyDescent="0.25">
      <c r="A4976" t="s">
        <v>3711</v>
      </c>
      <c r="B4976" t="s">
        <v>8954</v>
      </c>
      <c r="C4976" t="s">
        <v>81</v>
      </c>
      <c r="D4976" t="s">
        <v>21</v>
      </c>
      <c r="E4976">
        <v>99206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43340</v>
      </c>
      <c r="L4976" t="s">
        <v>26</v>
      </c>
      <c r="N4976" t="s">
        <v>24</v>
      </c>
    </row>
    <row r="4977" spans="1:14" x14ac:dyDescent="0.25">
      <c r="A4977" t="s">
        <v>3601</v>
      </c>
      <c r="B4977" t="s">
        <v>3602</v>
      </c>
      <c r="C4977" t="s">
        <v>1331</v>
      </c>
      <c r="D4977" t="s">
        <v>21</v>
      </c>
      <c r="E4977">
        <v>98244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43340</v>
      </c>
      <c r="L4977" t="s">
        <v>26</v>
      </c>
      <c r="N4977" t="s">
        <v>24</v>
      </c>
    </row>
    <row r="4978" spans="1:14" x14ac:dyDescent="0.25">
      <c r="A4978" t="s">
        <v>8955</v>
      </c>
      <c r="B4978" t="s">
        <v>8956</v>
      </c>
      <c r="C4978" t="s">
        <v>3862</v>
      </c>
      <c r="D4978" t="s">
        <v>21</v>
      </c>
      <c r="E4978">
        <v>98022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43340</v>
      </c>
      <c r="L4978" t="s">
        <v>26</v>
      </c>
      <c r="N4978" t="s">
        <v>24</v>
      </c>
    </row>
    <row r="4979" spans="1:14" x14ac:dyDescent="0.25">
      <c r="A4979" t="s">
        <v>8957</v>
      </c>
      <c r="B4979" t="s">
        <v>8958</v>
      </c>
      <c r="C4979" t="s">
        <v>261</v>
      </c>
      <c r="D4979" t="s">
        <v>21</v>
      </c>
      <c r="E4979">
        <v>99217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43340</v>
      </c>
      <c r="L4979" t="s">
        <v>26</v>
      </c>
      <c r="N4979" t="s">
        <v>24</v>
      </c>
    </row>
    <row r="4980" spans="1:14" x14ac:dyDescent="0.25">
      <c r="A4980" t="s">
        <v>3891</v>
      </c>
      <c r="B4980" t="s">
        <v>3892</v>
      </c>
      <c r="C4980" t="s">
        <v>20</v>
      </c>
      <c r="D4980" t="s">
        <v>21</v>
      </c>
      <c r="E4980">
        <v>98109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43340</v>
      </c>
      <c r="L4980" t="s">
        <v>26</v>
      </c>
      <c r="N4980" t="s">
        <v>24</v>
      </c>
    </row>
    <row r="4981" spans="1:14" x14ac:dyDescent="0.25">
      <c r="A4981" t="s">
        <v>3945</v>
      </c>
      <c r="B4981" t="s">
        <v>3946</v>
      </c>
      <c r="C4981" t="s">
        <v>3930</v>
      </c>
      <c r="D4981" t="s">
        <v>21</v>
      </c>
      <c r="E4981">
        <v>98226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43340</v>
      </c>
      <c r="L4981" t="s">
        <v>26</v>
      </c>
      <c r="N4981" t="s">
        <v>24</v>
      </c>
    </row>
    <row r="4982" spans="1:14" x14ac:dyDescent="0.25">
      <c r="A4982" t="s">
        <v>8533</v>
      </c>
      <c r="B4982" t="s">
        <v>8959</v>
      </c>
      <c r="C4982" t="s">
        <v>3572</v>
      </c>
      <c r="D4982" t="s">
        <v>21</v>
      </c>
      <c r="E4982">
        <v>98247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43340</v>
      </c>
      <c r="L4982" t="s">
        <v>26</v>
      </c>
      <c r="N4982" t="s">
        <v>24</v>
      </c>
    </row>
    <row r="4983" spans="1:14" x14ac:dyDescent="0.25">
      <c r="A4983" t="s">
        <v>1143</v>
      </c>
      <c r="B4983" t="s">
        <v>8960</v>
      </c>
      <c r="C4983" t="s">
        <v>3862</v>
      </c>
      <c r="D4983" t="s">
        <v>21</v>
      </c>
      <c r="E4983">
        <v>98022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43340</v>
      </c>
      <c r="L4983" t="s">
        <v>26</v>
      </c>
      <c r="N4983" t="s">
        <v>24</v>
      </c>
    </row>
    <row r="4984" spans="1:14" x14ac:dyDescent="0.25">
      <c r="A4984" t="s">
        <v>8961</v>
      </c>
      <c r="B4984" t="s">
        <v>8962</v>
      </c>
      <c r="C4984" t="s">
        <v>20</v>
      </c>
      <c r="D4984" t="s">
        <v>21</v>
      </c>
      <c r="E4984">
        <v>98116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43339</v>
      </c>
      <c r="L4984" t="s">
        <v>26</v>
      </c>
      <c r="N4984" t="s">
        <v>24</v>
      </c>
    </row>
    <row r="4985" spans="1:14" x14ac:dyDescent="0.25">
      <c r="A4985" t="s">
        <v>18</v>
      </c>
      <c r="B4985" t="s">
        <v>19</v>
      </c>
      <c r="C4985" t="s">
        <v>20</v>
      </c>
      <c r="D4985" t="s">
        <v>21</v>
      </c>
      <c r="E4985">
        <v>98116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43339</v>
      </c>
      <c r="L4985" t="s">
        <v>26</v>
      </c>
      <c r="N4985" t="s">
        <v>24</v>
      </c>
    </row>
    <row r="4986" spans="1:14" x14ac:dyDescent="0.25">
      <c r="A4986" t="s">
        <v>8963</v>
      </c>
      <c r="B4986" t="s">
        <v>8964</v>
      </c>
      <c r="C4986" t="s">
        <v>20</v>
      </c>
      <c r="D4986" t="s">
        <v>21</v>
      </c>
      <c r="E4986">
        <v>98126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43339</v>
      </c>
      <c r="L4986" t="s">
        <v>26</v>
      </c>
      <c r="N4986" t="s">
        <v>24</v>
      </c>
    </row>
    <row r="4987" spans="1:14" x14ac:dyDescent="0.25">
      <c r="A4987" t="s">
        <v>4155</v>
      </c>
      <c r="B4987" t="s">
        <v>4156</v>
      </c>
      <c r="C4987" t="s">
        <v>20</v>
      </c>
      <c r="D4987" t="s">
        <v>21</v>
      </c>
      <c r="E4987">
        <v>98109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43339</v>
      </c>
      <c r="L4987" t="s">
        <v>26</v>
      </c>
      <c r="N4987" t="s">
        <v>24</v>
      </c>
    </row>
    <row r="4988" spans="1:14" x14ac:dyDescent="0.25">
      <c r="A4988" t="s">
        <v>8965</v>
      </c>
      <c r="B4988" t="s">
        <v>8966</v>
      </c>
      <c r="C4988" t="s">
        <v>20</v>
      </c>
      <c r="D4988" t="s">
        <v>21</v>
      </c>
      <c r="E4988">
        <v>98126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43339</v>
      </c>
      <c r="L4988" t="s">
        <v>26</v>
      </c>
      <c r="N4988" t="s">
        <v>24</v>
      </c>
    </row>
    <row r="4989" spans="1:14" x14ac:dyDescent="0.25">
      <c r="A4989" t="s">
        <v>8967</v>
      </c>
      <c r="B4989" t="s">
        <v>8968</v>
      </c>
      <c r="C4989" t="s">
        <v>20</v>
      </c>
      <c r="D4989" t="s">
        <v>21</v>
      </c>
      <c r="E4989">
        <v>98126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43339</v>
      </c>
      <c r="L4989" t="s">
        <v>26</v>
      </c>
      <c r="N4989" t="s">
        <v>24</v>
      </c>
    </row>
    <row r="4990" spans="1:14" x14ac:dyDescent="0.25">
      <c r="A4990" t="s">
        <v>111</v>
      </c>
      <c r="B4990" t="s">
        <v>3833</v>
      </c>
      <c r="C4990" t="s">
        <v>20</v>
      </c>
      <c r="D4990" t="s">
        <v>21</v>
      </c>
      <c r="E4990">
        <v>98109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43339</v>
      </c>
      <c r="L4990" t="s">
        <v>26</v>
      </c>
      <c r="N4990" t="s">
        <v>24</v>
      </c>
    </row>
    <row r="4991" spans="1:14" x14ac:dyDescent="0.25">
      <c r="A4991" t="s">
        <v>8969</v>
      </c>
      <c r="B4991" t="s">
        <v>8970</v>
      </c>
      <c r="C4991" t="s">
        <v>20</v>
      </c>
      <c r="D4991" t="s">
        <v>21</v>
      </c>
      <c r="E4991">
        <v>98126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43339</v>
      </c>
      <c r="L4991" t="s">
        <v>26</v>
      </c>
      <c r="N4991" t="s">
        <v>24</v>
      </c>
    </row>
    <row r="4992" spans="1:14" x14ac:dyDescent="0.25">
      <c r="A4992" t="s">
        <v>8971</v>
      </c>
      <c r="B4992" t="s">
        <v>8972</v>
      </c>
      <c r="C4992" t="s">
        <v>20</v>
      </c>
      <c r="D4992" t="s">
        <v>21</v>
      </c>
      <c r="E4992">
        <v>98116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43339</v>
      </c>
      <c r="L4992" t="s">
        <v>26</v>
      </c>
      <c r="N4992" t="s">
        <v>24</v>
      </c>
    </row>
    <row r="4993" spans="1:14" x14ac:dyDescent="0.25">
      <c r="A4993" t="s">
        <v>3054</v>
      </c>
      <c r="B4993" t="s">
        <v>3055</v>
      </c>
      <c r="C4993" t="s">
        <v>20</v>
      </c>
      <c r="D4993" t="s">
        <v>21</v>
      </c>
      <c r="E4993">
        <v>98109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43339</v>
      </c>
      <c r="L4993" t="s">
        <v>26</v>
      </c>
      <c r="N4993" t="s">
        <v>24</v>
      </c>
    </row>
    <row r="4994" spans="1:14" x14ac:dyDescent="0.25">
      <c r="A4994" t="s">
        <v>6724</v>
      </c>
      <c r="B4994" t="s">
        <v>6725</v>
      </c>
      <c r="C4994" t="s">
        <v>261</v>
      </c>
      <c r="D4994" t="s">
        <v>21</v>
      </c>
      <c r="E4994">
        <v>99208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43339</v>
      </c>
      <c r="L4994" t="s">
        <v>26</v>
      </c>
      <c r="N4994" t="s">
        <v>24</v>
      </c>
    </row>
    <row r="4995" spans="1:14" x14ac:dyDescent="0.25">
      <c r="A4995" t="s">
        <v>8973</v>
      </c>
      <c r="B4995" t="s">
        <v>8974</v>
      </c>
      <c r="C4995" t="s">
        <v>20</v>
      </c>
      <c r="D4995" t="s">
        <v>21</v>
      </c>
      <c r="E4995">
        <v>98116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43339</v>
      </c>
      <c r="L4995" t="s">
        <v>26</v>
      </c>
      <c r="N4995" t="s">
        <v>24</v>
      </c>
    </row>
    <row r="4996" spans="1:14" x14ac:dyDescent="0.25">
      <c r="A4996" t="s">
        <v>3705</v>
      </c>
      <c r="B4996" t="s">
        <v>3706</v>
      </c>
      <c r="C4996" t="s">
        <v>20</v>
      </c>
      <c r="D4996" t="s">
        <v>21</v>
      </c>
      <c r="E4996">
        <v>98109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43339</v>
      </c>
      <c r="L4996" t="s">
        <v>26</v>
      </c>
      <c r="N4996" t="s">
        <v>24</v>
      </c>
    </row>
    <row r="4997" spans="1:14" x14ac:dyDescent="0.25">
      <c r="A4997" t="s">
        <v>8975</v>
      </c>
      <c r="B4997" t="s">
        <v>8976</v>
      </c>
      <c r="C4997" t="s">
        <v>108</v>
      </c>
      <c r="D4997" t="s">
        <v>21</v>
      </c>
      <c r="E4997">
        <v>98201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43339</v>
      </c>
      <c r="L4997" t="s">
        <v>26</v>
      </c>
      <c r="N4997" t="s">
        <v>24</v>
      </c>
    </row>
    <row r="4998" spans="1:14" x14ac:dyDescent="0.25">
      <c r="A4998" t="s">
        <v>3093</v>
      </c>
      <c r="B4998" t="s">
        <v>8977</v>
      </c>
      <c r="C4998" t="s">
        <v>20</v>
      </c>
      <c r="D4998" t="s">
        <v>21</v>
      </c>
      <c r="E4998">
        <v>98107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43339</v>
      </c>
      <c r="L4998" t="s">
        <v>26</v>
      </c>
      <c r="N4998" t="s">
        <v>24</v>
      </c>
    </row>
    <row r="4999" spans="1:14" x14ac:dyDescent="0.25">
      <c r="A4999" t="s">
        <v>187</v>
      </c>
      <c r="B4999" t="s">
        <v>8978</v>
      </c>
      <c r="C4999" t="s">
        <v>227</v>
      </c>
      <c r="D4999" t="s">
        <v>21</v>
      </c>
      <c r="E4999">
        <v>98226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43339</v>
      </c>
      <c r="L4999" t="s">
        <v>26</v>
      </c>
      <c r="N4999" t="s">
        <v>24</v>
      </c>
    </row>
    <row r="5000" spans="1:14" x14ac:dyDescent="0.25">
      <c r="A5000" t="s">
        <v>356</v>
      </c>
      <c r="B5000" t="s">
        <v>8979</v>
      </c>
      <c r="C5000" t="s">
        <v>5084</v>
      </c>
      <c r="D5000" t="s">
        <v>21</v>
      </c>
      <c r="E5000">
        <v>98070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43339</v>
      </c>
      <c r="L5000" t="s">
        <v>26</v>
      </c>
      <c r="N5000" t="s">
        <v>24</v>
      </c>
    </row>
    <row r="5001" spans="1:14" x14ac:dyDescent="0.25">
      <c r="A5001" t="s">
        <v>8437</v>
      </c>
      <c r="B5001" t="s">
        <v>8980</v>
      </c>
      <c r="C5001" t="s">
        <v>20</v>
      </c>
      <c r="D5001" t="s">
        <v>21</v>
      </c>
      <c r="E5001">
        <v>98117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43339</v>
      </c>
      <c r="L5001" t="s">
        <v>26</v>
      </c>
      <c r="N5001" t="s">
        <v>24</v>
      </c>
    </row>
    <row r="5002" spans="1:14" x14ac:dyDescent="0.25">
      <c r="A5002" t="s">
        <v>8981</v>
      </c>
      <c r="B5002" t="s">
        <v>8982</v>
      </c>
      <c r="C5002" t="s">
        <v>20</v>
      </c>
      <c r="D5002" t="s">
        <v>21</v>
      </c>
      <c r="E5002">
        <v>98116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43339</v>
      </c>
      <c r="L5002" t="s">
        <v>26</v>
      </c>
      <c r="N5002" t="s">
        <v>24</v>
      </c>
    </row>
    <row r="5003" spans="1:14" x14ac:dyDescent="0.25">
      <c r="A5003" t="s">
        <v>8983</v>
      </c>
      <c r="B5003" t="s">
        <v>8984</v>
      </c>
      <c r="C5003" t="s">
        <v>20</v>
      </c>
      <c r="D5003" t="s">
        <v>21</v>
      </c>
      <c r="E5003">
        <v>98116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43339</v>
      </c>
      <c r="L5003" t="s">
        <v>26</v>
      </c>
      <c r="N5003" t="s">
        <v>24</v>
      </c>
    </row>
    <row r="5004" spans="1:14" x14ac:dyDescent="0.25">
      <c r="A5004" t="s">
        <v>8985</v>
      </c>
      <c r="B5004" t="s">
        <v>8986</v>
      </c>
      <c r="C5004" t="s">
        <v>20</v>
      </c>
      <c r="D5004" t="s">
        <v>21</v>
      </c>
      <c r="E5004">
        <v>98126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43339</v>
      </c>
      <c r="L5004" t="s">
        <v>26</v>
      </c>
      <c r="N5004" t="s">
        <v>24</v>
      </c>
    </row>
    <row r="5005" spans="1:14" x14ac:dyDescent="0.25">
      <c r="A5005" t="s">
        <v>8987</v>
      </c>
      <c r="B5005" t="s">
        <v>8988</v>
      </c>
      <c r="C5005" t="s">
        <v>20</v>
      </c>
      <c r="D5005" t="s">
        <v>21</v>
      </c>
      <c r="E5005">
        <v>98115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43339</v>
      </c>
      <c r="L5005" t="s">
        <v>26</v>
      </c>
      <c r="N5005" t="s">
        <v>24</v>
      </c>
    </row>
    <row r="5006" spans="1:14" x14ac:dyDescent="0.25">
      <c r="A5006" t="s">
        <v>8989</v>
      </c>
      <c r="B5006" t="s">
        <v>8990</v>
      </c>
      <c r="C5006" t="s">
        <v>2641</v>
      </c>
      <c r="D5006" t="s">
        <v>21</v>
      </c>
      <c r="E5006">
        <v>98844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43339</v>
      </c>
      <c r="L5006" t="s">
        <v>26</v>
      </c>
      <c r="N5006" t="s">
        <v>24</v>
      </c>
    </row>
    <row r="5007" spans="1:14" x14ac:dyDescent="0.25">
      <c r="A5007" t="s">
        <v>8991</v>
      </c>
      <c r="B5007" t="s">
        <v>8992</v>
      </c>
      <c r="C5007" t="s">
        <v>20</v>
      </c>
      <c r="D5007" t="s">
        <v>21</v>
      </c>
      <c r="E5007">
        <v>98126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43339</v>
      </c>
      <c r="L5007" t="s">
        <v>26</v>
      </c>
      <c r="N5007" t="s">
        <v>24</v>
      </c>
    </row>
    <row r="5008" spans="1:14" x14ac:dyDescent="0.25">
      <c r="A5008" t="s">
        <v>65</v>
      </c>
      <c r="B5008" t="s">
        <v>66</v>
      </c>
      <c r="C5008" t="s">
        <v>20</v>
      </c>
      <c r="D5008" t="s">
        <v>21</v>
      </c>
      <c r="E5008">
        <v>98126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43339</v>
      </c>
      <c r="L5008" t="s">
        <v>26</v>
      </c>
      <c r="N5008" t="s">
        <v>24</v>
      </c>
    </row>
    <row r="5009" spans="1:14" x14ac:dyDescent="0.25">
      <c r="A5009" t="s">
        <v>839</v>
      </c>
      <c r="B5009" t="s">
        <v>840</v>
      </c>
      <c r="C5009" t="s">
        <v>20</v>
      </c>
      <c r="D5009" t="s">
        <v>21</v>
      </c>
      <c r="E5009">
        <v>98109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43339</v>
      </c>
      <c r="L5009" t="s">
        <v>26</v>
      </c>
      <c r="N5009" t="s">
        <v>24</v>
      </c>
    </row>
    <row r="5010" spans="1:14" x14ac:dyDescent="0.25">
      <c r="A5010" t="s">
        <v>8993</v>
      </c>
      <c r="B5010" t="s">
        <v>8994</v>
      </c>
      <c r="C5010" t="s">
        <v>20</v>
      </c>
      <c r="D5010" t="s">
        <v>21</v>
      </c>
      <c r="E5010">
        <v>98126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43339</v>
      </c>
      <c r="L5010" t="s">
        <v>26</v>
      </c>
      <c r="N5010" t="s">
        <v>24</v>
      </c>
    </row>
    <row r="5011" spans="1:14" x14ac:dyDescent="0.25">
      <c r="A5011" t="s">
        <v>8995</v>
      </c>
      <c r="B5011" t="s">
        <v>8996</v>
      </c>
      <c r="C5011" t="s">
        <v>20</v>
      </c>
      <c r="D5011" t="s">
        <v>21</v>
      </c>
      <c r="E5011">
        <v>98115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43339</v>
      </c>
      <c r="L5011" t="s">
        <v>26</v>
      </c>
      <c r="N5011" t="s">
        <v>24</v>
      </c>
    </row>
    <row r="5012" spans="1:14" x14ac:dyDescent="0.25">
      <c r="A5012" t="s">
        <v>8997</v>
      </c>
      <c r="B5012" t="s">
        <v>8998</v>
      </c>
      <c r="C5012" t="s">
        <v>227</v>
      </c>
      <c r="D5012" t="s">
        <v>21</v>
      </c>
      <c r="E5012">
        <v>98225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43339</v>
      </c>
      <c r="L5012" t="s">
        <v>26</v>
      </c>
      <c r="N5012" t="s">
        <v>24</v>
      </c>
    </row>
    <row r="5013" spans="1:14" x14ac:dyDescent="0.25">
      <c r="A5013" t="s">
        <v>75</v>
      </c>
      <c r="B5013" t="s">
        <v>76</v>
      </c>
      <c r="C5013" t="s">
        <v>20</v>
      </c>
      <c r="D5013" t="s">
        <v>21</v>
      </c>
      <c r="E5013">
        <v>98126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43339</v>
      </c>
      <c r="L5013" t="s">
        <v>26</v>
      </c>
      <c r="N5013" t="s">
        <v>24</v>
      </c>
    </row>
    <row r="5014" spans="1:14" x14ac:dyDescent="0.25">
      <c r="A5014" t="s">
        <v>77</v>
      </c>
      <c r="B5014" t="s">
        <v>3947</v>
      </c>
      <c r="C5014" t="s">
        <v>20</v>
      </c>
      <c r="D5014" t="s">
        <v>21</v>
      </c>
      <c r="E5014">
        <v>98109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43339</v>
      </c>
      <c r="L5014" t="s">
        <v>26</v>
      </c>
      <c r="N5014" t="s">
        <v>24</v>
      </c>
    </row>
    <row r="5015" spans="1:14" x14ac:dyDescent="0.25">
      <c r="A5015" t="s">
        <v>1425</v>
      </c>
      <c r="B5015" t="s">
        <v>2553</v>
      </c>
      <c r="C5015" t="s">
        <v>261</v>
      </c>
      <c r="D5015" t="s">
        <v>21</v>
      </c>
      <c r="E5015">
        <v>99218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43339</v>
      </c>
      <c r="L5015" t="s">
        <v>26</v>
      </c>
      <c r="N5015" t="s">
        <v>24</v>
      </c>
    </row>
    <row r="5016" spans="1:14" x14ac:dyDescent="0.25">
      <c r="A5016" t="s">
        <v>5930</v>
      </c>
      <c r="B5016" t="s">
        <v>5931</v>
      </c>
      <c r="C5016" t="s">
        <v>142</v>
      </c>
      <c r="D5016" t="s">
        <v>21</v>
      </c>
      <c r="E5016">
        <v>98901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43338</v>
      </c>
      <c r="L5016" t="s">
        <v>26</v>
      </c>
      <c r="N5016" t="s">
        <v>24</v>
      </c>
    </row>
    <row r="5017" spans="1:14" x14ac:dyDescent="0.25">
      <c r="A5017" t="s">
        <v>8999</v>
      </c>
      <c r="B5017" t="s">
        <v>9000</v>
      </c>
      <c r="C5017" t="s">
        <v>142</v>
      </c>
      <c r="D5017" t="s">
        <v>21</v>
      </c>
      <c r="E5017">
        <v>98908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43338</v>
      </c>
      <c r="L5017" t="s">
        <v>26</v>
      </c>
      <c r="N5017" t="s">
        <v>24</v>
      </c>
    </row>
    <row r="5018" spans="1:14" x14ac:dyDescent="0.25">
      <c r="A5018" t="s">
        <v>6144</v>
      </c>
      <c r="B5018" t="s">
        <v>6145</v>
      </c>
      <c r="C5018" t="s">
        <v>142</v>
      </c>
      <c r="D5018" t="s">
        <v>21</v>
      </c>
      <c r="E5018">
        <v>98902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43338</v>
      </c>
      <c r="L5018" t="s">
        <v>26</v>
      </c>
      <c r="N5018" t="s">
        <v>24</v>
      </c>
    </row>
    <row r="5019" spans="1:14" x14ac:dyDescent="0.25">
      <c r="A5019" t="s">
        <v>6184</v>
      </c>
      <c r="B5019" t="s">
        <v>6185</v>
      </c>
      <c r="C5019" t="s">
        <v>142</v>
      </c>
      <c r="D5019" t="s">
        <v>21</v>
      </c>
      <c r="E5019">
        <v>98902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43338</v>
      </c>
      <c r="L5019" t="s">
        <v>26</v>
      </c>
      <c r="N5019" t="s">
        <v>24</v>
      </c>
    </row>
    <row r="5020" spans="1:14" x14ac:dyDescent="0.25">
      <c r="A5020" t="s">
        <v>6058</v>
      </c>
      <c r="B5020" t="s">
        <v>6059</v>
      </c>
      <c r="C5020" t="s">
        <v>142</v>
      </c>
      <c r="D5020" t="s">
        <v>21</v>
      </c>
      <c r="E5020">
        <v>98908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43338</v>
      </c>
      <c r="L5020" t="s">
        <v>26</v>
      </c>
      <c r="N5020" t="s">
        <v>24</v>
      </c>
    </row>
    <row r="5021" spans="1:14" x14ac:dyDescent="0.25">
      <c r="A5021" t="s">
        <v>5934</v>
      </c>
      <c r="B5021" t="s">
        <v>5935</v>
      </c>
      <c r="C5021" t="s">
        <v>142</v>
      </c>
      <c r="D5021" t="s">
        <v>21</v>
      </c>
      <c r="E5021">
        <v>98902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43338</v>
      </c>
      <c r="L5021" t="s">
        <v>26</v>
      </c>
      <c r="N5021" t="s">
        <v>24</v>
      </c>
    </row>
    <row r="5022" spans="1:14" x14ac:dyDescent="0.25">
      <c r="A5022" t="s">
        <v>9001</v>
      </c>
      <c r="B5022" t="s">
        <v>9002</v>
      </c>
      <c r="C5022" t="s">
        <v>1907</v>
      </c>
      <c r="D5022" t="s">
        <v>21</v>
      </c>
      <c r="E5022">
        <v>98855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43338</v>
      </c>
      <c r="L5022" t="s">
        <v>26</v>
      </c>
      <c r="N5022" t="s">
        <v>24</v>
      </c>
    </row>
    <row r="5023" spans="1:14" x14ac:dyDescent="0.25">
      <c r="A5023" t="s">
        <v>5600</v>
      </c>
      <c r="B5023" t="s">
        <v>9003</v>
      </c>
      <c r="C5023" t="s">
        <v>2641</v>
      </c>
      <c r="D5023" t="s">
        <v>21</v>
      </c>
      <c r="E5023">
        <v>98844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43338</v>
      </c>
      <c r="L5023" t="s">
        <v>26</v>
      </c>
      <c r="N5023" t="s">
        <v>24</v>
      </c>
    </row>
    <row r="5024" spans="1:14" x14ac:dyDescent="0.25">
      <c r="A5024" t="s">
        <v>6203</v>
      </c>
      <c r="B5024" t="s">
        <v>6204</v>
      </c>
      <c r="C5024" t="s">
        <v>142</v>
      </c>
      <c r="D5024" t="s">
        <v>21</v>
      </c>
      <c r="E5024">
        <v>98903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43338</v>
      </c>
      <c r="L5024" t="s">
        <v>26</v>
      </c>
      <c r="N5024" t="s">
        <v>24</v>
      </c>
    </row>
    <row r="5025" spans="1:14" x14ac:dyDescent="0.25">
      <c r="A5025" t="s">
        <v>5941</v>
      </c>
      <c r="B5025" t="s">
        <v>5942</v>
      </c>
      <c r="C5025" t="s">
        <v>142</v>
      </c>
      <c r="D5025" t="s">
        <v>21</v>
      </c>
      <c r="E5025">
        <v>98902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43338</v>
      </c>
      <c r="L5025" t="s">
        <v>26</v>
      </c>
      <c r="N5025" t="s">
        <v>24</v>
      </c>
    </row>
    <row r="5026" spans="1:14" x14ac:dyDescent="0.25">
      <c r="A5026" t="s">
        <v>9004</v>
      </c>
      <c r="B5026" t="s">
        <v>9005</v>
      </c>
      <c r="C5026" t="s">
        <v>2641</v>
      </c>
      <c r="D5026" t="s">
        <v>21</v>
      </c>
      <c r="E5026">
        <v>98844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43338</v>
      </c>
      <c r="L5026" t="s">
        <v>26</v>
      </c>
      <c r="N5026" t="s">
        <v>24</v>
      </c>
    </row>
    <row r="5027" spans="1:14" x14ac:dyDescent="0.25">
      <c r="A5027" t="s">
        <v>9006</v>
      </c>
      <c r="B5027" t="s">
        <v>9007</v>
      </c>
      <c r="C5027" t="s">
        <v>9008</v>
      </c>
      <c r="D5027" t="s">
        <v>21</v>
      </c>
      <c r="E5027">
        <v>98827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43338</v>
      </c>
      <c r="L5027" t="s">
        <v>26</v>
      </c>
      <c r="N5027" t="s">
        <v>24</v>
      </c>
    </row>
    <row r="5028" spans="1:14" x14ac:dyDescent="0.25">
      <c r="A5028" t="s">
        <v>9009</v>
      </c>
      <c r="B5028" t="s">
        <v>9010</v>
      </c>
      <c r="C5028" t="s">
        <v>1907</v>
      </c>
      <c r="D5028" t="s">
        <v>21</v>
      </c>
      <c r="E5028">
        <v>98855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43338</v>
      </c>
      <c r="L5028" t="s">
        <v>26</v>
      </c>
      <c r="N5028" t="s">
        <v>24</v>
      </c>
    </row>
    <row r="5029" spans="1:14" x14ac:dyDescent="0.25">
      <c r="A5029" t="s">
        <v>9011</v>
      </c>
      <c r="B5029" t="s">
        <v>9012</v>
      </c>
      <c r="C5029" t="s">
        <v>142</v>
      </c>
      <c r="D5029" t="s">
        <v>21</v>
      </c>
      <c r="E5029">
        <v>98908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43338</v>
      </c>
      <c r="L5029" t="s">
        <v>26</v>
      </c>
      <c r="N5029" t="s">
        <v>24</v>
      </c>
    </row>
    <row r="5030" spans="1:14" x14ac:dyDescent="0.25">
      <c r="A5030" t="s">
        <v>6104</v>
      </c>
      <c r="B5030" t="s">
        <v>9013</v>
      </c>
      <c r="C5030" t="s">
        <v>142</v>
      </c>
      <c r="D5030" t="s">
        <v>21</v>
      </c>
      <c r="E5030">
        <v>98902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43338</v>
      </c>
      <c r="L5030" t="s">
        <v>26</v>
      </c>
      <c r="N5030" t="s">
        <v>24</v>
      </c>
    </row>
    <row r="5031" spans="1:14" x14ac:dyDescent="0.25">
      <c r="A5031" t="s">
        <v>9014</v>
      </c>
      <c r="B5031" t="s">
        <v>9015</v>
      </c>
      <c r="C5031" t="s">
        <v>227</v>
      </c>
      <c r="D5031" t="s">
        <v>21</v>
      </c>
      <c r="E5031">
        <v>98225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43337</v>
      </c>
      <c r="L5031" t="s">
        <v>26</v>
      </c>
      <c r="N5031" t="s">
        <v>24</v>
      </c>
    </row>
    <row r="5032" spans="1:14" x14ac:dyDescent="0.25">
      <c r="A5032" t="s">
        <v>2310</v>
      </c>
      <c r="B5032" t="s">
        <v>2311</v>
      </c>
      <c r="C5032" t="s">
        <v>630</v>
      </c>
      <c r="D5032" t="s">
        <v>21</v>
      </c>
      <c r="E5032">
        <v>98237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43337</v>
      </c>
      <c r="L5032" t="s">
        <v>26</v>
      </c>
      <c r="N5032" t="s">
        <v>24</v>
      </c>
    </row>
    <row r="5033" spans="1:14" x14ac:dyDescent="0.25">
      <c r="A5033" t="s">
        <v>9016</v>
      </c>
      <c r="B5033" t="s">
        <v>9017</v>
      </c>
      <c r="C5033" t="s">
        <v>227</v>
      </c>
      <c r="D5033" t="s">
        <v>21</v>
      </c>
      <c r="E5033">
        <v>98226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43337</v>
      </c>
      <c r="L5033" t="s">
        <v>26</v>
      </c>
      <c r="N5033" t="s">
        <v>24</v>
      </c>
    </row>
    <row r="5034" spans="1:14" x14ac:dyDescent="0.25">
      <c r="A5034" t="s">
        <v>9018</v>
      </c>
      <c r="B5034" t="s">
        <v>9019</v>
      </c>
      <c r="C5034" t="s">
        <v>227</v>
      </c>
      <c r="D5034" t="s">
        <v>21</v>
      </c>
      <c r="E5034">
        <v>98225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43337</v>
      </c>
      <c r="L5034" t="s">
        <v>26</v>
      </c>
      <c r="N5034" t="s">
        <v>24</v>
      </c>
    </row>
    <row r="5035" spans="1:14" x14ac:dyDescent="0.25">
      <c r="A5035" t="s">
        <v>2314</v>
      </c>
      <c r="B5035" t="s">
        <v>2315</v>
      </c>
      <c r="C5035" t="s">
        <v>630</v>
      </c>
      <c r="D5035" t="s">
        <v>21</v>
      </c>
      <c r="E5035">
        <v>98237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43337</v>
      </c>
      <c r="L5035" t="s">
        <v>26</v>
      </c>
      <c r="N5035" t="s">
        <v>24</v>
      </c>
    </row>
    <row r="5036" spans="1:14" x14ac:dyDescent="0.25">
      <c r="A5036" t="s">
        <v>9020</v>
      </c>
      <c r="B5036" t="s">
        <v>1756</v>
      </c>
      <c r="C5036" t="s">
        <v>20</v>
      </c>
      <c r="D5036" t="s">
        <v>21</v>
      </c>
      <c r="E5036">
        <v>98115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43336</v>
      </c>
      <c r="L5036" t="s">
        <v>26</v>
      </c>
      <c r="N5036" t="s">
        <v>24</v>
      </c>
    </row>
    <row r="5037" spans="1:14" x14ac:dyDescent="0.25">
      <c r="A5037" t="s">
        <v>9021</v>
      </c>
      <c r="B5037" t="s">
        <v>9022</v>
      </c>
      <c r="C5037" t="s">
        <v>20</v>
      </c>
      <c r="D5037" t="s">
        <v>21</v>
      </c>
      <c r="E5037">
        <v>98115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43336</v>
      </c>
      <c r="L5037" t="s">
        <v>26</v>
      </c>
      <c r="N5037" t="s">
        <v>24</v>
      </c>
    </row>
    <row r="5038" spans="1:14" x14ac:dyDescent="0.25">
      <c r="A5038" t="s">
        <v>9023</v>
      </c>
      <c r="B5038" t="s">
        <v>9024</v>
      </c>
      <c r="C5038" t="s">
        <v>20</v>
      </c>
      <c r="D5038" t="s">
        <v>21</v>
      </c>
      <c r="E5038">
        <v>98115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43336</v>
      </c>
      <c r="L5038" t="s">
        <v>26</v>
      </c>
      <c r="N5038" t="s">
        <v>24</v>
      </c>
    </row>
    <row r="5039" spans="1:14" x14ac:dyDescent="0.25">
      <c r="A5039" t="s">
        <v>1383</v>
      </c>
      <c r="B5039" t="s">
        <v>9025</v>
      </c>
      <c r="C5039" t="s">
        <v>20</v>
      </c>
      <c r="D5039" t="s">
        <v>21</v>
      </c>
      <c r="E5039">
        <v>98115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43336</v>
      </c>
      <c r="L5039" t="s">
        <v>26</v>
      </c>
      <c r="N5039" t="s">
        <v>24</v>
      </c>
    </row>
    <row r="5040" spans="1:14" x14ac:dyDescent="0.25">
      <c r="A5040" t="s">
        <v>556</v>
      </c>
      <c r="B5040" t="s">
        <v>4214</v>
      </c>
      <c r="C5040" t="s">
        <v>20</v>
      </c>
      <c r="D5040" t="s">
        <v>21</v>
      </c>
      <c r="E5040">
        <v>98117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43336</v>
      </c>
      <c r="L5040" t="s">
        <v>26</v>
      </c>
      <c r="N5040" t="s">
        <v>24</v>
      </c>
    </row>
    <row r="5041" spans="1:14" x14ac:dyDescent="0.25">
      <c r="A5041" t="s">
        <v>109</v>
      </c>
      <c r="B5041" t="s">
        <v>110</v>
      </c>
      <c r="C5041" t="s">
        <v>20</v>
      </c>
      <c r="D5041" t="s">
        <v>21</v>
      </c>
      <c r="E5041">
        <v>98115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43335</v>
      </c>
      <c r="L5041" t="s">
        <v>26</v>
      </c>
      <c r="N5041" t="s">
        <v>24</v>
      </c>
    </row>
    <row r="5042" spans="1:14" x14ac:dyDescent="0.25">
      <c r="A5042" t="s">
        <v>9026</v>
      </c>
      <c r="B5042" t="s">
        <v>9027</v>
      </c>
      <c r="C5042" t="s">
        <v>393</v>
      </c>
      <c r="D5042" t="s">
        <v>21</v>
      </c>
      <c r="E5042">
        <v>98812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43335</v>
      </c>
      <c r="L5042" t="s">
        <v>26</v>
      </c>
      <c r="N5042" t="s">
        <v>24</v>
      </c>
    </row>
    <row r="5043" spans="1:14" x14ac:dyDescent="0.25">
      <c r="A5043" t="s">
        <v>111</v>
      </c>
      <c r="B5043" t="s">
        <v>9028</v>
      </c>
      <c r="C5043" t="s">
        <v>20</v>
      </c>
      <c r="D5043" t="s">
        <v>21</v>
      </c>
      <c r="E5043">
        <v>98105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43335</v>
      </c>
      <c r="L5043" t="s">
        <v>26</v>
      </c>
      <c r="N5043" t="s">
        <v>24</v>
      </c>
    </row>
    <row r="5044" spans="1:14" x14ac:dyDescent="0.25">
      <c r="A5044" t="s">
        <v>3990</v>
      </c>
      <c r="B5044" t="s">
        <v>3991</v>
      </c>
      <c r="C5044" t="s">
        <v>20</v>
      </c>
      <c r="D5044" t="s">
        <v>21</v>
      </c>
      <c r="E5044">
        <v>98117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43335</v>
      </c>
      <c r="L5044" t="s">
        <v>26</v>
      </c>
      <c r="N5044" t="s">
        <v>24</v>
      </c>
    </row>
    <row r="5045" spans="1:14" x14ac:dyDescent="0.25">
      <c r="A5045" t="s">
        <v>312</v>
      </c>
      <c r="B5045" t="s">
        <v>9032</v>
      </c>
      <c r="C5045" t="s">
        <v>268</v>
      </c>
      <c r="D5045" t="s">
        <v>21</v>
      </c>
      <c r="E5045">
        <v>98188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43335</v>
      </c>
      <c r="L5045" t="s">
        <v>26</v>
      </c>
      <c r="N5045" t="s">
        <v>24</v>
      </c>
    </row>
    <row r="5046" spans="1:14" x14ac:dyDescent="0.25">
      <c r="A5046" t="s">
        <v>9033</v>
      </c>
      <c r="B5046" t="s">
        <v>1953</v>
      </c>
      <c r="C5046" t="s">
        <v>619</v>
      </c>
      <c r="D5046" t="s">
        <v>21</v>
      </c>
      <c r="E5046">
        <v>98072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43335</v>
      </c>
      <c r="L5046" t="s">
        <v>26</v>
      </c>
      <c r="N5046" t="s">
        <v>24</v>
      </c>
    </row>
    <row r="5047" spans="1:14" x14ac:dyDescent="0.25">
      <c r="A5047" t="s">
        <v>633</v>
      </c>
      <c r="B5047" t="s">
        <v>9034</v>
      </c>
      <c r="C5047" t="s">
        <v>20</v>
      </c>
      <c r="D5047" t="s">
        <v>21</v>
      </c>
      <c r="E5047">
        <v>98107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43335</v>
      </c>
      <c r="L5047" t="s">
        <v>26</v>
      </c>
      <c r="N5047" t="s">
        <v>24</v>
      </c>
    </row>
    <row r="5048" spans="1:14" x14ac:dyDescent="0.25">
      <c r="A5048" t="s">
        <v>9035</v>
      </c>
      <c r="B5048" t="s">
        <v>9036</v>
      </c>
      <c r="C5048" t="s">
        <v>20</v>
      </c>
      <c r="D5048" t="s">
        <v>21</v>
      </c>
      <c r="E5048">
        <v>98121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43335</v>
      </c>
      <c r="L5048" t="s">
        <v>26</v>
      </c>
      <c r="N5048" t="s">
        <v>24</v>
      </c>
    </row>
    <row r="5049" spans="1:14" x14ac:dyDescent="0.25">
      <c r="A5049" t="s">
        <v>9037</v>
      </c>
      <c r="B5049" t="s">
        <v>9038</v>
      </c>
      <c r="C5049" t="s">
        <v>20</v>
      </c>
      <c r="D5049" t="s">
        <v>21</v>
      </c>
      <c r="E5049">
        <v>98121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43335</v>
      </c>
      <c r="L5049" t="s">
        <v>26</v>
      </c>
      <c r="N5049" t="s">
        <v>24</v>
      </c>
    </row>
    <row r="5050" spans="1:14" x14ac:dyDescent="0.25">
      <c r="A5050" t="s">
        <v>9039</v>
      </c>
      <c r="B5050" t="s">
        <v>9040</v>
      </c>
      <c r="C5050" t="s">
        <v>20</v>
      </c>
      <c r="D5050" t="s">
        <v>21</v>
      </c>
      <c r="E5050">
        <v>98105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43335</v>
      </c>
      <c r="L5050" t="s">
        <v>26</v>
      </c>
      <c r="N5050" t="s">
        <v>24</v>
      </c>
    </row>
    <row r="5051" spans="1:14" x14ac:dyDescent="0.25">
      <c r="A5051" t="s">
        <v>130</v>
      </c>
      <c r="B5051" t="s">
        <v>131</v>
      </c>
      <c r="C5051" t="s">
        <v>132</v>
      </c>
      <c r="D5051" t="s">
        <v>21</v>
      </c>
      <c r="E5051">
        <v>99301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43335</v>
      </c>
      <c r="L5051" t="s">
        <v>26</v>
      </c>
      <c r="N5051" t="s">
        <v>24</v>
      </c>
    </row>
    <row r="5052" spans="1:14" x14ac:dyDescent="0.25">
      <c r="A5052" t="s">
        <v>4354</v>
      </c>
      <c r="B5052" t="s">
        <v>9044</v>
      </c>
      <c r="C5052" t="s">
        <v>20</v>
      </c>
      <c r="D5052" t="s">
        <v>21</v>
      </c>
      <c r="E5052">
        <v>98117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43335</v>
      </c>
      <c r="L5052" t="s">
        <v>26</v>
      </c>
      <c r="N5052" t="s">
        <v>24</v>
      </c>
    </row>
    <row r="5053" spans="1:14" x14ac:dyDescent="0.25">
      <c r="A5053" t="s">
        <v>9045</v>
      </c>
      <c r="B5053" t="s">
        <v>9046</v>
      </c>
      <c r="C5053" t="s">
        <v>9047</v>
      </c>
      <c r="D5053" t="s">
        <v>21</v>
      </c>
      <c r="E5053">
        <v>98846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43335</v>
      </c>
      <c r="L5053" t="s">
        <v>26</v>
      </c>
      <c r="N5053" t="s">
        <v>24</v>
      </c>
    </row>
    <row r="5054" spans="1:14" x14ac:dyDescent="0.25">
      <c r="A5054" t="s">
        <v>2816</v>
      </c>
      <c r="B5054" t="s">
        <v>4006</v>
      </c>
      <c r="C5054" t="s">
        <v>20</v>
      </c>
      <c r="D5054" t="s">
        <v>21</v>
      </c>
      <c r="E5054">
        <v>98117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43335</v>
      </c>
      <c r="L5054" t="s">
        <v>26</v>
      </c>
      <c r="N5054" t="s">
        <v>24</v>
      </c>
    </row>
    <row r="5055" spans="1:14" x14ac:dyDescent="0.25">
      <c r="A5055" t="s">
        <v>9048</v>
      </c>
      <c r="B5055" t="s">
        <v>9049</v>
      </c>
      <c r="C5055" t="s">
        <v>393</v>
      </c>
      <c r="D5055" t="s">
        <v>21</v>
      </c>
      <c r="E5055">
        <v>98812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43335</v>
      </c>
      <c r="L5055" t="s">
        <v>26</v>
      </c>
      <c r="N5055" t="s">
        <v>24</v>
      </c>
    </row>
    <row r="5056" spans="1:14" x14ac:dyDescent="0.25">
      <c r="A5056" t="s">
        <v>3690</v>
      </c>
      <c r="B5056" t="s">
        <v>3691</v>
      </c>
      <c r="C5056" t="s">
        <v>20</v>
      </c>
      <c r="D5056" t="s">
        <v>21</v>
      </c>
      <c r="E5056">
        <v>98109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43335</v>
      </c>
      <c r="L5056" t="s">
        <v>26</v>
      </c>
      <c r="N5056" t="s">
        <v>24</v>
      </c>
    </row>
    <row r="5057" spans="1:14" x14ac:dyDescent="0.25">
      <c r="A5057" t="s">
        <v>6229</v>
      </c>
      <c r="B5057" t="s">
        <v>9050</v>
      </c>
      <c r="C5057" t="s">
        <v>20</v>
      </c>
      <c r="D5057" t="s">
        <v>21</v>
      </c>
      <c r="E5057">
        <v>98104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43335</v>
      </c>
      <c r="L5057" t="s">
        <v>26</v>
      </c>
      <c r="N5057" t="s">
        <v>24</v>
      </c>
    </row>
    <row r="5058" spans="1:14" x14ac:dyDescent="0.25">
      <c r="A5058" t="s">
        <v>688</v>
      </c>
      <c r="B5058" t="s">
        <v>9051</v>
      </c>
      <c r="C5058" t="s">
        <v>268</v>
      </c>
      <c r="D5058" t="s">
        <v>21</v>
      </c>
      <c r="E5058">
        <v>98188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43335</v>
      </c>
      <c r="L5058" t="s">
        <v>26</v>
      </c>
      <c r="N5058" t="s">
        <v>24</v>
      </c>
    </row>
    <row r="5059" spans="1:14" x14ac:dyDescent="0.25">
      <c r="A5059" t="s">
        <v>9052</v>
      </c>
      <c r="B5059" t="s">
        <v>9053</v>
      </c>
      <c r="C5059" t="s">
        <v>20</v>
      </c>
      <c r="D5059" t="s">
        <v>21</v>
      </c>
      <c r="E5059">
        <v>98101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43335</v>
      </c>
      <c r="L5059" t="s">
        <v>26</v>
      </c>
      <c r="N5059" t="s">
        <v>24</v>
      </c>
    </row>
    <row r="5060" spans="1:14" x14ac:dyDescent="0.25">
      <c r="A5060" t="s">
        <v>9054</v>
      </c>
      <c r="B5060" t="s">
        <v>9055</v>
      </c>
      <c r="C5060" t="s">
        <v>261</v>
      </c>
      <c r="D5060" t="s">
        <v>21</v>
      </c>
      <c r="E5060">
        <v>99207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43334</v>
      </c>
      <c r="L5060" t="s">
        <v>26</v>
      </c>
      <c r="N5060" t="s">
        <v>24</v>
      </c>
    </row>
    <row r="5061" spans="1:14" x14ac:dyDescent="0.25">
      <c r="A5061" t="s">
        <v>9056</v>
      </c>
      <c r="B5061" t="s">
        <v>9057</v>
      </c>
      <c r="C5061" t="s">
        <v>443</v>
      </c>
      <c r="D5061" t="s">
        <v>21</v>
      </c>
      <c r="E5061">
        <v>98055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43334</v>
      </c>
      <c r="L5061" t="s">
        <v>26</v>
      </c>
      <c r="N5061" t="s">
        <v>24</v>
      </c>
    </row>
    <row r="5062" spans="1:14" x14ac:dyDescent="0.25">
      <c r="A5062" t="s">
        <v>2616</v>
      </c>
      <c r="B5062" t="s">
        <v>2617</v>
      </c>
      <c r="C5062" t="s">
        <v>619</v>
      </c>
      <c r="D5062" t="s">
        <v>21</v>
      </c>
      <c r="E5062">
        <v>98072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43334</v>
      </c>
      <c r="L5062" t="s">
        <v>26</v>
      </c>
      <c r="N5062" t="s">
        <v>24</v>
      </c>
    </row>
    <row r="5063" spans="1:14" x14ac:dyDescent="0.25">
      <c r="A5063" t="s">
        <v>6710</v>
      </c>
      <c r="B5063" t="s">
        <v>6711</v>
      </c>
      <c r="C5063" t="s">
        <v>261</v>
      </c>
      <c r="D5063" t="s">
        <v>21</v>
      </c>
      <c r="E5063">
        <v>99207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43334</v>
      </c>
      <c r="L5063" t="s">
        <v>26</v>
      </c>
      <c r="N5063" t="s">
        <v>24</v>
      </c>
    </row>
    <row r="5064" spans="1:14" x14ac:dyDescent="0.25">
      <c r="A5064" t="s">
        <v>9058</v>
      </c>
      <c r="B5064" t="s">
        <v>9059</v>
      </c>
      <c r="C5064" t="s">
        <v>261</v>
      </c>
      <c r="D5064" t="s">
        <v>21</v>
      </c>
      <c r="E5064">
        <v>99207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43334</v>
      </c>
      <c r="L5064" t="s">
        <v>26</v>
      </c>
      <c r="N5064" t="s">
        <v>24</v>
      </c>
    </row>
    <row r="5065" spans="1:14" x14ac:dyDescent="0.25">
      <c r="A5065" t="s">
        <v>2622</v>
      </c>
      <c r="B5065" t="s">
        <v>2623</v>
      </c>
      <c r="C5065" t="s">
        <v>619</v>
      </c>
      <c r="D5065" t="s">
        <v>21</v>
      </c>
      <c r="E5065">
        <v>98072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43334</v>
      </c>
      <c r="L5065" t="s">
        <v>26</v>
      </c>
      <c r="N5065" t="s">
        <v>24</v>
      </c>
    </row>
    <row r="5066" spans="1:14" x14ac:dyDescent="0.25">
      <c r="A5066" t="s">
        <v>9060</v>
      </c>
      <c r="B5066" t="s">
        <v>9061</v>
      </c>
      <c r="C5066" t="s">
        <v>261</v>
      </c>
      <c r="D5066" t="s">
        <v>21</v>
      </c>
      <c r="E5066">
        <v>99207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43334</v>
      </c>
      <c r="L5066" t="s">
        <v>26</v>
      </c>
      <c r="N5066" t="s">
        <v>24</v>
      </c>
    </row>
    <row r="5067" spans="1:14" x14ac:dyDescent="0.25">
      <c r="A5067" t="s">
        <v>9062</v>
      </c>
      <c r="B5067" t="s">
        <v>9063</v>
      </c>
      <c r="C5067" t="s">
        <v>443</v>
      </c>
      <c r="D5067" t="s">
        <v>21</v>
      </c>
      <c r="E5067">
        <v>98056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43334</v>
      </c>
      <c r="L5067" t="s">
        <v>26</v>
      </c>
      <c r="N5067" t="s">
        <v>24</v>
      </c>
    </row>
    <row r="5068" spans="1:14" x14ac:dyDescent="0.25">
      <c r="A5068" t="s">
        <v>2624</v>
      </c>
      <c r="B5068" t="s">
        <v>2625</v>
      </c>
      <c r="C5068" t="s">
        <v>619</v>
      </c>
      <c r="D5068" t="s">
        <v>21</v>
      </c>
      <c r="E5068">
        <v>98072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43334</v>
      </c>
      <c r="L5068" t="s">
        <v>26</v>
      </c>
      <c r="N5068" t="s">
        <v>24</v>
      </c>
    </row>
    <row r="5069" spans="1:14" x14ac:dyDescent="0.25">
      <c r="A5069" t="s">
        <v>111</v>
      </c>
      <c r="B5069" t="s">
        <v>9064</v>
      </c>
      <c r="C5069" t="s">
        <v>41</v>
      </c>
      <c r="D5069" t="s">
        <v>21</v>
      </c>
      <c r="E5069">
        <v>98198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43334</v>
      </c>
      <c r="L5069" t="s">
        <v>26</v>
      </c>
      <c r="N5069" t="s">
        <v>24</v>
      </c>
    </row>
    <row r="5070" spans="1:14" x14ac:dyDescent="0.25">
      <c r="A5070" t="s">
        <v>111</v>
      </c>
      <c r="B5070" t="s">
        <v>9065</v>
      </c>
      <c r="C5070" t="s">
        <v>261</v>
      </c>
      <c r="D5070" t="s">
        <v>21</v>
      </c>
      <c r="E5070">
        <v>99207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43334</v>
      </c>
      <c r="L5070" t="s">
        <v>26</v>
      </c>
      <c r="N5070" t="s">
        <v>24</v>
      </c>
    </row>
    <row r="5071" spans="1:14" x14ac:dyDescent="0.25">
      <c r="A5071">
        <v>76</v>
      </c>
      <c r="B5071" t="s">
        <v>449</v>
      </c>
      <c r="C5071" t="s">
        <v>261</v>
      </c>
      <c r="D5071" t="s">
        <v>21</v>
      </c>
      <c r="E5071">
        <v>99207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43334</v>
      </c>
      <c r="L5071" t="s">
        <v>26</v>
      </c>
      <c r="N5071" t="s">
        <v>24</v>
      </c>
    </row>
    <row r="5072" spans="1:14" x14ac:dyDescent="0.25">
      <c r="A5072" t="s">
        <v>503</v>
      </c>
      <c r="B5072" t="s">
        <v>9066</v>
      </c>
      <c r="C5072" t="s">
        <v>443</v>
      </c>
      <c r="D5072" t="s">
        <v>21</v>
      </c>
      <c r="E5072">
        <v>98055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43334</v>
      </c>
      <c r="L5072" t="s">
        <v>26</v>
      </c>
      <c r="N5072" t="s">
        <v>24</v>
      </c>
    </row>
    <row r="5073" spans="1:14" x14ac:dyDescent="0.25">
      <c r="A5073" t="s">
        <v>9067</v>
      </c>
      <c r="B5073" t="s">
        <v>9068</v>
      </c>
      <c r="C5073" t="s">
        <v>41</v>
      </c>
      <c r="D5073" t="s">
        <v>21</v>
      </c>
      <c r="E5073">
        <v>98198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43334</v>
      </c>
      <c r="L5073" t="s">
        <v>26</v>
      </c>
      <c r="N5073" t="s">
        <v>24</v>
      </c>
    </row>
    <row r="5074" spans="1:14" x14ac:dyDescent="0.25">
      <c r="A5074" t="s">
        <v>9069</v>
      </c>
      <c r="B5074" t="s">
        <v>9070</v>
      </c>
      <c r="C5074" t="s">
        <v>261</v>
      </c>
      <c r="D5074" t="s">
        <v>21</v>
      </c>
      <c r="E5074">
        <v>99207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43334</v>
      </c>
      <c r="L5074" t="s">
        <v>26</v>
      </c>
      <c r="N5074" t="s">
        <v>24</v>
      </c>
    </row>
    <row r="5075" spans="1:14" x14ac:dyDescent="0.25">
      <c r="A5075" t="s">
        <v>509</v>
      </c>
      <c r="B5075" t="s">
        <v>510</v>
      </c>
      <c r="C5075" t="s">
        <v>209</v>
      </c>
      <c r="D5075" t="s">
        <v>21</v>
      </c>
      <c r="E5075">
        <v>98031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43334</v>
      </c>
      <c r="L5075" t="s">
        <v>26</v>
      </c>
      <c r="N5075" t="s">
        <v>24</v>
      </c>
    </row>
    <row r="5076" spans="1:14" x14ac:dyDescent="0.25">
      <c r="A5076" t="s">
        <v>6644</v>
      </c>
      <c r="B5076" t="s">
        <v>9071</v>
      </c>
      <c r="C5076" t="s">
        <v>37</v>
      </c>
      <c r="D5076" t="s">
        <v>21</v>
      </c>
      <c r="E5076">
        <v>99336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43334</v>
      </c>
      <c r="L5076" t="s">
        <v>26</v>
      </c>
      <c r="N5076" t="s">
        <v>24</v>
      </c>
    </row>
    <row r="5077" spans="1:14" x14ac:dyDescent="0.25">
      <c r="A5077" t="s">
        <v>9072</v>
      </c>
      <c r="B5077" t="s">
        <v>9073</v>
      </c>
      <c r="C5077" t="s">
        <v>261</v>
      </c>
      <c r="D5077" t="s">
        <v>21</v>
      </c>
      <c r="E5077">
        <v>99207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43334</v>
      </c>
      <c r="L5077" t="s">
        <v>26</v>
      </c>
      <c r="N5077" t="s">
        <v>24</v>
      </c>
    </row>
    <row r="5078" spans="1:14" x14ac:dyDescent="0.25">
      <c r="A5078" t="s">
        <v>242</v>
      </c>
      <c r="B5078" t="s">
        <v>9074</v>
      </c>
      <c r="C5078" t="s">
        <v>20</v>
      </c>
      <c r="D5078" t="s">
        <v>21</v>
      </c>
      <c r="E5078">
        <v>98105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43334</v>
      </c>
      <c r="L5078" t="s">
        <v>26</v>
      </c>
      <c r="N5078" t="s">
        <v>24</v>
      </c>
    </row>
    <row r="5079" spans="1:14" x14ac:dyDescent="0.25">
      <c r="A5079" t="s">
        <v>138</v>
      </c>
      <c r="B5079" t="s">
        <v>9075</v>
      </c>
      <c r="C5079" t="s">
        <v>37</v>
      </c>
      <c r="D5079" t="s">
        <v>21</v>
      </c>
      <c r="E5079">
        <v>99338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43334</v>
      </c>
      <c r="L5079" t="s">
        <v>26</v>
      </c>
      <c r="N5079" t="s">
        <v>24</v>
      </c>
    </row>
    <row r="5080" spans="1:14" x14ac:dyDescent="0.25">
      <c r="A5080" t="s">
        <v>9076</v>
      </c>
      <c r="B5080" t="s">
        <v>9077</v>
      </c>
      <c r="C5080" t="s">
        <v>268</v>
      </c>
      <c r="D5080" t="s">
        <v>21</v>
      </c>
      <c r="E5080">
        <v>98168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43334</v>
      </c>
      <c r="L5080" t="s">
        <v>26</v>
      </c>
      <c r="N5080" t="s">
        <v>24</v>
      </c>
    </row>
    <row r="5081" spans="1:14" x14ac:dyDescent="0.25">
      <c r="A5081" t="s">
        <v>9078</v>
      </c>
      <c r="B5081" t="s">
        <v>9079</v>
      </c>
      <c r="C5081" t="s">
        <v>268</v>
      </c>
      <c r="D5081" t="s">
        <v>21</v>
      </c>
      <c r="E5081">
        <v>98188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43334</v>
      </c>
      <c r="L5081" t="s">
        <v>26</v>
      </c>
      <c r="N5081" t="s">
        <v>24</v>
      </c>
    </row>
    <row r="5082" spans="1:14" x14ac:dyDescent="0.25">
      <c r="A5082" t="s">
        <v>7190</v>
      </c>
      <c r="B5082" t="s">
        <v>9080</v>
      </c>
      <c r="C5082" t="s">
        <v>261</v>
      </c>
      <c r="D5082" t="s">
        <v>21</v>
      </c>
      <c r="E5082">
        <v>99207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43334</v>
      </c>
      <c r="L5082" t="s">
        <v>26</v>
      </c>
      <c r="N5082" t="s">
        <v>24</v>
      </c>
    </row>
    <row r="5083" spans="1:14" x14ac:dyDescent="0.25">
      <c r="A5083" t="s">
        <v>2780</v>
      </c>
      <c r="B5083" t="s">
        <v>2781</v>
      </c>
      <c r="C5083" t="s">
        <v>142</v>
      </c>
      <c r="D5083" t="s">
        <v>21</v>
      </c>
      <c r="E5083">
        <v>98901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43334</v>
      </c>
      <c r="L5083" t="s">
        <v>26</v>
      </c>
      <c r="N5083" t="s">
        <v>24</v>
      </c>
    </row>
    <row r="5084" spans="1:14" x14ac:dyDescent="0.25">
      <c r="A5084" t="s">
        <v>9081</v>
      </c>
      <c r="B5084" t="s">
        <v>9082</v>
      </c>
      <c r="C5084" t="s">
        <v>132</v>
      </c>
      <c r="D5084" t="s">
        <v>21</v>
      </c>
      <c r="E5084">
        <v>99301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43334</v>
      </c>
      <c r="L5084" t="s">
        <v>26</v>
      </c>
      <c r="N5084" t="s">
        <v>24</v>
      </c>
    </row>
    <row r="5085" spans="1:14" x14ac:dyDescent="0.25">
      <c r="A5085" t="s">
        <v>207</v>
      </c>
      <c r="B5085" t="s">
        <v>208</v>
      </c>
      <c r="C5085" t="s">
        <v>209</v>
      </c>
      <c r="D5085" t="s">
        <v>21</v>
      </c>
      <c r="E5085">
        <v>98031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43334</v>
      </c>
      <c r="L5085" t="s">
        <v>26</v>
      </c>
      <c r="N5085" t="s">
        <v>24</v>
      </c>
    </row>
    <row r="5086" spans="1:14" x14ac:dyDescent="0.25">
      <c r="A5086" t="s">
        <v>1912</v>
      </c>
      <c r="B5086" t="s">
        <v>3004</v>
      </c>
      <c r="C5086" t="s">
        <v>619</v>
      </c>
      <c r="D5086" t="s">
        <v>21</v>
      </c>
      <c r="E5086">
        <v>98072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43334</v>
      </c>
      <c r="L5086" t="s">
        <v>26</v>
      </c>
      <c r="N5086" t="s">
        <v>24</v>
      </c>
    </row>
    <row r="5087" spans="1:14" x14ac:dyDescent="0.25">
      <c r="A5087" t="s">
        <v>2783</v>
      </c>
      <c r="B5087" t="s">
        <v>9083</v>
      </c>
      <c r="C5087" t="s">
        <v>261</v>
      </c>
      <c r="D5087" t="s">
        <v>21</v>
      </c>
      <c r="E5087">
        <v>99207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43334</v>
      </c>
      <c r="L5087" t="s">
        <v>26</v>
      </c>
      <c r="N5087" t="s">
        <v>24</v>
      </c>
    </row>
    <row r="5088" spans="1:14" x14ac:dyDescent="0.25">
      <c r="A5088" t="s">
        <v>1208</v>
      </c>
      <c r="B5088" t="s">
        <v>6076</v>
      </c>
      <c r="C5088" t="s">
        <v>142</v>
      </c>
      <c r="D5088" t="s">
        <v>21</v>
      </c>
      <c r="E5088">
        <v>98902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43334</v>
      </c>
      <c r="L5088" t="s">
        <v>26</v>
      </c>
      <c r="N5088" t="s">
        <v>24</v>
      </c>
    </row>
    <row r="5089" spans="1:14" x14ac:dyDescent="0.25">
      <c r="A5089" t="s">
        <v>9084</v>
      </c>
      <c r="B5089" t="s">
        <v>9085</v>
      </c>
      <c r="C5089" t="s">
        <v>261</v>
      </c>
      <c r="D5089" t="s">
        <v>21</v>
      </c>
      <c r="E5089">
        <v>99207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43334</v>
      </c>
      <c r="L5089" t="s">
        <v>26</v>
      </c>
      <c r="N5089" t="s">
        <v>24</v>
      </c>
    </row>
    <row r="5090" spans="1:14" x14ac:dyDescent="0.25">
      <c r="A5090" t="s">
        <v>2785</v>
      </c>
      <c r="B5090" t="s">
        <v>2786</v>
      </c>
      <c r="C5090" t="s">
        <v>37</v>
      </c>
      <c r="D5090" t="s">
        <v>21</v>
      </c>
      <c r="E5090">
        <v>99336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43334</v>
      </c>
      <c r="L5090" t="s">
        <v>26</v>
      </c>
      <c r="N5090" t="s">
        <v>24</v>
      </c>
    </row>
    <row r="5091" spans="1:14" x14ac:dyDescent="0.25">
      <c r="A5091" t="s">
        <v>2787</v>
      </c>
      <c r="B5091" t="s">
        <v>2788</v>
      </c>
      <c r="C5091" t="s">
        <v>142</v>
      </c>
      <c r="D5091" t="s">
        <v>21</v>
      </c>
      <c r="E5091">
        <v>98908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43334</v>
      </c>
      <c r="L5091" t="s">
        <v>26</v>
      </c>
      <c r="N5091" t="s">
        <v>24</v>
      </c>
    </row>
    <row r="5092" spans="1:14" x14ac:dyDescent="0.25">
      <c r="A5092" t="s">
        <v>9086</v>
      </c>
      <c r="B5092" t="s">
        <v>9087</v>
      </c>
      <c r="C5092" t="s">
        <v>261</v>
      </c>
      <c r="D5092" t="s">
        <v>21</v>
      </c>
      <c r="E5092">
        <v>99207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43334</v>
      </c>
      <c r="L5092" t="s">
        <v>26</v>
      </c>
      <c r="N5092" t="s">
        <v>24</v>
      </c>
    </row>
    <row r="5093" spans="1:14" x14ac:dyDescent="0.25">
      <c r="A5093" t="s">
        <v>9088</v>
      </c>
      <c r="B5093" t="s">
        <v>9089</v>
      </c>
      <c r="C5093" t="s">
        <v>132</v>
      </c>
      <c r="D5093" t="s">
        <v>21</v>
      </c>
      <c r="E5093">
        <v>99301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43334</v>
      </c>
      <c r="L5093" t="s">
        <v>26</v>
      </c>
      <c r="N5093" t="s">
        <v>24</v>
      </c>
    </row>
    <row r="5094" spans="1:14" x14ac:dyDescent="0.25">
      <c r="A5094" t="s">
        <v>9090</v>
      </c>
      <c r="B5094" t="s">
        <v>9091</v>
      </c>
      <c r="C5094" t="s">
        <v>261</v>
      </c>
      <c r="D5094" t="s">
        <v>21</v>
      </c>
      <c r="E5094">
        <v>99207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43334</v>
      </c>
      <c r="L5094" t="s">
        <v>26</v>
      </c>
      <c r="N5094" t="s">
        <v>24</v>
      </c>
    </row>
    <row r="5095" spans="1:14" x14ac:dyDescent="0.25">
      <c r="A5095" t="s">
        <v>9092</v>
      </c>
      <c r="B5095" t="s">
        <v>9093</v>
      </c>
      <c r="C5095" t="s">
        <v>261</v>
      </c>
      <c r="D5095" t="s">
        <v>21</v>
      </c>
      <c r="E5095">
        <v>99207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43334</v>
      </c>
      <c r="L5095" t="s">
        <v>26</v>
      </c>
      <c r="N5095" t="s">
        <v>24</v>
      </c>
    </row>
    <row r="5096" spans="1:14" x14ac:dyDescent="0.25">
      <c r="A5096" t="s">
        <v>6823</v>
      </c>
      <c r="B5096" t="s">
        <v>9094</v>
      </c>
      <c r="C5096" t="s">
        <v>261</v>
      </c>
      <c r="D5096" t="s">
        <v>21</v>
      </c>
      <c r="E5096">
        <v>99207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43334</v>
      </c>
      <c r="L5096" t="s">
        <v>26</v>
      </c>
      <c r="N5096" t="s">
        <v>24</v>
      </c>
    </row>
    <row r="5097" spans="1:14" x14ac:dyDescent="0.25">
      <c r="A5097" t="s">
        <v>479</v>
      </c>
      <c r="B5097" t="s">
        <v>2630</v>
      </c>
      <c r="C5097" t="s">
        <v>619</v>
      </c>
      <c r="D5097" t="s">
        <v>21</v>
      </c>
      <c r="E5097">
        <v>98072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43334</v>
      </c>
      <c r="L5097" t="s">
        <v>26</v>
      </c>
      <c r="N5097" t="s">
        <v>24</v>
      </c>
    </row>
    <row r="5098" spans="1:14" x14ac:dyDescent="0.25">
      <c r="A5098" t="s">
        <v>7387</v>
      </c>
      <c r="B5098" t="s">
        <v>1820</v>
      </c>
      <c r="C5098" t="s">
        <v>619</v>
      </c>
      <c r="D5098" t="s">
        <v>21</v>
      </c>
      <c r="E5098">
        <v>98072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43334</v>
      </c>
      <c r="L5098" t="s">
        <v>26</v>
      </c>
      <c r="N5098" t="s">
        <v>24</v>
      </c>
    </row>
    <row r="5099" spans="1:14" x14ac:dyDescent="0.25">
      <c r="A5099" t="s">
        <v>9095</v>
      </c>
      <c r="B5099" t="s">
        <v>9096</v>
      </c>
      <c r="C5099" t="s">
        <v>37</v>
      </c>
      <c r="D5099" t="s">
        <v>21</v>
      </c>
      <c r="E5099">
        <v>99336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43334</v>
      </c>
      <c r="L5099" t="s">
        <v>26</v>
      </c>
      <c r="N5099" t="s">
        <v>24</v>
      </c>
    </row>
    <row r="5100" spans="1:14" x14ac:dyDescent="0.25">
      <c r="A5100" t="s">
        <v>1824</v>
      </c>
      <c r="B5100" t="s">
        <v>9097</v>
      </c>
      <c r="C5100" t="s">
        <v>619</v>
      </c>
      <c r="D5100" t="s">
        <v>21</v>
      </c>
      <c r="E5100">
        <v>98072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43334</v>
      </c>
      <c r="L5100" t="s">
        <v>26</v>
      </c>
      <c r="N5100" t="s">
        <v>24</v>
      </c>
    </row>
    <row r="5101" spans="1:14" x14ac:dyDescent="0.25">
      <c r="A5101" t="s">
        <v>685</v>
      </c>
      <c r="B5101" t="s">
        <v>9098</v>
      </c>
      <c r="C5101" t="s">
        <v>261</v>
      </c>
      <c r="D5101" t="s">
        <v>21</v>
      </c>
      <c r="E5101">
        <v>99207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43334</v>
      </c>
      <c r="L5101" t="s">
        <v>26</v>
      </c>
      <c r="N5101" t="s">
        <v>24</v>
      </c>
    </row>
    <row r="5102" spans="1:14" x14ac:dyDescent="0.25">
      <c r="A5102" t="s">
        <v>77</v>
      </c>
      <c r="B5102" t="s">
        <v>9099</v>
      </c>
      <c r="C5102" t="s">
        <v>261</v>
      </c>
      <c r="D5102" t="s">
        <v>21</v>
      </c>
      <c r="E5102">
        <v>99207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43334</v>
      </c>
      <c r="L5102" t="s">
        <v>26</v>
      </c>
      <c r="N5102" t="s">
        <v>24</v>
      </c>
    </row>
    <row r="5103" spans="1:14" x14ac:dyDescent="0.25">
      <c r="A5103" t="s">
        <v>4077</v>
      </c>
      <c r="B5103" t="s">
        <v>4078</v>
      </c>
      <c r="C5103" t="s">
        <v>132</v>
      </c>
      <c r="D5103" t="s">
        <v>21</v>
      </c>
      <c r="E5103">
        <v>99301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43334</v>
      </c>
      <c r="L5103" t="s">
        <v>26</v>
      </c>
      <c r="N5103" t="s">
        <v>24</v>
      </c>
    </row>
    <row r="5104" spans="1:14" x14ac:dyDescent="0.25">
      <c r="A5104" t="s">
        <v>3011</v>
      </c>
      <c r="B5104" t="s">
        <v>3012</v>
      </c>
      <c r="C5104" t="s">
        <v>619</v>
      </c>
      <c r="D5104" t="s">
        <v>21</v>
      </c>
      <c r="E5104">
        <v>98072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43334</v>
      </c>
      <c r="L5104" t="s">
        <v>26</v>
      </c>
      <c r="N5104" t="s">
        <v>24</v>
      </c>
    </row>
    <row r="5105" spans="1:14" x14ac:dyDescent="0.25">
      <c r="A5105" t="s">
        <v>9100</v>
      </c>
      <c r="B5105" t="s">
        <v>9101</v>
      </c>
      <c r="C5105" t="s">
        <v>20</v>
      </c>
      <c r="D5105" t="s">
        <v>21</v>
      </c>
      <c r="E5105">
        <v>98105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43333</v>
      </c>
      <c r="L5105" t="s">
        <v>26</v>
      </c>
      <c r="N5105" t="s">
        <v>24</v>
      </c>
    </row>
    <row r="5106" spans="1:14" x14ac:dyDescent="0.25">
      <c r="A5106" t="s">
        <v>9102</v>
      </c>
      <c r="B5106" t="s">
        <v>9103</v>
      </c>
      <c r="C5106" t="s">
        <v>20</v>
      </c>
      <c r="D5106" t="s">
        <v>21</v>
      </c>
      <c r="E5106">
        <v>98104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43333</v>
      </c>
      <c r="L5106" t="s">
        <v>26</v>
      </c>
      <c r="N5106" t="s">
        <v>24</v>
      </c>
    </row>
    <row r="5107" spans="1:14" x14ac:dyDescent="0.25">
      <c r="A5107" t="s">
        <v>5858</v>
      </c>
      <c r="B5107" t="s">
        <v>5859</v>
      </c>
      <c r="C5107" t="s">
        <v>687</v>
      </c>
      <c r="D5107" t="s">
        <v>21</v>
      </c>
      <c r="E5107">
        <v>98382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43333</v>
      </c>
      <c r="L5107" t="s">
        <v>26</v>
      </c>
      <c r="N5107" t="s">
        <v>24</v>
      </c>
    </row>
    <row r="5108" spans="1:14" x14ac:dyDescent="0.25">
      <c r="A5108" t="s">
        <v>2138</v>
      </c>
      <c r="B5108" t="s">
        <v>2139</v>
      </c>
      <c r="C5108" t="s">
        <v>20</v>
      </c>
      <c r="D5108" t="s">
        <v>21</v>
      </c>
      <c r="E5108">
        <v>98105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43333</v>
      </c>
      <c r="L5108" t="s">
        <v>26</v>
      </c>
      <c r="N5108" t="s">
        <v>24</v>
      </c>
    </row>
    <row r="5109" spans="1:14" x14ac:dyDescent="0.25">
      <c r="A5109" t="s">
        <v>9104</v>
      </c>
      <c r="B5109" t="s">
        <v>9105</v>
      </c>
      <c r="C5109" t="s">
        <v>20</v>
      </c>
      <c r="D5109" t="s">
        <v>21</v>
      </c>
      <c r="E5109">
        <v>98107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43333</v>
      </c>
      <c r="L5109" t="s">
        <v>26</v>
      </c>
      <c r="N5109" t="s">
        <v>24</v>
      </c>
    </row>
    <row r="5110" spans="1:14" x14ac:dyDescent="0.25">
      <c r="A5110" t="s">
        <v>9106</v>
      </c>
      <c r="B5110" t="s">
        <v>9107</v>
      </c>
      <c r="C5110" t="s">
        <v>20</v>
      </c>
      <c r="D5110" t="s">
        <v>21</v>
      </c>
      <c r="E5110">
        <v>98105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43333</v>
      </c>
      <c r="L5110" t="s">
        <v>26</v>
      </c>
      <c r="N5110" t="s">
        <v>24</v>
      </c>
    </row>
    <row r="5111" spans="1:14" x14ac:dyDescent="0.25">
      <c r="A5111" t="s">
        <v>9108</v>
      </c>
      <c r="B5111" t="s">
        <v>9109</v>
      </c>
      <c r="C5111" t="s">
        <v>20</v>
      </c>
      <c r="D5111" t="s">
        <v>21</v>
      </c>
      <c r="E5111">
        <v>98105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43333</v>
      </c>
      <c r="L5111" t="s">
        <v>26</v>
      </c>
      <c r="N5111" t="s">
        <v>24</v>
      </c>
    </row>
    <row r="5112" spans="1:14" x14ac:dyDescent="0.25">
      <c r="A5112" t="s">
        <v>605</v>
      </c>
      <c r="B5112" t="s">
        <v>606</v>
      </c>
      <c r="C5112" t="s">
        <v>218</v>
      </c>
      <c r="D5112" t="s">
        <v>21</v>
      </c>
      <c r="E5112">
        <v>98391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43333</v>
      </c>
      <c r="L5112" t="s">
        <v>26</v>
      </c>
      <c r="N5112" t="s">
        <v>24</v>
      </c>
    </row>
    <row r="5113" spans="1:14" x14ac:dyDescent="0.25">
      <c r="A5113" t="s">
        <v>9110</v>
      </c>
      <c r="B5113" t="s">
        <v>9111</v>
      </c>
      <c r="C5113" t="s">
        <v>20</v>
      </c>
      <c r="D5113" t="s">
        <v>21</v>
      </c>
      <c r="E5113">
        <v>98104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43333</v>
      </c>
      <c r="L5113" t="s">
        <v>26</v>
      </c>
      <c r="N5113" t="s">
        <v>24</v>
      </c>
    </row>
    <row r="5114" spans="1:14" x14ac:dyDescent="0.25">
      <c r="A5114" t="s">
        <v>9112</v>
      </c>
      <c r="B5114" t="s">
        <v>9113</v>
      </c>
      <c r="C5114" t="s">
        <v>20</v>
      </c>
      <c r="D5114" t="s">
        <v>21</v>
      </c>
      <c r="E5114">
        <v>98104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43333</v>
      </c>
      <c r="L5114" t="s">
        <v>26</v>
      </c>
      <c r="N5114" t="s">
        <v>24</v>
      </c>
    </row>
    <row r="5115" spans="1:14" x14ac:dyDescent="0.25">
      <c r="A5115" t="s">
        <v>2158</v>
      </c>
      <c r="B5115" t="s">
        <v>2159</v>
      </c>
      <c r="C5115" t="s">
        <v>20</v>
      </c>
      <c r="D5115" t="s">
        <v>21</v>
      </c>
      <c r="E5115">
        <v>98107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43333</v>
      </c>
      <c r="L5115" t="s">
        <v>26</v>
      </c>
      <c r="N5115" t="s">
        <v>24</v>
      </c>
    </row>
    <row r="5116" spans="1:14" x14ac:dyDescent="0.25">
      <c r="A5116" t="s">
        <v>9114</v>
      </c>
      <c r="B5116" t="s">
        <v>9115</v>
      </c>
      <c r="C5116" t="s">
        <v>20</v>
      </c>
      <c r="D5116" t="s">
        <v>21</v>
      </c>
      <c r="E5116">
        <v>98107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43333</v>
      </c>
      <c r="L5116" t="s">
        <v>26</v>
      </c>
      <c r="N5116" t="s">
        <v>24</v>
      </c>
    </row>
    <row r="5117" spans="1:14" x14ac:dyDescent="0.25">
      <c r="A5117" t="s">
        <v>9116</v>
      </c>
      <c r="B5117" t="s">
        <v>9117</v>
      </c>
      <c r="C5117" t="s">
        <v>20</v>
      </c>
      <c r="D5117" t="s">
        <v>21</v>
      </c>
      <c r="E5117">
        <v>98104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43333</v>
      </c>
      <c r="L5117" t="s">
        <v>26</v>
      </c>
      <c r="N5117" t="s">
        <v>24</v>
      </c>
    </row>
    <row r="5118" spans="1:14" x14ac:dyDescent="0.25">
      <c r="A5118" t="s">
        <v>163</v>
      </c>
      <c r="B5118" t="s">
        <v>164</v>
      </c>
      <c r="C5118" t="s">
        <v>165</v>
      </c>
      <c r="D5118" t="s">
        <v>21</v>
      </c>
      <c r="E5118">
        <v>98373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43333</v>
      </c>
      <c r="L5118" t="s">
        <v>26</v>
      </c>
      <c r="N5118" t="s">
        <v>24</v>
      </c>
    </row>
    <row r="5119" spans="1:14" x14ac:dyDescent="0.25">
      <c r="A5119" t="s">
        <v>4064</v>
      </c>
      <c r="B5119" t="s">
        <v>5949</v>
      </c>
      <c r="C5119" t="s">
        <v>142</v>
      </c>
      <c r="D5119" t="s">
        <v>21</v>
      </c>
      <c r="E5119">
        <v>98901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43333</v>
      </c>
      <c r="L5119" t="s">
        <v>26</v>
      </c>
      <c r="N5119" t="s">
        <v>24</v>
      </c>
    </row>
    <row r="5120" spans="1:14" x14ac:dyDescent="0.25">
      <c r="A5120" t="s">
        <v>2816</v>
      </c>
      <c r="B5120" t="s">
        <v>5878</v>
      </c>
      <c r="C5120" t="s">
        <v>1542</v>
      </c>
      <c r="D5120" t="s">
        <v>21</v>
      </c>
      <c r="E5120">
        <v>98362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43333</v>
      </c>
      <c r="L5120" t="s">
        <v>26</v>
      </c>
      <c r="N5120" t="s">
        <v>24</v>
      </c>
    </row>
    <row r="5121" spans="1:14" x14ac:dyDescent="0.25">
      <c r="A5121" t="s">
        <v>2109</v>
      </c>
      <c r="B5121" t="s">
        <v>2110</v>
      </c>
      <c r="C5121" t="s">
        <v>2111</v>
      </c>
      <c r="D5121" t="s">
        <v>21</v>
      </c>
      <c r="E5121">
        <v>98923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43333</v>
      </c>
      <c r="L5121" t="s">
        <v>26</v>
      </c>
      <c r="N5121" t="s">
        <v>24</v>
      </c>
    </row>
    <row r="5122" spans="1:14" x14ac:dyDescent="0.25">
      <c r="A5122" t="s">
        <v>1295</v>
      </c>
      <c r="B5122" t="s">
        <v>5175</v>
      </c>
      <c r="C5122" t="s">
        <v>1094</v>
      </c>
      <c r="D5122" t="s">
        <v>21</v>
      </c>
      <c r="E5122">
        <v>98360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43333</v>
      </c>
      <c r="L5122" t="s">
        <v>26</v>
      </c>
      <c r="N5122" t="s">
        <v>24</v>
      </c>
    </row>
    <row r="5123" spans="1:14" x14ac:dyDescent="0.25">
      <c r="A5123" t="s">
        <v>9118</v>
      </c>
      <c r="B5123" t="s">
        <v>9119</v>
      </c>
      <c r="C5123" t="s">
        <v>20</v>
      </c>
      <c r="D5123" t="s">
        <v>21</v>
      </c>
      <c r="E5123">
        <v>98105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43333</v>
      </c>
      <c r="L5123" t="s">
        <v>26</v>
      </c>
      <c r="N5123" t="s">
        <v>24</v>
      </c>
    </row>
    <row r="5124" spans="1:14" x14ac:dyDescent="0.25">
      <c r="A5124" t="s">
        <v>2121</v>
      </c>
      <c r="B5124" t="s">
        <v>5176</v>
      </c>
      <c r="C5124" t="s">
        <v>165</v>
      </c>
      <c r="D5124" t="s">
        <v>21</v>
      </c>
      <c r="E5124">
        <v>98375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43333</v>
      </c>
      <c r="L5124" t="s">
        <v>26</v>
      </c>
      <c r="N5124" t="s">
        <v>24</v>
      </c>
    </row>
    <row r="5125" spans="1:14" x14ac:dyDescent="0.25">
      <c r="A5125" t="s">
        <v>4403</v>
      </c>
      <c r="B5125" t="s">
        <v>4404</v>
      </c>
      <c r="C5125" t="s">
        <v>1542</v>
      </c>
      <c r="D5125" t="s">
        <v>21</v>
      </c>
      <c r="E5125">
        <v>98362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43333</v>
      </c>
      <c r="L5125" t="s">
        <v>26</v>
      </c>
      <c r="N5125" t="s">
        <v>24</v>
      </c>
    </row>
    <row r="5126" spans="1:14" x14ac:dyDescent="0.25">
      <c r="A5126" t="s">
        <v>8533</v>
      </c>
      <c r="B5126" t="s">
        <v>9120</v>
      </c>
      <c r="C5126" t="s">
        <v>20</v>
      </c>
      <c r="D5126" t="s">
        <v>21</v>
      </c>
      <c r="E5126">
        <v>98107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43333</v>
      </c>
      <c r="L5126" t="s">
        <v>26</v>
      </c>
      <c r="N5126" t="s">
        <v>24</v>
      </c>
    </row>
    <row r="5127" spans="1:14" x14ac:dyDescent="0.25">
      <c r="A5127" t="s">
        <v>124</v>
      </c>
      <c r="B5127" t="s">
        <v>125</v>
      </c>
      <c r="C5127" t="s">
        <v>20</v>
      </c>
      <c r="D5127" t="s">
        <v>21</v>
      </c>
      <c r="E5127">
        <v>98105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43333</v>
      </c>
      <c r="L5127" t="s">
        <v>26</v>
      </c>
      <c r="N5127" t="s">
        <v>24</v>
      </c>
    </row>
    <row r="5128" spans="1:14" x14ac:dyDescent="0.25">
      <c r="A5128" t="s">
        <v>2728</v>
      </c>
      <c r="B5128" t="s">
        <v>2729</v>
      </c>
      <c r="C5128" t="s">
        <v>37</v>
      </c>
      <c r="D5128" t="s">
        <v>21</v>
      </c>
      <c r="E5128">
        <v>99336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43332</v>
      </c>
      <c r="L5128" t="s">
        <v>26</v>
      </c>
      <c r="N5128" t="s">
        <v>24</v>
      </c>
    </row>
    <row r="5129" spans="1:14" x14ac:dyDescent="0.25">
      <c r="A5129" t="s">
        <v>9121</v>
      </c>
      <c r="B5129" t="s">
        <v>9122</v>
      </c>
      <c r="C5129" t="s">
        <v>132</v>
      </c>
      <c r="D5129" t="s">
        <v>21</v>
      </c>
      <c r="E5129">
        <v>99301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43332</v>
      </c>
      <c r="L5129" t="s">
        <v>26</v>
      </c>
      <c r="N5129" t="s">
        <v>24</v>
      </c>
    </row>
    <row r="5130" spans="1:14" x14ac:dyDescent="0.25">
      <c r="A5130" t="s">
        <v>9123</v>
      </c>
      <c r="B5130" t="s">
        <v>9124</v>
      </c>
      <c r="C5130" t="s">
        <v>261</v>
      </c>
      <c r="D5130" t="s">
        <v>21</v>
      </c>
      <c r="E5130">
        <v>99203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43332</v>
      </c>
      <c r="L5130" t="s">
        <v>26</v>
      </c>
      <c r="N5130" t="s">
        <v>24</v>
      </c>
    </row>
    <row r="5131" spans="1:14" x14ac:dyDescent="0.25">
      <c r="A5131" t="s">
        <v>9125</v>
      </c>
      <c r="B5131" t="s">
        <v>9126</v>
      </c>
      <c r="C5131" t="s">
        <v>261</v>
      </c>
      <c r="D5131" t="s">
        <v>21</v>
      </c>
      <c r="E5131">
        <v>99204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43332</v>
      </c>
      <c r="L5131" t="s">
        <v>26</v>
      </c>
      <c r="N5131" t="s">
        <v>24</v>
      </c>
    </row>
    <row r="5132" spans="1:14" x14ac:dyDescent="0.25">
      <c r="A5132" t="s">
        <v>5428</v>
      </c>
      <c r="B5132" t="s">
        <v>5429</v>
      </c>
      <c r="C5132" t="s">
        <v>261</v>
      </c>
      <c r="D5132" t="s">
        <v>21</v>
      </c>
      <c r="E5132">
        <v>99203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43332</v>
      </c>
      <c r="L5132" t="s">
        <v>26</v>
      </c>
      <c r="N5132" t="s">
        <v>24</v>
      </c>
    </row>
    <row r="5133" spans="1:14" x14ac:dyDescent="0.25">
      <c r="A5133" t="s">
        <v>9127</v>
      </c>
      <c r="B5133" t="s">
        <v>9128</v>
      </c>
      <c r="C5133" t="s">
        <v>261</v>
      </c>
      <c r="D5133" t="s">
        <v>21</v>
      </c>
      <c r="E5133">
        <v>99201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43332</v>
      </c>
      <c r="L5133" t="s">
        <v>26</v>
      </c>
      <c r="N5133" t="s">
        <v>24</v>
      </c>
    </row>
    <row r="5134" spans="1:14" x14ac:dyDescent="0.25">
      <c r="A5134" t="s">
        <v>9129</v>
      </c>
      <c r="B5134" t="s">
        <v>9130</v>
      </c>
      <c r="C5134" t="s">
        <v>261</v>
      </c>
      <c r="D5134" t="s">
        <v>21</v>
      </c>
      <c r="E5134">
        <v>99204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43332</v>
      </c>
      <c r="L5134" t="s">
        <v>26</v>
      </c>
      <c r="N5134" t="s">
        <v>24</v>
      </c>
    </row>
    <row r="5135" spans="1:14" x14ac:dyDescent="0.25">
      <c r="A5135" t="s">
        <v>6485</v>
      </c>
      <c r="B5135" t="s">
        <v>6486</v>
      </c>
      <c r="C5135" t="s">
        <v>261</v>
      </c>
      <c r="D5135" t="s">
        <v>21</v>
      </c>
      <c r="E5135">
        <v>99209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43332</v>
      </c>
      <c r="L5135" t="s">
        <v>26</v>
      </c>
      <c r="N5135" t="s">
        <v>24</v>
      </c>
    </row>
    <row r="5136" spans="1:14" x14ac:dyDescent="0.25">
      <c r="A5136" t="s">
        <v>9131</v>
      </c>
      <c r="B5136" t="s">
        <v>9132</v>
      </c>
      <c r="C5136" t="s">
        <v>261</v>
      </c>
      <c r="D5136" t="s">
        <v>21</v>
      </c>
      <c r="E5136">
        <v>99201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43332</v>
      </c>
      <c r="L5136" t="s">
        <v>26</v>
      </c>
      <c r="N5136" t="s">
        <v>24</v>
      </c>
    </row>
    <row r="5137" spans="1:14" x14ac:dyDescent="0.25">
      <c r="A5137" t="s">
        <v>9133</v>
      </c>
      <c r="B5137" t="s">
        <v>9134</v>
      </c>
      <c r="C5137" t="s">
        <v>261</v>
      </c>
      <c r="D5137" t="s">
        <v>21</v>
      </c>
      <c r="E5137">
        <v>99202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43332</v>
      </c>
      <c r="L5137" t="s">
        <v>26</v>
      </c>
      <c r="N5137" t="s">
        <v>24</v>
      </c>
    </row>
    <row r="5138" spans="1:14" x14ac:dyDescent="0.25">
      <c r="A5138" t="s">
        <v>149</v>
      </c>
      <c r="B5138" t="s">
        <v>150</v>
      </c>
      <c r="C5138" t="s">
        <v>151</v>
      </c>
      <c r="D5138" t="s">
        <v>21</v>
      </c>
      <c r="E5138">
        <v>98498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43332</v>
      </c>
      <c r="L5138" t="s">
        <v>26</v>
      </c>
      <c r="N5138" t="s">
        <v>24</v>
      </c>
    </row>
    <row r="5139" spans="1:14" x14ac:dyDescent="0.25">
      <c r="A5139" t="s">
        <v>9135</v>
      </c>
      <c r="B5139" t="s">
        <v>9136</v>
      </c>
      <c r="C5139" t="s">
        <v>261</v>
      </c>
      <c r="D5139" t="s">
        <v>21</v>
      </c>
      <c r="E5139">
        <v>99203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43332</v>
      </c>
      <c r="L5139" t="s">
        <v>26</v>
      </c>
      <c r="N5139" t="s">
        <v>24</v>
      </c>
    </row>
    <row r="5140" spans="1:14" x14ac:dyDescent="0.25">
      <c r="A5140" t="s">
        <v>9137</v>
      </c>
      <c r="B5140" t="s">
        <v>9138</v>
      </c>
      <c r="C5140" t="s">
        <v>261</v>
      </c>
      <c r="D5140" t="s">
        <v>21</v>
      </c>
      <c r="E5140">
        <v>99223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43332</v>
      </c>
      <c r="L5140" t="s">
        <v>26</v>
      </c>
      <c r="N5140" t="s">
        <v>24</v>
      </c>
    </row>
    <row r="5141" spans="1:14" x14ac:dyDescent="0.25">
      <c r="A5141" t="s">
        <v>9139</v>
      </c>
      <c r="B5141" t="s">
        <v>9140</v>
      </c>
      <c r="C5141" t="s">
        <v>261</v>
      </c>
      <c r="D5141" t="s">
        <v>21</v>
      </c>
      <c r="E5141">
        <v>99200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43332</v>
      </c>
      <c r="L5141" t="s">
        <v>26</v>
      </c>
      <c r="N5141" t="s">
        <v>24</v>
      </c>
    </row>
    <row r="5142" spans="1:14" x14ac:dyDescent="0.25">
      <c r="A5142" t="s">
        <v>9141</v>
      </c>
      <c r="B5142" t="s">
        <v>9142</v>
      </c>
      <c r="C5142" t="s">
        <v>236</v>
      </c>
      <c r="D5142" t="s">
        <v>21</v>
      </c>
      <c r="E5142">
        <v>98409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43332</v>
      </c>
      <c r="L5142" t="s">
        <v>26</v>
      </c>
      <c r="N5142" t="s">
        <v>24</v>
      </c>
    </row>
    <row r="5143" spans="1:14" x14ac:dyDescent="0.25">
      <c r="A5143" t="s">
        <v>9143</v>
      </c>
      <c r="B5143" t="s">
        <v>9144</v>
      </c>
      <c r="C5143" t="s">
        <v>261</v>
      </c>
      <c r="D5143" t="s">
        <v>21</v>
      </c>
      <c r="E5143">
        <v>99201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43332</v>
      </c>
      <c r="L5143" t="s">
        <v>26</v>
      </c>
      <c r="N5143" t="s">
        <v>24</v>
      </c>
    </row>
    <row r="5144" spans="1:14" x14ac:dyDescent="0.25">
      <c r="A5144" t="s">
        <v>9145</v>
      </c>
      <c r="B5144" t="s">
        <v>9146</v>
      </c>
      <c r="C5144" t="s">
        <v>261</v>
      </c>
      <c r="D5144" t="s">
        <v>21</v>
      </c>
      <c r="E5144">
        <v>99223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43332</v>
      </c>
      <c r="L5144" t="s">
        <v>26</v>
      </c>
      <c r="N5144" t="s">
        <v>24</v>
      </c>
    </row>
    <row r="5145" spans="1:14" x14ac:dyDescent="0.25">
      <c r="A5145" t="s">
        <v>9147</v>
      </c>
      <c r="B5145" t="s">
        <v>9148</v>
      </c>
      <c r="C5145" t="s">
        <v>236</v>
      </c>
      <c r="D5145" t="s">
        <v>21</v>
      </c>
      <c r="E5145">
        <v>98444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43332</v>
      </c>
      <c r="L5145" t="s">
        <v>26</v>
      </c>
      <c r="N5145" t="s">
        <v>24</v>
      </c>
    </row>
    <row r="5146" spans="1:14" x14ac:dyDescent="0.25">
      <c r="A5146" t="s">
        <v>569</v>
      </c>
      <c r="B5146" t="s">
        <v>9149</v>
      </c>
      <c r="C5146" t="s">
        <v>236</v>
      </c>
      <c r="D5146" t="s">
        <v>21</v>
      </c>
      <c r="E5146">
        <v>98444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43332</v>
      </c>
      <c r="L5146" t="s">
        <v>26</v>
      </c>
      <c r="N5146" t="s">
        <v>24</v>
      </c>
    </row>
    <row r="5147" spans="1:14" x14ac:dyDescent="0.25">
      <c r="A5147" t="s">
        <v>9150</v>
      </c>
      <c r="B5147" t="s">
        <v>9151</v>
      </c>
      <c r="C5147" t="s">
        <v>236</v>
      </c>
      <c r="D5147" t="s">
        <v>21</v>
      </c>
      <c r="E5147">
        <v>98422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43332</v>
      </c>
      <c r="L5147" t="s">
        <v>26</v>
      </c>
      <c r="N5147" t="s">
        <v>24</v>
      </c>
    </row>
    <row r="5148" spans="1:14" x14ac:dyDescent="0.25">
      <c r="A5148" t="s">
        <v>9152</v>
      </c>
      <c r="B5148" t="s">
        <v>9153</v>
      </c>
      <c r="C5148" t="s">
        <v>261</v>
      </c>
      <c r="D5148" t="s">
        <v>21</v>
      </c>
      <c r="E5148">
        <v>99223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43332</v>
      </c>
      <c r="L5148" t="s">
        <v>26</v>
      </c>
      <c r="N5148" t="s">
        <v>24</v>
      </c>
    </row>
    <row r="5149" spans="1:14" x14ac:dyDescent="0.25">
      <c r="A5149" t="s">
        <v>9154</v>
      </c>
      <c r="B5149" t="s">
        <v>9155</v>
      </c>
      <c r="C5149" t="s">
        <v>151</v>
      </c>
      <c r="D5149" t="s">
        <v>21</v>
      </c>
      <c r="E5149">
        <v>98498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43332</v>
      </c>
      <c r="L5149" t="s">
        <v>26</v>
      </c>
      <c r="N5149" t="s">
        <v>24</v>
      </c>
    </row>
    <row r="5150" spans="1:14" x14ac:dyDescent="0.25">
      <c r="A5150" t="s">
        <v>9156</v>
      </c>
      <c r="B5150" t="s">
        <v>9157</v>
      </c>
      <c r="C5150" t="s">
        <v>236</v>
      </c>
      <c r="D5150" t="s">
        <v>21</v>
      </c>
      <c r="E5150">
        <v>98445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43332</v>
      </c>
      <c r="L5150" t="s">
        <v>26</v>
      </c>
      <c r="N5150" t="s">
        <v>24</v>
      </c>
    </row>
    <row r="5151" spans="1:14" x14ac:dyDescent="0.25">
      <c r="A5151" t="s">
        <v>138</v>
      </c>
      <c r="B5151" t="s">
        <v>9158</v>
      </c>
      <c r="C5151" t="s">
        <v>132</v>
      </c>
      <c r="D5151" t="s">
        <v>21</v>
      </c>
      <c r="E5151">
        <v>99301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43332</v>
      </c>
      <c r="L5151" t="s">
        <v>26</v>
      </c>
      <c r="N5151" t="s">
        <v>24</v>
      </c>
    </row>
    <row r="5152" spans="1:14" x14ac:dyDescent="0.25">
      <c r="A5152" t="s">
        <v>9159</v>
      </c>
      <c r="B5152" t="s">
        <v>9160</v>
      </c>
      <c r="C5152" t="s">
        <v>261</v>
      </c>
      <c r="D5152" t="s">
        <v>21</v>
      </c>
      <c r="E5152">
        <v>99201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43332</v>
      </c>
      <c r="L5152" t="s">
        <v>26</v>
      </c>
      <c r="N5152" t="s">
        <v>24</v>
      </c>
    </row>
    <row r="5153" spans="1:14" x14ac:dyDescent="0.25">
      <c r="A5153" t="s">
        <v>1417</v>
      </c>
      <c r="B5153" t="s">
        <v>9161</v>
      </c>
      <c r="C5153" t="s">
        <v>261</v>
      </c>
      <c r="D5153" t="s">
        <v>21</v>
      </c>
      <c r="E5153">
        <v>99223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43332</v>
      </c>
      <c r="L5153" t="s">
        <v>26</v>
      </c>
      <c r="N5153" t="s">
        <v>24</v>
      </c>
    </row>
    <row r="5154" spans="1:14" x14ac:dyDescent="0.25">
      <c r="A5154" t="s">
        <v>2756</v>
      </c>
      <c r="B5154" t="s">
        <v>2757</v>
      </c>
      <c r="C5154" t="s">
        <v>56</v>
      </c>
      <c r="D5154" t="s">
        <v>21</v>
      </c>
      <c r="E5154">
        <v>99352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43332</v>
      </c>
      <c r="L5154" t="s">
        <v>26</v>
      </c>
      <c r="N5154" t="s">
        <v>24</v>
      </c>
    </row>
    <row r="5155" spans="1:14" x14ac:dyDescent="0.25">
      <c r="A5155" t="s">
        <v>9162</v>
      </c>
      <c r="B5155" t="s">
        <v>9163</v>
      </c>
      <c r="C5155" t="s">
        <v>236</v>
      </c>
      <c r="D5155" t="s">
        <v>21</v>
      </c>
      <c r="E5155">
        <v>98446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43332</v>
      </c>
      <c r="L5155" t="s">
        <v>26</v>
      </c>
      <c r="N5155" t="s">
        <v>24</v>
      </c>
    </row>
    <row r="5156" spans="1:14" x14ac:dyDescent="0.25">
      <c r="A5156" t="s">
        <v>5468</v>
      </c>
      <c r="B5156" t="s">
        <v>5469</v>
      </c>
      <c r="C5156" t="s">
        <v>261</v>
      </c>
      <c r="D5156" t="s">
        <v>21</v>
      </c>
      <c r="E5156">
        <v>99223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43332</v>
      </c>
      <c r="L5156" t="s">
        <v>26</v>
      </c>
      <c r="N5156" t="s">
        <v>24</v>
      </c>
    </row>
    <row r="5157" spans="1:14" x14ac:dyDescent="0.25">
      <c r="A5157" t="s">
        <v>2759</v>
      </c>
      <c r="B5157" t="s">
        <v>2760</v>
      </c>
      <c r="C5157" t="s">
        <v>56</v>
      </c>
      <c r="D5157" t="s">
        <v>21</v>
      </c>
      <c r="E5157">
        <v>99332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43332</v>
      </c>
      <c r="L5157" t="s">
        <v>26</v>
      </c>
      <c r="N5157" t="s">
        <v>24</v>
      </c>
    </row>
    <row r="5158" spans="1:14" x14ac:dyDescent="0.25">
      <c r="A5158" t="s">
        <v>9164</v>
      </c>
      <c r="B5158" t="s">
        <v>9165</v>
      </c>
      <c r="C5158" t="s">
        <v>2089</v>
      </c>
      <c r="D5158" t="s">
        <v>21</v>
      </c>
      <c r="E5158">
        <v>98338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43332</v>
      </c>
      <c r="L5158" t="s">
        <v>26</v>
      </c>
      <c r="N5158" t="s">
        <v>24</v>
      </c>
    </row>
    <row r="5159" spans="1:14" x14ac:dyDescent="0.25">
      <c r="A5159" t="s">
        <v>9166</v>
      </c>
      <c r="B5159" t="s">
        <v>9167</v>
      </c>
      <c r="C5159" t="s">
        <v>236</v>
      </c>
      <c r="D5159" t="s">
        <v>21</v>
      </c>
      <c r="E5159">
        <v>98422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43332</v>
      </c>
      <c r="L5159" t="s">
        <v>26</v>
      </c>
      <c r="N5159" t="s">
        <v>24</v>
      </c>
    </row>
    <row r="5160" spans="1:14" x14ac:dyDescent="0.25">
      <c r="A5160" t="s">
        <v>9168</v>
      </c>
      <c r="B5160" t="s">
        <v>9169</v>
      </c>
      <c r="C5160" t="s">
        <v>5500</v>
      </c>
      <c r="D5160" t="s">
        <v>21</v>
      </c>
      <c r="E5160">
        <v>98390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43332</v>
      </c>
      <c r="L5160" t="s">
        <v>26</v>
      </c>
      <c r="N5160" t="s">
        <v>24</v>
      </c>
    </row>
    <row r="5161" spans="1:14" x14ac:dyDescent="0.25">
      <c r="A5161" t="s">
        <v>9170</v>
      </c>
      <c r="B5161" t="s">
        <v>9171</v>
      </c>
      <c r="C5161" t="s">
        <v>261</v>
      </c>
      <c r="D5161" t="s">
        <v>21</v>
      </c>
      <c r="E5161">
        <v>99201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43332</v>
      </c>
      <c r="L5161" t="s">
        <v>26</v>
      </c>
      <c r="N5161" t="s">
        <v>24</v>
      </c>
    </row>
    <row r="5162" spans="1:14" x14ac:dyDescent="0.25">
      <c r="A5162" t="s">
        <v>9172</v>
      </c>
      <c r="B5162" t="s">
        <v>9173</v>
      </c>
      <c r="C5162" t="s">
        <v>37</v>
      </c>
      <c r="D5162" t="s">
        <v>21</v>
      </c>
      <c r="E5162">
        <v>99336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43332</v>
      </c>
      <c r="L5162" t="s">
        <v>26</v>
      </c>
      <c r="N5162" t="s">
        <v>24</v>
      </c>
    </row>
    <row r="5163" spans="1:14" x14ac:dyDescent="0.25">
      <c r="A5163" t="s">
        <v>9174</v>
      </c>
      <c r="B5163" t="s">
        <v>9175</v>
      </c>
      <c r="C5163" t="s">
        <v>261</v>
      </c>
      <c r="D5163" t="s">
        <v>21</v>
      </c>
      <c r="E5163">
        <v>99201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43332</v>
      </c>
      <c r="L5163" t="s">
        <v>26</v>
      </c>
      <c r="N5163" t="s">
        <v>24</v>
      </c>
    </row>
    <row r="5164" spans="1:14" x14ac:dyDescent="0.25">
      <c r="A5164" t="s">
        <v>9176</v>
      </c>
      <c r="B5164" t="s">
        <v>9177</v>
      </c>
      <c r="C5164" t="s">
        <v>151</v>
      </c>
      <c r="D5164" t="s">
        <v>21</v>
      </c>
      <c r="E5164">
        <v>98498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43332</v>
      </c>
      <c r="L5164" t="s">
        <v>26</v>
      </c>
      <c r="N5164" t="s">
        <v>24</v>
      </c>
    </row>
    <row r="5165" spans="1:14" x14ac:dyDescent="0.25">
      <c r="A5165" t="s">
        <v>9178</v>
      </c>
      <c r="B5165" t="s">
        <v>9179</v>
      </c>
      <c r="C5165" t="s">
        <v>261</v>
      </c>
      <c r="D5165" t="s">
        <v>21</v>
      </c>
      <c r="E5165">
        <v>99201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43332</v>
      </c>
      <c r="L5165" t="s">
        <v>26</v>
      </c>
      <c r="N5165" t="s">
        <v>24</v>
      </c>
    </row>
    <row r="5166" spans="1:14" x14ac:dyDescent="0.25">
      <c r="A5166" t="s">
        <v>9180</v>
      </c>
      <c r="B5166" t="s">
        <v>9181</v>
      </c>
      <c r="C5166" t="s">
        <v>261</v>
      </c>
      <c r="D5166" t="s">
        <v>21</v>
      </c>
      <c r="E5166">
        <v>99201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43332</v>
      </c>
      <c r="L5166" t="s">
        <v>26</v>
      </c>
      <c r="N5166" t="s">
        <v>24</v>
      </c>
    </row>
    <row r="5167" spans="1:14" x14ac:dyDescent="0.25">
      <c r="A5167" t="s">
        <v>9182</v>
      </c>
      <c r="B5167" t="s">
        <v>9183</v>
      </c>
      <c r="C5167" t="s">
        <v>261</v>
      </c>
      <c r="D5167" t="s">
        <v>21</v>
      </c>
      <c r="E5167">
        <v>99202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43332</v>
      </c>
      <c r="L5167" t="s">
        <v>26</v>
      </c>
      <c r="N5167" t="s">
        <v>24</v>
      </c>
    </row>
    <row r="5168" spans="1:14" x14ac:dyDescent="0.25">
      <c r="A5168" t="s">
        <v>3474</v>
      </c>
      <c r="B5168" t="s">
        <v>9184</v>
      </c>
      <c r="C5168" t="s">
        <v>261</v>
      </c>
      <c r="D5168" t="s">
        <v>21</v>
      </c>
      <c r="E5168">
        <v>99224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43332</v>
      </c>
      <c r="L5168" t="s">
        <v>26</v>
      </c>
      <c r="N5168" t="s">
        <v>24</v>
      </c>
    </row>
    <row r="5169" spans="1:14" x14ac:dyDescent="0.25">
      <c r="A5169" t="s">
        <v>8258</v>
      </c>
      <c r="B5169" t="s">
        <v>9185</v>
      </c>
      <c r="C5169" t="s">
        <v>37</v>
      </c>
      <c r="D5169" t="s">
        <v>21</v>
      </c>
      <c r="E5169">
        <v>99336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43332</v>
      </c>
      <c r="L5169" t="s">
        <v>26</v>
      </c>
      <c r="N5169" t="s">
        <v>24</v>
      </c>
    </row>
    <row r="5170" spans="1:14" x14ac:dyDescent="0.25">
      <c r="A5170" t="s">
        <v>179</v>
      </c>
      <c r="B5170" t="s">
        <v>180</v>
      </c>
      <c r="C5170" t="s">
        <v>151</v>
      </c>
      <c r="D5170" t="s">
        <v>21</v>
      </c>
      <c r="E5170">
        <v>98498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43332</v>
      </c>
      <c r="L5170" t="s">
        <v>26</v>
      </c>
      <c r="N5170" t="s">
        <v>24</v>
      </c>
    </row>
    <row r="5171" spans="1:14" x14ac:dyDescent="0.25">
      <c r="A5171" t="s">
        <v>556</v>
      </c>
      <c r="B5171" t="s">
        <v>9186</v>
      </c>
      <c r="C5171" t="s">
        <v>236</v>
      </c>
      <c r="D5171" t="s">
        <v>21</v>
      </c>
      <c r="E5171">
        <v>98424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43332</v>
      </c>
      <c r="L5171" t="s">
        <v>26</v>
      </c>
      <c r="N5171" t="s">
        <v>24</v>
      </c>
    </row>
    <row r="5172" spans="1:14" x14ac:dyDescent="0.25">
      <c r="A5172" t="s">
        <v>6085</v>
      </c>
      <c r="B5172" t="s">
        <v>9187</v>
      </c>
      <c r="C5172" t="s">
        <v>151</v>
      </c>
      <c r="D5172" t="s">
        <v>21</v>
      </c>
      <c r="E5172">
        <v>98499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43332</v>
      </c>
      <c r="L5172" t="s">
        <v>26</v>
      </c>
      <c r="N5172" t="s">
        <v>24</v>
      </c>
    </row>
    <row r="5173" spans="1:14" x14ac:dyDescent="0.25">
      <c r="A5173" t="s">
        <v>9188</v>
      </c>
      <c r="B5173" t="s">
        <v>9189</v>
      </c>
      <c r="C5173" t="s">
        <v>261</v>
      </c>
      <c r="D5173" t="s">
        <v>21</v>
      </c>
      <c r="E5173">
        <v>99223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43332</v>
      </c>
      <c r="L5173" t="s">
        <v>26</v>
      </c>
      <c r="N5173" t="s">
        <v>24</v>
      </c>
    </row>
    <row r="5174" spans="1:14" x14ac:dyDescent="0.25">
      <c r="A5174" t="s">
        <v>9190</v>
      </c>
      <c r="B5174" t="s">
        <v>9191</v>
      </c>
      <c r="C5174" t="s">
        <v>261</v>
      </c>
      <c r="D5174" t="s">
        <v>21</v>
      </c>
      <c r="E5174">
        <v>99201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43332</v>
      </c>
      <c r="L5174" t="s">
        <v>26</v>
      </c>
      <c r="N5174" t="s">
        <v>24</v>
      </c>
    </row>
    <row r="5175" spans="1:14" x14ac:dyDescent="0.25">
      <c r="A5175" t="s">
        <v>6976</v>
      </c>
      <c r="B5175" t="s">
        <v>6977</v>
      </c>
      <c r="C5175" t="s">
        <v>1907</v>
      </c>
      <c r="D5175" t="s">
        <v>21</v>
      </c>
      <c r="E5175">
        <v>98855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43331</v>
      </c>
      <c r="L5175" t="s">
        <v>26</v>
      </c>
      <c r="N5175" t="s">
        <v>24</v>
      </c>
    </row>
    <row r="5176" spans="1:14" x14ac:dyDescent="0.25">
      <c r="A5176" t="s">
        <v>6985</v>
      </c>
      <c r="B5176" t="s">
        <v>6986</v>
      </c>
      <c r="C5176" t="s">
        <v>1907</v>
      </c>
      <c r="D5176" t="s">
        <v>21</v>
      </c>
      <c r="E5176">
        <v>98855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43331</v>
      </c>
      <c r="L5176" t="s">
        <v>26</v>
      </c>
      <c r="N5176" t="s">
        <v>24</v>
      </c>
    </row>
    <row r="5177" spans="1:14" x14ac:dyDescent="0.25">
      <c r="A5177" t="s">
        <v>9192</v>
      </c>
      <c r="B5177" t="s">
        <v>9193</v>
      </c>
      <c r="C5177" t="s">
        <v>1907</v>
      </c>
      <c r="D5177" t="s">
        <v>21</v>
      </c>
      <c r="E5177">
        <v>98855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43331</v>
      </c>
      <c r="L5177" t="s">
        <v>26</v>
      </c>
      <c r="N5177" t="s">
        <v>24</v>
      </c>
    </row>
    <row r="5178" spans="1:14" x14ac:dyDescent="0.25">
      <c r="A5178" t="s">
        <v>9194</v>
      </c>
      <c r="B5178" t="s">
        <v>9195</v>
      </c>
      <c r="C5178" t="s">
        <v>9196</v>
      </c>
      <c r="D5178" t="s">
        <v>21</v>
      </c>
      <c r="E5178">
        <v>98849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43331</v>
      </c>
      <c r="L5178" t="s">
        <v>26</v>
      </c>
      <c r="N5178" t="s">
        <v>24</v>
      </c>
    </row>
    <row r="5179" spans="1:14" x14ac:dyDescent="0.25">
      <c r="A5179" t="s">
        <v>9197</v>
      </c>
      <c r="B5179" t="s">
        <v>9198</v>
      </c>
      <c r="C5179" t="s">
        <v>1907</v>
      </c>
      <c r="D5179" t="s">
        <v>21</v>
      </c>
      <c r="E5179">
        <v>98855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43331</v>
      </c>
      <c r="L5179" t="s">
        <v>26</v>
      </c>
      <c r="N5179" t="s">
        <v>24</v>
      </c>
    </row>
    <row r="5180" spans="1:14" x14ac:dyDescent="0.25">
      <c r="A5180" t="s">
        <v>9199</v>
      </c>
      <c r="B5180" t="s">
        <v>9200</v>
      </c>
      <c r="C5180" t="s">
        <v>886</v>
      </c>
      <c r="D5180" t="s">
        <v>21</v>
      </c>
      <c r="E5180">
        <v>98223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43329</v>
      </c>
      <c r="L5180" t="s">
        <v>26</v>
      </c>
      <c r="N5180" t="s">
        <v>24</v>
      </c>
    </row>
    <row r="5181" spans="1:14" x14ac:dyDescent="0.25">
      <c r="A5181" t="s">
        <v>9201</v>
      </c>
      <c r="B5181" t="s">
        <v>9202</v>
      </c>
      <c r="C5181" t="s">
        <v>886</v>
      </c>
      <c r="D5181" t="s">
        <v>21</v>
      </c>
      <c r="E5181">
        <v>98223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43329</v>
      </c>
      <c r="L5181" t="s">
        <v>26</v>
      </c>
      <c r="N5181" t="s">
        <v>24</v>
      </c>
    </row>
    <row r="5182" spans="1:14" x14ac:dyDescent="0.25">
      <c r="A5182" t="s">
        <v>9203</v>
      </c>
      <c r="B5182" t="s">
        <v>9204</v>
      </c>
      <c r="C5182" t="s">
        <v>886</v>
      </c>
      <c r="D5182" t="s">
        <v>21</v>
      </c>
      <c r="E5182">
        <v>98223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43329</v>
      </c>
      <c r="L5182" t="s">
        <v>26</v>
      </c>
      <c r="N5182" t="s">
        <v>24</v>
      </c>
    </row>
    <row r="5183" spans="1:14" x14ac:dyDescent="0.25">
      <c r="A5183" t="s">
        <v>880</v>
      </c>
      <c r="B5183" t="s">
        <v>9205</v>
      </c>
      <c r="C5183" t="s">
        <v>886</v>
      </c>
      <c r="D5183" t="s">
        <v>21</v>
      </c>
      <c r="E5183">
        <v>98223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43329</v>
      </c>
      <c r="L5183" t="s">
        <v>26</v>
      </c>
      <c r="N5183" t="s">
        <v>24</v>
      </c>
    </row>
    <row r="5184" spans="1:14" x14ac:dyDescent="0.25">
      <c r="A5184" t="s">
        <v>9206</v>
      </c>
      <c r="B5184" t="s">
        <v>9207</v>
      </c>
      <c r="C5184" t="s">
        <v>4759</v>
      </c>
      <c r="D5184" t="s">
        <v>21</v>
      </c>
      <c r="E5184">
        <v>98027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43329</v>
      </c>
      <c r="L5184" t="s">
        <v>26</v>
      </c>
      <c r="N5184" t="s">
        <v>24</v>
      </c>
    </row>
    <row r="5185" spans="1:14" x14ac:dyDescent="0.25">
      <c r="A5185" t="s">
        <v>9208</v>
      </c>
      <c r="B5185" t="s">
        <v>9209</v>
      </c>
      <c r="C5185" t="s">
        <v>886</v>
      </c>
      <c r="D5185" t="s">
        <v>21</v>
      </c>
      <c r="E5185">
        <v>98223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43329</v>
      </c>
      <c r="L5185" t="s">
        <v>26</v>
      </c>
      <c r="N5185" t="s">
        <v>24</v>
      </c>
    </row>
    <row r="5186" spans="1:14" x14ac:dyDescent="0.25">
      <c r="A5186" t="s">
        <v>9210</v>
      </c>
      <c r="B5186" t="s">
        <v>9211</v>
      </c>
      <c r="C5186" t="s">
        <v>886</v>
      </c>
      <c r="D5186" t="s">
        <v>21</v>
      </c>
      <c r="E5186">
        <v>98223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43329</v>
      </c>
      <c r="L5186" t="s">
        <v>26</v>
      </c>
      <c r="N5186" t="s">
        <v>24</v>
      </c>
    </row>
    <row r="5187" spans="1:14" x14ac:dyDescent="0.25">
      <c r="A5187" t="s">
        <v>683</v>
      </c>
      <c r="B5187" t="s">
        <v>9212</v>
      </c>
      <c r="C5187" t="s">
        <v>886</v>
      </c>
      <c r="D5187" t="s">
        <v>21</v>
      </c>
      <c r="E5187">
        <v>98223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43329</v>
      </c>
      <c r="L5187" t="s">
        <v>26</v>
      </c>
      <c r="N5187" t="s">
        <v>24</v>
      </c>
    </row>
    <row r="5188" spans="1:14" x14ac:dyDescent="0.25">
      <c r="A5188" t="s">
        <v>9213</v>
      </c>
      <c r="B5188" t="s">
        <v>9214</v>
      </c>
      <c r="C5188" t="s">
        <v>886</v>
      </c>
      <c r="D5188" t="s">
        <v>21</v>
      </c>
      <c r="E5188">
        <v>98223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43329</v>
      </c>
      <c r="L5188" t="s">
        <v>26</v>
      </c>
      <c r="N5188" t="s">
        <v>24</v>
      </c>
    </row>
    <row r="5189" spans="1:14" x14ac:dyDescent="0.25">
      <c r="A5189" t="s">
        <v>3852</v>
      </c>
      <c r="B5189" t="s">
        <v>3853</v>
      </c>
      <c r="C5189" t="s">
        <v>1177</v>
      </c>
      <c r="D5189" t="s">
        <v>21</v>
      </c>
      <c r="E5189">
        <v>98932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43329</v>
      </c>
      <c r="L5189" t="s">
        <v>26</v>
      </c>
      <c r="N5189" t="s">
        <v>24</v>
      </c>
    </row>
    <row r="5190" spans="1:14" x14ac:dyDescent="0.25">
      <c r="A5190" t="s">
        <v>9215</v>
      </c>
      <c r="B5190" t="s">
        <v>9216</v>
      </c>
      <c r="C5190" t="s">
        <v>886</v>
      </c>
      <c r="D5190" t="s">
        <v>21</v>
      </c>
      <c r="E5190">
        <v>98223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43329</v>
      </c>
      <c r="L5190" t="s">
        <v>26</v>
      </c>
      <c r="N5190" t="s">
        <v>24</v>
      </c>
    </row>
    <row r="5191" spans="1:14" x14ac:dyDescent="0.25">
      <c r="A5191" t="s">
        <v>560</v>
      </c>
      <c r="B5191" t="s">
        <v>561</v>
      </c>
      <c r="C5191" t="s">
        <v>108</v>
      </c>
      <c r="D5191" t="s">
        <v>21</v>
      </c>
      <c r="E5191">
        <v>98203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43328</v>
      </c>
      <c r="L5191" t="s">
        <v>26</v>
      </c>
      <c r="N5191" t="s">
        <v>24</v>
      </c>
    </row>
    <row r="5192" spans="1:14" x14ac:dyDescent="0.25">
      <c r="A5192" t="s">
        <v>3701</v>
      </c>
      <c r="B5192" t="s">
        <v>3702</v>
      </c>
      <c r="C5192" t="s">
        <v>1177</v>
      </c>
      <c r="D5192" t="s">
        <v>21</v>
      </c>
      <c r="E5192">
        <v>98932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43328</v>
      </c>
      <c r="L5192" t="s">
        <v>26</v>
      </c>
      <c r="N5192" t="s">
        <v>24</v>
      </c>
    </row>
    <row r="5193" spans="1:14" x14ac:dyDescent="0.25">
      <c r="A5193" t="s">
        <v>9219</v>
      </c>
      <c r="B5193" t="s">
        <v>9220</v>
      </c>
      <c r="C5193" t="s">
        <v>227</v>
      </c>
      <c r="D5193" t="s">
        <v>21</v>
      </c>
      <c r="E5193">
        <v>98226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43328</v>
      </c>
      <c r="L5193" t="s">
        <v>26</v>
      </c>
      <c r="N5193" t="s">
        <v>24</v>
      </c>
    </row>
    <row r="5194" spans="1:14" x14ac:dyDescent="0.25">
      <c r="A5194" t="s">
        <v>9221</v>
      </c>
      <c r="B5194" t="s">
        <v>9222</v>
      </c>
      <c r="C5194" t="s">
        <v>108</v>
      </c>
      <c r="D5194" t="s">
        <v>21</v>
      </c>
      <c r="E5194">
        <v>98203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43328</v>
      </c>
      <c r="L5194" t="s">
        <v>26</v>
      </c>
      <c r="N5194" t="s">
        <v>24</v>
      </c>
    </row>
    <row r="5195" spans="1:14" x14ac:dyDescent="0.25">
      <c r="A5195" t="s">
        <v>2306</v>
      </c>
      <c r="B5195" t="s">
        <v>2307</v>
      </c>
      <c r="C5195" t="s">
        <v>227</v>
      </c>
      <c r="D5195" t="s">
        <v>21</v>
      </c>
      <c r="E5195">
        <v>98225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43328</v>
      </c>
      <c r="L5195" t="s">
        <v>26</v>
      </c>
      <c r="N5195" t="s">
        <v>24</v>
      </c>
    </row>
    <row r="5196" spans="1:14" x14ac:dyDescent="0.25">
      <c r="A5196" t="s">
        <v>9223</v>
      </c>
      <c r="B5196" t="s">
        <v>9224</v>
      </c>
      <c r="C5196" t="s">
        <v>227</v>
      </c>
      <c r="D5196" t="s">
        <v>21</v>
      </c>
      <c r="E5196">
        <v>98226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43328</v>
      </c>
      <c r="L5196" t="s">
        <v>26</v>
      </c>
      <c r="N5196" t="s">
        <v>24</v>
      </c>
    </row>
    <row r="5197" spans="1:14" x14ac:dyDescent="0.25">
      <c r="A5197" t="s">
        <v>9225</v>
      </c>
      <c r="B5197" t="s">
        <v>9226</v>
      </c>
      <c r="C5197" t="s">
        <v>92</v>
      </c>
      <c r="D5197" t="s">
        <v>21</v>
      </c>
      <c r="E5197">
        <v>98274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43328</v>
      </c>
      <c r="L5197" t="s">
        <v>26</v>
      </c>
      <c r="N5197" t="s">
        <v>24</v>
      </c>
    </row>
    <row r="5198" spans="1:14" x14ac:dyDescent="0.25">
      <c r="A5198">
        <v>76</v>
      </c>
      <c r="B5198" t="s">
        <v>9227</v>
      </c>
      <c r="C5198" t="s">
        <v>92</v>
      </c>
      <c r="D5198" t="s">
        <v>21</v>
      </c>
      <c r="E5198">
        <v>98273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43328</v>
      </c>
      <c r="L5198" t="s">
        <v>26</v>
      </c>
      <c r="N5198" t="s">
        <v>24</v>
      </c>
    </row>
    <row r="5199" spans="1:14" x14ac:dyDescent="0.25">
      <c r="A5199" t="s">
        <v>503</v>
      </c>
      <c r="B5199" t="s">
        <v>9228</v>
      </c>
      <c r="C5199" t="s">
        <v>108</v>
      </c>
      <c r="D5199" t="s">
        <v>21</v>
      </c>
      <c r="E5199">
        <v>98203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43328</v>
      </c>
      <c r="L5199" t="s">
        <v>26</v>
      </c>
      <c r="N5199" t="s">
        <v>24</v>
      </c>
    </row>
    <row r="5200" spans="1:14" x14ac:dyDescent="0.25">
      <c r="A5200" t="s">
        <v>6198</v>
      </c>
      <c r="B5200" t="s">
        <v>6199</v>
      </c>
      <c r="C5200" t="s">
        <v>142</v>
      </c>
      <c r="D5200" t="s">
        <v>21</v>
      </c>
      <c r="E5200">
        <v>98901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43328</v>
      </c>
      <c r="L5200" t="s">
        <v>26</v>
      </c>
      <c r="N5200" t="s">
        <v>24</v>
      </c>
    </row>
    <row r="5201" spans="1:14" x14ac:dyDescent="0.25">
      <c r="A5201" t="s">
        <v>413</v>
      </c>
      <c r="B5201" t="s">
        <v>414</v>
      </c>
      <c r="C5201" t="s">
        <v>108</v>
      </c>
      <c r="D5201" t="s">
        <v>21</v>
      </c>
      <c r="E5201">
        <v>98201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43328</v>
      </c>
      <c r="L5201" t="s">
        <v>26</v>
      </c>
      <c r="N5201" t="s">
        <v>24</v>
      </c>
    </row>
    <row r="5202" spans="1:14" x14ac:dyDescent="0.25">
      <c r="A5202" t="s">
        <v>9230</v>
      </c>
      <c r="B5202" t="s">
        <v>9231</v>
      </c>
      <c r="C5202" t="s">
        <v>108</v>
      </c>
      <c r="D5202" t="s">
        <v>21</v>
      </c>
      <c r="E5202">
        <v>98208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43328</v>
      </c>
      <c r="L5202" t="s">
        <v>26</v>
      </c>
      <c r="N5202" t="s">
        <v>24</v>
      </c>
    </row>
    <row r="5203" spans="1:14" x14ac:dyDescent="0.25">
      <c r="A5203" t="s">
        <v>242</v>
      </c>
      <c r="B5203" t="s">
        <v>9233</v>
      </c>
      <c r="C5203" t="s">
        <v>227</v>
      </c>
      <c r="D5203" t="s">
        <v>21</v>
      </c>
      <c r="E5203">
        <v>98225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43328</v>
      </c>
      <c r="L5203" t="s">
        <v>26</v>
      </c>
      <c r="N5203" t="s">
        <v>24</v>
      </c>
    </row>
    <row r="5204" spans="1:14" x14ac:dyDescent="0.25">
      <c r="A5204" t="s">
        <v>9234</v>
      </c>
      <c r="B5204" t="s">
        <v>2587</v>
      </c>
      <c r="C5204" t="s">
        <v>92</v>
      </c>
      <c r="D5204" t="s">
        <v>21</v>
      </c>
      <c r="E5204">
        <v>98273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43328</v>
      </c>
      <c r="L5204" t="s">
        <v>26</v>
      </c>
      <c r="N5204" t="s">
        <v>24</v>
      </c>
    </row>
    <row r="5205" spans="1:14" x14ac:dyDescent="0.25">
      <c r="A5205" t="s">
        <v>9235</v>
      </c>
      <c r="B5205" t="s">
        <v>9236</v>
      </c>
      <c r="C5205" t="s">
        <v>454</v>
      </c>
      <c r="D5205" t="s">
        <v>21</v>
      </c>
      <c r="E5205">
        <v>98005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43328</v>
      </c>
      <c r="L5205" t="s">
        <v>26</v>
      </c>
      <c r="N5205" t="s">
        <v>24</v>
      </c>
    </row>
    <row r="5206" spans="1:14" x14ac:dyDescent="0.25">
      <c r="A5206" t="s">
        <v>1928</v>
      </c>
      <c r="B5206" t="s">
        <v>1929</v>
      </c>
      <c r="C5206" t="s">
        <v>227</v>
      </c>
      <c r="D5206" t="s">
        <v>21</v>
      </c>
      <c r="E5206">
        <v>98226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43328</v>
      </c>
      <c r="L5206" t="s">
        <v>26</v>
      </c>
      <c r="N5206" t="s">
        <v>24</v>
      </c>
    </row>
    <row r="5207" spans="1:14" x14ac:dyDescent="0.25">
      <c r="A5207" t="s">
        <v>9237</v>
      </c>
      <c r="B5207" t="s">
        <v>2585</v>
      </c>
      <c r="C5207" t="s">
        <v>92</v>
      </c>
      <c r="D5207" t="s">
        <v>21</v>
      </c>
      <c r="E5207">
        <v>98273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43328</v>
      </c>
      <c r="L5207" t="s">
        <v>26</v>
      </c>
      <c r="N5207" t="s">
        <v>24</v>
      </c>
    </row>
    <row r="5208" spans="1:14" x14ac:dyDescent="0.25">
      <c r="A5208" t="s">
        <v>9238</v>
      </c>
      <c r="B5208" t="s">
        <v>9239</v>
      </c>
      <c r="C5208" t="s">
        <v>227</v>
      </c>
      <c r="D5208" t="s">
        <v>21</v>
      </c>
      <c r="E5208">
        <v>98225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43328</v>
      </c>
      <c r="L5208" t="s">
        <v>26</v>
      </c>
      <c r="N5208" t="s">
        <v>24</v>
      </c>
    </row>
    <row r="5209" spans="1:14" x14ac:dyDescent="0.25">
      <c r="A5209" t="s">
        <v>9241</v>
      </c>
      <c r="B5209" t="s">
        <v>2711</v>
      </c>
      <c r="C5209" t="s">
        <v>1177</v>
      </c>
      <c r="D5209" t="s">
        <v>21</v>
      </c>
      <c r="E5209">
        <v>98932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43328</v>
      </c>
      <c r="L5209" t="s">
        <v>26</v>
      </c>
      <c r="N5209" t="s">
        <v>24</v>
      </c>
    </row>
    <row r="5210" spans="1:14" x14ac:dyDescent="0.25">
      <c r="A5210" t="s">
        <v>194</v>
      </c>
      <c r="B5210" t="s">
        <v>1957</v>
      </c>
      <c r="C5210" t="s">
        <v>20</v>
      </c>
      <c r="D5210" t="s">
        <v>21</v>
      </c>
      <c r="E5210">
        <v>98107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43328</v>
      </c>
      <c r="L5210" t="s">
        <v>26</v>
      </c>
      <c r="N5210" t="s">
        <v>24</v>
      </c>
    </row>
    <row r="5211" spans="1:14" x14ac:dyDescent="0.25">
      <c r="A5211" t="s">
        <v>9244</v>
      </c>
      <c r="B5211" t="s">
        <v>9245</v>
      </c>
      <c r="C5211" t="s">
        <v>227</v>
      </c>
      <c r="D5211" t="s">
        <v>21</v>
      </c>
      <c r="E5211">
        <v>98225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43328</v>
      </c>
      <c r="L5211" t="s">
        <v>26</v>
      </c>
      <c r="N5211" t="s">
        <v>24</v>
      </c>
    </row>
    <row r="5212" spans="1:14" x14ac:dyDescent="0.25">
      <c r="A5212" t="s">
        <v>2011</v>
      </c>
      <c r="B5212" t="s">
        <v>2012</v>
      </c>
      <c r="C5212" t="s">
        <v>454</v>
      </c>
      <c r="D5212" t="s">
        <v>21</v>
      </c>
      <c r="E5212">
        <v>98004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43328</v>
      </c>
      <c r="L5212" t="s">
        <v>26</v>
      </c>
      <c r="N5212" t="s">
        <v>24</v>
      </c>
    </row>
    <row r="5213" spans="1:14" x14ac:dyDescent="0.25">
      <c r="A5213" t="s">
        <v>1916</v>
      </c>
      <c r="B5213" t="s">
        <v>1917</v>
      </c>
      <c r="C5213" t="s">
        <v>227</v>
      </c>
      <c r="D5213" t="s">
        <v>21</v>
      </c>
      <c r="E5213">
        <v>98225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43328</v>
      </c>
      <c r="L5213" t="s">
        <v>26</v>
      </c>
      <c r="N5213" t="s">
        <v>24</v>
      </c>
    </row>
    <row r="5214" spans="1:14" x14ac:dyDescent="0.25">
      <c r="A5214" t="s">
        <v>9250</v>
      </c>
      <c r="B5214" t="s">
        <v>9251</v>
      </c>
      <c r="C5214" t="s">
        <v>227</v>
      </c>
      <c r="D5214" t="s">
        <v>21</v>
      </c>
      <c r="E5214">
        <v>98225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43328</v>
      </c>
      <c r="L5214" t="s">
        <v>26</v>
      </c>
      <c r="N5214" t="s">
        <v>24</v>
      </c>
    </row>
    <row r="5215" spans="1:14" x14ac:dyDescent="0.25">
      <c r="A5215" t="s">
        <v>9253</v>
      </c>
      <c r="B5215" t="s">
        <v>9254</v>
      </c>
      <c r="C5215" t="s">
        <v>227</v>
      </c>
      <c r="D5215" t="s">
        <v>21</v>
      </c>
      <c r="E5215">
        <v>98226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43328</v>
      </c>
      <c r="L5215" t="s">
        <v>26</v>
      </c>
      <c r="N5215" t="s">
        <v>24</v>
      </c>
    </row>
    <row r="5216" spans="1:14" x14ac:dyDescent="0.25">
      <c r="A5216" t="s">
        <v>4934</v>
      </c>
      <c r="B5216" t="s">
        <v>4935</v>
      </c>
      <c r="C5216" t="s">
        <v>296</v>
      </c>
      <c r="D5216" t="s">
        <v>21</v>
      </c>
      <c r="E5216">
        <v>98366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43328</v>
      </c>
      <c r="L5216" t="s">
        <v>26</v>
      </c>
      <c r="N5216" t="s">
        <v>24</v>
      </c>
    </row>
    <row r="5217" spans="1:14" x14ac:dyDescent="0.25">
      <c r="A5217" t="s">
        <v>9255</v>
      </c>
      <c r="B5217" t="s">
        <v>9256</v>
      </c>
      <c r="C5217" t="s">
        <v>227</v>
      </c>
      <c r="D5217" t="s">
        <v>21</v>
      </c>
      <c r="E5217">
        <v>98225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43328</v>
      </c>
      <c r="L5217" t="s">
        <v>26</v>
      </c>
      <c r="N5217" t="s">
        <v>24</v>
      </c>
    </row>
    <row r="5218" spans="1:14" x14ac:dyDescent="0.25">
      <c r="A5218" t="s">
        <v>77</v>
      </c>
      <c r="B5218" t="s">
        <v>9257</v>
      </c>
      <c r="C5218" t="s">
        <v>590</v>
      </c>
      <c r="D5218" t="s">
        <v>21</v>
      </c>
      <c r="E5218">
        <v>98065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43328</v>
      </c>
      <c r="L5218" t="s">
        <v>26</v>
      </c>
      <c r="N5218" t="s">
        <v>24</v>
      </c>
    </row>
    <row r="5219" spans="1:14" x14ac:dyDescent="0.25">
      <c r="A5219" t="s">
        <v>6104</v>
      </c>
      <c r="B5219" t="s">
        <v>6105</v>
      </c>
      <c r="C5219" t="s">
        <v>142</v>
      </c>
      <c r="D5219" t="s">
        <v>21</v>
      </c>
      <c r="E5219">
        <v>98908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43328</v>
      </c>
      <c r="L5219" t="s">
        <v>26</v>
      </c>
      <c r="N5219" t="s">
        <v>24</v>
      </c>
    </row>
    <row r="5220" spans="1:14" x14ac:dyDescent="0.25">
      <c r="A5220" t="s">
        <v>9259</v>
      </c>
      <c r="B5220" t="s">
        <v>9260</v>
      </c>
      <c r="C5220" t="s">
        <v>1498</v>
      </c>
      <c r="D5220" t="s">
        <v>21</v>
      </c>
      <c r="E5220">
        <v>98332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43328</v>
      </c>
      <c r="L5220" t="s">
        <v>26</v>
      </c>
      <c r="N5220" t="s">
        <v>24</v>
      </c>
    </row>
    <row r="5221" spans="1:14" x14ac:dyDescent="0.25">
      <c r="A5221" t="s">
        <v>9261</v>
      </c>
      <c r="B5221" t="s">
        <v>9262</v>
      </c>
      <c r="C5221" t="s">
        <v>20</v>
      </c>
      <c r="D5221" t="s">
        <v>21</v>
      </c>
      <c r="E5221">
        <v>98107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43327</v>
      </c>
      <c r="L5221" t="s">
        <v>26</v>
      </c>
      <c r="N5221" t="s">
        <v>24</v>
      </c>
    </row>
    <row r="5222" spans="1:14" x14ac:dyDescent="0.25">
      <c r="A5222" t="s">
        <v>9263</v>
      </c>
      <c r="B5222" t="s">
        <v>9264</v>
      </c>
      <c r="C5222" t="s">
        <v>108</v>
      </c>
      <c r="D5222" t="s">
        <v>21</v>
      </c>
      <c r="E5222">
        <v>98208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43327</v>
      </c>
      <c r="L5222" t="s">
        <v>26</v>
      </c>
      <c r="N5222" t="s">
        <v>24</v>
      </c>
    </row>
    <row r="5223" spans="1:14" x14ac:dyDescent="0.25">
      <c r="A5223" t="s">
        <v>9265</v>
      </c>
      <c r="B5223" t="s">
        <v>9266</v>
      </c>
      <c r="C5223" t="s">
        <v>108</v>
      </c>
      <c r="D5223" t="s">
        <v>21</v>
      </c>
      <c r="E5223">
        <v>98201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43327</v>
      </c>
      <c r="L5223" t="s">
        <v>26</v>
      </c>
      <c r="N5223" t="s">
        <v>24</v>
      </c>
    </row>
    <row r="5224" spans="1:14" x14ac:dyDescent="0.25">
      <c r="A5224" t="s">
        <v>9267</v>
      </c>
      <c r="B5224" t="s">
        <v>9268</v>
      </c>
      <c r="C5224" t="s">
        <v>20</v>
      </c>
      <c r="D5224" t="s">
        <v>21</v>
      </c>
      <c r="E5224">
        <v>98107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43327</v>
      </c>
      <c r="L5224" t="s">
        <v>26</v>
      </c>
      <c r="N5224" t="s">
        <v>24</v>
      </c>
    </row>
    <row r="5225" spans="1:14" x14ac:dyDescent="0.25">
      <c r="A5225" t="s">
        <v>9269</v>
      </c>
      <c r="B5225" t="s">
        <v>9270</v>
      </c>
      <c r="C5225" t="s">
        <v>20</v>
      </c>
      <c r="D5225" t="s">
        <v>21</v>
      </c>
      <c r="E5225">
        <v>98107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43327</v>
      </c>
      <c r="L5225" t="s">
        <v>26</v>
      </c>
      <c r="N5225" t="s">
        <v>24</v>
      </c>
    </row>
    <row r="5226" spans="1:14" x14ac:dyDescent="0.25">
      <c r="A5226" t="s">
        <v>9271</v>
      </c>
      <c r="B5226" t="s">
        <v>9272</v>
      </c>
      <c r="C5226" t="s">
        <v>20</v>
      </c>
      <c r="D5226" t="s">
        <v>21</v>
      </c>
      <c r="E5226">
        <v>98107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43327</v>
      </c>
      <c r="L5226" t="s">
        <v>26</v>
      </c>
      <c r="N5226" t="s">
        <v>24</v>
      </c>
    </row>
    <row r="5227" spans="1:14" x14ac:dyDescent="0.25">
      <c r="A5227" t="s">
        <v>9273</v>
      </c>
      <c r="B5227" t="s">
        <v>9274</v>
      </c>
      <c r="C5227" t="s">
        <v>108</v>
      </c>
      <c r="D5227" t="s">
        <v>21</v>
      </c>
      <c r="E5227">
        <v>98201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43327</v>
      </c>
      <c r="L5227" t="s">
        <v>26</v>
      </c>
      <c r="N5227" t="s">
        <v>24</v>
      </c>
    </row>
    <row r="5228" spans="1:14" x14ac:dyDescent="0.25">
      <c r="A5228" t="s">
        <v>9275</v>
      </c>
      <c r="B5228" t="s">
        <v>9276</v>
      </c>
      <c r="C5228" t="s">
        <v>108</v>
      </c>
      <c r="D5228" t="s">
        <v>21</v>
      </c>
      <c r="E5228">
        <v>98201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43327</v>
      </c>
      <c r="L5228" t="s">
        <v>26</v>
      </c>
      <c r="N5228" t="s">
        <v>24</v>
      </c>
    </row>
    <row r="5229" spans="1:14" x14ac:dyDescent="0.25">
      <c r="A5229" t="s">
        <v>596</v>
      </c>
      <c r="B5229" t="s">
        <v>597</v>
      </c>
      <c r="C5229" t="s">
        <v>108</v>
      </c>
      <c r="D5229" t="s">
        <v>21</v>
      </c>
      <c r="E5229">
        <v>98201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43327</v>
      </c>
      <c r="L5229" t="s">
        <v>26</v>
      </c>
      <c r="N5229" t="s">
        <v>24</v>
      </c>
    </row>
    <row r="5230" spans="1:14" x14ac:dyDescent="0.25">
      <c r="A5230" t="s">
        <v>2078</v>
      </c>
      <c r="B5230" t="s">
        <v>2079</v>
      </c>
      <c r="C5230" t="s">
        <v>108</v>
      </c>
      <c r="D5230" t="s">
        <v>21</v>
      </c>
      <c r="E5230">
        <v>98203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43327</v>
      </c>
      <c r="L5230" t="s">
        <v>26</v>
      </c>
      <c r="N5230" t="s">
        <v>24</v>
      </c>
    </row>
    <row r="5231" spans="1:14" x14ac:dyDescent="0.25">
      <c r="A5231" t="s">
        <v>111</v>
      </c>
      <c r="B5231" t="s">
        <v>9277</v>
      </c>
      <c r="C5231" t="s">
        <v>108</v>
      </c>
      <c r="D5231" t="s">
        <v>21</v>
      </c>
      <c r="E5231">
        <v>98201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43327</v>
      </c>
      <c r="L5231" t="s">
        <v>26</v>
      </c>
      <c r="N5231" t="s">
        <v>24</v>
      </c>
    </row>
    <row r="5232" spans="1:14" x14ac:dyDescent="0.25">
      <c r="A5232" t="s">
        <v>9278</v>
      </c>
      <c r="B5232" t="s">
        <v>9279</v>
      </c>
      <c r="C5232" t="s">
        <v>108</v>
      </c>
      <c r="D5232" t="s">
        <v>21</v>
      </c>
      <c r="E5232">
        <v>98201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43327</v>
      </c>
      <c r="L5232" t="s">
        <v>26</v>
      </c>
      <c r="N5232" t="s">
        <v>24</v>
      </c>
    </row>
    <row r="5233" spans="1:14" x14ac:dyDescent="0.25">
      <c r="A5233" t="s">
        <v>450</v>
      </c>
      <c r="B5233" t="s">
        <v>9280</v>
      </c>
      <c r="C5233" t="s">
        <v>460</v>
      </c>
      <c r="D5233" t="s">
        <v>21</v>
      </c>
      <c r="E5233">
        <v>98290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43327</v>
      </c>
      <c r="L5233" t="s">
        <v>26</v>
      </c>
      <c r="N5233" t="s">
        <v>24</v>
      </c>
    </row>
    <row r="5234" spans="1:14" x14ac:dyDescent="0.25">
      <c r="A5234" t="s">
        <v>9281</v>
      </c>
      <c r="B5234" t="s">
        <v>9282</v>
      </c>
      <c r="C5234" t="s">
        <v>108</v>
      </c>
      <c r="D5234" t="s">
        <v>21</v>
      </c>
      <c r="E5234">
        <v>98201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43327</v>
      </c>
      <c r="L5234" t="s">
        <v>26</v>
      </c>
      <c r="N5234" t="s">
        <v>24</v>
      </c>
    </row>
    <row r="5235" spans="1:14" x14ac:dyDescent="0.25">
      <c r="A5235" t="s">
        <v>4785</v>
      </c>
      <c r="B5235" t="s">
        <v>9283</v>
      </c>
      <c r="C5235" t="s">
        <v>108</v>
      </c>
      <c r="D5235" t="s">
        <v>21</v>
      </c>
      <c r="E5235">
        <v>98201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43327</v>
      </c>
      <c r="L5235" t="s">
        <v>26</v>
      </c>
      <c r="N5235" t="s">
        <v>24</v>
      </c>
    </row>
    <row r="5236" spans="1:14" x14ac:dyDescent="0.25">
      <c r="A5236" t="s">
        <v>9284</v>
      </c>
      <c r="B5236" t="s">
        <v>2027</v>
      </c>
      <c r="C5236" t="s">
        <v>800</v>
      </c>
      <c r="D5236" t="s">
        <v>21</v>
      </c>
      <c r="E5236">
        <v>98012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43327</v>
      </c>
      <c r="L5236" t="s">
        <v>26</v>
      </c>
      <c r="N5236" t="s">
        <v>24</v>
      </c>
    </row>
    <row r="5237" spans="1:14" x14ac:dyDescent="0.25">
      <c r="A5237" t="s">
        <v>352</v>
      </c>
      <c r="B5237" t="s">
        <v>9285</v>
      </c>
      <c r="C5237" t="s">
        <v>460</v>
      </c>
      <c r="D5237" t="s">
        <v>21</v>
      </c>
      <c r="E5237">
        <v>98290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43327</v>
      </c>
      <c r="L5237" t="s">
        <v>26</v>
      </c>
      <c r="N5237" t="s">
        <v>24</v>
      </c>
    </row>
    <row r="5238" spans="1:14" x14ac:dyDescent="0.25">
      <c r="A5238" t="s">
        <v>9286</v>
      </c>
      <c r="B5238" t="s">
        <v>9287</v>
      </c>
      <c r="C5238" t="s">
        <v>20</v>
      </c>
      <c r="D5238" t="s">
        <v>21</v>
      </c>
      <c r="E5238">
        <v>98107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43327</v>
      </c>
      <c r="L5238" t="s">
        <v>26</v>
      </c>
      <c r="N5238" t="s">
        <v>24</v>
      </c>
    </row>
    <row r="5239" spans="1:14" x14ac:dyDescent="0.25">
      <c r="A5239" t="s">
        <v>1795</v>
      </c>
      <c r="B5239" t="s">
        <v>9288</v>
      </c>
      <c r="C5239" t="s">
        <v>460</v>
      </c>
      <c r="D5239" t="s">
        <v>21</v>
      </c>
      <c r="E5239">
        <v>98296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43327</v>
      </c>
      <c r="L5239" t="s">
        <v>26</v>
      </c>
      <c r="N5239" t="s">
        <v>24</v>
      </c>
    </row>
    <row r="5240" spans="1:14" x14ac:dyDescent="0.25">
      <c r="A5240" t="s">
        <v>9289</v>
      </c>
      <c r="B5240" t="s">
        <v>2084</v>
      </c>
      <c r="C5240" t="s">
        <v>108</v>
      </c>
      <c r="D5240" t="s">
        <v>21</v>
      </c>
      <c r="E5240">
        <v>98201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43327</v>
      </c>
      <c r="L5240" t="s">
        <v>26</v>
      </c>
      <c r="N5240" t="s">
        <v>24</v>
      </c>
    </row>
    <row r="5241" spans="1:14" x14ac:dyDescent="0.25">
      <c r="A5241" t="s">
        <v>2690</v>
      </c>
      <c r="B5241" t="s">
        <v>2691</v>
      </c>
      <c r="C5241" t="s">
        <v>108</v>
      </c>
      <c r="D5241" t="s">
        <v>21</v>
      </c>
      <c r="E5241">
        <v>98203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43327</v>
      </c>
      <c r="L5241" t="s">
        <v>26</v>
      </c>
      <c r="N5241" t="s">
        <v>24</v>
      </c>
    </row>
    <row r="5242" spans="1:14" x14ac:dyDescent="0.25">
      <c r="A5242" t="s">
        <v>264</v>
      </c>
      <c r="B5242" t="s">
        <v>9290</v>
      </c>
      <c r="C5242" t="s">
        <v>460</v>
      </c>
      <c r="D5242" t="s">
        <v>21</v>
      </c>
      <c r="E5242">
        <v>98290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43327</v>
      </c>
      <c r="L5242" t="s">
        <v>26</v>
      </c>
      <c r="N5242" t="s">
        <v>24</v>
      </c>
    </row>
    <row r="5243" spans="1:14" x14ac:dyDescent="0.25">
      <c r="A5243" t="s">
        <v>2993</v>
      </c>
      <c r="B5243" t="s">
        <v>9291</v>
      </c>
      <c r="C5243" t="s">
        <v>108</v>
      </c>
      <c r="D5243" t="s">
        <v>21</v>
      </c>
      <c r="E5243">
        <v>98204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43327</v>
      </c>
      <c r="L5243" t="s">
        <v>26</v>
      </c>
      <c r="N5243" t="s">
        <v>24</v>
      </c>
    </row>
    <row r="5244" spans="1:14" x14ac:dyDescent="0.25">
      <c r="A5244" t="s">
        <v>9292</v>
      </c>
      <c r="B5244" t="s">
        <v>9293</v>
      </c>
      <c r="C5244" t="s">
        <v>92</v>
      </c>
      <c r="D5244" t="s">
        <v>21</v>
      </c>
      <c r="E5244">
        <v>98273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43327</v>
      </c>
      <c r="L5244" t="s">
        <v>26</v>
      </c>
      <c r="N5244" t="s">
        <v>24</v>
      </c>
    </row>
    <row r="5245" spans="1:14" x14ac:dyDescent="0.25">
      <c r="A5245" t="s">
        <v>574</v>
      </c>
      <c r="B5245" t="s">
        <v>575</v>
      </c>
      <c r="C5245" t="s">
        <v>108</v>
      </c>
      <c r="D5245" t="s">
        <v>21</v>
      </c>
      <c r="E5245">
        <v>98201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43327</v>
      </c>
      <c r="L5245" t="s">
        <v>26</v>
      </c>
      <c r="N5245" t="s">
        <v>24</v>
      </c>
    </row>
    <row r="5246" spans="1:14" x14ac:dyDescent="0.25">
      <c r="A5246" t="s">
        <v>2995</v>
      </c>
      <c r="B5246" t="s">
        <v>2996</v>
      </c>
      <c r="C5246" t="s">
        <v>555</v>
      </c>
      <c r="D5246" t="s">
        <v>21</v>
      </c>
      <c r="E5246">
        <v>98052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43327</v>
      </c>
      <c r="L5246" t="s">
        <v>26</v>
      </c>
      <c r="N5246" t="s">
        <v>24</v>
      </c>
    </row>
    <row r="5247" spans="1:14" x14ac:dyDescent="0.25">
      <c r="A5247" t="s">
        <v>9294</v>
      </c>
      <c r="B5247" t="s">
        <v>9295</v>
      </c>
      <c r="C5247" t="s">
        <v>108</v>
      </c>
      <c r="D5247" t="s">
        <v>21</v>
      </c>
      <c r="E5247">
        <v>98201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43327</v>
      </c>
      <c r="L5247" t="s">
        <v>26</v>
      </c>
      <c r="N5247" t="s">
        <v>24</v>
      </c>
    </row>
    <row r="5248" spans="1:14" x14ac:dyDescent="0.25">
      <c r="A5248" t="s">
        <v>9296</v>
      </c>
      <c r="B5248" t="s">
        <v>9297</v>
      </c>
      <c r="C5248" t="s">
        <v>20</v>
      </c>
      <c r="D5248" t="s">
        <v>21</v>
      </c>
      <c r="E5248">
        <v>98101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43327</v>
      </c>
      <c r="L5248" t="s">
        <v>26</v>
      </c>
      <c r="N5248" t="s">
        <v>24</v>
      </c>
    </row>
    <row r="5249" spans="1:14" x14ac:dyDescent="0.25">
      <c r="A5249" t="s">
        <v>9298</v>
      </c>
      <c r="B5249" t="s">
        <v>9299</v>
      </c>
      <c r="C5249" t="s">
        <v>443</v>
      </c>
      <c r="D5249" t="s">
        <v>21</v>
      </c>
      <c r="E5249">
        <v>98056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43327</v>
      </c>
      <c r="L5249" t="s">
        <v>26</v>
      </c>
      <c r="N5249" t="s">
        <v>24</v>
      </c>
    </row>
    <row r="5250" spans="1:14" x14ac:dyDescent="0.25">
      <c r="A5250" t="s">
        <v>9300</v>
      </c>
      <c r="B5250" t="s">
        <v>9301</v>
      </c>
      <c r="C5250" t="s">
        <v>108</v>
      </c>
      <c r="D5250" t="s">
        <v>21</v>
      </c>
      <c r="E5250">
        <v>98201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43327</v>
      </c>
      <c r="L5250" t="s">
        <v>26</v>
      </c>
      <c r="N5250" t="s">
        <v>24</v>
      </c>
    </row>
    <row r="5251" spans="1:14" x14ac:dyDescent="0.25">
      <c r="A5251" t="s">
        <v>5056</v>
      </c>
      <c r="B5251" t="s">
        <v>5057</v>
      </c>
      <c r="C5251" t="s">
        <v>4850</v>
      </c>
      <c r="D5251" t="s">
        <v>21</v>
      </c>
      <c r="E5251">
        <v>99320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43327</v>
      </c>
      <c r="L5251" t="s">
        <v>26</v>
      </c>
      <c r="N5251" t="s">
        <v>24</v>
      </c>
    </row>
    <row r="5252" spans="1:14" x14ac:dyDescent="0.25">
      <c r="A5252" t="s">
        <v>9302</v>
      </c>
      <c r="B5252" t="s">
        <v>9303</v>
      </c>
      <c r="C5252" t="s">
        <v>108</v>
      </c>
      <c r="D5252" t="s">
        <v>21</v>
      </c>
      <c r="E5252">
        <v>98203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43327</v>
      </c>
      <c r="L5252" t="s">
        <v>26</v>
      </c>
      <c r="N5252" t="s">
        <v>24</v>
      </c>
    </row>
    <row r="5253" spans="1:14" x14ac:dyDescent="0.25">
      <c r="A5253" t="s">
        <v>9304</v>
      </c>
      <c r="B5253" t="s">
        <v>9305</v>
      </c>
      <c r="C5253" t="s">
        <v>20</v>
      </c>
      <c r="D5253" t="s">
        <v>21</v>
      </c>
      <c r="E5253">
        <v>98107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43327</v>
      </c>
      <c r="L5253" t="s">
        <v>26</v>
      </c>
      <c r="N5253" t="s">
        <v>24</v>
      </c>
    </row>
    <row r="5254" spans="1:14" x14ac:dyDescent="0.25">
      <c r="A5254" t="s">
        <v>1333</v>
      </c>
      <c r="B5254" t="s">
        <v>567</v>
      </c>
      <c r="C5254" t="s">
        <v>422</v>
      </c>
      <c r="D5254" t="s">
        <v>21</v>
      </c>
      <c r="E5254">
        <v>98275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43327</v>
      </c>
      <c r="L5254" t="s">
        <v>26</v>
      </c>
      <c r="N5254" t="s">
        <v>24</v>
      </c>
    </row>
    <row r="5255" spans="1:14" x14ac:dyDescent="0.25">
      <c r="A5255" t="s">
        <v>356</v>
      </c>
      <c r="B5255" t="s">
        <v>9306</v>
      </c>
      <c r="C5255" t="s">
        <v>108</v>
      </c>
      <c r="D5255" t="s">
        <v>21</v>
      </c>
      <c r="E5255">
        <v>98204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43327</v>
      </c>
      <c r="L5255" t="s">
        <v>26</v>
      </c>
      <c r="N5255" t="s">
        <v>24</v>
      </c>
    </row>
    <row r="5256" spans="1:14" x14ac:dyDescent="0.25">
      <c r="A5256" t="s">
        <v>356</v>
      </c>
      <c r="B5256" t="s">
        <v>513</v>
      </c>
      <c r="C5256" t="s">
        <v>209</v>
      </c>
      <c r="D5256" t="s">
        <v>21</v>
      </c>
      <c r="E5256">
        <v>98032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43327</v>
      </c>
      <c r="L5256" t="s">
        <v>26</v>
      </c>
      <c r="N5256" t="s">
        <v>24</v>
      </c>
    </row>
    <row r="5257" spans="1:14" x14ac:dyDescent="0.25">
      <c r="A5257" t="s">
        <v>9307</v>
      </c>
      <c r="B5257" t="s">
        <v>9308</v>
      </c>
      <c r="C5257" t="s">
        <v>443</v>
      </c>
      <c r="D5257" t="s">
        <v>21</v>
      </c>
      <c r="E5257">
        <v>98056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43327</v>
      </c>
      <c r="L5257" t="s">
        <v>26</v>
      </c>
      <c r="N5257" t="s">
        <v>24</v>
      </c>
    </row>
    <row r="5258" spans="1:14" x14ac:dyDescent="0.25">
      <c r="A5258" t="s">
        <v>356</v>
      </c>
      <c r="B5258" t="s">
        <v>9309</v>
      </c>
      <c r="C5258" t="s">
        <v>108</v>
      </c>
      <c r="D5258" t="s">
        <v>21</v>
      </c>
      <c r="E5258">
        <v>98208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43327</v>
      </c>
      <c r="L5258" t="s">
        <v>26</v>
      </c>
      <c r="N5258" t="s">
        <v>24</v>
      </c>
    </row>
    <row r="5259" spans="1:14" x14ac:dyDescent="0.25">
      <c r="A5259" t="s">
        <v>9310</v>
      </c>
      <c r="B5259" t="s">
        <v>9311</v>
      </c>
      <c r="C5259" t="s">
        <v>460</v>
      </c>
      <c r="D5259" t="s">
        <v>21</v>
      </c>
      <c r="E5259">
        <v>98290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43327</v>
      </c>
      <c r="L5259" t="s">
        <v>26</v>
      </c>
      <c r="N5259" t="s">
        <v>24</v>
      </c>
    </row>
    <row r="5260" spans="1:14" x14ac:dyDescent="0.25">
      <c r="A5260" t="s">
        <v>9312</v>
      </c>
      <c r="B5260" t="s">
        <v>9313</v>
      </c>
      <c r="C5260" t="s">
        <v>108</v>
      </c>
      <c r="D5260" t="s">
        <v>21</v>
      </c>
      <c r="E5260">
        <v>98204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43327</v>
      </c>
      <c r="L5260" t="s">
        <v>26</v>
      </c>
      <c r="N5260" t="s">
        <v>24</v>
      </c>
    </row>
    <row r="5261" spans="1:14" x14ac:dyDescent="0.25">
      <c r="A5261" t="s">
        <v>138</v>
      </c>
      <c r="B5261" t="s">
        <v>139</v>
      </c>
      <c r="C5261" t="s">
        <v>132</v>
      </c>
      <c r="D5261" t="s">
        <v>21</v>
      </c>
      <c r="E5261">
        <v>99301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43327</v>
      </c>
      <c r="L5261" t="s">
        <v>26</v>
      </c>
      <c r="N5261" t="s">
        <v>24</v>
      </c>
    </row>
    <row r="5262" spans="1:14" x14ac:dyDescent="0.25">
      <c r="A5262" t="s">
        <v>9314</v>
      </c>
      <c r="B5262" t="s">
        <v>9315</v>
      </c>
      <c r="C5262" t="s">
        <v>108</v>
      </c>
      <c r="D5262" t="s">
        <v>21</v>
      </c>
      <c r="E5262">
        <v>98201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43327</v>
      </c>
      <c r="L5262" t="s">
        <v>26</v>
      </c>
      <c r="N5262" t="s">
        <v>24</v>
      </c>
    </row>
    <row r="5263" spans="1:14" x14ac:dyDescent="0.25">
      <c r="A5263" t="s">
        <v>4848</v>
      </c>
      <c r="B5263" t="s">
        <v>4849</v>
      </c>
      <c r="C5263" t="s">
        <v>4850</v>
      </c>
      <c r="D5263" t="s">
        <v>21</v>
      </c>
      <c r="E5263">
        <v>99320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43327</v>
      </c>
      <c r="L5263" t="s">
        <v>26</v>
      </c>
      <c r="N5263" t="s">
        <v>24</v>
      </c>
    </row>
    <row r="5264" spans="1:14" x14ac:dyDescent="0.25">
      <c r="A5264" t="s">
        <v>2378</v>
      </c>
      <c r="B5264" t="s">
        <v>2379</v>
      </c>
      <c r="C5264" t="s">
        <v>151</v>
      </c>
      <c r="D5264" t="s">
        <v>21</v>
      </c>
      <c r="E5264">
        <v>98499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43327</v>
      </c>
      <c r="L5264" t="s">
        <v>26</v>
      </c>
      <c r="N5264" t="s">
        <v>24</v>
      </c>
    </row>
    <row r="5265" spans="1:14" x14ac:dyDescent="0.25">
      <c r="A5265" t="s">
        <v>9316</v>
      </c>
      <c r="B5265" t="s">
        <v>9317</v>
      </c>
      <c r="C5265" t="s">
        <v>9318</v>
      </c>
      <c r="D5265" t="s">
        <v>21</v>
      </c>
      <c r="E5265">
        <v>98385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43327</v>
      </c>
      <c r="L5265" t="s">
        <v>26</v>
      </c>
      <c r="N5265" t="s">
        <v>24</v>
      </c>
    </row>
    <row r="5266" spans="1:14" x14ac:dyDescent="0.25">
      <c r="A5266" t="s">
        <v>9319</v>
      </c>
      <c r="B5266" t="s">
        <v>9320</v>
      </c>
      <c r="C5266" t="s">
        <v>108</v>
      </c>
      <c r="D5266" t="s">
        <v>21</v>
      </c>
      <c r="E5266">
        <v>98201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43327</v>
      </c>
      <c r="L5266" t="s">
        <v>26</v>
      </c>
      <c r="N5266" t="s">
        <v>24</v>
      </c>
    </row>
    <row r="5267" spans="1:14" x14ac:dyDescent="0.25">
      <c r="A5267" t="s">
        <v>9321</v>
      </c>
      <c r="B5267" t="s">
        <v>9322</v>
      </c>
      <c r="C5267" t="s">
        <v>108</v>
      </c>
      <c r="D5267" t="s">
        <v>21</v>
      </c>
      <c r="E5267">
        <v>98204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43327</v>
      </c>
      <c r="L5267" t="s">
        <v>26</v>
      </c>
      <c r="N5267" t="s">
        <v>24</v>
      </c>
    </row>
    <row r="5268" spans="1:14" x14ac:dyDescent="0.25">
      <c r="A5268" t="s">
        <v>2103</v>
      </c>
      <c r="B5268" t="s">
        <v>3245</v>
      </c>
      <c r="C5268" t="s">
        <v>108</v>
      </c>
      <c r="D5268" t="s">
        <v>21</v>
      </c>
      <c r="E5268">
        <v>98201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43327</v>
      </c>
      <c r="L5268" t="s">
        <v>26</v>
      </c>
      <c r="N5268" t="s">
        <v>24</v>
      </c>
    </row>
    <row r="5269" spans="1:14" x14ac:dyDescent="0.25">
      <c r="A5269" t="s">
        <v>2103</v>
      </c>
      <c r="B5269" t="s">
        <v>9323</v>
      </c>
      <c r="C5269" t="s">
        <v>443</v>
      </c>
      <c r="D5269" t="s">
        <v>21</v>
      </c>
      <c r="E5269">
        <v>98057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43327</v>
      </c>
      <c r="L5269" t="s">
        <v>26</v>
      </c>
      <c r="N5269" t="s">
        <v>24</v>
      </c>
    </row>
    <row r="5270" spans="1:14" x14ac:dyDescent="0.25">
      <c r="A5270" t="s">
        <v>9324</v>
      </c>
      <c r="B5270" t="s">
        <v>9325</v>
      </c>
      <c r="C5270" t="s">
        <v>108</v>
      </c>
      <c r="D5270" t="s">
        <v>21</v>
      </c>
      <c r="E5270">
        <v>98203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43327</v>
      </c>
      <c r="L5270" t="s">
        <v>26</v>
      </c>
      <c r="N5270" t="s">
        <v>24</v>
      </c>
    </row>
    <row r="5271" spans="1:14" x14ac:dyDescent="0.25">
      <c r="A5271" t="s">
        <v>5650</v>
      </c>
      <c r="B5271" t="s">
        <v>5651</v>
      </c>
      <c r="C5271" t="s">
        <v>34</v>
      </c>
      <c r="D5271" t="s">
        <v>21</v>
      </c>
      <c r="E5271">
        <v>98684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43327</v>
      </c>
      <c r="L5271" t="s">
        <v>26</v>
      </c>
      <c r="N5271" t="s">
        <v>24</v>
      </c>
    </row>
    <row r="5272" spans="1:14" x14ac:dyDescent="0.25">
      <c r="A5272" t="s">
        <v>9326</v>
      </c>
      <c r="B5272" t="s">
        <v>9327</v>
      </c>
      <c r="C5272" t="s">
        <v>108</v>
      </c>
      <c r="D5272" t="s">
        <v>21</v>
      </c>
      <c r="E5272">
        <v>98203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43327</v>
      </c>
      <c r="L5272" t="s">
        <v>26</v>
      </c>
      <c r="N5272" t="s">
        <v>24</v>
      </c>
    </row>
    <row r="5273" spans="1:14" x14ac:dyDescent="0.25">
      <c r="A5273" t="s">
        <v>194</v>
      </c>
      <c r="B5273" t="s">
        <v>2112</v>
      </c>
      <c r="C5273" t="s">
        <v>800</v>
      </c>
      <c r="D5273" t="s">
        <v>21</v>
      </c>
      <c r="E5273">
        <v>98012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43327</v>
      </c>
      <c r="L5273" t="s">
        <v>26</v>
      </c>
      <c r="N5273" t="s">
        <v>24</v>
      </c>
    </row>
    <row r="5274" spans="1:14" x14ac:dyDescent="0.25">
      <c r="A5274" t="s">
        <v>342</v>
      </c>
      <c r="B5274" t="s">
        <v>9328</v>
      </c>
      <c r="C5274" t="s">
        <v>108</v>
      </c>
      <c r="D5274" t="s">
        <v>21</v>
      </c>
      <c r="E5274">
        <v>98203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43327</v>
      </c>
      <c r="L5274" t="s">
        <v>26</v>
      </c>
      <c r="N5274" t="s">
        <v>24</v>
      </c>
    </row>
    <row r="5275" spans="1:14" x14ac:dyDescent="0.25">
      <c r="A5275" t="s">
        <v>9329</v>
      </c>
      <c r="B5275" t="s">
        <v>9330</v>
      </c>
      <c r="C5275" t="s">
        <v>108</v>
      </c>
      <c r="D5275" t="s">
        <v>21</v>
      </c>
      <c r="E5275">
        <v>98201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43327</v>
      </c>
      <c r="L5275" t="s">
        <v>26</v>
      </c>
      <c r="N5275" t="s">
        <v>24</v>
      </c>
    </row>
    <row r="5276" spans="1:14" x14ac:dyDescent="0.25">
      <c r="A5276" t="s">
        <v>1110</v>
      </c>
      <c r="B5276" t="s">
        <v>9331</v>
      </c>
      <c r="C5276" t="s">
        <v>92</v>
      </c>
      <c r="D5276" t="s">
        <v>21</v>
      </c>
      <c r="E5276">
        <v>98273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43327</v>
      </c>
      <c r="L5276" t="s">
        <v>26</v>
      </c>
      <c r="N5276" t="s">
        <v>24</v>
      </c>
    </row>
    <row r="5277" spans="1:14" x14ac:dyDescent="0.25">
      <c r="A5277" t="s">
        <v>9332</v>
      </c>
      <c r="B5277" t="s">
        <v>9333</v>
      </c>
      <c r="C5277" t="s">
        <v>108</v>
      </c>
      <c r="D5277" t="s">
        <v>21</v>
      </c>
      <c r="E5277">
        <v>98204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43327</v>
      </c>
      <c r="L5277" t="s">
        <v>26</v>
      </c>
      <c r="N5277" t="s">
        <v>24</v>
      </c>
    </row>
    <row r="5278" spans="1:14" x14ac:dyDescent="0.25">
      <c r="A5278" t="s">
        <v>9334</v>
      </c>
      <c r="B5278" t="s">
        <v>9335</v>
      </c>
      <c r="C5278" t="s">
        <v>108</v>
      </c>
      <c r="D5278" t="s">
        <v>21</v>
      </c>
      <c r="E5278">
        <v>98208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43327</v>
      </c>
      <c r="L5278" t="s">
        <v>26</v>
      </c>
      <c r="N5278" t="s">
        <v>24</v>
      </c>
    </row>
    <row r="5279" spans="1:14" x14ac:dyDescent="0.25">
      <c r="A5279" t="s">
        <v>378</v>
      </c>
      <c r="B5279" t="s">
        <v>379</v>
      </c>
      <c r="C5279" t="s">
        <v>115</v>
      </c>
      <c r="D5279" t="s">
        <v>21</v>
      </c>
      <c r="E5279">
        <v>98532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43327</v>
      </c>
      <c r="L5279" t="s">
        <v>26</v>
      </c>
      <c r="N5279" t="s">
        <v>24</v>
      </c>
    </row>
    <row r="5280" spans="1:14" x14ac:dyDescent="0.25">
      <c r="A5280" t="s">
        <v>9336</v>
      </c>
      <c r="B5280" t="s">
        <v>9337</v>
      </c>
      <c r="C5280" t="s">
        <v>108</v>
      </c>
      <c r="D5280" t="s">
        <v>21</v>
      </c>
      <c r="E5280">
        <v>98201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43327</v>
      </c>
      <c r="L5280" t="s">
        <v>26</v>
      </c>
      <c r="N5280" t="s">
        <v>24</v>
      </c>
    </row>
    <row r="5281" spans="1:14" x14ac:dyDescent="0.25">
      <c r="A5281" t="s">
        <v>9338</v>
      </c>
      <c r="B5281" t="s">
        <v>9339</v>
      </c>
      <c r="C5281" t="s">
        <v>108</v>
      </c>
      <c r="D5281" t="s">
        <v>21</v>
      </c>
      <c r="E5281">
        <v>98201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43327</v>
      </c>
      <c r="L5281" t="s">
        <v>26</v>
      </c>
      <c r="N5281" t="s">
        <v>24</v>
      </c>
    </row>
    <row r="5282" spans="1:14" x14ac:dyDescent="0.25">
      <c r="A5282" t="s">
        <v>9340</v>
      </c>
      <c r="B5282" t="s">
        <v>9341</v>
      </c>
      <c r="C5282" t="s">
        <v>92</v>
      </c>
      <c r="D5282" t="s">
        <v>21</v>
      </c>
      <c r="E5282">
        <v>98273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43327</v>
      </c>
      <c r="L5282" t="s">
        <v>26</v>
      </c>
      <c r="N5282" t="s">
        <v>24</v>
      </c>
    </row>
    <row r="5283" spans="1:14" x14ac:dyDescent="0.25">
      <c r="A5283" t="s">
        <v>9342</v>
      </c>
      <c r="B5283" t="s">
        <v>9343</v>
      </c>
      <c r="C5283" t="s">
        <v>92</v>
      </c>
      <c r="D5283" t="s">
        <v>21</v>
      </c>
      <c r="E5283">
        <v>98274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43327</v>
      </c>
      <c r="L5283" t="s">
        <v>26</v>
      </c>
      <c r="N5283" t="s">
        <v>24</v>
      </c>
    </row>
    <row r="5284" spans="1:14" x14ac:dyDescent="0.25">
      <c r="A5284" t="s">
        <v>479</v>
      </c>
      <c r="B5284" t="s">
        <v>9344</v>
      </c>
      <c r="C5284" t="s">
        <v>209</v>
      </c>
      <c r="D5284" t="s">
        <v>21</v>
      </c>
      <c r="E5284">
        <v>98032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43327</v>
      </c>
      <c r="L5284" t="s">
        <v>26</v>
      </c>
      <c r="N5284" t="s">
        <v>24</v>
      </c>
    </row>
    <row r="5285" spans="1:14" x14ac:dyDescent="0.25">
      <c r="A5285" t="s">
        <v>9345</v>
      </c>
      <c r="B5285" t="s">
        <v>5036</v>
      </c>
      <c r="C5285" t="s">
        <v>4850</v>
      </c>
      <c r="D5285" t="s">
        <v>21</v>
      </c>
      <c r="E5285">
        <v>99320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43327</v>
      </c>
      <c r="L5285" t="s">
        <v>26</v>
      </c>
      <c r="N5285" t="s">
        <v>24</v>
      </c>
    </row>
    <row r="5286" spans="1:14" x14ac:dyDescent="0.25">
      <c r="A5286" t="s">
        <v>4856</v>
      </c>
      <c r="B5286" t="s">
        <v>4857</v>
      </c>
      <c r="C5286" t="s">
        <v>4850</v>
      </c>
      <c r="D5286" t="s">
        <v>21</v>
      </c>
      <c r="E5286">
        <v>99320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43327</v>
      </c>
      <c r="L5286" t="s">
        <v>26</v>
      </c>
      <c r="N5286" t="s">
        <v>24</v>
      </c>
    </row>
    <row r="5287" spans="1:14" x14ac:dyDescent="0.25">
      <c r="A5287" t="s">
        <v>9346</v>
      </c>
      <c r="B5287" t="s">
        <v>2863</v>
      </c>
      <c r="C5287" t="s">
        <v>578</v>
      </c>
      <c r="D5287" t="s">
        <v>21</v>
      </c>
      <c r="E5287">
        <v>98321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43327</v>
      </c>
      <c r="L5287" t="s">
        <v>26</v>
      </c>
      <c r="N5287" t="s">
        <v>24</v>
      </c>
    </row>
    <row r="5288" spans="1:14" x14ac:dyDescent="0.25">
      <c r="A5288" t="s">
        <v>71</v>
      </c>
      <c r="B5288" t="s">
        <v>9347</v>
      </c>
      <c r="C5288" t="s">
        <v>443</v>
      </c>
      <c r="D5288" t="s">
        <v>21</v>
      </c>
      <c r="E5288">
        <v>98058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43327</v>
      </c>
      <c r="L5288" t="s">
        <v>26</v>
      </c>
      <c r="N5288" t="s">
        <v>24</v>
      </c>
    </row>
    <row r="5289" spans="1:14" x14ac:dyDescent="0.25">
      <c r="A5289" t="s">
        <v>106</v>
      </c>
      <c r="B5289" t="s">
        <v>9348</v>
      </c>
      <c r="C5289" t="s">
        <v>108</v>
      </c>
      <c r="D5289" t="s">
        <v>21</v>
      </c>
      <c r="E5289">
        <v>98201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43327</v>
      </c>
      <c r="L5289" t="s">
        <v>26</v>
      </c>
      <c r="N5289" t="s">
        <v>24</v>
      </c>
    </row>
    <row r="5290" spans="1:14" x14ac:dyDescent="0.25">
      <c r="A5290" t="s">
        <v>9349</v>
      </c>
      <c r="B5290" t="s">
        <v>9350</v>
      </c>
      <c r="C5290" t="s">
        <v>108</v>
      </c>
      <c r="D5290" t="s">
        <v>21</v>
      </c>
      <c r="E5290">
        <v>98203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43327</v>
      </c>
      <c r="L5290" t="s">
        <v>26</v>
      </c>
      <c r="N5290" t="s">
        <v>24</v>
      </c>
    </row>
    <row r="5291" spans="1:14" x14ac:dyDescent="0.25">
      <c r="A5291" t="s">
        <v>9351</v>
      </c>
      <c r="B5291" t="s">
        <v>9352</v>
      </c>
      <c r="C5291" t="s">
        <v>108</v>
      </c>
      <c r="D5291" t="s">
        <v>21</v>
      </c>
      <c r="E5291">
        <v>98201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43327</v>
      </c>
      <c r="L5291" t="s">
        <v>26</v>
      </c>
      <c r="N5291" t="s">
        <v>24</v>
      </c>
    </row>
    <row r="5292" spans="1:14" x14ac:dyDescent="0.25">
      <c r="A5292" t="s">
        <v>439</v>
      </c>
      <c r="B5292" t="s">
        <v>440</v>
      </c>
      <c r="C5292" t="s">
        <v>108</v>
      </c>
      <c r="D5292" t="s">
        <v>21</v>
      </c>
      <c r="E5292">
        <v>98201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43327</v>
      </c>
      <c r="L5292" t="s">
        <v>26</v>
      </c>
      <c r="N5292" t="s">
        <v>24</v>
      </c>
    </row>
    <row r="5293" spans="1:14" x14ac:dyDescent="0.25">
      <c r="A5293" t="s">
        <v>9353</v>
      </c>
      <c r="B5293" t="s">
        <v>9354</v>
      </c>
      <c r="C5293" t="s">
        <v>1018</v>
      </c>
      <c r="D5293" t="s">
        <v>21</v>
      </c>
      <c r="E5293">
        <v>98531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43327</v>
      </c>
      <c r="L5293" t="s">
        <v>26</v>
      </c>
      <c r="N5293" t="s">
        <v>24</v>
      </c>
    </row>
    <row r="5294" spans="1:14" x14ac:dyDescent="0.25">
      <c r="A5294" t="s">
        <v>9355</v>
      </c>
      <c r="B5294" t="s">
        <v>9356</v>
      </c>
      <c r="C5294" t="s">
        <v>108</v>
      </c>
      <c r="D5294" t="s">
        <v>21</v>
      </c>
      <c r="E5294">
        <v>98201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43327</v>
      </c>
      <c r="L5294" t="s">
        <v>26</v>
      </c>
      <c r="N5294" t="s">
        <v>24</v>
      </c>
    </row>
    <row r="5295" spans="1:14" x14ac:dyDescent="0.25">
      <c r="A5295" t="s">
        <v>9357</v>
      </c>
      <c r="B5295" t="s">
        <v>9358</v>
      </c>
      <c r="C5295" t="s">
        <v>108</v>
      </c>
      <c r="D5295" t="s">
        <v>21</v>
      </c>
      <c r="E5295">
        <v>98201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43327</v>
      </c>
      <c r="L5295" t="s">
        <v>26</v>
      </c>
      <c r="N5295" t="s">
        <v>24</v>
      </c>
    </row>
    <row r="5296" spans="1:14" x14ac:dyDescent="0.25">
      <c r="A5296" t="s">
        <v>3322</v>
      </c>
      <c r="B5296" t="s">
        <v>5662</v>
      </c>
      <c r="C5296" t="s">
        <v>34</v>
      </c>
      <c r="D5296" t="s">
        <v>21</v>
      </c>
      <c r="E5296">
        <v>98661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43327</v>
      </c>
      <c r="L5296" t="s">
        <v>26</v>
      </c>
      <c r="N5296" t="s">
        <v>24</v>
      </c>
    </row>
    <row r="5297" spans="1:14" x14ac:dyDescent="0.25">
      <c r="A5297" t="s">
        <v>4072</v>
      </c>
      <c r="B5297" t="s">
        <v>4073</v>
      </c>
      <c r="C5297" t="s">
        <v>108</v>
      </c>
      <c r="D5297" t="s">
        <v>21</v>
      </c>
      <c r="E5297">
        <v>98201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43327</v>
      </c>
      <c r="L5297" t="s">
        <v>26</v>
      </c>
      <c r="N5297" t="s">
        <v>24</v>
      </c>
    </row>
    <row r="5298" spans="1:14" x14ac:dyDescent="0.25">
      <c r="A5298" t="s">
        <v>9359</v>
      </c>
      <c r="B5298" t="s">
        <v>2114</v>
      </c>
      <c r="C5298" t="s">
        <v>108</v>
      </c>
      <c r="D5298" t="s">
        <v>21</v>
      </c>
      <c r="E5298">
        <v>98201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43327</v>
      </c>
      <c r="L5298" t="s">
        <v>26</v>
      </c>
      <c r="N5298" t="s">
        <v>24</v>
      </c>
    </row>
    <row r="5299" spans="1:14" x14ac:dyDescent="0.25">
      <c r="A5299" t="s">
        <v>9360</v>
      </c>
      <c r="B5299" t="s">
        <v>9361</v>
      </c>
      <c r="C5299" t="s">
        <v>443</v>
      </c>
      <c r="D5299" t="s">
        <v>21</v>
      </c>
      <c r="E5299">
        <v>98056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43327</v>
      </c>
      <c r="L5299" t="s">
        <v>26</v>
      </c>
      <c r="N5299" t="s">
        <v>24</v>
      </c>
    </row>
    <row r="5300" spans="1:14" x14ac:dyDescent="0.25">
      <c r="A5300" t="s">
        <v>591</v>
      </c>
      <c r="B5300" t="s">
        <v>9362</v>
      </c>
      <c r="C5300" t="s">
        <v>108</v>
      </c>
      <c r="D5300" t="s">
        <v>21</v>
      </c>
      <c r="E5300">
        <v>98203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43327</v>
      </c>
      <c r="L5300" t="s">
        <v>26</v>
      </c>
      <c r="N5300" t="s">
        <v>24</v>
      </c>
    </row>
    <row r="5301" spans="1:14" x14ac:dyDescent="0.25">
      <c r="A5301" t="s">
        <v>2133</v>
      </c>
      <c r="B5301" t="s">
        <v>2134</v>
      </c>
      <c r="C5301" t="s">
        <v>108</v>
      </c>
      <c r="D5301" t="s">
        <v>21</v>
      </c>
      <c r="E5301">
        <v>98204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43327</v>
      </c>
      <c r="L5301" t="s">
        <v>26</v>
      </c>
      <c r="N5301" t="s">
        <v>24</v>
      </c>
    </row>
    <row r="5302" spans="1:14" x14ac:dyDescent="0.25">
      <c r="A5302" t="s">
        <v>2791</v>
      </c>
      <c r="B5302" t="s">
        <v>3657</v>
      </c>
      <c r="C5302" t="s">
        <v>108</v>
      </c>
      <c r="D5302" t="s">
        <v>21</v>
      </c>
      <c r="E5302">
        <v>98203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43327</v>
      </c>
      <c r="L5302" t="s">
        <v>26</v>
      </c>
      <c r="N5302" t="s">
        <v>24</v>
      </c>
    </row>
    <row r="5303" spans="1:14" x14ac:dyDescent="0.25">
      <c r="A5303" t="s">
        <v>798</v>
      </c>
      <c r="B5303" t="s">
        <v>9363</v>
      </c>
      <c r="C5303" t="s">
        <v>460</v>
      </c>
      <c r="D5303" t="s">
        <v>21</v>
      </c>
      <c r="E5303">
        <v>98290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43327</v>
      </c>
      <c r="L5303" t="s">
        <v>26</v>
      </c>
      <c r="N5303" t="s">
        <v>24</v>
      </c>
    </row>
    <row r="5304" spans="1:14" x14ac:dyDescent="0.25">
      <c r="A5304" t="s">
        <v>9364</v>
      </c>
      <c r="B5304" t="s">
        <v>9365</v>
      </c>
      <c r="C5304" t="s">
        <v>283</v>
      </c>
      <c r="D5304" t="s">
        <v>21</v>
      </c>
      <c r="E5304">
        <v>98466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43327</v>
      </c>
      <c r="L5304" t="s">
        <v>26</v>
      </c>
      <c r="N5304" t="s">
        <v>24</v>
      </c>
    </row>
    <row r="5305" spans="1:14" x14ac:dyDescent="0.25">
      <c r="A5305" t="s">
        <v>9366</v>
      </c>
      <c r="B5305" t="s">
        <v>9367</v>
      </c>
      <c r="C5305" t="s">
        <v>555</v>
      </c>
      <c r="D5305" t="s">
        <v>21</v>
      </c>
      <c r="E5305">
        <v>98052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43326</v>
      </c>
      <c r="L5305" t="s">
        <v>26</v>
      </c>
      <c r="N5305" t="s">
        <v>24</v>
      </c>
    </row>
    <row r="5306" spans="1:14" x14ac:dyDescent="0.25">
      <c r="A5306" t="s">
        <v>9368</v>
      </c>
      <c r="B5306" t="s">
        <v>9369</v>
      </c>
      <c r="C5306" t="s">
        <v>443</v>
      </c>
      <c r="D5306" t="s">
        <v>21</v>
      </c>
      <c r="E5306">
        <v>98056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43326</v>
      </c>
      <c r="L5306" t="s">
        <v>26</v>
      </c>
      <c r="N5306" t="s">
        <v>24</v>
      </c>
    </row>
    <row r="5307" spans="1:14" x14ac:dyDescent="0.25">
      <c r="A5307" t="s">
        <v>9370</v>
      </c>
      <c r="B5307" t="s">
        <v>9371</v>
      </c>
      <c r="C5307" t="s">
        <v>108</v>
      </c>
      <c r="D5307" t="s">
        <v>21</v>
      </c>
      <c r="E5307">
        <v>98204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43326</v>
      </c>
      <c r="L5307" t="s">
        <v>26</v>
      </c>
      <c r="N5307" t="s">
        <v>24</v>
      </c>
    </row>
    <row r="5308" spans="1:14" x14ac:dyDescent="0.25">
      <c r="A5308" t="s">
        <v>3662</v>
      </c>
      <c r="B5308" t="s">
        <v>3663</v>
      </c>
      <c r="C5308" t="s">
        <v>555</v>
      </c>
      <c r="D5308" t="s">
        <v>21</v>
      </c>
      <c r="E5308">
        <v>98052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43326</v>
      </c>
      <c r="L5308" t="s">
        <v>26</v>
      </c>
      <c r="N5308" t="s">
        <v>24</v>
      </c>
    </row>
    <row r="5309" spans="1:14" x14ac:dyDescent="0.25">
      <c r="A5309" t="s">
        <v>9372</v>
      </c>
      <c r="B5309" t="s">
        <v>9373</v>
      </c>
      <c r="C5309" t="s">
        <v>108</v>
      </c>
      <c r="D5309" t="s">
        <v>21</v>
      </c>
      <c r="E5309">
        <v>98203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43326</v>
      </c>
      <c r="L5309" t="s">
        <v>26</v>
      </c>
      <c r="N5309" t="s">
        <v>24</v>
      </c>
    </row>
    <row r="5310" spans="1:14" x14ac:dyDescent="0.25">
      <c r="A5310" t="s">
        <v>9374</v>
      </c>
      <c r="B5310" t="s">
        <v>9375</v>
      </c>
      <c r="C5310" t="s">
        <v>108</v>
      </c>
      <c r="D5310" t="s">
        <v>21</v>
      </c>
      <c r="E5310">
        <v>98204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43326</v>
      </c>
      <c r="L5310" t="s">
        <v>26</v>
      </c>
      <c r="N5310" t="s">
        <v>24</v>
      </c>
    </row>
    <row r="5311" spans="1:14" x14ac:dyDescent="0.25">
      <c r="A5311" t="s">
        <v>9376</v>
      </c>
      <c r="B5311" t="s">
        <v>9377</v>
      </c>
      <c r="C5311" t="s">
        <v>108</v>
      </c>
      <c r="D5311" t="s">
        <v>21</v>
      </c>
      <c r="E5311">
        <v>98204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43326</v>
      </c>
      <c r="L5311" t="s">
        <v>26</v>
      </c>
      <c r="N5311" t="s">
        <v>24</v>
      </c>
    </row>
    <row r="5312" spans="1:14" x14ac:dyDescent="0.25">
      <c r="A5312" t="s">
        <v>2174</v>
      </c>
      <c r="B5312" t="s">
        <v>2175</v>
      </c>
      <c r="C5312" t="s">
        <v>555</v>
      </c>
      <c r="D5312" t="s">
        <v>21</v>
      </c>
      <c r="E5312">
        <v>98052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43326</v>
      </c>
      <c r="L5312" t="s">
        <v>26</v>
      </c>
      <c r="N5312" t="s">
        <v>24</v>
      </c>
    </row>
    <row r="5313" spans="1:14" x14ac:dyDescent="0.25">
      <c r="A5313" t="s">
        <v>9378</v>
      </c>
      <c r="B5313" t="s">
        <v>9379</v>
      </c>
      <c r="C5313" t="s">
        <v>443</v>
      </c>
      <c r="D5313" t="s">
        <v>21</v>
      </c>
      <c r="E5313">
        <v>98057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43326</v>
      </c>
      <c r="L5313" t="s">
        <v>26</v>
      </c>
      <c r="N5313" t="s">
        <v>24</v>
      </c>
    </row>
    <row r="5314" spans="1:14" x14ac:dyDescent="0.25">
      <c r="A5314" t="s">
        <v>9380</v>
      </c>
      <c r="B5314" t="s">
        <v>9381</v>
      </c>
      <c r="C5314" t="s">
        <v>108</v>
      </c>
      <c r="D5314" t="s">
        <v>21</v>
      </c>
      <c r="E5314">
        <v>98203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43326</v>
      </c>
      <c r="L5314" t="s">
        <v>26</v>
      </c>
      <c r="N5314" t="s">
        <v>24</v>
      </c>
    </row>
    <row r="5315" spans="1:14" x14ac:dyDescent="0.25">
      <c r="A5315" t="s">
        <v>3115</v>
      </c>
      <c r="B5315" t="s">
        <v>3116</v>
      </c>
      <c r="C5315" t="s">
        <v>555</v>
      </c>
      <c r="D5315" t="s">
        <v>21</v>
      </c>
      <c r="E5315">
        <v>98052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43326</v>
      </c>
      <c r="L5315" t="s">
        <v>26</v>
      </c>
      <c r="N5315" t="s">
        <v>24</v>
      </c>
    </row>
    <row r="5316" spans="1:14" x14ac:dyDescent="0.25">
      <c r="A5316" t="s">
        <v>9382</v>
      </c>
      <c r="B5316" t="s">
        <v>9383</v>
      </c>
      <c r="C5316" t="s">
        <v>108</v>
      </c>
      <c r="D5316" t="s">
        <v>21</v>
      </c>
      <c r="E5316">
        <v>98204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43326</v>
      </c>
      <c r="L5316" t="s">
        <v>26</v>
      </c>
      <c r="N5316" t="s">
        <v>24</v>
      </c>
    </row>
    <row r="5317" spans="1:14" x14ac:dyDescent="0.25">
      <c r="A5317" t="s">
        <v>9384</v>
      </c>
      <c r="B5317" t="s">
        <v>9385</v>
      </c>
      <c r="C5317" t="s">
        <v>108</v>
      </c>
      <c r="D5317" t="s">
        <v>21</v>
      </c>
      <c r="E5317">
        <v>98203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43326</v>
      </c>
      <c r="L5317" t="s">
        <v>26</v>
      </c>
      <c r="N5317" t="s">
        <v>24</v>
      </c>
    </row>
    <row r="5318" spans="1:14" x14ac:dyDescent="0.25">
      <c r="A5318" t="s">
        <v>2228</v>
      </c>
      <c r="B5318" t="s">
        <v>9386</v>
      </c>
      <c r="C5318" t="s">
        <v>108</v>
      </c>
      <c r="D5318" t="s">
        <v>21</v>
      </c>
      <c r="E5318">
        <v>98204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43326</v>
      </c>
      <c r="L5318" t="s">
        <v>26</v>
      </c>
      <c r="N5318" t="s">
        <v>24</v>
      </c>
    </row>
    <row r="5319" spans="1:14" x14ac:dyDescent="0.25">
      <c r="A5319" t="s">
        <v>1883</v>
      </c>
      <c r="B5319" t="s">
        <v>1884</v>
      </c>
      <c r="C5319" t="s">
        <v>443</v>
      </c>
      <c r="D5319" t="s">
        <v>21</v>
      </c>
      <c r="E5319">
        <v>98056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43326</v>
      </c>
      <c r="L5319" t="s">
        <v>26</v>
      </c>
      <c r="N5319" t="s">
        <v>24</v>
      </c>
    </row>
    <row r="5320" spans="1:14" x14ac:dyDescent="0.25">
      <c r="A5320" t="s">
        <v>3017</v>
      </c>
      <c r="B5320" t="s">
        <v>3018</v>
      </c>
      <c r="C5320" t="s">
        <v>108</v>
      </c>
      <c r="D5320" t="s">
        <v>21</v>
      </c>
      <c r="E5320">
        <v>98203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43326</v>
      </c>
      <c r="L5320" t="s">
        <v>26</v>
      </c>
      <c r="N5320" t="s">
        <v>24</v>
      </c>
    </row>
    <row r="5321" spans="1:14" x14ac:dyDescent="0.25">
      <c r="A5321" t="s">
        <v>1847</v>
      </c>
      <c r="B5321" t="s">
        <v>3092</v>
      </c>
      <c r="C5321" t="s">
        <v>555</v>
      </c>
      <c r="D5321" t="s">
        <v>21</v>
      </c>
      <c r="E5321">
        <v>98052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43326</v>
      </c>
      <c r="L5321" t="s">
        <v>26</v>
      </c>
      <c r="N5321" t="s">
        <v>24</v>
      </c>
    </row>
    <row r="5322" spans="1:14" x14ac:dyDescent="0.25">
      <c r="A5322" t="s">
        <v>3632</v>
      </c>
      <c r="B5322" t="s">
        <v>3633</v>
      </c>
      <c r="C5322" t="s">
        <v>108</v>
      </c>
      <c r="D5322" t="s">
        <v>21</v>
      </c>
      <c r="E5322">
        <v>98203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43326</v>
      </c>
      <c r="L5322" t="s">
        <v>26</v>
      </c>
      <c r="N5322" t="s">
        <v>24</v>
      </c>
    </row>
    <row r="5323" spans="1:14" x14ac:dyDescent="0.25">
      <c r="A5323" t="s">
        <v>3093</v>
      </c>
      <c r="B5323" t="s">
        <v>3094</v>
      </c>
      <c r="C5323" t="s">
        <v>555</v>
      </c>
      <c r="D5323" t="s">
        <v>21</v>
      </c>
      <c r="E5323">
        <v>98052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43326</v>
      </c>
      <c r="L5323" t="s">
        <v>26</v>
      </c>
      <c r="N5323" t="s">
        <v>24</v>
      </c>
    </row>
    <row r="5324" spans="1:14" x14ac:dyDescent="0.25">
      <c r="A5324" t="s">
        <v>187</v>
      </c>
      <c r="B5324" t="s">
        <v>1974</v>
      </c>
      <c r="C5324" t="s">
        <v>261</v>
      </c>
      <c r="D5324" t="s">
        <v>21</v>
      </c>
      <c r="E5324">
        <v>99202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43326</v>
      </c>
      <c r="L5324" t="s">
        <v>26</v>
      </c>
      <c r="N5324" t="s">
        <v>24</v>
      </c>
    </row>
    <row r="5325" spans="1:14" x14ac:dyDescent="0.25">
      <c r="A5325" t="s">
        <v>2050</v>
      </c>
      <c r="B5325" t="s">
        <v>9387</v>
      </c>
      <c r="C5325" t="s">
        <v>443</v>
      </c>
      <c r="D5325" t="s">
        <v>21</v>
      </c>
      <c r="E5325">
        <v>98059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43326</v>
      </c>
      <c r="L5325" t="s">
        <v>26</v>
      </c>
      <c r="N5325" t="s">
        <v>24</v>
      </c>
    </row>
    <row r="5326" spans="1:14" x14ac:dyDescent="0.25">
      <c r="A5326" t="s">
        <v>5939</v>
      </c>
      <c r="B5326" t="s">
        <v>5940</v>
      </c>
      <c r="C5326" t="s">
        <v>2217</v>
      </c>
      <c r="D5326" t="s">
        <v>21</v>
      </c>
      <c r="E5326">
        <v>99114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43326</v>
      </c>
      <c r="L5326" t="s">
        <v>26</v>
      </c>
      <c r="N5326" t="s">
        <v>24</v>
      </c>
    </row>
    <row r="5327" spans="1:14" x14ac:dyDescent="0.25">
      <c r="A5327" t="s">
        <v>9388</v>
      </c>
      <c r="B5327" t="s">
        <v>9389</v>
      </c>
      <c r="C5327" t="s">
        <v>443</v>
      </c>
      <c r="D5327" t="s">
        <v>21</v>
      </c>
      <c r="E5327">
        <v>98057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43326</v>
      </c>
      <c r="L5327" t="s">
        <v>26</v>
      </c>
      <c r="N5327" t="s">
        <v>24</v>
      </c>
    </row>
    <row r="5328" spans="1:14" x14ac:dyDescent="0.25">
      <c r="A5328" t="s">
        <v>9390</v>
      </c>
      <c r="B5328" t="s">
        <v>9391</v>
      </c>
      <c r="C5328" t="s">
        <v>261</v>
      </c>
      <c r="D5328" t="s">
        <v>21</v>
      </c>
      <c r="E5328">
        <v>99202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43326</v>
      </c>
      <c r="L5328" t="s">
        <v>26</v>
      </c>
      <c r="N5328" t="s">
        <v>24</v>
      </c>
    </row>
    <row r="5329" spans="1:14" x14ac:dyDescent="0.25">
      <c r="A5329" t="s">
        <v>9392</v>
      </c>
      <c r="B5329" t="s">
        <v>9393</v>
      </c>
      <c r="C5329" t="s">
        <v>108</v>
      </c>
      <c r="D5329" t="s">
        <v>21</v>
      </c>
      <c r="E5329">
        <v>98203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43326</v>
      </c>
      <c r="L5329" t="s">
        <v>26</v>
      </c>
      <c r="N5329" t="s">
        <v>24</v>
      </c>
    </row>
    <row r="5330" spans="1:14" x14ac:dyDescent="0.25">
      <c r="A5330" t="s">
        <v>9394</v>
      </c>
      <c r="B5330" t="s">
        <v>9395</v>
      </c>
      <c r="C5330" t="s">
        <v>108</v>
      </c>
      <c r="D5330" t="s">
        <v>21</v>
      </c>
      <c r="E5330">
        <v>98204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43326</v>
      </c>
      <c r="L5330" t="s">
        <v>26</v>
      </c>
      <c r="N5330" t="s">
        <v>24</v>
      </c>
    </row>
    <row r="5331" spans="1:14" x14ac:dyDescent="0.25">
      <c r="A5331" t="s">
        <v>9396</v>
      </c>
      <c r="B5331" t="s">
        <v>9397</v>
      </c>
      <c r="C5331" t="s">
        <v>108</v>
      </c>
      <c r="D5331" t="s">
        <v>21</v>
      </c>
      <c r="E5331">
        <v>98203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43326</v>
      </c>
      <c r="L5331" t="s">
        <v>26</v>
      </c>
      <c r="N5331" t="s">
        <v>24</v>
      </c>
    </row>
    <row r="5332" spans="1:14" x14ac:dyDescent="0.25">
      <c r="A5332" t="s">
        <v>4985</v>
      </c>
      <c r="B5332" t="s">
        <v>9398</v>
      </c>
      <c r="C5332" t="s">
        <v>209</v>
      </c>
      <c r="D5332" t="s">
        <v>21</v>
      </c>
      <c r="E5332">
        <v>98031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43326</v>
      </c>
      <c r="L5332" t="s">
        <v>26</v>
      </c>
      <c r="N5332" t="s">
        <v>24</v>
      </c>
    </row>
    <row r="5333" spans="1:14" x14ac:dyDescent="0.25">
      <c r="A5333" t="s">
        <v>9399</v>
      </c>
      <c r="B5333" t="s">
        <v>9400</v>
      </c>
      <c r="C5333" t="s">
        <v>108</v>
      </c>
      <c r="D5333" t="s">
        <v>21</v>
      </c>
      <c r="E5333">
        <v>98203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43326</v>
      </c>
      <c r="L5333" t="s">
        <v>26</v>
      </c>
      <c r="N5333" t="s">
        <v>24</v>
      </c>
    </row>
    <row r="5334" spans="1:14" x14ac:dyDescent="0.25">
      <c r="A5334" t="s">
        <v>9401</v>
      </c>
      <c r="B5334" t="s">
        <v>9402</v>
      </c>
      <c r="C5334" t="s">
        <v>443</v>
      </c>
      <c r="D5334" t="s">
        <v>21</v>
      </c>
      <c r="E5334">
        <v>98057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43326</v>
      </c>
      <c r="L5334" t="s">
        <v>26</v>
      </c>
      <c r="N5334" t="s">
        <v>24</v>
      </c>
    </row>
    <row r="5335" spans="1:14" x14ac:dyDescent="0.25">
      <c r="A5335" t="s">
        <v>9403</v>
      </c>
      <c r="B5335" t="s">
        <v>9404</v>
      </c>
      <c r="C5335" t="s">
        <v>108</v>
      </c>
      <c r="D5335" t="s">
        <v>21</v>
      </c>
      <c r="E5335">
        <v>98203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43326</v>
      </c>
      <c r="L5335" t="s">
        <v>26</v>
      </c>
      <c r="N5335" t="s">
        <v>24</v>
      </c>
    </row>
    <row r="5336" spans="1:14" x14ac:dyDescent="0.25">
      <c r="A5336" t="s">
        <v>9405</v>
      </c>
      <c r="B5336" t="s">
        <v>9406</v>
      </c>
      <c r="C5336" t="s">
        <v>108</v>
      </c>
      <c r="D5336" t="s">
        <v>21</v>
      </c>
      <c r="E5336">
        <v>98203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43326</v>
      </c>
      <c r="L5336" t="s">
        <v>26</v>
      </c>
      <c r="N5336" t="s">
        <v>24</v>
      </c>
    </row>
    <row r="5337" spans="1:14" x14ac:dyDescent="0.25">
      <c r="A5337" t="s">
        <v>9407</v>
      </c>
      <c r="B5337" t="s">
        <v>9408</v>
      </c>
      <c r="C5337" t="s">
        <v>108</v>
      </c>
      <c r="D5337" t="s">
        <v>21</v>
      </c>
      <c r="E5337">
        <v>98204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43326</v>
      </c>
      <c r="L5337" t="s">
        <v>26</v>
      </c>
      <c r="N5337" t="s">
        <v>24</v>
      </c>
    </row>
    <row r="5338" spans="1:14" x14ac:dyDescent="0.25">
      <c r="A5338" t="s">
        <v>9409</v>
      </c>
      <c r="B5338" t="s">
        <v>9410</v>
      </c>
      <c r="C5338" t="s">
        <v>108</v>
      </c>
      <c r="D5338" t="s">
        <v>21</v>
      </c>
      <c r="E5338">
        <v>98203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43326</v>
      </c>
      <c r="L5338" t="s">
        <v>26</v>
      </c>
      <c r="N5338" t="s">
        <v>24</v>
      </c>
    </row>
    <row r="5339" spans="1:14" x14ac:dyDescent="0.25">
      <c r="A5339" t="s">
        <v>4719</v>
      </c>
      <c r="B5339" t="s">
        <v>9411</v>
      </c>
      <c r="C5339" t="s">
        <v>108</v>
      </c>
      <c r="D5339" t="s">
        <v>21</v>
      </c>
      <c r="E5339">
        <v>98203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43326</v>
      </c>
      <c r="L5339" t="s">
        <v>26</v>
      </c>
      <c r="N5339" t="s">
        <v>24</v>
      </c>
    </row>
    <row r="5340" spans="1:14" x14ac:dyDescent="0.25">
      <c r="A5340" t="s">
        <v>1568</v>
      </c>
      <c r="B5340" t="s">
        <v>9412</v>
      </c>
      <c r="C5340" t="s">
        <v>443</v>
      </c>
      <c r="D5340" t="s">
        <v>21</v>
      </c>
      <c r="E5340">
        <v>98056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43326</v>
      </c>
      <c r="L5340" t="s">
        <v>26</v>
      </c>
      <c r="N5340" t="s">
        <v>24</v>
      </c>
    </row>
    <row r="5341" spans="1:14" x14ac:dyDescent="0.25">
      <c r="A5341" t="s">
        <v>9413</v>
      </c>
      <c r="B5341" t="s">
        <v>9414</v>
      </c>
      <c r="C5341" t="s">
        <v>108</v>
      </c>
      <c r="D5341" t="s">
        <v>21</v>
      </c>
      <c r="E5341">
        <v>98203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43326</v>
      </c>
      <c r="L5341" t="s">
        <v>26</v>
      </c>
      <c r="N5341" t="s">
        <v>24</v>
      </c>
    </row>
    <row r="5342" spans="1:14" x14ac:dyDescent="0.25">
      <c r="A5342" t="s">
        <v>9415</v>
      </c>
      <c r="B5342" t="s">
        <v>9416</v>
      </c>
      <c r="C5342" t="s">
        <v>20</v>
      </c>
      <c r="D5342" t="s">
        <v>21</v>
      </c>
      <c r="E5342">
        <v>98105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43326</v>
      </c>
      <c r="L5342" t="s">
        <v>26</v>
      </c>
      <c r="N5342" t="s">
        <v>24</v>
      </c>
    </row>
    <row r="5343" spans="1:14" x14ac:dyDescent="0.25">
      <c r="A5343" t="s">
        <v>9417</v>
      </c>
      <c r="B5343" t="s">
        <v>9418</v>
      </c>
      <c r="C5343" t="s">
        <v>81</v>
      </c>
      <c r="D5343" t="s">
        <v>21</v>
      </c>
      <c r="E5343">
        <v>99216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43326</v>
      </c>
      <c r="L5343" t="s">
        <v>26</v>
      </c>
      <c r="N5343" t="s">
        <v>24</v>
      </c>
    </row>
    <row r="5344" spans="1:14" x14ac:dyDescent="0.25">
      <c r="A5344" t="s">
        <v>71</v>
      </c>
      <c r="B5344" t="s">
        <v>5956</v>
      </c>
      <c r="C5344" t="s">
        <v>2217</v>
      </c>
      <c r="D5344" t="s">
        <v>21</v>
      </c>
      <c r="E5344">
        <v>99114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43326</v>
      </c>
      <c r="L5344" t="s">
        <v>26</v>
      </c>
      <c r="N5344" t="s">
        <v>24</v>
      </c>
    </row>
    <row r="5345" spans="1:14" x14ac:dyDescent="0.25">
      <c r="A5345" t="s">
        <v>3474</v>
      </c>
      <c r="B5345" t="s">
        <v>9419</v>
      </c>
      <c r="C5345" t="s">
        <v>261</v>
      </c>
      <c r="D5345" t="s">
        <v>21</v>
      </c>
      <c r="E5345">
        <v>99223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43326</v>
      </c>
      <c r="L5345" t="s">
        <v>26</v>
      </c>
      <c r="N5345" t="s">
        <v>24</v>
      </c>
    </row>
    <row r="5346" spans="1:14" x14ac:dyDescent="0.25">
      <c r="A5346" t="s">
        <v>9420</v>
      </c>
      <c r="B5346" t="s">
        <v>9421</v>
      </c>
      <c r="C5346" t="s">
        <v>108</v>
      </c>
      <c r="D5346" t="s">
        <v>21</v>
      </c>
      <c r="E5346">
        <v>98204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43326</v>
      </c>
      <c r="L5346" t="s">
        <v>26</v>
      </c>
      <c r="N5346" t="s">
        <v>24</v>
      </c>
    </row>
    <row r="5347" spans="1:14" x14ac:dyDescent="0.25">
      <c r="A5347" t="s">
        <v>3107</v>
      </c>
      <c r="B5347" t="s">
        <v>3108</v>
      </c>
      <c r="C5347" t="s">
        <v>555</v>
      </c>
      <c r="D5347" t="s">
        <v>21</v>
      </c>
      <c r="E5347">
        <v>98052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43326</v>
      </c>
      <c r="L5347" t="s">
        <v>26</v>
      </c>
      <c r="N5347" t="s">
        <v>24</v>
      </c>
    </row>
    <row r="5348" spans="1:14" x14ac:dyDescent="0.25">
      <c r="A5348" t="s">
        <v>1383</v>
      </c>
      <c r="B5348" t="s">
        <v>3154</v>
      </c>
      <c r="C5348" t="s">
        <v>555</v>
      </c>
      <c r="D5348" t="s">
        <v>21</v>
      </c>
      <c r="E5348">
        <v>98052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43326</v>
      </c>
      <c r="L5348" t="s">
        <v>26</v>
      </c>
      <c r="N5348" t="s">
        <v>24</v>
      </c>
    </row>
    <row r="5349" spans="1:14" x14ac:dyDescent="0.25">
      <c r="A5349" t="s">
        <v>77</v>
      </c>
      <c r="B5349" t="s">
        <v>4074</v>
      </c>
      <c r="C5349" t="s">
        <v>108</v>
      </c>
      <c r="D5349" t="s">
        <v>21</v>
      </c>
      <c r="E5349">
        <v>98203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43326</v>
      </c>
      <c r="L5349" t="s">
        <v>26</v>
      </c>
      <c r="N5349" t="s">
        <v>24</v>
      </c>
    </row>
    <row r="5350" spans="1:14" x14ac:dyDescent="0.25">
      <c r="A5350" t="s">
        <v>9422</v>
      </c>
      <c r="B5350" t="s">
        <v>9423</v>
      </c>
      <c r="C5350" t="s">
        <v>20</v>
      </c>
      <c r="D5350" t="s">
        <v>21</v>
      </c>
      <c r="E5350">
        <v>98105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43326</v>
      </c>
      <c r="L5350" t="s">
        <v>26</v>
      </c>
      <c r="N5350" t="s">
        <v>24</v>
      </c>
    </row>
    <row r="5351" spans="1:14" x14ac:dyDescent="0.25">
      <c r="A5351" t="s">
        <v>9424</v>
      </c>
      <c r="B5351" t="s">
        <v>9425</v>
      </c>
      <c r="C5351" t="s">
        <v>443</v>
      </c>
      <c r="D5351" t="s">
        <v>21</v>
      </c>
      <c r="E5351">
        <v>98056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43326</v>
      </c>
      <c r="L5351" t="s">
        <v>26</v>
      </c>
      <c r="N5351" t="s">
        <v>24</v>
      </c>
    </row>
    <row r="5352" spans="1:14" x14ac:dyDescent="0.25">
      <c r="A5352" t="s">
        <v>9426</v>
      </c>
      <c r="B5352" t="s">
        <v>9427</v>
      </c>
      <c r="C5352" t="s">
        <v>460</v>
      </c>
      <c r="D5352" t="s">
        <v>21</v>
      </c>
      <c r="E5352">
        <v>98290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43325</v>
      </c>
      <c r="L5352" t="s">
        <v>26</v>
      </c>
      <c r="N5352" t="s">
        <v>24</v>
      </c>
    </row>
    <row r="5353" spans="1:14" x14ac:dyDescent="0.25">
      <c r="A5353" t="s">
        <v>2168</v>
      </c>
      <c r="B5353" t="s">
        <v>2169</v>
      </c>
      <c r="C5353" t="s">
        <v>454</v>
      </c>
      <c r="D5353" t="s">
        <v>21</v>
      </c>
      <c r="E5353">
        <v>98005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43325</v>
      </c>
      <c r="L5353" t="s">
        <v>26</v>
      </c>
      <c r="N5353" t="s">
        <v>24</v>
      </c>
    </row>
    <row r="5354" spans="1:14" x14ac:dyDescent="0.25">
      <c r="A5354" t="s">
        <v>2072</v>
      </c>
      <c r="B5354" t="s">
        <v>2073</v>
      </c>
      <c r="C5354" t="s">
        <v>800</v>
      </c>
      <c r="D5354" t="s">
        <v>21</v>
      </c>
      <c r="E5354">
        <v>98012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43325</v>
      </c>
      <c r="L5354" t="s">
        <v>26</v>
      </c>
      <c r="N5354" t="s">
        <v>24</v>
      </c>
    </row>
    <row r="5355" spans="1:14" x14ac:dyDescent="0.25">
      <c r="A5355" t="s">
        <v>9428</v>
      </c>
      <c r="B5355" t="s">
        <v>9429</v>
      </c>
      <c r="C5355" t="s">
        <v>460</v>
      </c>
      <c r="D5355" t="s">
        <v>21</v>
      </c>
      <c r="E5355">
        <v>98290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43325</v>
      </c>
      <c r="L5355" t="s">
        <v>26</v>
      </c>
      <c r="N5355" t="s">
        <v>24</v>
      </c>
    </row>
    <row r="5356" spans="1:14" x14ac:dyDescent="0.25">
      <c r="A5356" t="s">
        <v>2042</v>
      </c>
      <c r="B5356" t="s">
        <v>2043</v>
      </c>
      <c r="C5356" t="s">
        <v>800</v>
      </c>
      <c r="D5356" t="s">
        <v>21</v>
      </c>
      <c r="E5356">
        <v>98012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43325</v>
      </c>
      <c r="L5356" t="s">
        <v>26</v>
      </c>
      <c r="N5356" t="s">
        <v>24</v>
      </c>
    </row>
    <row r="5357" spans="1:14" x14ac:dyDescent="0.25">
      <c r="A5357" t="s">
        <v>9430</v>
      </c>
      <c r="B5357" t="s">
        <v>9431</v>
      </c>
      <c r="C5357" t="s">
        <v>460</v>
      </c>
      <c r="D5357" t="s">
        <v>21</v>
      </c>
      <c r="E5357">
        <v>98290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43325</v>
      </c>
      <c r="L5357" t="s">
        <v>26</v>
      </c>
      <c r="N5357" t="s">
        <v>24</v>
      </c>
    </row>
    <row r="5358" spans="1:14" x14ac:dyDescent="0.25">
      <c r="A5358" t="s">
        <v>9432</v>
      </c>
      <c r="B5358" t="s">
        <v>9433</v>
      </c>
      <c r="C5358" t="s">
        <v>800</v>
      </c>
      <c r="D5358" t="s">
        <v>21</v>
      </c>
      <c r="E5358">
        <v>98012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43325</v>
      </c>
      <c r="L5358" t="s">
        <v>26</v>
      </c>
      <c r="N5358" t="s">
        <v>24</v>
      </c>
    </row>
    <row r="5359" spans="1:14" x14ac:dyDescent="0.25">
      <c r="A5359" t="s">
        <v>9434</v>
      </c>
      <c r="B5359" t="s">
        <v>9435</v>
      </c>
      <c r="C5359" t="s">
        <v>800</v>
      </c>
      <c r="D5359" t="s">
        <v>21</v>
      </c>
      <c r="E5359">
        <v>98012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43325</v>
      </c>
      <c r="L5359" t="s">
        <v>26</v>
      </c>
      <c r="N5359" t="s">
        <v>24</v>
      </c>
    </row>
    <row r="5360" spans="1:14" x14ac:dyDescent="0.25">
      <c r="A5360" t="s">
        <v>9436</v>
      </c>
      <c r="B5360" t="s">
        <v>9437</v>
      </c>
      <c r="C5360" t="s">
        <v>460</v>
      </c>
      <c r="D5360" t="s">
        <v>21</v>
      </c>
      <c r="E5360">
        <v>98290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43325</v>
      </c>
      <c r="L5360" t="s">
        <v>26</v>
      </c>
      <c r="N5360" t="s">
        <v>24</v>
      </c>
    </row>
    <row r="5361" spans="1:14" x14ac:dyDescent="0.25">
      <c r="A5361" t="s">
        <v>9438</v>
      </c>
      <c r="B5361" t="s">
        <v>9439</v>
      </c>
      <c r="C5361" t="s">
        <v>460</v>
      </c>
      <c r="D5361" t="s">
        <v>21</v>
      </c>
      <c r="E5361">
        <v>98290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43325</v>
      </c>
      <c r="L5361" t="s">
        <v>26</v>
      </c>
      <c r="N5361" t="s">
        <v>24</v>
      </c>
    </row>
    <row r="5362" spans="1:14" x14ac:dyDescent="0.25">
      <c r="A5362" t="s">
        <v>9440</v>
      </c>
      <c r="B5362" t="s">
        <v>9441</v>
      </c>
      <c r="C5362" t="s">
        <v>460</v>
      </c>
      <c r="D5362" t="s">
        <v>21</v>
      </c>
      <c r="E5362">
        <v>98296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43325</v>
      </c>
      <c r="L5362" t="s">
        <v>26</v>
      </c>
      <c r="N5362" t="s">
        <v>24</v>
      </c>
    </row>
    <row r="5363" spans="1:14" x14ac:dyDescent="0.25">
      <c r="A5363" t="s">
        <v>2742</v>
      </c>
      <c r="B5363" t="s">
        <v>2743</v>
      </c>
      <c r="C5363" t="s">
        <v>156</v>
      </c>
      <c r="D5363" t="s">
        <v>21</v>
      </c>
      <c r="E5363">
        <v>98390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43325</v>
      </c>
      <c r="L5363" t="s">
        <v>26</v>
      </c>
      <c r="N5363" t="s">
        <v>24</v>
      </c>
    </row>
    <row r="5364" spans="1:14" x14ac:dyDescent="0.25">
      <c r="A5364" t="s">
        <v>9442</v>
      </c>
      <c r="B5364" t="s">
        <v>9443</v>
      </c>
      <c r="C5364" t="s">
        <v>460</v>
      </c>
      <c r="D5364" t="s">
        <v>21</v>
      </c>
      <c r="E5364">
        <v>98290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43325</v>
      </c>
      <c r="L5364" t="s">
        <v>26</v>
      </c>
      <c r="N5364" t="s">
        <v>24</v>
      </c>
    </row>
    <row r="5365" spans="1:14" x14ac:dyDescent="0.25">
      <c r="A5365" t="s">
        <v>111</v>
      </c>
      <c r="B5365" t="s">
        <v>3987</v>
      </c>
      <c r="C5365" t="s">
        <v>132</v>
      </c>
      <c r="D5365" t="s">
        <v>21</v>
      </c>
      <c r="E5365">
        <v>99301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43325</v>
      </c>
      <c r="L5365" t="s">
        <v>26</v>
      </c>
      <c r="N5365" t="s">
        <v>24</v>
      </c>
    </row>
    <row r="5366" spans="1:14" x14ac:dyDescent="0.25">
      <c r="A5366" t="s">
        <v>9444</v>
      </c>
      <c r="B5366" t="s">
        <v>9445</v>
      </c>
      <c r="C5366" t="s">
        <v>460</v>
      </c>
      <c r="D5366" t="s">
        <v>21</v>
      </c>
      <c r="E5366">
        <v>98290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43325</v>
      </c>
      <c r="L5366" t="s">
        <v>26</v>
      </c>
      <c r="N5366" t="s">
        <v>24</v>
      </c>
    </row>
    <row r="5367" spans="1:14" x14ac:dyDescent="0.25">
      <c r="A5367" t="s">
        <v>5968</v>
      </c>
      <c r="B5367" t="s">
        <v>5969</v>
      </c>
      <c r="C5367" t="s">
        <v>296</v>
      </c>
      <c r="D5367" t="s">
        <v>21</v>
      </c>
      <c r="E5367">
        <v>98366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43325</v>
      </c>
      <c r="L5367" t="s">
        <v>26</v>
      </c>
      <c r="N5367" t="s">
        <v>24</v>
      </c>
    </row>
    <row r="5368" spans="1:14" x14ac:dyDescent="0.25">
      <c r="A5368" t="s">
        <v>9446</v>
      </c>
      <c r="B5368" t="s">
        <v>9447</v>
      </c>
      <c r="C5368" t="s">
        <v>460</v>
      </c>
      <c r="D5368" t="s">
        <v>21</v>
      </c>
      <c r="E5368">
        <v>98296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43325</v>
      </c>
      <c r="L5368" t="s">
        <v>26</v>
      </c>
      <c r="N5368" t="s">
        <v>24</v>
      </c>
    </row>
    <row r="5369" spans="1:14" x14ac:dyDescent="0.25">
      <c r="A5369" t="s">
        <v>9448</v>
      </c>
      <c r="B5369" t="s">
        <v>9449</v>
      </c>
      <c r="C5369" t="s">
        <v>460</v>
      </c>
      <c r="D5369" t="s">
        <v>21</v>
      </c>
      <c r="E5369">
        <v>98296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43325</v>
      </c>
      <c r="L5369" t="s">
        <v>26</v>
      </c>
      <c r="N5369" t="s">
        <v>24</v>
      </c>
    </row>
    <row r="5370" spans="1:14" x14ac:dyDescent="0.25">
      <c r="A5370" t="s">
        <v>3211</v>
      </c>
      <c r="B5370" t="s">
        <v>3212</v>
      </c>
      <c r="C5370" t="s">
        <v>29</v>
      </c>
      <c r="D5370" t="s">
        <v>21</v>
      </c>
      <c r="E5370">
        <v>98801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43325</v>
      </c>
      <c r="L5370" t="s">
        <v>26</v>
      </c>
      <c r="N5370" t="s">
        <v>24</v>
      </c>
    </row>
    <row r="5371" spans="1:14" x14ac:dyDescent="0.25">
      <c r="A5371" t="s">
        <v>9450</v>
      </c>
      <c r="B5371" t="s">
        <v>9451</v>
      </c>
      <c r="C5371" t="s">
        <v>236</v>
      </c>
      <c r="D5371" t="s">
        <v>21</v>
      </c>
      <c r="E5371">
        <v>98418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43325</v>
      </c>
      <c r="L5371" t="s">
        <v>26</v>
      </c>
      <c r="N5371" t="s">
        <v>24</v>
      </c>
    </row>
    <row r="5372" spans="1:14" x14ac:dyDescent="0.25">
      <c r="A5372" t="s">
        <v>9452</v>
      </c>
      <c r="B5372" t="s">
        <v>9453</v>
      </c>
      <c r="C5372" t="s">
        <v>460</v>
      </c>
      <c r="D5372" t="s">
        <v>21</v>
      </c>
      <c r="E5372">
        <v>98296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43325</v>
      </c>
      <c r="L5372" t="s">
        <v>26</v>
      </c>
      <c r="N5372" t="s">
        <v>24</v>
      </c>
    </row>
    <row r="5373" spans="1:14" x14ac:dyDescent="0.25">
      <c r="A5373" t="s">
        <v>6127</v>
      </c>
      <c r="B5373" t="s">
        <v>6128</v>
      </c>
      <c r="C5373" t="s">
        <v>246</v>
      </c>
      <c r="D5373" t="s">
        <v>21</v>
      </c>
      <c r="E5373">
        <v>98310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43325</v>
      </c>
      <c r="L5373" t="s">
        <v>26</v>
      </c>
      <c r="N5373" t="s">
        <v>24</v>
      </c>
    </row>
    <row r="5374" spans="1:14" x14ac:dyDescent="0.25">
      <c r="A5374" t="s">
        <v>9454</v>
      </c>
      <c r="B5374" t="s">
        <v>9455</v>
      </c>
      <c r="C5374" t="s">
        <v>460</v>
      </c>
      <c r="D5374" t="s">
        <v>21</v>
      </c>
      <c r="E5374">
        <v>98290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43325</v>
      </c>
      <c r="L5374" t="s">
        <v>26</v>
      </c>
      <c r="N5374" t="s">
        <v>24</v>
      </c>
    </row>
    <row r="5375" spans="1:14" x14ac:dyDescent="0.25">
      <c r="A5375" t="s">
        <v>9456</v>
      </c>
      <c r="B5375" t="s">
        <v>9457</v>
      </c>
      <c r="C5375" t="s">
        <v>460</v>
      </c>
      <c r="D5375" t="s">
        <v>21</v>
      </c>
      <c r="E5375">
        <v>98296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43325</v>
      </c>
      <c r="L5375" t="s">
        <v>26</v>
      </c>
      <c r="N5375" t="s">
        <v>24</v>
      </c>
    </row>
    <row r="5376" spans="1:14" x14ac:dyDescent="0.25">
      <c r="A5376" t="s">
        <v>9458</v>
      </c>
      <c r="B5376" t="s">
        <v>9459</v>
      </c>
      <c r="C5376" t="s">
        <v>1786</v>
      </c>
      <c r="D5376" t="s">
        <v>21</v>
      </c>
      <c r="E5376">
        <v>98822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43325</v>
      </c>
      <c r="L5376" t="s">
        <v>26</v>
      </c>
      <c r="N5376" t="s">
        <v>24</v>
      </c>
    </row>
    <row r="5377" spans="1:14" x14ac:dyDescent="0.25">
      <c r="A5377" t="s">
        <v>2048</v>
      </c>
      <c r="B5377" t="s">
        <v>2049</v>
      </c>
      <c r="C5377" t="s">
        <v>800</v>
      </c>
      <c r="D5377" t="s">
        <v>21</v>
      </c>
      <c r="E5377">
        <v>98012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43325</v>
      </c>
      <c r="L5377" t="s">
        <v>26</v>
      </c>
      <c r="N5377" t="s">
        <v>24</v>
      </c>
    </row>
    <row r="5378" spans="1:14" x14ac:dyDescent="0.25">
      <c r="A5378" t="s">
        <v>356</v>
      </c>
      <c r="B5378" t="s">
        <v>2896</v>
      </c>
      <c r="C5378" t="s">
        <v>578</v>
      </c>
      <c r="D5378" t="s">
        <v>21</v>
      </c>
      <c r="E5378">
        <v>98321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43325</v>
      </c>
      <c r="L5378" t="s">
        <v>26</v>
      </c>
      <c r="N5378" t="s">
        <v>24</v>
      </c>
    </row>
    <row r="5379" spans="1:14" x14ac:dyDescent="0.25">
      <c r="A5379" t="s">
        <v>242</v>
      </c>
      <c r="B5379" t="s">
        <v>9460</v>
      </c>
      <c r="C5379" t="s">
        <v>460</v>
      </c>
      <c r="D5379" t="s">
        <v>21</v>
      </c>
      <c r="E5379">
        <v>98290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43325</v>
      </c>
      <c r="L5379" t="s">
        <v>26</v>
      </c>
      <c r="N5379" t="s">
        <v>24</v>
      </c>
    </row>
    <row r="5380" spans="1:14" x14ac:dyDescent="0.25">
      <c r="A5380" t="s">
        <v>154</v>
      </c>
      <c r="B5380" t="s">
        <v>155</v>
      </c>
      <c r="C5380" t="s">
        <v>156</v>
      </c>
      <c r="D5380" t="s">
        <v>21</v>
      </c>
      <c r="E5380">
        <v>98390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43325</v>
      </c>
      <c r="L5380" t="s">
        <v>26</v>
      </c>
      <c r="N5380" t="s">
        <v>24</v>
      </c>
    </row>
    <row r="5381" spans="1:14" x14ac:dyDescent="0.25">
      <c r="A5381" t="s">
        <v>138</v>
      </c>
      <c r="B5381" t="s">
        <v>9461</v>
      </c>
      <c r="C5381" t="s">
        <v>857</v>
      </c>
      <c r="D5381" t="s">
        <v>21</v>
      </c>
      <c r="E5381">
        <v>99353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43325</v>
      </c>
      <c r="L5381" t="s">
        <v>26</v>
      </c>
      <c r="N5381" t="s">
        <v>24</v>
      </c>
    </row>
    <row r="5382" spans="1:14" x14ac:dyDescent="0.25">
      <c r="A5382" t="s">
        <v>9462</v>
      </c>
      <c r="B5382" t="s">
        <v>9463</v>
      </c>
      <c r="C5382" t="s">
        <v>1786</v>
      </c>
      <c r="D5382" t="s">
        <v>21</v>
      </c>
      <c r="E5382">
        <v>98822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43325</v>
      </c>
      <c r="L5382" t="s">
        <v>26</v>
      </c>
      <c r="N5382" t="s">
        <v>24</v>
      </c>
    </row>
    <row r="5383" spans="1:14" x14ac:dyDescent="0.25">
      <c r="A5383" t="s">
        <v>5368</v>
      </c>
      <c r="B5383" t="s">
        <v>5369</v>
      </c>
      <c r="C5383" t="s">
        <v>800</v>
      </c>
      <c r="D5383" t="s">
        <v>21</v>
      </c>
      <c r="E5383">
        <v>98012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43325</v>
      </c>
      <c r="L5383" t="s">
        <v>26</v>
      </c>
      <c r="N5383" t="s">
        <v>24</v>
      </c>
    </row>
    <row r="5384" spans="1:14" x14ac:dyDescent="0.25">
      <c r="A5384" t="s">
        <v>9464</v>
      </c>
      <c r="B5384" t="s">
        <v>9465</v>
      </c>
      <c r="C5384" t="s">
        <v>209</v>
      </c>
      <c r="D5384" t="s">
        <v>21</v>
      </c>
      <c r="E5384">
        <v>98032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43325</v>
      </c>
      <c r="L5384" t="s">
        <v>26</v>
      </c>
      <c r="N5384" t="s">
        <v>24</v>
      </c>
    </row>
    <row r="5385" spans="1:14" x14ac:dyDescent="0.25">
      <c r="A5385" t="s">
        <v>1295</v>
      </c>
      <c r="B5385" t="s">
        <v>9466</v>
      </c>
      <c r="C5385" t="s">
        <v>460</v>
      </c>
      <c r="D5385" t="s">
        <v>21</v>
      </c>
      <c r="E5385">
        <v>98290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43325</v>
      </c>
      <c r="L5385" t="s">
        <v>26</v>
      </c>
      <c r="N5385" t="s">
        <v>24</v>
      </c>
    </row>
    <row r="5386" spans="1:14" x14ac:dyDescent="0.25">
      <c r="A5386" t="s">
        <v>1110</v>
      </c>
      <c r="B5386" t="s">
        <v>9467</v>
      </c>
      <c r="C5386" t="s">
        <v>460</v>
      </c>
      <c r="D5386" t="s">
        <v>21</v>
      </c>
      <c r="E5386">
        <v>98290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43325</v>
      </c>
      <c r="L5386" t="s">
        <v>26</v>
      </c>
      <c r="N5386" t="s">
        <v>24</v>
      </c>
    </row>
    <row r="5387" spans="1:14" x14ac:dyDescent="0.25">
      <c r="A5387" t="s">
        <v>9468</v>
      </c>
      <c r="B5387" t="s">
        <v>9469</v>
      </c>
      <c r="C5387" t="s">
        <v>460</v>
      </c>
      <c r="D5387" t="s">
        <v>21</v>
      </c>
      <c r="E5387">
        <v>98290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43325</v>
      </c>
      <c r="L5387" t="s">
        <v>26</v>
      </c>
      <c r="N5387" t="s">
        <v>24</v>
      </c>
    </row>
    <row r="5388" spans="1:14" x14ac:dyDescent="0.25">
      <c r="A5388" t="s">
        <v>9470</v>
      </c>
      <c r="B5388" t="s">
        <v>9471</v>
      </c>
      <c r="C5388" t="s">
        <v>2093</v>
      </c>
      <c r="D5388" t="s">
        <v>21</v>
      </c>
      <c r="E5388">
        <v>98396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43325</v>
      </c>
      <c r="L5388" t="s">
        <v>26</v>
      </c>
      <c r="N5388" t="s">
        <v>24</v>
      </c>
    </row>
    <row r="5389" spans="1:14" x14ac:dyDescent="0.25">
      <c r="A5389" t="s">
        <v>98</v>
      </c>
      <c r="B5389" t="s">
        <v>9472</v>
      </c>
      <c r="C5389" t="s">
        <v>460</v>
      </c>
      <c r="D5389" t="s">
        <v>21</v>
      </c>
      <c r="E5389">
        <v>98290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43325</v>
      </c>
      <c r="L5389" t="s">
        <v>26</v>
      </c>
      <c r="N5389" t="s">
        <v>24</v>
      </c>
    </row>
    <row r="5390" spans="1:14" x14ac:dyDescent="0.25">
      <c r="A5390" t="s">
        <v>2121</v>
      </c>
      <c r="B5390" t="s">
        <v>2122</v>
      </c>
      <c r="C5390" t="s">
        <v>800</v>
      </c>
      <c r="D5390" t="s">
        <v>21</v>
      </c>
      <c r="E5390">
        <v>98012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43325</v>
      </c>
      <c r="L5390" t="s">
        <v>26</v>
      </c>
      <c r="N5390" t="s">
        <v>24</v>
      </c>
    </row>
    <row r="5391" spans="1:14" x14ac:dyDescent="0.25">
      <c r="A5391" t="s">
        <v>9473</v>
      </c>
      <c r="B5391" t="s">
        <v>9474</v>
      </c>
      <c r="C5391" t="s">
        <v>857</v>
      </c>
      <c r="D5391" t="s">
        <v>21</v>
      </c>
      <c r="E5391">
        <v>99353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43325</v>
      </c>
      <c r="L5391" t="s">
        <v>26</v>
      </c>
      <c r="N5391" t="s">
        <v>24</v>
      </c>
    </row>
    <row r="5392" spans="1:14" x14ac:dyDescent="0.25">
      <c r="A5392" t="s">
        <v>9475</v>
      </c>
      <c r="B5392" t="s">
        <v>9476</v>
      </c>
      <c r="C5392" t="s">
        <v>236</v>
      </c>
      <c r="D5392" t="s">
        <v>21</v>
      </c>
      <c r="E5392">
        <v>98418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43325</v>
      </c>
      <c r="L5392" t="s">
        <v>26</v>
      </c>
      <c r="N5392" t="s">
        <v>24</v>
      </c>
    </row>
    <row r="5393" spans="1:14" x14ac:dyDescent="0.25">
      <c r="A5393" t="s">
        <v>9477</v>
      </c>
      <c r="B5393" t="s">
        <v>9478</v>
      </c>
      <c r="C5393" t="s">
        <v>460</v>
      </c>
      <c r="D5393" t="s">
        <v>21</v>
      </c>
      <c r="E5393">
        <v>98290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43325</v>
      </c>
      <c r="L5393" t="s">
        <v>26</v>
      </c>
      <c r="N5393" t="s">
        <v>24</v>
      </c>
    </row>
    <row r="5394" spans="1:14" x14ac:dyDescent="0.25">
      <c r="A5394" t="s">
        <v>9479</v>
      </c>
      <c r="B5394" t="s">
        <v>9480</v>
      </c>
      <c r="C5394" t="s">
        <v>460</v>
      </c>
      <c r="D5394" t="s">
        <v>21</v>
      </c>
      <c r="E5394">
        <v>98290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43325</v>
      </c>
      <c r="L5394" t="s">
        <v>26</v>
      </c>
      <c r="N5394" t="s">
        <v>24</v>
      </c>
    </row>
    <row r="5395" spans="1:14" x14ac:dyDescent="0.25">
      <c r="A5395" t="s">
        <v>4995</v>
      </c>
      <c r="B5395" t="s">
        <v>4996</v>
      </c>
      <c r="C5395" t="s">
        <v>20</v>
      </c>
      <c r="D5395" t="s">
        <v>21</v>
      </c>
      <c r="E5395">
        <v>98102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43325</v>
      </c>
      <c r="L5395" t="s">
        <v>26</v>
      </c>
      <c r="N5395" t="s">
        <v>24</v>
      </c>
    </row>
    <row r="5396" spans="1:14" x14ac:dyDescent="0.25">
      <c r="A5396" t="s">
        <v>9481</v>
      </c>
      <c r="B5396" t="s">
        <v>9482</v>
      </c>
      <c r="C5396" t="s">
        <v>857</v>
      </c>
      <c r="D5396" t="s">
        <v>21</v>
      </c>
      <c r="E5396">
        <v>99352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43325</v>
      </c>
      <c r="L5396" t="s">
        <v>26</v>
      </c>
      <c r="N5396" t="s">
        <v>24</v>
      </c>
    </row>
    <row r="5397" spans="1:14" x14ac:dyDescent="0.25">
      <c r="A5397" t="s">
        <v>9483</v>
      </c>
      <c r="B5397" t="s">
        <v>9484</v>
      </c>
      <c r="C5397" t="s">
        <v>460</v>
      </c>
      <c r="D5397" t="s">
        <v>21</v>
      </c>
      <c r="E5397">
        <v>98290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43325</v>
      </c>
      <c r="L5397" t="s">
        <v>26</v>
      </c>
      <c r="N5397" t="s">
        <v>24</v>
      </c>
    </row>
    <row r="5398" spans="1:14" x14ac:dyDescent="0.25">
      <c r="A5398" t="s">
        <v>9485</v>
      </c>
      <c r="B5398" t="s">
        <v>9486</v>
      </c>
      <c r="C5398" t="s">
        <v>29</v>
      </c>
      <c r="D5398" t="s">
        <v>21</v>
      </c>
      <c r="E5398">
        <v>98801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43325</v>
      </c>
      <c r="L5398" t="s">
        <v>26</v>
      </c>
      <c r="N5398" t="s">
        <v>24</v>
      </c>
    </row>
    <row r="5399" spans="1:14" x14ac:dyDescent="0.25">
      <c r="A5399" t="s">
        <v>5091</v>
      </c>
      <c r="B5399" t="s">
        <v>5092</v>
      </c>
      <c r="C5399" t="s">
        <v>53</v>
      </c>
      <c r="D5399" t="s">
        <v>21</v>
      </c>
      <c r="E5399">
        <v>98815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43324</v>
      </c>
      <c r="L5399" t="s">
        <v>26</v>
      </c>
      <c r="N5399" t="s">
        <v>24</v>
      </c>
    </row>
    <row r="5400" spans="1:14" x14ac:dyDescent="0.25">
      <c r="A5400" t="s">
        <v>356</v>
      </c>
      <c r="B5400" t="s">
        <v>5558</v>
      </c>
      <c r="C5400" t="s">
        <v>53</v>
      </c>
      <c r="D5400" t="s">
        <v>21</v>
      </c>
      <c r="E5400">
        <v>98815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43324</v>
      </c>
      <c r="L5400" t="s">
        <v>26</v>
      </c>
      <c r="N5400" t="s">
        <v>24</v>
      </c>
    </row>
    <row r="5401" spans="1:14" x14ac:dyDescent="0.25">
      <c r="A5401" t="s">
        <v>9487</v>
      </c>
      <c r="B5401" t="s">
        <v>9488</v>
      </c>
      <c r="C5401" t="s">
        <v>48</v>
      </c>
      <c r="D5401" t="s">
        <v>21</v>
      </c>
      <c r="E5401">
        <v>98821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43324</v>
      </c>
      <c r="L5401" t="s">
        <v>26</v>
      </c>
      <c r="N5401" t="s">
        <v>24</v>
      </c>
    </row>
    <row r="5402" spans="1:14" x14ac:dyDescent="0.25">
      <c r="A5402" t="s">
        <v>9489</v>
      </c>
      <c r="B5402" t="s">
        <v>9490</v>
      </c>
      <c r="C5402" t="s">
        <v>9491</v>
      </c>
      <c r="D5402" t="s">
        <v>21</v>
      </c>
      <c r="E5402">
        <v>98836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43324</v>
      </c>
      <c r="L5402" t="s">
        <v>26</v>
      </c>
      <c r="N5402" t="s">
        <v>24</v>
      </c>
    </row>
    <row r="5403" spans="1:14" x14ac:dyDescent="0.25">
      <c r="A5403" t="s">
        <v>6100</v>
      </c>
      <c r="B5403" t="s">
        <v>6101</v>
      </c>
      <c r="C5403" t="s">
        <v>53</v>
      </c>
      <c r="D5403" t="s">
        <v>21</v>
      </c>
      <c r="E5403">
        <v>98815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43324</v>
      </c>
      <c r="L5403" t="s">
        <v>26</v>
      </c>
      <c r="N5403" t="s">
        <v>24</v>
      </c>
    </row>
    <row r="5404" spans="1:14" x14ac:dyDescent="0.25">
      <c r="A5404" t="s">
        <v>5097</v>
      </c>
      <c r="B5404" t="s">
        <v>5098</v>
      </c>
      <c r="C5404" t="s">
        <v>53</v>
      </c>
      <c r="D5404" t="s">
        <v>21</v>
      </c>
      <c r="E5404">
        <v>98815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43324</v>
      </c>
      <c r="L5404" t="s">
        <v>26</v>
      </c>
      <c r="N5404" t="s">
        <v>24</v>
      </c>
    </row>
    <row r="5405" spans="1:14" x14ac:dyDescent="0.25">
      <c r="A5405" t="s">
        <v>1657</v>
      </c>
      <c r="B5405" t="s">
        <v>6118</v>
      </c>
      <c r="C5405" t="s">
        <v>53</v>
      </c>
      <c r="D5405" t="s">
        <v>21</v>
      </c>
      <c r="E5405">
        <v>98815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43324</v>
      </c>
      <c r="L5405" t="s">
        <v>26</v>
      </c>
      <c r="N5405" t="s">
        <v>24</v>
      </c>
    </row>
    <row r="5406" spans="1:14" x14ac:dyDescent="0.25">
      <c r="A5406" t="s">
        <v>6322</v>
      </c>
      <c r="B5406" t="s">
        <v>6323</v>
      </c>
      <c r="C5406" t="s">
        <v>2288</v>
      </c>
      <c r="D5406" t="s">
        <v>21</v>
      </c>
      <c r="E5406">
        <v>98847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43324</v>
      </c>
      <c r="L5406" t="s">
        <v>26</v>
      </c>
      <c r="N5406" t="s">
        <v>24</v>
      </c>
    </row>
    <row r="5407" spans="1:14" x14ac:dyDescent="0.25">
      <c r="A5407" t="s">
        <v>4375</v>
      </c>
      <c r="B5407" t="s">
        <v>4376</v>
      </c>
      <c r="C5407" t="s">
        <v>29</v>
      </c>
      <c r="D5407" t="s">
        <v>21</v>
      </c>
      <c r="E5407">
        <v>98801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43323</v>
      </c>
      <c r="L5407" t="s">
        <v>26</v>
      </c>
      <c r="N5407" t="s">
        <v>24</v>
      </c>
    </row>
    <row r="5408" spans="1:14" x14ac:dyDescent="0.25">
      <c r="A5408" t="s">
        <v>1524</v>
      </c>
      <c r="B5408" t="s">
        <v>9492</v>
      </c>
      <c r="C5408" t="s">
        <v>29</v>
      </c>
      <c r="D5408" t="s">
        <v>21</v>
      </c>
      <c r="E5408">
        <v>98801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43323</v>
      </c>
      <c r="L5408" t="s">
        <v>26</v>
      </c>
      <c r="N5408" t="s">
        <v>24</v>
      </c>
    </row>
    <row r="5409" spans="1:14" x14ac:dyDescent="0.25">
      <c r="A5409" t="s">
        <v>9493</v>
      </c>
      <c r="B5409" t="s">
        <v>9494</v>
      </c>
      <c r="C5409" t="s">
        <v>261</v>
      </c>
      <c r="D5409" t="s">
        <v>21</v>
      </c>
      <c r="E5409">
        <v>99224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43323</v>
      </c>
      <c r="L5409" t="s">
        <v>26</v>
      </c>
      <c r="N5409" t="s">
        <v>24</v>
      </c>
    </row>
    <row r="5410" spans="1:14" x14ac:dyDescent="0.25">
      <c r="A5410" t="s">
        <v>4377</v>
      </c>
      <c r="B5410" t="s">
        <v>4378</v>
      </c>
      <c r="C5410" t="s">
        <v>29</v>
      </c>
      <c r="D5410" t="s">
        <v>21</v>
      </c>
      <c r="E5410">
        <v>98801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43323</v>
      </c>
      <c r="L5410" t="s">
        <v>26</v>
      </c>
      <c r="N5410" t="s">
        <v>24</v>
      </c>
    </row>
    <row r="5411" spans="1:14" x14ac:dyDescent="0.25">
      <c r="A5411" t="s">
        <v>4004</v>
      </c>
      <c r="B5411" t="s">
        <v>4005</v>
      </c>
      <c r="C5411" t="s">
        <v>29</v>
      </c>
      <c r="D5411" t="s">
        <v>21</v>
      </c>
      <c r="E5411">
        <v>98801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43323</v>
      </c>
      <c r="L5411" t="s">
        <v>26</v>
      </c>
      <c r="N5411" t="s">
        <v>24</v>
      </c>
    </row>
    <row r="5412" spans="1:14" x14ac:dyDescent="0.25">
      <c r="A5412" t="s">
        <v>9495</v>
      </c>
      <c r="B5412" t="s">
        <v>9496</v>
      </c>
      <c r="C5412" t="s">
        <v>9497</v>
      </c>
      <c r="D5412" t="s">
        <v>21</v>
      </c>
      <c r="E5412">
        <v>99828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43323</v>
      </c>
      <c r="L5412" t="s">
        <v>26</v>
      </c>
      <c r="N5412" t="s">
        <v>24</v>
      </c>
    </row>
    <row r="5413" spans="1:14" x14ac:dyDescent="0.25">
      <c r="A5413" t="s">
        <v>4020</v>
      </c>
      <c r="B5413" t="s">
        <v>4021</v>
      </c>
      <c r="C5413" t="s">
        <v>29</v>
      </c>
      <c r="D5413" t="s">
        <v>21</v>
      </c>
      <c r="E5413">
        <v>98801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43323</v>
      </c>
      <c r="L5413" t="s">
        <v>26</v>
      </c>
      <c r="N5413" t="s">
        <v>24</v>
      </c>
    </row>
    <row r="5414" spans="1:14" x14ac:dyDescent="0.25">
      <c r="A5414" t="s">
        <v>4373</v>
      </c>
      <c r="B5414" t="s">
        <v>4374</v>
      </c>
      <c r="C5414" t="s">
        <v>29</v>
      </c>
      <c r="D5414" t="s">
        <v>21</v>
      </c>
      <c r="E5414">
        <v>98801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43322</v>
      </c>
      <c r="L5414" t="s">
        <v>26</v>
      </c>
      <c r="N5414" t="s">
        <v>24</v>
      </c>
    </row>
    <row r="5415" spans="1:14" x14ac:dyDescent="0.25">
      <c r="A5415" t="s">
        <v>6317</v>
      </c>
      <c r="B5415" t="s">
        <v>6318</v>
      </c>
      <c r="C5415" t="s">
        <v>29</v>
      </c>
      <c r="D5415" t="s">
        <v>21</v>
      </c>
      <c r="E5415">
        <v>98801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43322</v>
      </c>
      <c r="L5415" t="s">
        <v>26</v>
      </c>
      <c r="N5415" t="s">
        <v>24</v>
      </c>
    </row>
    <row r="5416" spans="1:14" x14ac:dyDescent="0.25">
      <c r="A5416" t="s">
        <v>603</v>
      </c>
      <c r="B5416" t="s">
        <v>604</v>
      </c>
      <c r="C5416" t="s">
        <v>309</v>
      </c>
      <c r="D5416" t="s">
        <v>21</v>
      </c>
      <c r="E5416">
        <v>98020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43322</v>
      </c>
      <c r="L5416" t="s">
        <v>26</v>
      </c>
      <c r="N5416" t="s">
        <v>24</v>
      </c>
    </row>
    <row r="5417" spans="1:14" x14ac:dyDescent="0.25">
      <c r="A5417" t="s">
        <v>9498</v>
      </c>
      <c r="B5417" t="s">
        <v>9499</v>
      </c>
      <c r="C5417" t="s">
        <v>443</v>
      </c>
      <c r="D5417" t="s">
        <v>21</v>
      </c>
      <c r="E5417">
        <v>98056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43322</v>
      </c>
      <c r="L5417" t="s">
        <v>26</v>
      </c>
      <c r="N5417" t="s">
        <v>24</v>
      </c>
    </row>
    <row r="5418" spans="1:14" x14ac:dyDescent="0.25">
      <c r="A5418" t="s">
        <v>9500</v>
      </c>
      <c r="B5418" t="s">
        <v>9501</v>
      </c>
      <c r="C5418" t="s">
        <v>29</v>
      </c>
      <c r="D5418" t="s">
        <v>21</v>
      </c>
      <c r="E5418">
        <v>98801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43322</v>
      </c>
      <c r="L5418" t="s">
        <v>26</v>
      </c>
      <c r="N5418" t="s">
        <v>24</v>
      </c>
    </row>
    <row r="5419" spans="1:14" x14ac:dyDescent="0.25">
      <c r="A5419" t="s">
        <v>316</v>
      </c>
      <c r="B5419" t="s">
        <v>9502</v>
      </c>
      <c r="C5419" t="s">
        <v>443</v>
      </c>
      <c r="D5419" t="s">
        <v>21</v>
      </c>
      <c r="E5419">
        <v>98056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43322</v>
      </c>
      <c r="L5419" t="s">
        <v>26</v>
      </c>
      <c r="N5419" t="s">
        <v>24</v>
      </c>
    </row>
    <row r="5420" spans="1:14" x14ac:dyDescent="0.25">
      <c r="A5420" t="s">
        <v>4789</v>
      </c>
      <c r="B5420" t="s">
        <v>4790</v>
      </c>
      <c r="C5420" t="s">
        <v>4791</v>
      </c>
      <c r="D5420" t="s">
        <v>21</v>
      </c>
      <c r="E5420">
        <v>98638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43322</v>
      </c>
      <c r="L5420" t="s">
        <v>26</v>
      </c>
      <c r="N5420" t="s">
        <v>24</v>
      </c>
    </row>
    <row r="5421" spans="1:14" x14ac:dyDescent="0.25">
      <c r="A5421" t="s">
        <v>6320</v>
      </c>
      <c r="B5421" t="s">
        <v>6321</v>
      </c>
      <c r="C5421" t="s">
        <v>29</v>
      </c>
      <c r="D5421" t="s">
        <v>21</v>
      </c>
      <c r="E5421">
        <v>98801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43322</v>
      </c>
      <c r="L5421" t="s">
        <v>26</v>
      </c>
      <c r="N5421" t="s">
        <v>24</v>
      </c>
    </row>
    <row r="5422" spans="1:14" x14ac:dyDescent="0.25">
      <c r="A5422" t="s">
        <v>179</v>
      </c>
      <c r="B5422" t="s">
        <v>9503</v>
      </c>
      <c r="C5422" t="s">
        <v>443</v>
      </c>
      <c r="D5422" t="s">
        <v>21</v>
      </c>
      <c r="E5422">
        <v>98057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43322</v>
      </c>
      <c r="L5422" t="s">
        <v>26</v>
      </c>
      <c r="N5422" t="s">
        <v>24</v>
      </c>
    </row>
    <row r="5423" spans="1:14" x14ac:dyDescent="0.25">
      <c r="A5423" t="s">
        <v>9504</v>
      </c>
      <c r="B5423" t="s">
        <v>9505</v>
      </c>
      <c r="C5423" t="s">
        <v>443</v>
      </c>
      <c r="D5423" t="s">
        <v>21</v>
      </c>
      <c r="E5423">
        <v>98056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43321</v>
      </c>
      <c r="L5423" t="s">
        <v>26</v>
      </c>
      <c r="N5423" t="s">
        <v>24</v>
      </c>
    </row>
    <row r="5424" spans="1:14" x14ac:dyDescent="0.25">
      <c r="A5424" t="s">
        <v>9506</v>
      </c>
      <c r="B5424" t="s">
        <v>9507</v>
      </c>
      <c r="C5424" t="s">
        <v>443</v>
      </c>
      <c r="D5424" t="s">
        <v>21</v>
      </c>
      <c r="E5424">
        <v>98056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43321</v>
      </c>
      <c r="L5424" t="s">
        <v>26</v>
      </c>
      <c r="N5424" t="s">
        <v>24</v>
      </c>
    </row>
    <row r="5425" spans="1:14" x14ac:dyDescent="0.25">
      <c r="A5425" t="s">
        <v>1875</v>
      </c>
      <c r="B5425" t="s">
        <v>1876</v>
      </c>
      <c r="C5425" t="s">
        <v>443</v>
      </c>
      <c r="D5425" t="s">
        <v>21</v>
      </c>
      <c r="E5425">
        <v>98057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43321</v>
      </c>
      <c r="L5425" t="s">
        <v>26</v>
      </c>
      <c r="N5425" t="s">
        <v>24</v>
      </c>
    </row>
    <row r="5426" spans="1:14" x14ac:dyDescent="0.25">
      <c r="A5426" t="s">
        <v>564</v>
      </c>
      <c r="B5426" t="s">
        <v>565</v>
      </c>
      <c r="C5426" t="s">
        <v>115</v>
      </c>
      <c r="D5426" t="s">
        <v>21</v>
      </c>
      <c r="E5426">
        <v>98532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43321</v>
      </c>
      <c r="L5426" t="s">
        <v>26</v>
      </c>
      <c r="N5426" t="s">
        <v>24</v>
      </c>
    </row>
    <row r="5427" spans="1:14" x14ac:dyDescent="0.25">
      <c r="A5427" t="s">
        <v>9508</v>
      </c>
      <c r="B5427" t="s">
        <v>5358</v>
      </c>
      <c r="C5427" t="s">
        <v>443</v>
      </c>
      <c r="D5427" t="s">
        <v>21</v>
      </c>
      <c r="E5427">
        <v>98057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43321</v>
      </c>
      <c r="L5427" t="s">
        <v>26</v>
      </c>
      <c r="N5427" t="s">
        <v>24</v>
      </c>
    </row>
    <row r="5428" spans="1:14" x14ac:dyDescent="0.25">
      <c r="A5428" t="s">
        <v>350</v>
      </c>
      <c r="B5428" t="s">
        <v>351</v>
      </c>
      <c r="C5428" t="s">
        <v>115</v>
      </c>
      <c r="D5428" t="s">
        <v>21</v>
      </c>
      <c r="E5428">
        <v>98532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43321</v>
      </c>
      <c r="L5428" t="s">
        <v>26</v>
      </c>
      <c r="N5428" t="s">
        <v>24</v>
      </c>
    </row>
    <row r="5429" spans="1:14" x14ac:dyDescent="0.25">
      <c r="A5429" t="s">
        <v>9509</v>
      </c>
      <c r="B5429" t="s">
        <v>9510</v>
      </c>
      <c r="C5429" t="s">
        <v>20</v>
      </c>
      <c r="D5429" t="s">
        <v>21</v>
      </c>
      <c r="E5429">
        <v>98104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43321</v>
      </c>
      <c r="L5429" t="s">
        <v>26</v>
      </c>
      <c r="N5429" t="s">
        <v>24</v>
      </c>
    </row>
    <row r="5430" spans="1:14" x14ac:dyDescent="0.25">
      <c r="A5430" t="s">
        <v>1877</v>
      </c>
      <c r="B5430" t="s">
        <v>1878</v>
      </c>
      <c r="C5430" t="s">
        <v>443</v>
      </c>
      <c r="D5430" t="s">
        <v>21</v>
      </c>
      <c r="E5430">
        <v>98056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43321</v>
      </c>
      <c r="L5430" t="s">
        <v>26</v>
      </c>
      <c r="N5430" t="s">
        <v>24</v>
      </c>
    </row>
    <row r="5431" spans="1:14" x14ac:dyDescent="0.25">
      <c r="A5431" t="s">
        <v>9511</v>
      </c>
      <c r="B5431" t="s">
        <v>9512</v>
      </c>
      <c r="C5431" t="s">
        <v>443</v>
      </c>
      <c r="D5431" t="s">
        <v>21</v>
      </c>
      <c r="E5431">
        <v>98055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43321</v>
      </c>
      <c r="L5431" t="s">
        <v>26</v>
      </c>
      <c r="N5431" t="s">
        <v>24</v>
      </c>
    </row>
    <row r="5432" spans="1:14" x14ac:dyDescent="0.25">
      <c r="A5432" t="s">
        <v>4785</v>
      </c>
      <c r="B5432" t="s">
        <v>9513</v>
      </c>
      <c r="C5432" t="s">
        <v>443</v>
      </c>
      <c r="D5432" t="s">
        <v>21</v>
      </c>
      <c r="E5432">
        <v>98059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43321</v>
      </c>
      <c r="L5432" t="s">
        <v>26</v>
      </c>
      <c r="N5432" t="s">
        <v>24</v>
      </c>
    </row>
    <row r="5433" spans="1:14" x14ac:dyDescent="0.25">
      <c r="A5433">
        <v>76</v>
      </c>
      <c r="B5433" t="s">
        <v>9514</v>
      </c>
      <c r="C5433" t="s">
        <v>266</v>
      </c>
      <c r="D5433" t="s">
        <v>21</v>
      </c>
      <c r="E5433">
        <v>98092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43321</v>
      </c>
      <c r="L5433" t="s">
        <v>26</v>
      </c>
      <c r="N5433" t="s">
        <v>24</v>
      </c>
    </row>
    <row r="5434" spans="1:14" x14ac:dyDescent="0.25">
      <c r="A5434" t="s">
        <v>113</v>
      </c>
      <c r="B5434" t="s">
        <v>9516</v>
      </c>
      <c r="C5434" t="s">
        <v>115</v>
      </c>
      <c r="D5434" t="s">
        <v>21</v>
      </c>
      <c r="E5434">
        <v>98532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43321</v>
      </c>
      <c r="L5434" t="s">
        <v>26</v>
      </c>
      <c r="N5434" t="s">
        <v>24</v>
      </c>
    </row>
    <row r="5435" spans="1:14" x14ac:dyDescent="0.25">
      <c r="A5435" t="s">
        <v>4309</v>
      </c>
      <c r="B5435" t="s">
        <v>9517</v>
      </c>
      <c r="C5435" t="s">
        <v>443</v>
      </c>
      <c r="D5435" t="s">
        <v>21</v>
      </c>
      <c r="E5435">
        <v>98005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43321</v>
      </c>
      <c r="L5435" t="s">
        <v>26</v>
      </c>
      <c r="N5435" t="s">
        <v>24</v>
      </c>
    </row>
    <row r="5436" spans="1:14" x14ac:dyDescent="0.25">
      <c r="A5436" t="s">
        <v>93</v>
      </c>
      <c r="B5436" t="s">
        <v>626</v>
      </c>
      <c r="C5436" t="s">
        <v>115</v>
      </c>
      <c r="D5436" t="s">
        <v>21</v>
      </c>
      <c r="E5436">
        <v>98532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43321</v>
      </c>
      <c r="L5436" t="s">
        <v>26</v>
      </c>
      <c r="N5436" t="s">
        <v>24</v>
      </c>
    </row>
    <row r="5437" spans="1:14" x14ac:dyDescent="0.25">
      <c r="A5437" t="s">
        <v>9518</v>
      </c>
      <c r="B5437" t="s">
        <v>412</v>
      </c>
      <c r="C5437" t="s">
        <v>309</v>
      </c>
      <c r="D5437" t="s">
        <v>21</v>
      </c>
      <c r="E5437">
        <v>98026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43321</v>
      </c>
      <c r="L5437" t="s">
        <v>26</v>
      </c>
      <c r="N5437" t="s">
        <v>24</v>
      </c>
    </row>
    <row r="5438" spans="1:14" x14ac:dyDescent="0.25">
      <c r="A5438" t="s">
        <v>3093</v>
      </c>
      <c r="B5438" t="s">
        <v>9519</v>
      </c>
      <c r="C5438" t="s">
        <v>454</v>
      </c>
      <c r="D5438" t="s">
        <v>21</v>
      </c>
      <c r="E5438">
        <v>98004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43321</v>
      </c>
      <c r="L5438" t="s">
        <v>26</v>
      </c>
      <c r="N5438" t="s">
        <v>24</v>
      </c>
    </row>
    <row r="5439" spans="1:14" x14ac:dyDescent="0.25">
      <c r="A5439" t="s">
        <v>3634</v>
      </c>
      <c r="B5439" t="s">
        <v>3635</v>
      </c>
      <c r="C5439" t="s">
        <v>3636</v>
      </c>
      <c r="D5439" t="s">
        <v>21</v>
      </c>
      <c r="E5439">
        <v>98036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43321</v>
      </c>
      <c r="L5439" t="s">
        <v>26</v>
      </c>
      <c r="N5439" t="s">
        <v>24</v>
      </c>
    </row>
    <row r="5440" spans="1:14" x14ac:dyDescent="0.25">
      <c r="A5440" t="s">
        <v>9520</v>
      </c>
      <c r="B5440" t="s">
        <v>9521</v>
      </c>
      <c r="C5440" t="s">
        <v>2267</v>
      </c>
      <c r="D5440" t="s">
        <v>21</v>
      </c>
      <c r="E5440">
        <v>98631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43321</v>
      </c>
      <c r="L5440" t="s">
        <v>26</v>
      </c>
      <c r="N5440" t="s">
        <v>24</v>
      </c>
    </row>
    <row r="5441" spans="1:14" x14ac:dyDescent="0.25">
      <c r="A5441" t="s">
        <v>9522</v>
      </c>
      <c r="B5441" t="s">
        <v>9523</v>
      </c>
      <c r="C5441" t="s">
        <v>443</v>
      </c>
      <c r="D5441" t="s">
        <v>21</v>
      </c>
      <c r="E5441">
        <v>98056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43321</v>
      </c>
      <c r="L5441" t="s">
        <v>26</v>
      </c>
      <c r="N5441" t="s">
        <v>24</v>
      </c>
    </row>
    <row r="5442" spans="1:14" x14ac:dyDescent="0.25">
      <c r="A5442" t="s">
        <v>314</v>
      </c>
      <c r="B5442" t="s">
        <v>315</v>
      </c>
      <c r="C5442" t="s">
        <v>115</v>
      </c>
      <c r="D5442" t="s">
        <v>21</v>
      </c>
      <c r="E5442">
        <v>98532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43321</v>
      </c>
      <c r="L5442" t="s">
        <v>26</v>
      </c>
      <c r="N5442" t="s">
        <v>24</v>
      </c>
    </row>
    <row r="5443" spans="1:14" x14ac:dyDescent="0.25">
      <c r="A5443" t="s">
        <v>607</v>
      </c>
      <c r="B5443" t="s">
        <v>3841</v>
      </c>
      <c r="C5443" t="s">
        <v>3835</v>
      </c>
      <c r="D5443" t="s">
        <v>21</v>
      </c>
      <c r="E5443">
        <v>98045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43321</v>
      </c>
      <c r="L5443" t="s">
        <v>26</v>
      </c>
      <c r="N5443" t="s">
        <v>24</v>
      </c>
    </row>
    <row r="5444" spans="1:14" x14ac:dyDescent="0.25">
      <c r="A5444" t="s">
        <v>242</v>
      </c>
      <c r="B5444" t="s">
        <v>5894</v>
      </c>
      <c r="C5444" t="s">
        <v>1015</v>
      </c>
      <c r="D5444" t="s">
        <v>21</v>
      </c>
      <c r="E5444">
        <v>99362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43321</v>
      </c>
      <c r="L5444" t="s">
        <v>26</v>
      </c>
      <c r="N5444" t="s">
        <v>24</v>
      </c>
    </row>
    <row r="5445" spans="1:14" x14ac:dyDescent="0.25">
      <c r="A5445" t="s">
        <v>316</v>
      </c>
      <c r="B5445" t="s">
        <v>9524</v>
      </c>
      <c r="C5445" t="s">
        <v>443</v>
      </c>
      <c r="D5445" t="s">
        <v>21</v>
      </c>
      <c r="E5445">
        <v>98056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43321</v>
      </c>
      <c r="L5445" t="s">
        <v>26</v>
      </c>
      <c r="N5445" t="s">
        <v>24</v>
      </c>
    </row>
    <row r="5446" spans="1:14" x14ac:dyDescent="0.25">
      <c r="A5446" t="s">
        <v>136</v>
      </c>
      <c r="B5446" t="s">
        <v>137</v>
      </c>
      <c r="C5446" t="s">
        <v>115</v>
      </c>
      <c r="D5446" t="s">
        <v>21</v>
      </c>
      <c r="E5446">
        <v>98532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43321</v>
      </c>
      <c r="L5446" t="s">
        <v>26</v>
      </c>
      <c r="N5446" t="s">
        <v>24</v>
      </c>
    </row>
    <row r="5447" spans="1:14" x14ac:dyDescent="0.25">
      <c r="A5447" t="s">
        <v>340</v>
      </c>
      <c r="B5447" t="s">
        <v>341</v>
      </c>
      <c r="C5447" t="s">
        <v>115</v>
      </c>
      <c r="D5447" t="s">
        <v>21</v>
      </c>
      <c r="E5447">
        <v>98532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43321</v>
      </c>
      <c r="L5447" t="s">
        <v>26</v>
      </c>
      <c r="N5447" t="s">
        <v>24</v>
      </c>
    </row>
    <row r="5448" spans="1:14" x14ac:dyDescent="0.25">
      <c r="A5448" t="s">
        <v>9526</v>
      </c>
      <c r="B5448" t="s">
        <v>9527</v>
      </c>
      <c r="C5448" t="s">
        <v>443</v>
      </c>
      <c r="D5448" t="s">
        <v>21</v>
      </c>
      <c r="E5448">
        <v>98056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43321</v>
      </c>
      <c r="L5448" t="s">
        <v>26</v>
      </c>
      <c r="N5448" t="s">
        <v>24</v>
      </c>
    </row>
    <row r="5449" spans="1:14" x14ac:dyDescent="0.25">
      <c r="A5449" t="s">
        <v>2754</v>
      </c>
      <c r="B5449" t="s">
        <v>9528</v>
      </c>
      <c r="C5449" t="s">
        <v>443</v>
      </c>
      <c r="D5449" t="s">
        <v>21</v>
      </c>
      <c r="E5449">
        <v>98059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43321</v>
      </c>
      <c r="L5449" t="s">
        <v>26</v>
      </c>
      <c r="N5449" t="s">
        <v>24</v>
      </c>
    </row>
    <row r="5450" spans="1:14" x14ac:dyDescent="0.25">
      <c r="A5450" t="s">
        <v>4315</v>
      </c>
      <c r="B5450" t="s">
        <v>4316</v>
      </c>
      <c r="C5450" t="s">
        <v>4317</v>
      </c>
      <c r="D5450" t="s">
        <v>21</v>
      </c>
      <c r="E5450">
        <v>99324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43321</v>
      </c>
      <c r="L5450" t="s">
        <v>26</v>
      </c>
      <c r="N5450" t="s">
        <v>24</v>
      </c>
    </row>
    <row r="5451" spans="1:14" x14ac:dyDescent="0.25">
      <c r="A5451" t="s">
        <v>6134</v>
      </c>
      <c r="B5451" t="s">
        <v>6135</v>
      </c>
      <c r="C5451" t="s">
        <v>6136</v>
      </c>
      <c r="D5451" t="s">
        <v>21</v>
      </c>
      <c r="E5451">
        <v>99330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43321</v>
      </c>
      <c r="L5451" t="s">
        <v>26</v>
      </c>
      <c r="N5451" t="s">
        <v>24</v>
      </c>
    </row>
    <row r="5452" spans="1:14" x14ac:dyDescent="0.25">
      <c r="A5452" t="s">
        <v>637</v>
      </c>
      <c r="B5452" t="s">
        <v>638</v>
      </c>
      <c r="C5452" t="s">
        <v>115</v>
      </c>
      <c r="D5452" t="s">
        <v>21</v>
      </c>
      <c r="E5452">
        <v>98532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43321</v>
      </c>
      <c r="L5452" t="s">
        <v>26</v>
      </c>
      <c r="N5452" t="s">
        <v>24</v>
      </c>
    </row>
    <row r="5453" spans="1:14" x14ac:dyDescent="0.25">
      <c r="A5453" t="s">
        <v>639</v>
      </c>
      <c r="B5453" t="s">
        <v>640</v>
      </c>
      <c r="C5453" t="s">
        <v>115</v>
      </c>
      <c r="D5453" t="s">
        <v>21</v>
      </c>
      <c r="E5453">
        <v>98532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43321</v>
      </c>
      <c r="L5453" t="s">
        <v>26</v>
      </c>
      <c r="N5453" t="s">
        <v>24</v>
      </c>
    </row>
    <row r="5454" spans="1:14" x14ac:dyDescent="0.25">
      <c r="A5454" t="s">
        <v>9529</v>
      </c>
      <c r="B5454" t="s">
        <v>1920</v>
      </c>
      <c r="C5454" t="s">
        <v>443</v>
      </c>
      <c r="D5454" t="s">
        <v>21</v>
      </c>
      <c r="E5454">
        <v>98056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43321</v>
      </c>
      <c r="L5454" t="s">
        <v>26</v>
      </c>
      <c r="N5454" t="s">
        <v>24</v>
      </c>
    </row>
    <row r="5455" spans="1:14" x14ac:dyDescent="0.25">
      <c r="A5455" t="s">
        <v>4726</v>
      </c>
      <c r="B5455" t="s">
        <v>4727</v>
      </c>
      <c r="C5455" t="s">
        <v>443</v>
      </c>
      <c r="D5455" t="s">
        <v>21</v>
      </c>
      <c r="E5455">
        <v>98055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43321</v>
      </c>
      <c r="L5455" t="s">
        <v>26</v>
      </c>
      <c r="N5455" t="s">
        <v>24</v>
      </c>
    </row>
    <row r="5456" spans="1:14" x14ac:dyDescent="0.25">
      <c r="A5456" t="s">
        <v>383</v>
      </c>
      <c r="B5456" t="s">
        <v>384</v>
      </c>
      <c r="C5456" t="s">
        <v>115</v>
      </c>
      <c r="D5456" t="s">
        <v>21</v>
      </c>
      <c r="E5456">
        <v>98532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43321</v>
      </c>
      <c r="L5456" t="s">
        <v>26</v>
      </c>
      <c r="N5456" t="s">
        <v>24</v>
      </c>
    </row>
    <row r="5457" spans="1:14" x14ac:dyDescent="0.25">
      <c r="A5457" t="s">
        <v>864</v>
      </c>
      <c r="B5457" t="s">
        <v>865</v>
      </c>
      <c r="C5457" t="s">
        <v>20</v>
      </c>
      <c r="D5457" t="s">
        <v>21</v>
      </c>
      <c r="E5457">
        <v>98104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43321</v>
      </c>
      <c r="L5457" t="s">
        <v>26</v>
      </c>
      <c r="N5457" t="s">
        <v>24</v>
      </c>
    </row>
    <row r="5458" spans="1:14" x14ac:dyDescent="0.25">
      <c r="A5458" t="s">
        <v>591</v>
      </c>
      <c r="B5458" t="s">
        <v>592</v>
      </c>
      <c r="C5458" t="s">
        <v>309</v>
      </c>
      <c r="D5458" t="s">
        <v>21</v>
      </c>
      <c r="E5458">
        <v>98026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43321</v>
      </c>
      <c r="L5458" t="s">
        <v>26</v>
      </c>
      <c r="N5458" t="s">
        <v>24</v>
      </c>
    </row>
    <row r="5459" spans="1:14" x14ac:dyDescent="0.25">
      <c r="A5459" t="s">
        <v>3573</v>
      </c>
      <c r="B5459" t="s">
        <v>3574</v>
      </c>
      <c r="C5459" t="s">
        <v>20</v>
      </c>
      <c r="D5459" t="s">
        <v>21</v>
      </c>
      <c r="E5459">
        <v>98107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43321</v>
      </c>
      <c r="L5459" t="s">
        <v>26</v>
      </c>
      <c r="N5459" t="s">
        <v>24</v>
      </c>
    </row>
    <row r="5460" spans="1:14" x14ac:dyDescent="0.25">
      <c r="A5460" t="s">
        <v>9530</v>
      </c>
      <c r="B5460" t="s">
        <v>9531</v>
      </c>
      <c r="C5460" t="s">
        <v>443</v>
      </c>
      <c r="D5460" t="s">
        <v>21</v>
      </c>
      <c r="E5460">
        <v>98057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43321</v>
      </c>
      <c r="L5460" t="s">
        <v>26</v>
      </c>
      <c r="N5460" t="s">
        <v>24</v>
      </c>
    </row>
    <row r="5461" spans="1:14" x14ac:dyDescent="0.25">
      <c r="A5461" t="s">
        <v>5596</v>
      </c>
      <c r="B5461" t="s">
        <v>9532</v>
      </c>
      <c r="C5461" t="s">
        <v>151</v>
      </c>
      <c r="D5461" t="s">
        <v>21</v>
      </c>
      <c r="E5461">
        <v>98499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43321</v>
      </c>
      <c r="L5461" t="s">
        <v>26</v>
      </c>
      <c r="N5461" t="s">
        <v>24</v>
      </c>
    </row>
    <row r="5462" spans="1:14" x14ac:dyDescent="0.25">
      <c r="A5462" t="s">
        <v>4681</v>
      </c>
      <c r="B5462" t="s">
        <v>4682</v>
      </c>
      <c r="C5462" t="s">
        <v>443</v>
      </c>
      <c r="D5462" t="s">
        <v>21</v>
      </c>
      <c r="E5462">
        <v>98055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43320</v>
      </c>
      <c r="L5462" t="s">
        <v>26</v>
      </c>
      <c r="N5462" t="s">
        <v>24</v>
      </c>
    </row>
    <row r="5463" spans="1:14" x14ac:dyDescent="0.25">
      <c r="A5463" t="s">
        <v>9533</v>
      </c>
      <c r="B5463" t="s">
        <v>9534</v>
      </c>
      <c r="C5463" t="s">
        <v>422</v>
      </c>
      <c r="D5463" t="s">
        <v>21</v>
      </c>
      <c r="E5463">
        <v>98275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43320</v>
      </c>
      <c r="L5463" t="s">
        <v>26</v>
      </c>
      <c r="N5463" t="s">
        <v>24</v>
      </c>
    </row>
    <row r="5464" spans="1:14" x14ac:dyDescent="0.25">
      <c r="A5464" t="s">
        <v>594</v>
      </c>
      <c r="B5464" t="s">
        <v>595</v>
      </c>
      <c r="C5464" t="s">
        <v>422</v>
      </c>
      <c r="D5464" t="s">
        <v>21</v>
      </c>
      <c r="E5464">
        <v>98275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43320</v>
      </c>
      <c r="L5464" t="s">
        <v>26</v>
      </c>
      <c r="N5464" t="s">
        <v>24</v>
      </c>
    </row>
    <row r="5465" spans="1:14" x14ac:dyDescent="0.25">
      <c r="A5465" t="s">
        <v>2974</v>
      </c>
      <c r="B5465" t="s">
        <v>2975</v>
      </c>
      <c r="C5465" t="s">
        <v>34</v>
      </c>
      <c r="D5465" t="s">
        <v>21</v>
      </c>
      <c r="E5465">
        <v>98664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43320</v>
      </c>
      <c r="L5465" t="s">
        <v>26</v>
      </c>
      <c r="N5465" t="s">
        <v>24</v>
      </c>
    </row>
    <row r="5466" spans="1:14" x14ac:dyDescent="0.25">
      <c r="A5466" t="s">
        <v>6188</v>
      </c>
      <c r="B5466" t="s">
        <v>6189</v>
      </c>
      <c r="C5466" t="s">
        <v>142</v>
      </c>
      <c r="D5466" t="s">
        <v>21</v>
      </c>
      <c r="E5466">
        <v>98902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43320</v>
      </c>
      <c r="L5466" t="s">
        <v>26</v>
      </c>
      <c r="N5466" t="s">
        <v>24</v>
      </c>
    </row>
    <row r="5467" spans="1:14" x14ac:dyDescent="0.25">
      <c r="A5467" t="s">
        <v>598</v>
      </c>
      <c r="B5467" t="s">
        <v>599</v>
      </c>
      <c r="C5467" t="s">
        <v>422</v>
      </c>
      <c r="D5467" t="s">
        <v>21</v>
      </c>
      <c r="E5467">
        <v>98275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43320</v>
      </c>
      <c r="L5467" t="s">
        <v>26</v>
      </c>
      <c r="N5467" t="s">
        <v>24</v>
      </c>
    </row>
    <row r="5468" spans="1:14" x14ac:dyDescent="0.25">
      <c r="A5468" t="s">
        <v>501</v>
      </c>
      <c r="B5468" t="s">
        <v>502</v>
      </c>
      <c r="C5468" t="s">
        <v>209</v>
      </c>
      <c r="D5468" t="s">
        <v>21</v>
      </c>
      <c r="E5468">
        <v>98031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43320</v>
      </c>
      <c r="L5468" t="s">
        <v>26</v>
      </c>
      <c r="N5468" t="s">
        <v>24</v>
      </c>
    </row>
    <row r="5469" spans="1:14" x14ac:dyDescent="0.25">
      <c r="A5469" t="s">
        <v>953</v>
      </c>
      <c r="B5469" t="s">
        <v>5910</v>
      </c>
      <c r="C5469" t="s">
        <v>266</v>
      </c>
      <c r="D5469" t="s">
        <v>21</v>
      </c>
      <c r="E5469">
        <v>98092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43320</v>
      </c>
      <c r="L5469" t="s">
        <v>26</v>
      </c>
      <c r="N5469" t="s">
        <v>24</v>
      </c>
    </row>
    <row r="5470" spans="1:14" x14ac:dyDescent="0.25">
      <c r="A5470" t="s">
        <v>111</v>
      </c>
      <c r="B5470" t="s">
        <v>3988</v>
      </c>
      <c r="C5470" t="s">
        <v>20</v>
      </c>
      <c r="D5470" t="s">
        <v>21</v>
      </c>
      <c r="E5470">
        <v>98109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43320</v>
      </c>
      <c r="L5470" t="s">
        <v>26</v>
      </c>
      <c r="N5470" t="s">
        <v>24</v>
      </c>
    </row>
    <row r="5471" spans="1:14" x14ac:dyDescent="0.25">
      <c r="A5471" t="s">
        <v>9535</v>
      </c>
      <c r="B5471" t="s">
        <v>568</v>
      </c>
      <c r="C5471" t="s">
        <v>422</v>
      </c>
      <c r="D5471" t="s">
        <v>21</v>
      </c>
      <c r="E5471">
        <v>98275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43320</v>
      </c>
      <c r="L5471" t="s">
        <v>26</v>
      </c>
      <c r="N5471" t="s">
        <v>24</v>
      </c>
    </row>
    <row r="5472" spans="1:14" x14ac:dyDescent="0.25">
      <c r="A5472" t="s">
        <v>352</v>
      </c>
      <c r="B5472" t="s">
        <v>4973</v>
      </c>
      <c r="C5472" t="s">
        <v>20</v>
      </c>
      <c r="D5472" t="s">
        <v>21</v>
      </c>
      <c r="E5472">
        <v>98108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43320</v>
      </c>
      <c r="L5472" t="s">
        <v>26</v>
      </c>
      <c r="N5472" t="s">
        <v>24</v>
      </c>
    </row>
    <row r="5473" spans="1:14" x14ac:dyDescent="0.25">
      <c r="A5473" t="s">
        <v>773</v>
      </c>
      <c r="B5473" t="s">
        <v>9536</v>
      </c>
      <c r="C5473" t="s">
        <v>209</v>
      </c>
      <c r="D5473" t="s">
        <v>21</v>
      </c>
      <c r="E5473">
        <v>98031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43320</v>
      </c>
      <c r="L5473" t="s">
        <v>26</v>
      </c>
      <c r="N5473" t="s">
        <v>24</v>
      </c>
    </row>
    <row r="5474" spans="1:14" x14ac:dyDescent="0.25">
      <c r="A5474" t="s">
        <v>733</v>
      </c>
      <c r="B5474" t="s">
        <v>6151</v>
      </c>
      <c r="C5474" t="s">
        <v>722</v>
      </c>
      <c r="D5474" t="s">
        <v>21</v>
      </c>
      <c r="E5474">
        <v>98047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43320</v>
      </c>
      <c r="L5474" t="s">
        <v>26</v>
      </c>
      <c r="N5474" t="s">
        <v>24</v>
      </c>
    </row>
    <row r="5475" spans="1:14" x14ac:dyDescent="0.25">
      <c r="A5475" t="s">
        <v>5087</v>
      </c>
      <c r="B5475" t="s">
        <v>5088</v>
      </c>
      <c r="C5475" t="s">
        <v>358</v>
      </c>
      <c r="D5475" t="s">
        <v>21</v>
      </c>
      <c r="E5475">
        <v>99350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43320</v>
      </c>
      <c r="L5475" t="s">
        <v>26</v>
      </c>
      <c r="N5475" t="s">
        <v>24</v>
      </c>
    </row>
    <row r="5476" spans="1:14" x14ac:dyDescent="0.25">
      <c r="A5476" t="s">
        <v>1275</v>
      </c>
      <c r="B5476" t="s">
        <v>4977</v>
      </c>
      <c r="C5476" t="s">
        <v>20</v>
      </c>
      <c r="D5476" t="s">
        <v>21</v>
      </c>
      <c r="E5476">
        <v>98118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43320</v>
      </c>
      <c r="L5476" t="s">
        <v>26</v>
      </c>
      <c r="N5476" t="s">
        <v>24</v>
      </c>
    </row>
    <row r="5477" spans="1:14" x14ac:dyDescent="0.25">
      <c r="A5477" t="s">
        <v>9537</v>
      </c>
      <c r="B5477" t="s">
        <v>9538</v>
      </c>
      <c r="C5477" t="s">
        <v>108</v>
      </c>
      <c r="D5477" t="s">
        <v>21</v>
      </c>
      <c r="E5477">
        <v>98201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43320</v>
      </c>
      <c r="L5477" t="s">
        <v>26</v>
      </c>
      <c r="N5477" t="s">
        <v>24</v>
      </c>
    </row>
    <row r="5478" spans="1:14" x14ac:dyDescent="0.25">
      <c r="A5478" t="s">
        <v>5459</v>
      </c>
      <c r="B5478" t="s">
        <v>5460</v>
      </c>
      <c r="C5478" t="s">
        <v>266</v>
      </c>
      <c r="D5478" t="s">
        <v>21</v>
      </c>
      <c r="E5478">
        <v>98002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43320</v>
      </c>
      <c r="L5478" t="s">
        <v>26</v>
      </c>
      <c r="N5478" t="s">
        <v>24</v>
      </c>
    </row>
    <row r="5479" spans="1:14" x14ac:dyDescent="0.25">
      <c r="A5479" t="s">
        <v>423</v>
      </c>
      <c r="B5479" t="s">
        <v>424</v>
      </c>
      <c r="C5479" t="s">
        <v>422</v>
      </c>
      <c r="D5479" t="s">
        <v>21</v>
      </c>
      <c r="E5479">
        <v>98275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43320</v>
      </c>
      <c r="L5479" t="s">
        <v>26</v>
      </c>
      <c r="N5479" t="s">
        <v>24</v>
      </c>
    </row>
    <row r="5480" spans="1:14" x14ac:dyDescent="0.25">
      <c r="A5480" t="s">
        <v>2033</v>
      </c>
      <c r="B5480" t="s">
        <v>9539</v>
      </c>
      <c r="C5480" t="s">
        <v>358</v>
      </c>
      <c r="D5480" t="s">
        <v>21</v>
      </c>
      <c r="E5480">
        <v>99350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43320</v>
      </c>
      <c r="L5480" t="s">
        <v>26</v>
      </c>
      <c r="N5480" t="s">
        <v>24</v>
      </c>
    </row>
    <row r="5481" spans="1:14" x14ac:dyDescent="0.25">
      <c r="A5481" t="s">
        <v>683</v>
      </c>
      <c r="B5481" t="s">
        <v>6075</v>
      </c>
      <c r="C5481" t="s">
        <v>4227</v>
      </c>
      <c r="D5481" t="s">
        <v>21</v>
      </c>
      <c r="E5481">
        <v>98019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43320</v>
      </c>
      <c r="L5481" t="s">
        <v>26</v>
      </c>
      <c r="N5481" t="s">
        <v>24</v>
      </c>
    </row>
    <row r="5482" spans="1:14" x14ac:dyDescent="0.25">
      <c r="A5482" t="s">
        <v>194</v>
      </c>
      <c r="B5482" t="s">
        <v>9540</v>
      </c>
      <c r="C5482" t="s">
        <v>422</v>
      </c>
      <c r="D5482" t="s">
        <v>21</v>
      </c>
      <c r="E5482">
        <v>98275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43320</v>
      </c>
      <c r="L5482" t="s">
        <v>26</v>
      </c>
      <c r="N5482" t="s">
        <v>24</v>
      </c>
    </row>
    <row r="5483" spans="1:14" x14ac:dyDescent="0.25">
      <c r="A5483" t="s">
        <v>586</v>
      </c>
      <c r="B5483" t="s">
        <v>587</v>
      </c>
      <c r="C5483" t="s">
        <v>422</v>
      </c>
      <c r="D5483" t="s">
        <v>21</v>
      </c>
      <c r="E5483">
        <v>98275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43320</v>
      </c>
      <c r="L5483" t="s">
        <v>26</v>
      </c>
      <c r="N5483" t="s">
        <v>24</v>
      </c>
    </row>
    <row r="5484" spans="1:14" x14ac:dyDescent="0.25">
      <c r="A5484" t="s">
        <v>1862</v>
      </c>
      <c r="B5484" t="s">
        <v>9541</v>
      </c>
      <c r="C5484" t="s">
        <v>20</v>
      </c>
      <c r="D5484" t="s">
        <v>21</v>
      </c>
      <c r="E5484">
        <v>98118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43320</v>
      </c>
      <c r="L5484" t="s">
        <v>26</v>
      </c>
      <c r="N5484" t="s">
        <v>24</v>
      </c>
    </row>
    <row r="5485" spans="1:14" x14ac:dyDescent="0.25">
      <c r="A5485" t="s">
        <v>9542</v>
      </c>
      <c r="B5485" t="s">
        <v>9543</v>
      </c>
      <c r="C5485" t="s">
        <v>422</v>
      </c>
      <c r="D5485" t="s">
        <v>21</v>
      </c>
      <c r="E5485">
        <v>98275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43320</v>
      </c>
      <c r="L5485" t="s">
        <v>26</v>
      </c>
      <c r="N5485" t="s">
        <v>24</v>
      </c>
    </row>
    <row r="5486" spans="1:14" x14ac:dyDescent="0.25">
      <c r="A5486" t="s">
        <v>5099</v>
      </c>
      <c r="B5486" t="s">
        <v>5100</v>
      </c>
      <c r="C5486" t="s">
        <v>358</v>
      </c>
      <c r="D5486" t="s">
        <v>21</v>
      </c>
      <c r="E5486">
        <v>99350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43320</v>
      </c>
      <c r="L5486" t="s">
        <v>26</v>
      </c>
      <c r="N5486" t="s">
        <v>24</v>
      </c>
    </row>
    <row r="5487" spans="1:14" x14ac:dyDescent="0.25">
      <c r="A5487" t="s">
        <v>5658</v>
      </c>
      <c r="B5487" t="s">
        <v>5659</v>
      </c>
      <c r="C5487" t="s">
        <v>20</v>
      </c>
      <c r="D5487" t="s">
        <v>21</v>
      </c>
      <c r="E5487">
        <v>98118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43320</v>
      </c>
      <c r="L5487" t="s">
        <v>26</v>
      </c>
      <c r="N5487" t="s">
        <v>24</v>
      </c>
    </row>
    <row r="5488" spans="1:14" x14ac:dyDescent="0.25">
      <c r="A5488" t="s">
        <v>4022</v>
      </c>
      <c r="B5488" t="s">
        <v>4023</v>
      </c>
      <c r="C5488" t="s">
        <v>4024</v>
      </c>
      <c r="D5488" t="s">
        <v>21</v>
      </c>
      <c r="E5488">
        <v>99345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43320</v>
      </c>
      <c r="L5488" t="s">
        <v>26</v>
      </c>
      <c r="N5488" t="s">
        <v>24</v>
      </c>
    </row>
    <row r="5489" spans="1:14" x14ac:dyDescent="0.25">
      <c r="A5489" t="s">
        <v>77</v>
      </c>
      <c r="B5489" t="s">
        <v>6233</v>
      </c>
      <c r="C5489" t="s">
        <v>142</v>
      </c>
      <c r="D5489" t="s">
        <v>21</v>
      </c>
      <c r="E5489">
        <v>98902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43320</v>
      </c>
      <c r="L5489" t="s">
        <v>26</v>
      </c>
      <c r="N5489" t="s">
        <v>24</v>
      </c>
    </row>
    <row r="5490" spans="1:14" x14ac:dyDescent="0.25">
      <c r="A5490" t="s">
        <v>556</v>
      </c>
      <c r="B5490" t="s">
        <v>6057</v>
      </c>
      <c r="C5490" t="s">
        <v>1270</v>
      </c>
      <c r="D5490" t="s">
        <v>21</v>
      </c>
      <c r="E5490">
        <v>98012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43320</v>
      </c>
      <c r="L5490" t="s">
        <v>26</v>
      </c>
      <c r="N5490" t="s">
        <v>24</v>
      </c>
    </row>
    <row r="5491" spans="1:14" x14ac:dyDescent="0.25">
      <c r="A5491" t="s">
        <v>6238</v>
      </c>
      <c r="B5491" t="s">
        <v>9544</v>
      </c>
      <c r="C5491" t="s">
        <v>209</v>
      </c>
      <c r="D5491" t="s">
        <v>21</v>
      </c>
      <c r="E5491">
        <v>98031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43320</v>
      </c>
      <c r="L5491" t="s">
        <v>26</v>
      </c>
      <c r="N5491" t="s">
        <v>24</v>
      </c>
    </row>
    <row r="5492" spans="1:14" x14ac:dyDescent="0.25">
      <c r="A5492" t="s">
        <v>9545</v>
      </c>
      <c r="B5492" t="s">
        <v>9546</v>
      </c>
      <c r="C5492" t="s">
        <v>20</v>
      </c>
      <c r="D5492" t="s">
        <v>21</v>
      </c>
      <c r="E5492">
        <v>98103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43320</v>
      </c>
      <c r="L5492" t="s">
        <v>26</v>
      </c>
      <c r="N5492" t="s">
        <v>24</v>
      </c>
    </row>
    <row r="5493" spans="1:14" x14ac:dyDescent="0.25">
      <c r="A5493" t="s">
        <v>9547</v>
      </c>
      <c r="B5493" t="s">
        <v>9548</v>
      </c>
      <c r="C5493" t="s">
        <v>209</v>
      </c>
      <c r="D5493" t="s">
        <v>21</v>
      </c>
      <c r="E5493">
        <v>98030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43319</v>
      </c>
      <c r="L5493" t="s">
        <v>26</v>
      </c>
      <c r="N5493" t="s">
        <v>24</v>
      </c>
    </row>
    <row r="5494" spans="1:14" x14ac:dyDescent="0.25">
      <c r="A5494" t="s">
        <v>9549</v>
      </c>
      <c r="B5494" t="s">
        <v>9550</v>
      </c>
      <c r="C5494" t="s">
        <v>209</v>
      </c>
      <c r="D5494" t="s">
        <v>21</v>
      </c>
      <c r="E5494">
        <v>98032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43319</v>
      </c>
      <c r="L5494" t="s">
        <v>26</v>
      </c>
      <c r="N5494" t="s">
        <v>24</v>
      </c>
    </row>
    <row r="5495" spans="1:14" x14ac:dyDescent="0.25">
      <c r="A5495" t="s">
        <v>493</v>
      </c>
      <c r="B5495" t="s">
        <v>494</v>
      </c>
      <c r="C5495" t="s">
        <v>209</v>
      </c>
      <c r="D5495" t="s">
        <v>21</v>
      </c>
      <c r="E5495">
        <v>98032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43319</v>
      </c>
      <c r="L5495" t="s">
        <v>26</v>
      </c>
      <c r="N5495" t="s">
        <v>24</v>
      </c>
    </row>
    <row r="5496" spans="1:14" x14ac:dyDescent="0.25">
      <c r="A5496" t="s">
        <v>9551</v>
      </c>
      <c r="B5496" t="s">
        <v>9552</v>
      </c>
      <c r="C5496" t="s">
        <v>209</v>
      </c>
      <c r="D5496" t="s">
        <v>21</v>
      </c>
      <c r="E5496">
        <v>98031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43319</v>
      </c>
      <c r="L5496" t="s">
        <v>26</v>
      </c>
      <c r="N5496" t="s">
        <v>24</v>
      </c>
    </row>
    <row r="5497" spans="1:14" x14ac:dyDescent="0.25">
      <c r="A5497" t="s">
        <v>9553</v>
      </c>
      <c r="B5497" t="s">
        <v>9554</v>
      </c>
      <c r="C5497" t="s">
        <v>209</v>
      </c>
      <c r="D5497" t="s">
        <v>21</v>
      </c>
      <c r="E5497">
        <v>98032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43319</v>
      </c>
      <c r="L5497" t="s">
        <v>26</v>
      </c>
      <c r="N5497" t="s">
        <v>24</v>
      </c>
    </row>
    <row r="5498" spans="1:14" x14ac:dyDescent="0.25">
      <c r="A5498" t="s">
        <v>9555</v>
      </c>
      <c r="B5498" t="s">
        <v>9556</v>
      </c>
      <c r="C5498" t="s">
        <v>209</v>
      </c>
      <c r="D5498" t="s">
        <v>21</v>
      </c>
      <c r="E5498">
        <v>98031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43319</v>
      </c>
      <c r="L5498" t="s">
        <v>26</v>
      </c>
      <c r="N5498" t="s">
        <v>24</v>
      </c>
    </row>
    <row r="5499" spans="1:14" x14ac:dyDescent="0.25">
      <c r="A5499" t="s">
        <v>9557</v>
      </c>
      <c r="B5499" t="s">
        <v>9558</v>
      </c>
      <c r="C5499" t="s">
        <v>209</v>
      </c>
      <c r="D5499" t="s">
        <v>21</v>
      </c>
      <c r="E5499">
        <v>98031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43319</v>
      </c>
      <c r="L5499" t="s">
        <v>26</v>
      </c>
      <c r="N5499" t="s">
        <v>24</v>
      </c>
    </row>
    <row r="5500" spans="1:14" x14ac:dyDescent="0.25">
      <c r="A5500" t="s">
        <v>9559</v>
      </c>
      <c r="B5500" t="s">
        <v>9560</v>
      </c>
      <c r="C5500" t="s">
        <v>209</v>
      </c>
      <c r="D5500" t="s">
        <v>21</v>
      </c>
      <c r="E5500">
        <v>98032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43319</v>
      </c>
      <c r="L5500" t="s">
        <v>26</v>
      </c>
      <c r="N5500" t="s">
        <v>24</v>
      </c>
    </row>
    <row r="5501" spans="1:14" x14ac:dyDescent="0.25">
      <c r="A5501" t="s">
        <v>2520</v>
      </c>
      <c r="B5501" t="s">
        <v>2521</v>
      </c>
      <c r="C5501" t="s">
        <v>720</v>
      </c>
      <c r="D5501" t="s">
        <v>21</v>
      </c>
      <c r="E5501">
        <v>99026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43319</v>
      </c>
      <c r="L5501" t="s">
        <v>26</v>
      </c>
      <c r="N5501" t="s">
        <v>24</v>
      </c>
    </row>
    <row r="5502" spans="1:14" x14ac:dyDescent="0.25">
      <c r="A5502" t="s">
        <v>495</v>
      </c>
      <c r="B5502" t="s">
        <v>496</v>
      </c>
      <c r="C5502" t="s">
        <v>209</v>
      </c>
      <c r="D5502" t="s">
        <v>21</v>
      </c>
      <c r="E5502">
        <v>98031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43319</v>
      </c>
      <c r="L5502" t="s">
        <v>26</v>
      </c>
      <c r="N5502" t="s">
        <v>24</v>
      </c>
    </row>
    <row r="5503" spans="1:14" x14ac:dyDescent="0.25">
      <c r="A5503" t="s">
        <v>497</v>
      </c>
      <c r="B5503" t="s">
        <v>498</v>
      </c>
      <c r="C5503" t="s">
        <v>209</v>
      </c>
      <c r="D5503" t="s">
        <v>21</v>
      </c>
      <c r="E5503">
        <v>98032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43319</v>
      </c>
      <c r="L5503" t="s">
        <v>26</v>
      </c>
      <c r="N5503" t="s">
        <v>24</v>
      </c>
    </row>
    <row r="5504" spans="1:14" x14ac:dyDescent="0.25">
      <c r="A5504" t="s">
        <v>566</v>
      </c>
      <c r="B5504" t="s">
        <v>567</v>
      </c>
      <c r="C5504" t="s">
        <v>422</v>
      </c>
      <c r="D5504" t="s">
        <v>21</v>
      </c>
      <c r="E5504">
        <v>98275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43319</v>
      </c>
      <c r="L5504" t="s">
        <v>26</v>
      </c>
      <c r="N5504" t="s">
        <v>24</v>
      </c>
    </row>
    <row r="5505" spans="1:14" x14ac:dyDescent="0.25">
      <c r="A5505" t="s">
        <v>9561</v>
      </c>
      <c r="B5505" t="s">
        <v>480</v>
      </c>
      <c r="C5505" t="s">
        <v>209</v>
      </c>
      <c r="D5505" t="s">
        <v>21</v>
      </c>
      <c r="E5505">
        <v>98031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43319</v>
      </c>
      <c r="L5505" t="s">
        <v>26</v>
      </c>
      <c r="N5505" t="s">
        <v>24</v>
      </c>
    </row>
    <row r="5506" spans="1:14" x14ac:dyDescent="0.25">
      <c r="A5506" t="s">
        <v>499</v>
      </c>
      <c r="B5506" t="s">
        <v>500</v>
      </c>
      <c r="C5506" t="s">
        <v>209</v>
      </c>
      <c r="D5506" t="s">
        <v>21</v>
      </c>
      <c r="E5506">
        <v>98032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43319</v>
      </c>
      <c r="L5506" t="s">
        <v>26</v>
      </c>
      <c r="N5506" t="s">
        <v>24</v>
      </c>
    </row>
    <row r="5507" spans="1:14" x14ac:dyDescent="0.25">
      <c r="A5507" t="s">
        <v>848</v>
      </c>
      <c r="B5507" t="s">
        <v>849</v>
      </c>
      <c r="C5507" t="s">
        <v>20</v>
      </c>
      <c r="D5507" t="s">
        <v>21</v>
      </c>
      <c r="E5507">
        <v>98104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43319</v>
      </c>
      <c r="L5507" t="s">
        <v>26</v>
      </c>
      <c r="N5507" t="s">
        <v>24</v>
      </c>
    </row>
    <row r="5508" spans="1:14" x14ac:dyDescent="0.25">
      <c r="A5508" t="s">
        <v>9562</v>
      </c>
      <c r="B5508" t="s">
        <v>5449</v>
      </c>
      <c r="C5508" t="s">
        <v>20</v>
      </c>
      <c r="D5508" t="s">
        <v>21</v>
      </c>
      <c r="E5508">
        <v>98103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43319</v>
      </c>
      <c r="L5508" t="s">
        <v>26</v>
      </c>
      <c r="N5508" t="s">
        <v>24</v>
      </c>
    </row>
    <row r="5509" spans="1:14" x14ac:dyDescent="0.25">
      <c r="A5509" t="s">
        <v>505</v>
      </c>
      <c r="B5509" t="s">
        <v>506</v>
      </c>
      <c r="C5509" t="s">
        <v>209</v>
      </c>
      <c r="D5509" t="s">
        <v>21</v>
      </c>
      <c r="E5509">
        <v>98031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43319</v>
      </c>
      <c r="L5509" t="s">
        <v>26</v>
      </c>
      <c r="N5509" t="s">
        <v>24</v>
      </c>
    </row>
    <row r="5510" spans="1:14" x14ac:dyDescent="0.25">
      <c r="A5510" t="s">
        <v>9563</v>
      </c>
      <c r="B5510" t="s">
        <v>9564</v>
      </c>
      <c r="C5510" t="s">
        <v>750</v>
      </c>
      <c r="D5510" t="s">
        <v>21</v>
      </c>
      <c r="E5510">
        <v>99166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43319</v>
      </c>
      <c r="L5510" t="s">
        <v>26</v>
      </c>
      <c r="N5510" t="s">
        <v>24</v>
      </c>
    </row>
    <row r="5511" spans="1:14" x14ac:dyDescent="0.25">
      <c r="A5511" t="s">
        <v>7248</v>
      </c>
      <c r="B5511" t="s">
        <v>7249</v>
      </c>
      <c r="C5511" t="s">
        <v>142</v>
      </c>
      <c r="D5511" t="s">
        <v>21</v>
      </c>
      <c r="E5511">
        <v>98902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43319</v>
      </c>
      <c r="L5511" t="s">
        <v>26</v>
      </c>
      <c r="N5511" t="s">
        <v>24</v>
      </c>
    </row>
    <row r="5512" spans="1:14" x14ac:dyDescent="0.25">
      <c r="A5512" t="s">
        <v>3090</v>
      </c>
      <c r="B5512" t="s">
        <v>3091</v>
      </c>
      <c r="C5512" t="s">
        <v>1152</v>
      </c>
      <c r="D5512" t="s">
        <v>21</v>
      </c>
      <c r="E5512">
        <v>98903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43319</v>
      </c>
      <c r="L5512" t="s">
        <v>26</v>
      </c>
      <c r="N5512" t="s">
        <v>24</v>
      </c>
    </row>
    <row r="5513" spans="1:14" x14ac:dyDescent="0.25">
      <c r="A5513" t="s">
        <v>9565</v>
      </c>
      <c r="B5513" t="s">
        <v>9566</v>
      </c>
      <c r="C5513" t="s">
        <v>20</v>
      </c>
      <c r="D5513" t="s">
        <v>21</v>
      </c>
      <c r="E5513">
        <v>98106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43319</v>
      </c>
      <c r="L5513" t="s">
        <v>26</v>
      </c>
      <c r="N5513" t="s">
        <v>24</v>
      </c>
    </row>
    <row r="5514" spans="1:14" x14ac:dyDescent="0.25">
      <c r="A5514" t="s">
        <v>9567</v>
      </c>
      <c r="B5514" t="s">
        <v>9568</v>
      </c>
      <c r="C5514" t="s">
        <v>750</v>
      </c>
      <c r="D5514" t="s">
        <v>21</v>
      </c>
      <c r="E5514">
        <v>99166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43319</v>
      </c>
      <c r="L5514" t="s">
        <v>26</v>
      </c>
      <c r="N5514" t="s">
        <v>24</v>
      </c>
    </row>
    <row r="5515" spans="1:14" x14ac:dyDescent="0.25">
      <c r="A5515" t="s">
        <v>9569</v>
      </c>
      <c r="B5515" t="s">
        <v>9570</v>
      </c>
      <c r="C5515" t="s">
        <v>209</v>
      </c>
      <c r="D5515" t="s">
        <v>21</v>
      </c>
      <c r="E5515">
        <v>98031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43319</v>
      </c>
      <c r="L5515" t="s">
        <v>26</v>
      </c>
      <c r="N5515" t="s">
        <v>24</v>
      </c>
    </row>
    <row r="5516" spans="1:14" x14ac:dyDescent="0.25">
      <c r="A5516" t="s">
        <v>9571</v>
      </c>
      <c r="B5516" t="s">
        <v>9572</v>
      </c>
      <c r="C5516" t="s">
        <v>5476</v>
      </c>
      <c r="D5516" t="s">
        <v>21</v>
      </c>
      <c r="E5516">
        <v>99206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43319</v>
      </c>
      <c r="L5516" t="s">
        <v>26</v>
      </c>
      <c r="N5516" t="s">
        <v>24</v>
      </c>
    </row>
    <row r="5517" spans="1:14" x14ac:dyDescent="0.25">
      <c r="A5517" t="s">
        <v>607</v>
      </c>
      <c r="B5517" t="s">
        <v>567</v>
      </c>
      <c r="C5517" t="s">
        <v>422</v>
      </c>
      <c r="D5517" t="s">
        <v>21</v>
      </c>
      <c r="E5517">
        <v>98275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43319</v>
      </c>
      <c r="L5517" t="s">
        <v>26</v>
      </c>
      <c r="N5517" t="s">
        <v>24</v>
      </c>
    </row>
    <row r="5518" spans="1:14" x14ac:dyDescent="0.25">
      <c r="A5518" t="s">
        <v>9573</v>
      </c>
      <c r="B5518" t="s">
        <v>9574</v>
      </c>
      <c r="C5518" t="s">
        <v>9575</v>
      </c>
      <c r="D5518" t="s">
        <v>21</v>
      </c>
      <c r="E5518">
        <v>99003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43319</v>
      </c>
      <c r="L5518" t="s">
        <v>26</v>
      </c>
      <c r="N5518" t="s">
        <v>24</v>
      </c>
    </row>
    <row r="5519" spans="1:14" x14ac:dyDescent="0.25">
      <c r="A5519" t="s">
        <v>9576</v>
      </c>
      <c r="B5519" t="s">
        <v>9577</v>
      </c>
      <c r="C5519" t="s">
        <v>20</v>
      </c>
      <c r="D5519" t="s">
        <v>21</v>
      </c>
      <c r="E5519">
        <v>98103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43319</v>
      </c>
      <c r="L5519" t="s">
        <v>26</v>
      </c>
      <c r="N5519" t="s">
        <v>24</v>
      </c>
    </row>
    <row r="5520" spans="1:14" x14ac:dyDescent="0.25">
      <c r="A5520" t="s">
        <v>356</v>
      </c>
      <c r="B5520" t="s">
        <v>9578</v>
      </c>
      <c r="C5520" t="s">
        <v>9579</v>
      </c>
      <c r="D5520" t="s">
        <v>21</v>
      </c>
      <c r="E5520">
        <v>98612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43319</v>
      </c>
      <c r="L5520" t="s">
        <v>26</v>
      </c>
      <c r="N5520" t="s">
        <v>24</v>
      </c>
    </row>
    <row r="5521" spans="1:14" x14ac:dyDescent="0.25">
      <c r="A5521" t="s">
        <v>9580</v>
      </c>
      <c r="B5521" t="s">
        <v>9581</v>
      </c>
      <c r="C5521" t="s">
        <v>37</v>
      </c>
      <c r="D5521" t="s">
        <v>21</v>
      </c>
      <c r="E5521">
        <v>99337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43319</v>
      </c>
      <c r="L5521" t="s">
        <v>26</v>
      </c>
      <c r="N5521" t="s">
        <v>24</v>
      </c>
    </row>
    <row r="5522" spans="1:14" x14ac:dyDescent="0.25">
      <c r="A5522" t="s">
        <v>514</v>
      </c>
      <c r="B5522" t="s">
        <v>515</v>
      </c>
      <c r="C5522" t="s">
        <v>209</v>
      </c>
      <c r="D5522" t="s">
        <v>21</v>
      </c>
      <c r="E5522">
        <v>98031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43319</v>
      </c>
      <c r="L5522" t="s">
        <v>26</v>
      </c>
      <c r="N5522" t="s">
        <v>24</v>
      </c>
    </row>
    <row r="5523" spans="1:14" x14ac:dyDescent="0.25">
      <c r="A5523" t="s">
        <v>9580</v>
      </c>
      <c r="B5523" t="s">
        <v>9582</v>
      </c>
      <c r="C5523" t="s">
        <v>37</v>
      </c>
      <c r="D5523" t="s">
        <v>21</v>
      </c>
      <c r="E5523">
        <v>99336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43319</v>
      </c>
      <c r="L5523" t="s">
        <v>26</v>
      </c>
      <c r="N5523" t="s">
        <v>24</v>
      </c>
    </row>
    <row r="5524" spans="1:14" x14ac:dyDescent="0.25">
      <c r="A5524" t="s">
        <v>9583</v>
      </c>
      <c r="B5524" t="s">
        <v>421</v>
      </c>
      <c r="C5524" t="s">
        <v>422</v>
      </c>
      <c r="D5524" t="s">
        <v>21</v>
      </c>
      <c r="E5524">
        <v>98275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43319</v>
      </c>
      <c r="L5524" t="s">
        <v>26</v>
      </c>
      <c r="N5524" t="s">
        <v>24</v>
      </c>
    </row>
    <row r="5525" spans="1:14" x14ac:dyDescent="0.25">
      <c r="A5525" t="s">
        <v>6206</v>
      </c>
      <c r="B5525" t="s">
        <v>6207</v>
      </c>
      <c r="C5525" t="s">
        <v>142</v>
      </c>
      <c r="D5525" t="s">
        <v>21</v>
      </c>
      <c r="E5525">
        <v>98901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43319</v>
      </c>
      <c r="L5525" t="s">
        <v>26</v>
      </c>
      <c r="N5525" t="s">
        <v>24</v>
      </c>
    </row>
    <row r="5526" spans="1:14" x14ac:dyDescent="0.25">
      <c r="A5526" t="s">
        <v>675</v>
      </c>
      <c r="B5526" t="s">
        <v>676</v>
      </c>
      <c r="C5526" t="s">
        <v>20</v>
      </c>
      <c r="D5526" t="s">
        <v>21</v>
      </c>
      <c r="E5526">
        <v>98106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43319</v>
      </c>
      <c r="L5526" t="s">
        <v>26</v>
      </c>
      <c r="N5526" t="s">
        <v>24</v>
      </c>
    </row>
    <row r="5527" spans="1:14" x14ac:dyDescent="0.25">
      <c r="A5527" t="s">
        <v>680</v>
      </c>
      <c r="B5527" t="s">
        <v>681</v>
      </c>
      <c r="C5527" t="s">
        <v>20</v>
      </c>
      <c r="D5527" t="s">
        <v>21</v>
      </c>
      <c r="E5527">
        <v>98106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43319</v>
      </c>
      <c r="L5527" t="s">
        <v>26</v>
      </c>
      <c r="N5527" t="s">
        <v>24</v>
      </c>
    </row>
    <row r="5528" spans="1:14" x14ac:dyDescent="0.25">
      <c r="A5528" t="s">
        <v>6558</v>
      </c>
      <c r="B5528" t="s">
        <v>6559</v>
      </c>
      <c r="C5528" t="s">
        <v>142</v>
      </c>
      <c r="D5528" t="s">
        <v>21</v>
      </c>
      <c r="E5528">
        <v>98902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43319</v>
      </c>
      <c r="L5528" t="s">
        <v>26</v>
      </c>
      <c r="N5528" t="s">
        <v>24</v>
      </c>
    </row>
    <row r="5529" spans="1:14" x14ac:dyDescent="0.25">
      <c r="A5529" t="s">
        <v>4239</v>
      </c>
      <c r="B5529" t="s">
        <v>4240</v>
      </c>
      <c r="C5529" t="s">
        <v>209</v>
      </c>
      <c r="D5529" t="s">
        <v>21</v>
      </c>
      <c r="E5529">
        <v>98032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43319</v>
      </c>
      <c r="L5529" t="s">
        <v>26</v>
      </c>
      <c r="N5529" t="s">
        <v>24</v>
      </c>
    </row>
    <row r="5530" spans="1:14" x14ac:dyDescent="0.25">
      <c r="A5530" t="s">
        <v>9584</v>
      </c>
      <c r="B5530" t="s">
        <v>9585</v>
      </c>
      <c r="C5530" t="s">
        <v>209</v>
      </c>
      <c r="D5530" t="s">
        <v>21</v>
      </c>
      <c r="E5530">
        <v>98032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43319</v>
      </c>
      <c r="L5530" t="s">
        <v>26</v>
      </c>
      <c r="N5530" t="s">
        <v>24</v>
      </c>
    </row>
    <row r="5531" spans="1:14" x14ac:dyDescent="0.25">
      <c r="A5531" t="s">
        <v>2103</v>
      </c>
      <c r="B5531" t="s">
        <v>8316</v>
      </c>
      <c r="C5531" t="s">
        <v>20</v>
      </c>
      <c r="D5531" t="s">
        <v>21</v>
      </c>
      <c r="E5531">
        <v>98103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43319</v>
      </c>
      <c r="L5531" t="s">
        <v>26</v>
      </c>
      <c r="N5531" t="s">
        <v>24</v>
      </c>
    </row>
    <row r="5532" spans="1:14" x14ac:dyDescent="0.25">
      <c r="A5532" t="s">
        <v>3963</v>
      </c>
      <c r="B5532" t="s">
        <v>3964</v>
      </c>
      <c r="C5532" t="s">
        <v>898</v>
      </c>
      <c r="D5532" t="s">
        <v>21</v>
      </c>
      <c r="E5532">
        <v>98252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43319</v>
      </c>
      <c r="L5532" t="s">
        <v>26</v>
      </c>
      <c r="N5532" t="s">
        <v>24</v>
      </c>
    </row>
    <row r="5533" spans="1:14" x14ac:dyDescent="0.25">
      <c r="A5533" t="s">
        <v>718</v>
      </c>
      <c r="B5533" t="s">
        <v>719</v>
      </c>
      <c r="C5533" t="s">
        <v>720</v>
      </c>
      <c r="D5533" t="s">
        <v>21</v>
      </c>
      <c r="E5533">
        <v>99026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43319</v>
      </c>
      <c r="L5533" t="s">
        <v>26</v>
      </c>
      <c r="N5533" t="s">
        <v>24</v>
      </c>
    </row>
    <row r="5534" spans="1:14" x14ac:dyDescent="0.25">
      <c r="A5534" t="s">
        <v>405</v>
      </c>
      <c r="B5534" t="s">
        <v>516</v>
      </c>
      <c r="C5534" t="s">
        <v>209</v>
      </c>
      <c r="D5534" t="s">
        <v>21</v>
      </c>
      <c r="E5534">
        <v>98031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43319</v>
      </c>
      <c r="L5534" t="s">
        <v>26</v>
      </c>
      <c r="N5534" t="s">
        <v>24</v>
      </c>
    </row>
    <row r="5535" spans="1:14" x14ac:dyDescent="0.25">
      <c r="A5535" t="s">
        <v>9586</v>
      </c>
      <c r="B5535" t="s">
        <v>9587</v>
      </c>
      <c r="C5535" t="s">
        <v>20</v>
      </c>
      <c r="D5535" t="s">
        <v>21</v>
      </c>
      <c r="E5535">
        <v>98103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43319</v>
      </c>
      <c r="L5535" t="s">
        <v>26</v>
      </c>
      <c r="N5535" t="s">
        <v>24</v>
      </c>
    </row>
    <row r="5536" spans="1:14" x14ac:dyDescent="0.25">
      <c r="A5536" t="s">
        <v>3099</v>
      </c>
      <c r="B5536" t="s">
        <v>3100</v>
      </c>
      <c r="C5536" t="s">
        <v>1152</v>
      </c>
      <c r="D5536" t="s">
        <v>21</v>
      </c>
      <c r="E5536">
        <v>98903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43319</v>
      </c>
      <c r="L5536" t="s">
        <v>26</v>
      </c>
      <c r="N5536" t="s">
        <v>24</v>
      </c>
    </row>
    <row r="5537" spans="1:14" x14ac:dyDescent="0.25">
      <c r="A5537" t="s">
        <v>3971</v>
      </c>
      <c r="B5537" t="s">
        <v>3972</v>
      </c>
      <c r="C5537" t="s">
        <v>898</v>
      </c>
      <c r="D5537" t="s">
        <v>21</v>
      </c>
      <c r="E5537">
        <v>98252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43319</v>
      </c>
      <c r="L5537" t="s">
        <v>26</v>
      </c>
      <c r="N5537" t="s">
        <v>24</v>
      </c>
    </row>
    <row r="5538" spans="1:14" x14ac:dyDescent="0.25">
      <c r="A5538" t="s">
        <v>748</v>
      </c>
      <c r="B5538" t="s">
        <v>749</v>
      </c>
      <c r="C5538" t="s">
        <v>750</v>
      </c>
      <c r="D5538" t="s">
        <v>21</v>
      </c>
      <c r="E5538">
        <v>99166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43319</v>
      </c>
      <c r="L5538" t="s">
        <v>26</v>
      </c>
      <c r="N5538" t="s">
        <v>24</v>
      </c>
    </row>
    <row r="5539" spans="1:14" x14ac:dyDescent="0.25">
      <c r="A5539" t="s">
        <v>9588</v>
      </c>
      <c r="B5539" t="s">
        <v>9589</v>
      </c>
      <c r="C5539" t="s">
        <v>898</v>
      </c>
      <c r="D5539" t="s">
        <v>21</v>
      </c>
      <c r="E5539">
        <v>98087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43319</v>
      </c>
      <c r="L5539" t="s">
        <v>26</v>
      </c>
      <c r="N5539" t="s">
        <v>24</v>
      </c>
    </row>
    <row r="5540" spans="1:14" x14ac:dyDescent="0.25">
      <c r="A5540" t="s">
        <v>9590</v>
      </c>
      <c r="B5540" t="s">
        <v>9591</v>
      </c>
      <c r="C5540" t="s">
        <v>20</v>
      </c>
      <c r="D5540" t="s">
        <v>21</v>
      </c>
      <c r="E5540">
        <v>98108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43319</v>
      </c>
      <c r="L5540" t="s">
        <v>26</v>
      </c>
      <c r="N5540" t="s">
        <v>24</v>
      </c>
    </row>
    <row r="5541" spans="1:14" x14ac:dyDescent="0.25">
      <c r="A5541" t="s">
        <v>287</v>
      </c>
      <c r="B5541" t="s">
        <v>9592</v>
      </c>
      <c r="C5541" t="s">
        <v>209</v>
      </c>
      <c r="D5541" t="s">
        <v>21</v>
      </c>
      <c r="E5541">
        <v>98032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43319</v>
      </c>
      <c r="L5541" t="s">
        <v>26</v>
      </c>
      <c r="N5541" t="s">
        <v>24</v>
      </c>
    </row>
    <row r="5542" spans="1:14" x14ac:dyDescent="0.25">
      <c r="A5542" t="s">
        <v>6594</v>
      </c>
      <c r="B5542" t="s">
        <v>9593</v>
      </c>
      <c r="C5542" t="s">
        <v>209</v>
      </c>
      <c r="D5542" t="s">
        <v>21</v>
      </c>
      <c r="E5542">
        <v>98030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43319</v>
      </c>
      <c r="L5542" t="s">
        <v>26</v>
      </c>
      <c r="N5542" t="s">
        <v>24</v>
      </c>
    </row>
    <row r="5543" spans="1:14" x14ac:dyDescent="0.25">
      <c r="A5543" t="s">
        <v>5954</v>
      </c>
      <c r="B5543" t="s">
        <v>5955</v>
      </c>
      <c r="C5543" t="s">
        <v>142</v>
      </c>
      <c r="D5543" t="s">
        <v>21</v>
      </c>
      <c r="E5543">
        <v>98902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43319</v>
      </c>
      <c r="L5543" t="s">
        <v>26</v>
      </c>
      <c r="N5543" t="s">
        <v>24</v>
      </c>
    </row>
    <row r="5544" spans="1:14" x14ac:dyDescent="0.25">
      <c r="A5544" t="s">
        <v>6563</v>
      </c>
      <c r="B5544" t="s">
        <v>6564</v>
      </c>
      <c r="C5544" t="s">
        <v>142</v>
      </c>
      <c r="D5544" t="s">
        <v>21</v>
      </c>
      <c r="E5544">
        <v>98901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43319</v>
      </c>
      <c r="L5544" t="s">
        <v>26</v>
      </c>
      <c r="N5544" t="s">
        <v>24</v>
      </c>
    </row>
    <row r="5545" spans="1:14" x14ac:dyDescent="0.25">
      <c r="A5545" t="s">
        <v>9594</v>
      </c>
      <c r="B5545" t="s">
        <v>9595</v>
      </c>
      <c r="C5545" t="s">
        <v>209</v>
      </c>
      <c r="D5545" t="s">
        <v>21</v>
      </c>
      <c r="E5545">
        <v>98032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43319</v>
      </c>
      <c r="L5545" t="s">
        <v>26</v>
      </c>
      <c r="N5545" t="s">
        <v>24</v>
      </c>
    </row>
    <row r="5546" spans="1:14" x14ac:dyDescent="0.25">
      <c r="A5546" t="s">
        <v>9596</v>
      </c>
      <c r="B5546" t="s">
        <v>9597</v>
      </c>
      <c r="C5546" t="s">
        <v>81</v>
      </c>
      <c r="D5546" t="s">
        <v>21</v>
      </c>
      <c r="E5546">
        <v>99206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43319</v>
      </c>
      <c r="L5546" t="s">
        <v>26</v>
      </c>
      <c r="N5546" t="s">
        <v>24</v>
      </c>
    </row>
    <row r="5547" spans="1:14" x14ac:dyDescent="0.25">
      <c r="A5547" t="s">
        <v>9598</v>
      </c>
      <c r="B5547" t="s">
        <v>9599</v>
      </c>
      <c r="C5547" t="s">
        <v>209</v>
      </c>
      <c r="D5547" t="s">
        <v>21</v>
      </c>
      <c r="E5547">
        <v>98032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43319</v>
      </c>
      <c r="L5547" t="s">
        <v>26</v>
      </c>
      <c r="N5547" t="s">
        <v>24</v>
      </c>
    </row>
    <row r="5548" spans="1:14" x14ac:dyDescent="0.25">
      <c r="A5548" t="s">
        <v>2789</v>
      </c>
      <c r="B5548" t="s">
        <v>2790</v>
      </c>
      <c r="C5548" t="s">
        <v>37</v>
      </c>
      <c r="D5548" t="s">
        <v>21</v>
      </c>
      <c r="E5548">
        <v>99336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43319</v>
      </c>
      <c r="L5548" t="s">
        <v>26</v>
      </c>
      <c r="N5548" t="s">
        <v>24</v>
      </c>
    </row>
    <row r="5549" spans="1:14" x14ac:dyDescent="0.25">
      <c r="A5549" t="s">
        <v>71</v>
      </c>
      <c r="B5549" t="s">
        <v>72</v>
      </c>
      <c r="C5549" t="s">
        <v>20</v>
      </c>
      <c r="D5549" t="s">
        <v>21</v>
      </c>
      <c r="E5549">
        <v>98106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43319</v>
      </c>
      <c r="L5549" t="s">
        <v>26</v>
      </c>
      <c r="N5549" t="s">
        <v>24</v>
      </c>
    </row>
    <row r="5550" spans="1:14" x14ac:dyDescent="0.25">
      <c r="A5550" t="s">
        <v>647</v>
      </c>
      <c r="B5550" t="s">
        <v>648</v>
      </c>
      <c r="C5550" t="s">
        <v>20</v>
      </c>
      <c r="D5550" t="s">
        <v>21</v>
      </c>
      <c r="E5550">
        <v>98106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43319</v>
      </c>
      <c r="L5550" t="s">
        <v>26</v>
      </c>
      <c r="N5550" t="s">
        <v>24</v>
      </c>
    </row>
    <row r="5551" spans="1:14" x14ac:dyDescent="0.25">
      <c r="A5551" t="s">
        <v>9600</v>
      </c>
      <c r="B5551" t="s">
        <v>9601</v>
      </c>
      <c r="C5551" t="s">
        <v>9575</v>
      </c>
      <c r="D5551" t="s">
        <v>21</v>
      </c>
      <c r="E5551">
        <v>99003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43319</v>
      </c>
      <c r="L5551" t="s">
        <v>26</v>
      </c>
      <c r="N5551" t="s">
        <v>24</v>
      </c>
    </row>
    <row r="5552" spans="1:14" x14ac:dyDescent="0.25">
      <c r="A5552" t="s">
        <v>9602</v>
      </c>
      <c r="B5552" t="s">
        <v>9603</v>
      </c>
      <c r="C5552" t="s">
        <v>750</v>
      </c>
      <c r="D5552" t="s">
        <v>21</v>
      </c>
      <c r="E5552">
        <v>99166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43319</v>
      </c>
      <c r="L5552" t="s">
        <v>26</v>
      </c>
      <c r="N5552" t="s">
        <v>24</v>
      </c>
    </row>
    <row r="5553" spans="1:14" x14ac:dyDescent="0.25">
      <c r="A5553" t="s">
        <v>2924</v>
      </c>
      <c r="B5553" t="s">
        <v>2925</v>
      </c>
      <c r="C5553" t="s">
        <v>20</v>
      </c>
      <c r="D5553" t="s">
        <v>21</v>
      </c>
      <c r="E5553">
        <v>98103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43318</v>
      </c>
      <c r="L5553" t="s">
        <v>26</v>
      </c>
      <c r="N5553" t="s">
        <v>24</v>
      </c>
    </row>
    <row r="5554" spans="1:14" x14ac:dyDescent="0.25">
      <c r="A5554" t="s">
        <v>9604</v>
      </c>
      <c r="B5554" t="s">
        <v>9605</v>
      </c>
      <c r="C5554" t="s">
        <v>20</v>
      </c>
      <c r="D5554" t="s">
        <v>21</v>
      </c>
      <c r="E5554">
        <v>98103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43318</v>
      </c>
      <c r="L5554" t="s">
        <v>26</v>
      </c>
      <c r="N5554" t="s">
        <v>24</v>
      </c>
    </row>
    <row r="5555" spans="1:14" x14ac:dyDescent="0.25">
      <c r="A5555" t="s">
        <v>2736</v>
      </c>
      <c r="B5555" t="s">
        <v>2737</v>
      </c>
      <c r="C5555" t="s">
        <v>37</v>
      </c>
      <c r="D5555" t="s">
        <v>21</v>
      </c>
      <c r="E5555">
        <v>99336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43318</v>
      </c>
      <c r="L5555" t="s">
        <v>26</v>
      </c>
      <c r="N5555" t="s">
        <v>24</v>
      </c>
    </row>
    <row r="5556" spans="1:14" x14ac:dyDescent="0.25">
      <c r="A5556" t="s">
        <v>9606</v>
      </c>
      <c r="B5556" t="s">
        <v>9607</v>
      </c>
      <c r="C5556" t="s">
        <v>81</v>
      </c>
      <c r="D5556" t="s">
        <v>21</v>
      </c>
      <c r="E5556">
        <v>99206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43318</v>
      </c>
      <c r="L5556" t="s">
        <v>26</v>
      </c>
      <c r="N5556" t="s">
        <v>24</v>
      </c>
    </row>
    <row r="5557" spans="1:14" x14ac:dyDescent="0.25">
      <c r="A5557" t="s">
        <v>9608</v>
      </c>
      <c r="B5557" t="s">
        <v>9609</v>
      </c>
      <c r="C5557" t="s">
        <v>20</v>
      </c>
      <c r="D5557" t="s">
        <v>21</v>
      </c>
      <c r="E5557">
        <v>98103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43318</v>
      </c>
      <c r="L5557" t="s">
        <v>26</v>
      </c>
      <c r="N5557" t="s">
        <v>24</v>
      </c>
    </row>
    <row r="5558" spans="1:14" x14ac:dyDescent="0.25">
      <c r="A5558" t="s">
        <v>9610</v>
      </c>
      <c r="B5558" t="s">
        <v>9611</v>
      </c>
      <c r="C5558" t="s">
        <v>81</v>
      </c>
      <c r="D5558" t="s">
        <v>21</v>
      </c>
      <c r="E5558">
        <v>99206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43318</v>
      </c>
      <c r="L5558" t="s">
        <v>26</v>
      </c>
      <c r="N5558" t="s">
        <v>24</v>
      </c>
    </row>
    <row r="5559" spans="1:14" x14ac:dyDescent="0.25">
      <c r="A5559" t="s">
        <v>9612</v>
      </c>
      <c r="B5559" t="s">
        <v>9613</v>
      </c>
      <c r="C5559" t="s">
        <v>81</v>
      </c>
      <c r="D5559" t="s">
        <v>21</v>
      </c>
      <c r="E5559">
        <v>99216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43318</v>
      </c>
      <c r="L5559" t="s">
        <v>26</v>
      </c>
      <c r="N5559" t="s">
        <v>24</v>
      </c>
    </row>
    <row r="5560" spans="1:14" x14ac:dyDescent="0.25">
      <c r="A5560" t="s">
        <v>9614</v>
      </c>
      <c r="B5560" t="s">
        <v>9615</v>
      </c>
      <c r="C5560" t="s">
        <v>81</v>
      </c>
      <c r="D5560" t="s">
        <v>21</v>
      </c>
      <c r="E5560">
        <v>99206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43318</v>
      </c>
      <c r="L5560" t="s">
        <v>26</v>
      </c>
      <c r="N5560" t="s">
        <v>24</v>
      </c>
    </row>
    <row r="5561" spans="1:14" x14ac:dyDescent="0.25">
      <c r="A5561" t="s">
        <v>9616</v>
      </c>
      <c r="B5561" t="s">
        <v>9617</v>
      </c>
      <c r="C5561" t="s">
        <v>81</v>
      </c>
      <c r="D5561" t="s">
        <v>21</v>
      </c>
      <c r="E5561">
        <v>99206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43318</v>
      </c>
      <c r="L5561" t="s">
        <v>26</v>
      </c>
      <c r="N5561" t="s">
        <v>24</v>
      </c>
    </row>
    <row r="5562" spans="1:14" x14ac:dyDescent="0.25">
      <c r="A5562" t="s">
        <v>9618</v>
      </c>
      <c r="B5562" t="s">
        <v>9619</v>
      </c>
      <c r="C5562" t="s">
        <v>101</v>
      </c>
      <c r="D5562" t="s">
        <v>21</v>
      </c>
      <c r="E5562">
        <v>98284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43318</v>
      </c>
      <c r="L5562" t="s">
        <v>26</v>
      </c>
      <c r="N5562" t="s">
        <v>24</v>
      </c>
    </row>
    <row r="5563" spans="1:14" x14ac:dyDescent="0.25">
      <c r="A5563" t="s">
        <v>9620</v>
      </c>
      <c r="B5563" t="s">
        <v>9621</v>
      </c>
      <c r="C5563" t="s">
        <v>81</v>
      </c>
      <c r="D5563" t="s">
        <v>21</v>
      </c>
      <c r="E5563">
        <v>99206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43318</v>
      </c>
      <c r="L5563" t="s">
        <v>26</v>
      </c>
      <c r="N5563" t="s">
        <v>24</v>
      </c>
    </row>
    <row r="5564" spans="1:14" x14ac:dyDescent="0.25">
      <c r="A5564" t="s">
        <v>9622</v>
      </c>
      <c r="B5564" t="s">
        <v>9623</v>
      </c>
      <c r="C5564" t="s">
        <v>37</v>
      </c>
      <c r="D5564" t="s">
        <v>21</v>
      </c>
      <c r="E5564">
        <v>99336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43318</v>
      </c>
      <c r="L5564" t="s">
        <v>26</v>
      </c>
      <c r="N5564" t="s">
        <v>24</v>
      </c>
    </row>
    <row r="5565" spans="1:14" x14ac:dyDescent="0.25">
      <c r="A5565" t="s">
        <v>49</v>
      </c>
      <c r="B5565" t="s">
        <v>50</v>
      </c>
      <c r="C5565" t="s">
        <v>37</v>
      </c>
      <c r="D5565" t="s">
        <v>21</v>
      </c>
      <c r="E5565">
        <v>99336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43318</v>
      </c>
      <c r="L5565" t="s">
        <v>26</v>
      </c>
      <c r="N5565" t="s">
        <v>24</v>
      </c>
    </row>
    <row r="5566" spans="1:14" x14ac:dyDescent="0.25">
      <c r="A5566" t="s">
        <v>133</v>
      </c>
      <c r="B5566" t="s">
        <v>134</v>
      </c>
      <c r="C5566" t="s">
        <v>135</v>
      </c>
      <c r="D5566" t="s">
        <v>21</v>
      </c>
      <c r="E5566">
        <v>99323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43318</v>
      </c>
      <c r="L5566" t="s">
        <v>26</v>
      </c>
      <c r="N5566" t="s">
        <v>24</v>
      </c>
    </row>
    <row r="5567" spans="1:14" x14ac:dyDescent="0.25">
      <c r="A5567" t="s">
        <v>95</v>
      </c>
      <c r="B5567" t="s">
        <v>96</v>
      </c>
      <c r="C5567" t="s">
        <v>97</v>
      </c>
      <c r="D5567" t="s">
        <v>21</v>
      </c>
      <c r="E5567">
        <v>98233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43318</v>
      </c>
      <c r="L5567" t="s">
        <v>26</v>
      </c>
      <c r="N5567" t="s">
        <v>24</v>
      </c>
    </row>
    <row r="5568" spans="1:14" x14ac:dyDescent="0.25">
      <c r="A5568" t="s">
        <v>9624</v>
      </c>
      <c r="B5568" t="s">
        <v>9625</v>
      </c>
      <c r="C5568" t="s">
        <v>81</v>
      </c>
      <c r="D5568" t="s">
        <v>21</v>
      </c>
      <c r="E5568">
        <v>99212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43318</v>
      </c>
      <c r="L5568" t="s">
        <v>26</v>
      </c>
      <c r="N5568" t="s">
        <v>24</v>
      </c>
    </row>
    <row r="5569" spans="1:14" x14ac:dyDescent="0.25">
      <c r="A5569" t="s">
        <v>9626</v>
      </c>
      <c r="B5569" t="s">
        <v>9627</v>
      </c>
      <c r="C5569" t="s">
        <v>9579</v>
      </c>
      <c r="D5569" t="s">
        <v>21</v>
      </c>
      <c r="E5569">
        <v>98612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43318</v>
      </c>
      <c r="L5569" t="s">
        <v>26</v>
      </c>
      <c r="N5569" t="s">
        <v>24</v>
      </c>
    </row>
    <row r="5570" spans="1:14" x14ac:dyDescent="0.25">
      <c r="A5570" t="s">
        <v>9628</v>
      </c>
      <c r="B5570" t="s">
        <v>9629</v>
      </c>
      <c r="C5570" t="s">
        <v>9630</v>
      </c>
      <c r="D5570" t="s">
        <v>21</v>
      </c>
      <c r="E5570">
        <v>98647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43318</v>
      </c>
      <c r="L5570" t="s">
        <v>26</v>
      </c>
      <c r="N5570" t="s">
        <v>24</v>
      </c>
    </row>
    <row r="5571" spans="1:14" x14ac:dyDescent="0.25">
      <c r="A5571" t="s">
        <v>356</v>
      </c>
      <c r="B5571" t="s">
        <v>820</v>
      </c>
      <c r="C5571" t="s">
        <v>108</v>
      </c>
      <c r="D5571" t="s">
        <v>21</v>
      </c>
      <c r="E5571">
        <v>98201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43318</v>
      </c>
      <c r="L5571" t="s">
        <v>26</v>
      </c>
      <c r="N5571" t="s">
        <v>24</v>
      </c>
    </row>
    <row r="5572" spans="1:14" x14ac:dyDescent="0.25">
      <c r="A5572" t="s">
        <v>316</v>
      </c>
      <c r="B5572" t="s">
        <v>6131</v>
      </c>
      <c r="C5572" t="s">
        <v>886</v>
      </c>
      <c r="D5572" t="s">
        <v>21</v>
      </c>
      <c r="E5572">
        <v>98223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43318</v>
      </c>
      <c r="L5572" t="s">
        <v>26</v>
      </c>
      <c r="N5572" t="s">
        <v>24</v>
      </c>
    </row>
    <row r="5573" spans="1:14" x14ac:dyDescent="0.25">
      <c r="A5573" t="s">
        <v>356</v>
      </c>
      <c r="B5573" t="s">
        <v>672</v>
      </c>
      <c r="C5573" t="s">
        <v>97</v>
      </c>
      <c r="D5573" t="s">
        <v>21</v>
      </c>
      <c r="E5573">
        <v>98233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43318</v>
      </c>
      <c r="L5573" t="s">
        <v>26</v>
      </c>
      <c r="N5573" t="s">
        <v>24</v>
      </c>
    </row>
    <row r="5574" spans="1:14" x14ac:dyDescent="0.25">
      <c r="A5574" t="s">
        <v>511</v>
      </c>
      <c r="B5574" t="s">
        <v>512</v>
      </c>
      <c r="C5574" t="s">
        <v>101</v>
      </c>
      <c r="D5574" t="s">
        <v>21</v>
      </c>
      <c r="E5574">
        <v>98284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43318</v>
      </c>
      <c r="L5574" t="s">
        <v>26</v>
      </c>
      <c r="N5574" t="s">
        <v>24</v>
      </c>
    </row>
    <row r="5575" spans="1:14" x14ac:dyDescent="0.25">
      <c r="A5575" t="s">
        <v>9631</v>
      </c>
      <c r="B5575" t="s">
        <v>9632</v>
      </c>
      <c r="C5575" t="s">
        <v>101</v>
      </c>
      <c r="D5575" t="s">
        <v>21</v>
      </c>
      <c r="E5575">
        <v>98284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43318</v>
      </c>
      <c r="L5575" t="s">
        <v>26</v>
      </c>
      <c r="N5575" t="s">
        <v>24</v>
      </c>
    </row>
    <row r="5576" spans="1:14" x14ac:dyDescent="0.25">
      <c r="A5576" t="s">
        <v>61</v>
      </c>
      <c r="B5576" t="s">
        <v>62</v>
      </c>
      <c r="C5576" t="s">
        <v>37</v>
      </c>
      <c r="D5576" t="s">
        <v>21</v>
      </c>
      <c r="E5576">
        <v>99336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43318</v>
      </c>
      <c r="L5576" t="s">
        <v>26</v>
      </c>
      <c r="N5576" t="s">
        <v>24</v>
      </c>
    </row>
    <row r="5577" spans="1:14" x14ac:dyDescent="0.25">
      <c r="A5577" t="s">
        <v>9633</v>
      </c>
      <c r="B5577" t="s">
        <v>9634</v>
      </c>
      <c r="C5577" t="s">
        <v>9635</v>
      </c>
      <c r="D5577" t="s">
        <v>21</v>
      </c>
      <c r="E5577">
        <v>98640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43318</v>
      </c>
      <c r="L5577" t="s">
        <v>26</v>
      </c>
      <c r="N5577" t="s">
        <v>24</v>
      </c>
    </row>
    <row r="5578" spans="1:14" x14ac:dyDescent="0.25">
      <c r="A5578" t="s">
        <v>9636</v>
      </c>
      <c r="B5578" t="s">
        <v>9637</v>
      </c>
      <c r="C5578" t="s">
        <v>81</v>
      </c>
      <c r="D5578" t="s">
        <v>21</v>
      </c>
      <c r="E5578">
        <v>99206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43318</v>
      </c>
      <c r="L5578" t="s">
        <v>26</v>
      </c>
      <c r="N5578" t="s">
        <v>24</v>
      </c>
    </row>
    <row r="5579" spans="1:14" x14ac:dyDescent="0.25">
      <c r="A5579" t="s">
        <v>6045</v>
      </c>
      <c r="B5579" t="s">
        <v>6046</v>
      </c>
      <c r="C5579" t="s">
        <v>34</v>
      </c>
      <c r="D5579" t="s">
        <v>21</v>
      </c>
      <c r="E5579">
        <v>98682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43318</v>
      </c>
      <c r="L5579" t="s">
        <v>26</v>
      </c>
      <c r="N5579" t="s">
        <v>24</v>
      </c>
    </row>
    <row r="5580" spans="1:14" x14ac:dyDescent="0.25">
      <c r="A5580" t="s">
        <v>831</v>
      </c>
      <c r="B5580" t="s">
        <v>832</v>
      </c>
      <c r="C5580" t="s">
        <v>833</v>
      </c>
      <c r="D5580" t="s">
        <v>21</v>
      </c>
      <c r="E5580">
        <v>98284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43318</v>
      </c>
      <c r="L5580" t="s">
        <v>26</v>
      </c>
      <c r="N5580" t="s">
        <v>24</v>
      </c>
    </row>
    <row r="5581" spans="1:14" x14ac:dyDescent="0.25">
      <c r="A5581" t="s">
        <v>9638</v>
      </c>
      <c r="B5581" t="s">
        <v>9639</v>
      </c>
      <c r="C5581" t="s">
        <v>261</v>
      </c>
      <c r="D5581" t="s">
        <v>21</v>
      </c>
      <c r="E5581">
        <v>99224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43318</v>
      </c>
      <c r="L5581" t="s">
        <v>26</v>
      </c>
      <c r="N5581" t="s">
        <v>24</v>
      </c>
    </row>
    <row r="5582" spans="1:14" x14ac:dyDescent="0.25">
      <c r="A5582" t="s">
        <v>3845</v>
      </c>
      <c r="B5582" t="s">
        <v>9640</v>
      </c>
      <c r="C5582" t="s">
        <v>81</v>
      </c>
      <c r="D5582" t="s">
        <v>21</v>
      </c>
      <c r="E5582">
        <v>99206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43318</v>
      </c>
      <c r="L5582" t="s">
        <v>26</v>
      </c>
      <c r="N5582" t="s">
        <v>24</v>
      </c>
    </row>
    <row r="5583" spans="1:14" x14ac:dyDescent="0.25">
      <c r="A5583" t="s">
        <v>9641</v>
      </c>
      <c r="B5583" t="s">
        <v>9642</v>
      </c>
      <c r="C5583" t="s">
        <v>20</v>
      </c>
      <c r="D5583" t="s">
        <v>21</v>
      </c>
      <c r="E5583">
        <v>98103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43318</v>
      </c>
      <c r="L5583" t="s">
        <v>26</v>
      </c>
      <c r="N5583" t="s">
        <v>24</v>
      </c>
    </row>
    <row r="5584" spans="1:14" x14ac:dyDescent="0.25">
      <c r="A5584" t="s">
        <v>2783</v>
      </c>
      <c r="B5584" t="s">
        <v>2784</v>
      </c>
      <c r="C5584" t="s">
        <v>37</v>
      </c>
      <c r="D5584" t="s">
        <v>21</v>
      </c>
      <c r="E5584">
        <v>99337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43318</v>
      </c>
      <c r="L5584" t="s">
        <v>26</v>
      </c>
      <c r="N5584" t="s">
        <v>24</v>
      </c>
    </row>
    <row r="5585" spans="1:14" x14ac:dyDescent="0.25">
      <c r="A5585" t="s">
        <v>2783</v>
      </c>
      <c r="B5585" t="s">
        <v>9643</v>
      </c>
      <c r="C5585" t="s">
        <v>1328</v>
      </c>
      <c r="D5585" t="s">
        <v>21</v>
      </c>
      <c r="E5585">
        <v>99004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43318</v>
      </c>
      <c r="L5585" t="s">
        <v>26</v>
      </c>
      <c r="N5585" t="s">
        <v>24</v>
      </c>
    </row>
    <row r="5586" spans="1:14" x14ac:dyDescent="0.25">
      <c r="A5586" t="s">
        <v>9644</v>
      </c>
      <c r="B5586" t="s">
        <v>9645</v>
      </c>
      <c r="C5586" t="s">
        <v>9579</v>
      </c>
      <c r="D5586" t="s">
        <v>21</v>
      </c>
      <c r="E5586">
        <v>98612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43318</v>
      </c>
      <c r="L5586" t="s">
        <v>26</v>
      </c>
      <c r="N5586" t="s">
        <v>24</v>
      </c>
    </row>
    <row r="5587" spans="1:14" x14ac:dyDescent="0.25">
      <c r="A5587" t="s">
        <v>9646</v>
      </c>
      <c r="B5587" t="s">
        <v>9647</v>
      </c>
      <c r="C5587" t="s">
        <v>81</v>
      </c>
      <c r="D5587" t="s">
        <v>21</v>
      </c>
      <c r="E5587">
        <v>99206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43318</v>
      </c>
      <c r="L5587" t="s">
        <v>26</v>
      </c>
      <c r="N5587" t="s">
        <v>24</v>
      </c>
    </row>
    <row r="5588" spans="1:14" x14ac:dyDescent="0.25">
      <c r="A5588" t="s">
        <v>9648</v>
      </c>
      <c r="B5588" t="s">
        <v>6700</v>
      </c>
      <c r="C5588" t="s">
        <v>81</v>
      </c>
      <c r="D5588" t="s">
        <v>21</v>
      </c>
      <c r="E5588">
        <v>99206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43318</v>
      </c>
      <c r="L5588" t="s">
        <v>26</v>
      </c>
      <c r="N5588" t="s">
        <v>24</v>
      </c>
    </row>
    <row r="5589" spans="1:14" x14ac:dyDescent="0.25">
      <c r="A5589" t="s">
        <v>9649</v>
      </c>
      <c r="B5589" t="s">
        <v>9650</v>
      </c>
      <c r="C5589" t="s">
        <v>227</v>
      </c>
      <c r="D5589" t="s">
        <v>21</v>
      </c>
      <c r="E5589">
        <v>98225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43318</v>
      </c>
      <c r="L5589" t="s">
        <v>26</v>
      </c>
      <c r="N5589" t="s">
        <v>24</v>
      </c>
    </row>
    <row r="5590" spans="1:14" x14ac:dyDescent="0.25">
      <c r="A5590" t="s">
        <v>6701</v>
      </c>
      <c r="B5590" t="s">
        <v>9651</v>
      </c>
      <c r="C5590" t="s">
        <v>87</v>
      </c>
      <c r="D5590" t="s">
        <v>21</v>
      </c>
      <c r="E5590">
        <v>99011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43318</v>
      </c>
      <c r="L5590" t="s">
        <v>26</v>
      </c>
      <c r="N5590" t="s">
        <v>24</v>
      </c>
    </row>
    <row r="5591" spans="1:14" x14ac:dyDescent="0.25">
      <c r="A5591" t="s">
        <v>71</v>
      </c>
      <c r="B5591" t="s">
        <v>100</v>
      </c>
      <c r="C5591" t="s">
        <v>101</v>
      </c>
      <c r="D5591" t="s">
        <v>21</v>
      </c>
      <c r="E5591">
        <v>98284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43318</v>
      </c>
      <c r="L5591" t="s">
        <v>26</v>
      </c>
      <c r="N5591" t="s">
        <v>24</v>
      </c>
    </row>
    <row r="5592" spans="1:14" x14ac:dyDescent="0.25">
      <c r="A5592" t="s">
        <v>9652</v>
      </c>
      <c r="B5592" t="s">
        <v>9653</v>
      </c>
      <c r="C5592" t="s">
        <v>20</v>
      </c>
      <c r="D5592" t="s">
        <v>21</v>
      </c>
      <c r="E5592">
        <v>98103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43318</v>
      </c>
      <c r="L5592" t="s">
        <v>26</v>
      </c>
      <c r="N5592" t="s">
        <v>24</v>
      </c>
    </row>
    <row r="5593" spans="1:14" x14ac:dyDescent="0.25">
      <c r="A5593" t="s">
        <v>5660</v>
      </c>
      <c r="B5593" t="s">
        <v>5661</v>
      </c>
      <c r="C5593" t="s">
        <v>34</v>
      </c>
      <c r="D5593" t="s">
        <v>21</v>
      </c>
      <c r="E5593">
        <v>98661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43318</v>
      </c>
      <c r="L5593" t="s">
        <v>26</v>
      </c>
      <c r="N5593" t="s">
        <v>24</v>
      </c>
    </row>
    <row r="5594" spans="1:14" x14ac:dyDescent="0.25">
      <c r="A5594" t="s">
        <v>9654</v>
      </c>
      <c r="B5594" t="s">
        <v>9655</v>
      </c>
      <c r="C5594" t="s">
        <v>9635</v>
      </c>
      <c r="D5594" t="s">
        <v>21</v>
      </c>
      <c r="E5594">
        <v>98640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43318</v>
      </c>
      <c r="L5594" t="s">
        <v>26</v>
      </c>
      <c r="N5594" t="s">
        <v>24</v>
      </c>
    </row>
    <row r="5595" spans="1:14" x14ac:dyDescent="0.25">
      <c r="A5595" t="s">
        <v>9656</v>
      </c>
      <c r="B5595" t="s">
        <v>9657</v>
      </c>
      <c r="C5595" t="s">
        <v>283</v>
      </c>
      <c r="D5595" t="s">
        <v>21</v>
      </c>
      <c r="E5595">
        <v>98466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43318</v>
      </c>
      <c r="L5595" t="s">
        <v>26</v>
      </c>
      <c r="N5595" t="s">
        <v>24</v>
      </c>
    </row>
    <row r="5596" spans="1:14" x14ac:dyDescent="0.25">
      <c r="A5596" t="s">
        <v>9658</v>
      </c>
      <c r="B5596" t="s">
        <v>9659</v>
      </c>
      <c r="C5596" t="s">
        <v>9635</v>
      </c>
      <c r="D5596" t="s">
        <v>21</v>
      </c>
      <c r="E5596">
        <v>98640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43318</v>
      </c>
      <c r="L5596" t="s">
        <v>26</v>
      </c>
      <c r="N5596" t="s">
        <v>24</v>
      </c>
    </row>
    <row r="5597" spans="1:14" x14ac:dyDescent="0.25">
      <c r="A5597" t="s">
        <v>9660</v>
      </c>
      <c r="B5597" t="s">
        <v>9661</v>
      </c>
      <c r="C5597" t="s">
        <v>2305</v>
      </c>
      <c r="D5597" t="s">
        <v>21</v>
      </c>
      <c r="E5597">
        <v>98644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43318</v>
      </c>
      <c r="L5597" t="s">
        <v>26</v>
      </c>
      <c r="N5597" t="s">
        <v>24</v>
      </c>
    </row>
    <row r="5598" spans="1:14" x14ac:dyDescent="0.25">
      <c r="A5598" t="s">
        <v>9662</v>
      </c>
      <c r="B5598" t="s">
        <v>9663</v>
      </c>
      <c r="C5598" t="s">
        <v>81</v>
      </c>
      <c r="D5598" t="s">
        <v>21</v>
      </c>
      <c r="E5598">
        <v>99206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43318</v>
      </c>
      <c r="L5598" t="s">
        <v>26</v>
      </c>
      <c r="N5598" t="s">
        <v>24</v>
      </c>
    </row>
    <row r="5599" spans="1:14" x14ac:dyDescent="0.25">
      <c r="A5599" t="s">
        <v>77</v>
      </c>
      <c r="B5599" t="s">
        <v>147</v>
      </c>
      <c r="C5599" t="s">
        <v>34</v>
      </c>
      <c r="D5599" t="s">
        <v>21</v>
      </c>
      <c r="E5599">
        <v>98684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43318</v>
      </c>
      <c r="L5599" t="s">
        <v>26</v>
      </c>
      <c r="N5599" t="s">
        <v>24</v>
      </c>
    </row>
    <row r="5600" spans="1:14" x14ac:dyDescent="0.25">
      <c r="A5600" t="s">
        <v>9664</v>
      </c>
      <c r="B5600" t="s">
        <v>9665</v>
      </c>
      <c r="C5600" t="s">
        <v>2267</v>
      </c>
      <c r="D5600" t="s">
        <v>21</v>
      </c>
      <c r="E5600">
        <v>98631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43318</v>
      </c>
      <c r="L5600" t="s">
        <v>26</v>
      </c>
      <c r="N5600" t="s">
        <v>24</v>
      </c>
    </row>
    <row r="5601" spans="1:14" x14ac:dyDescent="0.25">
      <c r="A5601" t="s">
        <v>556</v>
      </c>
      <c r="B5601" t="s">
        <v>6056</v>
      </c>
      <c r="C5601" t="s">
        <v>886</v>
      </c>
      <c r="D5601" t="s">
        <v>21</v>
      </c>
      <c r="E5601">
        <v>98223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43318</v>
      </c>
      <c r="L5601" t="s">
        <v>26</v>
      </c>
      <c r="N5601" t="s">
        <v>24</v>
      </c>
    </row>
    <row r="5602" spans="1:14" x14ac:dyDescent="0.25">
      <c r="A5602" t="s">
        <v>5923</v>
      </c>
      <c r="B5602" t="s">
        <v>5924</v>
      </c>
      <c r="C5602" t="s">
        <v>209</v>
      </c>
      <c r="D5602" t="s">
        <v>21</v>
      </c>
      <c r="E5602">
        <v>98031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43318</v>
      </c>
      <c r="L5602" t="s">
        <v>26</v>
      </c>
      <c r="N5602" t="s">
        <v>24</v>
      </c>
    </row>
    <row r="5603" spans="1:14" x14ac:dyDescent="0.25">
      <c r="A5603" t="s">
        <v>9666</v>
      </c>
      <c r="B5603" t="s">
        <v>9667</v>
      </c>
      <c r="C5603" t="s">
        <v>81</v>
      </c>
      <c r="D5603" t="s">
        <v>21</v>
      </c>
      <c r="E5603">
        <v>99206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43318</v>
      </c>
      <c r="L5603" t="s">
        <v>26</v>
      </c>
      <c r="N5603" t="s">
        <v>24</v>
      </c>
    </row>
    <row r="5604" spans="1:14" x14ac:dyDescent="0.25">
      <c r="A5604" t="s">
        <v>2228</v>
      </c>
      <c r="B5604" t="s">
        <v>5536</v>
      </c>
      <c r="C5604" t="s">
        <v>108</v>
      </c>
      <c r="D5604" t="s">
        <v>21</v>
      </c>
      <c r="E5604">
        <v>98201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43317</v>
      </c>
      <c r="L5604" t="s">
        <v>26</v>
      </c>
      <c r="N5604" t="s">
        <v>24</v>
      </c>
    </row>
    <row r="5605" spans="1:14" x14ac:dyDescent="0.25">
      <c r="A5605" t="s">
        <v>6000</v>
      </c>
      <c r="B5605" t="s">
        <v>9668</v>
      </c>
      <c r="C5605" t="s">
        <v>227</v>
      </c>
      <c r="D5605" t="s">
        <v>21</v>
      </c>
      <c r="E5605">
        <v>98226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43317</v>
      </c>
      <c r="L5605" t="s">
        <v>26</v>
      </c>
      <c r="N5605" t="s">
        <v>24</v>
      </c>
    </row>
    <row r="5606" spans="1:14" x14ac:dyDescent="0.25">
      <c r="A5606" t="s">
        <v>405</v>
      </c>
      <c r="B5606" t="s">
        <v>725</v>
      </c>
      <c r="C5606" t="s">
        <v>293</v>
      </c>
      <c r="D5606" t="s">
        <v>21</v>
      </c>
      <c r="E5606">
        <v>98270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43317</v>
      </c>
      <c r="L5606" t="s">
        <v>26</v>
      </c>
      <c r="N5606" t="s">
        <v>24</v>
      </c>
    </row>
    <row r="5607" spans="1:14" x14ac:dyDescent="0.25">
      <c r="A5607" t="s">
        <v>2222</v>
      </c>
      <c r="B5607" t="s">
        <v>2223</v>
      </c>
      <c r="C5607" t="s">
        <v>97</v>
      </c>
      <c r="D5607" t="s">
        <v>21</v>
      </c>
      <c r="E5607">
        <v>98233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43316</v>
      </c>
      <c r="L5607" t="s">
        <v>26</v>
      </c>
      <c r="N5607" t="s">
        <v>24</v>
      </c>
    </row>
    <row r="5608" spans="1:14" x14ac:dyDescent="0.25">
      <c r="A5608" t="s">
        <v>9669</v>
      </c>
      <c r="B5608" t="s">
        <v>9670</v>
      </c>
      <c r="C5608" t="s">
        <v>261</v>
      </c>
      <c r="D5608" t="s">
        <v>21</v>
      </c>
      <c r="E5608">
        <v>99202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43316</v>
      </c>
      <c r="L5608" t="s">
        <v>26</v>
      </c>
      <c r="N5608" t="s">
        <v>24</v>
      </c>
    </row>
    <row r="5609" spans="1:14" x14ac:dyDescent="0.25">
      <c r="A5609" t="s">
        <v>4946</v>
      </c>
      <c r="B5609" t="s">
        <v>4947</v>
      </c>
      <c r="C5609" t="s">
        <v>87</v>
      </c>
      <c r="D5609" t="s">
        <v>21</v>
      </c>
      <c r="E5609">
        <v>99001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43316</v>
      </c>
      <c r="L5609" t="s">
        <v>26</v>
      </c>
      <c r="N5609" t="s">
        <v>24</v>
      </c>
    </row>
    <row r="5610" spans="1:14" x14ac:dyDescent="0.25">
      <c r="A5610" t="s">
        <v>702</v>
      </c>
      <c r="B5610" t="s">
        <v>703</v>
      </c>
      <c r="C5610" t="s">
        <v>101</v>
      </c>
      <c r="D5610" t="s">
        <v>21</v>
      </c>
      <c r="E5610">
        <v>98284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43316</v>
      </c>
      <c r="L5610" t="s">
        <v>26</v>
      </c>
      <c r="N5610" t="s">
        <v>24</v>
      </c>
    </row>
    <row r="5611" spans="1:14" x14ac:dyDescent="0.25">
      <c r="A5611" t="s">
        <v>9671</v>
      </c>
      <c r="B5611" t="s">
        <v>9672</v>
      </c>
      <c r="C5611" t="s">
        <v>1328</v>
      </c>
      <c r="D5611" t="s">
        <v>21</v>
      </c>
      <c r="E5611">
        <v>99004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43316</v>
      </c>
      <c r="L5611" t="s">
        <v>26</v>
      </c>
      <c r="N5611" t="s">
        <v>24</v>
      </c>
    </row>
    <row r="5612" spans="1:14" x14ac:dyDescent="0.25">
      <c r="A5612" t="s">
        <v>9673</v>
      </c>
      <c r="B5612" t="s">
        <v>9674</v>
      </c>
      <c r="C5612" t="s">
        <v>9675</v>
      </c>
      <c r="D5612" t="s">
        <v>21</v>
      </c>
      <c r="E5612">
        <v>99014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43316</v>
      </c>
      <c r="L5612" t="s">
        <v>26</v>
      </c>
      <c r="N5612" t="s">
        <v>24</v>
      </c>
    </row>
    <row r="5613" spans="1:14" x14ac:dyDescent="0.25">
      <c r="A5613" t="s">
        <v>9676</v>
      </c>
      <c r="B5613" t="s">
        <v>9677</v>
      </c>
      <c r="C5613" t="s">
        <v>1328</v>
      </c>
      <c r="D5613" t="s">
        <v>21</v>
      </c>
      <c r="E5613">
        <v>99004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43316</v>
      </c>
      <c r="L5613" t="s">
        <v>26</v>
      </c>
      <c r="N5613" t="s">
        <v>24</v>
      </c>
    </row>
    <row r="5614" spans="1:14" x14ac:dyDescent="0.25">
      <c r="A5614" t="s">
        <v>9678</v>
      </c>
      <c r="B5614" t="s">
        <v>9679</v>
      </c>
      <c r="C5614" t="s">
        <v>261</v>
      </c>
      <c r="D5614" t="s">
        <v>21</v>
      </c>
      <c r="E5614">
        <v>99224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43316</v>
      </c>
      <c r="L5614" t="s">
        <v>26</v>
      </c>
      <c r="N5614" t="s">
        <v>24</v>
      </c>
    </row>
    <row r="5615" spans="1:14" x14ac:dyDescent="0.25">
      <c r="A5615" t="s">
        <v>9680</v>
      </c>
      <c r="B5615" t="s">
        <v>9681</v>
      </c>
      <c r="C5615" t="s">
        <v>1328</v>
      </c>
      <c r="D5615" t="s">
        <v>21</v>
      </c>
      <c r="E5615">
        <v>99004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43316</v>
      </c>
      <c r="L5615" t="s">
        <v>26</v>
      </c>
      <c r="N5615" t="s">
        <v>24</v>
      </c>
    </row>
    <row r="5616" spans="1:14" x14ac:dyDescent="0.25">
      <c r="A5616" t="s">
        <v>9682</v>
      </c>
      <c r="B5616" t="s">
        <v>9683</v>
      </c>
      <c r="C5616" t="s">
        <v>87</v>
      </c>
      <c r="D5616" t="s">
        <v>21</v>
      </c>
      <c r="E5616">
        <v>99001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43316</v>
      </c>
      <c r="L5616" t="s">
        <v>26</v>
      </c>
      <c r="N5616" t="s">
        <v>24</v>
      </c>
    </row>
    <row r="5617" spans="1:14" x14ac:dyDescent="0.25">
      <c r="A5617" t="s">
        <v>9684</v>
      </c>
      <c r="B5617" t="s">
        <v>9685</v>
      </c>
      <c r="C5617" t="s">
        <v>261</v>
      </c>
      <c r="D5617" t="s">
        <v>21</v>
      </c>
      <c r="E5617">
        <v>99224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43316</v>
      </c>
      <c r="L5617" t="s">
        <v>26</v>
      </c>
      <c r="N5617" t="s">
        <v>24</v>
      </c>
    </row>
    <row r="5618" spans="1:14" x14ac:dyDescent="0.25">
      <c r="A5618" t="s">
        <v>9686</v>
      </c>
      <c r="B5618" t="s">
        <v>9687</v>
      </c>
      <c r="C5618" t="s">
        <v>101</v>
      </c>
      <c r="D5618" t="s">
        <v>21</v>
      </c>
      <c r="E5618">
        <v>98284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43316</v>
      </c>
      <c r="L5618" t="s">
        <v>26</v>
      </c>
      <c r="N5618" t="s">
        <v>24</v>
      </c>
    </row>
    <row r="5619" spans="1:14" x14ac:dyDescent="0.25">
      <c r="A5619" t="s">
        <v>9688</v>
      </c>
      <c r="B5619" t="s">
        <v>2278</v>
      </c>
      <c r="C5619" t="s">
        <v>227</v>
      </c>
      <c r="D5619" t="s">
        <v>21</v>
      </c>
      <c r="E5619">
        <v>98225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43316</v>
      </c>
      <c r="L5619" t="s">
        <v>26</v>
      </c>
      <c r="N5619" t="s">
        <v>24</v>
      </c>
    </row>
    <row r="5620" spans="1:14" x14ac:dyDescent="0.25">
      <c r="A5620" t="s">
        <v>279</v>
      </c>
      <c r="B5620" t="s">
        <v>9689</v>
      </c>
      <c r="C5620" t="s">
        <v>227</v>
      </c>
      <c r="D5620" t="s">
        <v>21</v>
      </c>
      <c r="E5620">
        <v>98225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43316</v>
      </c>
      <c r="L5620" t="s">
        <v>26</v>
      </c>
      <c r="N5620" t="s">
        <v>24</v>
      </c>
    </row>
    <row r="5621" spans="1:14" x14ac:dyDescent="0.25">
      <c r="A5621" t="s">
        <v>9690</v>
      </c>
      <c r="B5621" t="s">
        <v>9691</v>
      </c>
      <c r="C5621" t="s">
        <v>1328</v>
      </c>
      <c r="D5621" t="s">
        <v>21</v>
      </c>
      <c r="E5621">
        <v>99004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43316</v>
      </c>
      <c r="L5621" t="s">
        <v>26</v>
      </c>
      <c r="N5621" t="s">
        <v>24</v>
      </c>
    </row>
    <row r="5622" spans="1:14" x14ac:dyDescent="0.25">
      <c r="A5622" t="s">
        <v>9692</v>
      </c>
      <c r="B5622" t="s">
        <v>9693</v>
      </c>
      <c r="C5622" t="s">
        <v>261</v>
      </c>
      <c r="D5622" t="s">
        <v>21</v>
      </c>
      <c r="E5622">
        <v>99224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43316</v>
      </c>
      <c r="L5622" t="s">
        <v>26</v>
      </c>
      <c r="N5622" t="s">
        <v>24</v>
      </c>
    </row>
    <row r="5623" spans="1:14" x14ac:dyDescent="0.25">
      <c r="A5623" t="s">
        <v>723</v>
      </c>
      <c r="B5623" t="s">
        <v>724</v>
      </c>
      <c r="C5623" t="s">
        <v>101</v>
      </c>
      <c r="D5623" t="s">
        <v>21</v>
      </c>
      <c r="E5623">
        <v>98284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43316</v>
      </c>
      <c r="L5623" t="s">
        <v>26</v>
      </c>
      <c r="N5623" t="s">
        <v>24</v>
      </c>
    </row>
    <row r="5624" spans="1:14" x14ac:dyDescent="0.25">
      <c r="A5624" t="s">
        <v>98</v>
      </c>
      <c r="B5624" t="s">
        <v>2245</v>
      </c>
      <c r="C5624" t="s">
        <v>97</v>
      </c>
      <c r="D5624" t="s">
        <v>21</v>
      </c>
      <c r="E5624">
        <v>98233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43316</v>
      </c>
      <c r="L5624" t="s">
        <v>26</v>
      </c>
      <c r="N5624" t="s">
        <v>24</v>
      </c>
    </row>
    <row r="5625" spans="1:14" x14ac:dyDescent="0.25">
      <c r="A5625" t="s">
        <v>844</v>
      </c>
      <c r="B5625" t="s">
        <v>845</v>
      </c>
      <c r="C5625" t="s">
        <v>101</v>
      </c>
      <c r="D5625" t="s">
        <v>21</v>
      </c>
      <c r="E5625">
        <v>98284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43316</v>
      </c>
      <c r="L5625" t="s">
        <v>26</v>
      </c>
      <c r="N5625" t="s">
        <v>24</v>
      </c>
    </row>
    <row r="5626" spans="1:14" x14ac:dyDescent="0.25">
      <c r="A5626" t="s">
        <v>9694</v>
      </c>
      <c r="B5626" t="s">
        <v>9695</v>
      </c>
      <c r="C5626" t="s">
        <v>1328</v>
      </c>
      <c r="D5626" t="s">
        <v>21</v>
      </c>
      <c r="E5626">
        <v>99004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43316</v>
      </c>
      <c r="L5626" t="s">
        <v>26</v>
      </c>
      <c r="N5626" t="s">
        <v>24</v>
      </c>
    </row>
    <row r="5627" spans="1:14" x14ac:dyDescent="0.25">
      <c r="A5627" t="s">
        <v>3322</v>
      </c>
      <c r="B5627" t="s">
        <v>6831</v>
      </c>
      <c r="C5627" t="s">
        <v>261</v>
      </c>
      <c r="D5627" t="s">
        <v>21</v>
      </c>
      <c r="E5627">
        <v>99224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43316</v>
      </c>
      <c r="L5627" t="s">
        <v>26</v>
      </c>
      <c r="N5627" t="s">
        <v>24</v>
      </c>
    </row>
    <row r="5628" spans="1:14" x14ac:dyDescent="0.25">
      <c r="A5628" t="s">
        <v>9696</v>
      </c>
      <c r="B5628" t="s">
        <v>9697</v>
      </c>
      <c r="C5628" t="s">
        <v>101</v>
      </c>
      <c r="D5628" t="s">
        <v>21</v>
      </c>
      <c r="E5628">
        <v>98284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43316</v>
      </c>
      <c r="L5628" t="s">
        <v>26</v>
      </c>
      <c r="N5628" t="s">
        <v>24</v>
      </c>
    </row>
    <row r="5629" spans="1:14" x14ac:dyDescent="0.25">
      <c r="A5629" t="s">
        <v>85</v>
      </c>
      <c r="B5629" t="s">
        <v>86</v>
      </c>
      <c r="C5629" t="s">
        <v>87</v>
      </c>
      <c r="D5629" t="s">
        <v>21</v>
      </c>
      <c r="E5629">
        <v>99001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43316</v>
      </c>
      <c r="L5629" t="s">
        <v>26</v>
      </c>
      <c r="N5629" t="s">
        <v>24</v>
      </c>
    </row>
    <row r="5630" spans="1:14" x14ac:dyDescent="0.25">
      <c r="A5630" t="s">
        <v>88</v>
      </c>
      <c r="B5630" t="s">
        <v>89</v>
      </c>
      <c r="C5630" t="s">
        <v>87</v>
      </c>
      <c r="D5630" t="s">
        <v>21</v>
      </c>
      <c r="E5630">
        <v>99001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43316</v>
      </c>
      <c r="L5630" t="s">
        <v>26</v>
      </c>
      <c r="N5630" t="s">
        <v>24</v>
      </c>
    </row>
    <row r="5631" spans="1:14" x14ac:dyDescent="0.25">
      <c r="A5631" t="s">
        <v>77</v>
      </c>
      <c r="B5631" t="s">
        <v>9698</v>
      </c>
      <c r="C5631" t="s">
        <v>1328</v>
      </c>
      <c r="D5631" t="s">
        <v>21</v>
      </c>
      <c r="E5631">
        <v>99004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43316</v>
      </c>
      <c r="L5631" t="s">
        <v>26</v>
      </c>
      <c r="N5631" t="s">
        <v>24</v>
      </c>
    </row>
    <row r="5632" spans="1:14" x14ac:dyDescent="0.25">
      <c r="A5632">
        <v>76</v>
      </c>
      <c r="B5632" t="s">
        <v>917</v>
      </c>
      <c r="C5632" t="s">
        <v>20</v>
      </c>
      <c r="D5632" t="s">
        <v>21</v>
      </c>
      <c r="E5632">
        <v>98102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43315</v>
      </c>
      <c r="L5632" t="s">
        <v>26</v>
      </c>
      <c r="N5632" t="s">
        <v>24</v>
      </c>
    </row>
    <row r="5633" spans="1:14" x14ac:dyDescent="0.25">
      <c r="A5633" t="s">
        <v>3875</v>
      </c>
      <c r="B5633" t="s">
        <v>3876</v>
      </c>
      <c r="C5633" t="s">
        <v>1542</v>
      </c>
      <c r="D5633" t="s">
        <v>21</v>
      </c>
      <c r="E5633">
        <v>98362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43315</v>
      </c>
      <c r="L5633" t="s">
        <v>26</v>
      </c>
      <c r="N5633" t="s">
        <v>24</v>
      </c>
    </row>
    <row r="5634" spans="1:14" x14ac:dyDescent="0.25">
      <c r="A5634" t="s">
        <v>918</v>
      </c>
      <c r="B5634" t="s">
        <v>919</v>
      </c>
      <c r="C5634" t="s">
        <v>20</v>
      </c>
      <c r="D5634" t="s">
        <v>21</v>
      </c>
      <c r="E5634">
        <v>98102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43315</v>
      </c>
      <c r="L5634" t="s">
        <v>26</v>
      </c>
      <c r="N5634" t="s">
        <v>24</v>
      </c>
    </row>
    <row r="5635" spans="1:14" x14ac:dyDescent="0.25">
      <c r="A5635" t="s">
        <v>9699</v>
      </c>
      <c r="B5635" t="s">
        <v>9700</v>
      </c>
      <c r="C5635" t="s">
        <v>1887</v>
      </c>
      <c r="D5635" t="s">
        <v>21</v>
      </c>
      <c r="E5635">
        <v>98856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43315</v>
      </c>
      <c r="L5635" t="s">
        <v>26</v>
      </c>
      <c r="N5635" t="s">
        <v>24</v>
      </c>
    </row>
    <row r="5636" spans="1:14" x14ac:dyDescent="0.25">
      <c r="A5636" t="s">
        <v>9701</v>
      </c>
      <c r="B5636" t="s">
        <v>9702</v>
      </c>
      <c r="C5636" t="s">
        <v>9703</v>
      </c>
      <c r="D5636" t="s">
        <v>21</v>
      </c>
      <c r="E5636">
        <v>99116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43315</v>
      </c>
      <c r="L5636" t="s">
        <v>26</v>
      </c>
      <c r="N5636" t="s">
        <v>24</v>
      </c>
    </row>
    <row r="5637" spans="1:14" x14ac:dyDescent="0.25">
      <c r="A5637" t="s">
        <v>4985</v>
      </c>
      <c r="B5637" t="s">
        <v>4986</v>
      </c>
      <c r="C5637" t="s">
        <v>20</v>
      </c>
      <c r="D5637" t="s">
        <v>21</v>
      </c>
      <c r="E5637">
        <v>98134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43315</v>
      </c>
      <c r="L5637" t="s">
        <v>26</v>
      </c>
      <c r="N5637" t="s">
        <v>24</v>
      </c>
    </row>
    <row r="5638" spans="1:14" x14ac:dyDescent="0.25">
      <c r="A5638" t="s">
        <v>9704</v>
      </c>
      <c r="B5638" t="s">
        <v>9705</v>
      </c>
      <c r="C5638" t="s">
        <v>236</v>
      </c>
      <c r="D5638" t="s">
        <v>21</v>
      </c>
      <c r="E5638">
        <v>98467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43315</v>
      </c>
      <c r="L5638" t="s">
        <v>26</v>
      </c>
      <c r="N5638" t="s">
        <v>24</v>
      </c>
    </row>
    <row r="5639" spans="1:14" x14ac:dyDescent="0.25">
      <c r="A5639" t="s">
        <v>9706</v>
      </c>
      <c r="B5639" t="s">
        <v>9707</v>
      </c>
      <c r="C5639" t="s">
        <v>1887</v>
      </c>
      <c r="D5639" t="s">
        <v>21</v>
      </c>
      <c r="E5639">
        <v>98856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43315</v>
      </c>
      <c r="L5639" t="s">
        <v>26</v>
      </c>
      <c r="N5639" t="s">
        <v>24</v>
      </c>
    </row>
    <row r="5640" spans="1:14" x14ac:dyDescent="0.25">
      <c r="A5640" t="s">
        <v>2109</v>
      </c>
      <c r="B5640" t="s">
        <v>9708</v>
      </c>
      <c r="C5640" t="s">
        <v>9703</v>
      </c>
      <c r="D5640" t="s">
        <v>21</v>
      </c>
      <c r="E5640">
        <v>98116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43315</v>
      </c>
      <c r="L5640" t="s">
        <v>26</v>
      </c>
      <c r="N5640" t="s">
        <v>24</v>
      </c>
    </row>
    <row r="5641" spans="1:14" x14ac:dyDescent="0.25">
      <c r="A5641" t="s">
        <v>1208</v>
      </c>
      <c r="B5641" t="s">
        <v>254</v>
      </c>
      <c r="C5641" t="s">
        <v>255</v>
      </c>
      <c r="D5641" t="s">
        <v>21</v>
      </c>
      <c r="E5641">
        <v>98626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43315</v>
      </c>
      <c r="L5641" t="s">
        <v>26</v>
      </c>
      <c r="N5641" t="s">
        <v>24</v>
      </c>
    </row>
    <row r="5642" spans="1:14" x14ac:dyDescent="0.25">
      <c r="A5642" t="s">
        <v>9709</v>
      </c>
      <c r="B5642" t="s">
        <v>9710</v>
      </c>
      <c r="C5642" t="s">
        <v>236</v>
      </c>
      <c r="D5642" t="s">
        <v>21</v>
      </c>
      <c r="E5642">
        <v>98402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43315</v>
      </c>
      <c r="L5642" t="s">
        <v>26</v>
      </c>
      <c r="N5642" t="s">
        <v>24</v>
      </c>
    </row>
    <row r="5643" spans="1:14" x14ac:dyDescent="0.25">
      <c r="A5643" t="s">
        <v>9711</v>
      </c>
      <c r="B5643" t="s">
        <v>9712</v>
      </c>
      <c r="C5643" t="s">
        <v>1887</v>
      </c>
      <c r="D5643" t="s">
        <v>21</v>
      </c>
      <c r="E5643">
        <v>98856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43315</v>
      </c>
      <c r="L5643" t="s">
        <v>26</v>
      </c>
      <c r="N5643" t="s">
        <v>24</v>
      </c>
    </row>
    <row r="5644" spans="1:14" x14ac:dyDescent="0.25">
      <c r="A5644" t="s">
        <v>9713</v>
      </c>
      <c r="B5644" t="s">
        <v>9714</v>
      </c>
      <c r="C5644" t="s">
        <v>3851</v>
      </c>
      <c r="D5644" t="s">
        <v>21</v>
      </c>
      <c r="E5644">
        <v>98862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43315</v>
      </c>
      <c r="L5644" t="s">
        <v>26</v>
      </c>
      <c r="N5644" t="s">
        <v>24</v>
      </c>
    </row>
    <row r="5645" spans="1:14" x14ac:dyDescent="0.25">
      <c r="A5645" t="s">
        <v>9715</v>
      </c>
      <c r="B5645" t="s">
        <v>9716</v>
      </c>
      <c r="C5645" t="s">
        <v>3851</v>
      </c>
      <c r="D5645" t="s">
        <v>21</v>
      </c>
      <c r="E5645">
        <v>98862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43315</v>
      </c>
      <c r="L5645" t="s">
        <v>26</v>
      </c>
      <c r="N5645" t="s">
        <v>24</v>
      </c>
    </row>
    <row r="5646" spans="1:14" x14ac:dyDescent="0.25">
      <c r="A5646" t="s">
        <v>4618</v>
      </c>
      <c r="B5646" t="s">
        <v>4619</v>
      </c>
      <c r="C5646" t="s">
        <v>1542</v>
      </c>
      <c r="D5646" t="s">
        <v>21</v>
      </c>
      <c r="E5646">
        <v>98362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43315</v>
      </c>
      <c r="L5646" t="s">
        <v>26</v>
      </c>
      <c r="N5646" t="s">
        <v>24</v>
      </c>
    </row>
    <row r="5647" spans="1:14" x14ac:dyDescent="0.25">
      <c r="A5647" t="s">
        <v>38</v>
      </c>
      <c r="B5647" t="s">
        <v>39</v>
      </c>
      <c r="C5647" t="s">
        <v>20</v>
      </c>
      <c r="D5647" t="s">
        <v>21</v>
      </c>
      <c r="E5647">
        <v>98106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43314</v>
      </c>
      <c r="L5647" t="s">
        <v>26</v>
      </c>
      <c r="N5647" t="s">
        <v>24</v>
      </c>
    </row>
    <row r="5648" spans="1:14" x14ac:dyDescent="0.25">
      <c r="A5648" t="s">
        <v>507</v>
      </c>
      <c r="B5648" t="s">
        <v>508</v>
      </c>
      <c r="C5648" t="s">
        <v>20</v>
      </c>
      <c r="D5648" t="s">
        <v>21</v>
      </c>
      <c r="E5648">
        <v>98102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43314</v>
      </c>
      <c r="L5648" t="s">
        <v>26</v>
      </c>
      <c r="N5648" t="s">
        <v>24</v>
      </c>
    </row>
    <row r="5649" spans="1:14" x14ac:dyDescent="0.25">
      <c r="A5649" t="s">
        <v>413</v>
      </c>
      <c r="B5649" t="s">
        <v>9722</v>
      </c>
      <c r="C5649" t="s">
        <v>20</v>
      </c>
      <c r="D5649" t="s">
        <v>21</v>
      </c>
      <c r="E5649">
        <v>98101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43314</v>
      </c>
      <c r="L5649" t="s">
        <v>26</v>
      </c>
      <c r="N5649" t="s">
        <v>24</v>
      </c>
    </row>
    <row r="5650" spans="1:14" x14ac:dyDescent="0.25">
      <c r="A5650" t="s">
        <v>955</v>
      </c>
      <c r="B5650" t="s">
        <v>956</v>
      </c>
      <c r="C5650" t="s">
        <v>20</v>
      </c>
      <c r="D5650" t="s">
        <v>21</v>
      </c>
      <c r="E5650">
        <v>98102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43314</v>
      </c>
      <c r="L5650" t="s">
        <v>26</v>
      </c>
      <c r="N5650" t="s">
        <v>24</v>
      </c>
    </row>
    <row r="5651" spans="1:14" x14ac:dyDescent="0.25">
      <c r="A5651" t="s">
        <v>9723</v>
      </c>
      <c r="B5651" t="s">
        <v>9724</v>
      </c>
      <c r="C5651" t="s">
        <v>236</v>
      </c>
      <c r="D5651" t="s">
        <v>21</v>
      </c>
      <c r="E5651">
        <v>98408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43314</v>
      </c>
      <c r="L5651" t="s">
        <v>26</v>
      </c>
      <c r="N5651" t="s">
        <v>24</v>
      </c>
    </row>
    <row r="5652" spans="1:14" x14ac:dyDescent="0.25">
      <c r="A5652" t="s">
        <v>5172</v>
      </c>
      <c r="B5652" t="s">
        <v>5173</v>
      </c>
      <c r="C5652" t="s">
        <v>218</v>
      </c>
      <c r="D5652" t="s">
        <v>21</v>
      </c>
      <c r="E5652">
        <v>98391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43314</v>
      </c>
      <c r="L5652" t="s">
        <v>26</v>
      </c>
      <c r="N5652" t="s">
        <v>24</v>
      </c>
    </row>
    <row r="5653" spans="1:14" x14ac:dyDescent="0.25">
      <c r="A5653" t="s">
        <v>9725</v>
      </c>
      <c r="B5653" t="s">
        <v>9726</v>
      </c>
      <c r="C5653" t="s">
        <v>236</v>
      </c>
      <c r="D5653" t="s">
        <v>21</v>
      </c>
      <c r="E5653">
        <v>98467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43314</v>
      </c>
      <c r="L5653" t="s">
        <v>26</v>
      </c>
      <c r="N5653" t="s">
        <v>24</v>
      </c>
    </row>
    <row r="5654" spans="1:14" x14ac:dyDescent="0.25">
      <c r="A5654" t="s">
        <v>2538</v>
      </c>
      <c r="B5654" t="s">
        <v>2539</v>
      </c>
      <c r="C5654" t="s">
        <v>20</v>
      </c>
      <c r="D5654" t="s">
        <v>21</v>
      </c>
      <c r="E5654">
        <v>98108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43314</v>
      </c>
      <c r="L5654" t="s">
        <v>26</v>
      </c>
      <c r="N5654" t="s">
        <v>24</v>
      </c>
    </row>
    <row r="5655" spans="1:14" x14ac:dyDescent="0.25">
      <c r="A5655" t="s">
        <v>362</v>
      </c>
      <c r="B5655" t="s">
        <v>363</v>
      </c>
      <c r="C5655" t="s">
        <v>20</v>
      </c>
      <c r="D5655" t="s">
        <v>21</v>
      </c>
      <c r="E5655">
        <v>98102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43314</v>
      </c>
      <c r="L5655" t="s">
        <v>26</v>
      </c>
      <c r="N5655" t="s">
        <v>24</v>
      </c>
    </row>
    <row r="5656" spans="1:14" x14ac:dyDescent="0.25">
      <c r="A5656" t="s">
        <v>2103</v>
      </c>
      <c r="B5656" t="s">
        <v>5370</v>
      </c>
      <c r="C5656" t="s">
        <v>286</v>
      </c>
      <c r="D5656" t="s">
        <v>21</v>
      </c>
      <c r="E5656">
        <v>98506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43314</v>
      </c>
      <c r="L5656" t="s">
        <v>26</v>
      </c>
      <c r="N5656" t="s">
        <v>24</v>
      </c>
    </row>
    <row r="5657" spans="1:14" x14ac:dyDescent="0.25">
      <c r="A5657" t="s">
        <v>2105</v>
      </c>
      <c r="B5657" t="s">
        <v>2106</v>
      </c>
      <c r="C5657" t="s">
        <v>165</v>
      </c>
      <c r="D5657" t="s">
        <v>21</v>
      </c>
      <c r="E5657">
        <v>98371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43314</v>
      </c>
      <c r="L5657" t="s">
        <v>26</v>
      </c>
      <c r="N5657" t="s">
        <v>24</v>
      </c>
    </row>
    <row r="5658" spans="1:14" x14ac:dyDescent="0.25">
      <c r="A5658" t="s">
        <v>342</v>
      </c>
      <c r="B5658" t="s">
        <v>476</v>
      </c>
      <c r="C5658" t="s">
        <v>20</v>
      </c>
      <c r="D5658" t="s">
        <v>21</v>
      </c>
      <c r="E5658">
        <v>98106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43314</v>
      </c>
      <c r="L5658" t="s">
        <v>26</v>
      </c>
      <c r="N5658" t="s">
        <v>24</v>
      </c>
    </row>
    <row r="5659" spans="1:14" x14ac:dyDescent="0.25">
      <c r="A5659" t="s">
        <v>858</v>
      </c>
      <c r="B5659" t="s">
        <v>859</v>
      </c>
      <c r="C5659" t="s">
        <v>20</v>
      </c>
      <c r="D5659" t="s">
        <v>21</v>
      </c>
      <c r="E5659">
        <v>98102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43314</v>
      </c>
      <c r="L5659" t="s">
        <v>26</v>
      </c>
      <c r="N5659" t="s">
        <v>24</v>
      </c>
    </row>
    <row r="5660" spans="1:14" x14ac:dyDescent="0.25">
      <c r="A5660" t="s">
        <v>9730</v>
      </c>
      <c r="B5660" t="s">
        <v>9731</v>
      </c>
      <c r="C5660" t="s">
        <v>20</v>
      </c>
      <c r="D5660" t="s">
        <v>21</v>
      </c>
      <c r="E5660">
        <v>98108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43314</v>
      </c>
      <c r="L5660" t="s">
        <v>26</v>
      </c>
      <c r="N5660" t="s">
        <v>24</v>
      </c>
    </row>
    <row r="5661" spans="1:14" x14ac:dyDescent="0.25">
      <c r="A5661" t="s">
        <v>862</v>
      </c>
      <c r="B5661" t="s">
        <v>863</v>
      </c>
      <c r="C5661" t="s">
        <v>20</v>
      </c>
      <c r="D5661" t="s">
        <v>21</v>
      </c>
      <c r="E5661">
        <v>98102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43314</v>
      </c>
      <c r="L5661" t="s">
        <v>26</v>
      </c>
      <c r="N5661" t="s">
        <v>24</v>
      </c>
    </row>
    <row r="5662" spans="1:14" x14ac:dyDescent="0.25">
      <c r="A5662" t="s">
        <v>9732</v>
      </c>
      <c r="B5662" t="s">
        <v>9733</v>
      </c>
      <c r="C5662" t="s">
        <v>236</v>
      </c>
      <c r="D5662" t="s">
        <v>21</v>
      </c>
      <c r="E5662">
        <v>98405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43314</v>
      </c>
      <c r="L5662" t="s">
        <v>26</v>
      </c>
      <c r="N5662" t="s">
        <v>24</v>
      </c>
    </row>
    <row r="5663" spans="1:14" x14ac:dyDescent="0.25">
      <c r="A5663" t="s">
        <v>4478</v>
      </c>
      <c r="B5663" t="s">
        <v>9734</v>
      </c>
      <c r="C5663" t="s">
        <v>236</v>
      </c>
      <c r="D5663" t="s">
        <v>21</v>
      </c>
      <c r="E5663">
        <v>98409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43314</v>
      </c>
      <c r="L5663" t="s">
        <v>26</v>
      </c>
      <c r="N5663" t="s">
        <v>24</v>
      </c>
    </row>
    <row r="5664" spans="1:14" x14ac:dyDescent="0.25">
      <c r="A5664" t="s">
        <v>9736</v>
      </c>
      <c r="B5664" t="s">
        <v>9737</v>
      </c>
      <c r="C5664" t="s">
        <v>1498</v>
      </c>
      <c r="D5664" t="s">
        <v>21</v>
      </c>
      <c r="E5664">
        <v>98335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43314</v>
      </c>
      <c r="L5664" t="s">
        <v>26</v>
      </c>
      <c r="N5664" t="s">
        <v>24</v>
      </c>
    </row>
    <row r="5665" spans="1:14" x14ac:dyDescent="0.25">
      <c r="A5665" t="s">
        <v>937</v>
      </c>
      <c r="B5665" t="s">
        <v>938</v>
      </c>
      <c r="C5665" t="s">
        <v>20</v>
      </c>
      <c r="D5665" t="s">
        <v>21</v>
      </c>
      <c r="E5665">
        <v>98102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43314</v>
      </c>
      <c r="L5665" t="s">
        <v>26</v>
      </c>
      <c r="N5665" t="s">
        <v>24</v>
      </c>
    </row>
    <row r="5666" spans="1:14" x14ac:dyDescent="0.25">
      <c r="A5666" t="s">
        <v>643</v>
      </c>
      <c r="B5666" t="s">
        <v>644</v>
      </c>
      <c r="C5666" t="s">
        <v>20</v>
      </c>
      <c r="D5666" t="s">
        <v>21</v>
      </c>
      <c r="E5666">
        <v>98106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43314</v>
      </c>
      <c r="L5666" t="s">
        <v>26</v>
      </c>
      <c r="N5666" t="s">
        <v>24</v>
      </c>
    </row>
    <row r="5667" spans="1:14" x14ac:dyDescent="0.25">
      <c r="A5667" t="s">
        <v>9740</v>
      </c>
      <c r="B5667" t="s">
        <v>4572</v>
      </c>
      <c r="C5667" t="s">
        <v>555</v>
      </c>
      <c r="D5667" t="s">
        <v>21</v>
      </c>
      <c r="E5667">
        <v>98052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43313</v>
      </c>
      <c r="L5667" t="s">
        <v>26</v>
      </c>
      <c r="N5667" t="s">
        <v>24</v>
      </c>
    </row>
    <row r="5668" spans="1:14" x14ac:dyDescent="0.25">
      <c r="A5668" t="s">
        <v>4575</v>
      </c>
      <c r="B5668" t="s">
        <v>4576</v>
      </c>
      <c r="C5668" t="s">
        <v>555</v>
      </c>
      <c r="D5668" t="s">
        <v>21</v>
      </c>
      <c r="E5668">
        <v>98052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43313</v>
      </c>
      <c r="L5668" t="s">
        <v>26</v>
      </c>
      <c r="N5668" t="s">
        <v>24</v>
      </c>
    </row>
    <row r="5669" spans="1:14" x14ac:dyDescent="0.25">
      <c r="A5669" t="s">
        <v>3670</v>
      </c>
      <c r="B5669" t="s">
        <v>3671</v>
      </c>
      <c r="C5669" t="s">
        <v>555</v>
      </c>
      <c r="D5669" t="s">
        <v>21</v>
      </c>
      <c r="E5669">
        <v>98052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43313</v>
      </c>
      <c r="L5669" t="s">
        <v>26</v>
      </c>
      <c r="N5669" t="s">
        <v>24</v>
      </c>
    </row>
    <row r="5670" spans="1:14" x14ac:dyDescent="0.25">
      <c r="A5670" t="s">
        <v>352</v>
      </c>
      <c r="B5670" t="s">
        <v>3117</v>
      </c>
      <c r="C5670" t="s">
        <v>555</v>
      </c>
      <c r="D5670" t="s">
        <v>21</v>
      </c>
      <c r="E5670">
        <v>98053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43313</v>
      </c>
      <c r="L5670" t="s">
        <v>26</v>
      </c>
      <c r="N5670" t="s">
        <v>24</v>
      </c>
    </row>
    <row r="5671" spans="1:14" x14ac:dyDescent="0.25">
      <c r="A5671" t="s">
        <v>93</v>
      </c>
      <c r="B5671" t="s">
        <v>265</v>
      </c>
      <c r="C5671" t="s">
        <v>266</v>
      </c>
      <c r="D5671" t="s">
        <v>21</v>
      </c>
      <c r="E5671">
        <v>98001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43313</v>
      </c>
      <c r="L5671" t="s">
        <v>26</v>
      </c>
      <c r="N5671" t="s">
        <v>24</v>
      </c>
    </row>
    <row r="5672" spans="1:14" x14ac:dyDescent="0.25">
      <c r="A5672" t="s">
        <v>6336</v>
      </c>
      <c r="B5672" t="s">
        <v>6337</v>
      </c>
      <c r="C5672" t="s">
        <v>266</v>
      </c>
      <c r="D5672" t="s">
        <v>21</v>
      </c>
      <c r="E5672">
        <v>98002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43313</v>
      </c>
      <c r="L5672" t="s">
        <v>26</v>
      </c>
      <c r="N5672" t="s">
        <v>24</v>
      </c>
    </row>
    <row r="5673" spans="1:14" x14ac:dyDescent="0.25">
      <c r="A5673" t="s">
        <v>9742</v>
      </c>
      <c r="B5673" t="s">
        <v>9743</v>
      </c>
      <c r="C5673" t="s">
        <v>266</v>
      </c>
      <c r="D5673" t="s">
        <v>21</v>
      </c>
      <c r="E5673">
        <v>98002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43313</v>
      </c>
      <c r="L5673" t="s">
        <v>26</v>
      </c>
      <c r="N5673" t="s">
        <v>24</v>
      </c>
    </row>
    <row r="5674" spans="1:14" x14ac:dyDescent="0.25">
      <c r="A5674" t="s">
        <v>3453</v>
      </c>
      <c r="B5674" t="s">
        <v>3454</v>
      </c>
      <c r="C5674" t="s">
        <v>555</v>
      </c>
      <c r="D5674" t="s">
        <v>21</v>
      </c>
      <c r="E5674">
        <v>98052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43313</v>
      </c>
      <c r="L5674" t="s">
        <v>26</v>
      </c>
      <c r="N5674" t="s">
        <v>24</v>
      </c>
    </row>
    <row r="5675" spans="1:14" x14ac:dyDescent="0.25">
      <c r="A5675" t="s">
        <v>7341</v>
      </c>
      <c r="B5675" t="s">
        <v>3132</v>
      </c>
      <c r="C5675" t="s">
        <v>555</v>
      </c>
      <c r="D5675" t="s">
        <v>21</v>
      </c>
      <c r="E5675">
        <v>98007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43313</v>
      </c>
      <c r="L5675" t="s">
        <v>26</v>
      </c>
      <c r="N5675" t="s">
        <v>24</v>
      </c>
    </row>
    <row r="5676" spans="1:14" x14ac:dyDescent="0.25">
      <c r="A5676" t="s">
        <v>244</v>
      </c>
      <c r="B5676" t="s">
        <v>3097</v>
      </c>
      <c r="C5676" t="s">
        <v>555</v>
      </c>
      <c r="D5676" t="s">
        <v>21</v>
      </c>
      <c r="E5676">
        <v>98052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43313</v>
      </c>
      <c r="L5676" t="s">
        <v>26</v>
      </c>
      <c r="N5676" t="s">
        <v>24</v>
      </c>
    </row>
    <row r="5677" spans="1:14" x14ac:dyDescent="0.25">
      <c r="A5677" t="s">
        <v>316</v>
      </c>
      <c r="B5677" t="s">
        <v>4283</v>
      </c>
      <c r="C5677" t="s">
        <v>4284</v>
      </c>
      <c r="D5677" t="s">
        <v>21</v>
      </c>
      <c r="E5677">
        <v>98407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43313</v>
      </c>
      <c r="L5677" t="s">
        <v>26</v>
      </c>
      <c r="N5677" t="s">
        <v>24</v>
      </c>
    </row>
    <row r="5678" spans="1:14" x14ac:dyDescent="0.25">
      <c r="A5678" t="s">
        <v>316</v>
      </c>
      <c r="B5678" t="s">
        <v>9744</v>
      </c>
      <c r="C5678" t="s">
        <v>236</v>
      </c>
      <c r="D5678" t="s">
        <v>21</v>
      </c>
      <c r="E5678">
        <v>98408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43313</v>
      </c>
      <c r="L5678" t="s">
        <v>26</v>
      </c>
      <c r="N5678" t="s">
        <v>24</v>
      </c>
    </row>
    <row r="5679" spans="1:14" x14ac:dyDescent="0.25">
      <c r="A5679" t="s">
        <v>316</v>
      </c>
      <c r="B5679" t="s">
        <v>9745</v>
      </c>
      <c r="C5679" t="s">
        <v>266</v>
      </c>
      <c r="D5679" t="s">
        <v>21</v>
      </c>
      <c r="E5679">
        <v>98002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43313</v>
      </c>
      <c r="L5679" t="s">
        <v>26</v>
      </c>
      <c r="N5679" t="s">
        <v>24</v>
      </c>
    </row>
    <row r="5680" spans="1:14" x14ac:dyDescent="0.25">
      <c r="A5680" t="s">
        <v>242</v>
      </c>
      <c r="B5680" t="s">
        <v>636</v>
      </c>
      <c r="C5680" t="s">
        <v>227</v>
      </c>
      <c r="D5680" t="s">
        <v>21</v>
      </c>
      <c r="E5680">
        <v>98227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43313</v>
      </c>
      <c r="L5680" t="s">
        <v>26</v>
      </c>
      <c r="N5680" t="s">
        <v>24</v>
      </c>
    </row>
    <row r="5681" spans="1:14" x14ac:dyDescent="0.25">
      <c r="A5681" t="s">
        <v>3460</v>
      </c>
      <c r="B5681" t="s">
        <v>3461</v>
      </c>
      <c r="C5681" t="s">
        <v>555</v>
      </c>
      <c r="D5681" t="s">
        <v>21</v>
      </c>
      <c r="E5681">
        <v>98052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43313</v>
      </c>
      <c r="L5681" t="s">
        <v>26</v>
      </c>
      <c r="N5681" t="s">
        <v>24</v>
      </c>
    </row>
    <row r="5682" spans="1:14" x14ac:dyDescent="0.25">
      <c r="A5682" t="s">
        <v>6342</v>
      </c>
      <c r="B5682" t="s">
        <v>9746</v>
      </c>
      <c r="C5682" t="s">
        <v>266</v>
      </c>
      <c r="D5682" t="s">
        <v>21</v>
      </c>
      <c r="E5682">
        <v>98002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43313</v>
      </c>
      <c r="L5682" t="s">
        <v>26</v>
      </c>
      <c r="N5682" t="s">
        <v>24</v>
      </c>
    </row>
    <row r="5683" spans="1:14" x14ac:dyDescent="0.25">
      <c r="A5683" t="s">
        <v>683</v>
      </c>
      <c r="B5683" t="s">
        <v>9747</v>
      </c>
      <c r="C5683" t="s">
        <v>236</v>
      </c>
      <c r="D5683" t="s">
        <v>21</v>
      </c>
      <c r="E5683">
        <v>98444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43313</v>
      </c>
      <c r="L5683" t="s">
        <v>26</v>
      </c>
      <c r="N5683" t="s">
        <v>24</v>
      </c>
    </row>
    <row r="5684" spans="1:14" x14ac:dyDescent="0.25">
      <c r="A5684" t="s">
        <v>194</v>
      </c>
      <c r="B5684" t="s">
        <v>9748</v>
      </c>
      <c r="C5684" t="s">
        <v>555</v>
      </c>
      <c r="D5684" t="s">
        <v>21</v>
      </c>
      <c r="E5684">
        <v>98053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43313</v>
      </c>
      <c r="L5684" t="s">
        <v>26</v>
      </c>
      <c r="N5684" t="s">
        <v>24</v>
      </c>
    </row>
    <row r="5685" spans="1:14" x14ac:dyDescent="0.25">
      <c r="A5685" t="s">
        <v>5269</v>
      </c>
      <c r="B5685" t="s">
        <v>9749</v>
      </c>
      <c r="C5685" t="s">
        <v>236</v>
      </c>
      <c r="D5685" t="s">
        <v>21</v>
      </c>
      <c r="E5685">
        <v>98444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43313</v>
      </c>
      <c r="L5685" t="s">
        <v>26</v>
      </c>
      <c r="N5685" t="s">
        <v>24</v>
      </c>
    </row>
    <row r="5686" spans="1:14" x14ac:dyDescent="0.25">
      <c r="A5686" t="s">
        <v>479</v>
      </c>
      <c r="B5686" t="s">
        <v>3471</v>
      </c>
      <c r="C5686" t="s">
        <v>555</v>
      </c>
      <c r="D5686" t="s">
        <v>21</v>
      </c>
      <c r="E5686">
        <v>98052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43313</v>
      </c>
      <c r="L5686" t="s">
        <v>26</v>
      </c>
      <c r="N5686" t="s">
        <v>24</v>
      </c>
    </row>
    <row r="5687" spans="1:14" x14ac:dyDescent="0.25">
      <c r="A5687" t="s">
        <v>2184</v>
      </c>
      <c r="B5687" t="s">
        <v>2185</v>
      </c>
      <c r="C5687" t="s">
        <v>555</v>
      </c>
      <c r="D5687" t="s">
        <v>21</v>
      </c>
      <c r="E5687">
        <v>98052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43313</v>
      </c>
      <c r="L5687" t="s">
        <v>26</v>
      </c>
      <c r="N5687" t="s">
        <v>24</v>
      </c>
    </row>
    <row r="5688" spans="1:14" x14ac:dyDescent="0.25">
      <c r="A5688" t="s">
        <v>5276</v>
      </c>
      <c r="B5688" t="s">
        <v>5277</v>
      </c>
      <c r="C5688" t="s">
        <v>236</v>
      </c>
      <c r="D5688" t="s">
        <v>21</v>
      </c>
      <c r="E5688">
        <v>98405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43313</v>
      </c>
      <c r="L5688" t="s">
        <v>26</v>
      </c>
      <c r="N5688" t="s">
        <v>24</v>
      </c>
    </row>
    <row r="5689" spans="1:14" x14ac:dyDescent="0.25">
      <c r="A5689" t="s">
        <v>77</v>
      </c>
      <c r="B5689" t="s">
        <v>3395</v>
      </c>
      <c r="C5689" t="s">
        <v>555</v>
      </c>
      <c r="D5689" t="s">
        <v>21</v>
      </c>
      <c r="E5689">
        <v>98052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43313</v>
      </c>
      <c r="L5689" t="s">
        <v>26</v>
      </c>
      <c r="N5689" t="s">
        <v>24</v>
      </c>
    </row>
    <row r="5690" spans="1:14" x14ac:dyDescent="0.25">
      <c r="A5690" t="s">
        <v>9750</v>
      </c>
      <c r="B5690" t="s">
        <v>9751</v>
      </c>
      <c r="C5690" t="s">
        <v>236</v>
      </c>
      <c r="D5690" t="s">
        <v>21</v>
      </c>
      <c r="E5690">
        <v>98405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43313</v>
      </c>
      <c r="L5690" t="s">
        <v>26</v>
      </c>
      <c r="N5690" t="s">
        <v>24</v>
      </c>
    </row>
    <row r="5691" spans="1:14" x14ac:dyDescent="0.25">
      <c r="A5691" t="s">
        <v>9752</v>
      </c>
      <c r="B5691" t="s">
        <v>9753</v>
      </c>
      <c r="C5691" t="s">
        <v>555</v>
      </c>
      <c r="D5691" t="s">
        <v>21</v>
      </c>
      <c r="E5691">
        <v>98052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43313</v>
      </c>
      <c r="L5691" t="s">
        <v>26</v>
      </c>
      <c r="N5691" t="s">
        <v>24</v>
      </c>
    </row>
    <row r="5692" spans="1:14" x14ac:dyDescent="0.25">
      <c r="A5692" t="s">
        <v>7309</v>
      </c>
      <c r="B5692" t="s">
        <v>9754</v>
      </c>
      <c r="C5692" t="s">
        <v>215</v>
      </c>
      <c r="D5692" t="s">
        <v>21</v>
      </c>
      <c r="E5692">
        <v>98003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43313</v>
      </c>
      <c r="L5692" t="s">
        <v>26</v>
      </c>
      <c r="N5692" t="s">
        <v>24</v>
      </c>
    </row>
    <row r="5693" spans="1:14" x14ac:dyDescent="0.25">
      <c r="A5693" t="s">
        <v>5346</v>
      </c>
      <c r="B5693" t="s">
        <v>5347</v>
      </c>
      <c r="C5693" t="s">
        <v>236</v>
      </c>
      <c r="D5693" t="s">
        <v>21</v>
      </c>
      <c r="E5693">
        <v>98403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43312</v>
      </c>
      <c r="L5693" t="s">
        <v>26</v>
      </c>
      <c r="N5693" t="s">
        <v>24</v>
      </c>
    </row>
    <row r="5694" spans="1:14" x14ac:dyDescent="0.25">
      <c r="A5694" t="s">
        <v>9755</v>
      </c>
      <c r="B5694" t="s">
        <v>9756</v>
      </c>
      <c r="C5694" t="s">
        <v>236</v>
      </c>
      <c r="D5694" t="s">
        <v>21</v>
      </c>
      <c r="E5694">
        <v>98403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43312</v>
      </c>
      <c r="L5694" t="s">
        <v>26</v>
      </c>
      <c r="N5694" t="s">
        <v>24</v>
      </c>
    </row>
    <row r="5695" spans="1:14" x14ac:dyDescent="0.25">
      <c r="A5695" t="s">
        <v>9757</v>
      </c>
      <c r="B5695" t="s">
        <v>9758</v>
      </c>
      <c r="C5695" t="s">
        <v>614</v>
      </c>
      <c r="D5695" t="s">
        <v>21</v>
      </c>
      <c r="E5695">
        <v>98674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43312</v>
      </c>
      <c r="L5695" t="s">
        <v>26</v>
      </c>
      <c r="N5695" t="s">
        <v>24</v>
      </c>
    </row>
    <row r="5696" spans="1:14" x14ac:dyDescent="0.25">
      <c r="A5696" t="s">
        <v>5350</v>
      </c>
      <c r="B5696" t="s">
        <v>5351</v>
      </c>
      <c r="C5696" t="s">
        <v>236</v>
      </c>
      <c r="D5696" t="s">
        <v>21</v>
      </c>
      <c r="E5696">
        <v>98409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43312</v>
      </c>
      <c r="L5696" t="s">
        <v>26</v>
      </c>
      <c r="N5696" t="s">
        <v>24</v>
      </c>
    </row>
    <row r="5697" spans="1:14" x14ac:dyDescent="0.25">
      <c r="A5697" t="s">
        <v>983</v>
      </c>
      <c r="B5697" t="s">
        <v>984</v>
      </c>
      <c r="C5697" t="s">
        <v>20</v>
      </c>
      <c r="D5697" t="s">
        <v>21</v>
      </c>
      <c r="E5697">
        <v>98104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43312</v>
      </c>
      <c r="L5697" t="s">
        <v>26</v>
      </c>
      <c r="N5697" t="s">
        <v>24</v>
      </c>
    </row>
    <row r="5698" spans="1:14" x14ac:dyDescent="0.25">
      <c r="A5698" t="s">
        <v>9759</v>
      </c>
      <c r="B5698" t="s">
        <v>9760</v>
      </c>
      <c r="C5698" t="s">
        <v>236</v>
      </c>
      <c r="D5698" t="s">
        <v>21</v>
      </c>
      <c r="E5698">
        <v>98408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43312</v>
      </c>
      <c r="L5698" t="s">
        <v>26</v>
      </c>
      <c r="N5698" t="s">
        <v>24</v>
      </c>
    </row>
    <row r="5699" spans="1:14" x14ac:dyDescent="0.25">
      <c r="A5699" t="s">
        <v>9761</v>
      </c>
      <c r="B5699" t="s">
        <v>9762</v>
      </c>
      <c r="C5699" t="s">
        <v>236</v>
      </c>
      <c r="D5699" t="s">
        <v>21</v>
      </c>
      <c r="E5699">
        <v>98444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43312</v>
      </c>
      <c r="L5699" t="s">
        <v>26</v>
      </c>
      <c r="N5699" t="s">
        <v>24</v>
      </c>
    </row>
    <row r="5700" spans="1:14" x14ac:dyDescent="0.25">
      <c r="A5700" t="s">
        <v>9763</v>
      </c>
      <c r="B5700" t="s">
        <v>9764</v>
      </c>
      <c r="C5700" t="s">
        <v>236</v>
      </c>
      <c r="D5700" t="s">
        <v>21</v>
      </c>
      <c r="E5700">
        <v>98444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43312</v>
      </c>
      <c r="L5700" t="s">
        <v>26</v>
      </c>
      <c r="N5700" t="s">
        <v>24</v>
      </c>
    </row>
    <row r="5701" spans="1:14" x14ac:dyDescent="0.25">
      <c r="A5701" t="s">
        <v>9765</v>
      </c>
      <c r="B5701" t="s">
        <v>9766</v>
      </c>
      <c r="C5701" t="s">
        <v>236</v>
      </c>
      <c r="D5701" t="s">
        <v>21</v>
      </c>
      <c r="E5701">
        <v>98418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43312</v>
      </c>
      <c r="L5701" t="s">
        <v>26</v>
      </c>
      <c r="N5701" t="s">
        <v>24</v>
      </c>
    </row>
    <row r="5702" spans="1:14" x14ac:dyDescent="0.25">
      <c r="A5702" t="s">
        <v>444</v>
      </c>
      <c r="B5702" t="s">
        <v>445</v>
      </c>
      <c r="C5702" t="s">
        <v>20</v>
      </c>
      <c r="D5702" t="s">
        <v>21</v>
      </c>
      <c r="E5702">
        <v>98102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43312</v>
      </c>
      <c r="L5702" t="s">
        <v>26</v>
      </c>
      <c r="N5702" t="s">
        <v>24</v>
      </c>
    </row>
    <row r="5703" spans="1:14" x14ac:dyDescent="0.25">
      <c r="A5703" t="s">
        <v>9767</v>
      </c>
      <c r="B5703" t="s">
        <v>9768</v>
      </c>
      <c r="C5703" t="s">
        <v>236</v>
      </c>
      <c r="D5703" t="s">
        <v>21</v>
      </c>
      <c r="E5703">
        <v>98444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43312</v>
      </c>
      <c r="L5703" t="s">
        <v>26</v>
      </c>
      <c r="N5703" t="s">
        <v>24</v>
      </c>
    </row>
    <row r="5704" spans="1:14" x14ac:dyDescent="0.25">
      <c r="A5704" t="s">
        <v>9769</v>
      </c>
      <c r="B5704" t="s">
        <v>9770</v>
      </c>
      <c r="C5704" t="s">
        <v>236</v>
      </c>
      <c r="D5704" t="s">
        <v>21</v>
      </c>
      <c r="E5704">
        <v>98418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43312</v>
      </c>
      <c r="L5704" t="s">
        <v>26</v>
      </c>
      <c r="N5704" t="s">
        <v>24</v>
      </c>
    </row>
    <row r="5705" spans="1:14" x14ac:dyDescent="0.25">
      <c r="A5705" t="s">
        <v>9771</v>
      </c>
      <c r="B5705" t="s">
        <v>9772</v>
      </c>
      <c r="C5705" t="s">
        <v>236</v>
      </c>
      <c r="D5705" t="s">
        <v>21</v>
      </c>
      <c r="E5705">
        <v>98406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43312</v>
      </c>
      <c r="L5705" t="s">
        <v>26</v>
      </c>
      <c r="N5705" t="s">
        <v>24</v>
      </c>
    </row>
    <row r="5706" spans="1:14" x14ac:dyDescent="0.25">
      <c r="A5706" t="s">
        <v>111</v>
      </c>
      <c r="B5706" t="s">
        <v>9773</v>
      </c>
      <c r="C5706" t="s">
        <v>1566</v>
      </c>
      <c r="D5706" t="s">
        <v>21</v>
      </c>
      <c r="E5706">
        <v>98520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43312</v>
      </c>
      <c r="L5706" t="s">
        <v>26</v>
      </c>
      <c r="N5706" t="s">
        <v>24</v>
      </c>
    </row>
    <row r="5707" spans="1:14" x14ac:dyDescent="0.25">
      <c r="A5707" t="s">
        <v>9774</v>
      </c>
      <c r="B5707" t="s">
        <v>9775</v>
      </c>
      <c r="C5707" t="s">
        <v>236</v>
      </c>
      <c r="D5707" t="s">
        <v>21</v>
      </c>
      <c r="E5707">
        <v>98408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43312</v>
      </c>
      <c r="L5707" t="s">
        <v>26</v>
      </c>
      <c r="N5707" t="s">
        <v>24</v>
      </c>
    </row>
    <row r="5708" spans="1:14" x14ac:dyDescent="0.25">
      <c r="A5708" t="s">
        <v>4157</v>
      </c>
      <c r="B5708" t="s">
        <v>4158</v>
      </c>
      <c r="C5708" t="s">
        <v>236</v>
      </c>
      <c r="D5708" t="s">
        <v>21</v>
      </c>
      <c r="E5708">
        <v>98444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43312</v>
      </c>
      <c r="L5708" t="s">
        <v>26</v>
      </c>
      <c r="N5708" t="s">
        <v>24</v>
      </c>
    </row>
    <row r="5709" spans="1:14" x14ac:dyDescent="0.25">
      <c r="A5709" t="s">
        <v>503</v>
      </c>
      <c r="B5709" t="s">
        <v>9776</v>
      </c>
      <c r="C5709" t="s">
        <v>236</v>
      </c>
      <c r="D5709" t="s">
        <v>21</v>
      </c>
      <c r="E5709">
        <v>98405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43312</v>
      </c>
      <c r="L5709" t="s">
        <v>26</v>
      </c>
      <c r="N5709" t="s">
        <v>24</v>
      </c>
    </row>
    <row r="5710" spans="1:14" x14ac:dyDescent="0.25">
      <c r="A5710" t="s">
        <v>503</v>
      </c>
      <c r="B5710" t="s">
        <v>9777</v>
      </c>
      <c r="C5710" t="s">
        <v>236</v>
      </c>
      <c r="D5710" t="s">
        <v>21</v>
      </c>
      <c r="E5710">
        <v>98406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43312</v>
      </c>
      <c r="L5710" t="s">
        <v>26</v>
      </c>
      <c r="N5710" t="s">
        <v>24</v>
      </c>
    </row>
    <row r="5711" spans="1:14" x14ac:dyDescent="0.25">
      <c r="A5711" t="s">
        <v>1922</v>
      </c>
      <c r="B5711" t="s">
        <v>1923</v>
      </c>
      <c r="C5711" t="s">
        <v>227</v>
      </c>
      <c r="D5711" t="s">
        <v>21</v>
      </c>
      <c r="E5711">
        <v>98226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43312</v>
      </c>
      <c r="L5711" t="s">
        <v>26</v>
      </c>
      <c r="N5711" t="s">
        <v>24</v>
      </c>
    </row>
    <row r="5712" spans="1:14" x14ac:dyDescent="0.25">
      <c r="A5712" t="s">
        <v>1275</v>
      </c>
      <c r="B5712" t="s">
        <v>9778</v>
      </c>
      <c r="C5712" t="s">
        <v>236</v>
      </c>
      <c r="D5712" t="s">
        <v>21</v>
      </c>
      <c r="E5712">
        <v>98405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43312</v>
      </c>
      <c r="L5712" t="s">
        <v>26</v>
      </c>
      <c r="N5712" t="s">
        <v>24</v>
      </c>
    </row>
    <row r="5713" spans="1:14" x14ac:dyDescent="0.25">
      <c r="A5713" t="s">
        <v>9779</v>
      </c>
      <c r="B5713" t="s">
        <v>9780</v>
      </c>
      <c r="C5713" t="s">
        <v>236</v>
      </c>
      <c r="D5713" t="s">
        <v>21</v>
      </c>
      <c r="E5713">
        <v>98408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43312</v>
      </c>
      <c r="L5713" t="s">
        <v>26</v>
      </c>
      <c r="N5713" t="s">
        <v>24</v>
      </c>
    </row>
    <row r="5714" spans="1:14" x14ac:dyDescent="0.25">
      <c r="A5714" t="s">
        <v>2560</v>
      </c>
      <c r="B5714" t="s">
        <v>2997</v>
      </c>
      <c r="C5714" t="s">
        <v>224</v>
      </c>
      <c r="D5714" t="s">
        <v>21</v>
      </c>
      <c r="E5714">
        <v>98125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43312</v>
      </c>
      <c r="L5714" t="s">
        <v>26</v>
      </c>
      <c r="N5714" t="s">
        <v>24</v>
      </c>
    </row>
    <row r="5715" spans="1:14" x14ac:dyDescent="0.25">
      <c r="A5715" t="s">
        <v>7337</v>
      </c>
      <c r="B5715" t="s">
        <v>9781</v>
      </c>
      <c r="C5715" t="s">
        <v>236</v>
      </c>
      <c r="D5715" t="s">
        <v>21</v>
      </c>
      <c r="E5715">
        <v>98444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43312</v>
      </c>
      <c r="L5715" t="s">
        <v>26</v>
      </c>
      <c r="N5715" t="s">
        <v>24</v>
      </c>
    </row>
    <row r="5716" spans="1:14" x14ac:dyDescent="0.25">
      <c r="A5716" t="s">
        <v>5145</v>
      </c>
      <c r="B5716" t="s">
        <v>5146</v>
      </c>
      <c r="C5716" t="s">
        <v>236</v>
      </c>
      <c r="D5716" t="s">
        <v>21</v>
      </c>
      <c r="E5716">
        <v>98466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43312</v>
      </c>
      <c r="L5716" t="s">
        <v>26</v>
      </c>
      <c r="N5716" t="s">
        <v>24</v>
      </c>
    </row>
    <row r="5717" spans="1:14" x14ac:dyDescent="0.25">
      <c r="A5717" t="s">
        <v>413</v>
      </c>
      <c r="B5717" t="s">
        <v>9782</v>
      </c>
      <c r="C5717" t="s">
        <v>236</v>
      </c>
      <c r="D5717" t="s">
        <v>21</v>
      </c>
      <c r="E5717">
        <v>98406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43312</v>
      </c>
      <c r="L5717" t="s">
        <v>26</v>
      </c>
      <c r="N5717" t="s">
        <v>24</v>
      </c>
    </row>
    <row r="5718" spans="1:14" x14ac:dyDescent="0.25">
      <c r="A5718" t="s">
        <v>4169</v>
      </c>
      <c r="B5718" t="s">
        <v>9783</v>
      </c>
      <c r="C5718" t="s">
        <v>236</v>
      </c>
      <c r="D5718" t="s">
        <v>21</v>
      </c>
      <c r="E5718">
        <v>98409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43312</v>
      </c>
      <c r="L5718" t="s">
        <v>26</v>
      </c>
      <c r="N5718" t="s">
        <v>24</v>
      </c>
    </row>
    <row r="5719" spans="1:14" x14ac:dyDescent="0.25">
      <c r="A5719" t="s">
        <v>9784</v>
      </c>
      <c r="B5719" t="s">
        <v>9785</v>
      </c>
      <c r="C5719" t="s">
        <v>236</v>
      </c>
      <c r="D5719" t="s">
        <v>21</v>
      </c>
      <c r="E5719">
        <v>98444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43312</v>
      </c>
      <c r="L5719" t="s">
        <v>26</v>
      </c>
      <c r="N5719" t="s">
        <v>24</v>
      </c>
    </row>
    <row r="5720" spans="1:14" x14ac:dyDescent="0.25">
      <c r="A5720" t="s">
        <v>9786</v>
      </c>
      <c r="B5720" t="s">
        <v>9787</v>
      </c>
      <c r="C5720" t="s">
        <v>590</v>
      </c>
      <c r="D5720" t="s">
        <v>21</v>
      </c>
      <c r="E5720">
        <v>98062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43312</v>
      </c>
      <c r="L5720" t="s">
        <v>26</v>
      </c>
      <c r="N5720" t="s">
        <v>24</v>
      </c>
    </row>
    <row r="5721" spans="1:14" x14ac:dyDescent="0.25">
      <c r="A5721" t="s">
        <v>9788</v>
      </c>
      <c r="B5721" t="s">
        <v>9789</v>
      </c>
      <c r="C5721" t="s">
        <v>236</v>
      </c>
      <c r="D5721" t="s">
        <v>21</v>
      </c>
      <c r="E5721">
        <v>98444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43312</v>
      </c>
      <c r="L5721" t="s">
        <v>26</v>
      </c>
      <c r="N5721" t="s">
        <v>24</v>
      </c>
    </row>
    <row r="5722" spans="1:14" x14ac:dyDescent="0.25">
      <c r="A5722" t="s">
        <v>9790</v>
      </c>
      <c r="B5722" t="s">
        <v>9791</v>
      </c>
      <c r="C5722" t="s">
        <v>236</v>
      </c>
      <c r="D5722" t="s">
        <v>21</v>
      </c>
      <c r="E5722">
        <v>98408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43312</v>
      </c>
      <c r="L5722" t="s">
        <v>26</v>
      </c>
      <c r="N5722" t="s">
        <v>24</v>
      </c>
    </row>
    <row r="5723" spans="1:14" x14ac:dyDescent="0.25">
      <c r="A5723" t="s">
        <v>9792</v>
      </c>
      <c r="B5723" t="s">
        <v>9793</v>
      </c>
      <c r="C5723" t="s">
        <v>236</v>
      </c>
      <c r="D5723" t="s">
        <v>21</v>
      </c>
      <c r="E5723">
        <v>98404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43312</v>
      </c>
      <c r="L5723" t="s">
        <v>26</v>
      </c>
      <c r="N5723" t="s">
        <v>24</v>
      </c>
    </row>
    <row r="5724" spans="1:14" x14ac:dyDescent="0.25">
      <c r="A5724" t="s">
        <v>9794</v>
      </c>
      <c r="B5724" t="s">
        <v>9795</v>
      </c>
      <c r="C5724" t="s">
        <v>236</v>
      </c>
      <c r="D5724" t="s">
        <v>21</v>
      </c>
      <c r="E5724">
        <v>98402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43312</v>
      </c>
      <c r="L5724" t="s">
        <v>26</v>
      </c>
      <c r="N5724" t="s">
        <v>24</v>
      </c>
    </row>
    <row r="5725" spans="1:14" x14ac:dyDescent="0.25">
      <c r="A5725" t="s">
        <v>9796</v>
      </c>
      <c r="B5725" t="s">
        <v>9797</v>
      </c>
      <c r="C5725" t="s">
        <v>236</v>
      </c>
      <c r="D5725" t="s">
        <v>21</v>
      </c>
      <c r="E5725">
        <v>98444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43312</v>
      </c>
      <c r="L5725" t="s">
        <v>26</v>
      </c>
      <c r="N5725" t="s">
        <v>24</v>
      </c>
    </row>
    <row r="5726" spans="1:14" x14ac:dyDescent="0.25">
      <c r="A5726" t="s">
        <v>683</v>
      </c>
      <c r="B5726" t="s">
        <v>9798</v>
      </c>
      <c r="C5726" t="s">
        <v>255</v>
      </c>
      <c r="D5726" t="s">
        <v>21</v>
      </c>
      <c r="E5726">
        <v>98626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43312</v>
      </c>
      <c r="L5726" t="s">
        <v>26</v>
      </c>
      <c r="N5726" t="s">
        <v>24</v>
      </c>
    </row>
    <row r="5727" spans="1:14" x14ac:dyDescent="0.25">
      <c r="A5727" t="s">
        <v>4177</v>
      </c>
      <c r="B5727" t="s">
        <v>4178</v>
      </c>
      <c r="C5727" t="s">
        <v>236</v>
      </c>
      <c r="D5727" t="s">
        <v>21</v>
      </c>
      <c r="E5727">
        <v>98444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43312</v>
      </c>
      <c r="L5727" t="s">
        <v>26</v>
      </c>
      <c r="N5727" t="s">
        <v>24</v>
      </c>
    </row>
    <row r="5728" spans="1:14" x14ac:dyDescent="0.25">
      <c r="A5728" t="s">
        <v>98</v>
      </c>
      <c r="B5728" t="s">
        <v>726</v>
      </c>
      <c r="C5728" t="s">
        <v>227</v>
      </c>
      <c r="D5728" t="s">
        <v>21</v>
      </c>
      <c r="E5728">
        <v>98225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43312</v>
      </c>
      <c r="L5728" t="s">
        <v>26</v>
      </c>
      <c r="N5728" t="s">
        <v>24</v>
      </c>
    </row>
    <row r="5729" spans="1:14" x14ac:dyDescent="0.25">
      <c r="A5729" t="s">
        <v>479</v>
      </c>
      <c r="B5729" t="s">
        <v>1706</v>
      </c>
      <c r="C5729" t="s">
        <v>224</v>
      </c>
      <c r="D5729" t="s">
        <v>21</v>
      </c>
      <c r="E5729">
        <v>98155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43312</v>
      </c>
      <c r="L5729" t="s">
        <v>26</v>
      </c>
      <c r="N5729" t="s">
        <v>24</v>
      </c>
    </row>
    <row r="5730" spans="1:14" x14ac:dyDescent="0.25">
      <c r="A5730" t="s">
        <v>3290</v>
      </c>
      <c r="B5730" t="s">
        <v>3291</v>
      </c>
      <c r="C5730" t="s">
        <v>227</v>
      </c>
      <c r="D5730" t="s">
        <v>21</v>
      </c>
      <c r="E5730">
        <v>98226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43312</v>
      </c>
      <c r="L5730" t="s">
        <v>26</v>
      </c>
      <c r="N5730" t="s">
        <v>24</v>
      </c>
    </row>
    <row r="5731" spans="1:14" x14ac:dyDescent="0.25">
      <c r="A5731" t="s">
        <v>197</v>
      </c>
      <c r="B5731" t="s">
        <v>198</v>
      </c>
      <c r="C5731" t="s">
        <v>199</v>
      </c>
      <c r="D5731" t="s">
        <v>21</v>
      </c>
      <c r="E5731">
        <v>98326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43312</v>
      </c>
      <c r="L5731" t="s">
        <v>26</v>
      </c>
      <c r="N5731" t="s">
        <v>24</v>
      </c>
    </row>
    <row r="5732" spans="1:14" x14ac:dyDescent="0.25">
      <c r="A5732" t="s">
        <v>9799</v>
      </c>
      <c r="B5732" t="s">
        <v>9800</v>
      </c>
      <c r="C5732" t="s">
        <v>236</v>
      </c>
      <c r="D5732" t="s">
        <v>21</v>
      </c>
      <c r="E5732">
        <v>98405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43312</v>
      </c>
      <c r="L5732" t="s">
        <v>26</v>
      </c>
      <c r="N5732" t="s">
        <v>24</v>
      </c>
    </row>
    <row r="5733" spans="1:14" x14ac:dyDescent="0.25">
      <c r="A5733" t="s">
        <v>3866</v>
      </c>
      <c r="B5733" t="s">
        <v>3867</v>
      </c>
      <c r="C5733" t="s">
        <v>3835</v>
      </c>
      <c r="D5733" t="s">
        <v>21</v>
      </c>
      <c r="E5733">
        <v>98045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43312</v>
      </c>
      <c r="L5733" t="s">
        <v>26</v>
      </c>
      <c r="N5733" t="s">
        <v>24</v>
      </c>
    </row>
    <row r="5734" spans="1:14" x14ac:dyDescent="0.25">
      <c r="A5734" t="s">
        <v>488</v>
      </c>
      <c r="B5734" t="s">
        <v>489</v>
      </c>
      <c r="C5734" t="s">
        <v>20</v>
      </c>
      <c r="D5734" t="s">
        <v>21</v>
      </c>
      <c r="E5734">
        <v>98102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43312</v>
      </c>
      <c r="L5734" t="s">
        <v>26</v>
      </c>
      <c r="N5734" t="s">
        <v>24</v>
      </c>
    </row>
    <row r="5735" spans="1:14" x14ac:dyDescent="0.25">
      <c r="A5735" t="s">
        <v>2251</v>
      </c>
      <c r="B5735" t="s">
        <v>2252</v>
      </c>
      <c r="C5735" t="s">
        <v>224</v>
      </c>
      <c r="D5735" t="s">
        <v>21</v>
      </c>
      <c r="E5735">
        <v>98155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43311</v>
      </c>
      <c r="L5735" t="s">
        <v>26</v>
      </c>
      <c r="N5735" t="s">
        <v>24</v>
      </c>
    </row>
    <row r="5736" spans="1:14" x14ac:dyDescent="0.25">
      <c r="A5736" t="s">
        <v>969</v>
      </c>
      <c r="B5736" t="s">
        <v>970</v>
      </c>
      <c r="C5736" t="s">
        <v>463</v>
      </c>
      <c r="D5736" t="s">
        <v>21</v>
      </c>
      <c r="E5736">
        <v>98632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43311</v>
      </c>
      <c r="L5736" t="s">
        <v>26</v>
      </c>
      <c r="N5736" t="s">
        <v>24</v>
      </c>
    </row>
    <row r="5737" spans="1:14" x14ac:dyDescent="0.25">
      <c r="A5737" t="s">
        <v>973</v>
      </c>
      <c r="B5737" t="s">
        <v>974</v>
      </c>
      <c r="C5737" t="s">
        <v>463</v>
      </c>
      <c r="D5737" t="s">
        <v>21</v>
      </c>
      <c r="E5737">
        <v>98632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43311</v>
      </c>
      <c r="L5737" t="s">
        <v>26</v>
      </c>
      <c r="N5737" t="s">
        <v>24</v>
      </c>
    </row>
    <row r="5738" spans="1:14" x14ac:dyDescent="0.25">
      <c r="A5738" t="s">
        <v>4195</v>
      </c>
      <c r="B5738" t="s">
        <v>974</v>
      </c>
      <c r="C5738" t="s">
        <v>463</v>
      </c>
      <c r="D5738" t="s">
        <v>21</v>
      </c>
      <c r="E5738">
        <v>98632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43311</v>
      </c>
      <c r="L5738" t="s">
        <v>26</v>
      </c>
      <c r="N5738" t="s">
        <v>24</v>
      </c>
    </row>
    <row r="5739" spans="1:14" x14ac:dyDescent="0.25">
      <c r="A5739" t="s">
        <v>2793</v>
      </c>
      <c r="B5739" t="s">
        <v>2794</v>
      </c>
      <c r="C5739" t="s">
        <v>463</v>
      </c>
      <c r="D5739" t="s">
        <v>21</v>
      </c>
      <c r="E5739">
        <v>98632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43311</v>
      </c>
      <c r="L5739" t="s">
        <v>26</v>
      </c>
      <c r="N5739" t="s">
        <v>24</v>
      </c>
    </row>
    <row r="5740" spans="1:14" x14ac:dyDescent="0.25">
      <c r="A5740" t="s">
        <v>2797</v>
      </c>
      <c r="B5740" t="s">
        <v>2798</v>
      </c>
      <c r="C5740" t="s">
        <v>463</v>
      </c>
      <c r="D5740" t="s">
        <v>21</v>
      </c>
      <c r="E5740">
        <v>98632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43311</v>
      </c>
      <c r="L5740" t="s">
        <v>26</v>
      </c>
      <c r="N5740" t="s">
        <v>24</v>
      </c>
    </row>
    <row r="5741" spans="1:14" x14ac:dyDescent="0.25">
      <c r="A5741" t="s">
        <v>615</v>
      </c>
      <c r="B5741" t="s">
        <v>616</v>
      </c>
      <c r="C5741" t="s">
        <v>463</v>
      </c>
      <c r="D5741" t="s">
        <v>21</v>
      </c>
      <c r="E5741">
        <v>98632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43311</v>
      </c>
      <c r="L5741" t="s">
        <v>26</v>
      </c>
      <c r="N5741" t="s">
        <v>24</v>
      </c>
    </row>
    <row r="5742" spans="1:14" x14ac:dyDescent="0.25">
      <c r="A5742" t="s">
        <v>987</v>
      </c>
      <c r="B5742" t="s">
        <v>988</v>
      </c>
      <c r="C5742" t="s">
        <v>463</v>
      </c>
      <c r="D5742" t="s">
        <v>21</v>
      </c>
      <c r="E5742">
        <v>98632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43311</v>
      </c>
      <c r="L5742" t="s">
        <v>26</v>
      </c>
      <c r="N5742" t="s">
        <v>24</v>
      </c>
    </row>
    <row r="5743" spans="1:14" x14ac:dyDescent="0.25">
      <c r="A5743" t="s">
        <v>704</v>
      </c>
      <c r="B5743" t="s">
        <v>705</v>
      </c>
      <c r="C5743" t="s">
        <v>92</v>
      </c>
      <c r="D5743" t="s">
        <v>21</v>
      </c>
      <c r="E5743">
        <v>98273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43311</v>
      </c>
      <c r="L5743" t="s">
        <v>26</v>
      </c>
      <c r="N5743" t="s">
        <v>24</v>
      </c>
    </row>
    <row r="5744" spans="1:14" x14ac:dyDescent="0.25">
      <c r="A5744" t="s">
        <v>9801</v>
      </c>
      <c r="B5744" t="s">
        <v>9802</v>
      </c>
      <c r="C5744" t="s">
        <v>1023</v>
      </c>
      <c r="D5744" t="s">
        <v>21</v>
      </c>
      <c r="E5744">
        <v>98541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43311</v>
      </c>
      <c r="L5744" t="s">
        <v>26</v>
      </c>
      <c r="N5744" t="s">
        <v>24</v>
      </c>
    </row>
    <row r="5745" spans="1:14" x14ac:dyDescent="0.25">
      <c r="A5745" t="s">
        <v>9803</v>
      </c>
      <c r="B5745" t="s">
        <v>9804</v>
      </c>
      <c r="C5745" t="s">
        <v>614</v>
      </c>
      <c r="D5745" t="s">
        <v>21</v>
      </c>
      <c r="E5745">
        <v>98674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43311</v>
      </c>
      <c r="L5745" t="s">
        <v>26</v>
      </c>
      <c r="N5745" t="s">
        <v>24</v>
      </c>
    </row>
    <row r="5746" spans="1:14" x14ac:dyDescent="0.25">
      <c r="A5746" t="s">
        <v>4079</v>
      </c>
      <c r="B5746" t="s">
        <v>4080</v>
      </c>
      <c r="C5746" t="s">
        <v>463</v>
      </c>
      <c r="D5746" t="s">
        <v>21</v>
      </c>
      <c r="E5746">
        <v>98632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43311</v>
      </c>
      <c r="L5746" t="s">
        <v>26</v>
      </c>
      <c r="N5746" t="s">
        <v>24</v>
      </c>
    </row>
    <row r="5747" spans="1:14" x14ac:dyDescent="0.25">
      <c r="A5747" t="s">
        <v>5972</v>
      </c>
      <c r="B5747" t="s">
        <v>5973</v>
      </c>
      <c r="C5747" t="s">
        <v>5974</v>
      </c>
      <c r="D5747" t="s">
        <v>21</v>
      </c>
      <c r="E5747">
        <v>98535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43311</v>
      </c>
      <c r="L5747" t="s">
        <v>26</v>
      </c>
      <c r="N5747" t="s">
        <v>24</v>
      </c>
    </row>
    <row r="5748" spans="1:14" x14ac:dyDescent="0.25">
      <c r="A5748" t="s">
        <v>9805</v>
      </c>
      <c r="B5748" t="s">
        <v>9806</v>
      </c>
      <c r="C5748" t="s">
        <v>1023</v>
      </c>
      <c r="D5748" t="s">
        <v>21</v>
      </c>
      <c r="E5748">
        <v>98541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43311</v>
      </c>
      <c r="L5748" t="s">
        <v>26</v>
      </c>
      <c r="N5748" t="s">
        <v>24</v>
      </c>
    </row>
    <row r="5749" spans="1:14" x14ac:dyDescent="0.25">
      <c r="A5749" t="s">
        <v>997</v>
      </c>
      <c r="B5749" t="s">
        <v>998</v>
      </c>
      <c r="C5749" t="s">
        <v>255</v>
      </c>
      <c r="D5749" t="s">
        <v>21</v>
      </c>
      <c r="E5749">
        <v>98626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43311</v>
      </c>
      <c r="L5749" t="s">
        <v>26</v>
      </c>
      <c r="N5749" t="s">
        <v>24</v>
      </c>
    </row>
    <row r="5750" spans="1:14" x14ac:dyDescent="0.25">
      <c r="A5750" t="s">
        <v>9807</v>
      </c>
      <c r="B5750" t="s">
        <v>9808</v>
      </c>
      <c r="C5750" t="s">
        <v>9809</v>
      </c>
      <c r="D5750" t="s">
        <v>21</v>
      </c>
      <c r="E5750">
        <v>98557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43311</v>
      </c>
      <c r="L5750" t="s">
        <v>26</v>
      </c>
      <c r="N5750" t="s">
        <v>24</v>
      </c>
    </row>
    <row r="5751" spans="1:14" x14ac:dyDescent="0.25">
      <c r="A5751" t="s">
        <v>356</v>
      </c>
      <c r="B5751" t="s">
        <v>1006</v>
      </c>
      <c r="C5751" t="s">
        <v>463</v>
      </c>
      <c r="D5751" t="s">
        <v>21</v>
      </c>
      <c r="E5751">
        <v>98632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43311</v>
      </c>
      <c r="L5751" t="s">
        <v>26</v>
      </c>
      <c r="N5751" t="s">
        <v>24</v>
      </c>
    </row>
    <row r="5752" spans="1:14" x14ac:dyDescent="0.25">
      <c r="A5752" t="s">
        <v>222</v>
      </c>
      <c r="B5752" t="s">
        <v>1717</v>
      </c>
      <c r="C5752" t="s">
        <v>224</v>
      </c>
      <c r="D5752" t="s">
        <v>21</v>
      </c>
      <c r="E5752">
        <v>98133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43311</v>
      </c>
      <c r="L5752" t="s">
        <v>26</v>
      </c>
      <c r="N5752" t="s">
        <v>24</v>
      </c>
    </row>
    <row r="5753" spans="1:14" x14ac:dyDescent="0.25">
      <c r="A5753" t="s">
        <v>9810</v>
      </c>
      <c r="B5753" t="s">
        <v>2596</v>
      </c>
      <c r="C5753" t="s">
        <v>92</v>
      </c>
      <c r="D5753" t="s">
        <v>21</v>
      </c>
      <c r="E5753">
        <v>98273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43311</v>
      </c>
      <c r="L5753" t="s">
        <v>26</v>
      </c>
      <c r="N5753" t="s">
        <v>24</v>
      </c>
    </row>
    <row r="5754" spans="1:14" x14ac:dyDescent="0.25">
      <c r="A5754" t="s">
        <v>9811</v>
      </c>
      <c r="B5754" t="s">
        <v>959</v>
      </c>
      <c r="C5754" t="s">
        <v>255</v>
      </c>
      <c r="D5754" t="s">
        <v>21</v>
      </c>
      <c r="E5754">
        <v>98626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43311</v>
      </c>
      <c r="L5754" t="s">
        <v>26</v>
      </c>
      <c r="N5754" t="s">
        <v>24</v>
      </c>
    </row>
    <row r="5755" spans="1:14" x14ac:dyDescent="0.25">
      <c r="A5755" t="s">
        <v>2810</v>
      </c>
      <c r="B5755" t="s">
        <v>2811</v>
      </c>
      <c r="C5755" t="s">
        <v>463</v>
      </c>
      <c r="D5755" t="s">
        <v>21</v>
      </c>
      <c r="E5755">
        <v>98632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43311</v>
      </c>
      <c r="L5755" t="s">
        <v>26</v>
      </c>
      <c r="N5755" t="s">
        <v>24</v>
      </c>
    </row>
    <row r="5756" spans="1:14" x14ac:dyDescent="0.25">
      <c r="A5756" t="s">
        <v>1026</v>
      </c>
      <c r="B5756" t="s">
        <v>1027</v>
      </c>
      <c r="C5756" t="s">
        <v>255</v>
      </c>
      <c r="D5756" t="s">
        <v>21</v>
      </c>
      <c r="E5756">
        <v>98626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43311</v>
      </c>
      <c r="L5756" t="s">
        <v>26</v>
      </c>
      <c r="N5756" t="s">
        <v>24</v>
      </c>
    </row>
    <row r="5757" spans="1:14" x14ac:dyDescent="0.25">
      <c r="A5757" t="s">
        <v>194</v>
      </c>
      <c r="B5757" t="s">
        <v>1030</v>
      </c>
      <c r="C5757" t="s">
        <v>614</v>
      </c>
      <c r="D5757" t="s">
        <v>21</v>
      </c>
      <c r="E5757">
        <v>98674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43311</v>
      </c>
      <c r="L5757" t="s">
        <v>26</v>
      </c>
      <c r="N5757" t="s">
        <v>24</v>
      </c>
    </row>
    <row r="5758" spans="1:14" x14ac:dyDescent="0.25">
      <c r="A5758" t="s">
        <v>1028</v>
      </c>
      <c r="B5758" t="s">
        <v>1029</v>
      </c>
      <c r="C5758" t="s">
        <v>255</v>
      </c>
      <c r="D5758" t="s">
        <v>21</v>
      </c>
      <c r="E5758">
        <v>98626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43311</v>
      </c>
      <c r="L5758" t="s">
        <v>26</v>
      </c>
      <c r="N5758" t="s">
        <v>24</v>
      </c>
    </row>
    <row r="5759" spans="1:14" x14ac:dyDescent="0.25">
      <c r="A5759" t="s">
        <v>375</v>
      </c>
      <c r="B5759" t="s">
        <v>9812</v>
      </c>
      <c r="C5759" t="s">
        <v>590</v>
      </c>
      <c r="D5759" t="s">
        <v>21</v>
      </c>
      <c r="E5759">
        <v>98065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43311</v>
      </c>
      <c r="L5759" t="s">
        <v>26</v>
      </c>
      <c r="N5759" t="s">
        <v>24</v>
      </c>
    </row>
    <row r="5760" spans="1:14" x14ac:dyDescent="0.25">
      <c r="A5760" t="s">
        <v>4199</v>
      </c>
      <c r="B5760" t="s">
        <v>4200</v>
      </c>
      <c r="C5760" t="s">
        <v>463</v>
      </c>
      <c r="D5760" t="s">
        <v>21</v>
      </c>
      <c r="E5760">
        <v>98632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43311</v>
      </c>
      <c r="L5760" t="s">
        <v>26</v>
      </c>
      <c r="N5760" t="s">
        <v>24</v>
      </c>
    </row>
    <row r="5761" spans="1:14" x14ac:dyDescent="0.25">
      <c r="A5761" t="s">
        <v>2604</v>
      </c>
      <c r="B5761" t="s">
        <v>2605</v>
      </c>
      <c r="C5761" t="s">
        <v>92</v>
      </c>
      <c r="D5761" t="s">
        <v>21</v>
      </c>
      <c r="E5761">
        <v>98273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43311</v>
      </c>
      <c r="L5761" t="s">
        <v>26</v>
      </c>
      <c r="N5761" t="s">
        <v>24</v>
      </c>
    </row>
    <row r="5762" spans="1:14" x14ac:dyDescent="0.25">
      <c r="A5762" t="s">
        <v>1180</v>
      </c>
      <c r="B5762" t="s">
        <v>5580</v>
      </c>
      <c r="C5762" t="s">
        <v>632</v>
      </c>
      <c r="D5762" t="s">
        <v>21</v>
      </c>
      <c r="E5762">
        <v>98037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43311</v>
      </c>
      <c r="L5762" t="s">
        <v>26</v>
      </c>
      <c r="N5762" t="s">
        <v>24</v>
      </c>
    </row>
    <row r="5763" spans="1:14" x14ac:dyDescent="0.25">
      <c r="A5763" t="s">
        <v>9813</v>
      </c>
      <c r="B5763" t="s">
        <v>9814</v>
      </c>
      <c r="C5763" t="s">
        <v>209</v>
      </c>
      <c r="D5763" t="s">
        <v>21</v>
      </c>
      <c r="E5763">
        <v>98032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43311</v>
      </c>
      <c r="L5763" t="s">
        <v>26</v>
      </c>
      <c r="N5763" t="s">
        <v>24</v>
      </c>
    </row>
    <row r="5764" spans="1:14" x14ac:dyDescent="0.25">
      <c r="A5764" t="s">
        <v>2820</v>
      </c>
      <c r="B5764" t="s">
        <v>2821</v>
      </c>
      <c r="C5764" t="s">
        <v>318</v>
      </c>
      <c r="D5764" t="s">
        <v>21</v>
      </c>
      <c r="E5764">
        <v>98625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43311</v>
      </c>
      <c r="L5764" t="s">
        <v>26</v>
      </c>
      <c r="N5764" t="s">
        <v>24</v>
      </c>
    </row>
    <row r="5765" spans="1:14" x14ac:dyDescent="0.25">
      <c r="A5765" t="s">
        <v>4090</v>
      </c>
      <c r="B5765" t="s">
        <v>4091</v>
      </c>
      <c r="C5765" t="s">
        <v>614</v>
      </c>
      <c r="D5765" t="s">
        <v>21</v>
      </c>
      <c r="E5765">
        <v>98674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43311</v>
      </c>
      <c r="L5765" t="s">
        <v>26</v>
      </c>
      <c r="N5765" t="s">
        <v>24</v>
      </c>
    </row>
    <row r="5766" spans="1:14" x14ac:dyDescent="0.25">
      <c r="A5766" t="s">
        <v>9815</v>
      </c>
      <c r="B5766" t="s">
        <v>2819</v>
      </c>
      <c r="C5766" t="s">
        <v>614</v>
      </c>
      <c r="D5766" t="s">
        <v>21</v>
      </c>
      <c r="E5766">
        <v>98674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43311</v>
      </c>
      <c r="L5766" t="s">
        <v>26</v>
      </c>
      <c r="N5766" t="s">
        <v>24</v>
      </c>
    </row>
    <row r="5767" spans="1:14" x14ac:dyDescent="0.25">
      <c r="A5767" t="s">
        <v>9816</v>
      </c>
      <c r="B5767" t="s">
        <v>462</v>
      </c>
      <c r="C5767" t="s">
        <v>463</v>
      </c>
      <c r="D5767" t="s">
        <v>21</v>
      </c>
      <c r="E5767">
        <v>98632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43311</v>
      </c>
      <c r="L5767" t="s">
        <v>26</v>
      </c>
      <c r="N5767" t="s">
        <v>24</v>
      </c>
    </row>
    <row r="5768" spans="1:14" x14ac:dyDescent="0.25">
      <c r="A5768" t="s">
        <v>5985</v>
      </c>
      <c r="B5768" t="s">
        <v>5986</v>
      </c>
      <c r="C5768" t="s">
        <v>1566</v>
      </c>
      <c r="D5768" t="s">
        <v>21</v>
      </c>
      <c r="E5768">
        <v>98520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43311</v>
      </c>
      <c r="L5768" t="s">
        <v>26</v>
      </c>
      <c r="N5768" t="s">
        <v>24</v>
      </c>
    </row>
    <row r="5769" spans="1:14" x14ac:dyDescent="0.25">
      <c r="A5769" t="s">
        <v>2827</v>
      </c>
      <c r="B5769" t="s">
        <v>2828</v>
      </c>
      <c r="C5769" t="s">
        <v>318</v>
      </c>
      <c r="D5769" t="s">
        <v>21</v>
      </c>
      <c r="E5769">
        <v>98625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43311</v>
      </c>
      <c r="L5769" t="s">
        <v>26</v>
      </c>
      <c r="N5769" t="s">
        <v>24</v>
      </c>
    </row>
    <row r="5770" spans="1:14" x14ac:dyDescent="0.25">
      <c r="A5770" t="s">
        <v>77</v>
      </c>
      <c r="B5770" t="s">
        <v>4206</v>
      </c>
      <c r="C5770" t="s">
        <v>614</v>
      </c>
      <c r="D5770" t="s">
        <v>21</v>
      </c>
      <c r="E5770">
        <v>98674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43311</v>
      </c>
      <c r="L5770" t="s">
        <v>26</v>
      </c>
      <c r="N5770" t="s">
        <v>24</v>
      </c>
    </row>
    <row r="5771" spans="1:14" x14ac:dyDescent="0.25">
      <c r="A5771" t="s">
        <v>569</v>
      </c>
      <c r="B5771" t="s">
        <v>2555</v>
      </c>
      <c r="C5771" t="s">
        <v>92</v>
      </c>
      <c r="D5771" t="s">
        <v>21</v>
      </c>
      <c r="E5771">
        <v>98273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43308</v>
      </c>
      <c r="L5771" t="s">
        <v>26</v>
      </c>
      <c r="N5771" t="s">
        <v>24</v>
      </c>
    </row>
    <row r="5772" spans="1:14" x14ac:dyDescent="0.25">
      <c r="A5772" t="s">
        <v>413</v>
      </c>
      <c r="B5772" t="s">
        <v>2082</v>
      </c>
      <c r="C5772" t="s">
        <v>20</v>
      </c>
      <c r="D5772" t="s">
        <v>21</v>
      </c>
      <c r="E5772">
        <v>98164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43308</v>
      </c>
      <c r="L5772" t="s">
        <v>26</v>
      </c>
      <c r="N5772" t="s">
        <v>24</v>
      </c>
    </row>
    <row r="5773" spans="1:14" x14ac:dyDescent="0.25">
      <c r="A5773" t="s">
        <v>1164</v>
      </c>
      <c r="B5773" t="s">
        <v>1165</v>
      </c>
      <c r="C5773" t="s">
        <v>457</v>
      </c>
      <c r="D5773" t="s">
        <v>21</v>
      </c>
      <c r="E5773">
        <v>98377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43308</v>
      </c>
      <c r="L5773" t="s">
        <v>26</v>
      </c>
      <c r="N5773" t="s">
        <v>24</v>
      </c>
    </row>
    <row r="5774" spans="1:14" x14ac:dyDescent="0.25">
      <c r="A5774" t="s">
        <v>9817</v>
      </c>
      <c r="B5774" t="s">
        <v>957</v>
      </c>
      <c r="C5774" t="s">
        <v>151</v>
      </c>
      <c r="D5774" t="s">
        <v>21</v>
      </c>
      <c r="E5774">
        <v>98499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43308</v>
      </c>
      <c r="L5774" t="s">
        <v>26</v>
      </c>
      <c r="N5774" t="s">
        <v>24</v>
      </c>
    </row>
    <row r="5775" spans="1:14" x14ac:dyDescent="0.25">
      <c r="A5775" t="s">
        <v>837</v>
      </c>
      <c r="B5775" t="s">
        <v>838</v>
      </c>
      <c r="C5775" t="s">
        <v>92</v>
      </c>
      <c r="D5775" t="s">
        <v>21</v>
      </c>
      <c r="E5775">
        <v>98273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43308</v>
      </c>
      <c r="L5775" t="s">
        <v>26</v>
      </c>
      <c r="N5775" t="s">
        <v>24</v>
      </c>
    </row>
    <row r="5776" spans="1:14" x14ac:dyDescent="0.25">
      <c r="A5776" t="s">
        <v>2606</v>
      </c>
      <c r="B5776" t="s">
        <v>2607</v>
      </c>
      <c r="C5776" t="s">
        <v>92</v>
      </c>
      <c r="D5776" t="s">
        <v>21</v>
      </c>
      <c r="E5776">
        <v>98273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43308</v>
      </c>
      <c r="L5776" t="s">
        <v>26</v>
      </c>
      <c r="N5776" t="s">
        <v>24</v>
      </c>
    </row>
    <row r="5777" spans="1:14" x14ac:dyDescent="0.25">
      <c r="A5777" t="s">
        <v>9818</v>
      </c>
      <c r="B5777" t="s">
        <v>9819</v>
      </c>
      <c r="C5777" t="s">
        <v>344</v>
      </c>
      <c r="D5777" t="s">
        <v>21</v>
      </c>
      <c r="E5777">
        <v>98570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43308</v>
      </c>
      <c r="L5777" t="s">
        <v>26</v>
      </c>
      <c r="N5777" t="s">
        <v>24</v>
      </c>
    </row>
    <row r="5778" spans="1:14" x14ac:dyDescent="0.25">
      <c r="A5778" t="s">
        <v>9820</v>
      </c>
      <c r="B5778" t="s">
        <v>2601</v>
      </c>
      <c r="C5778" t="s">
        <v>92</v>
      </c>
      <c r="D5778" t="s">
        <v>21</v>
      </c>
      <c r="E5778">
        <v>98273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43308</v>
      </c>
      <c r="L5778" t="s">
        <v>26</v>
      </c>
      <c r="N5778" t="s">
        <v>24</v>
      </c>
    </row>
    <row r="5779" spans="1:14" x14ac:dyDescent="0.25">
      <c r="A5779" t="s">
        <v>6418</v>
      </c>
      <c r="B5779" t="s">
        <v>6419</v>
      </c>
      <c r="C5779" t="s">
        <v>470</v>
      </c>
      <c r="D5779" t="s">
        <v>21</v>
      </c>
      <c r="E5779">
        <v>98166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43308</v>
      </c>
      <c r="L5779" t="s">
        <v>26</v>
      </c>
      <c r="N5779" t="s">
        <v>24</v>
      </c>
    </row>
    <row r="5780" spans="1:14" x14ac:dyDescent="0.25">
      <c r="A5780" t="s">
        <v>9821</v>
      </c>
      <c r="B5780" t="s">
        <v>2589</v>
      </c>
      <c r="C5780" t="s">
        <v>92</v>
      </c>
      <c r="D5780" t="s">
        <v>21</v>
      </c>
      <c r="E5780">
        <v>98273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43308</v>
      </c>
      <c r="L5780" t="s">
        <v>26</v>
      </c>
      <c r="N5780" t="s">
        <v>24</v>
      </c>
    </row>
    <row r="5781" spans="1:14" x14ac:dyDescent="0.25">
      <c r="A5781" t="s">
        <v>556</v>
      </c>
      <c r="B5781" t="s">
        <v>5922</v>
      </c>
      <c r="C5781" t="s">
        <v>209</v>
      </c>
      <c r="D5781" t="s">
        <v>21</v>
      </c>
      <c r="E5781">
        <v>98032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43308</v>
      </c>
      <c r="L5781" t="s">
        <v>26</v>
      </c>
      <c r="N5781" t="s">
        <v>24</v>
      </c>
    </row>
    <row r="5782" spans="1:14" x14ac:dyDescent="0.25">
      <c r="A5782" t="s">
        <v>9822</v>
      </c>
      <c r="B5782" t="s">
        <v>4565</v>
      </c>
      <c r="C5782" t="s">
        <v>555</v>
      </c>
      <c r="D5782" t="s">
        <v>21</v>
      </c>
      <c r="E5782">
        <v>98052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43307</v>
      </c>
      <c r="L5782" t="s">
        <v>26</v>
      </c>
      <c r="N5782" t="s">
        <v>24</v>
      </c>
    </row>
    <row r="5783" spans="1:14" x14ac:dyDescent="0.25">
      <c r="A5783" t="s">
        <v>111</v>
      </c>
      <c r="B5783" t="s">
        <v>5274</v>
      </c>
      <c r="C5783" t="s">
        <v>209</v>
      </c>
      <c r="D5783" t="s">
        <v>21</v>
      </c>
      <c r="E5783">
        <v>98032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43307</v>
      </c>
      <c r="L5783" t="s">
        <v>26</v>
      </c>
      <c r="N5783" t="s">
        <v>24</v>
      </c>
    </row>
    <row r="5784" spans="1:14" x14ac:dyDescent="0.25">
      <c r="A5784" t="s">
        <v>9823</v>
      </c>
      <c r="B5784" t="s">
        <v>446</v>
      </c>
      <c r="C5784" t="s">
        <v>215</v>
      </c>
      <c r="D5784" t="s">
        <v>21</v>
      </c>
      <c r="E5784">
        <v>98003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43307</v>
      </c>
      <c r="L5784" t="s">
        <v>26</v>
      </c>
      <c r="N5784" t="s">
        <v>24</v>
      </c>
    </row>
    <row r="5785" spans="1:14" x14ac:dyDescent="0.25">
      <c r="A5785" t="s">
        <v>569</v>
      </c>
      <c r="B5785" t="s">
        <v>5527</v>
      </c>
      <c r="C5785" t="s">
        <v>309</v>
      </c>
      <c r="D5785" t="s">
        <v>21</v>
      </c>
      <c r="E5785">
        <v>98026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43307</v>
      </c>
      <c r="L5785" t="s">
        <v>26</v>
      </c>
      <c r="N5785" t="s">
        <v>24</v>
      </c>
    </row>
    <row r="5786" spans="1:14" x14ac:dyDescent="0.25">
      <c r="A5786" t="s">
        <v>3130</v>
      </c>
      <c r="B5786" t="s">
        <v>5458</v>
      </c>
      <c r="C5786" t="s">
        <v>266</v>
      </c>
      <c r="D5786" t="s">
        <v>21</v>
      </c>
      <c r="E5786">
        <v>98002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43307</v>
      </c>
      <c r="L5786" t="s">
        <v>26</v>
      </c>
      <c r="N5786" t="s">
        <v>24</v>
      </c>
    </row>
    <row r="5787" spans="1:14" x14ac:dyDescent="0.25">
      <c r="A5787" t="s">
        <v>9824</v>
      </c>
      <c r="B5787" t="s">
        <v>456</v>
      </c>
      <c r="C5787" t="s">
        <v>457</v>
      </c>
      <c r="D5787" t="s">
        <v>21</v>
      </c>
      <c r="E5787">
        <v>98377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43307</v>
      </c>
      <c r="L5787" t="s">
        <v>26</v>
      </c>
      <c r="N5787" t="s">
        <v>24</v>
      </c>
    </row>
    <row r="5788" spans="1:14" x14ac:dyDescent="0.25">
      <c r="A5788" t="s">
        <v>413</v>
      </c>
      <c r="B5788" t="s">
        <v>667</v>
      </c>
      <c r="C5788" t="s">
        <v>20</v>
      </c>
      <c r="D5788" t="s">
        <v>21</v>
      </c>
      <c r="E5788">
        <v>98116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43307</v>
      </c>
      <c r="L5788" t="s">
        <v>26</v>
      </c>
      <c r="N5788" t="s">
        <v>24</v>
      </c>
    </row>
    <row r="5789" spans="1:14" x14ac:dyDescent="0.25">
      <c r="A5789" t="s">
        <v>9825</v>
      </c>
      <c r="B5789" t="s">
        <v>9826</v>
      </c>
      <c r="C5789" t="s">
        <v>1307</v>
      </c>
      <c r="D5789" t="s">
        <v>21</v>
      </c>
      <c r="E5789">
        <v>98361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43307</v>
      </c>
      <c r="L5789" t="s">
        <v>26</v>
      </c>
      <c r="N5789" t="s">
        <v>24</v>
      </c>
    </row>
    <row r="5790" spans="1:14" x14ac:dyDescent="0.25">
      <c r="A5790" t="s">
        <v>273</v>
      </c>
      <c r="B5790" t="s">
        <v>274</v>
      </c>
      <c r="C5790" t="s">
        <v>20</v>
      </c>
      <c r="D5790" t="s">
        <v>21</v>
      </c>
      <c r="E5790">
        <v>98122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43307</v>
      </c>
      <c r="L5790" t="s">
        <v>26</v>
      </c>
      <c r="N5790" t="s">
        <v>24</v>
      </c>
    </row>
    <row r="5791" spans="1:14" x14ac:dyDescent="0.25">
      <c r="A5791" t="s">
        <v>242</v>
      </c>
      <c r="B5791" t="s">
        <v>9827</v>
      </c>
      <c r="C5791" t="s">
        <v>20</v>
      </c>
      <c r="D5791" t="s">
        <v>21</v>
      </c>
      <c r="E5791">
        <v>98108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43307</v>
      </c>
      <c r="L5791" t="s">
        <v>26</v>
      </c>
      <c r="N5791" t="s">
        <v>24</v>
      </c>
    </row>
    <row r="5792" spans="1:14" x14ac:dyDescent="0.25">
      <c r="A5792" t="s">
        <v>4354</v>
      </c>
      <c r="B5792" t="s">
        <v>6162</v>
      </c>
      <c r="C5792" t="s">
        <v>266</v>
      </c>
      <c r="D5792" t="s">
        <v>21</v>
      </c>
      <c r="E5792">
        <v>98002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43307</v>
      </c>
      <c r="L5792" t="s">
        <v>26</v>
      </c>
      <c r="N5792" t="s">
        <v>24</v>
      </c>
    </row>
    <row r="5793" spans="1:14" x14ac:dyDescent="0.25">
      <c r="A5793" t="s">
        <v>2371</v>
      </c>
      <c r="B5793" t="s">
        <v>9828</v>
      </c>
      <c r="C5793" t="s">
        <v>236</v>
      </c>
      <c r="D5793" t="s">
        <v>21</v>
      </c>
      <c r="E5793">
        <v>98409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43307</v>
      </c>
      <c r="L5793" t="s">
        <v>26</v>
      </c>
      <c r="N5793" t="s">
        <v>24</v>
      </c>
    </row>
    <row r="5794" spans="1:14" x14ac:dyDescent="0.25">
      <c r="A5794" t="s">
        <v>466</v>
      </c>
      <c r="B5794" t="s">
        <v>467</v>
      </c>
      <c r="C5794" t="s">
        <v>20</v>
      </c>
      <c r="D5794" t="s">
        <v>21</v>
      </c>
      <c r="E5794">
        <v>98101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43307</v>
      </c>
      <c r="L5794" t="s">
        <v>26</v>
      </c>
      <c r="N5794" t="s">
        <v>24</v>
      </c>
    </row>
    <row r="5795" spans="1:14" x14ac:dyDescent="0.25">
      <c r="A5795" t="s">
        <v>9830</v>
      </c>
      <c r="B5795" t="s">
        <v>9831</v>
      </c>
      <c r="C5795" t="s">
        <v>20</v>
      </c>
      <c r="D5795" t="s">
        <v>21</v>
      </c>
      <c r="E5795">
        <v>98106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43307</v>
      </c>
      <c r="L5795" t="s">
        <v>26</v>
      </c>
      <c r="N5795" t="s">
        <v>24</v>
      </c>
    </row>
    <row r="5796" spans="1:14" x14ac:dyDescent="0.25">
      <c r="A5796" t="s">
        <v>6538</v>
      </c>
      <c r="B5796" t="s">
        <v>6539</v>
      </c>
      <c r="C5796" t="s">
        <v>20</v>
      </c>
      <c r="D5796" t="s">
        <v>21</v>
      </c>
      <c r="E5796">
        <v>98105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43307</v>
      </c>
      <c r="L5796" t="s">
        <v>26</v>
      </c>
      <c r="N5796" t="s">
        <v>24</v>
      </c>
    </row>
    <row r="5797" spans="1:14" x14ac:dyDescent="0.25">
      <c r="A5797" t="s">
        <v>1019</v>
      </c>
      <c r="B5797" t="s">
        <v>1020</v>
      </c>
      <c r="C5797" t="s">
        <v>20</v>
      </c>
      <c r="D5797" t="s">
        <v>21</v>
      </c>
      <c r="E5797">
        <v>98101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43307</v>
      </c>
      <c r="L5797" t="s">
        <v>26</v>
      </c>
      <c r="N5797" t="s">
        <v>24</v>
      </c>
    </row>
    <row r="5798" spans="1:14" x14ac:dyDescent="0.25">
      <c r="A5798" t="s">
        <v>9832</v>
      </c>
      <c r="B5798" t="s">
        <v>9833</v>
      </c>
      <c r="C5798" t="s">
        <v>236</v>
      </c>
      <c r="D5798" t="s">
        <v>21</v>
      </c>
      <c r="E5798">
        <v>98444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43307</v>
      </c>
      <c r="L5798" t="s">
        <v>26</v>
      </c>
      <c r="N5798" t="s">
        <v>24</v>
      </c>
    </row>
    <row r="5799" spans="1:14" x14ac:dyDescent="0.25">
      <c r="A5799" t="s">
        <v>9834</v>
      </c>
      <c r="B5799" t="s">
        <v>9835</v>
      </c>
      <c r="C5799" t="s">
        <v>236</v>
      </c>
      <c r="D5799" t="s">
        <v>21</v>
      </c>
      <c r="E5799">
        <v>98406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43307</v>
      </c>
      <c r="L5799" t="s">
        <v>26</v>
      </c>
      <c r="N5799" t="s">
        <v>24</v>
      </c>
    </row>
    <row r="5800" spans="1:14" x14ac:dyDescent="0.25">
      <c r="A5800" t="s">
        <v>1024</v>
      </c>
      <c r="B5800" t="s">
        <v>1025</v>
      </c>
      <c r="C5800" t="s">
        <v>151</v>
      </c>
      <c r="D5800" t="s">
        <v>21</v>
      </c>
      <c r="E5800">
        <v>98498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43307</v>
      </c>
      <c r="L5800" t="s">
        <v>26</v>
      </c>
      <c r="N5800" t="s">
        <v>24</v>
      </c>
    </row>
    <row r="5801" spans="1:14" x14ac:dyDescent="0.25">
      <c r="A5801" t="s">
        <v>1178</v>
      </c>
      <c r="B5801" t="s">
        <v>1179</v>
      </c>
      <c r="C5801" t="s">
        <v>457</v>
      </c>
      <c r="D5801" t="s">
        <v>21</v>
      </c>
      <c r="E5801">
        <v>98377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43307</v>
      </c>
      <c r="L5801" t="s">
        <v>26</v>
      </c>
      <c r="N5801" t="s">
        <v>24</v>
      </c>
    </row>
    <row r="5802" spans="1:14" x14ac:dyDescent="0.25">
      <c r="A5802" t="s">
        <v>9836</v>
      </c>
      <c r="B5802" t="s">
        <v>9837</v>
      </c>
      <c r="C5802" t="s">
        <v>1307</v>
      </c>
      <c r="D5802" t="s">
        <v>21</v>
      </c>
      <c r="E5802">
        <v>98361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43307</v>
      </c>
      <c r="L5802" t="s">
        <v>26</v>
      </c>
      <c r="N5802" t="s">
        <v>24</v>
      </c>
    </row>
    <row r="5803" spans="1:14" x14ac:dyDescent="0.25">
      <c r="A5803" t="s">
        <v>405</v>
      </c>
      <c r="B5803" t="s">
        <v>6399</v>
      </c>
      <c r="C5803" t="s">
        <v>443</v>
      </c>
      <c r="D5803" t="s">
        <v>21</v>
      </c>
      <c r="E5803">
        <v>98055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43307</v>
      </c>
      <c r="L5803" t="s">
        <v>26</v>
      </c>
      <c r="N5803" t="s">
        <v>24</v>
      </c>
    </row>
    <row r="5804" spans="1:14" x14ac:dyDescent="0.25">
      <c r="A5804" t="s">
        <v>9838</v>
      </c>
      <c r="B5804" t="s">
        <v>9839</v>
      </c>
      <c r="C5804" t="s">
        <v>9840</v>
      </c>
      <c r="D5804" t="s">
        <v>21</v>
      </c>
      <c r="E5804">
        <v>98593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43307</v>
      </c>
      <c r="L5804" t="s">
        <v>26</v>
      </c>
      <c r="N5804" t="s">
        <v>24</v>
      </c>
    </row>
    <row r="5805" spans="1:14" x14ac:dyDescent="0.25">
      <c r="A5805" t="s">
        <v>9841</v>
      </c>
      <c r="B5805" t="s">
        <v>9842</v>
      </c>
      <c r="C5805" t="s">
        <v>344</v>
      </c>
      <c r="D5805" t="s">
        <v>21</v>
      </c>
      <c r="E5805">
        <v>98570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43307</v>
      </c>
      <c r="L5805" t="s">
        <v>26</v>
      </c>
      <c r="N5805" t="s">
        <v>24</v>
      </c>
    </row>
    <row r="5806" spans="1:14" x14ac:dyDescent="0.25">
      <c r="A5806" t="s">
        <v>2389</v>
      </c>
      <c r="B5806" t="s">
        <v>2390</v>
      </c>
      <c r="C5806" t="s">
        <v>151</v>
      </c>
      <c r="D5806" t="s">
        <v>21</v>
      </c>
      <c r="E5806">
        <v>98499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43307</v>
      </c>
      <c r="L5806" t="s">
        <v>26</v>
      </c>
      <c r="N5806" t="s">
        <v>24</v>
      </c>
    </row>
    <row r="5807" spans="1:14" x14ac:dyDescent="0.25">
      <c r="A5807" t="s">
        <v>685</v>
      </c>
      <c r="B5807" t="s">
        <v>1046</v>
      </c>
      <c r="C5807" t="s">
        <v>151</v>
      </c>
      <c r="D5807" t="s">
        <v>21</v>
      </c>
      <c r="E5807">
        <v>98498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43307</v>
      </c>
      <c r="L5807" t="s">
        <v>26</v>
      </c>
      <c r="N5807" t="s">
        <v>24</v>
      </c>
    </row>
    <row r="5808" spans="1:14" x14ac:dyDescent="0.25">
      <c r="A5808" t="s">
        <v>9843</v>
      </c>
      <c r="B5808" t="s">
        <v>9844</v>
      </c>
      <c r="C5808" t="s">
        <v>344</v>
      </c>
      <c r="D5808" t="s">
        <v>21</v>
      </c>
      <c r="E5808">
        <v>98570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43307</v>
      </c>
      <c r="L5808" t="s">
        <v>26</v>
      </c>
      <c r="N5808" t="s">
        <v>24</v>
      </c>
    </row>
    <row r="5809" spans="1:14" x14ac:dyDescent="0.25">
      <c r="A5809" t="s">
        <v>482</v>
      </c>
      <c r="B5809" t="s">
        <v>9845</v>
      </c>
      <c r="C5809" t="s">
        <v>457</v>
      </c>
      <c r="D5809" t="s">
        <v>21</v>
      </c>
      <c r="E5809">
        <v>98377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43307</v>
      </c>
      <c r="L5809" t="s">
        <v>26</v>
      </c>
      <c r="N5809" t="s">
        <v>24</v>
      </c>
    </row>
    <row r="5810" spans="1:14" x14ac:dyDescent="0.25">
      <c r="A5810" t="s">
        <v>975</v>
      </c>
      <c r="B5810" t="s">
        <v>976</v>
      </c>
      <c r="C5810" t="s">
        <v>492</v>
      </c>
      <c r="D5810" t="s">
        <v>21</v>
      </c>
      <c r="E5810">
        <v>98503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43306</v>
      </c>
      <c r="L5810" t="s">
        <v>26</v>
      </c>
      <c r="N5810" t="s">
        <v>24</v>
      </c>
    </row>
    <row r="5811" spans="1:14" x14ac:dyDescent="0.25">
      <c r="A5811" t="s">
        <v>3079</v>
      </c>
      <c r="B5811" t="s">
        <v>3080</v>
      </c>
      <c r="C5811" t="s">
        <v>492</v>
      </c>
      <c r="D5811" t="s">
        <v>21</v>
      </c>
      <c r="E5811">
        <v>98516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43306</v>
      </c>
      <c r="L5811" t="s">
        <v>26</v>
      </c>
      <c r="N5811" t="s">
        <v>24</v>
      </c>
    </row>
    <row r="5812" spans="1:14" x14ac:dyDescent="0.25">
      <c r="A5812" t="s">
        <v>9847</v>
      </c>
      <c r="B5812" t="s">
        <v>2429</v>
      </c>
      <c r="C5812" t="s">
        <v>286</v>
      </c>
      <c r="D5812" t="s">
        <v>21</v>
      </c>
      <c r="E5812">
        <v>98502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43306</v>
      </c>
      <c r="L5812" t="s">
        <v>26</v>
      </c>
      <c r="N5812" t="s">
        <v>24</v>
      </c>
    </row>
    <row r="5813" spans="1:14" x14ac:dyDescent="0.25">
      <c r="A5813" t="s">
        <v>2693</v>
      </c>
      <c r="B5813" t="s">
        <v>2694</v>
      </c>
      <c r="C5813" t="s">
        <v>286</v>
      </c>
      <c r="D5813" t="s">
        <v>21</v>
      </c>
      <c r="E5813">
        <v>98502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43306</v>
      </c>
      <c r="L5813" t="s">
        <v>26</v>
      </c>
      <c r="N5813" t="s">
        <v>24</v>
      </c>
    </row>
    <row r="5814" spans="1:14" x14ac:dyDescent="0.25">
      <c r="A5814" t="s">
        <v>9848</v>
      </c>
      <c r="B5814" t="s">
        <v>9849</v>
      </c>
      <c r="C5814" t="s">
        <v>1675</v>
      </c>
      <c r="D5814" t="s">
        <v>21</v>
      </c>
      <c r="E5814">
        <v>98339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43306</v>
      </c>
      <c r="L5814" t="s">
        <v>26</v>
      </c>
      <c r="N5814" t="s">
        <v>24</v>
      </c>
    </row>
    <row r="5815" spans="1:14" x14ac:dyDescent="0.25">
      <c r="A5815" t="s">
        <v>2418</v>
      </c>
      <c r="B5815" t="s">
        <v>2419</v>
      </c>
      <c r="C5815" t="s">
        <v>286</v>
      </c>
      <c r="D5815" t="s">
        <v>21</v>
      </c>
      <c r="E5815">
        <v>98501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43306</v>
      </c>
      <c r="L5815" t="s">
        <v>26</v>
      </c>
      <c r="N5815" t="s">
        <v>24</v>
      </c>
    </row>
    <row r="5816" spans="1:14" x14ac:dyDescent="0.25">
      <c r="A5816" t="s">
        <v>9850</v>
      </c>
      <c r="B5816" t="s">
        <v>9851</v>
      </c>
      <c r="C5816" t="s">
        <v>9852</v>
      </c>
      <c r="D5816" t="s">
        <v>21</v>
      </c>
      <c r="E5816">
        <v>98585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43306</v>
      </c>
      <c r="L5816" t="s">
        <v>26</v>
      </c>
      <c r="N5816" t="s">
        <v>24</v>
      </c>
    </row>
    <row r="5817" spans="1:14" x14ac:dyDescent="0.25">
      <c r="A5817" t="s">
        <v>2420</v>
      </c>
      <c r="B5817" t="s">
        <v>2421</v>
      </c>
      <c r="C5817" t="s">
        <v>286</v>
      </c>
      <c r="D5817" t="s">
        <v>21</v>
      </c>
      <c r="E5817">
        <v>98502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43306</v>
      </c>
      <c r="L5817" t="s">
        <v>26</v>
      </c>
      <c r="N5817" t="s">
        <v>24</v>
      </c>
    </row>
    <row r="5818" spans="1:14" x14ac:dyDescent="0.25">
      <c r="A5818" t="s">
        <v>4388</v>
      </c>
      <c r="B5818" t="s">
        <v>4389</v>
      </c>
      <c r="C5818" t="s">
        <v>1145</v>
      </c>
      <c r="D5818" t="s">
        <v>21</v>
      </c>
      <c r="E5818">
        <v>98294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43306</v>
      </c>
      <c r="L5818" t="s">
        <v>26</v>
      </c>
      <c r="N5818" t="s">
        <v>24</v>
      </c>
    </row>
    <row r="5819" spans="1:14" x14ac:dyDescent="0.25">
      <c r="A5819" t="s">
        <v>316</v>
      </c>
      <c r="B5819" t="s">
        <v>1007</v>
      </c>
      <c r="C5819" t="s">
        <v>492</v>
      </c>
      <c r="D5819" t="s">
        <v>21</v>
      </c>
      <c r="E5819">
        <v>98503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43306</v>
      </c>
      <c r="L5819" t="s">
        <v>26</v>
      </c>
      <c r="N5819" t="s">
        <v>24</v>
      </c>
    </row>
    <row r="5820" spans="1:14" x14ac:dyDescent="0.25">
      <c r="A5820" t="s">
        <v>7890</v>
      </c>
      <c r="B5820" t="s">
        <v>9853</v>
      </c>
      <c r="C5820" t="s">
        <v>7676</v>
      </c>
      <c r="D5820" t="s">
        <v>21</v>
      </c>
      <c r="E5820">
        <v>98572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43306</v>
      </c>
      <c r="L5820" t="s">
        <v>26</v>
      </c>
      <c r="N5820" t="s">
        <v>24</v>
      </c>
    </row>
    <row r="5821" spans="1:14" x14ac:dyDescent="0.25">
      <c r="A5821" t="s">
        <v>1295</v>
      </c>
      <c r="B5821" t="s">
        <v>2430</v>
      </c>
      <c r="C5821" t="s">
        <v>286</v>
      </c>
      <c r="D5821" t="s">
        <v>21</v>
      </c>
      <c r="E5821">
        <v>98512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43306</v>
      </c>
      <c r="L5821" t="s">
        <v>26</v>
      </c>
      <c r="N5821" t="s">
        <v>24</v>
      </c>
    </row>
    <row r="5822" spans="1:14" x14ac:dyDescent="0.25">
      <c r="A5822" t="s">
        <v>2714</v>
      </c>
      <c r="B5822" t="s">
        <v>2715</v>
      </c>
      <c r="C5822" t="s">
        <v>286</v>
      </c>
      <c r="D5822" t="s">
        <v>21</v>
      </c>
      <c r="E5822">
        <v>98502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43306</v>
      </c>
      <c r="L5822" t="s">
        <v>26</v>
      </c>
      <c r="N5822" t="s">
        <v>24</v>
      </c>
    </row>
    <row r="5823" spans="1:14" x14ac:dyDescent="0.25">
      <c r="A5823" t="s">
        <v>1208</v>
      </c>
      <c r="B5823" t="s">
        <v>1209</v>
      </c>
      <c r="C5823" t="s">
        <v>286</v>
      </c>
      <c r="D5823" t="s">
        <v>21</v>
      </c>
      <c r="E5823">
        <v>98516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43306</v>
      </c>
      <c r="L5823" t="s">
        <v>26</v>
      </c>
      <c r="N5823" t="s">
        <v>24</v>
      </c>
    </row>
    <row r="5824" spans="1:14" x14ac:dyDescent="0.25">
      <c r="A5824" t="s">
        <v>284</v>
      </c>
      <c r="B5824" t="s">
        <v>9854</v>
      </c>
      <c r="C5824" t="s">
        <v>286</v>
      </c>
      <c r="D5824" t="s">
        <v>21</v>
      </c>
      <c r="E5824">
        <v>98506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43306</v>
      </c>
      <c r="L5824" t="s">
        <v>26</v>
      </c>
      <c r="N5824" t="s">
        <v>24</v>
      </c>
    </row>
    <row r="5825" spans="1:14" x14ac:dyDescent="0.25">
      <c r="A5825" t="s">
        <v>1965</v>
      </c>
      <c r="B5825" t="s">
        <v>1966</v>
      </c>
      <c r="C5825" t="s">
        <v>20</v>
      </c>
      <c r="D5825" t="s">
        <v>21</v>
      </c>
      <c r="E5825">
        <v>98112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43306</v>
      </c>
      <c r="L5825" t="s">
        <v>26</v>
      </c>
      <c r="N5825" t="s">
        <v>24</v>
      </c>
    </row>
    <row r="5826" spans="1:14" x14ac:dyDescent="0.25">
      <c r="A5826" t="s">
        <v>2719</v>
      </c>
      <c r="B5826" t="s">
        <v>2720</v>
      </c>
      <c r="C5826" t="s">
        <v>286</v>
      </c>
      <c r="D5826" t="s">
        <v>21</v>
      </c>
      <c r="E5826">
        <v>98501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43306</v>
      </c>
      <c r="L5826" t="s">
        <v>26</v>
      </c>
      <c r="N5826" t="s">
        <v>24</v>
      </c>
    </row>
    <row r="5827" spans="1:14" x14ac:dyDescent="0.25">
      <c r="A5827" t="s">
        <v>2433</v>
      </c>
      <c r="B5827" t="s">
        <v>2434</v>
      </c>
      <c r="C5827" t="s">
        <v>286</v>
      </c>
      <c r="D5827" t="s">
        <v>21</v>
      </c>
      <c r="E5827">
        <v>98501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43306</v>
      </c>
      <c r="L5827" t="s">
        <v>26</v>
      </c>
      <c r="N5827" t="s">
        <v>24</v>
      </c>
    </row>
    <row r="5828" spans="1:14" x14ac:dyDescent="0.25">
      <c r="A5828" t="s">
        <v>6999</v>
      </c>
      <c r="B5828" t="s">
        <v>7000</v>
      </c>
      <c r="C5828" t="s">
        <v>6965</v>
      </c>
      <c r="D5828" t="s">
        <v>21</v>
      </c>
      <c r="E5828">
        <v>98577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43306</v>
      </c>
      <c r="L5828" t="s">
        <v>26</v>
      </c>
      <c r="N5828" t="s">
        <v>24</v>
      </c>
    </row>
    <row r="5829" spans="1:14" x14ac:dyDescent="0.25">
      <c r="A5829" t="s">
        <v>2435</v>
      </c>
      <c r="B5829" t="s">
        <v>2436</v>
      </c>
      <c r="C5829" t="s">
        <v>286</v>
      </c>
      <c r="D5829" t="s">
        <v>21</v>
      </c>
      <c r="E5829">
        <v>98502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43306</v>
      </c>
      <c r="L5829" t="s">
        <v>26</v>
      </c>
      <c r="N5829" t="s">
        <v>24</v>
      </c>
    </row>
    <row r="5830" spans="1:14" x14ac:dyDescent="0.25">
      <c r="A5830" t="s">
        <v>9855</v>
      </c>
      <c r="B5830" t="s">
        <v>9856</v>
      </c>
      <c r="C5830" t="s">
        <v>286</v>
      </c>
      <c r="D5830" t="s">
        <v>21</v>
      </c>
      <c r="E5830">
        <v>98512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43306</v>
      </c>
      <c r="L5830" t="s">
        <v>26</v>
      </c>
      <c r="N5830" t="s">
        <v>24</v>
      </c>
    </row>
    <row r="5831" spans="1:14" x14ac:dyDescent="0.25">
      <c r="A5831" t="s">
        <v>9857</v>
      </c>
      <c r="B5831" t="s">
        <v>9858</v>
      </c>
      <c r="C5831" t="s">
        <v>1691</v>
      </c>
      <c r="D5831" t="s">
        <v>21</v>
      </c>
      <c r="E5831">
        <v>98368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43306</v>
      </c>
      <c r="L5831" t="s">
        <v>26</v>
      </c>
      <c r="N5831" t="s">
        <v>24</v>
      </c>
    </row>
    <row r="5832" spans="1:14" x14ac:dyDescent="0.25">
      <c r="A5832" t="s">
        <v>1212</v>
      </c>
      <c r="B5832" t="s">
        <v>1213</v>
      </c>
      <c r="C5832" t="s">
        <v>286</v>
      </c>
      <c r="D5832" t="s">
        <v>21</v>
      </c>
      <c r="E5832">
        <v>98506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43306</v>
      </c>
      <c r="L5832" t="s">
        <v>26</v>
      </c>
      <c r="N5832" t="s">
        <v>24</v>
      </c>
    </row>
    <row r="5833" spans="1:14" x14ac:dyDescent="0.25">
      <c r="A5833" t="s">
        <v>210</v>
      </c>
      <c r="B5833" t="s">
        <v>211</v>
      </c>
      <c r="C5833" t="s">
        <v>20</v>
      </c>
      <c r="D5833" t="s">
        <v>21</v>
      </c>
      <c r="E5833">
        <v>98106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43306</v>
      </c>
      <c r="L5833" t="s">
        <v>26</v>
      </c>
      <c r="N5833" t="s">
        <v>24</v>
      </c>
    </row>
    <row r="5834" spans="1:14" x14ac:dyDescent="0.25">
      <c r="A5834" t="s">
        <v>2726</v>
      </c>
      <c r="B5834" t="s">
        <v>2727</v>
      </c>
      <c r="C5834" t="s">
        <v>286</v>
      </c>
      <c r="D5834" t="s">
        <v>21</v>
      </c>
      <c r="E5834">
        <v>98502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43306</v>
      </c>
      <c r="L5834" t="s">
        <v>26</v>
      </c>
      <c r="N5834" t="s">
        <v>24</v>
      </c>
    </row>
    <row r="5835" spans="1:14" x14ac:dyDescent="0.25">
      <c r="A5835" t="s">
        <v>9859</v>
      </c>
      <c r="B5835" t="s">
        <v>9860</v>
      </c>
      <c r="C5835" t="s">
        <v>261</v>
      </c>
      <c r="D5835" t="s">
        <v>21</v>
      </c>
      <c r="E5835">
        <v>99218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43305</v>
      </c>
      <c r="L5835" t="s">
        <v>26</v>
      </c>
      <c r="N5835" t="s">
        <v>24</v>
      </c>
    </row>
    <row r="5836" spans="1:14" x14ac:dyDescent="0.25">
      <c r="A5836" t="s">
        <v>3015</v>
      </c>
      <c r="B5836" t="s">
        <v>3016</v>
      </c>
      <c r="C5836" t="s">
        <v>224</v>
      </c>
      <c r="D5836" t="s">
        <v>21</v>
      </c>
      <c r="E5836">
        <v>98133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43305</v>
      </c>
      <c r="L5836" t="s">
        <v>26</v>
      </c>
      <c r="N5836" t="s">
        <v>24</v>
      </c>
    </row>
    <row r="5837" spans="1:14" x14ac:dyDescent="0.25">
      <c r="A5837" t="s">
        <v>9861</v>
      </c>
      <c r="B5837" t="s">
        <v>9862</v>
      </c>
      <c r="C5837" t="s">
        <v>261</v>
      </c>
      <c r="D5837" t="s">
        <v>21</v>
      </c>
      <c r="E5837">
        <v>99208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43305</v>
      </c>
      <c r="L5837" t="s">
        <v>26</v>
      </c>
      <c r="N5837" t="s">
        <v>24</v>
      </c>
    </row>
    <row r="5838" spans="1:14" x14ac:dyDescent="0.25">
      <c r="A5838" t="s">
        <v>111</v>
      </c>
      <c r="B5838" t="s">
        <v>5526</v>
      </c>
      <c r="C5838" t="s">
        <v>632</v>
      </c>
      <c r="D5838" t="s">
        <v>21</v>
      </c>
      <c r="E5838">
        <v>98036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43305</v>
      </c>
      <c r="L5838" t="s">
        <v>26</v>
      </c>
      <c r="N5838" t="s">
        <v>24</v>
      </c>
    </row>
    <row r="5839" spans="1:14" x14ac:dyDescent="0.25">
      <c r="A5839" t="s">
        <v>3521</v>
      </c>
      <c r="B5839" t="s">
        <v>3522</v>
      </c>
      <c r="C5839" t="s">
        <v>34</v>
      </c>
      <c r="D5839" t="s">
        <v>21</v>
      </c>
      <c r="E5839">
        <v>98660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43305</v>
      </c>
      <c r="L5839" t="s">
        <v>26</v>
      </c>
      <c r="N5839" t="s">
        <v>24</v>
      </c>
    </row>
    <row r="5840" spans="1:14" x14ac:dyDescent="0.25">
      <c r="A5840" t="s">
        <v>1589</v>
      </c>
      <c r="B5840" t="s">
        <v>6148</v>
      </c>
      <c r="C5840" t="s">
        <v>215</v>
      </c>
      <c r="D5840" t="s">
        <v>21</v>
      </c>
      <c r="E5840">
        <v>98003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43305</v>
      </c>
      <c r="L5840" t="s">
        <v>26</v>
      </c>
      <c r="N5840" t="s">
        <v>24</v>
      </c>
    </row>
    <row r="5841" spans="1:14" x14ac:dyDescent="0.25">
      <c r="A5841" t="s">
        <v>6031</v>
      </c>
      <c r="B5841" t="s">
        <v>6032</v>
      </c>
      <c r="C5841" t="s">
        <v>6033</v>
      </c>
      <c r="D5841" t="s">
        <v>21</v>
      </c>
      <c r="E5841">
        <v>98251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43305</v>
      </c>
      <c r="L5841" t="s">
        <v>26</v>
      </c>
      <c r="N5841" t="s">
        <v>24</v>
      </c>
    </row>
    <row r="5842" spans="1:14" x14ac:dyDescent="0.25">
      <c r="A5842" t="s">
        <v>9863</v>
      </c>
      <c r="B5842" t="s">
        <v>1100</v>
      </c>
      <c r="C5842" t="s">
        <v>1101</v>
      </c>
      <c r="D5842" t="s">
        <v>21</v>
      </c>
      <c r="E5842">
        <v>98230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43305</v>
      </c>
      <c r="L5842" t="s">
        <v>26</v>
      </c>
      <c r="N5842" t="s">
        <v>24</v>
      </c>
    </row>
    <row r="5843" spans="1:14" x14ac:dyDescent="0.25">
      <c r="A5843" t="s">
        <v>9864</v>
      </c>
      <c r="B5843" t="s">
        <v>9865</v>
      </c>
      <c r="C5843" t="s">
        <v>236</v>
      </c>
      <c r="D5843" t="s">
        <v>21</v>
      </c>
      <c r="E5843">
        <v>98409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43305</v>
      </c>
      <c r="L5843" t="s">
        <v>26</v>
      </c>
      <c r="N5843" t="s">
        <v>24</v>
      </c>
    </row>
    <row r="5844" spans="1:14" x14ac:dyDescent="0.25">
      <c r="A5844" t="s">
        <v>9866</v>
      </c>
      <c r="B5844" t="s">
        <v>9867</v>
      </c>
      <c r="C5844" t="s">
        <v>9868</v>
      </c>
      <c r="D5844" t="s">
        <v>21</v>
      </c>
      <c r="E5844">
        <v>98538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43305</v>
      </c>
      <c r="L5844" t="s">
        <v>26</v>
      </c>
      <c r="N5844" t="s">
        <v>24</v>
      </c>
    </row>
    <row r="5845" spans="1:14" x14ac:dyDescent="0.25">
      <c r="A5845" t="s">
        <v>9869</v>
      </c>
      <c r="B5845" t="s">
        <v>9870</v>
      </c>
      <c r="C5845" t="s">
        <v>9871</v>
      </c>
      <c r="D5845" t="s">
        <v>21</v>
      </c>
      <c r="E5845">
        <v>99009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43305</v>
      </c>
      <c r="L5845" t="s">
        <v>26</v>
      </c>
      <c r="N5845" t="s">
        <v>24</v>
      </c>
    </row>
    <row r="5846" spans="1:14" x14ac:dyDescent="0.25">
      <c r="A5846" t="s">
        <v>6614</v>
      </c>
      <c r="B5846" t="s">
        <v>6615</v>
      </c>
      <c r="C5846" t="s">
        <v>293</v>
      </c>
      <c r="D5846" t="s">
        <v>21</v>
      </c>
      <c r="E5846">
        <v>98270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43305</v>
      </c>
      <c r="L5846" t="s">
        <v>26</v>
      </c>
      <c r="N5846" t="s">
        <v>24</v>
      </c>
    </row>
    <row r="5847" spans="1:14" x14ac:dyDescent="0.25">
      <c r="A5847" t="s">
        <v>2801</v>
      </c>
      <c r="B5847" t="s">
        <v>6036</v>
      </c>
      <c r="C5847" t="s">
        <v>34</v>
      </c>
      <c r="D5847" t="s">
        <v>21</v>
      </c>
      <c r="E5847">
        <v>98662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43305</v>
      </c>
      <c r="L5847" t="s">
        <v>26</v>
      </c>
      <c r="N5847" t="s">
        <v>24</v>
      </c>
    </row>
    <row r="5848" spans="1:14" x14ac:dyDescent="0.25">
      <c r="A5848" t="s">
        <v>3063</v>
      </c>
      <c r="B5848" t="s">
        <v>3064</v>
      </c>
      <c r="C5848" t="s">
        <v>236</v>
      </c>
      <c r="D5848" t="s">
        <v>21</v>
      </c>
      <c r="E5848">
        <v>98445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43305</v>
      </c>
      <c r="L5848" t="s">
        <v>26</v>
      </c>
      <c r="N5848" t="s">
        <v>24</v>
      </c>
    </row>
    <row r="5849" spans="1:14" x14ac:dyDescent="0.25">
      <c r="A5849" t="s">
        <v>818</v>
      </c>
      <c r="B5849" t="s">
        <v>3842</v>
      </c>
      <c r="C5849" t="s">
        <v>218</v>
      </c>
      <c r="D5849" t="s">
        <v>21</v>
      </c>
      <c r="E5849">
        <v>98391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43305</v>
      </c>
      <c r="L5849" t="s">
        <v>26</v>
      </c>
      <c r="N5849" t="s">
        <v>24</v>
      </c>
    </row>
    <row r="5850" spans="1:14" x14ac:dyDescent="0.25">
      <c r="A5850" t="s">
        <v>2371</v>
      </c>
      <c r="B5850" t="s">
        <v>9872</v>
      </c>
      <c r="C5850" t="s">
        <v>261</v>
      </c>
      <c r="D5850" t="s">
        <v>21</v>
      </c>
      <c r="E5850">
        <v>99207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43305</v>
      </c>
      <c r="L5850" t="s">
        <v>26</v>
      </c>
      <c r="N5850" t="s">
        <v>24</v>
      </c>
    </row>
    <row r="5851" spans="1:14" x14ac:dyDescent="0.25">
      <c r="A5851" t="s">
        <v>316</v>
      </c>
      <c r="B5851" t="s">
        <v>2999</v>
      </c>
      <c r="C5851" t="s">
        <v>34</v>
      </c>
      <c r="D5851" t="s">
        <v>21</v>
      </c>
      <c r="E5851">
        <v>98660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43305</v>
      </c>
      <c r="L5851" t="s">
        <v>26</v>
      </c>
      <c r="N5851" t="s">
        <v>24</v>
      </c>
    </row>
    <row r="5852" spans="1:14" x14ac:dyDescent="0.25">
      <c r="A5852" t="s">
        <v>6038</v>
      </c>
      <c r="B5852" t="s">
        <v>6039</v>
      </c>
      <c r="C5852" t="s">
        <v>407</v>
      </c>
      <c r="D5852" t="s">
        <v>21</v>
      </c>
      <c r="E5852">
        <v>98604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43305</v>
      </c>
      <c r="L5852" t="s">
        <v>26</v>
      </c>
      <c r="N5852" t="s">
        <v>24</v>
      </c>
    </row>
    <row r="5853" spans="1:14" x14ac:dyDescent="0.25">
      <c r="A5853" t="s">
        <v>9873</v>
      </c>
      <c r="B5853" t="s">
        <v>819</v>
      </c>
      <c r="C5853" t="s">
        <v>92</v>
      </c>
      <c r="D5853" t="s">
        <v>21</v>
      </c>
      <c r="E5853">
        <v>98273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43305</v>
      </c>
      <c r="L5853" t="s">
        <v>26</v>
      </c>
      <c r="N5853" t="s">
        <v>24</v>
      </c>
    </row>
    <row r="5854" spans="1:14" x14ac:dyDescent="0.25">
      <c r="A5854" t="s">
        <v>316</v>
      </c>
      <c r="B5854" t="s">
        <v>3537</v>
      </c>
      <c r="C5854" t="s">
        <v>34</v>
      </c>
      <c r="D5854" t="s">
        <v>21</v>
      </c>
      <c r="E5854">
        <v>98686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43305</v>
      </c>
      <c r="L5854" t="s">
        <v>26</v>
      </c>
      <c r="N5854" t="s">
        <v>24</v>
      </c>
    </row>
    <row r="5855" spans="1:14" x14ac:dyDescent="0.25">
      <c r="A5855" t="s">
        <v>9874</v>
      </c>
      <c r="B5855" t="s">
        <v>9875</v>
      </c>
      <c r="C5855" t="s">
        <v>9575</v>
      </c>
      <c r="D5855" t="s">
        <v>21</v>
      </c>
      <c r="E5855">
        <v>99003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43305</v>
      </c>
      <c r="L5855" t="s">
        <v>26</v>
      </c>
      <c r="N5855" t="s">
        <v>24</v>
      </c>
    </row>
    <row r="5856" spans="1:14" x14ac:dyDescent="0.25">
      <c r="A5856" t="s">
        <v>9876</v>
      </c>
      <c r="B5856" t="s">
        <v>1286</v>
      </c>
      <c r="C5856" t="s">
        <v>115</v>
      </c>
      <c r="D5856" t="s">
        <v>21</v>
      </c>
      <c r="E5856">
        <v>98532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43305</v>
      </c>
      <c r="L5856" t="s">
        <v>26</v>
      </c>
      <c r="N5856" t="s">
        <v>24</v>
      </c>
    </row>
    <row r="5857" spans="1:14" x14ac:dyDescent="0.25">
      <c r="A5857" t="s">
        <v>2316</v>
      </c>
      <c r="B5857" t="s">
        <v>2317</v>
      </c>
      <c r="C5857" t="s">
        <v>2318</v>
      </c>
      <c r="D5857" t="s">
        <v>21</v>
      </c>
      <c r="E5857">
        <v>98241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43305</v>
      </c>
      <c r="L5857" t="s">
        <v>26</v>
      </c>
      <c r="N5857" t="s">
        <v>24</v>
      </c>
    </row>
    <row r="5858" spans="1:14" x14ac:dyDescent="0.25">
      <c r="A5858" t="s">
        <v>6981</v>
      </c>
      <c r="B5858" t="s">
        <v>6982</v>
      </c>
      <c r="C5858" t="s">
        <v>6965</v>
      </c>
      <c r="D5858" t="s">
        <v>21</v>
      </c>
      <c r="E5858">
        <v>98577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43305</v>
      </c>
      <c r="L5858" t="s">
        <v>26</v>
      </c>
      <c r="N5858" t="s">
        <v>24</v>
      </c>
    </row>
    <row r="5859" spans="1:14" x14ac:dyDescent="0.25">
      <c r="A5859" t="s">
        <v>2904</v>
      </c>
      <c r="B5859" t="s">
        <v>9877</v>
      </c>
      <c r="C5859" t="s">
        <v>261</v>
      </c>
      <c r="D5859" t="s">
        <v>21</v>
      </c>
      <c r="E5859">
        <v>99208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43305</v>
      </c>
      <c r="L5859" t="s">
        <v>26</v>
      </c>
      <c r="N5859" t="s">
        <v>24</v>
      </c>
    </row>
    <row r="5860" spans="1:14" x14ac:dyDescent="0.25">
      <c r="A5860" t="s">
        <v>3220</v>
      </c>
      <c r="B5860" t="s">
        <v>9878</v>
      </c>
      <c r="C5860" t="s">
        <v>2375</v>
      </c>
      <c r="D5860" t="s">
        <v>21</v>
      </c>
      <c r="E5860">
        <v>99005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43305</v>
      </c>
      <c r="L5860" t="s">
        <v>26</v>
      </c>
      <c r="N5860" t="s">
        <v>24</v>
      </c>
    </row>
    <row r="5861" spans="1:14" x14ac:dyDescent="0.25">
      <c r="A5861" t="s">
        <v>683</v>
      </c>
      <c r="B5861" t="s">
        <v>3185</v>
      </c>
      <c r="C5861" t="s">
        <v>34</v>
      </c>
      <c r="D5861" t="s">
        <v>21</v>
      </c>
      <c r="E5861">
        <v>98682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43305</v>
      </c>
      <c r="L5861" t="s">
        <v>26</v>
      </c>
      <c r="N5861" t="s">
        <v>24</v>
      </c>
    </row>
    <row r="5862" spans="1:14" x14ac:dyDescent="0.25">
      <c r="A5862" t="s">
        <v>683</v>
      </c>
      <c r="B5862" t="s">
        <v>684</v>
      </c>
      <c r="C5862" t="s">
        <v>218</v>
      </c>
      <c r="D5862" t="s">
        <v>21</v>
      </c>
      <c r="E5862">
        <v>98391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43305</v>
      </c>
      <c r="L5862" t="s">
        <v>26</v>
      </c>
      <c r="N5862" t="s">
        <v>24</v>
      </c>
    </row>
    <row r="5863" spans="1:14" x14ac:dyDescent="0.25">
      <c r="A5863" t="s">
        <v>71</v>
      </c>
      <c r="B5863" t="s">
        <v>9879</v>
      </c>
      <c r="C5863" t="s">
        <v>236</v>
      </c>
      <c r="D5863" t="s">
        <v>21</v>
      </c>
      <c r="E5863">
        <v>98444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43305</v>
      </c>
      <c r="L5863" t="s">
        <v>26</v>
      </c>
      <c r="N5863" t="s">
        <v>24</v>
      </c>
    </row>
    <row r="5864" spans="1:14" x14ac:dyDescent="0.25">
      <c r="A5864" t="s">
        <v>71</v>
      </c>
      <c r="B5864" t="s">
        <v>4297</v>
      </c>
      <c r="C5864" t="s">
        <v>236</v>
      </c>
      <c r="D5864" t="s">
        <v>21</v>
      </c>
      <c r="E5864">
        <v>98418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43305</v>
      </c>
      <c r="L5864" t="s">
        <v>26</v>
      </c>
      <c r="N5864" t="s">
        <v>24</v>
      </c>
    </row>
    <row r="5865" spans="1:14" x14ac:dyDescent="0.25">
      <c r="A5865" t="s">
        <v>2455</v>
      </c>
      <c r="B5865" t="s">
        <v>2456</v>
      </c>
      <c r="C5865" t="s">
        <v>34</v>
      </c>
      <c r="D5865" t="s">
        <v>21</v>
      </c>
      <c r="E5865">
        <v>98682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43305</v>
      </c>
      <c r="L5865" t="s">
        <v>26</v>
      </c>
      <c r="N5865" t="s">
        <v>24</v>
      </c>
    </row>
    <row r="5866" spans="1:14" x14ac:dyDescent="0.25">
      <c r="A5866" t="s">
        <v>6051</v>
      </c>
      <c r="B5866" t="s">
        <v>6052</v>
      </c>
      <c r="C5866" t="s">
        <v>6033</v>
      </c>
      <c r="D5866" t="s">
        <v>21</v>
      </c>
      <c r="E5866">
        <v>98251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43305</v>
      </c>
      <c r="L5866" t="s">
        <v>26</v>
      </c>
      <c r="N5866" t="s">
        <v>24</v>
      </c>
    </row>
    <row r="5867" spans="1:14" x14ac:dyDescent="0.25">
      <c r="A5867" t="s">
        <v>9880</v>
      </c>
      <c r="B5867" t="s">
        <v>9881</v>
      </c>
      <c r="C5867" t="s">
        <v>9871</v>
      </c>
      <c r="D5867" t="s">
        <v>21</v>
      </c>
      <c r="E5867">
        <v>99009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43305</v>
      </c>
      <c r="L5867" t="s">
        <v>26</v>
      </c>
      <c r="N5867" t="s">
        <v>24</v>
      </c>
    </row>
    <row r="5868" spans="1:14" x14ac:dyDescent="0.25">
      <c r="A5868" t="s">
        <v>9882</v>
      </c>
      <c r="B5868" t="s">
        <v>1699</v>
      </c>
      <c r="C5868" t="s">
        <v>224</v>
      </c>
      <c r="D5868" t="s">
        <v>21</v>
      </c>
      <c r="E5868">
        <v>98133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43304</v>
      </c>
      <c r="L5868" t="s">
        <v>26</v>
      </c>
      <c r="N5868" t="s">
        <v>24</v>
      </c>
    </row>
    <row r="5869" spans="1:14" x14ac:dyDescent="0.25">
      <c r="A5869" t="s">
        <v>2730</v>
      </c>
      <c r="B5869" t="s">
        <v>2731</v>
      </c>
      <c r="C5869" t="s">
        <v>218</v>
      </c>
      <c r="D5869" t="s">
        <v>21</v>
      </c>
      <c r="E5869">
        <v>98391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43304</v>
      </c>
      <c r="L5869" t="s">
        <v>26</v>
      </c>
      <c r="N5869" t="s">
        <v>24</v>
      </c>
    </row>
    <row r="5870" spans="1:14" x14ac:dyDescent="0.25">
      <c r="A5870" t="s">
        <v>2732</v>
      </c>
      <c r="B5870" t="s">
        <v>2733</v>
      </c>
      <c r="C5870" t="s">
        <v>218</v>
      </c>
      <c r="D5870" t="s">
        <v>21</v>
      </c>
      <c r="E5870">
        <v>98391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43304</v>
      </c>
      <c r="L5870" t="s">
        <v>26</v>
      </c>
      <c r="N5870" t="s">
        <v>24</v>
      </c>
    </row>
    <row r="5871" spans="1:14" x14ac:dyDescent="0.25">
      <c r="A5871" t="s">
        <v>3510</v>
      </c>
      <c r="B5871" t="s">
        <v>3511</v>
      </c>
      <c r="C5871" t="s">
        <v>34</v>
      </c>
      <c r="D5871" t="s">
        <v>21</v>
      </c>
      <c r="E5871">
        <v>98664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43304</v>
      </c>
      <c r="L5871" t="s">
        <v>26</v>
      </c>
      <c r="N5871" t="s">
        <v>24</v>
      </c>
    </row>
    <row r="5872" spans="1:14" x14ac:dyDescent="0.25">
      <c r="A5872" t="s">
        <v>2966</v>
      </c>
      <c r="B5872" t="s">
        <v>2967</v>
      </c>
      <c r="C5872" t="s">
        <v>34</v>
      </c>
      <c r="D5872" t="s">
        <v>21</v>
      </c>
      <c r="E5872">
        <v>98682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43304</v>
      </c>
      <c r="L5872" t="s">
        <v>26</v>
      </c>
      <c r="N5872" t="s">
        <v>24</v>
      </c>
    </row>
    <row r="5873" spans="1:14" x14ac:dyDescent="0.25">
      <c r="A5873" t="s">
        <v>4959</v>
      </c>
      <c r="B5873" t="s">
        <v>4960</v>
      </c>
      <c r="C5873" t="s">
        <v>236</v>
      </c>
      <c r="D5873" t="s">
        <v>21</v>
      </c>
      <c r="E5873">
        <v>98408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43304</v>
      </c>
      <c r="L5873" t="s">
        <v>26</v>
      </c>
      <c r="N5873" t="s">
        <v>24</v>
      </c>
    </row>
    <row r="5874" spans="1:14" x14ac:dyDescent="0.25">
      <c r="A5874" t="s">
        <v>2968</v>
      </c>
      <c r="B5874" t="s">
        <v>2969</v>
      </c>
      <c r="C5874" t="s">
        <v>34</v>
      </c>
      <c r="D5874" t="s">
        <v>21</v>
      </c>
      <c r="E5874">
        <v>98661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43304</v>
      </c>
      <c r="L5874" t="s">
        <v>26</v>
      </c>
      <c r="N5874" t="s">
        <v>24</v>
      </c>
    </row>
    <row r="5875" spans="1:14" x14ac:dyDescent="0.25">
      <c r="A5875" t="s">
        <v>9883</v>
      </c>
      <c r="B5875" t="s">
        <v>9884</v>
      </c>
      <c r="C5875" t="s">
        <v>236</v>
      </c>
      <c r="D5875" t="s">
        <v>21</v>
      </c>
      <c r="E5875">
        <v>98404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43304</v>
      </c>
      <c r="L5875" t="s">
        <v>26</v>
      </c>
      <c r="N5875" t="s">
        <v>24</v>
      </c>
    </row>
    <row r="5876" spans="1:14" x14ac:dyDescent="0.25">
      <c r="A5876" t="s">
        <v>6543</v>
      </c>
      <c r="B5876" t="s">
        <v>6544</v>
      </c>
      <c r="C5876" t="s">
        <v>1094</v>
      </c>
      <c r="D5876" t="s">
        <v>21</v>
      </c>
      <c r="E5876">
        <v>98360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43304</v>
      </c>
      <c r="L5876" t="s">
        <v>26</v>
      </c>
      <c r="N5876" t="s">
        <v>24</v>
      </c>
    </row>
    <row r="5877" spans="1:14" x14ac:dyDescent="0.25">
      <c r="A5877" t="s">
        <v>2980</v>
      </c>
      <c r="B5877" t="s">
        <v>2981</v>
      </c>
      <c r="C5877" t="s">
        <v>34</v>
      </c>
      <c r="D5877" t="s">
        <v>21</v>
      </c>
      <c r="E5877">
        <v>98663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43304</v>
      </c>
      <c r="L5877" t="s">
        <v>26</v>
      </c>
      <c r="N5877" t="s">
        <v>24</v>
      </c>
    </row>
    <row r="5878" spans="1:14" x14ac:dyDescent="0.25">
      <c r="A5878" t="s">
        <v>9885</v>
      </c>
      <c r="B5878" t="s">
        <v>9886</v>
      </c>
      <c r="C5878" t="s">
        <v>236</v>
      </c>
      <c r="D5878" t="s">
        <v>21</v>
      </c>
      <c r="E5878">
        <v>98444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43304</v>
      </c>
      <c r="L5878" t="s">
        <v>26</v>
      </c>
      <c r="N5878" t="s">
        <v>24</v>
      </c>
    </row>
    <row r="5879" spans="1:14" x14ac:dyDescent="0.25">
      <c r="A5879" t="s">
        <v>3828</v>
      </c>
      <c r="B5879" t="s">
        <v>3829</v>
      </c>
      <c r="C5879" t="s">
        <v>218</v>
      </c>
      <c r="D5879" t="s">
        <v>21</v>
      </c>
      <c r="E5879">
        <v>98391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43304</v>
      </c>
      <c r="L5879" t="s">
        <v>26</v>
      </c>
      <c r="N5879" t="s">
        <v>24</v>
      </c>
    </row>
    <row r="5880" spans="1:14" x14ac:dyDescent="0.25">
      <c r="A5880" t="s">
        <v>2443</v>
      </c>
      <c r="B5880" t="s">
        <v>2442</v>
      </c>
      <c r="C5880" t="s">
        <v>34</v>
      </c>
      <c r="D5880" t="s">
        <v>21</v>
      </c>
      <c r="E5880">
        <v>98682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43304</v>
      </c>
      <c r="L5880" t="s">
        <v>26</v>
      </c>
      <c r="N5880" t="s">
        <v>24</v>
      </c>
    </row>
    <row r="5881" spans="1:14" x14ac:dyDescent="0.25">
      <c r="A5881" t="s">
        <v>2441</v>
      </c>
      <c r="B5881" t="s">
        <v>2442</v>
      </c>
      <c r="C5881" t="s">
        <v>34</v>
      </c>
      <c r="D5881" t="s">
        <v>21</v>
      </c>
      <c r="E5881">
        <v>98682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43304</v>
      </c>
      <c r="L5881" t="s">
        <v>26</v>
      </c>
      <c r="N5881" t="s">
        <v>24</v>
      </c>
    </row>
    <row r="5882" spans="1:14" x14ac:dyDescent="0.25">
      <c r="A5882" t="s">
        <v>9887</v>
      </c>
      <c r="B5882" t="s">
        <v>3768</v>
      </c>
      <c r="C5882" t="s">
        <v>236</v>
      </c>
      <c r="D5882" t="s">
        <v>21</v>
      </c>
      <c r="E5882">
        <v>98444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43304</v>
      </c>
      <c r="L5882" t="s">
        <v>26</v>
      </c>
      <c r="N5882" t="s">
        <v>24</v>
      </c>
    </row>
    <row r="5883" spans="1:14" x14ac:dyDescent="0.25">
      <c r="A5883" t="s">
        <v>2988</v>
      </c>
      <c r="B5883" t="s">
        <v>2989</v>
      </c>
      <c r="C5883" t="s">
        <v>34</v>
      </c>
      <c r="D5883" t="s">
        <v>21</v>
      </c>
      <c r="E5883">
        <v>98661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43304</v>
      </c>
      <c r="L5883" t="s">
        <v>26</v>
      </c>
      <c r="N5883" t="s">
        <v>24</v>
      </c>
    </row>
    <row r="5884" spans="1:14" x14ac:dyDescent="0.25">
      <c r="A5884" t="s">
        <v>111</v>
      </c>
      <c r="B5884" t="s">
        <v>9888</v>
      </c>
      <c r="C5884" t="s">
        <v>236</v>
      </c>
      <c r="D5884" t="s">
        <v>21</v>
      </c>
      <c r="E5884">
        <v>98409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43304</v>
      </c>
      <c r="L5884" t="s">
        <v>26</v>
      </c>
      <c r="N5884" t="s">
        <v>24</v>
      </c>
    </row>
    <row r="5885" spans="1:14" x14ac:dyDescent="0.25">
      <c r="A5885" t="s">
        <v>3519</v>
      </c>
      <c r="B5885" t="s">
        <v>3520</v>
      </c>
      <c r="C5885" t="s">
        <v>34</v>
      </c>
      <c r="D5885" t="s">
        <v>21</v>
      </c>
      <c r="E5885">
        <v>98662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43304</v>
      </c>
      <c r="L5885" t="s">
        <v>26</v>
      </c>
      <c r="N5885" t="s">
        <v>24</v>
      </c>
    </row>
    <row r="5886" spans="1:14" x14ac:dyDescent="0.25">
      <c r="A5886" t="s">
        <v>3678</v>
      </c>
      <c r="B5886" t="s">
        <v>9889</v>
      </c>
      <c r="C5886" t="s">
        <v>236</v>
      </c>
      <c r="D5886" t="s">
        <v>21</v>
      </c>
      <c r="E5886">
        <v>98408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43304</v>
      </c>
      <c r="L5886" t="s">
        <v>26</v>
      </c>
      <c r="N5886" t="s">
        <v>24</v>
      </c>
    </row>
    <row r="5887" spans="1:14" x14ac:dyDescent="0.25">
      <c r="A5887" t="s">
        <v>2194</v>
      </c>
      <c r="B5887" t="s">
        <v>2195</v>
      </c>
      <c r="C5887" t="s">
        <v>224</v>
      </c>
      <c r="D5887" t="s">
        <v>21</v>
      </c>
      <c r="E5887">
        <v>98133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43304</v>
      </c>
      <c r="L5887" t="s">
        <v>26</v>
      </c>
      <c r="N5887" t="s">
        <v>24</v>
      </c>
    </row>
    <row r="5888" spans="1:14" x14ac:dyDescent="0.25">
      <c r="A5888" t="s">
        <v>3165</v>
      </c>
      <c r="B5888" t="s">
        <v>3166</v>
      </c>
      <c r="C5888" t="s">
        <v>221</v>
      </c>
      <c r="D5888" t="s">
        <v>21</v>
      </c>
      <c r="E5888">
        <v>98607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43304</v>
      </c>
      <c r="L5888" t="s">
        <v>26</v>
      </c>
      <c r="N5888" t="s">
        <v>24</v>
      </c>
    </row>
    <row r="5889" spans="1:14" x14ac:dyDescent="0.25">
      <c r="A5889">
        <v>76</v>
      </c>
      <c r="B5889" t="s">
        <v>9890</v>
      </c>
      <c r="C5889" t="s">
        <v>81</v>
      </c>
      <c r="D5889" t="s">
        <v>21</v>
      </c>
      <c r="E5889">
        <v>99212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43304</v>
      </c>
      <c r="L5889" t="s">
        <v>26</v>
      </c>
      <c r="N5889" t="s">
        <v>24</v>
      </c>
    </row>
    <row r="5890" spans="1:14" x14ac:dyDescent="0.25">
      <c r="A5890" t="s">
        <v>4701</v>
      </c>
      <c r="B5890" t="s">
        <v>4702</v>
      </c>
      <c r="C5890" t="s">
        <v>246</v>
      </c>
      <c r="D5890" t="s">
        <v>21</v>
      </c>
      <c r="E5890">
        <v>98312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43304</v>
      </c>
      <c r="L5890" t="s">
        <v>26</v>
      </c>
      <c r="N5890" t="s">
        <v>24</v>
      </c>
    </row>
    <row r="5891" spans="1:14" x14ac:dyDescent="0.25">
      <c r="A5891" t="s">
        <v>2197</v>
      </c>
      <c r="B5891" t="s">
        <v>2198</v>
      </c>
      <c r="C5891" t="s">
        <v>224</v>
      </c>
      <c r="D5891" t="s">
        <v>21</v>
      </c>
      <c r="E5891">
        <v>98133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43304</v>
      </c>
      <c r="L5891" t="s">
        <v>26</v>
      </c>
      <c r="N5891" t="s">
        <v>24</v>
      </c>
    </row>
    <row r="5892" spans="1:14" x14ac:dyDescent="0.25">
      <c r="A5892" t="s">
        <v>2746</v>
      </c>
      <c r="B5892" t="s">
        <v>2747</v>
      </c>
      <c r="C5892" t="s">
        <v>218</v>
      </c>
      <c r="D5892" t="s">
        <v>21</v>
      </c>
      <c r="E5892">
        <v>98391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43304</v>
      </c>
      <c r="L5892" t="s">
        <v>26</v>
      </c>
      <c r="N5892" t="s">
        <v>24</v>
      </c>
    </row>
    <row r="5893" spans="1:14" x14ac:dyDescent="0.25">
      <c r="A5893" t="s">
        <v>3020</v>
      </c>
      <c r="B5893" t="s">
        <v>3021</v>
      </c>
      <c r="C5893" t="s">
        <v>224</v>
      </c>
      <c r="D5893" t="s">
        <v>21</v>
      </c>
      <c r="E5893">
        <v>98177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43304</v>
      </c>
      <c r="L5893" t="s">
        <v>26</v>
      </c>
      <c r="N5893" t="s">
        <v>24</v>
      </c>
    </row>
    <row r="5894" spans="1:14" x14ac:dyDescent="0.25">
      <c r="A5894" t="s">
        <v>3839</v>
      </c>
      <c r="B5894" t="s">
        <v>3840</v>
      </c>
      <c r="C5894" t="s">
        <v>218</v>
      </c>
      <c r="D5894" t="s">
        <v>21</v>
      </c>
      <c r="E5894">
        <v>98391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43304</v>
      </c>
      <c r="L5894" t="s">
        <v>26</v>
      </c>
      <c r="N5894" t="s">
        <v>24</v>
      </c>
    </row>
    <row r="5895" spans="1:14" x14ac:dyDescent="0.25">
      <c r="A5895" t="s">
        <v>9891</v>
      </c>
      <c r="B5895" t="s">
        <v>9892</v>
      </c>
      <c r="C5895" t="s">
        <v>236</v>
      </c>
      <c r="D5895" t="s">
        <v>21</v>
      </c>
      <c r="E5895">
        <v>98418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43304</v>
      </c>
      <c r="L5895" t="s">
        <v>26</v>
      </c>
      <c r="N5895" t="s">
        <v>24</v>
      </c>
    </row>
    <row r="5896" spans="1:14" x14ac:dyDescent="0.25">
      <c r="A5896" t="s">
        <v>356</v>
      </c>
      <c r="B5896" t="s">
        <v>9893</v>
      </c>
      <c r="C5896" t="s">
        <v>81</v>
      </c>
      <c r="D5896" t="s">
        <v>21</v>
      </c>
      <c r="E5896">
        <v>99212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43304</v>
      </c>
      <c r="L5896" t="s">
        <v>26</v>
      </c>
      <c r="N5896" t="s">
        <v>24</v>
      </c>
    </row>
    <row r="5897" spans="1:14" x14ac:dyDescent="0.25">
      <c r="A5897" t="s">
        <v>2094</v>
      </c>
      <c r="B5897" t="s">
        <v>2751</v>
      </c>
      <c r="C5897" t="s">
        <v>218</v>
      </c>
      <c r="D5897" t="s">
        <v>21</v>
      </c>
      <c r="E5897">
        <v>98391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43304</v>
      </c>
      <c r="L5897" t="s">
        <v>26</v>
      </c>
      <c r="N5897" t="s">
        <v>24</v>
      </c>
    </row>
    <row r="5898" spans="1:14" x14ac:dyDescent="0.25">
      <c r="A5898" t="s">
        <v>157</v>
      </c>
      <c r="B5898" t="s">
        <v>158</v>
      </c>
      <c r="C5898" t="s">
        <v>159</v>
      </c>
      <c r="D5898" t="s">
        <v>21</v>
      </c>
      <c r="E5898">
        <v>99121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43304</v>
      </c>
      <c r="L5898" t="s">
        <v>26</v>
      </c>
      <c r="N5898" t="s">
        <v>24</v>
      </c>
    </row>
    <row r="5899" spans="1:14" x14ac:dyDescent="0.25">
      <c r="A5899" t="s">
        <v>3935</v>
      </c>
      <c r="B5899" t="s">
        <v>3936</v>
      </c>
      <c r="C5899" t="s">
        <v>3608</v>
      </c>
      <c r="D5899" t="s">
        <v>21</v>
      </c>
      <c r="E5899">
        <v>98295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43304</v>
      </c>
      <c r="L5899" t="s">
        <v>26</v>
      </c>
      <c r="N5899" t="s">
        <v>24</v>
      </c>
    </row>
    <row r="5900" spans="1:14" x14ac:dyDescent="0.25">
      <c r="A5900" t="s">
        <v>3845</v>
      </c>
      <c r="B5900" t="s">
        <v>3846</v>
      </c>
      <c r="C5900" t="s">
        <v>218</v>
      </c>
      <c r="D5900" t="s">
        <v>21</v>
      </c>
      <c r="E5900">
        <v>98391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43304</v>
      </c>
      <c r="L5900" t="s">
        <v>26</v>
      </c>
      <c r="N5900" t="s">
        <v>24</v>
      </c>
    </row>
    <row r="5901" spans="1:14" x14ac:dyDescent="0.25">
      <c r="A5901" t="s">
        <v>375</v>
      </c>
      <c r="B5901" t="s">
        <v>520</v>
      </c>
      <c r="C5901" t="s">
        <v>221</v>
      </c>
      <c r="D5901" t="s">
        <v>21</v>
      </c>
      <c r="E5901">
        <v>98607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43304</v>
      </c>
      <c r="L5901" t="s">
        <v>26</v>
      </c>
      <c r="N5901" t="s">
        <v>24</v>
      </c>
    </row>
    <row r="5902" spans="1:14" x14ac:dyDescent="0.25">
      <c r="A5902" t="s">
        <v>9894</v>
      </c>
      <c r="B5902" t="s">
        <v>9895</v>
      </c>
      <c r="C5902" t="s">
        <v>750</v>
      </c>
      <c r="D5902" t="s">
        <v>21</v>
      </c>
      <c r="E5902">
        <v>99166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43304</v>
      </c>
      <c r="L5902" t="s">
        <v>26</v>
      </c>
      <c r="N5902" t="s">
        <v>24</v>
      </c>
    </row>
    <row r="5903" spans="1:14" x14ac:dyDescent="0.25">
      <c r="A5903" t="s">
        <v>2494</v>
      </c>
      <c r="B5903" t="s">
        <v>2495</v>
      </c>
      <c r="C5903" t="s">
        <v>224</v>
      </c>
      <c r="D5903" t="s">
        <v>21</v>
      </c>
      <c r="E5903">
        <v>98133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43304</v>
      </c>
      <c r="L5903" t="s">
        <v>26</v>
      </c>
      <c r="N5903" t="s">
        <v>24</v>
      </c>
    </row>
    <row r="5904" spans="1:14" x14ac:dyDescent="0.25">
      <c r="A5904" t="s">
        <v>4182</v>
      </c>
      <c r="B5904" t="s">
        <v>4183</v>
      </c>
      <c r="C5904" t="s">
        <v>236</v>
      </c>
      <c r="D5904" t="s">
        <v>21</v>
      </c>
      <c r="E5904">
        <v>98444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43304</v>
      </c>
      <c r="L5904" t="s">
        <v>26</v>
      </c>
      <c r="N5904" t="s">
        <v>24</v>
      </c>
    </row>
    <row r="5905" spans="1:14" x14ac:dyDescent="0.25">
      <c r="A5905" t="s">
        <v>9896</v>
      </c>
      <c r="B5905" t="s">
        <v>9897</v>
      </c>
      <c r="C5905" t="s">
        <v>9898</v>
      </c>
      <c r="D5905" t="s">
        <v>21</v>
      </c>
      <c r="E5905">
        <v>99150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43304</v>
      </c>
      <c r="L5905" t="s">
        <v>26</v>
      </c>
      <c r="N5905" t="s">
        <v>24</v>
      </c>
    </row>
    <row r="5906" spans="1:14" x14ac:dyDescent="0.25">
      <c r="A5906" t="s">
        <v>3609</v>
      </c>
      <c r="B5906" t="s">
        <v>3610</v>
      </c>
      <c r="C5906" t="s">
        <v>230</v>
      </c>
      <c r="D5906" t="s">
        <v>21</v>
      </c>
      <c r="E5906">
        <v>98264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43304</v>
      </c>
      <c r="L5906" t="s">
        <v>26</v>
      </c>
      <c r="N5906" t="s">
        <v>24</v>
      </c>
    </row>
    <row r="5907" spans="1:14" x14ac:dyDescent="0.25">
      <c r="A5907" t="s">
        <v>2460</v>
      </c>
      <c r="B5907" t="s">
        <v>2461</v>
      </c>
      <c r="C5907" t="s">
        <v>34</v>
      </c>
      <c r="D5907" t="s">
        <v>21</v>
      </c>
      <c r="E5907">
        <v>98682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43304</v>
      </c>
      <c r="L5907" t="s">
        <v>26</v>
      </c>
      <c r="N5907" t="s">
        <v>24</v>
      </c>
    </row>
    <row r="5908" spans="1:14" x14ac:dyDescent="0.25">
      <c r="A5908" t="s">
        <v>685</v>
      </c>
      <c r="B5908" t="s">
        <v>6170</v>
      </c>
      <c r="C5908" t="s">
        <v>5500</v>
      </c>
      <c r="D5908" t="s">
        <v>21</v>
      </c>
      <c r="E5908">
        <v>98371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43304</v>
      </c>
      <c r="L5908" t="s">
        <v>26</v>
      </c>
      <c r="N5908" t="s">
        <v>24</v>
      </c>
    </row>
    <row r="5909" spans="1:14" x14ac:dyDescent="0.25">
      <c r="A5909" t="s">
        <v>3006</v>
      </c>
      <c r="B5909" t="s">
        <v>3007</v>
      </c>
      <c r="C5909" t="s">
        <v>34</v>
      </c>
      <c r="D5909" t="s">
        <v>21</v>
      </c>
      <c r="E5909">
        <v>98660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43304</v>
      </c>
      <c r="L5909" t="s">
        <v>26</v>
      </c>
      <c r="N5909" t="s">
        <v>24</v>
      </c>
    </row>
    <row r="5910" spans="1:14" x14ac:dyDescent="0.25">
      <c r="A5910" t="s">
        <v>3008</v>
      </c>
      <c r="B5910" t="s">
        <v>3009</v>
      </c>
      <c r="C5910" t="s">
        <v>34</v>
      </c>
      <c r="D5910" t="s">
        <v>21</v>
      </c>
      <c r="E5910">
        <v>98682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43304</v>
      </c>
      <c r="L5910" t="s">
        <v>26</v>
      </c>
      <c r="N5910" t="s">
        <v>24</v>
      </c>
    </row>
    <row r="5911" spans="1:14" x14ac:dyDescent="0.25">
      <c r="A5911" t="s">
        <v>2921</v>
      </c>
      <c r="B5911" t="s">
        <v>2922</v>
      </c>
      <c r="C5911" t="s">
        <v>218</v>
      </c>
      <c r="D5911" t="s">
        <v>21</v>
      </c>
      <c r="E5911">
        <v>98321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43304</v>
      </c>
      <c r="L5911" t="s">
        <v>26</v>
      </c>
      <c r="N5911" t="s">
        <v>24</v>
      </c>
    </row>
    <row r="5912" spans="1:14" x14ac:dyDescent="0.25">
      <c r="A5912" t="s">
        <v>9899</v>
      </c>
      <c r="B5912" t="s">
        <v>9900</v>
      </c>
      <c r="C5912" t="s">
        <v>5476</v>
      </c>
      <c r="D5912" t="s">
        <v>21</v>
      </c>
      <c r="E5912">
        <v>99212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43303</v>
      </c>
      <c r="L5912" t="s">
        <v>26</v>
      </c>
      <c r="N5912" t="s">
        <v>24</v>
      </c>
    </row>
    <row r="5913" spans="1:14" x14ac:dyDescent="0.25">
      <c r="A5913" t="s">
        <v>9901</v>
      </c>
      <c r="B5913" t="s">
        <v>9902</v>
      </c>
      <c r="C5913" t="s">
        <v>81</v>
      </c>
      <c r="D5913" t="s">
        <v>21</v>
      </c>
      <c r="E5913">
        <v>99216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43303</v>
      </c>
      <c r="L5913" t="s">
        <v>26</v>
      </c>
      <c r="N5913" t="s">
        <v>24</v>
      </c>
    </row>
    <row r="5914" spans="1:14" x14ac:dyDescent="0.25">
      <c r="A5914" t="s">
        <v>9903</v>
      </c>
      <c r="B5914" t="s">
        <v>9904</v>
      </c>
      <c r="C5914" t="s">
        <v>81</v>
      </c>
      <c r="D5914" t="s">
        <v>21</v>
      </c>
      <c r="E5914">
        <v>99212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43303</v>
      </c>
      <c r="L5914" t="s">
        <v>26</v>
      </c>
      <c r="N5914" t="s">
        <v>24</v>
      </c>
    </row>
    <row r="5915" spans="1:14" x14ac:dyDescent="0.25">
      <c r="A5915" t="s">
        <v>9905</v>
      </c>
      <c r="B5915" t="s">
        <v>9906</v>
      </c>
      <c r="C5915" t="s">
        <v>5476</v>
      </c>
      <c r="D5915" t="s">
        <v>21</v>
      </c>
      <c r="E5915">
        <v>99212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43303</v>
      </c>
      <c r="L5915" t="s">
        <v>26</v>
      </c>
      <c r="N5915" t="s">
        <v>24</v>
      </c>
    </row>
    <row r="5916" spans="1:14" x14ac:dyDescent="0.25">
      <c r="A5916" t="s">
        <v>9907</v>
      </c>
      <c r="B5916" t="s">
        <v>9908</v>
      </c>
      <c r="C5916" t="s">
        <v>9909</v>
      </c>
      <c r="D5916" t="s">
        <v>21</v>
      </c>
      <c r="E5916">
        <v>99016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43303</v>
      </c>
      <c r="L5916" t="s">
        <v>26</v>
      </c>
      <c r="N5916" t="s">
        <v>24</v>
      </c>
    </row>
    <row r="5917" spans="1:14" x14ac:dyDescent="0.25">
      <c r="A5917" t="s">
        <v>1417</v>
      </c>
      <c r="B5917" t="s">
        <v>9910</v>
      </c>
      <c r="C5917" t="s">
        <v>81</v>
      </c>
      <c r="D5917" t="s">
        <v>21</v>
      </c>
      <c r="E5917">
        <v>99016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43303</v>
      </c>
      <c r="L5917" t="s">
        <v>26</v>
      </c>
      <c r="N5917" t="s">
        <v>24</v>
      </c>
    </row>
    <row r="5918" spans="1:14" x14ac:dyDescent="0.25">
      <c r="A5918" t="s">
        <v>9911</v>
      </c>
      <c r="B5918" t="s">
        <v>9912</v>
      </c>
      <c r="C5918" t="s">
        <v>9913</v>
      </c>
      <c r="D5918" t="s">
        <v>21</v>
      </c>
      <c r="E5918">
        <v>99036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43303</v>
      </c>
      <c r="L5918" t="s">
        <v>26</v>
      </c>
      <c r="N5918" t="s">
        <v>24</v>
      </c>
    </row>
    <row r="5919" spans="1:14" x14ac:dyDescent="0.25">
      <c r="A5919" t="s">
        <v>9914</v>
      </c>
      <c r="B5919" t="s">
        <v>9915</v>
      </c>
      <c r="C5919" t="s">
        <v>81</v>
      </c>
      <c r="D5919" t="s">
        <v>21</v>
      </c>
      <c r="E5919">
        <v>99212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43303</v>
      </c>
      <c r="L5919" t="s">
        <v>26</v>
      </c>
      <c r="N5919" t="s">
        <v>24</v>
      </c>
    </row>
    <row r="5920" spans="1:14" x14ac:dyDescent="0.25">
      <c r="A5920" t="s">
        <v>9916</v>
      </c>
      <c r="B5920" t="s">
        <v>9917</v>
      </c>
      <c r="C5920" t="s">
        <v>9918</v>
      </c>
      <c r="D5920" t="s">
        <v>21</v>
      </c>
      <c r="E5920">
        <v>99027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43303</v>
      </c>
      <c r="L5920" t="s">
        <v>26</v>
      </c>
      <c r="N5920" t="s">
        <v>24</v>
      </c>
    </row>
    <row r="5921" spans="1:14" x14ac:dyDescent="0.25">
      <c r="A5921" t="s">
        <v>3030</v>
      </c>
      <c r="B5921" t="s">
        <v>9919</v>
      </c>
      <c r="C5921" t="s">
        <v>9920</v>
      </c>
      <c r="D5921" t="s">
        <v>21</v>
      </c>
      <c r="E5921">
        <v>99012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43303</v>
      </c>
      <c r="L5921" t="s">
        <v>26</v>
      </c>
      <c r="N5921" t="s">
        <v>24</v>
      </c>
    </row>
    <row r="5922" spans="1:14" x14ac:dyDescent="0.25">
      <c r="A5922" t="s">
        <v>5484</v>
      </c>
      <c r="B5922" t="s">
        <v>5485</v>
      </c>
      <c r="C5922" t="s">
        <v>81</v>
      </c>
      <c r="D5922" t="s">
        <v>21</v>
      </c>
      <c r="E5922">
        <v>99016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43303</v>
      </c>
      <c r="L5922" t="s">
        <v>26</v>
      </c>
      <c r="N5922" t="s">
        <v>24</v>
      </c>
    </row>
    <row r="5923" spans="1:14" x14ac:dyDescent="0.25">
      <c r="A5923" t="s">
        <v>77</v>
      </c>
      <c r="B5923" t="s">
        <v>9921</v>
      </c>
      <c r="C5923" t="s">
        <v>81</v>
      </c>
      <c r="D5923" t="s">
        <v>21</v>
      </c>
      <c r="E5923">
        <v>99216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43303</v>
      </c>
      <c r="L5923" t="s">
        <v>26</v>
      </c>
      <c r="N5923" t="s">
        <v>24</v>
      </c>
    </row>
    <row r="5924" spans="1:14" x14ac:dyDescent="0.25">
      <c r="A5924" t="s">
        <v>111</v>
      </c>
      <c r="B5924" t="s">
        <v>600</v>
      </c>
      <c r="C5924" t="s">
        <v>268</v>
      </c>
      <c r="D5924" t="s">
        <v>21</v>
      </c>
      <c r="E5924">
        <v>98168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43302</v>
      </c>
      <c r="L5924" t="s">
        <v>26</v>
      </c>
      <c r="N5924" t="s">
        <v>24</v>
      </c>
    </row>
    <row r="5925" spans="1:14" x14ac:dyDescent="0.25">
      <c r="A5925" t="s">
        <v>413</v>
      </c>
      <c r="B5925" t="s">
        <v>6373</v>
      </c>
      <c r="C5925" t="s">
        <v>443</v>
      </c>
      <c r="D5925" t="s">
        <v>21</v>
      </c>
      <c r="E5925">
        <v>98058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43302</v>
      </c>
      <c r="L5925" t="s">
        <v>26</v>
      </c>
      <c r="N5925" t="s">
        <v>24</v>
      </c>
    </row>
    <row r="5926" spans="1:14" x14ac:dyDescent="0.25">
      <c r="A5926" t="s">
        <v>356</v>
      </c>
      <c r="B5926" t="s">
        <v>6040</v>
      </c>
      <c r="C5926" t="s">
        <v>34</v>
      </c>
      <c r="D5926" t="s">
        <v>21</v>
      </c>
      <c r="E5926">
        <v>98662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43302</v>
      </c>
      <c r="L5926" t="s">
        <v>26</v>
      </c>
      <c r="N5926" t="s">
        <v>24</v>
      </c>
    </row>
    <row r="5927" spans="1:14" x14ac:dyDescent="0.25">
      <c r="A5927" t="s">
        <v>2371</v>
      </c>
      <c r="B5927" t="s">
        <v>6041</v>
      </c>
      <c r="C5927" t="s">
        <v>34</v>
      </c>
      <c r="D5927" t="s">
        <v>21</v>
      </c>
      <c r="E5927">
        <v>98661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43302</v>
      </c>
      <c r="L5927" t="s">
        <v>26</v>
      </c>
      <c r="N5927" t="s">
        <v>24</v>
      </c>
    </row>
    <row r="5928" spans="1:14" x14ac:dyDescent="0.25">
      <c r="A5928" t="s">
        <v>356</v>
      </c>
      <c r="B5928" t="s">
        <v>887</v>
      </c>
      <c r="C5928" t="s">
        <v>268</v>
      </c>
      <c r="D5928" t="s">
        <v>21</v>
      </c>
      <c r="E5928">
        <v>98168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43302</v>
      </c>
      <c r="L5928" t="s">
        <v>26</v>
      </c>
      <c r="N5928" t="s">
        <v>24</v>
      </c>
    </row>
    <row r="5929" spans="1:14" x14ac:dyDescent="0.25">
      <c r="A5929" t="s">
        <v>9922</v>
      </c>
      <c r="B5929" t="s">
        <v>9923</v>
      </c>
      <c r="C5929" t="s">
        <v>3176</v>
      </c>
      <c r="D5929" t="s">
        <v>21</v>
      </c>
      <c r="E5929">
        <v>98629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43302</v>
      </c>
      <c r="L5929" t="s">
        <v>26</v>
      </c>
      <c r="N5929" t="s">
        <v>24</v>
      </c>
    </row>
    <row r="5930" spans="1:14" x14ac:dyDescent="0.25">
      <c r="A5930" t="s">
        <v>6043</v>
      </c>
      <c r="B5930" t="s">
        <v>6044</v>
      </c>
      <c r="C5930" t="s">
        <v>34</v>
      </c>
      <c r="D5930" t="s">
        <v>21</v>
      </c>
      <c r="E5930">
        <v>98662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43302</v>
      </c>
      <c r="L5930" t="s">
        <v>26</v>
      </c>
      <c r="N5930" t="s">
        <v>24</v>
      </c>
    </row>
    <row r="5931" spans="1:14" x14ac:dyDescent="0.25">
      <c r="A5931" t="s">
        <v>6397</v>
      </c>
      <c r="B5931" t="s">
        <v>6398</v>
      </c>
      <c r="C5931" t="s">
        <v>443</v>
      </c>
      <c r="D5931" t="s">
        <v>21</v>
      </c>
      <c r="E5931">
        <v>98057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43302</v>
      </c>
      <c r="L5931" t="s">
        <v>26</v>
      </c>
      <c r="N5931" t="s">
        <v>24</v>
      </c>
    </row>
    <row r="5932" spans="1:14" x14ac:dyDescent="0.25">
      <c r="A5932" t="s">
        <v>9924</v>
      </c>
      <c r="B5932" t="s">
        <v>9925</v>
      </c>
      <c r="C5932" t="s">
        <v>209</v>
      </c>
      <c r="D5932" t="s">
        <v>21</v>
      </c>
      <c r="E5932">
        <v>98032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43302</v>
      </c>
      <c r="L5932" t="s">
        <v>26</v>
      </c>
      <c r="N5932" t="s">
        <v>24</v>
      </c>
    </row>
    <row r="5933" spans="1:14" x14ac:dyDescent="0.25">
      <c r="A5933" t="s">
        <v>503</v>
      </c>
      <c r="B5933" t="s">
        <v>9926</v>
      </c>
      <c r="C5933" t="s">
        <v>9927</v>
      </c>
      <c r="D5933" t="s">
        <v>21</v>
      </c>
      <c r="E5933">
        <v>98335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43301</v>
      </c>
      <c r="L5933" t="s">
        <v>26</v>
      </c>
      <c r="N5933" t="s">
        <v>24</v>
      </c>
    </row>
    <row r="5934" spans="1:14" x14ac:dyDescent="0.25">
      <c r="A5934">
        <v>76</v>
      </c>
      <c r="B5934" t="s">
        <v>9928</v>
      </c>
      <c r="C5934" t="s">
        <v>1498</v>
      </c>
      <c r="D5934" t="s">
        <v>21</v>
      </c>
      <c r="E5934">
        <v>98329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43301</v>
      </c>
      <c r="L5934" t="s">
        <v>26</v>
      </c>
      <c r="N5934" t="s">
        <v>24</v>
      </c>
    </row>
    <row r="5935" spans="1:14" x14ac:dyDescent="0.25">
      <c r="A5935" t="s">
        <v>6547</v>
      </c>
      <c r="B5935" t="s">
        <v>6548</v>
      </c>
      <c r="C5935" t="s">
        <v>304</v>
      </c>
      <c r="D5935" t="s">
        <v>21</v>
      </c>
      <c r="E5935">
        <v>98328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43301</v>
      </c>
      <c r="L5935" t="s">
        <v>26</v>
      </c>
      <c r="N5935" t="s">
        <v>24</v>
      </c>
    </row>
    <row r="5936" spans="1:14" x14ac:dyDescent="0.25">
      <c r="A5936" t="s">
        <v>601</v>
      </c>
      <c r="B5936" t="s">
        <v>602</v>
      </c>
      <c r="C5936" t="s">
        <v>268</v>
      </c>
      <c r="D5936" t="s">
        <v>21</v>
      </c>
      <c r="E5936">
        <v>98168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43301</v>
      </c>
      <c r="L5936" t="s">
        <v>26</v>
      </c>
      <c r="N5936" t="s">
        <v>24</v>
      </c>
    </row>
    <row r="5937" spans="1:14" x14ac:dyDescent="0.25">
      <c r="A5937" t="s">
        <v>503</v>
      </c>
      <c r="B5937" t="s">
        <v>3989</v>
      </c>
      <c r="C5937" t="s">
        <v>1498</v>
      </c>
      <c r="D5937" t="s">
        <v>21</v>
      </c>
      <c r="E5937">
        <v>98335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43301</v>
      </c>
      <c r="L5937" t="s">
        <v>26</v>
      </c>
      <c r="N5937" t="s">
        <v>24</v>
      </c>
    </row>
    <row r="5938" spans="1:14" x14ac:dyDescent="0.25">
      <c r="A5938" t="s">
        <v>994</v>
      </c>
      <c r="B5938" t="s">
        <v>9929</v>
      </c>
      <c r="C5938" t="s">
        <v>246</v>
      </c>
      <c r="D5938" t="s">
        <v>21</v>
      </c>
      <c r="E5938">
        <v>98310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43301</v>
      </c>
      <c r="L5938" t="s">
        <v>26</v>
      </c>
      <c r="N5938" t="s">
        <v>24</v>
      </c>
    </row>
    <row r="5939" spans="1:14" x14ac:dyDescent="0.25">
      <c r="A5939" t="s">
        <v>264</v>
      </c>
      <c r="B5939" t="s">
        <v>9930</v>
      </c>
      <c r="C5939" t="s">
        <v>268</v>
      </c>
      <c r="D5939" t="s">
        <v>21</v>
      </c>
      <c r="E5939">
        <v>98188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43301</v>
      </c>
      <c r="L5939" t="s">
        <v>26</v>
      </c>
      <c r="N5939" t="s">
        <v>24</v>
      </c>
    </row>
    <row r="5940" spans="1:14" x14ac:dyDescent="0.25">
      <c r="A5940" t="s">
        <v>242</v>
      </c>
      <c r="B5940" t="s">
        <v>779</v>
      </c>
      <c r="C5940" t="s">
        <v>268</v>
      </c>
      <c r="D5940" t="s">
        <v>21</v>
      </c>
      <c r="E5940">
        <v>98168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43301</v>
      </c>
      <c r="L5940" t="s">
        <v>26</v>
      </c>
      <c r="N5940" t="s">
        <v>24</v>
      </c>
    </row>
    <row r="5941" spans="1:14" x14ac:dyDescent="0.25">
      <c r="A5941" t="s">
        <v>316</v>
      </c>
      <c r="B5941" t="s">
        <v>9931</v>
      </c>
      <c r="C5941" t="s">
        <v>1498</v>
      </c>
      <c r="D5941" t="s">
        <v>21</v>
      </c>
      <c r="E5941">
        <v>98332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43301</v>
      </c>
      <c r="L5941" t="s">
        <v>26</v>
      </c>
      <c r="N5941" t="s">
        <v>24</v>
      </c>
    </row>
    <row r="5942" spans="1:14" x14ac:dyDescent="0.25">
      <c r="A5942" t="s">
        <v>2602</v>
      </c>
      <c r="B5942" t="s">
        <v>9932</v>
      </c>
      <c r="C5942" t="s">
        <v>246</v>
      </c>
      <c r="D5942" t="s">
        <v>21</v>
      </c>
      <c r="E5942">
        <v>98311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43301</v>
      </c>
      <c r="L5942" t="s">
        <v>26</v>
      </c>
      <c r="N5942" t="s">
        <v>24</v>
      </c>
    </row>
    <row r="5943" spans="1:14" x14ac:dyDescent="0.25">
      <c r="A5943" t="s">
        <v>794</v>
      </c>
      <c r="B5943" t="s">
        <v>795</v>
      </c>
      <c r="C5943" t="s">
        <v>268</v>
      </c>
      <c r="D5943" t="s">
        <v>21</v>
      </c>
      <c r="E5943">
        <v>98168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43301</v>
      </c>
      <c r="L5943" t="s">
        <v>26</v>
      </c>
      <c r="N5943" t="s">
        <v>24</v>
      </c>
    </row>
    <row r="5944" spans="1:14" x14ac:dyDescent="0.25">
      <c r="A5944" t="s">
        <v>3814</v>
      </c>
      <c r="B5944" t="s">
        <v>900</v>
      </c>
      <c r="C5944" t="s">
        <v>268</v>
      </c>
      <c r="D5944" t="s">
        <v>21</v>
      </c>
      <c r="E5944">
        <v>98168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43301</v>
      </c>
      <c r="L5944" t="s">
        <v>26</v>
      </c>
      <c r="N5944" t="s">
        <v>24</v>
      </c>
    </row>
    <row r="5945" spans="1:14" x14ac:dyDescent="0.25">
      <c r="A5945" t="s">
        <v>4193</v>
      </c>
      <c r="B5945" t="s">
        <v>4194</v>
      </c>
      <c r="C5945" t="s">
        <v>2244</v>
      </c>
      <c r="D5945" t="s">
        <v>21</v>
      </c>
      <c r="E5945">
        <v>98370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43301</v>
      </c>
      <c r="L5945" t="s">
        <v>26</v>
      </c>
      <c r="N5945" t="s">
        <v>24</v>
      </c>
    </row>
    <row r="5946" spans="1:14" x14ac:dyDescent="0.25">
      <c r="A5946" t="s">
        <v>9933</v>
      </c>
      <c r="B5946" t="s">
        <v>9934</v>
      </c>
      <c r="C5946" t="s">
        <v>1498</v>
      </c>
      <c r="D5946" t="s">
        <v>21</v>
      </c>
      <c r="E5946">
        <v>98332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43300</v>
      </c>
      <c r="L5946" t="s">
        <v>26</v>
      </c>
      <c r="N5946" t="s">
        <v>24</v>
      </c>
    </row>
    <row r="5947" spans="1:14" x14ac:dyDescent="0.25">
      <c r="A5947" t="s">
        <v>7442</v>
      </c>
      <c r="B5947" t="s">
        <v>9935</v>
      </c>
      <c r="C5947" t="s">
        <v>246</v>
      </c>
      <c r="D5947" t="s">
        <v>21</v>
      </c>
      <c r="E5947">
        <v>98311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43300</v>
      </c>
      <c r="L5947" t="s">
        <v>26</v>
      </c>
      <c r="N5947" t="s">
        <v>24</v>
      </c>
    </row>
    <row r="5948" spans="1:14" x14ac:dyDescent="0.25">
      <c r="A5948" t="s">
        <v>4683</v>
      </c>
      <c r="B5948" t="s">
        <v>4684</v>
      </c>
      <c r="C5948" t="s">
        <v>246</v>
      </c>
      <c r="D5948" t="s">
        <v>21</v>
      </c>
      <c r="E5948">
        <v>98311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43300</v>
      </c>
      <c r="L5948" t="s">
        <v>26</v>
      </c>
      <c r="N5948" t="s">
        <v>24</v>
      </c>
    </row>
    <row r="5949" spans="1:14" x14ac:dyDescent="0.25">
      <c r="A5949" t="s">
        <v>6545</v>
      </c>
      <c r="B5949" t="s">
        <v>6546</v>
      </c>
      <c r="C5949" t="s">
        <v>236</v>
      </c>
      <c r="D5949" t="s">
        <v>21</v>
      </c>
      <c r="E5949">
        <v>98405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43300</v>
      </c>
      <c r="L5949" t="s">
        <v>26</v>
      </c>
      <c r="N5949" t="s">
        <v>24</v>
      </c>
    </row>
    <row r="5950" spans="1:14" x14ac:dyDescent="0.25">
      <c r="A5950" t="s">
        <v>948</v>
      </c>
      <c r="B5950" t="s">
        <v>949</v>
      </c>
      <c r="C5950" t="s">
        <v>268</v>
      </c>
      <c r="D5950" t="s">
        <v>21</v>
      </c>
      <c r="E5950">
        <v>98168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43300</v>
      </c>
      <c r="L5950" t="s">
        <v>26</v>
      </c>
      <c r="N5950" t="s">
        <v>24</v>
      </c>
    </row>
    <row r="5951" spans="1:14" x14ac:dyDescent="0.25">
      <c r="A5951" t="s">
        <v>3159</v>
      </c>
      <c r="B5951" t="s">
        <v>3160</v>
      </c>
      <c r="C5951" t="s">
        <v>470</v>
      </c>
      <c r="D5951" t="s">
        <v>21</v>
      </c>
      <c r="E5951">
        <v>98168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43300</v>
      </c>
      <c r="L5951" t="s">
        <v>26</v>
      </c>
      <c r="N5951" t="s">
        <v>24</v>
      </c>
    </row>
    <row r="5952" spans="1:14" x14ac:dyDescent="0.25">
      <c r="A5952" t="s">
        <v>2930</v>
      </c>
      <c r="B5952" t="s">
        <v>2931</v>
      </c>
      <c r="C5952" t="s">
        <v>470</v>
      </c>
      <c r="D5952" t="s">
        <v>21</v>
      </c>
      <c r="E5952">
        <v>98168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43300</v>
      </c>
      <c r="L5952" t="s">
        <v>26</v>
      </c>
      <c r="N5952" t="s">
        <v>24</v>
      </c>
    </row>
    <row r="5953" spans="1:14" x14ac:dyDescent="0.25">
      <c r="A5953">
        <v>76</v>
      </c>
      <c r="B5953" t="s">
        <v>9936</v>
      </c>
      <c r="C5953" t="s">
        <v>470</v>
      </c>
      <c r="D5953" t="s">
        <v>21</v>
      </c>
      <c r="E5953">
        <v>98168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43300</v>
      </c>
      <c r="L5953" t="s">
        <v>26</v>
      </c>
      <c r="N5953" t="s">
        <v>24</v>
      </c>
    </row>
    <row r="5954" spans="1:14" x14ac:dyDescent="0.25">
      <c r="A5954" t="s">
        <v>2080</v>
      </c>
      <c r="B5954" t="s">
        <v>2081</v>
      </c>
      <c r="C5954" t="s">
        <v>470</v>
      </c>
      <c r="D5954" t="s">
        <v>21</v>
      </c>
      <c r="E5954">
        <v>98168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43300</v>
      </c>
      <c r="L5954" t="s">
        <v>26</v>
      </c>
      <c r="N5954" t="s">
        <v>24</v>
      </c>
    </row>
    <row r="5955" spans="1:14" x14ac:dyDescent="0.25">
      <c r="A5955">
        <v>76</v>
      </c>
      <c r="B5955" t="s">
        <v>1121</v>
      </c>
      <c r="C5955" t="s">
        <v>590</v>
      </c>
      <c r="D5955" t="s">
        <v>21</v>
      </c>
      <c r="E5955">
        <v>98065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43300</v>
      </c>
      <c r="L5955" t="s">
        <v>26</v>
      </c>
      <c r="N5955" t="s">
        <v>24</v>
      </c>
    </row>
    <row r="5956" spans="1:14" x14ac:dyDescent="0.25">
      <c r="A5956" t="s">
        <v>9937</v>
      </c>
      <c r="B5956" t="s">
        <v>625</v>
      </c>
      <c r="C5956" t="s">
        <v>115</v>
      </c>
      <c r="D5956" t="s">
        <v>21</v>
      </c>
      <c r="E5956">
        <v>98532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43300</v>
      </c>
      <c r="L5956" t="s">
        <v>26</v>
      </c>
      <c r="N5956" t="s">
        <v>24</v>
      </c>
    </row>
    <row r="5957" spans="1:14" x14ac:dyDescent="0.25">
      <c r="A5957" t="s">
        <v>9938</v>
      </c>
      <c r="B5957" t="s">
        <v>9939</v>
      </c>
      <c r="C5957" t="s">
        <v>246</v>
      </c>
      <c r="D5957" t="s">
        <v>21</v>
      </c>
      <c r="E5957">
        <v>98312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43300</v>
      </c>
      <c r="L5957" t="s">
        <v>26</v>
      </c>
      <c r="N5957" t="s">
        <v>24</v>
      </c>
    </row>
    <row r="5958" spans="1:14" x14ac:dyDescent="0.25">
      <c r="A5958">
        <v>76</v>
      </c>
      <c r="B5958" t="s">
        <v>2932</v>
      </c>
      <c r="C5958" t="s">
        <v>470</v>
      </c>
      <c r="D5958" t="s">
        <v>21</v>
      </c>
      <c r="E5958">
        <v>98168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43300</v>
      </c>
      <c r="L5958" t="s">
        <v>26</v>
      </c>
      <c r="N5958" t="s">
        <v>24</v>
      </c>
    </row>
    <row r="5959" spans="1:14" x14ac:dyDescent="0.25">
      <c r="A5959" t="s">
        <v>1795</v>
      </c>
      <c r="B5959" t="s">
        <v>9940</v>
      </c>
      <c r="C5959" t="s">
        <v>1498</v>
      </c>
      <c r="D5959" t="s">
        <v>21</v>
      </c>
      <c r="E5959">
        <v>98332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43300</v>
      </c>
      <c r="L5959" t="s">
        <v>26</v>
      </c>
      <c r="N5959" t="s">
        <v>24</v>
      </c>
    </row>
    <row r="5960" spans="1:14" x14ac:dyDescent="0.25">
      <c r="A5960" t="s">
        <v>9941</v>
      </c>
      <c r="B5960" t="s">
        <v>9942</v>
      </c>
      <c r="C5960" t="s">
        <v>660</v>
      </c>
      <c r="D5960" t="s">
        <v>21</v>
      </c>
      <c r="E5960">
        <v>98383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43300</v>
      </c>
      <c r="L5960" t="s">
        <v>26</v>
      </c>
      <c r="N5960" t="s">
        <v>24</v>
      </c>
    </row>
    <row r="5961" spans="1:14" x14ac:dyDescent="0.25">
      <c r="A5961" t="s">
        <v>994</v>
      </c>
      <c r="B5961" t="s">
        <v>9943</v>
      </c>
      <c r="C5961" t="s">
        <v>296</v>
      </c>
      <c r="D5961" t="s">
        <v>21</v>
      </c>
      <c r="E5961">
        <v>98366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43300</v>
      </c>
      <c r="L5961" t="s">
        <v>26</v>
      </c>
      <c r="N5961" t="s">
        <v>24</v>
      </c>
    </row>
    <row r="5962" spans="1:14" x14ac:dyDescent="0.25">
      <c r="A5962" t="s">
        <v>9944</v>
      </c>
      <c r="B5962" t="s">
        <v>9945</v>
      </c>
      <c r="C5962" t="s">
        <v>1498</v>
      </c>
      <c r="D5962" t="s">
        <v>21</v>
      </c>
      <c r="E5962">
        <v>98335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43300</v>
      </c>
      <c r="L5962" t="s">
        <v>26</v>
      </c>
      <c r="N5962" t="s">
        <v>24</v>
      </c>
    </row>
    <row r="5963" spans="1:14" x14ac:dyDescent="0.25">
      <c r="A5963" t="s">
        <v>662</v>
      </c>
      <c r="B5963" t="s">
        <v>1951</v>
      </c>
      <c r="C5963" t="s">
        <v>454</v>
      </c>
      <c r="D5963" t="s">
        <v>21</v>
      </c>
      <c r="E5963">
        <v>98007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43300</v>
      </c>
      <c r="L5963" t="s">
        <v>26</v>
      </c>
      <c r="N5963" t="s">
        <v>24</v>
      </c>
    </row>
    <row r="5964" spans="1:14" x14ac:dyDescent="0.25">
      <c r="A5964" t="s">
        <v>9947</v>
      </c>
      <c r="B5964" t="s">
        <v>9948</v>
      </c>
      <c r="C5964" t="s">
        <v>1270</v>
      </c>
      <c r="D5964" t="s">
        <v>21</v>
      </c>
      <c r="E5964">
        <v>98011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43300</v>
      </c>
      <c r="L5964" t="s">
        <v>26</v>
      </c>
      <c r="N5964" t="s">
        <v>24</v>
      </c>
    </row>
    <row r="5965" spans="1:14" x14ac:dyDescent="0.25">
      <c r="A5965" t="s">
        <v>9949</v>
      </c>
      <c r="B5965" t="s">
        <v>9950</v>
      </c>
      <c r="C5965" t="s">
        <v>1498</v>
      </c>
      <c r="D5965" t="s">
        <v>21</v>
      </c>
      <c r="E5965">
        <v>98332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43300</v>
      </c>
      <c r="L5965" t="s">
        <v>26</v>
      </c>
      <c r="N5965" t="s">
        <v>24</v>
      </c>
    </row>
    <row r="5966" spans="1:14" x14ac:dyDescent="0.25">
      <c r="A5966" t="s">
        <v>1067</v>
      </c>
      <c r="B5966" t="s">
        <v>9951</v>
      </c>
      <c r="C5966" t="s">
        <v>470</v>
      </c>
      <c r="D5966" t="s">
        <v>21</v>
      </c>
      <c r="E5966">
        <v>98166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43300</v>
      </c>
      <c r="L5966" t="s">
        <v>26</v>
      </c>
      <c r="N5966" t="s">
        <v>24</v>
      </c>
    </row>
    <row r="5967" spans="1:14" x14ac:dyDescent="0.25">
      <c r="A5967" t="s">
        <v>187</v>
      </c>
      <c r="B5967" t="s">
        <v>3177</v>
      </c>
      <c r="C5967" t="s">
        <v>470</v>
      </c>
      <c r="D5967" t="s">
        <v>21</v>
      </c>
      <c r="E5967">
        <v>98168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43300</v>
      </c>
      <c r="L5967" t="s">
        <v>26</v>
      </c>
      <c r="N5967" t="s">
        <v>24</v>
      </c>
    </row>
    <row r="5968" spans="1:14" x14ac:dyDescent="0.25">
      <c r="A5968" t="s">
        <v>777</v>
      </c>
      <c r="B5968" t="s">
        <v>778</v>
      </c>
      <c r="C5968" t="s">
        <v>268</v>
      </c>
      <c r="D5968" t="s">
        <v>21</v>
      </c>
      <c r="E5968">
        <v>98178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43300</v>
      </c>
      <c r="L5968" t="s">
        <v>26</v>
      </c>
      <c r="N5968" t="s">
        <v>24</v>
      </c>
    </row>
    <row r="5969" spans="1:14" x14ac:dyDescent="0.25">
      <c r="A5969" t="s">
        <v>316</v>
      </c>
      <c r="B5969" t="s">
        <v>9953</v>
      </c>
      <c r="C5969" t="s">
        <v>268</v>
      </c>
      <c r="D5969" t="s">
        <v>21</v>
      </c>
      <c r="E5969">
        <v>98188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43300</v>
      </c>
      <c r="L5969" t="s">
        <v>26</v>
      </c>
      <c r="N5969" t="s">
        <v>24</v>
      </c>
    </row>
    <row r="5970" spans="1:14" x14ac:dyDescent="0.25">
      <c r="A5970" t="s">
        <v>583</v>
      </c>
      <c r="B5970" t="s">
        <v>4912</v>
      </c>
      <c r="C5970" t="s">
        <v>4227</v>
      </c>
      <c r="D5970" t="s">
        <v>21</v>
      </c>
      <c r="E5970">
        <v>98019</v>
      </c>
      <c r="F5970" t="s">
        <v>22</v>
      </c>
      <c r="G5970" t="s">
        <v>23</v>
      </c>
      <c r="H5970" t="s">
        <v>24</v>
      </c>
      <c r="I5970" t="s">
        <v>24</v>
      </c>
      <c r="J5970" s="1">
        <v>43214</v>
      </c>
      <c r="K5970" s="1">
        <v>43300</v>
      </c>
      <c r="L5970" t="s">
        <v>118</v>
      </c>
      <c r="N5970" t="s">
        <v>119</v>
      </c>
    </row>
    <row r="5971" spans="1:14" x14ac:dyDescent="0.25">
      <c r="A5971" t="s">
        <v>5563</v>
      </c>
      <c r="B5971" t="s">
        <v>5564</v>
      </c>
      <c r="C5971" t="s">
        <v>454</v>
      </c>
      <c r="D5971" t="s">
        <v>21</v>
      </c>
      <c r="E5971">
        <v>98008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43300</v>
      </c>
      <c r="L5971" t="s">
        <v>26</v>
      </c>
      <c r="N5971" t="s">
        <v>24</v>
      </c>
    </row>
    <row r="5972" spans="1:14" x14ac:dyDescent="0.25">
      <c r="A5972" t="s">
        <v>2950</v>
      </c>
      <c r="B5972" t="s">
        <v>2951</v>
      </c>
      <c r="C5972" t="s">
        <v>470</v>
      </c>
      <c r="D5972" t="s">
        <v>21</v>
      </c>
      <c r="E5972">
        <v>98166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43300</v>
      </c>
      <c r="L5972" t="s">
        <v>26</v>
      </c>
      <c r="N5972" t="s">
        <v>24</v>
      </c>
    </row>
    <row r="5973" spans="1:14" x14ac:dyDescent="0.25">
      <c r="A5973" t="s">
        <v>9954</v>
      </c>
      <c r="B5973" t="s">
        <v>9955</v>
      </c>
      <c r="C5973" t="s">
        <v>246</v>
      </c>
      <c r="D5973" t="s">
        <v>21</v>
      </c>
      <c r="E5973">
        <v>98311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43300</v>
      </c>
      <c r="L5973" t="s">
        <v>26</v>
      </c>
      <c r="N5973" t="s">
        <v>24</v>
      </c>
    </row>
    <row r="5974" spans="1:14" x14ac:dyDescent="0.25">
      <c r="A5974" t="s">
        <v>926</v>
      </c>
      <c r="B5974" t="s">
        <v>927</v>
      </c>
      <c r="C5974" t="s">
        <v>20</v>
      </c>
      <c r="D5974" t="s">
        <v>21</v>
      </c>
      <c r="E5974">
        <v>98122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43300</v>
      </c>
      <c r="L5974" t="s">
        <v>26</v>
      </c>
      <c r="N5974" t="s">
        <v>24</v>
      </c>
    </row>
    <row r="5975" spans="1:14" x14ac:dyDescent="0.25">
      <c r="A5975" t="s">
        <v>9956</v>
      </c>
      <c r="B5975" t="s">
        <v>9957</v>
      </c>
      <c r="C5975" t="s">
        <v>268</v>
      </c>
      <c r="D5975" t="s">
        <v>21</v>
      </c>
      <c r="E5975">
        <v>98188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43300</v>
      </c>
      <c r="L5975" t="s">
        <v>26</v>
      </c>
      <c r="N5975" t="s">
        <v>24</v>
      </c>
    </row>
    <row r="5976" spans="1:14" x14ac:dyDescent="0.25">
      <c r="A5976" t="s">
        <v>2103</v>
      </c>
      <c r="B5976" t="s">
        <v>2104</v>
      </c>
      <c r="C5976" t="s">
        <v>470</v>
      </c>
      <c r="D5976" t="s">
        <v>21</v>
      </c>
      <c r="E5976">
        <v>98148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43300</v>
      </c>
      <c r="L5976" t="s">
        <v>26</v>
      </c>
      <c r="N5976" t="s">
        <v>24</v>
      </c>
    </row>
    <row r="5977" spans="1:14" x14ac:dyDescent="0.25">
      <c r="A5977" t="s">
        <v>9958</v>
      </c>
      <c r="B5977" t="s">
        <v>9959</v>
      </c>
      <c r="C5977" t="s">
        <v>1498</v>
      </c>
      <c r="D5977" t="s">
        <v>21</v>
      </c>
      <c r="E5977">
        <v>98332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43300</v>
      </c>
      <c r="L5977" t="s">
        <v>26</v>
      </c>
      <c r="N5977" t="s">
        <v>24</v>
      </c>
    </row>
    <row r="5978" spans="1:14" x14ac:dyDescent="0.25">
      <c r="A5978" t="s">
        <v>683</v>
      </c>
      <c r="B5978" t="s">
        <v>4991</v>
      </c>
      <c r="C5978" t="s">
        <v>296</v>
      </c>
      <c r="D5978" t="s">
        <v>21</v>
      </c>
      <c r="E5978">
        <v>98366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43300</v>
      </c>
      <c r="L5978" t="s">
        <v>26</v>
      </c>
      <c r="N5978" t="s">
        <v>24</v>
      </c>
    </row>
    <row r="5979" spans="1:14" x14ac:dyDescent="0.25">
      <c r="A5979" t="s">
        <v>2602</v>
      </c>
      <c r="B5979" t="s">
        <v>2956</v>
      </c>
      <c r="C5979" t="s">
        <v>470</v>
      </c>
      <c r="D5979" t="s">
        <v>21</v>
      </c>
      <c r="E5979">
        <v>98168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43300</v>
      </c>
      <c r="L5979" t="s">
        <v>26</v>
      </c>
      <c r="N5979" t="s">
        <v>24</v>
      </c>
    </row>
    <row r="5980" spans="1:14" x14ac:dyDescent="0.25">
      <c r="A5980" t="s">
        <v>683</v>
      </c>
      <c r="B5980" t="s">
        <v>3143</v>
      </c>
      <c r="C5980" t="s">
        <v>470</v>
      </c>
      <c r="D5980" t="s">
        <v>21</v>
      </c>
      <c r="E5980">
        <v>98148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43300</v>
      </c>
      <c r="L5980" t="s">
        <v>26</v>
      </c>
      <c r="N5980" t="s">
        <v>24</v>
      </c>
    </row>
    <row r="5981" spans="1:14" x14ac:dyDescent="0.25">
      <c r="A5981" t="s">
        <v>405</v>
      </c>
      <c r="B5981" t="s">
        <v>2454</v>
      </c>
      <c r="C5981" t="s">
        <v>470</v>
      </c>
      <c r="D5981" t="s">
        <v>21</v>
      </c>
      <c r="E5981">
        <v>98168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43300</v>
      </c>
      <c r="L5981" t="s">
        <v>26</v>
      </c>
      <c r="N5981" t="s">
        <v>24</v>
      </c>
    </row>
    <row r="5982" spans="1:14" x14ac:dyDescent="0.25">
      <c r="A5982" t="s">
        <v>935</v>
      </c>
      <c r="B5982" t="s">
        <v>936</v>
      </c>
      <c r="C5982" t="s">
        <v>20</v>
      </c>
      <c r="D5982" t="s">
        <v>21</v>
      </c>
      <c r="E5982">
        <v>98118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43300</v>
      </c>
      <c r="L5982" t="s">
        <v>26</v>
      </c>
      <c r="N5982" t="s">
        <v>24</v>
      </c>
    </row>
    <row r="5983" spans="1:14" x14ac:dyDescent="0.25">
      <c r="A5983" t="s">
        <v>960</v>
      </c>
      <c r="B5983" t="s">
        <v>961</v>
      </c>
      <c r="C5983" t="s">
        <v>20</v>
      </c>
      <c r="D5983" t="s">
        <v>21</v>
      </c>
      <c r="E5983">
        <v>98101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43300</v>
      </c>
      <c r="L5983" t="s">
        <v>26</v>
      </c>
      <c r="N5983" t="s">
        <v>24</v>
      </c>
    </row>
    <row r="5984" spans="1:14" x14ac:dyDescent="0.25">
      <c r="A5984" t="s">
        <v>9960</v>
      </c>
      <c r="B5984" t="s">
        <v>9961</v>
      </c>
      <c r="C5984" t="s">
        <v>246</v>
      </c>
      <c r="D5984" t="s">
        <v>21</v>
      </c>
      <c r="E5984">
        <v>98312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43300</v>
      </c>
      <c r="L5984" t="s">
        <v>26</v>
      </c>
      <c r="N5984" t="s">
        <v>24</v>
      </c>
    </row>
    <row r="5985" spans="1:14" x14ac:dyDescent="0.25">
      <c r="A5985" t="s">
        <v>901</v>
      </c>
      <c r="B5985" t="s">
        <v>902</v>
      </c>
      <c r="C5985" t="s">
        <v>268</v>
      </c>
      <c r="D5985" t="s">
        <v>21</v>
      </c>
      <c r="E5985">
        <v>98188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43300</v>
      </c>
      <c r="L5985" t="s">
        <v>26</v>
      </c>
      <c r="N5985" t="s">
        <v>24</v>
      </c>
    </row>
    <row r="5986" spans="1:14" x14ac:dyDescent="0.25">
      <c r="A5986" t="s">
        <v>71</v>
      </c>
      <c r="B5986" t="s">
        <v>2457</v>
      </c>
      <c r="C5986" t="s">
        <v>470</v>
      </c>
      <c r="D5986" t="s">
        <v>21</v>
      </c>
      <c r="E5986">
        <v>98168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43300</v>
      </c>
      <c r="L5986" t="s">
        <v>26</v>
      </c>
      <c r="N5986" t="s">
        <v>24</v>
      </c>
    </row>
    <row r="5987" spans="1:14" x14ac:dyDescent="0.25">
      <c r="A5987" t="s">
        <v>3198</v>
      </c>
      <c r="B5987" t="s">
        <v>3199</v>
      </c>
      <c r="C5987" t="s">
        <v>470</v>
      </c>
      <c r="D5987" t="s">
        <v>21</v>
      </c>
      <c r="E5987">
        <v>98168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43300</v>
      </c>
      <c r="L5987" t="s">
        <v>26</v>
      </c>
      <c r="N5987" t="s">
        <v>24</v>
      </c>
    </row>
    <row r="5988" spans="1:14" x14ac:dyDescent="0.25">
      <c r="A5988" t="s">
        <v>608</v>
      </c>
      <c r="B5988" t="s">
        <v>609</v>
      </c>
      <c r="C5988" t="s">
        <v>268</v>
      </c>
      <c r="D5988" t="s">
        <v>21</v>
      </c>
      <c r="E5988">
        <v>98168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43300</v>
      </c>
      <c r="L5988" t="s">
        <v>26</v>
      </c>
      <c r="N5988" t="s">
        <v>24</v>
      </c>
    </row>
    <row r="5989" spans="1:14" x14ac:dyDescent="0.25">
      <c r="A5989" t="s">
        <v>77</v>
      </c>
      <c r="B5989" t="s">
        <v>78</v>
      </c>
      <c r="C5989" t="s">
        <v>20</v>
      </c>
      <c r="D5989" t="s">
        <v>21</v>
      </c>
      <c r="E5989">
        <v>98118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43300</v>
      </c>
      <c r="L5989" t="s">
        <v>26</v>
      </c>
      <c r="N5989" t="s">
        <v>24</v>
      </c>
    </row>
    <row r="5990" spans="1:14" x14ac:dyDescent="0.25">
      <c r="A5990" t="s">
        <v>556</v>
      </c>
      <c r="B5990" t="s">
        <v>1119</v>
      </c>
      <c r="C5990" t="s">
        <v>20</v>
      </c>
      <c r="D5990" t="s">
        <v>21</v>
      </c>
      <c r="E5990">
        <v>98103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43300</v>
      </c>
      <c r="L5990" t="s">
        <v>26</v>
      </c>
      <c r="N5990" t="s">
        <v>24</v>
      </c>
    </row>
    <row r="5991" spans="1:14" x14ac:dyDescent="0.25">
      <c r="A5991" t="s">
        <v>1945</v>
      </c>
      <c r="B5991" t="s">
        <v>1946</v>
      </c>
      <c r="C5991" t="s">
        <v>20</v>
      </c>
      <c r="D5991" t="s">
        <v>21</v>
      </c>
      <c r="E5991">
        <v>98103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43299</v>
      </c>
      <c r="L5991" t="s">
        <v>26</v>
      </c>
      <c r="N5991" t="s">
        <v>24</v>
      </c>
    </row>
    <row r="5992" spans="1:14" x14ac:dyDescent="0.25">
      <c r="A5992" t="s">
        <v>4691</v>
      </c>
      <c r="B5992" t="s">
        <v>4692</v>
      </c>
      <c r="C5992" t="s">
        <v>296</v>
      </c>
      <c r="D5992" t="s">
        <v>21</v>
      </c>
      <c r="E5992">
        <v>98366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43299</v>
      </c>
      <c r="L5992" t="s">
        <v>26</v>
      </c>
      <c r="N5992" t="s">
        <v>24</v>
      </c>
    </row>
    <row r="5993" spans="1:14" x14ac:dyDescent="0.25">
      <c r="A5993" t="s">
        <v>985</v>
      </c>
      <c r="B5993" t="s">
        <v>986</v>
      </c>
      <c r="C5993" t="s">
        <v>20</v>
      </c>
      <c r="D5993" t="s">
        <v>21</v>
      </c>
      <c r="E5993">
        <v>98103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43299</v>
      </c>
      <c r="L5993" t="s">
        <v>26</v>
      </c>
      <c r="N5993" t="s">
        <v>24</v>
      </c>
    </row>
    <row r="5994" spans="1:14" x14ac:dyDescent="0.25">
      <c r="A5994" t="s">
        <v>9962</v>
      </c>
      <c r="B5994" t="s">
        <v>9963</v>
      </c>
      <c r="C5994" t="s">
        <v>912</v>
      </c>
      <c r="D5994" t="s">
        <v>21</v>
      </c>
      <c r="E5994">
        <v>98837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43299</v>
      </c>
      <c r="L5994" t="s">
        <v>26</v>
      </c>
      <c r="N5994" t="s">
        <v>24</v>
      </c>
    </row>
    <row r="5995" spans="1:14" x14ac:dyDescent="0.25">
      <c r="A5995" t="s">
        <v>633</v>
      </c>
      <c r="B5995" t="s">
        <v>634</v>
      </c>
      <c r="C5995" t="s">
        <v>590</v>
      </c>
      <c r="D5995" t="s">
        <v>21</v>
      </c>
      <c r="E5995">
        <v>98065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43299</v>
      </c>
      <c r="L5995" t="s">
        <v>26</v>
      </c>
      <c r="N5995" t="s">
        <v>24</v>
      </c>
    </row>
    <row r="5996" spans="1:14" x14ac:dyDescent="0.25">
      <c r="A5996" t="s">
        <v>9964</v>
      </c>
      <c r="B5996" t="s">
        <v>9965</v>
      </c>
      <c r="C5996" t="s">
        <v>590</v>
      </c>
      <c r="D5996" t="s">
        <v>21</v>
      </c>
      <c r="E5996">
        <v>98068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43299</v>
      </c>
      <c r="L5996" t="s">
        <v>26</v>
      </c>
      <c r="N5996" t="s">
        <v>24</v>
      </c>
    </row>
    <row r="5997" spans="1:14" x14ac:dyDescent="0.25">
      <c r="A5997" t="s">
        <v>9966</v>
      </c>
      <c r="B5997" t="s">
        <v>9967</v>
      </c>
      <c r="C5997" t="s">
        <v>470</v>
      </c>
      <c r="D5997" t="s">
        <v>21</v>
      </c>
      <c r="E5997">
        <v>98168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43299</v>
      </c>
      <c r="L5997" t="s">
        <v>26</v>
      </c>
      <c r="N5997" t="s">
        <v>24</v>
      </c>
    </row>
    <row r="5998" spans="1:14" x14ac:dyDescent="0.25">
      <c r="A5998" t="s">
        <v>2938</v>
      </c>
      <c r="B5998" t="s">
        <v>2939</v>
      </c>
      <c r="C5998" t="s">
        <v>470</v>
      </c>
      <c r="D5998" t="s">
        <v>21</v>
      </c>
      <c r="E5998">
        <v>98146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43299</v>
      </c>
      <c r="L5998" t="s">
        <v>26</v>
      </c>
      <c r="N5998" t="s">
        <v>24</v>
      </c>
    </row>
    <row r="5999" spans="1:14" x14ac:dyDescent="0.25">
      <c r="A5999" t="s">
        <v>2940</v>
      </c>
      <c r="B5999" t="s">
        <v>2941</v>
      </c>
      <c r="C5999" t="s">
        <v>470</v>
      </c>
      <c r="D5999" t="s">
        <v>21</v>
      </c>
      <c r="E5999">
        <v>98166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43299</v>
      </c>
      <c r="L5999" t="s">
        <v>26</v>
      </c>
      <c r="N5999" t="s">
        <v>24</v>
      </c>
    </row>
    <row r="6000" spans="1:14" x14ac:dyDescent="0.25">
      <c r="A6000" t="s">
        <v>3167</v>
      </c>
      <c r="B6000" t="s">
        <v>3168</v>
      </c>
      <c r="C6000" t="s">
        <v>470</v>
      </c>
      <c r="D6000" t="s">
        <v>21</v>
      </c>
      <c r="E6000">
        <v>98166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43299</v>
      </c>
      <c r="L6000" t="s">
        <v>26</v>
      </c>
      <c r="N6000" t="s">
        <v>24</v>
      </c>
    </row>
    <row r="6001" spans="1:14" x14ac:dyDescent="0.25">
      <c r="A6001" t="s">
        <v>9968</v>
      </c>
      <c r="B6001" t="s">
        <v>9969</v>
      </c>
      <c r="C6001" t="s">
        <v>246</v>
      </c>
      <c r="D6001" t="s">
        <v>21</v>
      </c>
      <c r="E6001">
        <v>98312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43299</v>
      </c>
      <c r="L6001" t="s">
        <v>26</v>
      </c>
      <c r="N6001" t="s">
        <v>24</v>
      </c>
    </row>
    <row r="6002" spans="1:14" x14ac:dyDescent="0.25">
      <c r="A6002" t="s">
        <v>9970</v>
      </c>
      <c r="B6002" t="s">
        <v>4153</v>
      </c>
      <c r="C6002" t="s">
        <v>4154</v>
      </c>
      <c r="D6002" t="s">
        <v>21</v>
      </c>
      <c r="E6002">
        <v>98380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43299</v>
      </c>
      <c r="L6002" t="s">
        <v>26</v>
      </c>
      <c r="N6002" t="s">
        <v>24</v>
      </c>
    </row>
    <row r="6003" spans="1:14" x14ac:dyDescent="0.25">
      <c r="A6003" t="s">
        <v>583</v>
      </c>
      <c r="B6003" t="s">
        <v>3135</v>
      </c>
      <c r="C6003" t="s">
        <v>470</v>
      </c>
      <c r="D6003" t="s">
        <v>21</v>
      </c>
      <c r="E6003">
        <v>98166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43299</v>
      </c>
      <c r="L6003" t="s">
        <v>26</v>
      </c>
      <c r="N6003" t="s">
        <v>24</v>
      </c>
    </row>
    <row r="6004" spans="1:14" x14ac:dyDescent="0.25">
      <c r="A6004" t="s">
        <v>9971</v>
      </c>
      <c r="B6004" t="s">
        <v>9972</v>
      </c>
      <c r="C6004" t="s">
        <v>9973</v>
      </c>
      <c r="D6004" t="s">
        <v>21</v>
      </c>
      <c r="E6004">
        <v>98068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43299</v>
      </c>
      <c r="L6004" t="s">
        <v>26</v>
      </c>
      <c r="N6004" t="s">
        <v>24</v>
      </c>
    </row>
    <row r="6005" spans="1:14" x14ac:dyDescent="0.25">
      <c r="A6005" t="s">
        <v>9974</v>
      </c>
      <c r="B6005" t="s">
        <v>9975</v>
      </c>
      <c r="C6005" t="s">
        <v>296</v>
      </c>
      <c r="D6005" t="s">
        <v>21</v>
      </c>
      <c r="E6005">
        <v>98366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43299</v>
      </c>
      <c r="L6005" t="s">
        <v>26</v>
      </c>
      <c r="N6005" t="s">
        <v>24</v>
      </c>
    </row>
    <row r="6006" spans="1:14" x14ac:dyDescent="0.25">
      <c r="A6006" t="s">
        <v>683</v>
      </c>
      <c r="B6006" t="s">
        <v>3186</v>
      </c>
      <c r="C6006" t="s">
        <v>470</v>
      </c>
      <c r="D6006" t="s">
        <v>21</v>
      </c>
      <c r="E6006">
        <v>98146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43299</v>
      </c>
      <c r="L6006" t="s">
        <v>26</v>
      </c>
      <c r="N6006" t="s">
        <v>24</v>
      </c>
    </row>
    <row r="6007" spans="1:14" x14ac:dyDescent="0.25">
      <c r="A6007" t="s">
        <v>1110</v>
      </c>
      <c r="B6007" t="s">
        <v>4989</v>
      </c>
      <c r="C6007" t="s">
        <v>296</v>
      </c>
      <c r="D6007" t="s">
        <v>21</v>
      </c>
      <c r="E6007">
        <v>98366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43299</v>
      </c>
      <c r="L6007" t="s">
        <v>26</v>
      </c>
      <c r="N6007" t="s">
        <v>24</v>
      </c>
    </row>
    <row r="6008" spans="1:14" x14ac:dyDescent="0.25">
      <c r="A6008" t="s">
        <v>9976</v>
      </c>
      <c r="B6008" t="s">
        <v>9977</v>
      </c>
      <c r="C6008" t="s">
        <v>4154</v>
      </c>
      <c r="D6008" t="s">
        <v>21</v>
      </c>
      <c r="E6008">
        <v>98380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43299</v>
      </c>
      <c r="L6008" t="s">
        <v>26</v>
      </c>
      <c r="N6008" t="s">
        <v>24</v>
      </c>
    </row>
    <row r="6009" spans="1:14" x14ac:dyDescent="0.25">
      <c r="A6009" t="s">
        <v>9978</v>
      </c>
      <c r="B6009" t="s">
        <v>9979</v>
      </c>
      <c r="C6009" t="s">
        <v>246</v>
      </c>
      <c r="D6009" t="s">
        <v>21</v>
      </c>
      <c r="E6009">
        <v>98310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43299</v>
      </c>
      <c r="L6009" t="s">
        <v>26</v>
      </c>
      <c r="N6009" t="s">
        <v>24</v>
      </c>
    </row>
    <row r="6010" spans="1:14" x14ac:dyDescent="0.25">
      <c r="A6010" t="s">
        <v>521</v>
      </c>
      <c r="B6010" t="s">
        <v>522</v>
      </c>
      <c r="C6010" t="s">
        <v>215</v>
      </c>
      <c r="D6010" t="s">
        <v>21</v>
      </c>
      <c r="E6010">
        <v>98003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43299</v>
      </c>
      <c r="L6010" t="s">
        <v>26</v>
      </c>
      <c r="N6010" t="s">
        <v>24</v>
      </c>
    </row>
    <row r="6011" spans="1:14" x14ac:dyDescent="0.25">
      <c r="A6011" t="s">
        <v>3190</v>
      </c>
      <c r="B6011" t="s">
        <v>3191</v>
      </c>
      <c r="C6011" t="s">
        <v>470</v>
      </c>
      <c r="D6011" t="s">
        <v>21</v>
      </c>
      <c r="E6011">
        <v>98166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43299</v>
      </c>
      <c r="L6011" t="s">
        <v>26</v>
      </c>
      <c r="N6011" t="s">
        <v>24</v>
      </c>
    </row>
    <row r="6012" spans="1:14" x14ac:dyDescent="0.25">
      <c r="A6012" t="s">
        <v>2957</v>
      </c>
      <c r="B6012" t="s">
        <v>2958</v>
      </c>
      <c r="C6012" t="s">
        <v>470</v>
      </c>
      <c r="D6012" t="s">
        <v>21</v>
      </c>
      <c r="E6012">
        <v>98166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43299</v>
      </c>
      <c r="L6012" t="s">
        <v>26</v>
      </c>
      <c r="N6012" t="s">
        <v>24</v>
      </c>
    </row>
    <row r="6013" spans="1:14" x14ac:dyDescent="0.25">
      <c r="A6013" t="s">
        <v>9980</v>
      </c>
      <c r="B6013" t="s">
        <v>1863</v>
      </c>
      <c r="C6013" t="s">
        <v>470</v>
      </c>
      <c r="D6013" t="s">
        <v>21</v>
      </c>
      <c r="E6013">
        <v>98148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43299</v>
      </c>
      <c r="L6013" t="s">
        <v>26</v>
      </c>
      <c r="N6013" t="s">
        <v>24</v>
      </c>
    </row>
    <row r="6014" spans="1:14" x14ac:dyDescent="0.25">
      <c r="A6014" t="s">
        <v>3194</v>
      </c>
      <c r="B6014" t="s">
        <v>3195</v>
      </c>
      <c r="C6014" t="s">
        <v>470</v>
      </c>
      <c r="D6014" t="s">
        <v>21</v>
      </c>
      <c r="E6014">
        <v>98148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43299</v>
      </c>
      <c r="L6014" t="s">
        <v>26</v>
      </c>
      <c r="N6014" t="s">
        <v>24</v>
      </c>
    </row>
    <row r="6015" spans="1:14" x14ac:dyDescent="0.25">
      <c r="A6015" t="s">
        <v>588</v>
      </c>
      <c r="B6015" t="s">
        <v>589</v>
      </c>
      <c r="C6015" t="s">
        <v>590</v>
      </c>
      <c r="D6015" t="s">
        <v>21</v>
      </c>
      <c r="E6015">
        <v>98065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43299</v>
      </c>
      <c r="L6015" t="s">
        <v>26</v>
      </c>
      <c r="N6015" t="s">
        <v>24</v>
      </c>
    </row>
    <row r="6016" spans="1:14" x14ac:dyDescent="0.25">
      <c r="A6016" t="s">
        <v>179</v>
      </c>
      <c r="B6016" t="s">
        <v>9981</v>
      </c>
      <c r="C6016" t="s">
        <v>470</v>
      </c>
      <c r="D6016" t="s">
        <v>21</v>
      </c>
      <c r="E6016">
        <v>98168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43299</v>
      </c>
      <c r="L6016" t="s">
        <v>26</v>
      </c>
      <c r="N6016" t="s">
        <v>24</v>
      </c>
    </row>
    <row r="6017" spans="1:14" x14ac:dyDescent="0.25">
      <c r="A6017" t="s">
        <v>5177</v>
      </c>
      <c r="B6017" t="s">
        <v>5178</v>
      </c>
      <c r="C6017" t="s">
        <v>463</v>
      </c>
      <c r="D6017" t="s">
        <v>21</v>
      </c>
      <c r="E6017">
        <v>98632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43298</v>
      </c>
      <c r="L6017" t="s">
        <v>26</v>
      </c>
      <c r="N6017" t="s">
        <v>24</v>
      </c>
    </row>
    <row r="6018" spans="1:14" x14ac:dyDescent="0.25">
      <c r="A6018" t="s">
        <v>971</v>
      </c>
      <c r="B6018" t="s">
        <v>972</v>
      </c>
      <c r="C6018" t="s">
        <v>614</v>
      </c>
      <c r="D6018" t="s">
        <v>21</v>
      </c>
      <c r="E6018">
        <v>98674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43298</v>
      </c>
      <c r="L6018" t="s">
        <v>26</v>
      </c>
      <c r="N6018" t="s">
        <v>24</v>
      </c>
    </row>
    <row r="6019" spans="1:14" x14ac:dyDescent="0.25">
      <c r="A6019" t="s">
        <v>5284</v>
      </c>
      <c r="B6019" t="s">
        <v>5285</v>
      </c>
      <c r="C6019" t="s">
        <v>1283</v>
      </c>
      <c r="D6019" t="s">
        <v>21</v>
      </c>
      <c r="E6019">
        <v>98801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43298</v>
      </c>
      <c r="L6019" t="s">
        <v>26</v>
      </c>
      <c r="N6019" t="s">
        <v>24</v>
      </c>
    </row>
    <row r="6020" spans="1:14" x14ac:dyDescent="0.25">
      <c r="A6020" t="s">
        <v>3260</v>
      </c>
      <c r="B6020" t="s">
        <v>3261</v>
      </c>
      <c r="C6020" t="s">
        <v>912</v>
      </c>
      <c r="D6020" t="s">
        <v>21</v>
      </c>
      <c r="E6020">
        <v>98837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43298</v>
      </c>
      <c r="L6020" t="s">
        <v>26</v>
      </c>
      <c r="N6020" t="s">
        <v>24</v>
      </c>
    </row>
    <row r="6021" spans="1:14" x14ac:dyDescent="0.25">
      <c r="A6021" t="s">
        <v>612</v>
      </c>
      <c r="B6021" t="s">
        <v>613</v>
      </c>
      <c r="C6021" t="s">
        <v>614</v>
      </c>
      <c r="D6021" t="s">
        <v>21</v>
      </c>
      <c r="E6021">
        <v>98674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43298</v>
      </c>
      <c r="L6021" t="s">
        <v>26</v>
      </c>
      <c r="N6021" t="s">
        <v>24</v>
      </c>
    </row>
    <row r="6022" spans="1:14" x14ac:dyDescent="0.25">
      <c r="A6022" t="s">
        <v>1265</v>
      </c>
      <c r="B6022" t="s">
        <v>1266</v>
      </c>
      <c r="C6022" t="s">
        <v>115</v>
      </c>
      <c r="D6022" t="s">
        <v>21</v>
      </c>
      <c r="E6022">
        <v>98532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43298</v>
      </c>
      <c r="L6022" t="s">
        <v>26</v>
      </c>
      <c r="N6022" t="s">
        <v>24</v>
      </c>
    </row>
    <row r="6023" spans="1:14" x14ac:dyDescent="0.25">
      <c r="A6023" t="s">
        <v>1987</v>
      </c>
      <c r="B6023" t="s">
        <v>1988</v>
      </c>
      <c r="C6023" t="s">
        <v>454</v>
      </c>
      <c r="D6023" t="s">
        <v>21</v>
      </c>
      <c r="E6023">
        <v>98004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43298</v>
      </c>
      <c r="L6023" t="s">
        <v>26</v>
      </c>
      <c r="N6023" t="s">
        <v>24</v>
      </c>
    </row>
    <row r="6024" spans="1:14" x14ac:dyDescent="0.25">
      <c r="A6024" t="s">
        <v>5286</v>
      </c>
      <c r="B6024" t="s">
        <v>5287</v>
      </c>
      <c r="C6024" t="s">
        <v>1283</v>
      </c>
      <c r="D6024" t="s">
        <v>21</v>
      </c>
      <c r="E6024">
        <v>98802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43298</v>
      </c>
      <c r="L6024" t="s">
        <v>26</v>
      </c>
      <c r="N6024" t="s">
        <v>24</v>
      </c>
    </row>
    <row r="6025" spans="1:14" x14ac:dyDescent="0.25">
      <c r="A6025" t="s">
        <v>1271</v>
      </c>
      <c r="B6025" t="s">
        <v>1272</v>
      </c>
      <c r="C6025" t="s">
        <v>115</v>
      </c>
      <c r="D6025" t="s">
        <v>21</v>
      </c>
      <c r="E6025">
        <v>98532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43298</v>
      </c>
      <c r="L6025" t="s">
        <v>26</v>
      </c>
      <c r="N6025" t="s">
        <v>24</v>
      </c>
    </row>
    <row r="6026" spans="1:14" x14ac:dyDescent="0.25">
      <c r="A6026" t="s">
        <v>3125</v>
      </c>
      <c r="B6026" t="s">
        <v>3126</v>
      </c>
      <c r="C6026" t="s">
        <v>912</v>
      </c>
      <c r="D6026" t="s">
        <v>21</v>
      </c>
      <c r="E6026">
        <v>98837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43298</v>
      </c>
      <c r="L6026" t="s">
        <v>26</v>
      </c>
      <c r="N6026" t="s">
        <v>24</v>
      </c>
    </row>
    <row r="6027" spans="1:14" x14ac:dyDescent="0.25">
      <c r="A6027" t="s">
        <v>9982</v>
      </c>
      <c r="B6027" t="s">
        <v>9983</v>
      </c>
      <c r="C6027" t="s">
        <v>349</v>
      </c>
      <c r="D6027" t="s">
        <v>21</v>
      </c>
      <c r="E6027">
        <v>99349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43298</v>
      </c>
      <c r="L6027" t="s">
        <v>26</v>
      </c>
      <c r="N6027" t="s">
        <v>24</v>
      </c>
    </row>
    <row r="6028" spans="1:14" x14ac:dyDescent="0.25">
      <c r="A6028" t="s">
        <v>992</v>
      </c>
      <c r="B6028" t="s">
        <v>993</v>
      </c>
      <c r="C6028" t="s">
        <v>20</v>
      </c>
      <c r="D6028" t="s">
        <v>21</v>
      </c>
      <c r="E6028">
        <v>98101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43298</v>
      </c>
      <c r="L6028" t="s">
        <v>26</v>
      </c>
      <c r="N6028" t="s">
        <v>24</v>
      </c>
    </row>
    <row r="6029" spans="1:14" x14ac:dyDescent="0.25">
      <c r="A6029" t="s">
        <v>2228</v>
      </c>
      <c r="B6029" t="s">
        <v>2649</v>
      </c>
      <c r="C6029" t="s">
        <v>454</v>
      </c>
      <c r="D6029" t="s">
        <v>21</v>
      </c>
      <c r="E6029">
        <v>98005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43298</v>
      </c>
      <c r="L6029" t="s">
        <v>26</v>
      </c>
      <c r="N6029" t="s">
        <v>24</v>
      </c>
    </row>
    <row r="6030" spans="1:14" x14ac:dyDescent="0.25">
      <c r="A6030" t="s">
        <v>6152</v>
      </c>
      <c r="B6030" t="s">
        <v>6153</v>
      </c>
      <c r="C6030" t="s">
        <v>236</v>
      </c>
      <c r="D6030" t="s">
        <v>21</v>
      </c>
      <c r="E6030">
        <v>98444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43298</v>
      </c>
      <c r="L6030" t="s">
        <v>26</v>
      </c>
      <c r="N6030" t="s">
        <v>24</v>
      </c>
    </row>
    <row r="6031" spans="1:14" x14ac:dyDescent="0.25">
      <c r="A6031" t="s">
        <v>5089</v>
      </c>
      <c r="B6031" t="s">
        <v>5090</v>
      </c>
      <c r="C6031" t="s">
        <v>463</v>
      </c>
      <c r="D6031" t="s">
        <v>21</v>
      </c>
      <c r="E6031">
        <v>98632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43298</v>
      </c>
      <c r="L6031" t="s">
        <v>26</v>
      </c>
      <c r="N6031" t="s">
        <v>24</v>
      </c>
    </row>
    <row r="6032" spans="1:14" x14ac:dyDescent="0.25">
      <c r="A6032" t="s">
        <v>9984</v>
      </c>
      <c r="B6032" t="s">
        <v>9985</v>
      </c>
      <c r="C6032" t="s">
        <v>454</v>
      </c>
      <c r="D6032" t="s">
        <v>21</v>
      </c>
      <c r="E6032">
        <v>98004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43298</v>
      </c>
      <c r="L6032" t="s">
        <v>26</v>
      </c>
      <c r="N6032" t="s">
        <v>24</v>
      </c>
    </row>
    <row r="6033" spans="1:14" x14ac:dyDescent="0.25">
      <c r="A6033" t="s">
        <v>4463</v>
      </c>
      <c r="B6033" t="s">
        <v>4464</v>
      </c>
      <c r="C6033" t="s">
        <v>255</v>
      </c>
      <c r="D6033" t="s">
        <v>21</v>
      </c>
      <c r="E6033">
        <v>98626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43298</v>
      </c>
      <c r="L6033" t="s">
        <v>26</v>
      </c>
      <c r="N6033" t="s">
        <v>24</v>
      </c>
    </row>
    <row r="6034" spans="1:14" x14ac:dyDescent="0.25">
      <c r="A6034" t="s">
        <v>5197</v>
      </c>
      <c r="B6034" t="s">
        <v>5198</v>
      </c>
      <c r="C6034" t="s">
        <v>463</v>
      </c>
      <c r="D6034" t="s">
        <v>21</v>
      </c>
      <c r="E6034">
        <v>98632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43298</v>
      </c>
      <c r="L6034" t="s">
        <v>26</v>
      </c>
      <c r="N6034" t="s">
        <v>24</v>
      </c>
    </row>
    <row r="6035" spans="1:14" x14ac:dyDescent="0.25">
      <c r="A6035" t="s">
        <v>9986</v>
      </c>
      <c r="B6035" t="s">
        <v>9987</v>
      </c>
      <c r="C6035" t="s">
        <v>255</v>
      </c>
      <c r="D6035" t="s">
        <v>21</v>
      </c>
      <c r="E6035">
        <v>98626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43298</v>
      </c>
      <c r="L6035" t="s">
        <v>26</v>
      </c>
      <c r="N6035" t="s">
        <v>24</v>
      </c>
    </row>
    <row r="6036" spans="1:14" x14ac:dyDescent="0.25">
      <c r="A6036" t="s">
        <v>356</v>
      </c>
      <c r="B6036" t="s">
        <v>5201</v>
      </c>
      <c r="C6036" t="s">
        <v>463</v>
      </c>
      <c r="D6036" t="s">
        <v>21</v>
      </c>
      <c r="E6036">
        <v>98632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43298</v>
      </c>
      <c r="L6036" t="s">
        <v>26</v>
      </c>
      <c r="N6036" t="s">
        <v>24</v>
      </c>
    </row>
    <row r="6037" spans="1:14" x14ac:dyDescent="0.25">
      <c r="A6037" t="s">
        <v>6646</v>
      </c>
      <c r="B6037" t="s">
        <v>9988</v>
      </c>
      <c r="C6037" t="s">
        <v>912</v>
      </c>
      <c r="D6037" t="s">
        <v>21</v>
      </c>
      <c r="E6037">
        <v>98837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43298</v>
      </c>
      <c r="L6037" t="s">
        <v>26</v>
      </c>
      <c r="N6037" t="s">
        <v>24</v>
      </c>
    </row>
    <row r="6038" spans="1:14" x14ac:dyDescent="0.25">
      <c r="A6038" t="s">
        <v>242</v>
      </c>
      <c r="B6038" t="s">
        <v>2804</v>
      </c>
      <c r="C6038" t="s">
        <v>614</v>
      </c>
      <c r="D6038" t="s">
        <v>21</v>
      </c>
      <c r="E6038">
        <v>98674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43298</v>
      </c>
      <c r="L6038" t="s">
        <v>26</v>
      </c>
      <c r="N6038" t="s">
        <v>24</v>
      </c>
    </row>
    <row r="6039" spans="1:14" x14ac:dyDescent="0.25">
      <c r="A6039" t="s">
        <v>5202</v>
      </c>
      <c r="B6039" t="s">
        <v>5203</v>
      </c>
      <c r="C6039" t="s">
        <v>463</v>
      </c>
      <c r="D6039" t="s">
        <v>21</v>
      </c>
      <c r="E6039">
        <v>98632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43298</v>
      </c>
      <c r="L6039" t="s">
        <v>26</v>
      </c>
      <c r="N6039" t="s">
        <v>24</v>
      </c>
    </row>
    <row r="6040" spans="1:14" x14ac:dyDescent="0.25">
      <c r="A6040" t="s">
        <v>780</v>
      </c>
      <c r="B6040" t="s">
        <v>781</v>
      </c>
      <c r="C6040" t="s">
        <v>782</v>
      </c>
      <c r="D6040" t="s">
        <v>21</v>
      </c>
      <c r="E6040">
        <v>98043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43298</v>
      </c>
      <c r="L6040" t="s">
        <v>26</v>
      </c>
      <c r="N6040" t="s">
        <v>24</v>
      </c>
    </row>
    <row r="6041" spans="1:14" x14ac:dyDescent="0.25">
      <c r="A6041" t="s">
        <v>8118</v>
      </c>
      <c r="B6041" t="s">
        <v>9989</v>
      </c>
      <c r="C6041" t="s">
        <v>20</v>
      </c>
      <c r="D6041" t="s">
        <v>21</v>
      </c>
      <c r="E6041">
        <v>98101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43298</v>
      </c>
      <c r="L6041" t="s">
        <v>26</v>
      </c>
      <c r="N6041" t="s">
        <v>24</v>
      </c>
    </row>
    <row r="6042" spans="1:14" x14ac:dyDescent="0.25">
      <c r="A6042" t="s">
        <v>474</v>
      </c>
      <c r="B6042" t="s">
        <v>475</v>
      </c>
      <c r="C6042" t="s">
        <v>20</v>
      </c>
      <c r="D6042" t="s">
        <v>21</v>
      </c>
      <c r="E6042">
        <v>98101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43298</v>
      </c>
      <c r="L6042" t="s">
        <v>26</v>
      </c>
      <c r="N6042" t="s">
        <v>24</v>
      </c>
    </row>
    <row r="6043" spans="1:14" x14ac:dyDescent="0.25">
      <c r="A6043" t="s">
        <v>6098</v>
      </c>
      <c r="B6043" t="s">
        <v>6099</v>
      </c>
      <c r="C6043" t="s">
        <v>29</v>
      </c>
      <c r="D6043" t="s">
        <v>21</v>
      </c>
      <c r="E6043">
        <v>98801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43298</v>
      </c>
      <c r="L6043" t="s">
        <v>26</v>
      </c>
      <c r="N6043" t="s">
        <v>24</v>
      </c>
    </row>
    <row r="6044" spans="1:14" x14ac:dyDescent="0.25">
      <c r="A6044" t="s">
        <v>9990</v>
      </c>
      <c r="B6044" t="s">
        <v>9991</v>
      </c>
      <c r="C6044" t="s">
        <v>20</v>
      </c>
      <c r="D6044" t="s">
        <v>21</v>
      </c>
      <c r="E6044">
        <v>98101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43298</v>
      </c>
      <c r="L6044" t="s">
        <v>26</v>
      </c>
      <c r="N6044" t="s">
        <v>24</v>
      </c>
    </row>
    <row r="6045" spans="1:14" x14ac:dyDescent="0.25">
      <c r="A6045" t="s">
        <v>5293</v>
      </c>
      <c r="B6045" t="s">
        <v>5294</v>
      </c>
      <c r="C6045" t="s">
        <v>1283</v>
      </c>
      <c r="D6045" t="s">
        <v>21</v>
      </c>
      <c r="E6045">
        <v>98802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43298</v>
      </c>
      <c r="L6045" t="s">
        <v>26</v>
      </c>
      <c r="N6045" t="s">
        <v>24</v>
      </c>
    </row>
    <row r="6046" spans="1:14" x14ac:dyDescent="0.25">
      <c r="A6046" t="s">
        <v>4471</v>
      </c>
      <c r="B6046" t="s">
        <v>4472</v>
      </c>
      <c r="C6046" t="s">
        <v>463</v>
      </c>
      <c r="D6046" t="s">
        <v>21</v>
      </c>
      <c r="E6046">
        <v>98632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43298</v>
      </c>
      <c r="L6046" t="s">
        <v>26</v>
      </c>
      <c r="N6046" t="s">
        <v>24</v>
      </c>
    </row>
    <row r="6047" spans="1:14" x14ac:dyDescent="0.25">
      <c r="A6047" t="s">
        <v>3279</v>
      </c>
      <c r="B6047" t="s">
        <v>3280</v>
      </c>
      <c r="C6047" t="s">
        <v>912</v>
      </c>
      <c r="D6047" t="s">
        <v>21</v>
      </c>
      <c r="E6047">
        <v>98837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43298</v>
      </c>
      <c r="L6047" t="s">
        <v>26</v>
      </c>
      <c r="N6047" t="s">
        <v>24</v>
      </c>
    </row>
    <row r="6048" spans="1:14" x14ac:dyDescent="0.25">
      <c r="A6048" t="s">
        <v>9992</v>
      </c>
      <c r="B6048" t="s">
        <v>3147</v>
      </c>
      <c r="C6048" t="s">
        <v>912</v>
      </c>
      <c r="D6048" t="s">
        <v>21</v>
      </c>
      <c r="E6048">
        <v>98837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43298</v>
      </c>
      <c r="L6048" t="s">
        <v>26</v>
      </c>
      <c r="N6048" t="s">
        <v>24</v>
      </c>
    </row>
    <row r="6049" spans="1:14" x14ac:dyDescent="0.25">
      <c r="A6049" t="s">
        <v>4476</v>
      </c>
      <c r="B6049" t="s">
        <v>4477</v>
      </c>
      <c r="C6049" t="s">
        <v>463</v>
      </c>
      <c r="D6049" t="s">
        <v>21</v>
      </c>
      <c r="E6049">
        <v>98632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43298</v>
      </c>
      <c r="L6049" t="s">
        <v>26</v>
      </c>
      <c r="N6049" t="s">
        <v>24</v>
      </c>
    </row>
    <row r="6050" spans="1:14" x14ac:dyDescent="0.25">
      <c r="A6050" t="s">
        <v>9993</v>
      </c>
      <c r="B6050" t="s">
        <v>9994</v>
      </c>
      <c r="C6050" t="s">
        <v>3129</v>
      </c>
      <c r="D6050" t="s">
        <v>21</v>
      </c>
      <c r="E6050">
        <v>99349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43298</v>
      </c>
      <c r="L6050" t="s">
        <v>26</v>
      </c>
      <c r="N6050" t="s">
        <v>24</v>
      </c>
    </row>
    <row r="6051" spans="1:14" x14ac:dyDescent="0.25">
      <c r="A6051" t="s">
        <v>4442</v>
      </c>
      <c r="B6051" t="s">
        <v>5214</v>
      </c>
      <c r="C6051" t="s">
        <v>463</v>
      </c>
      <c r="D6051" t="s">
        <v>21</v>
      </c>
      <c r="E6051">
        <v>98632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43298</v>
      </c>
      <c r="L6051" t="s">
        <v>26</v>
      </c>
      <c r="N6051" t="s">
        <v>24</v>
      </c>
    </row>
    <row r="6052" spans="1:14" x14ac:dyDescent="0.25">
      <c r="A6052" t="s">
        <v>479</v>
      </c>
      <c r="B6052" t="s">
        <v>2285</v>
      </c>
      <c r="C6052" t="s">
        <v>782</v>
      </c>
      <c r="D6052" t="s">
        <v>21</v>
      </c>
      <c r="E6052">
        <v>98043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43298</v>
      </c>
      <c r="L6052" t="s">
        <v>26</v>
      </c>
      <c r="N6052" t="s">
        <v>24</v>
      </c>
    </row>
    <row r="6053" spans="1:14" x14ac:dyDescent="0.25">
      <c r="A6053" t="s">
        <v>71</v>
      </c>
      <c r="B6053" t="s">
        <v>4298</v>
      </c>
      <c r="C6053" t="s">
        <v>236</v>
      </c>
      <c r="D6053" t="s">
        <v>21</v>
      </c>
      <c r="E6053">
        <v>98408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43298</v>
      </c>
      <c r="L6053" t="s">
        <v>26</v>
      </c>
      <c r="N6053" t="s">
        <v>24</v>
      </c>
    </row>
    <row r="6054" spans="1:14" x14ac:dyDescent="0.25">
      <c r="A6054" t="s">
        <v>1301</v>
      </c>
      <c r="B6054" t="s">
        <v>1302</v>
      </c>
      <c r="C6054" t="s">
        <v>115</v>
      </c>
      <c r="D6054" t="s">
        <v>21</v>
      </c>
      <c r="E6054">
        <v>98532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43298</v>
      </c>
      <c r="L6054" t="s">
        <v>26</v>
      </c>
      <c r="N6054" t="s">
        <v>24</v>
      </c>
    </row>
    <row r="6055" spans="1:14" x14ac:dyDescent="0.25">
      <c r="A6055" t="s">
        <v>5215</v>
      </c>
      <c r="B6055" t="s">
        <v>5216</v>
      </c>
      <c r="C6055" t="s">
        <v>463</v>
      </c>
      <c r="D6055" t="s">
        <v>21</v>
      </c>
      <c r="E6055">
        <v>98632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43298</v>
      </c>
      <c r="L6055" t="s">
        <v>26</v>
      </c>
      <c r="N6055" t="s">
        <v>24</v>
      </c>
    </row>
    <row r="6056" spans="1:14" x14ac:dyDescent="0.25">
      <c r="A6056" t="s">
        <v>5101</v>
      </c>
      <c r="B6056" t="s">
        <v>5102</v>
      </c>
      <c r="C6056" t="s">
        <v>463</v>
      </c>
      <c r="D6056" t="s">
        <v>21</v>
      </c>
      <c r="E6056">
        <v>98632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43298</v>
      </c>
      <c r="L6056" t="s">
        <v>26</v>
      </c>
      <c r="N6056" t="s">
        <v>24</v>
      </c>
    </row>
    <row r="6057" spans="1:14" x14ac:dyDescent="0.25">
      <c r="A6057" t="s">
        <v>484</v>
      </c>
      <c r="B6057" t="s">
        <v>485</v>
      </c>
      <c r="C6057" t="s">
        <v>20</v>
      </c>
      <c r="D6057" t="s">
        <v>21</v>
      </c>
      <c r="E6057">
        <v>98101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43298</v>
      </c>
      <c r="L6057" t="s">
        <v>26</v>
      </c>
      <c r="N6057" t="s">
        <v>24</v>
      </c>
    </row>
    <row r="6058" spans="1:14" x14ac:dyDescent="0.25">
      <c r="A6058" t="s">
        <v>291</v>
      </c>
      <c r="B6058" t="s">
        <v>1049</v>
      </c>
      <c r="C6058" t="s">
        <v>20</v>
      </c>
      <c r="D6058" t="s">
        <v>21</v>
      </c>
      <c r="E6058">
        <v>98101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43298</v>
      </c>
      <c r="L6058" t="s">
        <v>26</v>
      </c>
      <c r="N6058" t="s">
        <v>24</v>
      </c>
    </row>
    <row r="6059" spans="1:14" x14ac:dyDescent="0.25">
      <c r="A6059" t="s">
        <v>2548</v>
      </c>
      <c r="B6059" t="s">
        <v>5219</v>
      </c>
      <c r="C6059" t="s">
        <v>255</v>
      </c>
      <c r="D6059" t="s">
        <v>21</v>
      </c>
      <c r="E6059">
        <v>98626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43298</v>
      </c>
      <c r="L6059" t="s">
        <v>26</v>
      </c>
      <c r="N6059" t="s">
        <v>24</v>
      </c>
    </row>
    <row r="6060" spans="1:14" x14ac:dyDescent="0.25">
      <c r="A6060" t="s">
        <v>6636</v>
      </c>
      <c r="B6060" t="s">
        <v>6637</v>
      </c>
      <c r="C6060" t="s">
        <v>3146</v>
      </c>
      <c r="D6060" t="s">
        <v>21</v>
      </c>
      <c r="E6060">
        <v>98824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43298</v>
      </c>
      <c r="L6060" t="s">
        <v>26</v>
      </c>
      <c r="N6060" t="s">
        <v>24</v>
      </c>
    </row>
    <row r="6061" spans="1:14" x14ac:dyDescent="0.25">
      <c r="A6061" t="s">
        <v>6085</v>
      </c>
      <c r="B6061" t="s">
        <v>6086</v>
      </c>
      <c r="C6061" t="s">
        <v>165</v>
      </c>
      <c r="D6061" t="s">
        <v>21</v>
      </c>
      <c r="E6061">
        <v>98375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43298</v>
      </c>
      <c r="L6061" t="s">
        <v>26</v>
      </c>
      <c r="N6061" t="s">
        <v>24</v>
      </c>
    </row>
    <row r="6062" spans="1:14" x14ac:dyDescent="0.25">
      <c r="A6062" t="s">
        <v>4260</v>
      </c>
      <c r="B6062" t="s">
        <v>4261</v>
      </c>
      <c r="C6062" t="s">
        <v>236</v>
      </c>
      <c r="D6062" t="s">
        <v>21</v>
      </c>
      <c r="E6062">
        <v>98408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43297</v>
      </c>
      <c r="L6062" t="s">
        <v>26</v>
      </c>
      <c r="N6062" t="s">
        <v>24</v>
      </c>
    </row>
    <row r="6063" spans="1:14" x14ac:dyDescent="0.25">
      <c r="A6063" t="s">
        <v>9995</v>
      </c>
      <c r="B6063" t="s">
        <v>9996</v>
      </c>
      <c r="C6063" t="s">
        <v>132</v>
      </c>
      <c r="D6063" t="s">
        <v>21</v>
      </c>
      <c r="E6063">
        <v>99301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43297</v>
      </c>
      <c r="L6063" t="s">
        <v>26</v>
      </c>
      <c r="N6063" t="s">
        <v>24</v>
      </c>
    </row>
    <row r="6064" spans="1:14" x14ac:dyDescent="0.25">
      <c r="A6064" t="s">
        <v>5302</v>
      </c>
      <c r="B6064" t="s">
        <v>5303</v>
      </c>
      <c r="C6064" t="s">
        <v>1283</v>
      </c>
      <c r="D6064" t="s">
        <v>21</v>
      </c>
      <c r="E6064">
        <v>98802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43297</v>
      </c>
      <c r="L6064" t="s">
        <v>26</v>
      </c>
      <c r="N6064" t="s">
        <v>24</v>
      </c>
    </row>
    <row r="6065" spans="1:14" x14ac:dyDescent="0.25">
      <c r="A6065" t="s">
        <v>90</v>
      </c>
      <c r="B6065" t="s">
        <v>91</v>
      </c>
      <c r="C6065" t="s">
        <v>92</v>
      </c>
      <c r="D6065" t="s">
        <v>21</v>
      </c>
      <c r="E6065">
        <v>98273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43297</v>
      </c>
      <c r="L6065" t="s">
        <v>26</v>
      </c>
      <c r="N6065" t="s">
        <v>24</v>
      </c>
    </row>
    <row r="6066" spans="1:14" x14ac:dyDescent="0.25">
      <c r="A6066" t="s">
        <v>2255</v>
      </c>
      <c r="B6066" t="s">
        <v>2256</v>
      </c>
      <c r="C6066" t="s">
        <v>782</v>
      </c>
      <c r="D6066" t="s">
        <v>21</v>
      </c>
      <c r="E6066">
        <v>98043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43297</v>
      </c>
      <c r="L6066" t="s">
        <v>26</v>
      </c>
      <c r="N6066" t="s">
        <v>24</v>
      </c>
    </row>
    <row r="6067" spans="1:14" x14ac:dyDescent="0.25">
      <c r="A6067" t="s">
        <v>5304</v>
      </c>
      <c r="B6067" t="s">
        <v>5305</v>
      </c>
      <c r="C6067" t="s">
        <v>1283</v>
      </c>
      <c r="D6067" t="s">
        <v>21</v>
      </c>
      <c r="E6067">
        <v>98802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43297</v>
      </c>
      <c r="L6067" t="s">
        <v>26</v>
      </c>
      <c r="N6067" t="s">
        <v>24</v>
      </c>
    </row>
    <row r="6068" spans="1:14" x14ac:dyDescent="0.25">
      <c r="A6068" t="s">
        <v>4695</v>
      </c>
      <c r="B6068" t="s">
        <v>4696</v>
      </c>
      <c r="C6068" t="s">
        <v>236</v>
      </c>
      <c r="D6068" t="s">
        <v>21</v>
      </c>
      <c r="E6068">
        <v>98409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43297</v>
      </c>
      <c r="L6068" t="s">
        <v>26</v>
      </c>
      <c r="N6068" t="s">
        <v>24</v>
      </c>
    </row>
    <row r="6069" spans="1:14" x14ac:dyDescent="0.25">
      <c r="A6069" t="s">
        <v>9997</v>
      </c>
      <c r="B6069" t="s">
        <v>2295</v>
      </c>
      <c r="C6069" t="s">
        <v>782</v>
      </c>
      <c r="D6069" t="s">
        <v>21</v>
      </c>
      <c r="E6069">
        <v>98043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43297</v>
      </c>
      <c r="L6069" t="s">
        <v>26</v>
      </c>
      <c r="N6069" t="s">
        <v>24</v>
      </c>
    </row>
    <row r="6070" spans="1:14" x14ac:dyDescent="0.25">
      <c r="A6070" t="s">
        <v>2259</v>
      </c>
      <c r="B6070" t="s">
        <v>2260</v>
      </c>
      <c r="C6070" t="s">
        <v>782</v>
      </c>
      <c r="D6070" t="s">
        <v>21</v>
      </c>
      <c r="E6070">
        <v>98043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43297</v>
      </c>
      <c r="L6070" t="s">
        <v>26</v>
      </c>
      <c r="N6070" t="s">
        <v>24</v>
      </c>
    </row>
    <row r="6071" spans="1:14" x14ac:dyDescent="0.25">
      <c r="A6071" t="s">
        <v>4601</v>
      </c>
      <c r="B6071" t="s">
        <v>4602</v>
      </c>
      <c r="C6071" t="s">
        <v>132</v>
      </c>
      <c r="D6071" t="s">
        <v>21</v>
      </c>
      <c r="E6071">
        <v>99301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43297</v>
      </c>
      <c r="L6071" t="s">
        <v>26</v>
      </c>
      <c r="N6071" t="s">
        <v>24</v>
      </c>
    </row>
    <row r="6072" spans="1:14" x14ac:dyDescent="0.25">
      <c r="A6072" t="s">
        <v>5310</v>
      </c>
      <c r="B6072" t="s">
        <v>5311</v>
      </c>
      <c r="C6072" t="s">
        <v>1283</v>
      </c>
      <c r="D6072" t="s">
        <v>21</v>
      </c>
      <c r="E6072">
        <v>98802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43297</v>
      </c>
      <c r="L6072" t="s">
        <v>26</v>
      </c>
      <c r="N6072" t="s">
        <v>24</v>
      </c>
    </row>
    <row r="6073" spans="1:14" x14ac:dyDescent="0.25">
      <c r="A6073" t="s">
        <v>5312</v>
      </c>
      <c r="B6073" t="s">
        <v>5313</v>
      </c>
      <c r="C6073" t="s">
        <v>1283</v>
      </c>
      <c r="D6073" t="s">
        <v>21</v>
      </c>
      <c r="E6073">
        <v>98802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43297</v>
      </c>
      <c r="L6073" t="s">
        <v>26</v>
      </c>
      <c r="N6073" t="s">
        <v>24</v>
      </c>
    </row>
    <row r="6074" spans="1:14" x14ac:dyDescent="0.25">
      <c r="A6074" t="s">
        <v>9998</v>
      </c>
      <c r="B6074" t="s">
        <v>9999</v>
      </c>
      <c r="C6074" t="s">
        <v>132</v>
      </c>
      <c r="D6074" t="s">
        <v>21</v>
      </c>
      <c r="E6074">
        <v>99301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43297</v>
      </c>
      <c r="L6074" t="s">
        <v>26</v>
      </c>
      <c r="N6074" t="s">
        <v>24</v>
      </c>
    </row>
    <row r="6075" spans="1:14" x14ac:dyDescent="0.25">
      <c r="A6075" t="s">
        <v>503</v>
      </c>
      <c r="B6075" t="s">
        <v>10000</v>
      </c>
      <c r="C6075" t="s">
        <v>236</v>
      </c>
      <c r="D6075" t="s">
        <v>21</v>
      </c>
      <c r="E6075">
        <v>98407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43297</v>
      </c>
      <c r="L6075" t="s">
        <v>26</v>
      </c>
      <c r="N6075" t="s">
        <v>24</v>
      </c>
    </row>
    <row r="6076" spans="1:14" x14ac:dyDescent="0.25">
      <c r="A6076" t="s">
        <v>2044</v>
      </c>
      <c r="B6076" t="s">
        <v>4703</v>
      </c>
      <c r="C6076" t="s">
        <v>236</v>
      </c>
      <c r="D6076" t="s">
        <v>21</v>
      </c>
      <c r="E6076">
        <v>98409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43297</v>
      </c>
      <c r="L6076" t="s">
        <v>26</v>
      </c>
      <c r="N6076" t="s">
        <v>24</v>
      </c>
    </row>
    <row r="6077" spans="1:14" x14ac:dyDescent="0.25">
      <c r="A6077" t="s">
        <v>4157</v>
      </c>
      <c r="B6077" t="s">
        <v>5055</v>
      </c>
      <c r="C6077" t="s">
        <v>283</v>
      </c>
      <c r="D6077" t="s">
        <v>21</v>
      </c>
      <c r="E6077">
        <v>98467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43297</v>
      </c>
      <c r="L6077" t="s">
        <v>26</v>
      </c>
      <c r="N6077" t="s">
        <v>24</v>
      </c>
    </row>
    <row r="6078" spans="1:14" x14ac:dyDescent="0.25">
      <c r="A6078" t="s">
        <v>10001</v>
      </c>
      <c r="B6078" t="s">
        <v>10002</v>
      </c>
      <c r="C6078" t="s">
        <v>34</v>
      </c>
      <c r="D6078" t="s">
        <v>21</v>
      </c>
      <c r="E6078">
        <v>98662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43297</v>
      </c>
      <c r="L6078" t="s">
        <v>26</v>
      </c>
      <c r="N6078" t="s">
        <v>24</v>
      </c>
    </row>
    <row r="6079" spans="1:14" x14ac:dyDescent="0.25">
      <c r="A6079" t="s">
        <v>3678</v>
      </c>
      <c r="B6079" t="s">
        <v>4275</v>
      </c>
      <c r="C6079" t="s">
        <v>236</v>
      </c>
      <c r="D6079" t="s">
        <v>21</v>
      </c>
      <c r="E6079">
        <v>98404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43297</v>
      </c>
      <c r="L6079" t="s">
        <v>26</v>
      </c>
      <c r="N6079" t="s">
        <v>24</v>
      </c>
    </row>
    <row r="6080" spans="1:14" x14ac:dyDescent="0.25">
      <c r="A6080" t="s">
        <v>2262</v>
      </c>
      <c r="B6080" t="s">
        <v>2263</v>
      </c>
      <c r="C6080" t="s">
        <v>782</v>
      </c>
      <c r="D6080" t="s">
        <v>21</v>
      </c>
      <c r="E6080">
        <v>98043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43297</v>
      </c>
      <c r="L6080" t="s">
        <v>26</v>
      </c>
      <c r="N6080" t="s">
        <v>24</v>
      </c>
    </row>
    <row r="6081" spans="1:14" x14ac:dyDescent="0.25">
      <c r="A6081" t="s">
        <v>5456</v>
      </c>
      <c r="B6081" t="s">
        <v>5457</v>
      </c>
      <c r="C6081" t="s">
        <v>178</v>
      </c>
      <c r="D6081" t="s">
        <v>21</v>
      </c>
      <c r="E6081">
        <v>98944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43297</v>
      </c>
      <c r="L6081" t="s">
        <v>26</v>
      </c>
      <c r="N6081" t="s">
        <v>24</v>
      </c>
    </row>
    <row r="6082" spans="1:14" x14ac:dyDescent="0.25">
      <c r="A6082" t="s">
        <v>93</v>
      </c>
      <c r="B6082" t="s">
        <v>6064</v>
      </c>
      <c r="C6082" t="s">
        <v>145</v>
      </c>
      <c r="D6082" t="s">
        <v>21</v>
      </c>
      <c r="E6082">
        <v>98387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43297</v>
      </c>
      <c r="L6082" t="s">
        <v>26</v>
      </c>
      <c r="N6082" t="s">
        <v>24</v>
      </c>
    </row>
    <row r="6083" spans="1:14" x14ac:dyDescent="0.25">
      <c r="A6083" t="s">
        <v>10003</v>
      </c>
      <c r="B6083" t="s">
        <v>10004</v>
      </c>
      <c r="C6083" t="s">
        <v>236</v>
      </c>
      <c r="D6083" t="s">
        <v>21</v>
      </c>
      <c r="E6083">
        <v>98408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43297</v>
      </c>
      <c r="L6083" t="s">
        <v>26</v>
      </c>
      <c r="N6083" t="s">
        <v>24</v>
      </c>
    </row>
    <row r="6084" spans="1:14" x14ac:dyDescent="0.25">
      <c r="A6084" t="s">
        <v>10005</v>
      </c>
      <c r="B6084" t="s">
        <v>10006</v>
      </c>
      <c r="C6084" t="s">
        <v>132</v>
      </c>
      <c r="D6084" t="s">
        <v>21</v>
      </c>
      <c r="E6084">
        <v>99301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43297</v>
      </c>
      <c r="L6084" t="s">
        <v>26</v>
      </c>
      <c r="N6084" t="s">
        <v>24</v>
      </c>
    </row>
    <row r="6085" spans="1:14" x14ac:dyDescent="0.25">
      <c r="A6085" t="s">
        <v>5714</v>
      </c>
      <c r="B6085" t="s">
        <v>5715</v>
      </c>
      <c r="C6085" t="s">
        <v>178</v>
      </c>
      <c r="D6085" t="s">
        <v>21</v>
      </c>
      <c r="E6085">
        <v>98944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43297</v>
      </c>
      <c r="L6085" t="s">
        <v>26</v>
      </c>
      <c r="N6085" t="s">
        <v>24</v>
      </c>
    </row>
    <row r="6086" spans="1:14" x14ac:dyDescent="0.25">
      <c r="A6086" t="s">
        <v>2046</v>
      </c>
      <c r="B6086" t="s">
        <v>2047</v>
      </c>
      <c r="C6086" t="s">
        <v>1283</v>
      </c>
      <c r="D6086" t="s">
        <v>21</v>
      </c>
      <c r="E6086">
        <v>98802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43297</v>
      </c>
      <c r="L6086" t="s">
        <v>26</v>
      </c>
      <c r="N6086" t="s">
        <v>24</v>
      </c>
    </row>
    <row r="6087" spans="1:14" x14ac:dyDescent="0.25">
      <c r="A6087" t="s">
        <v>10007</v>
      </c>
      <c r="B6087" t="s">
        <v>10008</v>
      </c>
      <c r="C6087" t="s">
        <v>236</v>
      </c>
      <c r="D6087" t="s">
        <v>21</v>
      </c>
      <c r="E6087">
        <v>98408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43297</v>
      </c>
      <c r="L6087" t="s">
        <v>26</v>
      </c>
      <c r="N6087" t="s">
        <v>24</v>
      </c>
    </row>
    <row r="6088" spans="1:14" x14ac:dyDescent="0.25">
      <c r="A6088" t="s">
        <v>5290</v>
      </c>
      <c r="B6088" t="s">
        <v>5291</v>
      </c>
      <c r="C6088" t="s">
        <v>1283</v>
      </c>
      <c r="D6088" t="s">
        <v>21</v>
      </c>
      <c r="E6088">
        <v>98802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43297</v>
      </c>
      <c r="L6088" t="s">
        <v>26</v>
      </c>
      <c r="N6088" t="s">
        <v>24</v>
      </c>
    </row>
    <row r="6089" spans="1:14" x14ac:dyDescent="0.25">
      <c r="A6089" t="s">
        <v>6034</v>
      </c>
      <c r="B6089" t="s">
        <v>6035</v>
      </c>
      <c r="C6089" t="s">
        <v>34</v>
      </c>
      <c r="D6089" t="s">
        <v>21</v>
      </c>
      <c r="E6089">
        <v>98682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43297</v>
      </c>
      <c r="L6089" t="s">
        <v>26</v>
      </c>
      <c r="N6089" t="s">
        <v>24</v>
      </c>
    </row>
    <row r="6090" spans="1:14" x14ac:dyDescent="0.25">
      <c r="A6090" t="s">
        <v>4708</v>
      </c>
      <c r="B6090" t="s">
        <v>4709</v>
      </c>
      <c r="C6090" t="s">
        <v>236</v>
      </c>
      <c r="D6090" t="s">
        <v>21</v>
      </c>
      <c r="E6090">
        <v>98405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43297</v>
      </c>
      <c r="L6090" t="s">
        <v>26</v>
      </c>
      <c r="N6090" t="s">
        <v>24</v>
      </c>
    </row>
    <row r="6091" spans="1:14" x14ac:dyDescent="0.25">
      <c r="A6091" t="s">
        <v>2050</v>
      </c>
      <c r="B6091" t="s">
        <v>2051</v>
      </c>
      <c r="C6091" t="s">
        <v>1283</v>
      </c>
      <c r="D6091" t="s">
        <v>21</v>
      </c>
      <c r="E6091">
        <v>98802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43297</v>
      </c>
      <c r="L6091" t="s">
        <v>26</v>
      </c>
      <c r="N6091" t="s">
        <v>24</v>
      </c>
    </row>
    <row r="6092" spans="1:14" x14ac:dyDescent="0.25">
      <c r="A6092" t="s">
        <v>5093</v>
      </c>
      <c r="B6092" t="s">
        <v>5094</v>
      </c>
      <c r="C6092" t="s">
        <v>178</v>
      </c>
      <c r="D6092" t="s">
        <v>21</v>
      </c>
      <c r="E6092">
        <v>98944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43297</v>
      </c>
      <c r="L6092" t="s">
        <v>26</v>
      </c>
      <c r="N6092" t="s">
        <v>24</v>
      </c>
    </row>
    <row r="6093" spans="1:14" x14ac:dyDescent="0.25">
      <c r="A6093" t="s">
        <v>10009</v>
      </c>
      <c r="B6093" t="s">
        <v>2272</v>
      </c>
      <c r="C6093" t="s">
        <v>782</v>
      </c>
      <c r="D6093" t="s">
        <v>21</v>
      </c>
      <c r="E6093">
        <v>98043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43297</v>
      </c>
      <c r="L6093" t="s">
        <v>26</v>
      </c>
      <c r="N6093" t="s">
        <v>24</v>
      </c>
    </row>
    <row r="6094" spans="1:14" x14ac:dyDescent="0.25">
      <c r="A6094" t="s">
        <v>4465</v>
      </c>
      <c r="B6094" t="s">
        <v>4466</v>
      </c>
      <c r="C6094" t="s">
        <v>255</v>
      </c>
      <c r="D6094" t="s">
        <v>21</v>
      </c>
      <c r="E6094">
        <v>98626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43297</v>
      </c>
      <c r="L6094" t="s">
        <v>26</v>
      </c>
      <c r="N6094" t="s">
        <v>24</v>
      </c>
    </row>
    <row r="6095" spans="1:14" x14ac:dyDescent="0.25">
      <c r="A6095" t="s">
        <v>3268</v>
      </c>
      <c r="B6095" t="s">
        <v>5292</v>
      </c>
      <c r="C6095" t="s">
        <v>1283</v>
      </c>
      <c r="D6095" t="s">
        <v>21</v>
      </c>
      <c r="E6095">
        <v>98802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43297</v>
      </c>
      <c r="L6095" t="s">
        <v>26</v>
      </c>
      <c r="N6095" t="s">
        <v>24</v>
      </c>
    </row>
    <row r="6096" spans="1:14" x14ac:dyDescent="0.25">
      <c r="A6096" t="s">
        <v>825</v>
      </c>
      <c r="B6096" t="s">
        <v>826</v>
      </c>
      <c r="C6096" t="s">
        <v>92</v>
      </c>
      <c r="D6096" t="s">
        <v>21</v>
      </c>
      <c r="E6096">
        <v>98273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43297</v>
      </c>
      <c r="L6096" t="s">
        <v>26</v>
      </c>
      <c r="N6096" t="s">
        <v>24</v>
      </c>
    </row>
    <row r="6097" spans="1:14" x14ac:dyDescent="0.25">
      <c r="A6097" t="s">
        <v>4717</v>
      </c>
      <c r="B6097" t="s">
        <v>4718</v>
      </c>
      <c r="C6097" t="s">
        <v>236</v>
      </c>
      <c r="D6097" t="s">
        <v>21</v>
      </c>
      <c r="E6097">
        <v>98404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43297</v>
      </c>
      <c r="L6097" t="s">
        <v>26</v>
      </c>
      <c r="N6097" t="s">
        <v>24</v>
      </c>
    </row>
    <row r="6098" spans="1:14" x14ac:dyDescent="0.25">
      <c r="A6098" t="s">
        <v>10010</v>
      </c>
      <c r="B6098" t="s">
        <v>2274</v>
      </c>
      <c r="C6098" t="s">
        <v>782</v>
      </c>
      <c r="D6098" t="s">
        <v>21</v>
      </c>
      <c r="E6098">
        <v>98043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43297</v>
      </c>
      <c r="L6098" t="s">
        <v>26</v>
      </c>
      <c r="N6098" t="s">
        <v>24</v>
      </c>
    </row>
    <row r="6099" spans="1:14" x14ac:dyDescent="0.25">
      <c r="A6099" t="s">
        <v>639</v>
      </c>
      <c r="B6099" t="s">
        <v>10011</v>
      </c>
      <c r="C6099" t="s">
        <v>236</v>
      </c>
      <c r="D6099" t="s">
        <v>21</v>
      </c>
      <c r="E6099">
        <v>98406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43297</v>
      </c>
      <c r="L6099" t="s">
        <v>26</v>
      </c>
      <c r="N6099" t="s">
        <v>24</v>
      </c>
    </row>
    <row r="6100" spans="1:14" x14ac:dyDescent="0.25">
      <c r="A6100" t="s">
        <v>10012</v>
      </c>
      <c r="B6100" t="s">
        <v>10013</v>
      </c>
      <c r="C6100" t="s">
        <v>132</v>
      </c>
      <c r="D6100" t="s">
        <v>21</v>
      </c>
      <c r="E6100">
        <v>99301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43297</v>
      </c>
      <c r="L6100" t="s">
        <v>26</v>
      </c>
      <c r="N6100" t="s">
        <v>24</v>
      </c>
    </row>
    <row r="6101" spans="1:14" x14ac:dyDescent="0.25">
      <c r="A6101" t="s">
        <v>10014</v>
      </c>
      <c r="B6101" t="s">
        <v>2284</v>
      </c>
      <c r="C6101" t="s">
        <v>782</v>
      </c>
      <c r="D6101" t="s">
        <v>21</v>
      </c>
      <c r="E6101">
        <v>98043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43297</v>
      </c>
      <c r="L6101" t="s">
        <v>26</v>
      </c>
      <c r="N6101" t="s">
        <v>24</v>
      </c>
    </row>
    <row r="6102" spans="1:14" x14ac:dyDescent="0.25">
      <c r="A6102" t="s">
        <v>405</v>
      </c>
      <c r="B6102" t="s">
        <v>5073</v>
      </c>
      <c r="C6102" t="s">
        <v>283</v>
      </c>
      <c r="D6102" t="s">
        <v>21</v>
      </c>
      <c r="E6102">
        <v>98467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43297</v>
      </c>
      <c r="L6102" t="s">
        <v>26</v>
      </c>
      <c r="N6102" t="s">
        <v>24</v>
      </c>
    </row>
    <row r="6103" spans="1:14" x14ac:dyDescent="0.25">
      <c r="A6103" t="s">
        <v>3969</v>
      </c>
      <c r="B6103" t="s">
        <v>3970</v>
      </c>
      <c r="C6103" t="s">
        <v>178</v>
      </c>
      <c r="D6103" t="s">
        <v>21</v>
      </c>
      <c r="E6103">
        <v>98944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43297</v>
      </c>
      <c r="L6103" t="s">
        <v>26</v>
      </c>
      <c r="N6103" t="s">
        <v>24</v>
      </c>
    </row>
    <row r="6104" spans="1:14" x14ac:dyDescent="0.25">
      <c r="A6104" t="s">
        <v>10015</v>
      </c>
      <c r="B6104" t="s">
        <v>465</v>
      </c>
      <c r="C6104" t="s">
        <v>97</v>
      </c>
      <c r="D6104" t="s">
        <v>21</v>
      </c>
      <c r="E6104">
        <v>98233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43297</v>
      </c>
      <c r="L6104" t="s">
        <v>26</v>
      </c>
      <c r="N6104" t="s">
        <v>24</v>
      </c>
    </row>
    <row r="6105" spans="1:14" x14ac:dyDescent="0.25">
      <c r="A6105" t="s">
        <v>5627</v>
      </c>
      <c r="B6105" t="s">
        <v>5628</v>
      </c>
      <c r="C6105" t="s">
        <v>1283</v>
      </c>
      <c r="D6105" t="s">
        <v>21</v>
      </c>
      <c r="E6105">
        <v>98802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43297</v>
      </c>
      <c r="L6105" t="s">
        <v>26</v>
      </c>
      <c r="N6105" t="s">
        <v>24</v>
      </c>
    </row>
    <row r="6106" spans="1:14" x14ac:dyDescent="0.25">
      <c r="A6106" t="s">
        <v>10016</v>
      </c>
      <c r="B6106" t="s">
        <v>10017</v>
      </c>
      <c r="C6106" t="s">
        <v>236</v>
      </c>
      <c r="D6106" t="s">
        <v>21</v>
      </c>
      <c r="E6106">
        <v>98408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43297</v>
      </c>
      <c r="L6106" t="s">
        <v>26</v>
      </c>
      <c r="N6106" t="s">
        <v>24</v>
      </c>
    </row>
    <row r="6107" spans="1:14" x14ac:dyDescent="0.25">
      <c r="A6107" t="s">
        <v>4738</v>
      </c>
      <c r="B6107" t="s">
        <v>4739</v>
      </c>
      <c r="C6107" t="s">
        <v>236</v>
      </c>
      <c r="D6107" t="s">
        <v>21</v>
      </c>
      <c r="E6107">
        <v>98404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43297</v>
      </c>
      <c r="L6107" t="s">
        <v>26</v>
      </c>
      <c r="N6107" t="s">
        <v>24</v>
      </c>
    </row>
    <row r="6108" spans="1:14" x14ac:dyDescent="0.25">
      <c r="A6108" t="s">
        <v>10018</v>
      </c>
      <c r="B6108" t="s">
        <v>10019</v>
      </c>
      <c r="C6108" t="s">
        <v>236</v>
      </c>
      <c r="D6108" t="s">
        <v>21</v>
      </c>
      <c r="E6108">
        <v>98408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43297</v>
      </c>
      <c r="L6108" t="s">
        <v>26</v>
      </c>
      <c r="N6108" t="s">
        <v>24</v>
      </c>
    </row>
    <row r="6109" spans="1:14" x14ac:dyDescent="0.25">
      <c r="A6109" t="s">
        <v>10020</v>
      </c>
      <c r="B6109" t="s">
        <v>10021</v>
      </c>
      <c r="C6109" t="s">
        <v>236</v>
      </c>
      <c r="D6109" t="s">
        <v>21</v>
      </c>
      <c r="E6109">
        <v>98404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43297</v>
      </c>
      <c r="L6109" t="s">
        <v>26</v>
      </c>
      <c r="N6109" t="s">
        <v>24</v>
      </c>
    </row>
    <row r="6110" spans="1:14" x14ac:dyDescent="0.25">
      <c r="A6110" t="s">
        <v>2037</v>
      </c>
      <c r="B6110" t="s">
        <v>5301</v>
      </c>
      <c r="C6110" t="s">
        <v>1283</v>
      </c>
      <c r="D6110" t="s">
        <v>21</v>
      </c>
      <c r="E6110">
        <v>98802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43297</v>
      </c>
      <c r="L6110" t="s">
        <v>26</v>
      </c>
      <c r="N6110" t="s">
        <v>24</v>
      </c>
    </row>
    <row r="6111" spans="1:14" x14ac:dyDescent="0.25">
      <c r="A6111" t="s">
        <v>5638</v>
      </c>
      <c r="B6111" t="s">
        <v>5639</v>
      </c>
      <c r="C6111" t="s">
        <v>178</v>
      </c>
      <c r="D6111" t="s">
        <v>21</v>
      </c>
      <c r="E6111">
        <v>98944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43297</v>
      </c>
      <c r="L6111" t="s">
        <v>26</v>
      </c>
      <c r="N6111" t="s">
        <v>24</v>
      </c>
    </row>
    <row r="6112" spans="1:14" x14ac:dyDescent="0.25">
      <c r="A6112" t="s">
        <v>10022</v>
      </c>
      <c r="B6112" t="s">
        <v>10023</v>
      </c>
      <c r="C6112" t="s">
        <v>132</v>
      </c>
      <c r="D6112" t="s">
        <v>21</v>
      </c>
      <c r="E6112">
        <v>99301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43297</v>
      </c>
      <c r="L6112" t="s">
        <v>26</v>
      </c>
      <c r="N6112" t="s">
        <v>24</v>
      </c>
    </row>
    <row r="6113" spans="1:14" x14ac:dyDescent="0.25">
      <c r="A6113" t="s">
        <v>1249</v>
      </c>
      <c r="B6113" t="s">
        <v>1250</v>
      </c>
      <c r="C6113" t="s">
        <v>227</v>
      </c>
      <c r="D6113" t="s">
        <v>21</v>
      </c>
      <c r="E6113">
        <v>98226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43297</v>
      </c>
      <c r="L6113" t="s">
        <v>26</v>
      </c>
      <c r="N6113" t="s">
        <v>24</v>
      </c>
    </row>
    <row r="6114" spans="1:14" x14ac:dyDescent="0.25">
      <c r="A6114" t="s">
        <v>2291</v>
      </c>
      <c r="B6114" t="s">
        <v>10024</v>
      </c>
      <c r="C6114" t="s">
        <v>782</v>
      </c>
      <c r="D6114" t="s">
        <v>21</v>
      </c>
      <c r="E6114">
        <v>98043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43297</v>
      </c>
      <c r="L6114" t="s">
        <v>26</v>
      </c>
      <c r="N6114" t="s">
        <v>24</v>
      </c>
    </row>
    <row r="6115" spans="1:14" x14ac:dyDescent="0.25">
      <c r="A6115" t="s">
        <v>556</v>
      </c>
      <c r="B6115" t="s">
        <v>5566</v>
      </c>
      <c r="C6115" t="s">
        <v>2162</v>
      </c>
      <c r="D6115" t="s">
        <v>21</v>
      </c>
      <c r="E6115">
        <v>98826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43297</v>
      </c>
      <c r="L6115" t="s">
        <v>26</v>
      </c>
      <c r="N6115" t="s">
        <v>24</v>
      </c>
    </row>
    <row r="6116" spans="1:14" x14ac:dyDescent="0.25">
      <c r="A6116" t="s">
        <v>796</v>
      </c>
      <c r="B6116" t="s">
        <v>10025</v>
      </c>
      <c r="C6116" t="s">
        <v>782</v>
      </c>
      <c r="D6116" t="s">
        <v>21</v>
      </c>
      <c r="E6116">
        <v>98043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43297</v>
      </c>
      <c r="L6116" t="s">
        <v>26</v>
      </c>
      <c r="N6116" t="s">
        <v>24</v>
      </c>
    </row>
    <row r="6117" spans="1:14" x14ac:dyDescent="0.25">
      <c r="A6117" t="s">
        <v>3011</v>
      </c>
      <c r="B6117" t="s">
        <v>10026</v>
      </c>
      <c r="C6117" t="s">
        <v>132</v>
      </c>
      <c r="D6117" t="s">
        <v>21</v>
      </c>
      <c r="E6117">
        <v>99301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43297</v>
      </c>
      <c r="L6117" t="s">
        <v>26</v>
      </c>
      <c r="N6117" t="s">
        <v>24</v>
      </c>
    </row>
    <row r="6118" spans="1:14" x14ac:dyDescent="0.25">
      <c r="A6118" t="s">
        <v>5162</v>
      </c>
      <c r="B6118" t="s">
        <v>5163</v>
      </c>
      <c r="C6118" t="s">
        <v>283</v>
      </c>
      <c r="D6118" t="s">
        <v>21</v>
      </c>
      <c r="E6118">
        <v>98467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43297</v>
      </c>
      <c r="L6118" t="s">
        <v>26</v>
      </c>
      <c r="N6118" t="s">
        <v>24</v>
      </c>
    </row>
    <row r="6119" spans="1:14" x14ac:dyDescent="0.25">
      <c r="A6119" t="s">
        <v>1216</v>
      </c>
      <c r="B6119" t="s">
        <v>1217</v>
      </c>
      <c r="C6119" t="s">
        <v>101</v>
      </c>
      <c r="D6119" t="s">
        <v>21</v>
      </c>
      <c r="E6119">
        <v>98284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43296</v>
      </c>
      <c r="L6119" t="s">
        <v>26</v>
      </c>
      <c r="N6119" t="s">
        <v>24</v>
      </c>
    </row>
    <row r="6120" spans="1:14" x14ac:dyDescent="0.25">
      <c r="A6120" t="s">
        <v>6106</v>
      </c>
      <c r="B6120" t="s">
        <v>6107</v>
      </c>
      <c r="C6120" t="s">
        <v>2162</v>
      </c>
      <c r="D6120" t="s">
        <v>21</v>
      </c>
      <c r="E6120">
        <v>98826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43296</v>
      </c>
      <c r="L6120" t="s">
        <v>26</v>
      </c>
      <c r="N6120" t="s">
        <v>24</v>
      </c>
    </row>
    <row r="6121" spans="1:14" x14ac:dyDescent="0.25">
      <c r="A6121" t="s">
        <v>5085</v>
      </c>
      <c r="B6121" t="s">
        <v>5086</v>
      </c>
      <c r="C6121" t="s">
        <v>2162</v>
      </c>
      <c r="D6121" t="s">
        <v>21</v>
      </c>
      <c r="E6121">
        <v>98826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43296</v>
      </c>
      <c r="L6121" t="s">
        <v>26</v>
      </c>
      <c r="N6121" t="s">
        <v>24</v>
      </c>
    </row>
    <row r="6122" spans="1:14" x14ac:dyDescent="0.25">
      <c r="A6122" t="s">
        <v>801</v>
      </c>
      <c r="B6122" t="s">
        <v>802</v>
      </c>
      <c r="C6122" t="s">
        <v>92</v>
      </c>
      <c r="D6122" t="s">
        <v>21</v>
      </c>
      <c r="E6122">
        <v>98273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43296</v>
      </c>
      <c r="L6122" t="s">
        <v>26</v>
      </c>
      <c r="N6122" t="s">
        <v>24</v>
      </c>
    </row>
    <row r="6123" spans="1:14" x14ac:dyDescent="0.25">
      <c r="A6123" t="s">
        <v>3722</v>
      </c>
      <c r="B6123" t="s">
        <v>3723</v>
      </c>
      <c r="C6123" t="s">
        <v>2162</v>
      </c>
      <c r="D6123" t="s">
        <v>21</v>
      </c>
      <c r="E6123">
        <v>98826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43296</v>
      </c>
      <c r="L6123" t="s">
        <v>26</v>
      </c>
      <c r="N6123" t="s">
        <v>24</v>
      </c>
    </row>
    <row r="6124" spans="1:14" x14ac:dyDescent="0.25">
      <c r="A6124" t="s">
        <v>6114</v>
      </c>
      <c r="B6124" t="s">
        <v>6115</v>
      </c>
      <c r="C6124" t="s">
        <v>2162</v>
      </c>
      <c r="D6124" t="s">
        <v>21</v>
      </c>
      <c r="E6124">
        <v>98826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43296</v>
      </c>
      <c r="L6124" t="s">
        <v>26</v>
      </c>
      <c r="N6124" t="s">
        <v>24</v>
      </c>
    </row>
    <row r="6125" spans="1:14" x14ac:dyDescent="0.25">
      <c r="A6125" t="s">
        <v>10027</v>
      </c>
      <c r="B6125" t="s">
        <v>10028</v>
      </c>
      <c r="C6125" t="s">
        <v>97</v>
      </c>
      <c r="D6125" t="s">
        <v>21</v>
      </c>
      <c r="E6125">
        <v>98233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43296</v>
      </c>
      <c r="L6125" t="s">
        <v>26</v>
      </c>
      <c r="N6125" t="s">
        <v>24</v>
      </c>
    </row>
    <row r="6126" spans="1:14" x14ac:dyDescent="0.25">
      <c r="A6126" t="s">
        <v>2228</v>
      </c>
      <c r="B6126" t="s">
        <v>2229</v>
      </c>
      <c r="C6126" t="s">
        <v>101</v>
      </c>
      <c r="D6126" t="s">
        <v>21</v>
      </c>
      <c r="E6126">
        <v>98284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43296</v>
      </c>
      <c r="L6126" t="s">
        <v>26</v>
      </c>
      <c r="N6126" t="s">
        <v>24</v>
      </c>
    </row>
    <row r="6127" spans="1:14" x14ac:dyDescent="0.25">
      <c r="A6127" t="s">
        <v>93</v>
      </c>
      <c r="B6127" t="s">
        <v>94</v>
      </c>
      <c r="C6127" t="s">
        <v>92</v>
      </c>
      <c r="D6127" t="s">
        <v>21</v>
      </c>
      <c r="E6127">
        <v>98273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43296</v>
      </c>
      <c r="L6127" t="s">
        <v>26</v>
      </c>
      <c r="N6127" t="s">
        <v>24</v>
      </c>
    </row>
    <row r="6128" spans="1:14" x14ac:dyDescent="0.25">
      <c r="A6128" t="s">
        <v>6116</v>
      </c>
      <c r="B6128" t="s">
        <v>6117</v>
      </c>
      <c r="C6128" t="s">
        <v>2162</v>
      </c>
      <c r="D6128" t="s">
        <v>21</v>
      </c>
      <c r="E6128">
        <v>98826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43296</v>
      </c>
      <c r="L6128" t="s">
        <v>26</v>
      </c>
      <c r="N6128" t="s">
        <v>24</v>
      </c>
    </row>
    <row r="6129" spans="1:14" x14ac:dyDescent="0.25">
      <c r="A6129" t="s">
        <v>10029</v>
      </c>
      <c r="B6129" t="s">
        <v>10030</v>
      </c>
      <c r="C6129" t="s">
        <v>2162</v>
      </c>
      <c r="D6129" t="s">
        <v>21</v>
      </c>
      <c r="E6129">
        <v>98826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43296</v>
      </c>
      <c r="L6129" t="s">
        <v>26</v>
      </c>
      <c r="N6129" t="s">
        <v>24</v>
      </c>
    </row>
    <row r="6130" spans="1:14" x14ac:dyDescent="0.25">
      <c r="A6130" t="s">
        <v>2301</v>
      </c>
      <c r="B6130" t="s">
        <v>2302</v>
      </c>
      <c r="C6130" t="s">
        <v>2162</v>
      </c>
      <c r="D6130" t="s">
        <v>21</v>
      </c>
      <c r="E6130">
        <v>98826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43296</v>
      </c>
      <c r="L6130" t="s">
        <v>26</v>
      </c>
      <c r="N6130" t="s">
        <v>24</v>
      </c>
    </row>
    <row r="6131" spans="1:14" x14ac:dyDescent="0.25">
      <c r="A6131" t="s">
        <v>98</v>
      </c>
      <c r="B6131" t="s">
        <v>99</v>
      </c>
      <c r="C6131" t="s">
        <v>92</v>
      </c>
      <c r="D6131" t="s">
        <v>21</v>
      </c>
      <c r="E6131">
        <v>98274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43296</v>
      </c>
      <c r="L6131" t="s">
        <v>26</v>
      </c>
      <c r="N6131" t="s">
        <v>24</v>
      </c>
    </row>
    <row r="6132" spans="1:14" x14ac:dyDescent="0.25">
      <c r="A6132" t="s">
        <v>2246</v>
      </c>
      <c r="B6132" t="s">
        <v>2247</v>
      </c>
      <c r="C6132" t="s">
        <v>101</v>
      </c>
      <c r="D6132" t="s">
        <v>21</v>
      </c>
      <c r="E6132">
        <v>98284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43296</v>
      </c>
      <c r="L6132" t="s">
        <v>26</v>
      </c>
      <c r="N6132" t="s">
        <v>24</v>
      </c>
    </row>
    <row r="6133" spans="1:14" x14ac:dyDescent="0.25">
      <c r="A6133" t="s">
        <v>10031</v>
      </c>
      <c r="B6133" t="s">
        <v>10032</v>
      </c>
      <c r="C6133" t="s">
        <v>101</v>
      </c>
      <c r="D6133" t="s">
        <v>21</v>
      </c>
      <c r="E6133">
        <v>98284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43296</v>
      </c>
      <c r="L6133" t="s">
        <v>26</v>
      </c>
      <c r="N6133" t="s">
        <v>24</v>
      </c>
    </row>
    <row r="6134" spans="1:14" x14ac:dyDescent="0.25">
      <c r="A6134" t="s">
        <v>10033</v>
      </c>
      <c r="B6134" t="s">
        <v>10034</v>
      </c>
      <c r="C6134" t="s">
        <v>236</v>
      </c>
      <c r="D6134" t="s">
        <v>21</v>
      </c>
      <c r="E6134">
        <v>98418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43294</v>
      </c>
      <c r="L6134" t="s">
        <v>26</v>
      </c>
      <c r="N6134" t="s">
        <v>24</v>
      </c>
    </row>
    <row r="6135" spans="1:14" x14ac:dyDescent="0.25">
      <c r="A6135" t="s">
        <v>10035</v>
      </c>
      <c r="B6135" t="s">
        <v>10036</v>
      </c>
      <c r="C6135" t="s">
        <v>236</v>
      </c>
      <c r="D6135" t="s">
        <v>21</v>
      </c>
      <c r="E6135">
        <v>98418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43294</v>
      </c>
      <c r="L6135" t="s">
        <v>26</v>
      </c>
      <c r="N6135" t="s">
        <v>24</v>
      </c>
    </row>
    <row r="6136" spans="1:14" x14ac:dyDescent="0.25">
      <c r="A6136" t="s">
        <v>10037</v>
      </c>
      <c r="B6136" t="s">
        <v>10038</v>
      </c>
      <c r="C6136" t="s">
        <v>236</v>
      </c>
      <c r="D6136" t="s">
        <v>21</v>
      </c>
      <c r="E6136">
        <v>98408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43294</v>
      </c>
      <c r="L6136" t="s">
        <v>26</v>
      </c>
      <c r="N6136" t="s">
        <v>24</v>
      </c>
    </row>
    <row r="6137" spans="1:14" x14ac:dyDescent="0.25">
      <c r="A6137" t="s">
        <v>10039</v>
      </c>
      <c r="B6137" t="s">
        <v>10040</v>
      </c>
      <c r="C6137" t="s">
        <v>236</v>
      </c>
      <c r="D6137" t="s">
        <v>21</v>
      </c>
      <c r="E6137">
        <v>98409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43294</v>
      </c>
      <c r="L6137" t="s">
        <v>26</v>
      </c>
      <c r="N6137" t="s">
        <v>24</v>
      </c>
    </row>
    <row r="6138" spans="1:14" x14ac:dyDescent="0.25">
      <c r="A6138" t="s">
        <v>4961</v>
      </c>
      <c r="B6138" t="s">
        <v>4962</v>
      </c>
      <c r="C6138" t="s">
        <v>236</v>
      </c>
      <c r="D6138" t="s">
        <v>21</v>
      </c>
      <c r="E6138">
        <v>98407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43294</v>
      </c>
      <c r="L6138" t="s">
        <v>26</v>
      </c>
      <c r="N6138" t="s">
        <v>24</v>
      </c>
    </row>
    <row r="6139" spans="1:14" x14ac:dyDescent="0.25">
      <c r="A6139" t="s">
        <v>10041</v>
      </c>
      <c r="B6139" t="s">
        <v>10042</v>
      </c>
      <c r="C6139" t="s">
        <v>236</v>
      </c>
      <c r="D6139" t="s">
        <v>21</v>
      </c>
      <c r="E6139">
        <v>98465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43294</v>
      </c>
      <c r="L6139" t="s">
        <v>26</v>
      </c>
      <c r="N6139" t="s">
        <v>24</v>
      </c>
    </row>
    <row r="6140" spans="1:14" x14ac:dyDescent="0.25">
      <c r="A6140" t="s">
        <v>10043</v>
      </c>
      <c r="B6140" t="s">
        <v>3397</v>
      </c>
      <c r="C6140" t="s">
        <v>236</v>
      </c>
      <c r="D6140" t="s">
        <v>21</v>
      </c>
      <c r="E6140">
        <v>98465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43294</v>
      </c>
      <c r="L6140" t="s">
        <v>26</v>
      </c>
      <c r="N6140" t="s">
        <v>24</v>
      </c>
    </row>
    <row r="6141" spans="1:14" x14ac:dyDescent="0.25">
      <c r="A6141" t="s">
        <v>7373</v>
      </c>
      <c r="B6141" t="s">
        <v>7374</v>
      </c>
      <c r="C6141" t="s">
        <v>236</v>
      </c>
      <c r="D6141" t="s">
        <v>21</v>
      </c>
      <c r="E6141">
        <v>98465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43294</v>
      </c>
      <c r="L6141" t="s">
        <v>26</v>
      </c>
      <c r="N6141" t="s">
        <v>24</v>
      </c>
    </row>
    <row r="6142" spans="1:14" x14ac:dyDescent="0.25">
      <c r="A6142" t="s">
        <v>4721</v>
      </c>
      <c r="B6142" t="s">
        <v>4722</v>
      </c>
      <c r="C6142" t="s">
        <v>236</v>
      </c>
      <c r="D6142" t="s">
        <v>21</v>
      </c>
      <c r="E6142">
        <v>98465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43294</v>
      </c>
      <c r="L6142" t="s">
        <v>26</v>
      </c>
      <c r="N6142" t="s">
        <v>24</v>
      </c>
    </row>
    <row r="6143" spans="1:14" x14ac:dyDescent="0.25">
      <c r="A6143" t="s">
        <v>10044</v>
      </c>
      <c r="B6143" t="s">
        <v>10045</v>
      </c>
      <c r="C6143" t="s">
        <v>236</v>
      </c>
      <c r="D6143" t="s">
        <v>21</v>
      </c>
      <c r="E6143">
        <v>98407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43294</v>
      </c>
      <c r="L6143" t="s">
        <v>26</v>
      </c>
      <c r="N6143" t="s">
        <v>24</v>
      </c>
    </row>
    <row r="6144" spans="1:14" x14ac:dyDescent="0.25">
      <c r="A6144" t="s">
        <v>5078</v>
      </c>
      <c r="B6144" t="s">
        <v>5079</v>
      </c>
      <c r="C6144" t="s">
        <v>236</v>
      </c>
      <c r="D6144" t="s">
        <v>21</v>
      </c>
      <c r="E6144">
        <v>98407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43294</v>
      </c>
      <c r="L6144" t="s">
        <v>26</v>
      </c>
      <c r="N6144" t="s">
        <v>24</v>
      </c>
    </row>
    <row r="6145" spans="1:14" x14ac:dyDescent="0.25">
      <c r="A6145" t="s">
        <v>6571</v>
      </c>
      <c r="B6145" t="s">
        <v>6572</v>
      </c>
      <c r="C6145" t="s">
        <v>529</v>
      </c>
      <c r="D6145" t="s">
        <v>21</v>
      </c>
      <c r="E6145">
        <v>98034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43293</v>
      </c>
      <c r="L6145" t="s">
        <v>26</v>
      </c>
      <c r="N6145" t="s">
        <v>24</v>
      </c>
    </row>
    <row r="6146" spans="1:14" x14ac:dyDescent="0.25">
      <c r="A6146" t="s">
        <v>6845</v>
      </c>
      <c r="B6146" t="s">
        <v>6846</v>
      </c>
      <c r="C6146" t="s">
        <v>529</v>
      </c>
      <c r="D6146" t="s">
        <v>21</v>
      </c>
      <c r="E6146">
        <v>98033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43293</v>
      </c>
      <c r="L6146" t="s">
        <v>26</v>
      </c>
      <c r="N6146" t="s">
        <v>24</v>
      </c>
    </row>
    <row r="6147" spans="1:14" x14ac:dyDescent="0.25">
      <c r="A6147" t="s">
        <v>581</v>
      </c>
      <c r="B6147" t="s">
        <v>6159</v>
      </c>
      <c r="C6147" t="s">
        <v>202</v>
      </c>
      <c r="D6147" t="s">
        <v>21</v>
      </c>
      <c r="E6147">
        <v>98038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43293</v>
      </c>
      <c r="L6147" t="s">
        <v>26</v>
      </c>
      <c r="N6147" t="s">
        <v>24</v>
      </c>
    </row>
    <row r="6148" spans="1:14" x14ac:dyDescent="0.25">
      <c r="A6148" t="s">
        <v>207</v>
      </c>
      <c r="B6148" t="s">
        <v>1294</v>
      </c>
      <c r="C6148" t="s">
        <v>215</v>
      </c>
      <c r="D6148" t="s">
        <v>21</v>
      </c>
      <c r="E6148">
        <v>98023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43293</v>
      </c>
      <c r="L6148" t="s">
        <v>26</v>
      </c>
      <c r="N6148" t="s">
        <v>24</v>
      </c>
    </row>
    <row r="6149" spans="1:14" x14ac:dyDescent="0.25">
      <c r="A6149" t="s">
        <v>10053</v>
      </c>
      <c r="B6149" t="s">
        <v>10054</v>
      </c>
      <c r="C6149" t="s">
        <v>199</v>
      </c>
      <c r="D6149" t="s">
        <v>21</v>
      </c>
      <c r="E6149">
        <v>98326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43293</v>
      </c>
      <c r="L6149" t="s">
        <v>26</v>
      </c>
      <c r="N6149" t="s">
        <v>24</v>
      </c>
    </row>
    <row r="6150" spans="1:14" x14ac:dyDescent="0.25">
      <c r="A6150" t="s">
        <v>71</v>
      </c>
      <c r="B6150" t="s">
        <v>10055</v>
      </c>
      <c r="C6150" t="s">
        <v>215</v>
      </c>
      <c r="D6150" t="s">
        <v>21</v>
      </c>
      <c r="E6150">
        <v>98023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43293</v>
      </c>
      <c r="L6150" t="s">
        <v>26</v>
      </c>
      <c r="N6150" t="s">
        <v>24</v>
      </c>
    </row>
    <row r="6151" spans="1:14" x14ac:dyDescent="0.25">
      <c r="A6151" t="s">
        <v>10056</v>
      </c>
      <c r="B6151" t="s">
        <v>4570</v>
      </c>
      <c r="C6151" t="s">
        <v>443</v>
      </c>
      <c r="D6151" t="s">
        <v>21</v>
      </c>
      <c r="E6151">
        <v>98059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43293</v>
      </c>
      <c r="L6151" t="s">
        <v>26</v>
      </c>
      <c r="N6151" t="s">
        <v>24</v>
      </c>
    </row>
    <row r="6152" spans="1:14" x14ac:dyDescent="0.25">
      <c r="A6152" t="s">
        <v>10057</v>
      </c>
      <c r="B6152" t="s">
        <v>10058</v>
      </c>
      <c r="C6152" t="s">
        <v>8629</v>
      </c>
      <c r="D6152" t="s">
        <v>21</v>
      </c>
      <c r="E6152">
        <v>98381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43293</v>
      </c>
      <c r="L6152" t="s">
        <v>26</v>
      </c>
      <c r="N6152" t="s">
        <v>24</v>
      </c>
    </row>
    <row r="6153" spans="1:14" x14ac:dyDescent="0.25">
      <c r="A6153" t="s">
        <v>10059</v>
      </c>
      <c r="B6153" t="s">
        <v>10060</v>
      </c>
      <c r="C6153" t="s">
        <v>221</v>
      </c>
      <c r="D6153" t="s">
        <v>21</v>
      </c>
      <c r="E6153">
        <v>98607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43292</v>
      </c>
      <c r="L6153" t="s">
        <v>26</v>
      </c>
      <c r="N6153" t="s">
        <v>24</v>
      </c>
    </row>
    <row r="6154" spans="1:14" x14ac:dyDescent="0.25">
      <c r="A6154" t="s">
        <v>5925</v>
      </c>
      <c r="B6154" t="s">
        <v>5926</v>
      </c>
      <c r="C6154" t="s">
        <v>2217</v>
      </c>
      <c r="D6154" t="s">
        <v>21</v>
      </c>
      <c r="E6154">
        <v>99114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43292</v>
      </c>
      <c r="L6154" t="s">
        <v>26</v>
      </c>
      <c r="N6154" t="s">
        <v>24</v>
      </c>
    </row>
    <row r="6155" spans="1:14" x14ac:dyDescent="0.25">
      <c r="A6155" t="s">
        <v>6708</v>
      </c>
      <c r="B6155" t="s">
        <v>6709</v>
      </c>
      <c r="C6155" t="s">
        <v>261</v>
      </c>
      <c r="D6155" t="s">
        <v>21</v>
      </c>
      <c r="E6155">
        <v>99218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43292</v>
      </c>
      <c r="L6155" t="s">
        <v>26</v>
      </c>
      <c r="N6155" t="s">
        <v>24</v>
      </c>
    </row>
    <row r="6156" spans="1:14" x14ac:dyDescent="0.25">
      <c r="A6156" t="s">
        <v>6510</v>
      </c>
      <c r="B6156" t="s">
        <v>6511</v>
      </c>
      <c r="C6156" t="s">
        <v>2217</v>
      </c>
      <c r="D6156" t="s">
        <v>21</v>
      </c>
      <c r="E6156">
        <v>99114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43292</v>
      </c>
      <c r="L6156" t="s">
        <v>26</v>
      </c>
      <c r="N6156" t="s">
        <v>24</v>
      </c>
    </row>
    <row r="6157" spans="1:14" x14ac:dyDescent="0.25">
      <c r="A6157" t="s">
        <v>2829</v>
      </c>
      <c r="B6157" t="s">
        <v>2830</v>
      </c>
      <c r="C6157" t="s">
        <v>388</v>
      </c>
      <c r="D6157" t="s">
        <v>21</v>
      </c>
      <c r="E6157">
        <v>98930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43292</v>
      </c>
      <c r="L6157" t="s">
        <v>26</v>
      </c>
      <c r="N6157" t="s">
        <v>24</v>
      </c>
    </row>
    <row r="6158" spans="1:14" x14ac:dyDescent="0.25">
      <c r="A6158" t="s">
        <v>7679</v>
      </c>
      <c r="B6158" t="s">
        <v>7680</v>
      </c>
      <c r="C6158" t="s">
        <v>2217</v>
      </c>
      <c r="D6158" t="s">
        <v>21</v>
      </c>
      <c r="E6158">
        <v>99114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43292</v>
      </c>
      <c r="L6158" t="s">
        <v>26</v>
      </c>
      <c r="N6158" t="s">
        <v>24</v>
      </c>
    </row>
    <row r="6159" spans="1:14" x14ac:dyDescent="0.25">
      <c r="A6159" t="s">
        <v>5046</v>
      </c>
      <c r="B6159" t="s">
        <v>5047</v>
      </c>
      <c r="C6159" t="s">
        <v>178</v>
      </c>
      <c r="D6159" t="s">
        <v>21</v>
      </c>
      <c r="E6159">
        <v>98944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43292</v>
      </c>
      <c r="L6159" t="s">
        <v>26</v>
      </c>
      <c r="N6159" t="s">
        <v>24</v>
      </c>
    </row>
    <row r="6160" spans="1:14" x14ac:dyDescent="0.25">
      <c r="A6160" t="s">
        <v>1393</v>
      </c>
      <c r="B6160" t="s">
        <v>1394</v>
      </c>
      <c r="C6160" t="s">
        <v>261</v>
      </c>
      <c r="D6160" t="s">
        <v>21</v>
      </c>
      <c r="E6160">
        <v>99205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43292</v>
      </c>
      <c r="L6160" t="s">
        <v>26</v>
      </c>
      <c r="N6160" t="s">
        <v>24</v>
      </c>
    </row>
    <row r="6161" spans="1:14" x14ac:dyDescent="0.25">
      <c r="A6161" t="s">
        <v>2976</v>
      </c>
      <c r="B6161" t="s">
        <v>2977</v>
      </c>
      <c r="C6161" t="s">
        <v>34</v>
      </c>
      <c r="D6161" t="s">
        <v>21</v>
      </c>
      <c r="E6161">
        <v>98682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43292</v>
      </c>
      <c r="L6161" t="s">
        <v>26</v>
      </c>
      <c r="N6161" t="s">
        <v>24</v>
      </c>
    </row>
    <row r="6162" spans="1:14" x14ac:dyDescent="0.25">
      <c r="A6162" t="s">
        <v>5932</v>
      </c>
      <c r="B6162" t="s">
        <v>5933</v>
      </c>
      <c r="C6162" t="s">
        <v>2217</v>
      </c>
      <c r="D6162" t="s">
        <v>21</v>
      </c>
      <c r="E6162">
        <v>99114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43292</v>
      </c>
      <c r="L6162" t="s">
        <v>26</v>
      </c>
      <c r="N6162" t="s">
        <v>24</v>
      </c>
    </row>
    <row r="6163" spans="1:14" x14ac:dyDescent="0.25">
      <c r="A6163" t="s">
        <v>5018</v>
      </c>
      <c r="B6163" t="s">
        <v>5019</v>
      </c>
      <c r="C6163" t="s">
        <v>178</v>
      </c>
      <c r="D6163" t="s">
        <v>21</v>
      </c>
      <c r="E6163">
        <v>98944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43292</v>
      </c>
      <c r="L6163" t="s">
        <v>26</v>
      </c>
      <c r="N6163" t="s">
        <v>24</v>
      </c>
    </row>
    <row r="6164" spans="1:14" x14ac:dyDescent="0.25">
      <c r="A6164" t="s">
        <v>731</v>
      </c>
      <c r="B6164" t="s">
        <v>732</v>
      </c>
      <c r="C6164" t="s">
        <v>261</v>
      </c>
      <c r="D6164" t="s">
        <v>21</v>
      </c>
      <c r="E6164">
        <v>99218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43292</v>
      </c>
      <c r="L6164" t="s">
        <v>26</v>
      </c>
      <c r="N6164" t="s">
        <v>24</v>
      </c>
    </row>
    <row r="6165" spans="1:14" x14ac:dyDescent="0.25">
      <c r="A6165" t="s">
        <v>2522</v>
      </c>
      <c r="B6165" t="s">
        <v>2523</v>
      </c>
      <c r="C6165" t="s">
        <v>261</v>
      </c>
      <c r="D6165" t="s">
        <v>21</v>
      </c>
      <c r="E6165">
        <v>99208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43292</v>
      </c>
      <c r="L6165" t="s">
        <v>26</v>
      </c>
      <c r="N6165" t="s">
        <v>24</v>
      </c>
    </row>
    <row r="6166" spans="1:14" x14ac:dyDescent="0.25">
      <c r="A6166" t="s">
        <v>5703</v>
      </c>
      <c r="B6166" t="s">
        <v>5704</v>
      </c>
      <c r="C6166" t="s">
        <v>178</v>
      </c>
      <c r="D6166" t="s">
        <v>21</v>
      </c>
      <c r="E6166">
        <v>98944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43292</v>
      </c>
      <c r="L6166" t="s">
        <v>26</v>
      </c>
      <c r="N6166" t="s">
        <v>24</v>
      </c>
    </row>
    <row r="6167" spans="1:14" x14ac:dyDescent="0.25">
      <c r="A6167" t="s">
        <v>6776</v>
      </c>
      <c r="B6167" t="s">
        <v>6777</v>
      </c>
      <c r="C6167" t="s">
        <v>261</v>
      </c>
      <c r="D6167" t="s">
        <v>21</v>
      </c>
      <c r="E6167">
        <v>99208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43292</v>
      </c>
      <c r="L6167" t="s">
        <v>26</v>
      </c>
      <c r="N6167" t="s">
        <v>24</v>
      </c>
    </row>
    <row r="6168" spans="1:14" x14ac:dyDescent="0.25">
      <c r="A6168" t="s">
        <v>10061</v>
      </c>
      <c r="B6168" t="s">
        <v>10062</v>
      </c>
      <c r="C6168" t="s">
        <v>221</v>
      </c>
      <c r="D6168" t="s">
        <v>21</v>
      </c>
      <c r="E6168">
        <v>98607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43292</v>
      </c>
      <c r="L6168" t="s">
        <v>26</v>
      </c>
      <c r="N6168" t="s">
        <v>24</v>
      </c>
    </row>
    <row r="6169" spans="1:14" x14ac:dyDescent="0.25">
      <c r="A6169" t="s">
        <v>111</v>
      </c>
      <c r="B6169" t="s">
        <v>3331</v>
      </c>
      <c r="C6169" t="s">
        <v>34</v>
      </c>
      <c r="D6169" t="s">
        <v>21</v>
      </c>
      <c r="E6169">
        <v>98665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43292</v>
      </c>
      <c r="L6169" t="s">
        <v>26</v>
      </c>
      <c r="N6169" t="s">
        <v>24</v>
      </c>
    </row>
    <row r="6170" spans="1:14" x14ac:dyDescent="0.25">
      <c r="A6170" t="s">
        <v>6518</v>
      </c>
      <c r="B6170" t="s">
        <v>6519</v>
      </c>
      <c r="C6170" t="s">
        <v>2217</v>
      </c>
      <c r="D6170" t="s">
        <v>21</v>
      </c>
      <c r="E6170">
        <v>99114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43292</v>
      </c>
      <c r="L6170" t="s">
        <v>26</v>
      </c>
      <c r="N6170" t="s">
        <v>24</v>
      </c>
    </row>
    <row r="6171" spans="1:14" x14ac:dyDescent="0.25">
      <c r="A6171" t="s">
        <v>259</v>
      </c>
      <c r="B6171" t="s">
        <v>10063</v>
      </c>
      <c r="C6171" t="s">
        <v>261</v>
      </c>
      <c r="D6171" t="s">
        <v>21</v>
      </c>
      <c r="E6171">
        <v>99218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43292</v>
      </c>
      <c r="L6171" t="s">
        <v>26</v>
      </c>
      <c r="N6171" t="s">
        <v>24</v>
      </c>
    </row>
    <row r="6172" spans="1:14" x14ac:dyDescent="0.25">
      <c r="A6172" t="s">
        <v>3680</v>
      </c>
      <c r="B6172" t="s">
        <v>3681</v>
      </c>
      <c r="C6172" t="s">
        <v>529</v>
      </c>
      <c r="D6172" t="s">
        <v>21</v>
      </c>
      <c r="E6172">
        <v>98034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43292</v>
      </c>
      <c r="L6172" t="s">
        <v>26</v>
      </c>
      <c r="N6172" t="s">
        <v>24</v>
      </c>
    </row>
    <row r="6173" spans="1:14" x14ac:dyDescent="0.25">
      <c r="A6173" t="s">
        <v>1228</v>
      </c>
      <c r="B6173" t="s">
        <v>1229</v>
      </c>
      <c r="C6173" t="s">
        <v>165</v>
      </c>
      <c r="D6173" t="s">
        <v>21</v>
      </c>
      <c r="E6173">
        <v>98372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43292</v>
      </c>
      <c r="L6173" t="s">
        <v>26</v>
      </c>
      <c r="N6173" t="s">
        <v>24</v>
      </c>
    </row>
    <row r="6174" spans="1:14" x14ac:dyDescent="0.25">
      <c r="A6174" t="s">
        <v>10064</v>
      </c>
      <c r="B6174" t="s">
        <v>1513</v>
      </c>
      <c r="C6174" t="s">
        <v>454</v>
      </c>
      <c r="D6174" t="s">
        <v>21</v>
      </c>
      <c r="E6174">
        <v>98006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43292</v>
      </c>
      <c r="L6174" t="s">
        <v>26</v>
      </c>
      <c r="N6174" t="s">
        <v>24</v>
      </c>
    </row>
    <row r="6175" spans="1:14" x14ac:dyDescent="0.25">
      <c r="A6175" t="s">
        <v>3307</v>
      </c>
      <c r="B6175" t="s">
        <v>7681</v>
      </c>
      <c r="C6175" t="s">
        <v>2217</v>
      </c>
      <c r="D6175" t="s">
        <v>21</v>
      </c>
      <c r="E6175">
        <v>99114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43292</v>
      </c>
      <c r="L6175" t="s">
        <v>26</v>
      </c>
      <c r="N6175" t="s">
        <v>24</v>
      </c>
    </row>
    <row r="6176" spans="1:14" x14ac:dyDescent="0.25">
      <c r="A6176" t="s">
        <v>735</v>
      </c>
      <c r="B6176" t="s">
        <v>736</v>
      </c>
      <c r="C6176" t="s">
        <v>670</v>
      </c>
      <c r="D6176" t="s">
        <v>21</v>
      </c>
      <c r="E6176">
        <v>99006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43292</v>
      </c>
      <c r="L6176" t="s">
        <v>26</v>
      </c>
      <c r="N6176" t="s">
        <v>24</v>
      </c>
    </row>
    <row r="6177" spans="1:14" x14ac:dyDescent="0.25">
      <c r="A6177" t="s">
        <v>316</v>
      </c>
      <c r="B6177" t="s">
        <v>2749</v>
      </c>
      <c r="C6177" t="s">
        <v>165</v>
      </c>
      <c r="D6177" t="s">
        <v>21</v>
      </c>
      <c r="E6177">
        <v>98372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43292</v>
      </c>
      <c r="L6177" t="s">
        <v>26</v>
      </c>
      <c r="N6177" t="s">
        <v>24</v>
      </c>
    </row>
    <row r="6178" spans="1:14" x14ac:dyDescent="0.25">
      <c r="A6178" t="s">
        <v>316</v>
      </c>
      <c r="B6178" t="s">
        <v>635</v>
      </c>
      <c r="C6178" t="s">
        <v>165</v>
      </c>
      <c r="D6178" t="s">
        <v>21</v>
      </c>
      <c r="E6178">
        <v>98371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43292</v>
      </c>
      <c r="L6178" t="s">
        <v>26</v>
      </c>
      <c r="N6178" t="s">
        <v>24</v>
      </c>
    </row>
    <row r="6179" spans="1:14" x14ac:dyDescent="0.25">
      <c r="A6179" t="s">
        <v>739</v>
      </c>
      <c r="B6179" t="s">
        <v>740</v>
      </c>
      <c r="C6179" t="s">
        <v>670</v>
      </c>
      <c r="D6179" t="s">
        <v>21</v>
      </c>
      <c r="E6179">
        <v>99006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43292</v>
      </c>
      <c r="L6179" t="s">
        <v>26</v>
      </c>
      <c r="N6179" t="s">
        <v>24</v>
      </c>
    </row>
    <row r="6180" spans="1:14" x14ac:dyDescent="0.25">
      <c r="A6180" t="s">
        <v>744</v>
      </c>
      <c r="B6180" t="s">
        <v>745</v>
      </c>
      <c r="C6180" t="s">
        <v>670</v>
      </c>
      <c r="D6180" t="s">
        <v>21</v>
      </c>
      <c r="E6180">
        <v>99006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43292</v>
      </c>
      <c r="L6180" t="s">
        <v>26</v>
      </c>
      <c r="N6180" t="s">
        <v>24</v>
      </c>
    </row>
    <row r="6181" spans="1:14" x14ac:dyDescent="0.25">
      <c r="A6181" t="s">
        <v>683</v>
      </c>
      <c r="B6181" t="s">
        <v>1241</v>
      </c>
      <c r="C6181" t="s">
        <v>165</v>
      </c>
      <c r="D6181" t="s">
        <v>21</v>
      </c>
      <c r="E6181">
        <v>98371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43292</v>
      </c>
      <c r="L6181" t="s">
        <v>26</v>
      </c>
      <c r="N6181" t="s">
        <v>24</v>
      </c>
    </row>
    <row r="6182" spans="1:14" x14ac:dyDescent="0.25">
      <c r="A6182" t="s">
        <v>3141</v>
      </c>
      <c r="B6182" t="s">
        <v>3142</v>
      </c>
      <c r="C6182" t="s">
        <v>34</v>
      </c>
      <c r="D6182" t="s">
        <v>21</v>
      </c>
      <c r="E6182">
        <v>98682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43292</v>
      </c>
      <c r="L6182" t="s">
        <v>26</v>
      </c>
      <c r="N6182" t="s">
        <v>24</v>
      </c>
    </row>
    <row r="6183" spans="1:14" x14ac:dyDescent="0.25">
      <c r="A6183" t="s">
        <v>4247</v>
      </c>
      <c r="B6183" t="s">
        <v>4248</v>
      </c>
      <c r="C6183" t="s">
        <v>388</v>
      </c>
      <c r="D6183" t="s">
        <v>21</v>
      </c>
      <c r="E6183">
        <v>98930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43292</v>
      </c>
      <c r="L6183" t="s">
        <v>26</v>
      </c>
      <c r="N6183" t="s">
        <v>24</v>
      </c>
    </row>
    <row r="6184" spans="1:14" x14ac:dyDescent="0.25">
      <c r="A6184" t="s">
        <v>10065</v>
      </c>
      <c r="B6184" t="s">
        <v>10066</v>
      </c>
      <c r="C6184" t="s">
        <v>10067</v>
      </c>
      <c r="D6184" t="s">
        <v>21</v>
      </c>
      <c r="E6184">
        <v>98050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43292</v>
      </c>
      <c r="L6184" t="s">
        <v>26</v>
      </c>
      <c r="N6184" t="s">
        <v>24</v>
      </c>
    </row>
    <row r="6185" spans="1:14" x14ac:dyDescent="0.25">
      <c r="A6185" t="s">
        <v>4474</v>
      </c>
      <c r="B6185" t="s">
        <v>4475</v>
      </c>
      <c r="C6185" t="s">
        <v>1563</v>
      </c>
      <c r="D6185" t="s">
        <v>21</v>
      </c>
      <c r="E6185">
        <v>98010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43292</v>
      </c>
      <c r="L6185" t="s">
        <v>26</v>
      </c>
      <c r="N6185" t="s">
        <v>24</v>
      </c>
    </row>
    <row r="6186" spans="1:14" x14ac:dyDescent="0.25">
      <c r="A6186" t="s">
        <v>3692</v>
      </c>
      <c r="B6186" t="s">
        <v>3693</v>
      </c>
      <c r="C6186" t="s">
        <v>3694</v>
      </c>
      <c r="D6186" t="s">
        <v>21</v>
      </c>
      <c r="E6186">
        <v>98042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43292</v>
      </c>
      <c r="L6186" t="s">
        <v>26</v>
      </c>
      <c r="N6186" t="s">
        <v>24</v>
      </c>
    </row>
    <row r="6187" spans="1:14" x14ac:dyDescent="0.25">
      <c r="A6187" t="s">
        <v>10068</v>
      </c>
      <c r="B6187" t="s">
        <v>669</v>
      </c>
      <c r="C6187" t="s">
        <v>670</v>
      </c>
      <c r="D6187" t="s">
        <v>21</v>
      </c>
      <c r="E6187">
        <v>99006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43292</v>
      </c>
      <c r="L6187" t="s">
        <v>26</v>
      </c>
      <c r="N6187" t="s">
        <v>24</v>
      </c>
    </row>
    <row r="6188" spans="1:14" x14ac:dyDescent="0.25">
      <c r="A6188" t="s">
        <v>5732</v>
      </c>
      <c r="B6188" t="s">
        <v>5733</v>
      </c>
      <c r="C6188" t="s">
        <v>178</v>
      </c>
      <c r="D6188" t="s">
        <v>21</v>
      </c>
      <c r="E6188">
        <v>98944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43292</v>
      </c>
      <c r="L6188" t="s">
        <v>26</v>
      </c>
      <c r="N6188" t="s">
        <v>24</v>
      </c>
    </row>
    <row r="6189" spans="1:14" x14ac:dyDescent="0.25">
      <c r="A6189" t="s">
        <v>5103</v>
      </c>
      <c r="B6189" t="s">
        <v>5104</v>
      </c>
      <c r="C6189" t="s">
        <v>178</v>
      </c>
      <c r="D6189" t="s">
        <v>21</v>
      </c>
      <c r="E6189">
        <v>98944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43292</v>
      </c>
      <c r="L6189" t="s">
        <v>26</v>
      </c>
      <c r="N6189" t="s">
        <v>24</v>
      </c>
    </row>
    <row r="6190" spans="1:14" x14ac:dyDescent="0.25">
      <c r="A6190" t="s">
        <v>3478</v>
      </c>
      <c r="B6190" t="s">
        <v>3479</v>
      </c>
      <c r="C6190" t="s">
        <v>529</v>
      </c>
      <c r="D6190" t="s">
        <v>21</v>
      </c>
      <c r="E6190">
        <v>98033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43292</v>
      </c>
      <c r="L6190" t="s">
        <v>26</v>
      </c>
      <c r="N6190" t="s">
        <v>24</v>
      </c>
    </row>
    <row r="6191" spans="1:14" x14ac:dyDescent="0.25">
      <c r="A6191" t="s">
        <v>2767</v>
      </c>
      <c r="B6191" t="s">
        <v>2768</v>
      </c>
      <c r="C6191" t="s">
        <v>132</v>
      </c>
      <c r="D6191" t="s">
        <v>21</v>
      </c>
      <c r="E6191">
        <v>99301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43291</v>
      </c>
      <c r="L6191" t="s">
        <v>26</v>
      </c>
      <c r="N6191" t="s">
        <v>24</v>
      </c>
    </row>
    <row r="6192" spans="1:14" x14ac:dyDescent="0.25">
      <c r="A6192" t="s">
        <v>4480</v>
      </c>
      <c r="B6192" t="s">
        <v>4481</v>
      </c>
      <c r="C6192" t="s">
        <v>56</v>
      </c>
      <c r="D6192" t="s">
        <v>21</v>
      </c>
      <c r="E6192">
        <v>99352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43291</v>
      </c>
      <c r="L6192" t="s">
        <v>26</v>
      </c>
      <c r="N6192" t="s">
        <v>24</v>
      </c>
    </row>
    <row r="6193" spans="1:14" x14ac:dyDescent="0.25">
      <c r="A6193" t="s">
        <v>10069</v>
      </c>
      <c r="B6193" t="s">
        <v>10070</v>
      </c>
      <c r="C6193" t="s">
        <v>2217</v>
      </c>
      <c r="D6193" t="s">
        <v>21</v>
      </c>
      <c r="E6193">
        <v>99114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43291</v>
      </c>
      <c r="L6193" t="s">
        <v>26</v>
      </c>
      <c r="N6193" t="s">
        <v>24</v>
      </c>
    </row>
    <row r="6194" spans="1:14" x14ac:dyDescent="0.25">
      <c r="A6194" t="s">
        <v>3664</v>
      </c>
      <c r="B6194" t="s">
        <v>3665</v>
      </c>
      <c r="C6194" t="s">
        <v>529</v>
      </c>
      <c r="D6194" t="s">
        <v>21</v>
      </c>
      <c r="E6194">
        <v>98033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43291</v>
      </c>
      <c r="L6194" t="s">
        <v>26</v>
      </c>
      <c r="N6194" t="s">
        <v>24</v>
      </c>
    </row>
    <row r="6195" spans="1:14" x14ac:dyDescent="0.25">
      <c r="A6195" t="s">
        <v>10071</v>
      </c>
      <c r="B6195" t="s">
        <v>5914</v>
      </c>
      <c r="C6195" t="s">
        <v>2217</v>
      </c>
      <c r="D6195" t="s">
        <v>21</v>
      </c>
      <c r="E6195">
        <v>99114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43291</v>
      </c>
      <c r="L6195" t="s">
        <v>26</v>
      </c>
      <c r="N6195" t="s">
        <v>24</v>
      </c>
    </row>
    <row r="6196" spans="1:14" x14ac:dyDescent="0.25">
      <c r="A6196" t="s">
        <v>4040</v>
      </c>
      <c r="B6196" t="s">
        <v>4041</v>
      </c>
      <c r="C6196" t="s">
        <v>56</v>
      </c>
      <c r="D6196" t="s">
        <v>21</v>
      </c>
      <c r="E6196">
        <v>99352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43291</v>
      </c>
      <c r="L6196" t="s">
        <v>26</v>
      </c>
      <c r="N6196" t="s">
        <v>24</v>
      </c>
    </row>
    <row r="6197" spans="1:14" x14ac:dyDescent="0.25">
      <c r="A6197" t="s">
        <v>2831</v>
      </c>
      <c r="B6197" t="s">
        <v>2832</v>
      </c>
      <c r="C6197" t="s">
        <v>165</v>
      </c>
      <c r="D6197" t="s">
        <v>21</v>
      </c>
      <c r="E6197">
        <v>98371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43291</v>
      </c>
      <c r="L6197" t="s">
        <v>26</v>
      </c>
      <c r="N6197" t="s">
        <v>24</v>
      </c>
    </row>
    <row r="6198" spans="1:14" x14ac:dyDescent="0.25">
      <c r="A6198" t="s">
        <v>10072</v>
      </c>
      <c r="B6198" t="s">
        <v>10073</v>
      </c>
      <c r="C6198" t="s">
        <v>132</v>
      </c>
      <c r="D6198" t="s">
        <v>21</v>
      </c>
      <c r="E6198">
        <v>99301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43291</v>
      </c>
      <c r="L6198" t="s">
        <v>26</v>
      </c>
      <c r="N6198" t="s">
        <v>24</v>
      </c>
    </row>
    <row r="6199" spans="1:14" x14ac:dyDescent="0.25">
      <c r="A6199" t="s">
        <v>1222</v>
      </c>
      <c r="B6199" t="s">
        <v>1223</v>
      </c>
      <c r="C6199" t="s">
        <v>165</v>
      </c>
      <c r="D6199" t="s">
        <v>21</v>
      </c>
      <c r="E6199">
        <v>98371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43291</v>
      </c>
      <c r="L6199" t="s">
        <v>26</v>
      </c>
      <c r="N6199" t="s">
        <v>24</v>
      </c>
    </row>
    <row r="6200" spans="1:14" x14ac:dyDescent="0.25">
      <c r="A6200" t="s">
        <v>2738</v>
      </c>
      <c r="B6200" t="s">
        <v>2739</v>
      </c>
      <c r="C6200" t="s">
        <v>132</v>
      </c>
      <c r="D6200" t="s">
        <v>21</v>
      </c>
      <c r="E6200">
        <v>99301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43291</v>
      </c>
      <c r="L6200" t="s">
        <v>26</v>
      </c>
      <c r="N6200" t="s">
        <v>24</v>
      </c>
    </row>
    <row r="6201" spans="1:14" x14ac:dyDescent="0.25">
      <c r="A6201" t="s">
        <v>111</v>
      </c>
      <c r="B6201" t="s">
        <v>1226</v>
      </c>
      <c r="C6201" t="s">
        <v>165</v>
      </c>
      <c r="D6201" t="s">
        <v>21</v>
      </c>
      <c r="E6201">
        <v>98371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43291</v>
      </c>
      <c r="L6201" t="s">
        <v>26</v>
      </c>
      <c r="N6201" t="s">
        <v>24</v>
      </c>
    </row>
    <row r="6202" spans="1:14" x14ac:dyDescent="0.25">
      <c r="A6202" t="s">
        <v>10074</v>
      </c>
      <c r="B6202" t="s">
        <v>353</v>
      </c>
      <c r="C6202" t="s">
        <v>151</v>
      </c>
      <c r="D6202" t="s">
        <v>21</v>
      </c>
      <c r="E6202">
        <v>98499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43291</v>
      </c>
      <c r="L6202" t="s">
        <v>26</v>
      </c>
      <c r="N6202" t="s">
        <v>24</v>
      </c>
    </row>
    <row r="6203" spans="1:14" x14ac:dyDescent="0.25">
      <c r="A6203" t="s">
        <v>10075</v>
      </c>
      <c r="B6203" t="s">
        <v>10076</v>
      </c>
      <c r="C6203" t="s">
        <v>857</v>
      </c>
      <c r="D6203" t="s">
        <v>21</v>
      </c>
      <c r="E6203">
        <v>99353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43291</v>
      </c>
      <c r="L6203" t="s">
        <v>26</v>
      </c>
      <c r="N6203" t="s">
        <v>24</v>
      </c>
    </row>
    <row r="6204" spans="1:14" x14ac:dyDescent="0.25">
      <c r="A6204" t="s">
        <v>880</v>
      </c>
      <c r="B6204" t="s">
        <v>881</v>
      </c>
      <c r="C6204" t="s">
        <v>165</v>
      </c>
      <c r="D6204" t="s">
        <v>21</v>
      </c>
      <c r="E6204">
        <v>98371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43291</v>
      </c>
      <c r="L6204" t="s">
        <v>26</v>
      </c>
      <c r="N6204" t="s">
        <v>24</v>
      </c>
    </row>
    <row r="6205" spans="1:14" x14ac:dyDescent="0.25">
      <c r="A6205" t="s">
        <v>6520</v>
      </c>
      <c r="B6205" t="s">
        <v>6521</v>
      </c>
      <c r="C6205" t="s">
        <v>4063</v>
      </c>
      <c r="D6205" t="s">
        <v>21</v>
      </c>
      <c r="E6205">
        <v>99148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43291</v>
      </c>
      <c r="L6205" t="s">
        <v>26</v>
      </c>
      <c r="N6205" t="s">
        <v>24</v>
      </c>
    </row>
    <row r="6206" spans="1:14" x14ac:dyDescent="0.25">
      <c r="A6206" t="s">
        <v>994</v>
      </c>
      <c r="B6206" t="s">
        <v>995</v>
      </c>
      <c r="C6206" t="s">
        <v>151</v>
      </c>
      <c r="D6206" t="s">
        <v>21</v>
      </c>
      <c r="E6206">
        <v>98499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43291</v>
      </c>
      <c r="L6206" t="s">
        <v>26</v>
      </c>
      <c r="N6206" t="s">
        <v>24</v>
      </c>
    </row>
    <row r="6207" spans="1:14" x14ac:dyDescent="0.25">
      <c r="A6207" t="s">
        <v>1404</v>
      </c>
      <c r="B6207" t="s">
        <v>1405</v>
      </c>
      <c r="C6207" t="s">
        <v>81</v>
      </c>
      <c r="D6207" t="s">
        <v>21</v>
      </c>
      <c r="E6207">
        <v>99216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43291</v>
      </c>
      <c r="L6207" t="s">
        <v>26</v>
      </c>
      <c r="N6207" t="s">
        <v>24</v>
      </c>
    </row>
    <row r="6208" spans="1:14" x14ac:dyDescent="0.25">
      <c r="A6208" t="s">
        <v>2228</v>
      </c>
      <c r="B6208" t="s">
        <v>627</v>
      </c>
      <c r="C6208" t="s">
        <v>115</v>
      </c>
      <c r="D6208" t="s">
        <v>21</v>
      </c>
      <c r="E6208">
        <v>98532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43291</v>
      </c>
      <c r="L6208" t="s">
        <v>26</v>
      </c>
      <c r="N6208" t="s">
        <v>24</v>
      </c>
    </row>
    <row r="6209" spans="1:14" x14ac:dyDescent="0.25">
      <c r="A6209" t="s">
        <v>6472</v>
      </c>
      <c r="B6209" t="s">
        <v>6473</v>
      </c>
      <c r="C6209" t="s">
        <v>6474</v>
      </c>
      <c r="D6209" t="s">
        <v>21</v>
      </c>
      <c r="E6209">
        <v>99141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43291</v>
      </c>
      <c r="L6209" t="s">
        <v>26</v>
      </c>
      <c r="N6209" t="s">
        <v>24</v>
      </c>
    </row>
    <row r="6210" spans="1:14" x14ac:dyDescent="0.25">
      <c r="A6210" t="s">
        <v>3093</v>
      </c>
      <c r="B6210" t="s">
        <v>10077</v>
      </c>
      <c r="C6210" t="s">
        <v>377</v>
      </c>
      <c r="D6210" t="s">
        <v>21</v>
      </c>
      <c r="E6210">
        <v>98027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43291</v>
      </c>
      <c r="L6210" t="s">
        <v>26</v>
      </c>
      <c r="N6210" t="s">
        <v>24</v>
      </c>
    </row>
    <row r="6211" spans="1:14" x14ac:dyDescent="0.25">
      <c r="A6211" t="s">
        <v>10078</v>
      </c>
      <c r="B6211" t="s">
        <v>3267</v>
      </c>
      <c r="C6211" t="s">
        <v>1387</v>
      </c>
      <c r="D6211" t="s">
        <v>21</v>
      </c>
      <c r="E6211">
        <v>98424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43291</v>
      </c>
      <c r="L6211" t="s">
        <v>26</v>
      </c>
      <c r="N6211" t="s">
        <v>24</v>
      </c>
    </row>
    <row r="6212" spans="1:14" x14ac:dyDescent="0.25">
      <c r="A6212" t="s">
        <v>5975</v>
      </c>
      <c r="B6212" t="s">
        <v>5976</v>
      </c>
      <c r="C6212" t="s">
        <v>286</v>
      </c>
      <c r="D6212" t="s">
        <v>21</v>
      </c>
      <c r="E6212">
        <v>98501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43291</v>
      </c>
      <c r="L6212" t="s">
        <v>26</v>
      </c>
      <c r="N6212" t="s">
        <v>24</v>
      </c>
    </row>
    <row r="6213" spans="1:14" x14ac:dyDescent="0.25">
      <c r="A6213" t="s">
        <v>10079</v>
      </c>
      <c r="B6213" t="s">
        <v>7642</v>
      </c>
      <c r="C6213" t="s">
        <v>6474</v>
      </c>
      <c r="D6213" t="s">
        <v>21</v>
      </c>
      <c r="E6213">
        <v>99141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43291</v>
      </c>
      <c r="L6213" t="s">
        <v>26</v>
      </c>
      <c r="N6213" t="s">
        <v>24</v>
      </c>
    </row>
    <row r="6214" spans="1:14" x14ac:dyDescent="0.25">
      <c r="A6214" t="s">
        <v>888</v>
      </c>
      <c r="B6214" t="s">
        <v>889</v>
      </c>
      <c r="C6214" t="s">
        <v>165</v>
      </c>
      <c r="D6214" t="s">
        <v>21</v>
      </c>
      <c r="E6214">
        <v>98372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43291</v>
      </c>
      <c r="L6214" t="s">
        <v>26</v>
      </c>
      <c r="N6214" t="s">
        <v>24</v>
      </c>
    </row>
    <row r="6215" spans="1:14" x14ac:dyDescent="0.25">
      <c r="A6215" t="s">
        <v>2778</v>
      </c>
      <c r="B6215" t="s">
        <v>2779</v>
      </c>
      <c r="C6215" t="s">
        <v>132</v>
      </c>
      <c r="D6215" t="s">
        <v>21</v>
      </c>
      <c r="E6215">
        <v>99301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43291</v>
      </c>
      <c r="L6215" t="s">
        <v>26</v>
      </c>
      <c r="N6215" t="s">
        <v>24</v>
      </c>
    </row>
    <row r="6216" spans="1:14" x14ac:dyDescent="0.25">
      <c r="A6216" t="s">
        <v>3996</v>
      </c>
      <c r="B6216" t="s">
        <v>10080</v>
      </c>
      <c r="C6216" t="s">
        <v>132</v>
      </c>
      <c r="D6216" t="s">
        <v>21</v>
      </c>
      <c r="E6216">
        <v>99301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43291</v>
      </c>
      <c r="L6216" t="s">
        <v>26</v>
      </c>
      <c r="N6216" t="s">
        <v>24</v>
      </c>
    </row>
    <row r="6217" spans="1:14" x14ac:dyDescent="0.25">
      <c r="A6217" t="s">
        <v>10081</v>
      </c>
      <c r="B6217" t="s">
        <v>10082</v>
      </c>
      <c r="C6217" t="s">
        <v>37</v>
      </c>
      <c r="D6217" t="s">
        <v>21</v>
      </c>
      <c r="E6217">
        <v>99338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43291</v>
      </c>
      <c r="L6217" t="s">
        <v>26</v>
      </c>
      <c r="N6217" t="s">
        <v>24</v>
      </c>
    </row>
    <row r="6218" spans="1:14" x14ac:dyDescent="0.25">
      <c r="A6218" t="s">
        <v>10083</v>
      </c>
      <c r="B6218" t="s">
        <v>10084</v>
      </c>
      <c r="C6218" t="s">
        <v>37</v>
      </c>
      <c r="D6218" t="s">
        <v>21</v>
      </c>
      <c r="E6218">
        <v>99336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43291</v>
      </c>
      <c r="L6218" t="s">
        <v>26</v>
      </c>
      <c r="N6218" t="s">
        <v>24</v>
      </c>
    </row>
    <row r="6219" spans="1:14" x14ac:dyDescent="0.25">
      <c r="A6219" t="s">
        <v>2946</v>
      </c>
      <c r="B6219" t="s">
        <v>2947</v>
      </c>
      <c r="C6219" t="s">
        <v>132</v>
      </c>
      <c r="D6219" t="s">
        <v>21</v>
      </c>
      <c r="E6219">
        <v>99301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43291</v>
      </c>
      <c r="L6219" t="s">
        <v>26</v>
      </c>
      <c r="N6219" t="s">
        <v>24</v>
      </c>
    </row>
    <row r="6220" spans="1:14" x14ac:dyDescent="0.25">
      <c r="A6220" t="s">
        <v>6523</v>
      </c>
      <c r="B6220" t="s">
        <v>6524</v>
      </c>
      <c r="C6220" t="s">
        <v>2217</v>
      </c>
      <c r="D6220" t="s">
        <v>21</v>
      </c>
      <c r="E6220">
        <v>99114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43291</v>
      </c>
      <c r="L6220" t="s">
        <v>26</v>
      </c>
      <c r="N6220" t="s">
        <v>24</v>
      </c>
    </row>
    <row r="6221" spans="1:14" x14ac:dyDescent="0.25">
      <c r="A6221" t="s">
        <v>10085</v>
      </c>
      <c r="B6221" t="s">
        <v>10086</v>
      </c>
      <c r="C6221" t="s">
        <v>56</v>
      </c>
      <c r="D6221" t="s">
        <v>21</v>
      </c>
      <c r="E6221">
        <v>99352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43291</v>
      </c>
      <c r="L6221" t="s">
        <v>26</v>
      </c>
      <c r="N6221" t="s">
        <v>24</v>
      </c>
    </row>
    <row r="6222" spans="1:14" x14ac:dyDescent="0.25">
      <c r="A6222" t="s">
        <v>2109</v>
      </c>
      <c r="B6222" t="s">
        <v>6525</v>
      </c>
      <c r="C6222" t="s">
        <v>6474</v>
      </c>
      <c r="D6222" t="s">
        <v>21</v>
      </c>
      <c r="E6222">
        <v>99141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43291</v>
      </c>
      <c r="L6222" t="s">
        <v>26</v>
      </c>
      <c r="N6222" t="s">
        <v>24</v>
      </c>
    </row>
    <row r="6223" spans="1:14" x14ac:dyDescent="0.25">
      <c r="A6223" t="s">
        <v>194</v>
      </c>
      <c r="B6223" t="s">
        <v>682</v>
      </c>
      <c r="C6223" t="s">
        <v>304</v>
      </c>
      <c r="D6223" t="s">
        <v>21</v>
      </c>
      <c r="E6223">
        <v>98328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43291</v>
      </c>
      <c r="L6223" t="s">
        <v>26</v>
      </c>
      <c r="N6223" t="s">
        <v>24</v>
      </c>
    </row>
    <row r="6224" spans="1:14" x14ac:dyDescent="0.25">
      <c r="A6224" t="s">
        <v>342</v>
      </c>
      <c r="B6224" t="s">
        <v>5477</v>
      </c>
      <c r="C6224" t="s">
        <v>236</v>
      </c>
      <c r="D6224" t="s">
        <v>21</v>
      </c>
      <c r="E6224">
        <v>98404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43291</v>
      </c>
      <c r="L6224" t="s">
        <v>26</v>
      </c>
      <c r="N6224" t="s">
        <v>24</v>
      </c>
    </row>
    <row r="6225" spans="1:14" x14ac:dyDescent="0.25">
      <c r="A6225" t="s">
        <v>6549</v>
      </c>
      <c r="B6225" t="s">
        <v>10087</v>
      </c>
      <c r="C6225" t="s">
        <v>2001</v>
      </c>
      <c r="D6225" t="s">
        <v>21</v>
      </c>
      <c r="E6225">
        <v>98591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43291</v>
      </c>
      <c r="L6225" t="s">
        <v>26</v>
      </c>
      <c r="N6225" t="s">
        <v>24</v>
      </c>
    </row>
    <row r="6226" spans="1:14" x14ac:dyDescent="0.25">
      <c r="A6226" t="s">
        <v>2783</v>
      </c>
      <c r="B6226" t="s">
        <v>10088</v>
      </c>
      <c r="C6226" t="s">
        <v>56</v>
      </c>
      <c r="D6226" t="s">
        <v>21</v>
      </c>
      <c r="E6226">
        <v>99352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43291</v>
      </c>
      <c r="L6226" t="s">
        <v>26</v>
      </c>
      <c r="N6226" t="s">
        <v>24</v>
      </c>
    </row>
    <row r="6227" spans="1:14" x14ac:dyDescent="0.25">
      <c r="A6227" t="s">
        <v>2783</v>
      </c>
      <c r="B6227" t="s">
        <v>10089</v>
      </c>
      <c r="C6227" t="s">
        <v>857</v>
      </c>
      <c r="D6227" t="s">
        <v>21</v>
      </c>
      <c r="E6227">
        <v>99353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43291</v>
      </c>
      <c r="L6227" t="s">
        <v>26</v>
      </c>
      <c r="N6227" t="s">
        <v>24</v>
      </c>
    </row>
    <row r="6228" spans="1:14" x14ac:dyDescent="0.25">
      <c r="A6228" t="s">
        <v>1244</v>
      </c>
      <c r="B6228" t="s">
        <v>1245</v>
      </c>
      <c r="C6228" t="s">
        <v>165</v>
      </c>
      <c r="D6228" t="s">
        <v>21</v>
      </c>
      <c r="E6228">
        <v>98371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43291</v>
      </c>
      <c r="L6228" t="s">
        <v>26</v>
      </c>
      <c r="N6228" t="s">
        <v>24</v>
      </c>
    </row>
    <row r="6229" spans="1:14" x14ac:dyDescent="0.25">
      <c r="A6229" t="s">
        <v>903</v>
      </c>
      <c r="B6229" t="s">
        <v>904</v>
      </c>
      <c r="C6229" t="s">
        <v>165</v>
      </c>
      <c r="D6229" t="s">
        <v>21</v>
      </c>
      <c r="E6229">
        <v>98371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43291</v>
      </c>
      <c r="L6229" t="s">
        <v>26</v>
      </c>
      <c r="N6229" t="s">
        <v>24</v>
      </c>
    </row>
    <row r="6230" spans="1:14" x14ac:dyDescent="0.25">
      <c r="A6230" t="s">
        <v>1369</v>
      </c>
      <c r="B6230" t="s">
        <v>5377</v>
      </c>
      <c r="C6230" t="s">
        <v>236</v>
      </c>
      <c r="D6230" t="s">
        <v>21</v>
      </c>
      <c r="E6230">
        <v>98418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43291</v>
      </c>
      <c r="L6230" t="s">
        <v>26</v>
      </c>
      <c r="N6230" t="s">
        <v>24</v>
      </c>
    </row>
    <row r="6231" spans="1:14" x14ac:dyDescent="0.25">
      <c r="A6231" t="s">
        <v>2391</v>
      </c>
      <c r="B6231" t="s">
        <v>2392</v>
      </c>
      <c r="C6231" t="s">
        <v>304</v>
      </c>
      <c r="D6231" t="s">
        <v>21</v>
      </c>
      <c r="E6231">
        <v>98328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43291</v>
      </c>
      <c r="L6231" t="s">
        <v>26</v>
      </c>
      <c r="N6231" t="s">
        <v>24</v>
      </c>
    </row>
    <row r="6232" spans="1:14" x14ac:dyDescent="0.25">
      <c r="A6232" t="s">
        <v>2248</v>
      </c>
      <c r="B6232" t="s">
        <v>2249</v>
      </c>
      <c r="C6232" t="s">
        <v>165</v>
      </c>
      <c r="D6232" t="s">
        <v>21</v>
      </c>
      <c r="E6232">
        <v>98372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43291</v>
      </c>
      <c r="L6232" t="s">
        <v>26</v>
      </c>
      <c r="N6232" t="s">
        <v>24</v>
      </c>
    </row>
    <row r="6233" spans="1:14" x14ac:dyDescent="0.25">
      <c r="A6233" t="s">
        <v>2037</v>
      </c>
      <c r="B6233" t="s">
        <v>2038</v>
      </c>
      <c r="C6233" t="s">
        <v>2039</v>
      </c>
      <c r="D6233" t="s">
        <v>21</v>
      </c>
      <c r="E6233">
        <v>99157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43291</v>
      </c>
      <c r="L6233" t="s">
        <v>26</v>
      </c>
      <c r="N6233" t="s">
        <v>24</v>
      </c>
    </row>
    <row r="6234" spans="1:14" x14ac:dyDescent="0.25">
      <c r="A6234" t="s">
        <v>2844</v>
      </c>
      <c r="B6234" t="s">
        <v>2845</v>
      </c>
      <c r="C6234" t="s">
        <v>151</v>
      </c>
      <c r="D6234" t="s">
        <v>21</v>
      </c>
      <c r="E6234">
        <v>98498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43291</v>
      </c>
      <c r="L6234" t="s">
        <v>26</v>
      </c>
      <c r="N6234" t="s">
        <v>24</v>
      </c>
    </row>
    <row r="6235" spans="1:14" x14ac:dyDescent="0.25">
      <c r="A6235" t="s">
        <v>7685</v>
      </c>
      <c r="B6235" t="s">
        <v>7686</v>
      </c>
      <c r="C6235" t="s">
        <v>6474</v>
      </c>
      <c r="D6235" t="s">
        <v>21</v>
      </c>
      <c r="E6235">
        <v>99141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43291</v>
      </c>
      <c r="L6235" t="s">
        <v>26</v>
      </c>
      <c r="N6235" t="s">
        <v>24</v>
      </c>
    </row>
    <row r="6236" spans="1:14" x14ac:dyDescent="0.25">
      <c r="A6236" t="s">
        <v>908</v>
      </c>
      <c r="B6236" t="s">
        <v>909</v>
      </c>
      <c r="C6236" t="s">
        <v>165</v>
      </c>
      <c r="D6236" t="s">
        <v>21</v>
      </c>
      <c r="E6236">
        <v>98371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43291</v>
      </c>
      <c r="L6236" t="s">
        <v>26</v>
      </c>
      <c r="N6236" t="s">
        <v>24</v>
      </c>
    </row>
    <row r="6237" spans="1:14" x14ac:dyDescent="0.25">
      <c r="A6237" t="s">
        <v>5486</v>
      </c>
      <c r="B6237" t="s">
        <v>5487</v>
      </c>
      <c r="C6237" t="s">
        <v>151</v>
      </c>
      <c r="D6237" t="s">
        <v>21</v>
      </c>
      <c r="E6237">
        <v>98499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43291</v>
      </c>
      <c r="L6237" t="s">
        <v>26</v>
      </c>
      <c r="N6237" t="s">
        <v>24</v>
      </c>
    </row>
    <row r="6238" spans="1:14" x14ac:dyDescent="0.25">
      <c r="A6238" t="s">
        <v>870</v>
      </c>
      <c r="B6238" t="s">
        <v>10090</v>
      </c>
      <c r="C6238" t="s">
        <v>37</v>
      </c>
      <c r="D6238" t="s">
        <v>21</v>
      </c>
      <c r="E6238">
        <v>99338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43291</v>
      </c>
      <c r="L6238" t="s">
        <v>26</v>
      </c>
      <c r="N6238" t="s">
        <v>24</v>
      </c>
    </row>
    <row r="6239" spans="1:14" x14ac:dyDescent="0.25">
      <c r="A6239" t="s">
        <v>2393</v>
      </c>
      <c r="B6239" t="s">
        <v>2394</v>
      </c>
      <c r="C6239" t="s">
        <v>304</v>
      </c>
      <c r="D6239" t="s">
        <v>21</v>
      </c>
      <c r="E6239">
        <v>98328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43291</v>
      </c>
      <c r="L6239" t="s">
        <v>26</v>
      </c>
      <c r="N6239" t="s">
        <v>24</v>
      </c>
    </row>
    <row r="6240" spans="1:14" x14ac:dyDescent="0.25">
      <c r="A6240" t="s">
        <v>4679</v>
      </c>
      <c r="B6240" t="s">
        <v>4680</v>
      </c>
      <c r="C6240" t="s">
        <v>236</v>
      </c>
      <c r="D6240" t="s">
        <v>21</v>
      </c>
      <c r="E6240">
        <v>98408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43290</v>
      </c>
      <c r="L6240" t="s">
        <v>26</v>
      </c>
      <c r="N6240" t="s">
        <v>24</v>
      </c>
    </row>
    <row r="6241" spans="1:14" x14ac:dyDescent="0.25">
      <c r="A6241" t="s">
        <v>10091</v>
      </c>
      <c r="B6241" t="s">
        <v>10092</v>
      </c>
      <c r="C6241" t="s">
        <v>84</v>
      </c>
      <c r="D6241" t="s">
        <v>21</v>
      </c>
      <c r="E6241">
        <v>98926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43290</v>
      </c>
      <c r="L6241" t="s">
        <v>26</v>
      </c>
      <c r="N6241" t="s">
        <v>24</v>
      </c>
    </row>
    <row r="6242" spans="1:14" x14ac:dyDescent="0.25">
      <c r="A6242" t="s">
        <v>10093</v>
      </c>
      <c r="B6242" t="s">
        <v>1128</v>
      </c>
      <c r="C6242" t="s">
        <v>209</v>
      </c>
      <c r="D6242" t="s">
        <v>21</v>
      </c>
      <c r="E6242">
        <v>98032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43290</v>
      </c>
      <c r="L6242" t="s">
        <v>26</v>
      </c>
      <c r="N6242" t="s">
        <v>24</v>
      </c>
    </row>
    <row r="6243" spans="1:14" x14ac:dyDescent="0.25">
      <c r="A6243" t="s">
        <v>1257</v>
      </c>
      <c r="B6243" t="s">
        <v>1258</v>
      </c>
      <c r="C6243" t="s">
        <v>209</v>
      </c>
      <c r="D6243" t="s">
        <v>21</v>
      </c>
      <c r="E6243">
        <v>98032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43290</v>
      </c>
      <c r="L6243" t="s">
        <v>26</v>
      </c>
      <c r="N6243" t="s">
        <v>24</v>
      </c>
    </row>
    <row r="6244" spans="1:14" x14ac:dyDescent="0.25">
      <c r="A6244" t="s">
        <v>1388</v>
      </c>
      <c r="B6244" t="s">
        <v>1389</v>
      </c>
      <c r="C6244" t="s">
        <v>1390</v>
      </c>
      <c r="D6244" t="s">
        <v>21</v>
      </c>
      <c r="E6244">
        <v>99019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43290</v>
      </c>
      <c r="L6244" t="s">
        <v>26</v>
      </c>
      <c r="N6244" t="s">
        <v>24</v>
      </c>
    </row>
    <row r="6245" spans="1:14" x14ac:dyDescent="0.25">
      <c r="A6245" t="s">
        <v>5042</v>
      </c>
      <c r="B6245" t="s">
        <v>5043</v>
      </c>
      <c r="C6245" t="s">
        <v>236</v>
      </c>
      <c r="D6245" t="s">
        <v>21</v>
      </c>
      <c r="E6245">
        <v>98407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43290</v>
      </c>
      <c r="L6245" t="s">
        <v>26</v>
      </c>
      <c r="N6245" t="s">
        <v>24</v>
      </c>
    </row>
    <row r="6246" spans="1:14" x14ac:dyDescent="0.25">
      <c r="A6246" t="s">
        <v>10094</v>
      </c>
      <c r="B6246" t="s">
        <v>1236</v>
      </c>
      <c r="C6246" t="s">
        <v>209</v>
      </c>
      <c r="D6246" t="s">
        <v>21</v>
      </c>
      <c r="E6246">
        <v>98032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43290</v>
      </c>
      <c r="L6246" t="s">
        <v>26</v>
      </c>
      <c r="N6246" t="s">
        <v>24</v>
      </c>
    </row>
    <row r="6247" spans="1:14" x14ac:dyDescent="0.25">
      <c r="A6247" t="s">
        <v>1391</v>
      </c>
      <c r="B6247" t="s">
        <v>1392</v>
      </c>
      <c r="C6247" t="s">
        <v>81</v>
      </c>
      <c r="D6247" t="s">
        <v>21</v>
      </c>
      <c r="E6247">
        <v>99037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43290</v>
      </c>
      <c r="L6247" t="s">
        <v>26</v>
      </c>
      <c r="N6247" t="s">
        <v>24</v>
      </c>
    </row>
    <row r="6248" spans="1:14" x14ac:dyDescent="0.25">
      <c r="A6248" t="s">
        <v>10095</v>
      </c>
      <c r="B6248" t="s">
        <v>954</v>
      </c>
      <c r="C6248" t="s">
        <v>151</v>
      </c>
      <c r="D6248" t="s">
        <v>21</v>
      </c>
      <c r="E6248">
        <v>98499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43290</v>
      </c>
      <c r="L6248" t="s">
        <v>26</v>
      </c>
      <c r="N6248" t="s">
        <v>24</v>
      </c>
    </row>
    <row r="6249" spans="1:14" x14ac:dyDescent="0.25">
      <c r="A6249" t="s">
        <v>979</v>
      </c>
      <c r="B6249" t="s">
        <v>980</v>
      </c>
      <c r="C6249" t="s">
        <v>151</v>
      </c>
      <c r="D6249" t="s">
        <v>21</v>
      </c>
      <c r="E6249">
        <v>98498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43290</v>
      </c>
      <c r="L6249" t="s">
        <v>26</v>
      </c>
      <c r="N6249" t="s">
        <v>24</v>
      </c>
    </row>
    <row r="6250" spans="1:14" x14ac:dyDescent="0.25">
      <c r="A6250" t="s">
        <v>10096</v>
      </c>
      <c r="B6250" t="s">
        <v>10097</v>
      </c>
      <c r="C6250" t="s">
        <v>236</v>
      </c>
      <c r="D6250" t="s">
        <v>21</v>
      </c>
      <c r="E6250">
        <v>98408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43290</v>
      </c>
      <c r="L6250" t="s">
        <v>26</v>
      </c>
      <c r="N6250" t="s">
        <v>24</v>
      </c>
    </row>
    <row r="6251" spans="1:14" x14ac:dyDescent="0.25">
      <c r="A6251" t="s">
        <v>10098</v>
      </c>
      <c r="B6251" t="s">
        <v>10099</v>
      </c>
      <c r="C6251" t="s">
        <v>81</v>
      </c>
      <c r="D6251" t="s">
        <v>21</v>
      </c>
      <c r="E6251">
        <v>99037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43290</v>
      </c>
      <c r="L6251" t="s">
        <v>26</v>
      </c>
      <c r="N6251" t="s">
        <v>24</v>
      </c>
    </row>
    <row r="6252" spans="1:14" x14ac:dyDescent="0.25">
      <c r="A6252" t="s">
        <v>4042</v>
      </c>
      <c r="B6252" t="s">
        <v>4043</v>
      </c>
      <c r="C6252" t="s">
        <v>81</v>
      </c>
      <c r="D6252" t="s">
        <v>21</v>
      </c>
      <c r="E6252">
        <v>99037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43290</v>
      </c>
      <c r="L6252" t="s">
        <v>26</v>
      </c>
      <c r="N6252" t="s">
        <v>24</v>
      </c>
    </row>
    <row r="6253" spans="1:14" x14ac:dyDescent="0.25">
      <c r="A6253" t="s">
        <v>10100</v>
      </c>
      <c r="B6253" t="s">
        <v>10101</v>
      </c>
      <c r="C6253" t="s">
        <v>151</v>
      </c>
      <c r="D6253" t="s">
        <v>21</v>
      </c>
      <c r="E6253">
        <v>98409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43290</v>
      </c>
      <c r="L6253" t="s">
        <v>26</v>
      </c>
      <c r="N6253" t="s">
        <v>24</v>
      </c>
    </row>
    <row r="6254" spans="1:14" x14ac:dyDescent="0.25">
      <c r="A6254" t="s">
        <v>4800</v>
      </c>
      <c r="B6254" t="s">
        <v>4801</v>
      </c>
      <c r="C6254" t="s">
        <v>377</v>
      </c>
      <c r="D6254" t="s">
        <v>21</v>
      </c>
      <c r="E6254">
        <v>98027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43290</v>
      </c>
      <c r="L6254" t="s">
        <v>26</v>
      </c>
      <c r="N6254" t="s">
        <v>24</v>
      </c>
    </row>
    <row r="6255" spans="1:14" x14ac:dyDescent="0.25">
      <c r="A6255" t="s">
        <v>4634</v>
      </c>
      <c r="B6255" t="s">
        <v>4635</v>
      </c>
      <c r="C6255" t="s">
        <v>236</v>
      </c>
      <c r="D6255" t="s">
        <v>21</v>
      </c>
      <c r="E6255">
        <v>98408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43290</v>
      </c>
      <c r="L6255" t="s">
        <v>26</v>
      </c>
      <c r="N6255" t="s">
        <v>24</v>
      </c>
    </row>
    <row r="6256" spans="1:14" x14ac:dyDescent="0.25">
      <c r="A6256" t="s">
        <v>10102</v>
      </c>
      <c r="B6256" t="s">
        <v>10103</v>
      </c>
      <c r="C6256" t="s">
        <v>84</v>
      </c>
      <c r="D6256" t="s">
        <v>21</v>
      </c>
      <c r="E6256">
        <v>98926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43290</v>
      </c>
      <c r="L6256" t="s">
        <v>26</v>
      </c>
      <c r="N6256" t="s">
        <v>24</v>
      </c>
    </row>
    <row r="6257" spans="1:14" x14ac:dyDescent="0.25">
      <c r="A6257" t="s">
        <v>803</v>
      </c>
      <c r="B6257" t="s">
        <v>804</v>
      </c>
      <c r="C6257" t="s">
        <v>81</v>
      </c>
      <c r="D6257" t="s">
        <v>21</v>
      </c>
      <c r="E6257">
        <v>99216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43290</v>
      </c>
      <c r="L6257" t="s">
        <v>26</v>
      </c>
      <c r="N6257" t="s">
        <v>24</v>
      </c>
    </row>
    <row r="6258" spans="1:14" x14ac:dyDescent="0.25">
      <c r="A6258" t="s">
        <v>1395</v>
      </c>
      <c r="B6258" t="s">
        <v>1396</v>
      </c>
      <c r="C6258" t="s">
        <v>1397</v>
      </c>
      <c r="D6258" t="s">
        <v>21</v>
      </c>
      <c r="E6258">
        <v>99037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43290</v>
      </c>
      <c r="L6258" t="s">
        <v>26</v>
      </c>
      <c r="N6258" t="s">
        <v>24</v>
      </c>
    </row>
    <row r="6259" spans="1:14" x14ac:dyDescent="0.25">
      <c r="A6259" t="s">
        <v>352</v>
      </c>
      <c r="B6259" t="s">
        <v>661</v>
      </c>
      <c r="C6259" t="s">
        <v>151</v>
      </c>
      <c r="D6259" t="s">
        <v>21</v>
      </c>
      <c r="E6259">
        <v>98499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43290</v>
      </c>
      <c r="L6259" t="s">
        <v>26</v>
      </c>
      <c r="N6259" t="s">
        <v>24</v>
      </c>
    </row>
    <row r="6260" spans="1:14" x14ac:dyDescent="0.25">
      <c r="A6260" t="s">
        <v>6149</v>
      </c>
      <c r="B6260" t="s">
        <v>6150</v>
      </c>
      <c r="C6260" t="s">
        <v>84</v>
      </c>
      <c r="D6260" t="s">
        <v>21</v>
      </c>
      <c r="E6260">
        <v>98926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43290</v>
      </c>
      <c r="L6260" t="s">
        <v>26</v>
      </c>
      <c r="N6260" t="s">
        <v>24</v>
      </c>
    </row>
    <row r="6261" spans="1:14" x14ac:dyDescent="0.25">
      <c r="A6261" t="s">
        <v>773</v>
      </c>
      <c r="B6261" t="s">
        <v>1273</v>
      </c>
      <c r="C6261" t="s">
        <v>209</v>
      </c>
      <c r="D6261" t="s">
        <v>21</v>
      </c>
      <c r="E6261">
        <v>98032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43290</v>
      </c>
      <c r="L6261" t="s">
        <v>26</v>
      </c>
      <c r="N6261" t="s">
        <v>24</v>
      </c>
    </row>
    <row r="6262" spans="1:14" x14ac:dyDescent="0.25">
      <c r="A6262" t="s">
        <v>2833</v>
      </c>
      <c r="B6262" t="s">
        <v>2834</v>
      </c>
      <c r="C6262" t="s">
        <v>151</v>
      </c>
      <c r="D6262" t="s">
        <v>21</v>
      </c>
      <c r="E6262">
        <v>98499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43290</v>
      </c>
      <c r="L6262" t="s">
        <v>26</v>
      </c>
      <c r="N6262" t="s">
        <v>24</v>
      </c>
    </row>
    <row r="6263" spans="1:14" x14ac:dyDescent="0.25">
      <c r="A6263" t="s">
        <v>6154</v>
      </c>
      <c r="B6263" t="s">
        <v>6155</v>
      </c>
      <c r="C6263" t="s">
        <v>84</v>
      </c>
      <c r="D6263" t="s">
        <v>21</v>
      </c>
      <c r="E6263">
        <v>98926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43290</v>
      </c>
      <c r="L6263" t="s">
        <v>26</v>
      </c>
      <c r="N6263" t="s">
        <v>24</v>
      </c>
    </row>
    <row r="6264" spans="1:14" x14ac:dyDescent="0.25">
      <c r="A6264" t="s">
        <v>1277</v>
      </c>
      <c r="B6264" t="s">
        <v>1278</v>
      </c>
      <c r="C6264" t="s">
        <v>209</v>
      </c>
      <c r="D6264" t="s">
        <v>21</v>
      </c>
      <c r="E6264">
        <v>98032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43290</v>
      </c>
      <c r="L6264" t="s">
        <v>26</v>
      </c>
      <c r="N6264" t="s">
        <v>24</v>
      </c>
    </row>
    <row r="6265" spans="1:14" x14ac:dyDescent="0.25">
      <c r="A6265" t="s">
        <v>4350</v>
      </c>
      <c r="B6265" t="s">
        <v>10104</v>
      </c>
      <c r="C6265" t="s">
        <v>84</v>
      </c>
      <c r="D6265" t="s">
        <v>21</v>
      </c>
      <c r="E6265">
        <v>98926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43290</v>
      </c>
      <c r="L6265" t="s">
        <v>26</v>
      </c>
      <c r="N6265" t="s">
        <v>24</v>
      </c>
    </row>
    <row r="6266" spans="1:14" x14ac:dyDescent="0.25">
      <c r="A6266" t="s">
        <v>6160</v>
      </c>
      <c r="B6266" t="s">
        <v>6161</v>
      </c>
      <c r="C6266" t="s">
        <v>84</v>
      </c>
      <c r="D6266" t="s">
        <v>21</v>
      </c>
      <c r="E6266">
        <v>98926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43290</v>
      </c>
      <c r="L6266" t="s">
        <v>26</v>
      </c>
      <c r="N6266" t="s">
        <v>24</v>
      </c>
    </row>
    <row r="6267" spans="1:14" x14ac:dyDescent="0.25">
      <c r="A6267" t="s">
        <v>999</v>
      </c>
      <c r="B6267" t="s">
        <v>1000</v>
      </c>
      <c r="C6267" t="s">
        <v>151</v>
      </c>
      <c r="D6267" t="s">
        <v>21</v>
      </c>
      <c r="E6267">
        <v>98498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43290</v>
      </c>
      <c r="L6267" t="s">
        <v>26</v>
      </c>
      <c r="N6267" t="s">
        <v>24</v>
      </c>
    </row>
    <row r="6268" spans="1:14" x14ac:dyDescent="0.25">
      <c r="A6268" t="s">
        <v>10105</v>
      </c>
      <c r="B6268" t="s">
        <v>963</v>
      </c>
      <c r="C6268" t="s">
        <v>151</v>
      </c>
      <c r="D6268" t="s">
        <v>21</v>
      </c>
      <c r="E6268">
        <v>98499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43290</v>
      </c>
      <c r="L6268" t="s">
        <v>26</v>
      </c>
      <c r="N6268" t="s">
        <v>24</v>
      </c>
    </row>
    <row r="6269" spans="1:14" x14ac:dyDescent="0.25">
      <c r="A6269" t="s">
        <v>10106</v>
      </c>
      <c r="B6269" t="s">
        <v>10107</v>
      </c>
      <c r="C6269" t="s">
        <v>145</v>
      </c>
      <c r="D6269" t="s">
        <v>21</v>
      </c>
      <c r="E6269">
        <v>98387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43290</v>
      </c>
      <c r="L6269" t="s">
        <v>26</v>
      </c>
      <c r="N6269" t="s">
        <v>24</v>
      </c>
    </row>
    <row r="6270" spans="1:14" x14ac:dyDescent="0.25">
      <c r="A6270" t="s">
        <v>2371</v>
      </c>
      <c r="B6270" t="s">
        <v>3423</v>
      </c>
      <c r="C6270" t="s">
        <v>377</v>
      </c>
      <c r="D6270" t="s">
        <v>21</v>
      </c>
      <c r="E6270">
        <v>98027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43290</v>
      </c>
      <c r="L6270" t="s">
        <v>26</v>
      </c>
      <c r="N6270" t="s">
        <v>24</v>
      </c>
    </row>
    <row r="6271" spans="1:14" x14ac:dyDescent="0.25">
      <c r="A6271" t="s">
        <v>2371</v>
      </c>
      <c r="B6271" t="s">
        <v>2372</v>
      </c>
      <c r="C6271" t="s">
        <v>151</v>
      </c>
      <c r="D6271" t="s">
        <v>21</v>
      </c>
      <c r="E6271">
        <v>98499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43290</v>
      </c>
      <c r="L6271" t="s">
        <v>26</v>
      </c>
      <c r="N6271" t="s">
        <v>24</v>
      </c>
    </row>
    <row r="6272" spans="1:14" x14ac:dyDescent="0.25">
      <c r="A6272" t="s">
        <v>3462</v>
      </c>
      <c r="B6272" t="s">
        <v>3463</v>
      </c>
      <c r="C6272" t="s">
        <v>261</v>
      </c>
      <c r="D6272" t="s">
        <v>21</v>
      </c>
      <c r="E6272">
        <v>99205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43290</v>
      </c>
      <c r="L6272" t="s">
        <v>26</v>
      </c>
      <c r="N6272" t="s">
        <v>24</v>
      </c>
    </row>
    <row r="6273" spans="1:14" x14ac:dyDescent="0.25">
      <c r="A6273" t="s">
        <v>138</v>
      </c>
      <c r="B6273" t="s">
        <v>6163</v>
      </c>
      <c r="C6273" t="s">
        <v>84</v>
      </c>
      <c r="D6273" t="s">
        <v>21</v>
      </c>
      <c r="E6273">
        <v>98926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43290</v>
      </c>
      <c r="L6273" t="s">
        <v>26</v>
      </c>
      <c r="N6273" t="s">
        <v>24</v>
      </c>
    </row>
    <row r="6274" spans="1:14" x14ac:dyDescent="0.25">
      <c r="A6274" t="s">
        <v>3843</v>
      </c>
      <c r="B6274" t="s">
        <v>3844</v>
      </c>
      <c r="C6274" t="s">
        <v>151</v>
      </c>
      <c r="D6274" t="s">
        <v>21</v>
      </c>
      <c r="E6274">
        <v>98498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43290</v>
      </c>
      <c r="L6274" t="s">
        <v>26</v>
      </c>
      <c r="N6274" t="s">
        <v>24</v>
      </c>
    </row>
    <row r="6275" spans="1:14" x14ac:dyDescent="0.25">
      <c r="A6275" t="s">
        <v>5206</v>
      </c>
      <c r="B6275" t="s">
        <v>5207</v>
      </c>
      <c r="C6275" t="s">
        <v>20</v>
      </c>
      <c r="D6275" t="s">
        <v>21</v>
      </c>
      <c r="E6275">
        <v>98101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43290</v>
      </c>
      <c r="L6275" t="s">
        <v>26</v>
      </c>
      <c r="N6275" t="s">
        <v>24</v>
      </c>
    </row>
    <row r="6276" spans="1:14" x14ac:dyDescent="0.25">
      <c r="A6276" t="s">
        <v>1417</v>
      </c>
      <c r="B6276" t="s">
        <v>1418</v>
      </c>
      <c r="C6276" t="s">
        <v>81</v>
      </c>
      <c r="D6276" t="s">
        <v>21</v>
      </c>
      <c r="E6276">
        <v>99032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43290</v>
      </c>
      <c r="L6276" t="s">
        <v>26</v>
      </c>
      <c r="N6276" t="s">
        <v>24</v>
      </c>
    </row>
    <row r="6277" spans="1:14" x14ac:dyDescent="0.25">
      <c r="A6277" t="s">
        <v>82</v>
      </c>
      <c r="B6277" t="s">
        <v>83</v>
      </c>
      <c r="C6277" t="s">
        <v>84</v>
      </c>
      <c r="D6277" t="s">
        <v>21</v>
      </c>
      <c r="E6277">
        <v>98926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43290</v>
      </c>
      <c r="L6277" t="s">
        <v>26</v>
      </c>
      <c r="N6277" t="s">
        <v>24</v>
      </c>
    </row>
    <row r="6278" spans="1:14" x14ac:dyDescent="0.25">
      <c r="A6278" t="s">
        <v>3881</v>
      </c>
      <c r="B6278" t="s">
        <v>3882</v>
      </c>
      <c r="C6278" t="s">
        <v>20</v>
      </c>
      <c r="D6278" t="s">
        <v>21</v>
      </c>
      <c r="E6278">
        <v>98119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43290</v>
      </c>
      <c r="L6278" t="s">
        <v>26</v>
      </c>
      <c r="N6278" t="s">
        <v>24</v>
      </c>
    </row>
    <row r="6279" spans="1:14" x14ac:dyDescent="0.25">
      <c r="A6279" t="s">
        <v>2385</v>
      </c>
      <c r="B6279" t="s">
        <v>2386</v>
      </c>
      <c r="C6279" t="s">
        <v>151</v>
      </c>
      <c r="D6279" t="s">
        <v>21</v>
      </c>
      <c r="E6279">
        <v>98499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43290</v>
      </c>
      <c r="L6279" t="s">
        <v>26</v>
      </c>
      <c r="N6279" t="s">
        <v>24</v>
      </c>
    </row>
    <row r="6280" spans="1:14" x14ac:dyDescent="0.25">
      <c r="A6280" t="s">
        <v>5981</v>
      </c>
      <c r="B6280" t="s">
        <v>5982</v>
      </c>
      <c r="C6280" t="s">
        <v>1566</v>
      </c>
      <c r="D6280" t="s">
        <v>21</v>
      </c>
      <c r="E6280">
        <v>98520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43290</v>
      </c>
      <c r="L6280" t="s">
        <v>26</v>
      </c>
      <c r="N6280" t="s">
        <v>24</v>
      </c>
    </row>
    <row r="6281" spans="1:14" x14ac:dyDescent="0.25">
      <c r="A6281" t="s">
        <v>3709</v>
      </c>
      <c r="B6281" t="s">
        <v>3710</v>
      </c>
      <c r="C6281" t="s">
        <v>261</v>
      </c>
      <c r="D6281" t="s">
        <v>21</v>
      </c>
      <c r="E6281">
        <v>99218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43290</v>
      </c>
      <c r="L6281" t="s">
        <v>26</v>
      </c>
      <c r="N6281" t="s">
        <v>24</v>
      </c>
    </row>
    <row r="6282" spans="1:14" x14ac:dyDescent="0.25">
      <c r="A6282" t="s">
        <v>683</v>
      </c>
      <c r="B6282" t="s">
        <v>4990</v>
      </c>
      <c r="C6282" t="s">
        <v>236</v>
      </c>
      <c r="D6282" t="s">
        <v>21</v>
      </c>
      <c r="E6282">
        <v>98407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43290</v>
      </c>
      <c r="L6282" t="s">
        <v>26</v>
      </c>
      <c r="N6282" t="s">
        <v>24</v>
      </c>
    </row>
    <row r="6283" spans="1:14" x14ac:dyDescent="0.25">
      <c r="A6283" t="s">
        <v>3711</v>
      </c>
      <c r="B6283" t="s">
        <v>3712</v>
      </c>
      <c r="C6283" t="s">
        <v>261</v>
      </c>
      <c r="D6283" t="s">
        <v>21</v>
      </c>
      <c r="E6283">
        <v>99207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43290</v>
      </c>
      <c r="L6283" t="s">
        <v>26</v>
      </c>
      <c r="N6283" t="s">
        <v>24</v>
      </c>
    </row>
    <row r="6284" spans="1:14" x14ac:dyDescent="0.25">
      <c r="A6284" t="s">
        <v>10108</v>
      </c>
      <c r="B6284" t="s">
        <v>10109</v>
      </c>
      <c r="C6284" t="s">
        <v>236</v>
      </c>
      <c r="D6284" t="s">
        <v>21</v>
      </c>
      <c r="E6284">
        <v>98404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43290</v>
      </c>
      <c r="L6284" t="s">
        <v>26</v>
      </c>
      <c r="N6284" t="s">
        <v>24</v>
      </c>
    </row>
    <row r="6285" spans="1:14" x14ac:dyDescent="0.25">
      <c r="A6285" t="s">
        <v>1810</v>
      </c>
      <c r="B6285" t="s">
        <v>10110</v>
      </c>
      <c r="C6285" t="s">
        <v>81</v>
      </c>
      <c r="D6285" t="s">
        <v>21</v>
      </c>
      <c r="E6285">
        <v>99037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43290</v>
      </c>
      <c r="L6285" t="s">
        <v>26</v>
      </c>
      <c r="N6285" t="s">
        <v>24</v>
      </c>
    </row>
    <row r="6286" spans="1:14" x14ac:dyDescent="0.25">
      <c r="A6286" t="s">
        <v>5845</v>
      </c>
      <c r="B6286" t="s">
        <v>5846</v>
      </c>
      <c r="C6286" t="s">
        <v>20</v>
      </c>
      <c r="D6286" t="s">
        <v>21</v>
      </c>
      <c r="E6286">
        <v>98102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43290</v>
      </c>
      <c r="L6286" t="s">
        <v>26</v>
      </c>
      <c r="N6286" t="s">
        <v>24</v>
      </c>
    </row>
    <row r="6287" spans="1:14" x14ac:dyDescent="0.25">
      <c r="A6287" t="s">
        <v>1739</v>
      </c>
      <c r="B6287" t="s">
        <v>1740</v>
      </c>
      <c r="C6287" t="s">
        <v>224</v>
      </c>
      <c r="D6287" t="s">
        <v>21</v>
      </c>
      <c r="E6287">
        <v>98133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43290</v>
      </c>
      <c r="L6287" t="s">
        <v>26</v>
      </c>
      <c r="N6287" t="s">
        <v>24</v>
      </c>
    </row>
    <row r="6288" spans="1:14" x14ac:dyDescent="0.25">
      <c r="A6288" t="s">
        <v>10111</v>
      </c>
      <c r="B6288" t="s">
        <v>3287</v>
      </c>
      <c r="C6288" t="s">
        <v>261</v>
      </c>
      <c r="D6288" t="s">
        <v>21</v>
      </c>
      <c r="E6288">
        <v>99207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43290</v>
      </c>
      <c r="L6288" t="s">
        <v>26</v>
      </c>
      <c r="N6288" t="s">
        <v>24</v>
      </c>
    </row>
    <row r="6289" spans="1:14" x14ac:dyDescent="0.25">
      <c r="A6289" t="s">
        <v>3252</v>
      </c>
      <c r="B6289" t="s">
        <v>3253</v>
      </c>
      <c r="C6289" t="s">
        <v>209</v>
      </c>
      <c r="D6289" t="s">
        <v>21</v>
      </c>
      <c r="E6289">
        <v>98032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43290</v>
      </c>
      <c r="L6289" t="s">
        <v>26</v>
      </c>
      <c r="N6289" t="s">
        <v>24</v>
      </c>
    </row>
    <row r="6290" spans="1:14" x14ac:dyDescent="0.25">
      <c r="A6290" t="s">
        <v>3715</v>
      </c>
      <c r="B6290" t="s">
        <v>3716</v>
      </c>
      <c r="C6290" t="s">
        <v>261</v>
      </c>
      <c r="D6290" t="s">
        <v>21</v>
      </c>
      <c r="E6290">
        <v>99218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43290</v>
      </c>
      <c r="L6290" t="s">
        <v>26</v>
      </c>
      <c r="N6290" t="s">
        <v>24</v>
      </c>
    </row>
    <row r="6291" spans="1:14" x14ac:dyDescent="0.25">
      <c r="A6291" t="s">
        <v>1425</v>
      </c>
      <c r="B6291" t="s">
        <v>1426</v>
      </c>
      <c r="C6291" t="s">
        <v>81</v>
      </c>
      <c r="D6291" t="s">
        <v>21</v>
      </c>
      <c r="E6291">
        <v>99037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43290</v>
      </c>
      <c r="L6291" t="s">
        <v>26</v>
      </c>
      <c r="N6291" t="s">
        <v>24</v>
      </c>
    </row>
    <row r="6292" spans="1:14" x14ac:dyDescent="0.25">
      <c r="A6292" t="s">
        <v>6085</v>
      </c>
      <c r="B6292" t="s">
        <v>10112</v>
      </c>
      <c r="C6292" t="s">
        <v>145</v>
      </c>
      <c r="D6292" t="s">
        <v>21</v>
      </c>
      <c r="E6292">
        <v>98387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43290</v>
      </c>
      <c r="L6292" t="s">
        <v>26</v>
      </c>
      <c r="N6292" t="s">
        <v>24</v>
      </c>
    </row>
    <row r="6293" spans="1:14" x14ac:dyDescent="0.25">
      <c r="A6293" t="s">
        <v>2846</v>
      </c>
      <c r="B6293" t="s">
        <v>2847</v>
      </c>
      <c r="C6293" t="s">
        <v>151</v>
      </c>
      <c r="D6293" t="s">
        <v>21</v>
      </c>
      <c r="E6293">
        <v>98499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43290</v>
      </c>
      <c r="L6293" t="s">
        <v>26</v>
      </c>
      <c r="N6293" t="s">
        <v>24</v>
      </c>
    </row>
    <row r="6294" spans="1:14" x14ac:dyDescent="0.25">
      <c r="A6294" t="s">
        <v>1253</v>
      </c>
      <c r="B6294" t="s">
        <v>1254</v>
      </c>
      <c r="C6294" t="s">
        <v>209</v>
      </c>
      <c r="D6294" t="s">
        <v>21</v>
      </c>
      <c r="E6294">
        <v>98030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43289</v>
      </c>
      <c r="L6294" t="s">
        <v>26</v>
      </c>
      <c r="N6294" t="s">
        <v>24</v>
      </c>
    </row>
    <row r="6295" spans="1:14" x14ac:dyDescent="0.25">
      <c r="A6295" t="s">
        <v>3658</v>
      </c>
      <c r="B6295" t="s">
        <v>3659</v>
      </c>
      <c r="C6295" t="s">
        <v>1688</v>
      </c>
      <c r="D6295" t="s">
        <v>21</v>
      </c>
      <c r="E6295">
        <v>98198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43289</v>
      </c>
      <c r="L6295" t="s">
        <v>26</v>
      </c>
      <c r="N6295" t="s">
        <v>24</v>
      </c>
    </row>
    <row r="6296" spans="1:14" x14ac:dyDescent="0.25">
      <c r="A6296" t="s">
        <v>1261</v>
      </c>
      <c r="B6296" t="s">
        <v>1262</v>
      </c>
      <c r="C6296" t="s">
        <v>209</v>
      </c>
      <c r="D6296" t="s">
        <v>21</v>
      </c>
      <c r="E6296">
        <v>98031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43289</v>
      </c>
      <c r="L6296" t="s">
        <v>26</v>
      </c>
      <c r="N6296" t="s">
        <v>24</v>
      </c>
    </row>
    <row r="6297" spans="1:14" x14ac:dyDescent="0.25">
      <c r="A6297" t="s">
        <v>111</v>
      </c>
      <c r="B6297" t="s">
        <v>4229</v>
      </c>
      <c r="C6297" t="s">
        <v>1688</v>
      </c>
      <c r="D6297" t="s">
        <v>21</v>
      </c>
      <c r="E6297">
        <v>98198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43289</v>
      </c>
      <c r="L6297" t="s">
        <v>26</v>
      </c>
      <c r="N6297" t="s">
        <v>24</v>
      </c>
    </row>
    <row r="6298" spans="1:14" x14ac:dyDescent="0.25">
      <c r="A6298" t="s">
        <v>1297</v>
      </c>
      <c r="B6298" t="s">
        <v>1298</v>
      </c>
      <c r="C6298" t="s">
        <v>209</v>
      </c>
      <c r="D6298" t="s">
        <v>21</v>
      </c>
      <c r="E6298">
        <v>98030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43289</v>
      </c>
      <c r="L6298" t="s">
        <v>26</v>
      </c>
      <c r="N6298" t="s">
        <v>24</v>
      </c>
    </row>
    <row r="6299" spans="1:14" x14ac:dyDescent="0.25">
      <c r="A6299" t="s">
        <v>179</v>
      </c>
      <c r="B6299" t="s">
        <v>10113</v>
      </c>
      <c r="C6299" t="s">
        <v>209</v>
      </c>
      <c r="D6299" t="s">
        <v>21</v>
      </c>
      <c r="E6299">
        <v>98032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43289</v>
      </c>
      <c r="L6299" t="s">
        <v>26</v>
      </c>
      <c r="N6299" t="s">
        <v>24</v>
      </c>
    </row>
    <row r="6300" spans="1:14" x14ac:dyDescent="0.25">
      <c r="A6300" t="s">
        <v>77</v>
      </c>
      <c r="B6300" t="s">
        <v>4531</v>
      </c>
      <c r="C6300" t="s">
        <v>1688</v>
      </c>
      <c r="D6300" t="s">
        <v>21</v>
      </c>
      <c r="E6300">
        <v>98198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43289</v>
      </c>
      <c r="L6300" t="s">
        <v>26</v>
      </c>
      <c r="N6300" t="s">
        <v>24</v>
      </c>
    </row>
    <row r="6301" spans="1:14" x14ac:dyDescent="0.25">
      <c r="A6301" t="s">
        <v>10114</v>
      </c>
      <c r="B6301" t="s">
        <v>10115</v>
      </c>
      <c r="C6301" t="s">
        <v>457</v>
      </c>
      <c r="D6301" t="s">
        <v>21</v>
      </c>
      <c r="E6301">
        <v>98377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43288</v>
      </c>
      <c r="L6301" t="s">
        <v>26</v>
      </c>
      <c r="N6301" t="s">
        <v>24</v>
      </c>
    </row>
    <row r="6302" spans="1:14" x14ac:dyDescent="0.25">
      <c r="A6302">
        <v>76</v>
      </c>
      <c r="B6302" t="s">
        <v>2491</v>
      </c>
      <c r="C6302" t="s">
        <v>224</v>
      </c>
      <c r="D6302" t="s">
        <v>21</v>
      </c>
      <c r="E6302">
        <v>98133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43287</v>
      </c>
      <c r="L6302" t="s">
        <v>26</v>
      </c>
      <c r="N6302" t="s">
        <v>24</v>
      </c>
    </row>
    <row r="6303" spans="1:14" x14ac:dyDescent="0.25">
      <c r="A6303" t="s">
        <v>4910</v>
      </c>
      <c r="B6303" t="s">
        <v>4911</v>
      </c>
      <c r="C6303" t="s">
        <v>20</v>
      </c>
      <c r="D6303" t="s">
        <v>21</v>
      </c>
      <c r="E6303">
        <v>98103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43287</v>
      </c>
      <c r="L6303" t="s">
        <v>26</v>
      </c>
      <c r="N6303" t="s">
        <v>24</v>
      </c>
    </row>
    <row r="6304" spans="1:14" x14ac:dyDescent="0.25">
      <c r="A6304" t="s">
        <v>3022</v>
      </c>
      <c r="B6304" t="s">
        <v>3023</v>
      </c>
      <c r="C6304" t="s">
        <v>224</v>
      </c>
      <c r="D6304" t="s">
        <v>21</v>
      </c>
      <c r="E6304">
        <v>98133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43287</v>
      </c>
      <c r="L6304" t="s">
        <v>26</v>
      </c>
      <c r="N6304" t="s">
        <v>24</v>
      </c>
    </row>
    <row r="6305" spans="1:14" x14ac:dyDescent="0.25">
      <c r="A6305" t="s">
        <v>683</v>
      </c>
      <c r="B6305" t="s">
        <v>10116</v>
      </c>
      <c r="C6305" t="s">
        <v>224</v>
      </c>
      <c r="D6305" t="s">
        <v>21</v>
      </c>
      <c r="E6305">
        <v>98177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43287</v>
      </c>
      <c r="L6305" t="s">
        <v>26</v>
      </c>
      <c r="N6305" t="s">
        <v>24</v>
      </c>
    </row>
    <row r="6306" spans="1:14" x14ac:dyDescent="0.25">
      <c r="A6306" t="s">
        <v>1735</v>
      </c>
      <c r="B6306" t="s">
        <v>3005</v>
      </c>
      <c r="C6306" t="s">
        <v>224</v>
      </c>
      <c r="D6306" t="s">
        <v>21</v>
      </c>
      <c r="E6306">
        <v>98133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43287</v>
      </c>
      <c r="L6306" t="s">
        <v>26</v>
      </c>
      <c r="N6306" t="s">
        <v>24</v>
      </c>
    </row>
    <row r="6307" spans="1:14" x14ac:dyDescent="0.25">
      <c r="A6307" t="s">
        <v>3030</v>
      </c>
      <c r="B6307" t="s">
        <v>3031</v>
      </c>
      <c r="C6307" t="s">
        <v>1270</v>
      </c>
      <c r="D6307" t="s">
        <v>21</v>
      </c>
      <c r="E6307">
        <v>98011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43287</v>
      </c>
      <c r="L6307" t="s">
        <v>26</v>
      </c>
      <c r="N6307" t="s">
        <v>24</v>
      </c>
    </row>
    <row r="6308" spans="1:14" x14ac:dyDescent="0.25">
      <c r="A6308" t="s">
        <v>111</v>
      </c>
      <c r="B6308" t="s">
        <v>1707</v>
      </c>
      <c r="C6308" t="s">
        <v>224</v>
      </c>
      <c r="D6308" t="s">
        <v>21</v>
      </c>
      <c r="E6308">
        <v>98133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43286</v>
      </c>
      <c r="L6308" t="s">
        <v>26</v>
      </c>
      <c r="N6308" t="s">
        <v>24</v>
      </c>
    </row>
    <row r="6309" spans="1:14" x14ac:dyDescent="0.25">
      <c r="A6309" t="s">
        <v>1990</v>
      </c>
      <c r="B6309" t="s">
        <v>1991</v>
      </c>
      <c r="C6309" t="s">
        <v>454</v>
      </c>
      <c r="D6309" t="s">
        <v>21</v>
      </c>
      <c r="E6309">
        <v>98007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43286</v>
      </c>
      <c r="L6309" t="s">
        <v>26</v>
      </c>
      <c r="N6309" t="s">
        <v>24</v>
      </c>
    </row>
    <row r="6310" spans="1:14" x14ac:dyDescent="0.25">
      <c r="A6310">
        <v>76</v>
      </c>
      <c r="B6310" t="s">
        <v>1159</v>
      </c>
      <c r="C6310" t="s">
        <v>454</v>
      </c>
      <c r="D6310" t="s">
        <v>21</v>
      </c>
      <c r="E6310">
        <v>98006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43286</v>
      </c>
      <c r="L6310" t="s">
        <v>26</v>
      </c>
      <c r="N6310" t="s">
        <v>24</v>
      </c>
    </row>
    <row r="6311" spans="1:14" x14ac:dyDescent="0.25">
      <c r="A6311" t="s">
        <v>10118</v>
      </c>
      <c r="B6311" t="s">
        <v>10119</v>
      </c>
      <c r="C6311" t="s">
        <v>660</v>
      </c>
      <c r="D6311" t="s">
        <v>21</v>
      </c>
      <c r="E6311">
        <v>98383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43286</v>
      </c>
      <c r="L6311" t="s">
        <v>26</v>
      </c>
      <c r="N6311" t="s">
        <v>24</v>
      </c>
    </row>
    <row r="6312" spans="1:14" x14ac:dyDescent="0.25">
      <c r="A6312" t="s">
        <v>2444</v>
      </c>
      <c r="B6312" t="s">
        <v>10120</v>
      </c>
      <c r="C6312" t="s">
        <v>660</v>
      </c>
      <c r="D6312" t="s">
        <v>21</v>
      </c>
      <c r="E6312">
        <v>98383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43286</v>
      </c>
      <c r="L6312" t="s">
        <v>26</v>
      </c>
      <c r="N6312" t="s">
        <v>24</v>
      </c>
    </row>
    <row r="6313" spans="1:14" x14ac:dyDescent="0.25">
      <c r="A6313" t="s">
        <v>994</v>
      </c>
      <c r="B6313" t="s">
        <v>1995</v>
      </c>
      <c r="C6313" t="s">
        <v>454</v>
      </c>
      <c r="D6313" t="s">
        <v>21</v>
      </c>
      <c r="E6313">
        <v>98007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43286</v>
      </c>
      <c r="L6313" t="s">
        <v>26</v>
      </c>
      <c r="N6313" t="s">
        <v>24</v>
      </c>
    </row>
    <row r="6314" spans="1:14" x14ac:dyDescent="0.25">
      <c r="A6314" t="s">
        <v>994</v>
      </c>
      <c r="B6314" t="s">
        <v>2264</v>
      </c>
      <c r="C6314" t="s">
        <v>224</v>
      </c>
      <c r="D6314" t="s">
        <v>21</v>
      </c>
      <c r="E6314">
        <v>98155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43286</v>
      </c>
      <c r="L6314" t="s">
        <v>26</v>
      </c>
      <c r="N6314" t="s">
        <v>24</v>
      </c>
    </row>
    <row r="6315" spans="1:14" x14ac:dyDescent="0.25">
      <c r="A6315" t="s">
        <v>581</v>
      </c>
      <c r="B6315" t="s">
        <v>4234</v>
      </c>
      <c r="C6315" t="s">
        <v>388</v>
      </c>
      <c r="D6315" t="s">
        <v>21</v>
      </c>
      <c r="E6315">
        <v>98930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43286</v>
      </c>
      <c r="L6315" t="s">
        <v>26</v>
      </c>
      <c r="N6315" t="s">
        <v>24</v>
      </c>
    </row>
    <row r="6316" spans="1:14" x14ac:dyDescent="0.25">
      <c r="A6316" t="s">
        <v>4167</v>
      </c>
      <c r="B6316" t="s">
        <v>4168</v>
      </c>
      <c r="C6316" t="s">
        <v>2244</v>
      </c>
      <c r="D6316" t="s">
        <v>21</v>
      </c>
      <c r="E6316">
        <v>98370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43286</v>
      </c>
      <c r="L6316" t="s">
        <v>26</v>
      </c>
      <c r="N6316" t="s">
        <v>24</v>
      </c>
    </row>
    <row r="6317" spans="1:14" x14ac:dyDescent="0.25">
      <c r="A6317" t="s">
        <v>316</v>
      </c>
      <c r="B6317" t="s">
        <v>3495</v>
      </c>
      <c r="C6317" t="s">
        <v>2244</v>
      </c>
      <c r="D6317" t="s">
        <v>21</v>
      </c>
      <c r="E6317">
        <v>98370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43286</v>
      </c>
      <c r="L6317" t="s">
        <v>26</v>
      </c>
      <c r="N6317" t="s">
        <v>24</v>
      </c>
    </row>
    <row r="6318" spans="1:14" x14ac:dyDescent="0.25">
      <c r="A6318" t="s">
        <v>1900</v>
      </c>
      <c r="B6318" t="s">
        <v>1901</v>
      </c>
      <c r="C6318" t="s">
        <v>1897</v>
      </c>
      <c r="D6318" t="s">
        <v>21</v>
      </c>
      <c r="E6318">
        <v>98024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43286</v>
      </c>
      <c r="L6318" t="s">
        <v>26</v>
      </c>
      <c r="N6318" t="s">
        <v>24</v>
      </c>
    </row>
    <row r="6319" spans="1:14" x14ac:dyDescent="0.25">
      <c r="A6319" t="s">
        <v>6139</v>
      </c>
      <c r="B6319" t="s">
        <v>6140</v>
      </c>
      <c r="C6319" t="s">
        <v>3807</v>
      </c>
      <c r="D6319" t="s">
        <v>21</v>
      </c>
      <c r="E6319">
        <v>99326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43286</v>
      </c>
      <c r="L6319" t="s">
        <v>26</v>
      </c>
      <c r="N6319" t="s">
        <v>24</v>
      </c>
    </row>
    <row r="6320" spans="1:14" x14ac:dyDescent="0.25">
      <c r="A6320" t="s">
        <v>375</v>
      </c>
      <c r="B6320" t="s">
        <v>4329</v>
      </c>
      <c r="C6320" t="s">
        <v>1498</v>
      </c>
      <c r="D6320" t="s">
        <v>21</v>
      </c>
      <c r="E6320">
        <v>98335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43286</v>
      </c>
      <c r="L6320" t="s">
        <v>26</v>
      </c>
      <c r="N6320" t="s">
        <v>24</v>
      </c>
    </row>
    <row r="6321" spans="1:14" x14ac:dyDescent="0.25">
      <c r="A6321" t="s">
        <v>1958</v>
      </c>
      <c r="B6321" t="s">
        <v>1959</v>
      </c>
      <c r="C6321" t="s">
        <v>454</v>
      </c>
      <c r="D6321" t="s">
        <v>21</v>
      </c>
      <c r="E6321">
        <v>98004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43286</v>
      </c>
      <c r="L6321" t="s">
        <v>26</v>
      </c>
      <c r="N6321" t="s">
        <v>24</v>
      </c>
    </row>
    <row r="6322" spans="1:14" x14ac:dyDescent="0.25">
      <c r="A6322" t="s">
        <v>7916</v>
      </c>
      <c r="B6322" t="s">
        <v>10121</v>
      </c>
      <c r="C6322" t="s">
        <v>224</v>
      </c>
      <c r="D6322" t="s">
        <v>21</v>
      </c>
      <c r="E6322">
        <v>98155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43286</v>
      </c>
      <c r="L6322" t="s">
        <v>26</v>
      </c>
      <c r="N6322" t="s">
        <v>24</v>
      </c>
    </row>
    <row r="6323" spans="1:14" x14ac:dyDescent="0.25">
      <c r="A6323" t="s">
        <v>3028</v>
      </c>
      <c r="B6323" t="s">
        <v>3029</v>
      </c>
      <c r="C6323" t="s">
        <v>224</v>
      </c>
      <c r="D6323" t="s">
        <v>21</v>
      </c>
      <c r="E6323">
        <v>98133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43286</v>
      </c>
      <c r="L6323" t="s">
        <v>26</v>
      </c>
      <c r="N6323" t="s">
        <v>24</v>
      </c>
    </row>
    <row r="6324" spans="1:14" x14ac:dyDescent="0.25">
      <c r="A6324" t="s">
        <v>10122</v>
      </c>
      <c r="B6324" t="s">
        <v>4335</v>
      </c>
      <c r="C6324" t="s">
        <v>1498</v>
      </c>
      <c r="D6324" t="s">
        <v>21</v>
      </c>
      <c r="E6324">
        <v>98332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43286</v>
      </c>
      <c r="L6324" t="s">
        <v>26</v>
      </c>
      <c r="N6324" t="s">
        <v>24</v>
      </c>
    </row>
    <row r="6325" spans="1:14" x14ac:dyDescent="0.25">
      <c r="A6325" t="s">
        <v>2960</v>
      </c>
      <c r="B6325" t="s">
        <v>1630</v>
      </c>
      <c r="C6325" t="s">
        <v>1498</v>
      </c>
      <c r="D6325" t="s">
        <v>21</v>
      </c>
      <c r="E6325">
        <v>98335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43286</v>
      </c>
      <c r="L6325" t="s">
        <v>26</v>
      </c>
      <c r="N6325" t="s">
        <v>24</v>
      </c>
    </row>
    <row r="6326" spans="1:14" x14ac:dyDescent="0.25">
      <c r="A6326" t="s">
        <v>685</v>
      </c>
      <c r="B6326" t="s">
        <v>10123</v>
      </c>
      <c r="C6326" t="s">
        <v>2244</v>
      </c>
      <c r="D6326" t="s">
        <v>21</v>
      </c>
      <c r="E6326">
        <v>98370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43286</v>
      </c>
      <c r="L6326" t="s">
        <v>26</v>
      </c>
      <c r="N6326" t="s">
        <v>24</v>
      </c>
    </row>
    <row r="6327" spans="1:14" x14ac:dyDescent="0.25">
      <c r="A6327" t="s">
        <v>10124</v>
      </c>
      <c r="B6327" t="s">
        <v>10125</v>
      </c>
      <c r="C6327" t="s">
        <v>1897</v>
      </c>
      <c r="D6327" t="s">
        <v>21</v>
      </c>
      <c r="E6327">
        <v>98024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43286</v>
      </c>
      <c r="L6327" t="s">
        <v>26</v>
      </c>
      <c r="N6327" t="s">
        <v>24</v>
      </c>
    </row>
    <row r="6328" spans="1:14" x14ac:dyDescent="0.25">
      <c r="A6328" t="s">
        <v>2497</v>
      </c>
      <c r="B6328" t="s">
        <v>2498</v>
      </c>
      <c r="C6328" t="s">
        <v>224</v>
      </c>
      <c r="D6328" t="s">
        <v>21</v>
      </c>
      <c r="E6328">
        <v>98133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43286</v>
      </c>
      <c r="L6328" t="s">
        <v>26</v>
      </c>
      <c r="N6328" t="s">
        <v>24</v>
      </c>
    </row>
    <row r="6329" spans="1:14" x14ac:dyDescent="0.25">
      <c r="A6329" t="s">
        <v>5344</v>
      </c>
      <c r="B6329" t="s">
        <v>5345</v>
      </c>
      <c r="C6329" t="s">
        <v>283</v>
      </c>
      <c r="D6329" t="s">
        <v>21</v>
      </c>
      <c r="E6329">
        <v>98466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43284</v>
      </c>
      <c r="L6329" t="s">
        <v>26</v>
      </c>
      <c r="N6329" t="s">
        <v>24</v>
      </c>
    </row>
    <row r="6330" spans="1:14" x14ac:dyDescent="0.25">
      <c r="A6330" t="s">
        <v>2769</v>
      </c>
      <c r="B6330" t="s">
        <v>2770</v>
      </c>
      <c r="C6330" t="s">
        <v>37</v>
      </c>
      <c r="D6330" t="s">
        <v>21</v>
      </c>
      <c r="E6330">
        <v>99336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43284</v>
      </c>
      <c r="L6330" t="s">
        <v>26</v>
      </c>
      <c r="N6330" t="s">
        <v>24</v>
      </c>
    </row>
    <row r="6331" spans="1:14" x14ac:dyDescent="0.25">
      <c r="A6331" t="s">
        <v>10126</v>
      </c>
      <c r="B6331" t="s">
        <v>10127</v>
      </c>
      <c r="C6331" t="s">
        <v>132</v>
      </c>
      <c r="D6331" t="s">
        <v>21</v>
      </c>
      <c r="E6331">
        <v>99301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43284</v>
      </c>
      <c r="L6331" t="s">
        <v>26</v>
      </c>
      <c r="N6331" t="s">
        <v>24</v>
      </c>
    </row>
    <row r="6332" spans="1:14" x14ac:dyDescent="0.25">
      <c r="A6332" t="s">
        <v>3755</v>
      </c>
      <c r="B6332" t="s">
        <v>3756</v>
      </c>
      <c r="C6332" t="s">
        <v>492</v>
      </c>
      <c r="D6332" t="s">
        <v>21</v>
      </c>
      <c r="E6332">
        <v>98503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43284</v>
      </c>
      <c r="L6332" t="s">
        <v>26</v>
      </c>
      <c r="N6332" t="s">
        <v>24</v>
      </c>
    </row>
    <row r="6333" spans="1:14" x14ac:dyDescent="0.25">
      <c r="A6333" t="s">
        <v>5044</v>
      </c>
      <c r="B6333" t="s">
        <v>5045</v>
      </c>
      <c r="C6333" t="s">
        <v>283</v>
      </c>
      <c r="D6333" t="s">
        <v>21</v>
      </c>
      <c r="E6333">
        <v>98466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43284</v>
      </c>
      <c r="L6333" t="s">
        <v>26</v>
      </c>
      <c r="N6333" t="s">
        <v>24</v>
      </c>
    </row>
    <row r="6334" spans="1:14" x14ac:dyDescent="0.25">
      <c r="A6334" t="s">
        <v>5348</v>
      </c>
      <c r="B6334" t="s">
        <v>5349</v>
      </c>
      <c r="C6334" t="s">
        <v>283</v>
      </c>
      <c r="D6334" t="s">
        <v>21</v>
      </c>
      <c r="E6334">
        <v>98466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43284</v>
      </c>
      <c r="L6334" t="s">
        <v>26</v>
      </c>
      <c r="N6334" t="s">
        <v>24</v>
      </c>
    </row>
    <row r="6335" spans="1:14" x14ac:dyDescent="0.25">
      <c r="A6335" t="s">
        <v>126</v>
      </c>
      <c r="B6335" t="s">
        <v>127</v>
      </c>
      <c r="C6335" t="s">
        <v>37</v>
      </c>
      <c r="D6335" t="s">
        <v>21</v>
      </c>
      <c r="E6335">
        <v>99336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43284</v>
      </c>
      <c r="L6335" t="s">
        <v>26</v>
      </c>
      <c r="N6335" t="s">
        <v>24</v>
      </c>
    </row>
    <row r="6336" spans="1:14" x14ac:dyDescent="0.25">
      <c r="A6336" t="s">
        <v>128</v>
      </c>
      <c r="B6336" t="s">
        <v>129</v>
      </c>
      <c r="C6336" t="s">
        <v>37</v>
      </c>
      <c r="D6336" t="s">
        <v>21</v>
      </c>
      <c r="E6336">
        <v>99336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43284</v>
      </c>
      <c r="L6336" t="s">
        <v>26</v>
      </c>
      <c r="N6336" t="s">
        <v>24</v>
      </c>
    </row>
    <row r="6337" spans="1:14" x14ac:dyDescent="0.25">
      <c r="A6337" t="s">
        <v>1581</v>
      </c>
      <c r="B6337" t="s">
        <v>1582</v>
      </c>
      <c r="C6337" t="s">
        <v>1498</v>
      </c>
      <c r="D6337" t="s">
        <v>21</v>
      </c>
      <c r="E6337">
        <v>98335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43284</v>
      </c>
      <c r="L6337" t="s">
        <v>26</v>
      </c>
      <c r="N6337" t="s">
        <v>24</v>
      </c>
    </row>
    <row r="6338" spans="1:14" x14ac:dyDescent="0.25">
      <c r="A6338" t="s">
        <v>4044</v>
      </c>
      <c r="B6338" t="s">
        <v>4045</v>
      </c>
      <c r="C6338" t="s">
        <v>492</v>
      </c>
      <c r="D6338" t="s">
        <v>21</v>
      </c>
      <c r="E6338">
        <v>98503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43284</v>
      </c>
      <c r="L6338" t="s">
        <v>26</v>
      </c>
      <c r="N6338" t="s">
        <v>24</v>
      </c>
    </row>
    <row r="6339" spans="1:14" x14ac:dyDescent="0.25">
      <c r="A6339" t="s">
        <v>5355</v>
      </c>
      <c r="B6339" t="s">
        <v>5356</v>
      </c>
      <c r="C6339" t="s">
        <v>283</v>
      </c>
      <c r="D6339" t="s">
        <v>21</v>
      </c>
      <c r="E6339">
        <v>98466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43284</v>
      </c>
      <c r="L6339" t="s">
        <v>26</v>
      </c>
      <c r="N6339" t="s">
        <v>24</v>
      </c>
    </row>
    <row r="6340" spans="1:14" x14ac:dyDescent="0.25">
      <c r="A6340" t="s">
        <v>2172</v>
      </c>
      <c r="B6340" t="s">
        <v>2173</v>
      </c>
      <c r="C6340" t="s">
        <v>454</v>
      </c>
      <c r="D6340" t="s">
        <v>21</v>
      </c>
      <c r="E6340">
        <v>98004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43284</v>
      </c>
      <c r="L6340" t="s">
        <v>26</v>
      </c>
      <c r="N6340" t="s">
        <v>24</v>
      </c>
    </row>
    <row r="6341" spans="1:14" x14ac:dyDescent="0.25">
      <c r="A6341" t="s">
        <v>1587</v>
      </c>
      <c r="B6341" t="s">
        <v>1588</v>
      </c>
      <c r="C6341" t="s">
        <v>1498</v>
      </c>
      <c r="D6341" t="s">
        <v>21</v>
      </c>
      <c r="E6341">
        <v>98335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43284</v>
      </c>
      <c r="L6341" t="s">
        <v>26</v>
      </c>
      <c r="N6341" t="s">
        <v>24</v>
      </c>
    </row>
    <row r="6342" spans="1:14" x14ac:dyDescent="0.25">
      <c r="A6342" t="s">
        <v>5137</v>
      </c>
      <c r="B6342" t="s">
        <v>5138</v>
      </c>
      <c r="C6342" t="s">
        <v>283</v>
      </c>
      <c r="D6342" t="s">
        <v>21</v>
      </c>
      <c r="E6342">
        <v>98466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43284</v>
      </c>
      <c r="L6342" t="s">
        <v>26</v>
      </c>
      <c r="N6342" t="s">
        <v>24</v>
      </c>
    </row>
    <row r="6343" spans="1:14" x14ac:dyDescent="0.25">
      <c r="A6343" t="s">
        <v>5052</v>
      </c>
      <c r="B6343" t="s">
        <v>5053</v>
      </c>
      <c r="C6343" t="s">
        <v>283</v>
      </c>
      <c r="D6343" t="s">
        <v>21</v>
      </c>
      <c r="E6343">
        <v>98466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43284</v>
      </c>
      <c r="L6343" t="s">
        <v>26</v>
      </c>
      <c r="N6343" t="s">
        <v>24</v>
      </c>
    </row>
    <row r="6344" spans="1:14" x14ac:dyDescent="0.25">
      <c r="A6344" t="s">
        <v>766</v>
      </c>
      <c r="B6344" t="s">
        <v>767</v>
      </c>
      <c r="C6344" t="s">
        <v>454</v>
      </c>
      <c r="D6344" t="s">
        <v>21</v>
      </c>
      <c r="E6344">
        <v>98007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43284</v>
      </c>
      <c r="L6344" t="s">
        <v>26</v>
      </c>
      <c r="N6344" t="s">
        <v>24</v>
      </c>
    </row>
    <row r="6345" spans="1:14" x14ac:dyDescent="0.25">
      <c r="A6345" t="s">
        <v>4965</v>
      </c>
      <c r="B6345" t="s">
        <v>4966</v>
      </c>
      <c r="C6345" t="s">
        <v>283</v>
      </c>
      <c r="D6345" t="s">
        <v>21</v>
      </c>
      <c r="E6345">
        <v>98466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43284</v>
      </c>
      <c r="L6345" t="s">
        <v>26</v>
      </c>
      <c r="N6345" t="s">
        <v>24</v>
      </c>
    </row>
    <row r="6346" spans="1:14" x14ac:dyDescent="0.25">
      <c r="A6346" t="s">
        <v>4142</v>
      </c>
      <c r="B6346" t="s">
        <v>4143</v>
      </c>
      <c r="C6346" t="s">
        <v>3762</v>
      </c>
      <c r="D6346" t="s">
        <v>21</v>
      </c>
      <c r="E6346">
        <v>98512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43284</v>
      </c>
      <c r="L6346" t="s">
        <v>26</v>
      </c>
      <c r="N6346" t="s">
        <v>24</v>
      </c>
    </row>
    <row r="6347" spans="1:14" x14ac:dyDescent="0.25">
      <c r="A6347" t="s">
        <v>6190</v>
      </c>
      <c r="B6347" t="s">
        <v>6191</v>
      </c>
      <c r="C6347" t="s">
        <v>1498</v>
      </c>
      <c r="D6347" t="s">
        <v>21</v>
      </c>
      <c r="E6347">
        <v>98332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43284</v>
      </c>
      <c r="L6347" t="s">
        <v>26</v>
      </c>
      <c r="N6347" t="s">
        <v>24</v>
      </c>
    </row>
    <row r="6348" spans="1:14" x14ac:dyDescent="0.25">
      <c r="A6348" t="s">
        <v>111</v>
      </c>
      <c r="B6348" t="s">
        <v>5139</v>
      </c>
      <c r="C6348" t="s">
        <v>283</v>
      </c>
      <c r="D6348" t="s">
        <v>21</v>
      </c>
      <c r="E6348">
        <v>98467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43284</v>
      </c>
      <c r="L6348" t="s">
        <v>26</v>
      </c>
      <c r="N6348" t="s">
        <v>24</v>
      </c>
    </row>
    <row r="6349" spans="1:14" x14ac:dyDescent="0.25">
      <c r="A6349" t="s">
        <v>111</v>
      </c>
      <c r="B6349" t="s">
        <v>6062</v>
      </c>
      <c r="C6349" t="s">
        <v>165</v>
      </c>
      <c r="D6349" t="s">
        <v>21</v>
      </c>
      <c r="E6349">
        <v>98373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43284</v>
      </c>
      <c r="L6349" t="s">
        <v>26</v>
      </c>
      <c r="N6349" t="s">
        <v>24</v>
      </c>
    </row>
    <row r="6350" spans="1:14" x14ac:dyDescent="0.25">
      <c r="A6350" t="s">
        <v>4049</v>
      </c>
      <c r="B6350" t="s">
        <v>4050</v>
      </c>
      <c r="C6350" t="s">
        <v>132</v>
      </c>
      <c r="D6350" t="s">
        <v>21</v>
      </c>
      <c r="E6350">
        <v>99301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43284</v>
      </c>
      <c r="L6350" t="s">
        <v>26</v>
      </c>
      <c r="N6350" t="s">
        <v>24</v>
      </c>
    </row>
    <row r="6351" spans="1:14" x14ac:dyDescent="0.25">
      <c r="A6351" t="s">
        <v>4160</v>
      </c>
      <c r="B6351" t="s">
        <v>4161</v>
      </c>
      <c r="C6351" t="s">
        <v>2244</v>
      </c>
      <c r="D6351" t="s">
        <v>21</v>
      </c>
      <c r="E6351">
        <v>98370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43284</v>
      </c>
      <c r="L6351" t="s">
        <v>26</v>
      </c>
      <c r="N6351" t="s">
        <v>24</v>
      </c>
    </row>
    <row r="6352" spans="1:14" x14ac:dyDescent="0.25">
      <c r="A6352" t="s">
        <v>2566</v>
      </c>
      <c r="B6352" t="s">
        <v>2567</v>
      </c>
      <c r="C6352" t="s">
        <v>286</v>
      </c>
      <c r="D6352" t="s">
        <v>21</v>
      </c>
      <c r="E6352">
        <v>98501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43284</v>
      </c>
      <c r="L6352" t="s">
        <v>26</v>
      </c>
      <c r="N6352" t="s">
        <v>24</v>
      </c>
    </row>
    <row r="6353" spans="1:14" x14ac:dyDescent="0.25">
      <c r="A6353" t="s">
        <v>3992</v>
      </c>
      <c r="B6353" t="s">
        <v>3993</v>
      </c>
      <c r="C6353" t="s">
        <v>1498</v>
      </c>
      <c r="D6353" t="s">
        <v>21</v>
      </c>
      <c r="E6353">
        <v>98329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43284</v>
      </c>
      <c r="L6353" t="s">
        <v>26</v>
      </c>
      <c r="N6353" t="s">
        <v>24</v>
      </c>
    </row>
    <row r="6354" spans="1:14" x14ac:dyDescent="0.25">
      <c r="A6354" t="s">
        <v>1564</v>
      </c>
      <c r="B6354" t="s">
        <v>1565</v>
      </c>
      <c r="C6354" t="s">
        <v>1566</v>
      </c>
      <c r="D6354" t="s">
        <v>21</v>
      </c>
      <c r="E6354">
        <v>98520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43284</v>
      </c>
      <c r="L6354" t="s">
        <v>26</v>
      </c>
      <c r="N6354" t="s">
        <v>24</v>
      </c>
    </row>
    <row r="6355" spans="1:14" x14ac:dyDescent="0.25">
      <c r="A6355" t="s">
        <v>356</v>
      </c>
      <c r="B6355" t="s">
        <v>2003</v>
      </c>
      <c r="C6355" t="s">
        <v>454</v>
      </c>
      <c r="D6355" t="s">
        <v>21</v>
      </c>
      <c r="E6355">
        <v>98004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43284</v>
      </c>
      <c r="L6355" t="s">
        <v>26</v>
      </c>
      <c r="N6355" t="s">
        <v>24</v>
      </c>
    </row>
    <row r="6356" spans="1:14" x14ac:dyDescent="0.25">
      <c r="A6356" t="s">
        <v>1609</v>
      </c>
      <c r="B6356" t="s">
        <v>1610</v>
      </c>
      <c r="C6356" t="s">
        <v>1498</v>
      </c>
      <c r="D6356" t="s">
        <v>21</v>
      </c>
      <c r="E6356">
        <v>98335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43284</v>
      </c>
      <c r="L6356" t="s">
        <v>26</v>
      </c>
      <c r="N6356" t="s">
        <v>24</v>
      </c>
    </row>
    <row r="6357" spans="1:14" x14ac:dyDescent="0.25">
      <c r="A6357" t="s">
        <v>1417</v>
      </c>
      <c r="B6357" t="s">
        <v>4287</v>
      </c>
      <c r="C6357" t="s">
        <v>388</v>
      </c>
      <c r="D6357" t="s">
        <v>21</v>
      </c>
      <c r="E6357">
        <v>98930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43284</v>
      </c>
      <c r="L6357" t="s">
        <v>26</v>
      </c>
      <c r="N6357" t="s">
        <v>24</v>
      </c>
    </row>
    <row r="6358" spans="1:14" x14ac:dyDescent="0.25">
      <c r="A6358" t="s">
        <v>4983</v>
      </c>
      <c r="B6358" t="s">
        <v>4984</v>
      </c>
      <c r="C6358" t="s">
        <v>283</v>
      </c>
      <c r="D6358" t="s">
        <v>21</v>
      </c>
      <c r="E6358">
        <v>98466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43284</v>
      </c>
      <c r="L6358" t="s">
        <v>26</v>
      </c>
      <c r="N6358" t="s">
        <v>24</v>
      </c>
    </row>
    <row r="6359" spans="1:14" x14ac:dyDescent="0.25">
      <c r="A6359" t="s">
        <v>10128</v>
      </c>
      <c r="B6359" t="s">
        <v>10129</v>
      </c>
      <c r="C6359" t="s">
        <v>1897</v>
      </c>
      <c r="D6359" t="s">
        <v>21</v>
      </c>
      <c r="E6359">
        <v>98024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43284</v>
      </c>
      <c r="L6359" t="s">
        <v>26</v>
      </c>
      <c r="N6359" t="s">
        <v>24</v>
      </c>
    </row>
    <row r="6360" spans="1:14" x14ac:dyDescent="0.25">
      <c r="A6360" t="s">
        <v>1856</v>
      </c>
      <c r="B6360" t="s">
        <v>10130</v>
      </c>
      <c r="C6360" t="s">
        <v>388</v>
      </c>
      <c r="D6360" t="s">
        <v>21</v>
      </c>
      <c r="E6360">
        <v>98930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43284</v>
      </c>
      <c r="L6360" t="s">
        <v>26</v>
      </c>
      <c r="N6360" t="s">
        <v>24</v>
      </c>
    </row>
    <row r="6361" spans="1:14" x14ac:dyDescent="0.25">
      <c r="A6361" t="s">
        <v>10131</v>
      </c>
      <c r="B6361" t="s">
        <v>1606</v>
      </c>
      <c r="C6361" t="s">
        <v>1498</v>
      </c>
      <c r="D6361" t="s">
        <v>21</v>
      </c>
      <c r="E6361">
        <v>98329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43284</v>
      </c>
      <c r="L6361" t="s">
        <v>26</v>
      </c>
      <c r="N6361" t="s">
        <v>24</v>
      </c>
    </row>
    <row r="6362" spans="1:14" x14ac:dyDescent="0.25">
      <c r="A6362" t="s">
        <v>683</v>
      </c>
      <c r="B6362" t="s">
        <v>1621</v>
      </c>
      <c r="C6362" t="s">
        <v>1498</v>
      </c>
      <c r="D6362" t="s">
        <v>21</v>
      </c>
      <c r="E6362">
        <v>98335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43284</v>
      </c>
      <c r="L6362" t="s">
        <v>26</v>
      </c>
      <c r="N6362" t="s">
        <v>24</v>
      </c>
    </row>
    <row r="6363" spans="1:14" x14ac:dyDescent="0.25">
      <c r="A6363" t="s">
        <v>7605</v>
      </c>
      <c r="B6363" t="s">
        <v>7606</v>
      </c>
      <c r="C6363" t="s">
        <v>6600</v>
      </c>
      <c r="D6363" t="s">
        <v>21</v>
      </c>
      <c r="E6363">
        <v>98512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43284</v>
      </c>
      <c r="L6363" t="s">
        <v>26</v>
      </c>
      <c r="N6363" t="s">
        <v>24</v>
      </c>
    </row>
    <row r="6364" spans="1:14" x14ac:dyDescent="0.25">
      <c r="A6364" t="s">
        <v>4018</v>
      </c>
      <c r="B6364" t="s">
        <v>4019</v>
      </c>
      <c r="C6364" t="s">
        <v>1498</v>
      </c>
      <c r="D6364" t="s">
        <v>21</v>
      </c>
      <c r="E6364">
        <v>98335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43284</v>
      </c>
      <c r="L6364" t="s">
        <v>26</v>
      </c>
      <c r="N6364" t="s">
        <v>24</v>
      </c>
    </row>
    <row r="6365" spans="1:14" x14ac:dyDescent="0.25">
      <c r="A6365" t="s">
        <v>2842</v>
      </c>
      <c r="B6365" t="s">
        <v>2843</v>
      </c>
      <c r="C6365" t="s">
        <v>388</v>
      </c>
      <c r="D6365" t="s">
        <v>21</v>
      </c>
      <c r="E6365">
        <v>98930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43284</v>
      </c>
      <c r="L6365" t="s">
        <v>26</v>
      </c>
      <c r="N6365" t="s">
        <v>24</v>
      </c>
    </row>
    <row r="6366" spans="1:14" x14ac:dyDescent="0.25">
      <c r="A6366" t="s">
        <v>685</v>
      </c>
      <c r="B6366" t="s">
        <v>5987</v>
      </c>
      <c r="C6366" t="s">
        <v>1566</v>
      </c>
      <c r="D6366" t="s">
        <v>21</v>
      </c>
      <c r="E6366">
        <v>98520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43284</v>
      </c>
      <c r="L6366" t="s">
        <v>26</v>
      </c>
      <c r="N6366" t="s">
        <v>24</v>
      </c>
    </row>
    <row r="6367" spans="1:14" x14ac:dyDescent="0.25">
      <c r="A6367" t="s">
        <v>1188</v>
      </c>
      <c r="B6367" t="s">
        <v>1189</v>
      </c>
      <c r="C6367" t="s">
        <v>454</v>
      </c>
      <c r="D6367" t="s">
        <v>21</v>
      </c>
      <c r="E6367">
        <v>98004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43284</v>
      </c>
      <c r="L6367" t="s">
        <v>26</v>
      </c>
      <c r="N6367" t="s">
        <v>24</v>
      </c>
    </row>
    <row r="6368" spans="1:14" x14ac:dyDescent="0.25">
      <c r="A6368" t="s">
        <v>1383</v>
      </c>
      <c r="B6368" t="s">
        <v>2020</v>
      </c>
      <c r="C6368" t="s">
        <v>454</v>
      </c>
      <c r="D6368" t="s">
        <v>21</v>
      </c>
      <c r="E6368">
        <v>98007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43284</v>
      </c>
      <c r="L6368" t="s">
        <v>26</v>
      </c>
      <c r="N6368" t="s">
        <v>24</v>
      </c>
    </row>
    <row r="6369" spans="1:14" x14ac:dyDescent="0.25">
      <c r="A6369" t="s">
        <v>2724</v>
      </c>
      <c r="B6369" t="s">
        <v>2725</v>
      </c>
      <c r="C6369" t="s">
        <v>286</v>
      </c>
      <c r="D6369" t="s">
        <v>21</v>
      </c>
      <c r="E6369">
        <v>98502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43284</v>
      </c>
      <c r="L6369" t="s">
        <v>26</v>
      </c>
      <c r="N6369" t="s">
        <v>24</v>
      </c>
    </row>
    <row r="6370" spans="1:14" x14ac:dyDescent="0.25">
      <c r="A6370" t="s">
        <v>77</v>
      </c>
      <c r="B6370" t="s">
        <v>1631</v>
      </c>
      <c r="C6370" t="s">
        <v>1498</v>
      </c>
      <c r="D6370" t="s">
        <v>21</v>
      </c>
      <c r="E6370">
        <v>98335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43284</v>
      </c>
      <c r="L6370" t="s">
        <v>26</v>
      </c>
      <c r="N6370" t="s">
        <v>24</v>
      </c>
    </row>
    <row r="6371" spans="1:14" x14ac:dyDescent="0.25">
      <c r="A6371" t="s">
        <v>7621</v>
      </c>
      <c r="B6371" t="s">
        <v>7622</v>
      </c>
      <c r="C6371" t="s">
        <v>7623</v>
      </c>
      <c r="D6371" t="s">
        <v>21</v>
      </c>
      <c r="E6371">
        <v>98589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43284</v>
      </c>
      <c r="L6371" t="s">
        <v>26</v>
      </c>
      <c r="N6371" t="s">
        <v>24</v>
      </c>
    </row>
    <row r="6372" spans="1:14" x14ac:dyDescent="0.25">
      <c r="A6372" t="s">
        <v>653</v>
      </c>
      <c r="B6372" t="s">
        <v>654</v>
      </c>
      <c r="C6372" t="s">
        <v>454</v>
      </c>
      <c r="D6372" t="s">
        <v>21</v>
      </c>
      <c r="E6372">
        <v>98005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43284</v>
      </c>
      <c r="L6372" t="s">
        <v>26</v>
      </c>
      <c r="N6372" t="s">
        <v>24</v>
      </c>
    </row>
    <row r="6373" spans="1:14" x14ac:dyDescent="0.25">
      <c r="A6373" t="s">
        <v>2023</v>
      </c>
      <c r="B6373" t="s">
        <v>2024</v>
      </c>
      <c r="C6373" t="s">
        <v>454</v>
      </c>
      <c r="D6373" t="s">
        <v>21</v>
      </c>
      <c r="E6373">
        <v>98007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43283</v>
      </c>
      <c r="L6373" t="s">
        <v>26</v>
      </c>
      <c r="N6373" t="s">
        <v>24</v>
      </c>
    </row>
    <row r="6374" spans="1:14" x14ac:dyDescent="0.25">
      <c r="A6374" t="s">
        <v>10132</v>
      </c>
      <c r="B6374" t="s">
        <v>171</v>
      </c>
      <c r="C6374" t="s">
        <v>172</v>
      </c>
      <c r="D6374" t="s">
        <v>21</v>
      </c>
      <c r="E6374">
        <v>98953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43283</v>
      </c>
      <c r="L6374" t="s">
        <v>26</v>
      </c>
      <c r="N6374" t="s">
        <v>24</v>
      </c>
    </row>
    <row r="6375" spans="1:14" x14ac:dyDescent="0.25">
      <c r="A6375" t="s">
        <v>1979</v>
      </c>
      <c r="B6375" t="s">
        <v>1980</v>
      </c>
      <c r="C6375" t="s">
        <v>454</v>
      </c>
      <c r="D6375" t="s">
        <v>21</v>
      </c>
      <c r="E6375">
        <v>98007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43283</v>
      </c>
      <c r="L6375" t="s">
        <v>26</v>
      </c>
      <c r="N6375" t="s">
        <v>24</v>
      </c>
    </row>
    <row r="6376" spans="1:14" x14ac:dyDescent="0.25">
      <c r="A6376" t="s">
        <v>2170</v>
      </c>
      <c r="B6376" t="s">
        <v>2171</v>
      </c>
      <c r="C6376" t="s">
        <v>454</v>
      </c>
      <c r="D6376" t="s">
        <v>21</v>
      </c>
      <c r="E6376">
        <v>98006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43283</v>
      </c>
      <c r="L6376" t="s">
        <v>26</v>
      </c>
      <c r="N6376" t="s">
        <v>24</v>
      </c>
    </row>
    <row r="6377" spans="1:14" x14ac:dyDescent="0.25">
      <c r="A6377" t="s">
        <v>10133</v>
      </c>
      <c r="B6377" t="s">
        <v>1510</v>
      </c>
      <c r="C6377" t="s">
        <v>454</v>
      </c>
      <c r="D6377" t="s">
        <v>21</v>
      </c>
      <c r="E6377">
        <v>98007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43283</v>
      </c>
      <c r="L6377" t="s">
        <v>26</v>
      </c>
      <c r="N6377" t="s">
        <v>24</v>
      </c>
    </row>
    <row r="6378" spans="1:14" x14ac:dyDescent="0.25">
      <c r="A6378" t="s">
        <v>111</v>
      </c>
      <c r="B6378" t="s">
        <v>6581</v>
      </c>
      <c r="C6378" t="s">
        <v>1566</v>
      </c>
      <c r="D6378" t="s">
        <v>21</v>
      </c>
      <c r="E6378">
        <v>98520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43283</v>
      </c>
      <c r="L6378" t="s">
        <v>26</v>
      </c>
      <c r="N6378" t="s">
        <v>24</v>
      </c>
    </row>
    <row r="6379" spans="1:14" x14ac:dyDescent="0.25">
      <c r="A6379" t="s">
        <v>1993</v>
      </c>
      <c r="B6379" t="s">
        <v>1994</v>
      </c>
      <c r="C6379" t="s">
        <v>454</v>
      </c>
      <c r="D6379" t="s">
        <v>21</v>
      </c>
      <c r="E6379">
        <v>98006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43283</v>
      </c>
      <c r="L6379" t="s">
        <v>26</v>
      </c>
      <c r="N6379" t="s">
        <v>24</v>
      </c>
    </row>
    <row r="6380" spans="1:14" x14ac:dyDescent="0.25">
      <c r="A6380" t="s">
        <v>2835</v>
      </c>
      <c r="B6380" t="s">
        <v>2836</v>
      </c>
      <c r="C6380" t="s">
        <v>172</v>
      </c>
      <c r="D6380" t="s">
        <v>21</v>
      </c>
      <c r="E6380">
        <v>98953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43283</v>
      </c>
      <c r="L6380" t="s">
        <v>26</v>
      </c>
      <c r="N6380" t="s">
        <v>24</v>
      </c>
    </row>
    <row r="6381" spans="1:14" x14ac:dyDescent="0.25">
      <c r="A6381" t="s">
        <v>2422</v>
      </c>
      <c r="B6381" t="s">
        <v>2423</v>
      </c>
      <c r="C6381" t="s">
        <v>286</v>
      </c>
      <c r="D6381" t="s">
        <v>21</v>
      </c>
      <c r="E6381">
        <v>98501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43283</v>
      </c>
      <c r="L6381" t="s">
        <v>26</v>
      </c>
      <c r="N6381" t="s">
        <v>24</v>
      </c>
    </row>
    <row r="6382" spans="1:14" x14ac:dyDescent="0.25">
      <c r="A6382" t="s">
        <v>581</v>
      </c>
      <c r="B6382" t="s">
        <v>8012</v>
      </c>
      <c r="C6382" t="s">
        <v>743</v>
      </c>
      <c r="D6382" t="s">
        <v>21</v>
      </c>
      <c r="E6382">
        <v>98597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43283</v>
      </c>
      <c r="L6382" t="s">
        <v>26</v>
      </c>
      <c r="N6382" t="s">
        <v>24</v>
      </c>
    </row>
    <row r="6383" spans="1:14" x14ac:dyDescent="0.25">
      <c r="A6383" t="s">
        <v>607</v>
      </c>
      <c r="B6383" t="s">
        <v>2002</v>
      </c>
      <c r="C6383" t="s">
        <v>454</v>
      </c>
      <c r="D6383" t="s">
        <v>21</v>
      </c>
      <c r="E6383">
        <v>98006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43283</v>
      </c>
      <c r="L6383" t="s">
        <v>26</v>
      </c>
      <c r="N6383" t="s">
        <v>24</v>
      </c>
    </row>
    <row r="6384" spans="1:14" x14ac:dyDescent="0.25">
      <c r="A6384" t="s">
        <v>2837</v>
      </c>
      <c r="B6384" t="s">
        <v>2838</v>
      </c>
      <c r="C6384" t="s">
        <v>172</v>
      </c>
      <c r="D6384" t="s">
        <v>21</v>
      </c>
      <c r="E6384">
        <v>98953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43283</v>
      </c>
      <c r="L6384" t="s">
        <v>26</v>
      </c>
      <c r="N6384" t="s">
        <v>24</v>
      </c>
    </row>
    <row r="6385" spans="1:14" x14ac:dyDescent="0.25">
      <c r="A6385" t="s">
        <v>356</v>
      </c>
      <c r="B6385" t="s">
        <v>2942</v>
      </c>
      <c r="C6385" t="s">
        <v>132</v>
      </c>
      <c r="D6385" t="s">
        <v>21</v>
      </c>
      <c r="E6385">
        <v>99302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43283</v>
      </c>
      <c r="L6385" t="s">
        <v>26</v>
      </c>
      <c r="N6385" t="s">
        <v>24</v>
      </c>
    </row>
    <row r="6386" spans="1:14" x14ac:dyDescent="0.25">
      <c r="A6386" t="s">
        <v>7764</v>
      </c>
      <c r="B6386" t="s">
        <v>7765</v>
      </c>
      <c r="C6386" t="s">
        <v>403</v>
      </c>
      <c r="D6386" t="s">
        <v>21</v>
      </c>
      <c r="E6386">
        <v>98611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43283</v>
      </c>
      <c r="L6386" t="s">
        <v>26</v>
      </c>
      <c r="N6386" t="s">
        <v>24</v>
      </c>
    </row>
    <row r="6387" spans="1:14" x14ac:dyDescent="0.25">
      <c r="A6387" t="s">
        <v>356</v>
      </c>
      <c r="B6387" t="s">
        <v>1168</v>
      </c>
      <c r="C6387" t="s">
        <v>454</v>
      </c>
      <c r="D6387" t="s">
        <v>21</v>
      </c>
      <c r="E6387">
        <v>98005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43283</v>
      </c>
      <c r="L6387" t="s">
        <v>26</v>
      </c>
      <c r="N6387" t="s">
        <v>24</v>
      </c>
    </row>
    <row r="6388" spans="1:14" x14ac:dyDescent="0.25">
      <c r="A6388" t="s">
        <v>122</v>
      </c>
      <c r="B6388" t="s">
        <v>123</v>
      </c>
      <c r="C6388" t="s">
        <v>20</v>
      </c>
      <c r="D6388" t="s">
        <v>21</v>
      </c>
      <c r="E6388">
        <v>98102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43283</v>
      </c>
      <c r="L6388" t="s">
        <v>26</v>
      </c>
      <c r="N6388" t="s">
        <v>24</v>
      </c>
    </row>
    <row r="6389" spans="1:14" x14ac:dyDescent="0.25">
      <c r="A6389" t="s">
        <v>10134</v>
      </c>
      <c r="B6389" t="s">
        <v>10135</v>
      </c>
      <c r="C6389" t="s">
        <v>10136</v>
      </c>
      <c r="D6389" t="s">
        <v>21</v>
      </c>
      <c r="E6389">
        <v>98336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43283</v>
      </c>
      <c r="L6389" t="s">
        <v>26</v>
      </c>
      <c r="N6389" t="s">
        <v>24</v>
      </c>
    </row>
    <row r="6390" spans="1:14" x14ac:dyDescent="0.25">
      <c r="A6390" t="s">
        <v>7598</v>
      </c>
      <c r="B6390" t="s">
        <v>7599</v>
      </c>
      <c r="C6390" t="s">
        <v>2370</v>
      </c>
      <c r="D6390" t="s">
        <v>21</v>
      </c>
      <c r="E6390">
        <v>98356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43283</v>
      </c>
      <c r="L6390" t="s">
        <v>26</v>
      </c>
      <c r="N6390" t="s">
        <v>24</v>
      </c>
    </row>
    <row r="6391" spans="1:14" x14ac:dyDescent="0.25">
      <c r="A6391" t="s">
        <v>194</v>
      </c>
      <c r="B6391" t="s">
        <v>7603</v>
      </c>
      <c r="C6391" t="s">
        <v>2370</v>
      </c>
      <c r="D6391" t="s">
        <v>21</v>
      </c>
      <c r="E6391">
        <v>98356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43283</v>
      </c>
      <c r="L6391" t="s">
        <v>26</v>
      </c>
      <c r="N6391" t="s">
        <v>24</v>
      </c>
    </row>
    <row r="6392" spans="1:14" x14ac:dyDescent="0.25">
      <c r="A6392" t="s">
        <v>3644</v>
      </c>
      <c r="B6392" t="s">
        <v>3645</v>
      </c>
      <c r="C6392" t="s">
        <v>172</v>
      </c>
      <c r="D6392" t="s">
        <v>21</v>
      </c>
      <c r="E6392">
        <v>98953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43283</v>
      </c>
      <c r="L6392" t="s">
        <v>26</v>
      </c>
      <c r="N6392" t="s">
        <v>24</v>
      </c>
    </row>
    <row r="6393" spans="1:14" x14ac:dyDescent="0.25">
      <c r="A6393" t="s">
        <v>7774</v>
      </c>
      <c r="B6393" t="s">
        <v>7775</v>
      </c>
      <c r="C6393" t="s">
        <v>403</v>
      </c>
      <c r="D6393" t="s">
        <v>21</v>
      </c>
      <c r="E6393">
        <v>98611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43283</v>
      </c>
      <c r="L6393" t="s">
        <v>26</v>
      </c>
      <c r="N6393" t="s">
        <v>24</v>
      </c>
    </row>
    <row r="6394" spans="1:14" x14ac:dyDescent="0.25">
      <c r="A6394" t="s">
        <v>10137</v>
      </c>
      <c r="B6394" t="s">
        <v>1183</v>
      </c>
      <c r="C6394" t="s">
        <v>172</v>
      </c>
      <c r="D6394" t="s">
        <v>21</v>
      </c>
      <c r="E6394">
        <v>98953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43283</v>
      </c>
      <c r="L6394" t="s">
        <v>26</v>
      </c>
      <c r="N6394" t="s">
        <v>24</v>
      </c>
    </row>
    <row r="6395" spans="1:14" x14ac:dyDescent="0.25">
      <c r="A6395" t="s">
        <v>6404</v>
      </c>
      <c r="B6395" t="s">
        <v>6405</v>
      </c>
      <c r="C6395" t="s">
        <v>6372</v>
      </c>
      <c r="D6395" t="s">
        <v>21</v>
      </c>
      <c r="E6395">
        <v>98620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43283</v>
      </c>
      <c r="L6395" t="s">
        <v>26</v>
      </c>
      <c r="N6395" t="s">
        <v>24</v>
      </c>
    </row>
    <row r="6396" spans="1:14" x14ac:dyDescent="0.25">
      <c r="A6396" t="s">
        <v>7609</v>
      </c>
      <c r="B6396" t="s">
        <v>7610</v>
      </c>
      <c r="C6396" t="s">
        <v>2370</v>
      </c>
      <c r="D6396" t="s">
        <v>21</v>
      </c>
      <c r="E6396">
        <v>98356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43283</v>
      </c>
      <c r="L6396" t="s">
        <v>26</v>
      </c>
      <c r="N6396" t="s">
        <v>24</v>
      </c>
    </row>
    <row r="6397" spans="1:14" x14ac:dyDescent="0.25">
      <c r="A6397" t="s">
        <v>1369</v>
      </c>
      <c r="B6397" t="s">
        <v>10138</v>
      </c>
      <c r="C6397" t="s">
        <v>454</v>
      </c>
      <c r="D6397" t="s">
        <v>21</v>
      </c>
      <c r="E6397">
        <v>98008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43283</v>
      </c>
      <c r="L6397" t="s">
        <v>26</v>
      </c>
      <c r="N6397" t="s">
        <v>24</v>
      </c>
    </row>
    <row r="6398" spans="1:14" x14ac:dyDescent="0.25">
      <c r="A6398" t="s">
        <v>2125</v>
      </c>
      <c r="B6398" t="s">
        <v>2126</v>
      </c>
      <c r="C6398" t="s">
        <v>2127</v>
      </c>
      <c r="D6398" t="s">
        <v>21</v>
      </c>
      <c r="E6398">
        <v>98936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43283</v>
      </c>
      <c r="L6398" t="s">
        <v>26</v>
      </c>
      <c r="N6398" t="s">
        <v>24</v>
      </c>
    </row>
    <row r="6399" spans="1:14" x14ac:dyDescent="0.25">
      <c r="A6399" t="s">
        <v>10139</v>
      </c>
      <c r="B6399" t="s">
        <v>10140</v>
      </c>
      <c r="C6399" t="s">
        <v>286</v>
      </c>
      <c r="D6399" t="s">
        <v>21</v>
      </c>
      <c r="E6399">
        <v>98513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43283</v>
      </c>
      <c r="L6399" t="s">
        <v>26</v>
      </c>
      <c r="N6399" t="s">
        <v>24</v>
      </c>
    </row>
    <row r="6400" spans="1:14" x14ac:dyDescent="0.25">
      <c r="A6400" t="s">
        <v>1383</v>
      </c>
      <c r="B6400" t="s">
        <v>5663</v>
      </c>
      <c r="C6400" t="s">
        <v>20</v>
      </c>
      <c r="D6400" t="s">
        <v>21</v>
      </c>
      <c r="E6400">
        <v>98125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43283</v>
      </c>
      <c r="L6400" t="s">
        <v>26</v>
      </c>
      <c r="N6400" t="s">
        <v>24</v>
      </c>
    </row>
    <row r="6401" spans="1:14" x14ac:dyDescent="0.25">
      <c r="A6401" t="s">
        <v>77</v>
      </c>
      <c r="B6401" t="s">
        <v>10141</v>
      </c>
      <c r="C6401" t="s">
        <v>454</v>
      </c>
      <c r="D6401" t="s">
        <v>21</v>
      </c>
      <c r="E6401">
        <v>98006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43283</v>
      </c>
      <c r="L6401" t="s">
        <v>26</v>
      </c>
      <c r="N6401" t="s">
        <v>24</v>
      </c>
    </row>
    <row r="6402" spans="1:14" x14ac:dyDescent="0.25">
      <c r="A6402" t="s">
        <v>10142</v>
      </c>
      <c r="B6402" t="s">
        <v>10143</v>
      </c>
      <c r="C6402" t="s">
        <v>339</v>
      </c>
      <c r="D6402" t="s">
        <v>21</v>
      </c>
      <c r="E6402">
        <v>98848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43283</v>
      </c>
      <c r="L6402" t="s">
        <v>26</v>
      </c>
      <c r="N6402" t="s">
        <v>24</v>
      </c>
    </row>
    <row r="6403" spans="1:14" x14ac:dyDescent="0.25">
      <c r="A6403" t="s">
        <v>4164</v>
      </c>
      <c r="B6403" t="s">
        <v>10144</v>
      </c>
      <c r="C6403" t="s">
        <v>4166</v>
      </c>
      <c r="D6403" t="s">
        <v>21</v>
      </c>
      <c r="E6403">
        <v>98610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43282</v>
      </c>
      <c r="L6403" t="s">
        <v>26</v>
      </c>
      <c r="N6403" t="s">
        <v>24</v>
      </c>
    </row>
    <row r="6404" spans="1:14" x14ac:dyDescent="0.25">
      <c r="A6404" t="s">
        <v>10145</v>
      </c>
      <c r="B6404" t="s">
        <v>10146</v>
      </c>
      <c r="C6404" t="s">
        <v>10147</v>
      </c>
      <c r="D6404" t="s">
        <v>21</v>
      </c>
      <c r="E6404">
        <v>98619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43282</v>
      </c>
      <c r="L6404" t="s">
        <v>26</v>
      </c>
      <c r="N6404" t="s">
        <v>24</v>
      </c>
    </row>
    <row r="6405" spans="1:14" x14ac:dyDescent="0.25">
      <c r="A6405" t="s">
        <v>7877</v>
      </c>
      <c r="B6405" t="s">
        <v>7878</v>
      </c>
      <c r="C6405" t="s">
        <v>519</v>
      </c>
      <c r="D6405" t="s">
        <v>21</v>
      </c>
      <c r="E6405">
        <v>98671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43282</v>
      </c>
      <c r="L6405" t="s">
        <v>26</v>
      </c>
      <c r="N6405" t="s">
        <v>24</v>
      </c>
    </row>
    <row r="6406" spans="1:14" x14ac:dyDescent="0.25">
      <c r="A6406" t="s">
        <v>3824</v>
      </c>
      <c r="B6406" t="s">
        <v>3825</v>
      </c>
      <c r="C6406" t="s">
        <v>165</v>
      </c>
      <c r="D6406" t="s">
        <v>21</v>
      </c>
      <c r="E6406">
        <v>98374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43280</v>
      </c>
      <c r="L6406" t="s">
        <v>26</v>
      </c>
      <c r="N6406" t="s">
        <v>24</v>
      </c>
    </row>
    <row r="6407" spans="1:14" x14ac:dyDescent="0.25">
      <c r="A6407" t="s">
        <v>1220</v>
      </c>
      <c r="B6407" t="s">
        <v>1221</v>
      </c>
      <c r="C6407" t="s">
        <v>165</v>
      </c>
      <c r="D6407" t="s">
        <v>21</v>
      </c>
      <c r="E6407">
        <v>98375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43280</v>
      </c>
      <c r="L6407" t="s">
        <v>26</v>
      </c>
      <c r="N6407" t="s">
        <v>24</v>
      </c>
    </row>
    <row r="6408" spans="1:14" x14ac:dyDescent="0.25">
      <c r="A6408" t="s">
        <v>5306</v>
      </c>
      <c r="B6408" t="s">
        <v>5307</v>
      </c>
      <c r="C6408" t="s">
        <v>339</v>
      </c>
      <c r="D6408" t="s">
        <v>21</v>
      </c>
      <c r="E6408">
        <v>98848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43280</v>
      </c>
      <c r="L6408" t="s">
        <v>26</v>
      </c>
      <c r="N6408" t="s">
        <v>24</v>
      </c>
    </row>
    <row r="6409" spans="1:14" x14ac:dyDescent="0.25">
      <c r="A6409" t="s">
        <v>994</v>
      </c>
      <c r="B6409" t="s">
        <v>3836</v>
      </c>
      <c r="C6409" t="s">
        <v>165</v>
      </c>
      <c r="D6409" t="s">
        <v>21</v>
      </c>
      <c r="E6409">
        <v>98375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43280</v>
      </c>
      <c r="L6409" t="s">
        <v>26</v>
      </c>
      <c r="N6409" t="s">
        <v>24</v>
      </c>
    </row>
    <row r="6410" spans="1:14" x14ac:dyDescent="0.25">
      <c r="A6410" t="s">
        <v>1894</v>
      </c>
      <c r="B6410" t="s">
        <v>10148</v>
      </c>
      <c r="C6410" t="s">
        <v>339</v>
      </c>
      <c r="D6410" t="s">
        <v>21</v>
      </c>
      <c r="E6410">
        <v>98848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43280</v>
      </c>
      <c r="L6410" t="s">
        <v>26</v>
      </c>
      <c r="N6410" t="s">
        <v>24</v>
      </c>
    </row>
    <row r="6411" spans="1:14" x14ac:dyDescent="0.25">
      <c r="A6411" t="s">
        <v>316</v>
      </c>
      <c r="B6411" t="s">
        <v>1284</v>
      </c>
      <c r="C6411" t="s">
        <v>1018</v>
      </c>
      <c r="D6411" t="s">
        <v>21</v>
      </c>
      <c r="E6411">
        <v>98531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43280</v>
      </c>
      <c r="L6411" t="s">
        <v>26</v>
      </c>
      <c r="N6411" t="s">
        <v>24</v>
      </c>
    </row>
    <row r="6412" spans="1:14" x14ac:dyDescent="0.25">
      <c r="A6412" t="s">
        <v>356</v>
      </c>
      <c r="B6412" t="s">
        <v>5275</v>
      </c>
      <c r="C6412" t="s">
        <v>20</v>
      </c>
      <c r="D6412" t="s">
        <v>21</v>
      </c>
      <c r="E6412">
        <v>98115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43280</v>
      </c>
      <c r="L6412" t="s">
        <v>26</v>
      </c>
      <c r="N6412" t="s">
        <v>24</v>
      </c>
    </row>
    <row r="6413" spans="1:14" x14ac:dyDescent="0.25">
      <c r="A6413" t="s">
        <v>5314</v>
      </c>
      <c r="B6413" t="s">
        <v>5315</v>
      </c>
      <c r="C6413" t="s">
        <v>339</v>
      </c>
      <c r="D6413" t="s">
        <v>21</v>
      </c>
      <c r="E6413">
        <v>98848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43280</v>
      </c>
      <c r="L6413" t="s">
        <v>26</v>
      </c>
      <c r="N6413" t="s">
        <v>24</v>
      </c>
    </row>
    <row r="6414" spans="1:14" x14ac:dyDescent="0.25">
      <c r="A6414" t="s">
        <v>2752</v>
      </c>
      <c r="B6414" t="s">
        <v>2753</v>
      </c>
      <c r="C6414" t="s">
        <v>165</v>
      </c>
      <c r="D6414" t="s">
        <v>21</v>
      </c>
      <c r="E6414">
        <v>98375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43280</v>
      </c>
      <c r="L6414" t="s">
        <v>26</v>
      </c>
      <c r="N6414" t="s">
        <v>24</v>
      </c>
    </row>
    <row r="6415" spans="1:14" x14ac:dyDescent="0.25">
      <c r="A6415" t="s">
        <v>2056</v>
      </c>
      <c r="B6415" t="s">
        <v>2057</v>
      </c>
      <c r="C6415" t="s">
        <v>299</v>
      </c>
      <c r="D6415" t="s">
        <v>21</v>
      </c>
      <c r="E6415">
        <v>98850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43280</v>
      </c>
      <c r="L6415" t="s">
        <v>26</v>
      </c>
      <c r="N6415" t="s">
        <v>24</v>
      </c>
    </row>
    <row r="6416" spans="1:14" x14ac:dyDescent="0.25">
      <c r="A6416" t="s">
        <v>5318</v>
      </c>
      <c r="B6416" t="s">
        <v>5319</v>
      </c>
      <c r="C6416" t="s">
        <v>339</v>
      </c>
      <c r="D6416" t="s">
        <v>21</v>
      </c>
      <c r="E6416">
        <v>98848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43280</v>
      </c>
      <c r="L6416" t="s">
        <v>26</v>
      </c>
      <c r="N6416" t="s">
        <v>24</v>
      </c>
    </row>
    <row r="6417" spans="1:14" x14ac:dyDescent="0.25">
      <c r="A6417" t="s">
        <v>683</v>
      </c>
      <c r="B6417" t="s">
        <v>7604</v>
      </c>
      <c r="C6417" t="s">
        <v>573</v>
      </c>
      <c r="D6417" t="s">
        <v>21</v>
      </c>
      <c r="E6417">
        <v>98579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43280</v>
      </c>
      <c r="L6417" t="s">
        <v>26</v>
      </c>
      <c r="N6417" t="s">
        <v>24</v>
      </c>
    </row>
    <row r="6418" spans="1:14" x14ac:dyDescent="0.25">
      <c r="A6418" t="s">
        <v>1295</v>
      </c>
      <c r="B6418" t="s">
        <v>1296</v>
      </c>
      <c r="C6418" t="s">
        <v>1018</v>
      </c>
      <c r="D6418" t="s">
        <v>21</v>
      </c>
      <c r="E6418">
        <v>98531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43280</v>
      </c>
      <c r="L6418" t="s">
        <v>26</v>
      </c>
      <c r="N6418" t="s">
        <v>24</v>
      </c>
    </row>
    <row r="6419" spans="1:14" x14ac:dyDescent="0.25">
      <c r="A6419" t="s">
        <v>2765</v>
      </c>
      <c r="B6419" t="s">
        <v>2766</v>
      </c>
      <c r="C6419" t="s">
        <v>165</v>
      </c>
      <c r="D6419" t="s">
        <v>21</v>
      </c>
      <c r="E6419">
        <v>98373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43280</v>
      </c>
      <c r="L6419" t="s">
        <v>26</v>
      </c>
      <c r="N6419" t="s">
        <v>24</v>
      </c>
    </row>
    <row r="6420" spans="1:14" x14ac:dyDescent="0.25">
      <c r="A6420" t="s">
        <v>10149</v>
      </c>
      <c r="B6420" t="s">
        <v>298</v>
      </c>
      <c r="C6420" t="s">
        <v>299</v>
      </c>
      <c r="D6420" t="s">
        <v>21</v>
      </c>
      <c r="E6420">
        <v>98850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43280</v>
      </c>
      <c r="L6420" t="s">
        <v>26</v>
      </c>
      <c r="N6420" t="s">
        <v>24</v>
      </c>
    </row>
    <row r="6421" spans="1:14" x14ac:dyDescent="0.25">
      <c r="A6421" t="s">
        <v>5320</v>
      </c>
      <c r="B6421" t="s">
        <v>5321</v>
      </c>
      <c r="C6421" t="s">
        <v>339</v>
      </c>
      <c r="D6421" t="s">
        <v>21</v>
      </c>
      <c r="E6421">
        <v>98848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43280</v>
      </c>
      <c r="L6421" t="s">
        <v>26</v>
      </c>
      <c r="N6421" t="s">
        <v>24</v>
      </c>
    </row>
    <row r="6422" spans="1:14" x14ac:dyDescent="0.25">
      <c r="A6422" t="s">
        <v>8258</v>
      </c>
      <c r="B6422" t="s">
        <v>8259</v>
      </c>
      <c r="C6422" t="s">
        <v>7594</v>
      </c>
      <c r="D6422" t="s">
        <v>21</v>
      </c>
      <c r="E6422">
        <v>98565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43280</v>
      </c>
      <c r="L6422" t="s">
        <v>26</v>
      </c>
      <c r="N6422" t="s">
        <v>24</v>
      </c>
    </row>
    <row r="6423" spans="1:14" x14ac:dyDescent="0.25">
      <c r="A6423" t="s">
        <v>688</v>
      </c>
      <c r="B6423" t="s">
        <v>689</v>
      </c>
      <c r="C6423" t="s">
        <v>165</v>
      </c>
      <c r="D6423" t="s">
        <v>21</v>
      </c>
      <c r="E6423">
        <v>98374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43280</v>
      </c>
      <c r="L6423" t="s">
        <v>26</v>
      </c>
      <c r="N6423" t="s">
        <v>24</v>
      </c>
    </row>
    <row r="6424" spans="1:14" x14ac:dyDescent="0.25">
      <c r="A6424" t="s">
        <v>692</v>
      </c>
      <c r="B6424" t="s">
        <v>693</v>
      </c>
      <c r="C6424" t="s">
        <v>165</v>
      </c>
      <c r="D6424" t="s">
        <v>21</v>
      </c>
      <c r="E6424">
        <v>98373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43280</v>
      </c>
      <c r="L6424" t="s">
        <v>26</v>
      </c>
      <c r="N6424" t="s">
        <v>24</v>
      </c>
    </row>
    <row r="6425" spans="1:14" x14ac:dyDescent="0.25">
      <c r="A6425" t="s">
        <v>10150</v>
      </c>
      <c r="B6425" t="s">
        <v>10151</v>
      </c>
      <c r="C6425" t="s">
        <v>165</v>
      </c>
      <c r="D6425" t="s">
        <v>21</v>
      </c>
      <c r="E6425">
        <v>98373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43280</v>
      </c>
      <c r="L6425" t="s">
        <v>26</v>
      </c>
      <c r="N6425" t="s">
        <v>24</v>
      </c>
    </row>
    <row r="6426" spans="1:14" x14ac:dyDescent="0.25">
      <c r="A6426" t="s">
        <v>10152</v>
      </c>
      <c r="B6426" t="s">
        <v>10153</v>
      </c>
      <c r="C6426" t="s">
        <v>339</v>
      </c>
      <c r="D6426" t="s">
        <v>21</v>
      </c>
      <c r="E6426">
        <v>98848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43280</v>
      </c>
      <c r="L6426" t="s">
        <v>26</v>
      </c>
      <c r="N6426" t="s">
        <v>24</v>
      </c>
    </row>
    <row r="6427" spans="1:14" x14ac:dyDescent="0.25">
      <c r="A6427" t="s">
        <v>1255</v>
      </c>
      <c r="B6427" t="s">
        <v>1256</v>
      </c>
      <c r="C6427" t="s">
        <v>1018</v>
      </c>
      <c r="D6427" t="s">
        <v>21</v>
      </c>
      <c r="E6427">
        <v>98531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43279</v>
      </c>
      <c r="L6427" t="s">
        <v>26</v>
      </c>
      <c r="N6427" t="s">
        <v>24</v>
      </c>
    </row>
    <row r="6428" spans="1:14" x14ac:dyDescent="0.25">
      <c r="A6428" t="s">
        <v>1263</v>
      </c>
      <c r="B6428" t="s">
        <v>1264</v>
      </c>
      <c r="C6428" t="s">
        <v>1018</v>
      </c>
      <c r="D6428" t="s">
        <v>21</v>
      </c>
      <c r="E6428">
        <v>98531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43279</v>
      </c>
      <c r="L6428" t="s">
        <v>26</v>
      </c>
      <c r="N6428" t="s">
        <v>24</v>
      </c>
    </row>
    <row r="6429" spans="1:14" x14ac:dyDescent="0.25">
      <c r="A6429">
        <v>76</v>
      </c>
      <c r="B6429" t="s">
        <v>3834</v>
      </c>
      <c r="C6429" t="s">
        <v>3835</v>
      </c>
      <c r="D6429" t="s">
        <v>21</v>
      </c>
      <c r="E6429">
        <v>98045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43279</v>
      </c>
      <c r="L6429" t="s">
        <v>26</v>
      </c>
      <c r="N6429" t="s">
        <v>24</v>
      </c>
    </row>
    <row r="6430" spans="1:14" x14ac:dyDescent="0.25">
      <c r="A6430" t="s">
        <v>3118</v>
      </c>
      <c r="B6430" t="s">
        <v>3119</v>
      </c>
      <c r="C6430" t="s">
        <v>912</v>
      </c>
      <c r="D6430" t="s">
        <v>21</v>
      </c>
      <c r="E6430">
        <v>98837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43279</v>
      </c>
      <c r="L6430" t="s">
        <v>26</v>
      </c>
      <c r="N6430" t="s">
        <v>24</v>
      </c>
    </row>
    <row r="6431" spans="1:14" x14ac:dyDescent="0.25">
      <c r="A6431" t="s">
        <v>10154</v>
      </c>
      <c r="B6431" t="s">
        <v>10155</v>
      </c>
      <c r="C6431" t="s">
        <v>1998</v>
      </c>
      <c r="D6431" t="s">
        <v>21</v>
      </c>
      <c r="E6431">
        <v>98813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43279</v>
      </c>
      <c r="L6431" t="s">
        <v>26</v>
      </c>
      <c r="N6431" t="s">
        <v>24</v>
      </c>
    </row>
    <row r="6432" spans="1:14" x14ac:dyDescent="0.25">
      <c r="A6432" t="s">
        <v>994</v>
      </c>
      <c r="B6432" t="s">
        <v>2992</v>
      </c>
      <c r="C6432" t="s">
        <v>619</v>
      </c>
      <c r="D6432" t="s">
        <v>21</v>
      </c>
      <c r="E6432">
        <v>98072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43279</v>
      </c>
      <c r="L6432" t="s">
        <v>26</v>
      </c>
      <c r="N6432" t="s">
        <v>24</v>
      </c>
    </row>
    <row r="6433" spans="1:14" x14ac:dyDescent="0.25">
      <c r="A6433" t="s">
        <v>1275</v>
      </c>
      <c r="B6433" t="s">
        <v>1276</v>
      </c>
      <c r="C6433" t="s">
        <v>1018</v>
      </c>
      <c r="D6433" t="s">
        <v>21</v>
      </c>
      <c r="E6433">
        <v>98531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43279</v>
      </c>
      <c r="L6433" t="s">
        <v>26</v>
      </c>
      <c r="N6433" t="s">
        <v>24</v>
      </c>
    </row>
    <row r="6434" spans="1:14" x14ac:dyDescent="0.25">
      <c r="A6434" t="s">
        <v>7592</v>
      </c>
      <c r="B6434" t="s">
        <v>7593</v>
      </c>
      <c r="C6434" t="s">
        <v>7594</v>
      </c>
      <c r="D6434" t="s">
        <v>21</v>
      </c>
      <c r="E6434">
        <v>98565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43279</v>
      </c>
      <c r="L6434" t="s">
        <v>26</v>
      </c>
      <c r="N6434" t="s">
        <v>24</v>
      </c>
    </row>
    <row r="6435" spans="1:14" x14ac:dyDescent="0.25">
      <c r="A6435" t="s">
        <v>571</v>
      </c>
      <c r="B6435" t="s">
        <v>6156</v>
      </c>
      <c r="C6435" t="s">
        <v>573</v>
      </c>
      <c r="D6435" t="s">
        <v>21</v>
      </c>
      <c r="E6435">
        <v>98579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43279</v>
      </c>
      <c r="L6435" t="s">
        <v>26</v>
      </c>
      <c r="N6435" t="s">
        <v>24</v>
      </c>
    </row>
    <row r="6436" spans="1:14" x14ac:dyDescent="0.25">
      <c r="A6436" t="s">
        <v>1996</v>
      </c>
      <c r="B6436" t="s">
        <v>1997</v>
      </c>
      <c r="C6436" t="s">
        <v>1998</v>
      </c>
      <c r="D6436" t="s">
        <v>21</v>
      </c>
      <c r="E6436">
        <v>98813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43279</v>
      </c>
      <c r="L6436" t="s">
        <v>26</v>
      </c>
      <c r="N6436" t="s">
        <v>24</v>
      </c>
    </row>
    <row r="6437" spans="1:14" x14ac:dyDescent="0.25">
      <c r="A6437" t="s">
        <v>7129</v>
      </c>
      <c r="B6437" t="s">
        <v>7130</v>
      </c>
      <c r="C6437" t="s">
        <v>443</v>
      </c>
      <c r="D6437" t="s">
        <v>21</v>
      </c>
      <c r="E6437">
        <v>98057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43279</v>
      </c>
      <c r="L6437" t="s">
        <v>26</v>
      </c>
      <c r="N6437" t="s">
        <v>24</v>
      </c>
    </row>
    <row r="6438" spans="1:14" x14ac:dyDescent="0.25">
      <c r="A6438" t="s">
        <v>6071</v>
      </c>
      <c r="B6438" t="s">
        <v>6072</v>
      </c>
      <c r="C6438" t="s">
        <v>3816</v>
      </c>
      <c r="D6438" t="s">
        <v>21</v>
      </c>
      <c r="E6438">
        <v>98014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43279</v>
      </c>
      <c r="L6438" t="s">
        <v>26</v>
      </c>
      <c r="N6438" t="s">
        <v>24</v>
      </c>
    </row>
    <row r="6439" spans="1:14" x14ac:dyDescent="0.25">
      <c r="A6439" t="s">
        <v>818</v>
      </c>
      <c r="B6439" t="s">
        <v>1005</v>
      </c>
      <c r="C6439" t="s">
        <v>492</v>
      </c>
      <c r="D6439" t="s">
        <v>21</v>
      </c>
      <c r="E6439">
        <v>98503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43279</v>
      </c>
      <c r="L6439" t="s">
        <v>26</v>
      </c>
      <c r="N6439" t="s">
        <v>24</v>
      </c>
    </row>
    <row r="6440" spans="1:14" x14ac:dyDescent="0.25">
      <c r="A6440" t="s">
        <v>1290</v>
      </c>
      <c r="B6440" t="s">
        <v>1291</v>
      </c>
      <c r="C6440" t="s">
        <v>1018</v>
      </c>
      <c r="D6440" t="s">
        <v>21</v>
      </c>
      <c r="E6440">
        <v>98531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43279</v>
      </c>
      <c r="L6440" t="s">
        <v>26</v>
      </c>
      <c r="N6440" t="s">
        <v>24</v>
      </c>
    </row>
    <row r="6441" spans="1:14" x14ac:dyDescent="0.25">
      <c r="A6441" t="s">
        <v>10156</v>
      </c>
      <c r="B6441" t="s">
        <v>4130</v>
      </c>
      <c r="C6441" t="s">
        <v>1018</v>
      </c>
      <c r="D6441" t="s">
        <v>21</v>
      </c>
      <c r="E6441">
        <v>98531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43279</v>
      </c>
      <c r="L6441" t="s">
        <v>26</v>
      </c>
      <c r="N6441" t="s">
        <v>24</v>
      </c>
    </row>
    <row r="6442" spans="1:14" x14ac:dyDescent="0.25">
      <c r="A6442" t="s">
        <v>5208</v>
      </c>
      <c r="B6442" t="s">
        <v>5727</v>
      </c>
      <c r="C6442" t="s">
        <v>1018</v>
      </c>
      <c r="D6442" t="s">
        <v>21</v>
      </c>
      <c r="E6442">
        <v>98531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43279</v>
      </c>
      <c r="L6442" t="s">
        <v>26</v>
      </c>
      <c r="N6442" t="s">
        <v>24</v>
      </c>
    </row>
    <row r="6443" spans="1:14" x14ac:dyDescent="0.25">
      <c r="A6443" t="s">
        <v>7908</v>
      </c>
      <c r="B6443" t="s">
        <v>7909</v>
      </c>
      <c r="C6443" t="s">
        <v>7910</v>
      </c>
      <c r="D6443" t="s">
        <v>21</v>
      </c>
      <c r="E6443">
        <v>98539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43279</v>
      </c>
      <c r="L6443" t="s">
        <v>26</v>
      </c>
      <c r="N6443" t="s">
        <v>24</v>
      </c>
    </row>
    <row r="6444" spans="1:14" x14ac:dyDescent="0.25">
      <c r="A6444" t="s">
        <v>2009</v>
      </c>
      <c r="B6444" t="s">
        <v>2010</v>
      </c>
      <c r="C6444" t="s">
        <v>1998</v>
      </c>
      <c r="D6444" t="s">
        <v>21</v>
      </c>
      <c r="E6444">
        <v>98813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43279</v>
      </c>
      <c r="L6444" t="s">
        <v>26</v>
      </c>
      <c r="N6444" t="s">
        <v>24</v>
      </c>
    </row>
    <row r="6445" spans="1:14" x14ac:dyDescent="0.25">
      <c r="A6445" t="s">
        <v>1954</v>
      </c>
      <c r="B6445" t="s">
        <v>1955</v>
      </c>
      <c r="C6445" t="s">
        <v>1956</v>
      </c>
      <c r="D6445" t="s">
        <v>21</v>
      </c>
      <c r="E6445">
        <v>98830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43279</v>
      </c>
      <c r="L6445" t="s">
        <v>26</v>
      </c>
      <c r="N6445" t="s">
        <v>24</v>
      </c>
    </row>
    <row r="6446" spans="1:14" x14ac:dyDescent="0.25">
      <c r="A6446" t="s">
        <v>932</v>
      </c>
      <c r="B6446" t="s">
        <v>5617</v>
      </c>
      <c r="C6446" t="s">
        <v>183</v>
      </c>
      <c r="D6446" t="s">
        <v>21</v>
      </c>
      <c r="E6446">
        <v>98851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43279</v>
      </c>
      <c r="L6446" t="s">
        <v>26</v>
      </c>
      <c r="N6446" t="s">
        <v>24</v>
      </c>
    </row>
    <row r="6447" spans="1:14" x14ac:dyDescent="0.25">
      <c r="A6447" t="s">
        <v>1184</v>
      </c>
      <c r="B6447" t="s">
        <v>1185</v>
      </c>
      <c r="C6447" t="s">
        <v>196</v>
      </c>
      <c r="D6447" t="s">
        <v>21</v>
      </c>
      <c r="E6447">
        <v>98564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43279</v>
      </c>
      <c r="L6447" t="s">
        <v>26</v>
      </c>
      <c r="N6447" t="s">
        <v>24</v>
      </c>
    </row>
    <row r="6448" spans="1:14" x14ac:dyDescent="0.25">
      <c r="A6448" t="s">
        <v>1033</v>
      </c>
      <c r="B6448" t="s">
        <v>1034</v>
      </c>
      <c r="C6448" t="s">
        <v>1018</v>
      </c>
      <c r="D6448" t="s">
        <v>21</v>
      </c>
      <c r="E6448">
        <v>98531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43279</v>
      </c>
      <c r="L6448" t="s">
        <v>26</v>
      </c>
      <c r="N6448" t="s">
        <v>24</v>
      </c>
    </row>
    <row r="6449" spans="1:14" x14ac:dyDescent="0.25">
      <c r="A6449" t="s">
        <v>8256</v>
      </c>
      <c r="B6449" t="s">
        <v>8257</v>
      </c>
      <c r="C6449" t="s">
        <v>7594</v>
      </c>
      <c r="D6449" t="s">
        <v>21</v>
      </c>
      <c r="E6449">
        <v>98532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43279</v>
      </c>
      <c r="L6449" t="s">
        <v>26</v>
      </c>
      <c r="N6449" t="s">
        <v>24</v>
      </c>
    </row>
    <row r="6450" spans="1:14" x14ac:dyDescent="0.25">
      <c r="A6450" t="s">
        <v>7611</v>
      </c>
      <c r="B6450" t="s">
        <v>7612</v>
      </c>
      <c r="C6450" t="s">
        <v>2361</v>
      </c>
      <c r="D6450" t="s">
        <v>21</v>
      </c>
      <c r="E6450">
        <v>98582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43279</v>
      </c>
      <c r="L6450" t="s">
        <v>26</v>
      </c>
      <c r="N6450" t="s">
        <v>24</v>
      </c>
    </row>
    <row r="6451" spans="1:14" x14ac:dyDescent="0.25">
      <c r="A6451" t="s">
        <v>7995</v>
      </c>
      <c r="B6451" t="s">
        <v>7996</v>
      </c>
      <c r="C6451" t="s">
        <v>743</v>
      </c>
      <c r="D6451" t="s">
        <v>21</v>
      </c>
      <c r="E6451">
        <v>98597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43278</v>
      </c>
      <c r="L6451" t="s">
        <v>26</v>
      </c>
      <c r="N6451" t="s">
        <v>24</v>
      </c>
    </row>
    <row r="6452" spans="1:14" x14ac:dyDescent="0.25">
      <c r="A6452" t="s">
        <v>967</v>
      </c>
      <c r="B6452" t="s">
        <v>968</v>
      </c>
      <c r="C6452" t="s">
        <v>492</v>
      </c>
      <c r="D6452" t="s">
        <v>21</v>
      </c>
      <c r="E6452">
        <v>98503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43278</v>
      </c>
      <c r="L6452" t="s">
        <v>26</v>
      </c>
      <c r="N6452" t="s">
        <v>24</v>
      </c>
    </row>
    <row r="6453" spans="1:14" x14ac:dyDescent="0.25">
      <c r="A6453" t="s">
        <v>4620</v>
      </c>
      <c r="B6453" t="s">
        <v>4621</v>
      </c>
      <c r="C6453" t="s">
        <v>4622</v>
      </c>
      <c r="D6453" t="s">
        <v>21</v>
      </c>
      <c r="E6453">
        <v>98327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43278</v>
      </c>
      <c r="L6453" t="s">
        <v>26</v>
      </c>
      <c r="N6453" t="s">
        <v>24</v>
      </c>
    </row>
    <row r="6454" spans="1:14" x14ac:dyDescent="0.25">
      <c r="A6454" t="s">
        <v>3257</v>
      </c>
      <c r="B6454" t="s">
        <v>3258</v>
      </c>
      <c r="C6454" t="s">
        <v>3259</v>
      </c>
      <c r="D6454" t="s">
        <v>21</v>
      </c>
      <c r="E6454">
        <v>98857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43278</v>
      </c>
      <c r="L6454" t="s">
        <v>26</v>
      </c>
      <c r="N6454" t="s">
        <v>24</v>
      </c>
    </row>
    <row r="6455" spans="1:14" x14ac:dyDescent="0.25">
      <c r="A6455" t="s">
        <v>6313</v>
      </c>
      <c r="B6455" t="s">
        <v>6314</v>
      </c>
      <c r="C6455" t="s">
        <v>186</v>
      </c>
      <c r="D6455" t="s">
        <v>21</v>
      </c>
      <c r="E6455">
        <v>98823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43278</v>
      </c>
      <c r="L6455" t="s">
        <v>26</v>
      </c>
      <c r="N6455" t="s">
        <v>24</v>
      </c>
    </row>
    <row r="6456" spans="1:14" x14ac:dyDescent="0.25">
      <c r="A6456" t="s">
        <v>981</v>
      </c>
      <c r="B6456" t="s">
        <v>982</v>
      </c>
      <c r="C6456" t="s">
        <v>492</v>
      </c>
      <c r="D6456" t="s">
        <v>21</v>
      </c>
      <c r="E6456">
        <v>98516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43278</v>
      </c>
      <c r="L6456" t="s">
        <v>26</v>
      </c>
      <c r="N6456" t="s">
        <v>24</v>
      </c>
    </row>
    <row r="6457" spans="1:14" x14ac:dyDescent="0.25">
      <c r="A6457" t="s">
        <v>3113</v>
      </c>
      <c r="B6457" t="s">
        <v>3114</v>
      </c>
      <c r="C6457" t="s">
        <v>3048</v>
      </c>
      <c r="D6457" t="s">
        <v>21</v>
      </c>
      <c r="E6457">
        <v>98040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43278</v>
      </c>
      <c r="L6457" t="s">
        <v>26</v>
      </c>
      <c r="N6457" t="s">
        <v>24</v>
      </c>
    </row>
    <row r="6458" spans="1:14" x14ac:dyDescent="0.25">
      <c r="A6458" t="s">
        <v>1190</v>
      </c>
      <c r="B6458" t="s">
        <v>1191</v>
      </c>
      <c r="C6458" t="s">
        <v>492</v>
      </c>
      <c r="D6458" t="s">
        <v>21</v>
      </c>
      <c r="E6458">
        <v>98516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43278</v>
      </c>
      <c r="L6458" t="s">
        <v>26</v>
      </c>
      <c r="N6458" t="s">
        <v>24</v>
      </c>
    </row>
    <row r="6459" spans="1:14" x14ac:dyDescent="0.25">
      <c r="A6459" t="s">
        <v>3083</v>
      </c>
      <c r="B6459" t="s">
        <v>3084</v>
      </c>
      <c r="C6459" t="s">
        <v>492</v>
      </c>
      <c r="D6459" t="s">
        <v>21</v>
      </c>
      <c r="E6459">
        <v>98513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43278</v>
      </c>
      <c r="L6459" t="s">
        <v>26</v>
      </c>
      <c r="N6459" t="s">
        <v>24</v>
      </c>
    </row>
    <row r="6460" spans="1:14" x14ac:dyDescent="0.25">
      <c r="A6460" t="s">
        <v>3763</v>
      </c>
      <c r="B6460" t="s">
        <v>3764</v>
      </c>
      <c r="C6460" t="s">
        <v>492</v>
      </c>
      <c r="D6460" t="s">
        <v>21</v>
      </c>
      <c r="E6460">
        <v>98503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43278</v>
      </c>
      <c r="L6460" t="s">
        <v>26</v>
      </c>
      <c r="N6460" t="s">
        <v>24</v>
      </c>
    </row>
    <row r="6461" spans="1:14" x14ac:dyDescent="0.25">
      <c r="A6461" t="s">
        <v>5308</v>
      </c>
      <c r="B6461" t="s">
        <v>5309</v>
      </c>
      <c r="C6461" t="s">
        <v>186</v>
      </c>
      <c r="D6461" t="s">
        <v>21</v>
      </c>
      <c r="E6461">
        <v>98823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43278</v>
      </c>
      <c r="L6461" t="s">
        <v>26</v>
      </c>
      <c r="N6461" t="s">
        <v>24</v>
      </c>
    </row>
    <row r="6462" spans="1:14" x14ac:dyDescent="0.25">
      <c r="A6462" t="s">
        <v>7816</v>
      </c>
      <c r="B6462" t="s">
        <v>7817</v>
      </c>
      <c r="C6462" t="s">
        <v>743</v>
      </c>
      <c r="D6462" t="s">
        <v>21</v>
      </c>
      <c r="E6462">
        <v>98597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43278</v>
      </c>
      <c r="L6462" t="s">
        <v>26</v>
      </c>
      <c r="N6462" t="s">
        <v>24</v>
      </c>
    </row>
    <row r="6463" spans="1:14" x14ac:dyDescent="0.25">
      <c r="A6463" t="s">
        <v>352</v>
      </c>
      <c r="B6463" t="s">
        <v>3120</v>
      </c>
      <c r="C6463" t="s">
        <v>912</v>
      </c>
      <c r="D6463" t="s">
        <v>21</v>
      </c>
      <c r="E6463">
        <v>98837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43278</v>
      </c>
      <c r="L6463" t="s">
        <v>26</v>
      </c>
      <c r="N6463" t="s">
        <v>24</v>
      </c>
    </row>
    <row r="6464" spans="1:14" x14ac:dyDescent="0.25">
      <c r="A6464" t="s">
        <v>880</v>
      </c>
      <c r="B6464" t="s">
        <v>989</v>
      </c>
      <c r="C6464" t="s">
        <v>492</v>
      </c>
      <c r="D6464" t="s">
        <v>21</v>
      </c>
      <c r="E6464">
        <v>98503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43278</v>
      </c>
      <c r="L6464" t="s">
        <v>26</v>
      </c>
      <c r="N6464" t="s">
        <v>24</v>
      </c>
    </row>
    <row r="6465" spans="1:14" x14ac:dyDescent="0.25">
      <c r="A6465" t="s">
        <v>3123</v>
      </c>
      <c r="B6465" t="s">
        <v>3124</v>
      </c>
      <c r="C6465" t="s">
        <v>3048</v>
      </c>
      <c r="D6465" t="s">
        <v>21</v>
      </c>
      <c r="E6465">
        <v>98040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43278</v>
      </c>
      <c r="L6465" t="s">
        <v>26</v>
      </c>
      <c r="N6465" t="s">
        <v>24</v>
      </c>
    </row>
    <row r="6466" spans="1:14" x14ac:dyDescent="0.25">
      <c r="A6466" t="s">
        <v>7821</v>
      </c>
      <c r="B6466" t="s">
        <v>7822</v>
      </c>
      <c r="C6466" t="s">
        <v>743</v>
      </c>
      <c r="D6466" t="s">
        <v>21</v>
      </c>
      <c r="E6466">
        <v>98597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43278</v>
      </c>
      <c r="L6466" t="s">
        <v>26</v>
      </c>
      <c r="N6466" t="s">
        <v>24</v>
      </c>
    </row>
    <row r="6467" spans="1:14" x14ac:dyDescent="0.25">
      <c r="A6467" t="s">
        <v>5602</v>
      </c>
      <c r="B6467" t="s">
        <v>5603</v>
      </c>
      <c r="C6467" t="s">
        <v>186</v>
      </c>
      <c r="D6467" t="s">
        <v>21</v>
      </c>
      <c r="E6467">
        <v>98823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43278</v>
      </c>
      <c r="L6467" t="s">
        <v>26</v>
      </c>
      <c r="N6467" t="s">
        <v>24</v>
      </c>
    </row>
    <row r="6468" spans="1:14" x14ac:dyDescent="0.25">
      <c r="A6468" t="s">
        <v>10159</v>
      </c>
      <c r="B6468" t="s">
        <v>2991</v>
      </c>
      <c r="C6468" t="s">
        <v>309</v>
      </c>
      <c r="D6468" t="s">
        <v>21</v>
      </c>
      <c r="E6468">
        <v>98020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43278</v>
      </c>
      <c r="L6468" t="s">
        <v>26</v>
      </c>
      <c r="N6468" t="s">
        <v>24</v>
      </c>
    </row>
    <row r="6469" spans="1:14" x14ac:dyDescent="0.25">
      <c r="A6469" t="s">
        <v>581</v>
      </c>
      <c r="B6469" t="s">
        <v>1698</v>
      </c>
      <c r="C6469" t="s">
        <v>492</v>
      </c>
      <c r="D6469" t="s">
        <v>21</v>
      </c>
      <c r="E6469">
        <v>98516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43278</v>
      </c>
      <c r="L6469" t="s">
        <v>26</v>
      </c>
      <c r="N6469" t="s">
        <v>24</v>
      </c>
    </row>
    <row r="6470" spans="1:14" x14ac:dyDescent="0.25">
      <c r="A6470" t="s">
        <v>1199</v>
      </c>
      <c r="B6470" t="s">
        <v>1200</v>
      </c>
      <c r="C6470" t="s">
        <v>492</v>
      </c>
      <c r="D6470" t="s">
        <v>21</v>
      </c>
      <c r="E6470">
        <v>98513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43278</v>
      </c>
      <c r="L6470" t="s">
        <v>26</v>
      </c>
      <c r="N6470" t="s">
        <v>24</v>
      </c>
    </row>
    <row r="6471" spans="1:14" x14ac:dyDescent="0.25">
      <c r="A6471" t="s">
        <v>1898</v>
      </c>
      <c r="B6471" t="s">
        <v>1899</v>
      </c>
      <c r="C6471" t="s">
        <v>186</v>
      </c>
      <c r="D6471" t="s">
        <v>21</v>
      </c>
      <c r="E6471">
        <v>98823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43278</v>
      </c>
      <c r="L6471" t="s">
        <v>26</v>
      </c>
      <c r="N6471" t="s">
        <v>24</v>
      </c>
    </row>
    <row r="6472" spans="1:14" x14ac:dyDescent="0.25">
      <c r="A6472" t="s">
        <v>3268</v>
      </c>
      <c r="B6472" t="s">
        <v>3269</v>
      </c>
      <c r="C6472" t="s">
        <v>912</v>
      </c>
      <c r="D6472" t="s">
        <v>21</v>
      </c>
      <c r="E6472">
        <v>98837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43278</v>
      </c>
      <c r="L6472" t="s">
        <v>26</v>
      </c>
      <c r="N6472" t="s">
        <v>24</v>
      </c>
    </row>
    <row r="6473" spans="1:14" x14ac:dyDescent="0.25">
      <c r="A6473" t="s">
        <v>5606</v>
      </c>
      <c r="B6473" t="s">
        <v>5607</v>
      </c>
      <c r="C6473" t="s">
        <v>186</v>
      </c>
      <c r="D6473" t="s">
        <v>21</v>
      </c>
      <c r="E6473">
        <v>98823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43278</v>
      </c>
      <c r="L6473" t="s">
        <v>26</v>
      </c>
      <c r="N6473" t="s">
        <v>24</v>
      </c>
    </row>
    <row r="6474" spans="1:14" x14ac:dyDescent="0.25">
      <c r="A6474" t="s">
        <v>7825</v>
      </c>
      <c r="B6474" t="s">
        <v>7826</v>
      </c>
      <c r="C6474" t="s">
        <v>743</v>
      </c>
      <c r="D6474" t="s">
        <v>21</v>
      </c>
      <c r="E6474">
        <v>98597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43278</v>
      </c>
      <c r="L6474" t="s">
        <v>26</v>
      </c>
      <c r="N6474" t="s">
        <v>24</v>
      </c>
    </row>
    <row r="6475" spans="1:14" x14ac:dyDescent="0.25">
      <c r="A6475" t="s">
        <v>5316</v>
      </c>
      <c r="B6475" t="s">
        <v>5317</v>
      </c>
      <c r="C6475" t="s">
        <v>186</v>
      </c>
      <c r="D6475" t="s">
        <v>21</v>
      </c>
      <c r="E6475">
        <v>98823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43278</v>
      </c>
      <c r="L6475" t="s">
        <v>26</v>
      </c>
      <c r="N6475" t="s">
        <v>24</v>
      </c>
    </row>
    <row r="6476" spans="1:14" x14ac:dyDescent="0.25">
      <c r="A6476" t="s">
        <v>741</v>
      </c>
      <c r="B6476" t="s">
        <v>742</v>
      </c>
      <c r="C6476" t="s">
        <v>743</v>
      </c>
      <c r="D6476" t="s">
        <v>21</v>
      </c>
      <c r="E6476">
        <v>98597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43278</v>
      </c>
      <c r="L6476" t="s">
        <v>26</v>
      </c>
      <c r="N6476" t="s">
        <v>24</v>
      </c>
    </row>
    <row r="6477" spans="1:14" x14ac:dyDescent="0.25">
      <c r="A6477" t="s">
        <v>3275</v>
      </c>
      <c r="B6477" t="s">
        <v>3276</v>
      </c>
      <c r="C6477" t="s">
        <v>3259</v>
      </c>
      <c r="D6477" t="s">
        <v>21</v>
      </c>
      <c r="E6477">
        <v>98857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43278</v>
      </c>
      <c r="L6477" t="s">
        <v>26</v>
      </c>
      <c r="N6477" t="s">
        <v>24</v>
      </c>
    </row>
    <row r="6478" spans="1:14" x14ac:dyDescent="0.25">
      <c r="A6478" t="s">
        <v>2096</v>
      </c>
      <c r="B6478" t="s">
        <v>2097</v>
      </c>
      <c r="C6478" t="s">
        <v>2098</v>
      </c>
      <c r="D6478" t="s">
        <v>21</v>
      </c>
      <c r="E6478">
        <v>98860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43278</v>
      </c>
      <c r="L6478" t="s">
        <v>26</v>
      </c>
      <c r="N6478" t="s">
        <v>24</v>
      </c>
    </row>
    <row r="6479" spans="1:14" x14ac:dyDescent="0.25">
      <c r="A6479" t="s">
        <v>5614</v>
      </c>
      <c r="B6479" t="s">
        <v>5615</v>
      </c>
      <c r="C6479" t="s">
        <v>186</v>
      </c>
      <c r="D6479" t="s">
        <v>21</v>
      </c>
      <c r="E6479">
        <v>98823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43278</v>
      </c>
      <c r="L6479" t="s">
        <v>26</v>
      </c>
      <c r="N6479" t="s">
        <v>24</v>
      </c>
    </row>
    <row r="6480" spans="1:14" x14ac:dyDescent="0.25">
      <c r="A6480" t="s">
        <v>10160</v>
      </c>
      <c r="B6480" t="s">
        <v>10161</v>
      </c>
      <c r="C6480" t="s">
        <v>183</v>
      </c>
      <c r="D6480" t="s">
        <v>21</v>
      </c>
      <c r="E6480">
        <v>98851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43278</v>
      </c>
      <c r="L6480" t="s">
        <v>26</v>
      </c>
      <c r="N6480" t="s">
        <v>24</v>
      </c>
    </row>
    <row r="6481" spans="1:14" x14ac:dyDescent="0.25">
      <c r="A6481" t="s">
        <v>6549</v>
      </c>
      <c r="B6481" t="s">
        <v>7834</v>
      </c>
      <c r="C6481" t="s">
        <v>743</v>
      </c>
      <c r="D6481" t="s">
        <v>21</v>
      </c>
      <c r="E6481">
        <v>98597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43278</v>
      </c>
      <c r="L6481" t="s">
        <v>26</v>
      </c>
      <c r="N6481" t="s">
        <v>24</v>
      </c>
    </row>
    <row r="6482" spans="1:14" x14ac:dyDescent="0.25">
      <c r="A6482" t="s">
        <v>3281</v>
      </c>
      <c r="B6482" t="s">
        <v>3282</v>
      </c>
      <c r="C6482" t="s">
        <v>912</v>
      </c>
      <c r="D6482" t="s">
        <v>21</v>
      </c>
      <c r="E6482">
        <v>98837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43278</v>
      </c>
      <c r="L6482" t="s">
        <v>26</v>
      </c>
      <c r="N6482" t="s">
        <v>24</v>
      </c>
    </row>
    <row r="6483" spans="1:14" x14ac:dyDescent="0.25">
      <c r="A6483" t="s">
        <v>932</v>
      </c>
      <c r="B6483" t="s">
        <v>5616</v>
      </c>
      <c r="C6483" t="s">
        <v>186</v>
      </c>
      <c r="D6483" t="s">
        <v>21</v>
      </c>
      <c r="E6483">
        <v>98823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43278</v>
      </c>
      <c r="L6483" t="s">
        <v>26</v>
      </c>
      <c r="N6483" t="s">
        <v>24</v>
      </c>
    </row>
    <row r="6484" spans="1:14" x14ac:dyDescent="0.25">
      <c r="A6484" t="s">
        <v>10162</v>
      </c>
      <c r="B6484" t="s">
        <v>10163</v>
      </c>
      <c r="C6484" t="s">
        <v>492</v>
      </c>
      <c r="D6484" t="s">
        <v>21</v>
      </c>
      <c r="E6484">
        <v>98503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43278</v>
      </c>
      <c r="L6484" t="s">
        <v>26</v>
      </c>
      <c r="N6484" t="s">
        <v>24</v>
      </c>
    </row>
    <row r="6485" spans="1:14" x14ac:dyDescent="0.25">
      <c r="A6485" t="s">
        <v>3101</v>
      </c>
      <c r="B6485" t="s">
        <v>3102</v>
      </c>
      <c r="C6485" t="s">
        <v>492</v>
      </c>
      <c r="D6485" t="s">
        <v>21</v>
      </c>
      <c r="E6485">
        <v>98503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43278</v>
      </c>
      <c r="L6485" t="s">
        <v>26</v>
      </c>
      <c r="N6485" t="s">
        <v>24</v>
      </c>
    </row>
    <row r="6486" spans="1:14" x14ac:dyDescent="0.25">
      <c r="A6486" t="s">
        <v>556</v>
      </c>
      <c r="B6486" t="s">
        <v>10164</v>
      </c>
      <c r="C6486" t="s">
        <v>492</v>
      </c>
      <c r="D6486" t="s">
        <v>21</v>
      </c>
      <c r="E6486">
        <v>98503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43278</v>
      </c>
      <c r="L6486" t="s">
        <v>26</v>
      </c>
      <c r="N6486" t="s">
        <v>24</v>
      </c>
    </row>
    <row r="6487" spans="1:14" x14ac:dyDescent="0.25">
      <c r="A6487" t="s">
        <v>2186</v>
      </c>
      <c r="B6487" t="s">
        <v>2187</v>
      </c>
      <c r="C6487" t="s">
        <v>309</v>
      </c>
      <c r="D6487" t="s">
        <v>21</v>
      </c>
      <c r="E6487">
        <v>98026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43277</v>
      </c>
      <c r="L6487" t="s">
        <v>26</v>
      </c>
      <c r="N6487" t="s">
        <v>24</v>
      </c>
    </row>
    <row r="6488" spans="1:14" x14ac:dyDescent="0.25">
      <c r="A6488" t="s">
        <v>3013</v>
      </c>
      <c r="B6488" t="s">
        <v>3014</v>
      </c>
      <c r="C6488" t="s">
        <v>309</v>
      </c>
      <c r="D6488" t="s">
        <v>21</v>
      </c>
      <c r="E6488">
        <v>98020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43277</v>
      </c>
      <c r="L6488" t="s">
        <v>26</v>
      </c>
      <c r="N6488" t="s">
        <v>24</v>
      </c>
    </row>
    <row r="6489" spans="1:14" x14ac:dyDescent="0.25">
      <c r="A6489" t="s">
        <v>2253</v>
      </c>
      <c r="B6489" t="s">
        <v>2254</v>
      </c>
      <c r="C6489" t="s">
        <v>309</v>
      </c>
      <c r="D6489" t="s">
        <v>21</v>
      </c>
      <c r="E6489">
        <v>98020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43277</v>
      </c>
      <c r="L6489" t="s">
        <v>26</v>
      </c>
      <c r="N6489" t="s">
        <v>24</v>
      </c>
    </row>
    <row r="6490" spans="1:14" x14ac:dyDescent="0.25">
      <c r="A6490" t="s">
        <v>2188</v>
      </c>
      <c r="B6490" t="s">
        <v>2189</v>
      </c>
      <c r="C6490" t="s">
        <v>309</v>
      </c>
      <c r="D6490" t="s">
        <v>21</v>
      </c>
      <c r="E6490">
        <v>98020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43277</v>
      </c>
      <c r="L6490" t="s">
        <v>26</v>
      </c>
      <c r="N6490" t="s">
        <v>24</v>
      </c>
    </row>
    <row r="6491" spans="1:14" x14ac:dyDescent="0.25">
      <c r="A6491" t="s">
        <v>4490</v>
      </c>
      <c r="B6491" t="s">
        <v>4491</v>
      </c>
      <c r="C6491" t="s">
        <v>56</v>
      </c>
      <c r="D6491" t="s">
        <v>21</v>
      </c>
      <c r="E6491">
        <v>99354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43277</v>
      </c>
      <c r="L6491" t="s">
        <v>26</v>
      </c>
      <c r="N6491" t="s">
        <v>24</v>
      </c>
    </row>
    <row r="6492" spans="1:14" x14ac:dyDescent="0.25">
      <c r="A6492" t="s">
        <v>10165</v>
      </c>
      <c r="B6492" t="s">
        <v>1435</v>
      </c>
      <c r="C6492" t="s">
        <v>309</v>
      </c>
      <c r="D6492" t="s">
        <v>21</v>
      </c>
      <c r="E6492">
        <v>98020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43277</v>
      </c>
      <c r="L6492" t="s">
        <v>26</v>
      </c>
      <c r="N6492" t="s">
        <v>24</v>
      </c>
    </row>
    <row r="6493" spans="1:14" x14ac:dyDescent="0.25">
      <c r="A6493" t="s">
        <v>2190</v>
      </c>
      <c r="B6493" t="s">
        <v>2191</v>
      </c>
      <c r="C6493" t="s">
        <v>309</v>
      </c>
      <c r="D6493" t="s">
        <v>21</v>
      </c>
      <c r="E6493">
        <v>98020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43277</v>
      </c>
      <c r="L6493" t="s">
        <v>26</v>
      </c>
      <c r="N6493" t="s">
        <v>24</v>
      </c>
    </row>
    <row r="6494" spans="1:14" x14ac:dyDescent="0.25">
      <c r="A6494" t="s">
        <v>3130</v>
      </c>
      <c r="B6494" t="s">
        <v>7290</v>
      </c>
      <c r="C6494" t="s">
        <v>142</v>
      </c>
      <c r="D6494" t="s">
        <v>21</v>
      </c>
      <c r="E6494">
        <v>98902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43277</v>
      </c>
      <c r="L6494" t="s">
        <v>26</v>
      </c>
      <c r="N6494" t="s">
        <v>24</v>
      </c>
    </row>
    <row r="6495" spans="1:14" x14ac:dyDescent="0.25">
      <c r="A6495" t="s">
        <v>7291</v>
      </c>
      <c r="B6495" t="s">
        <v>7292</v>
      </c>
      <c r="C6495" t="s">
        <v>178</v>
      </c>
      <c r="D6495" t="s">
        <v>21</v>
      </c>
      <c r="E6495">
        <v>98944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43277</v>
      </c>
      <c r="L6495" t="s">
        <v>26</v>
      </c>
      <c r="N6495" t="s">
        <v>24</v>
      </c>
    </row>
    <row r="6496" spans="1:14" x14ac:dyDescent="0.25">
      <c r="A6496" t="s">
        <v>10166</v>
      </c>
      <c r="B6496" t="s">
        <v>10167</v>
      </c>
      <c r="C6496" t="s">
        <v>165</v>
      </c>
      <c r="D6496" t="s">
        <v>21</v>
      </c>
      <c r="E6496">
        <v>98375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43277</v>
      </c>
      <c r="L6496" t="s">
        <v>26</v>
      </c>
      <c r="N6496" t="s">
        <v>24</v>
      </c>
    </row>
    <row r="6497" spans="1:14" x14ac:dyDescent="0.25">
      <c r="A6497" t="s">
        <v>356</v>
      </c>
      <c r="B6497" t="s">
        <v>2750</v>
      </c>
      <c r="C6497" t="s">
        <v>165</v>
      </c>
      <c r="D6497" t="s">
        <v>21</v>
      </c>
      <c r="E6497">
        <v>98373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43277</v>
      </c>
      <c r="L6497" t="s">
        <v>26</v>
      </c>
      <c r="N6497" t="s">
        <v>24</v>
      </c>
    </row>
    <row r="6498" spans="1:14" x14ac:dyDescent="0.25">
      <c r="A6498" t="s">
        <v>316</v>
      </c>
      <c r="B6498" t="s">
        <v>8378</v>
      </c>
      <c r="C6498" t="s">
        <v>84</v>
      </c>
      <c r="D6498" t="s">
        <v>21</v>
      </c>
      <c r="E6498">
        <v>98926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43277</v>
      </c>
      <c r="L6498" t="s">
        <v>26</v>
      </c>
      <c r="N6498" t="s">
        <v>24</v>
      </c>
    </row>
    <row r="6499" spans="1:14" x14ac:dyDescent="0.25">
      <c r="A6499" t="s">
        <v>3133</v>
      </c>
      <c r="B6499" t="s">
        <v>3134</v>
      </c>
      <c r="C6499" t="s">
        <v>3048</v>
      </c>
      <c r="D6499" t="s">
        <v>21</v>
      </c>
      <c r="E6499">
        <v>98040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43277</v>
      </c>
      <c r="L6499" t="s">
        <v>26</v>
      </c>
      <c r="N6499" t="s">
        <v>24</v>
      </c>
    </row>
    <row r="6500" spans="1:14" x14ac:dyDescent="0.25">
      <c r="A6500" t="s">
        <v>852</v>
      </c>
      <c r="B6500" t="s">
        <v>853</v>
      </c>
      <c r="C6500" t="s">
        <v>37</v>
      </c>
      <c r="D6500" t="s">
        <v>21</v>
      </c>
      <c r="E6500">
        <v>99336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43277</v>
      </c>
      <c r="L6500" t="s">
        <v>26</v>
      </c>
      <c r="N6500" t="s">
        <v>24</v>
      </c>
    </row>
    <row r="6501" spans="1:14" x14ac:dyDescent="0.25">
      <c r="A6501" t="s">
        <v>852</v>
      </c>
      <c r="B6501" t="s">
        <v>854</v>
      </c>
      <c r="C6501" t="s">
        <v>37</v>
      </c>
      <c r="D6501" t="s">
        <v>21</v>
      </c>
      <c r="E6501">
        <v>99336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43277</v>
      </c>
      <c r="L6501" t="s">
        <v>26</v>
      </c>
      <c r="N6501" t="s">
        <v>24</v>
      </c>
    </row>
    <row r="6502" spans="1:14" x14ac:dyDescent="0.25">
      <c r="A6502" t="s">
        <v>10168</v>
      </c>
      <c r="B6502" t="s">
        <v>10169</v>
      </c>
      <c r="C6502" t="s">
        <v>165</v>
      </c>
      <c r="D6502" t="s">
        <v>21</v>
      </c>
      <c r="E6502">
        <v>98373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43277</v>
      </c>
      <c r="L6502" t="s">
        <v>26</v>
      </c>
      <c r="N6502" t="s">
        <v>24</v>
      </c>
    </row>
    <row r="6503" spans="1:14" x14ac:dyDescent="0.25">
      <c r="A6503" t="s">
        <v>1239</v>
      </c>
      <c r="B6503" t="s">
        <v>1240</v>
      </c>
      <c r="C6503" t="s">
        <v>165</v>
      </c>
      <c r="D6503" t="s">
        <v>21</v>
      </c>
      <c r="E6503">
        <v>98373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43277</v>
      </c>
      <c r="L6503" t="s">
        <v>26</v>
      </c>
      <c r="N6503" t="s">
        <v>24</v>
      </c>
    </row>
    <row r="6504" spans="1:14" x14ac:dyDescent="0.25">
      <c r="A6504" t="s">
        <v>10170</v>
      </c>
      <c r="B6504" t="s">
        <v>308</v>
      </c>
      <c r="C6504" t="s">
        <v>309</v>
      </c>
      <c r="D6504" t="s">
        <v>21</v>
      </c>
      <c r="E6504">
        <v>98026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43277</v>
      </c>
      <c r="L6504" t="s">
        <v>26</v>
      </c>
      <c r="N6504" t="s">
        <v>24</v>
      </c>
    </row>
    <row r="6505" spans="1:14" x14ac:dyDescent="0.25">
      <c r="A6505" t="s">
        <v>3342</v>
      </c>
      <c r="B6505" t="s">
        <v>3343</v>
      </c>
      <c r="C6505" t="s">
        <v>34</v>
      </c>
      <c r="D6505" t="s">
        <v>21</v>
      </c>
      <c r="E6505">
        <v>98685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43277</v>
      </c>
      <c r="L6505" t="s">
        <v>26</v>
      </c>
      <c r="N6505" t="s">
        <v>24</v>
      </c>
    </row>
    <row r="6506" spans="1:14" x14ac:dyDescent="0.25">
      <c r="A6506" t="s">
        <v>10171</v>
      </c>
      <c r="B6506" t="s">
        <v>1616</v>
      </c>
      <c r="C6506" t="s">
        <v>309</v>
      </c>
      <c r="D6506" t="s">
        <v>21</v>
      </c>
      <c r="E6506">
        <v>98020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43277</v>
      </c>
      <c r="L6506" t="s">
        <v>26</v>
      </c>
      <c r="N6506" t="s">
        <v>24</v>
      </c>
    </row>
    <row r="6507" spans="1:14" x14ac:dyDescent="0.25">
      <c r="A6507" t="s">
        <v>7299</v>
      </c>
      <c r="B6507" t="s">
        <v>7300</v>
      </c>
      <c r="C6507" t="s">
        <v>142</v>
      </c>
      <c r="D6507" t="s">
        <v>21</v>
      </c>
      <c r="E6507">
        <v>98902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43277</v>
      </c>
      <c r="L6507" t="s">
        <v>26</v>
      </c>
      <c r="N6507" t="s">
        <v>24</v>
      </c>
    </row>
    <row r="6508" spans="1:14" x14ac:dyDescent="0.25">
      <c r="A6508" t="s">
        <v>1619</v>
      </c>
      <c r="B6508" t="s">
        <v>1620</v>
      </c>
      <c r="C6508" t="s">
        <v>309</v>
      </c>
      <c r="D6508" t="s">
        <v>21</v>
      </c>
      <c r="E6508">
        <v>98020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43277</v>
      </c>
      <c r="L6508" t="s">
        <v>26</v>
      </c>
      <c r="N6508" t="s">
        <v>24</v>
      </c>
    </row>
    <row r="6509" spans="1:14" x14ac:dyDescent="0.25">
      <c r="A6509" t="s">
        <v>1499</v>
      </c>
      <c r="B6509" t="s">
        <v>1500</v>
      </c>
      <c r="C6509" t="s">
        <v>309</v>
      </c>
      <c r="D6509" t="s">
        <v>21</v>
      </c>
      <c r="E6509">
        <v>98026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43277</v>
      </c>
      <c r="L6509" t="s">
        <v>26</v>
      </c>
      <c r="N6509" t="s">
        <v>24</v>
      </c>
    </row>
    <row r="6510" spans="1:14" x14ac:dyDescent="0.25">
      <c r="A6510" t="s">
        <v>4290</v>
      </c>
      <c r="B6510" t="s">
        <v>4291</v>
      </c>
      <c r="C6510" t="s">
        <v>56</v>
      </c>
      <c r="D6510" t="s">
        <v>21</v>
      </c>
      <c r="E6510">
        <v>99352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43277</v>
      </c>
      <c r="L6510" t="s">
        <v>26</v>
      </c>
      <c r="N6510" t="s">
        <v>24</v>
      </c>
    </row>
    <row r="6511" spans="1:14" x14ac:dyDescent="0.25">
      <c r="A6511" t="s">
        <v>1536</v>
      </c>
      <c r="B6511" t="s">
        <v>1537</v>
      </c>
      <c r="C6511" t="s">
        <v>309</v>
      </c>
      <c r="D6511" t="s">
        <v>21</v>
      </c>
      <c r="E6511">
        <v>98020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43277</v>
      </c>
      <c r="L6511" t="s">
        <v>26</v>
      </c>
      <c r="N6511" t="s">
        <v>24</v>
      </c>
    </row>
    <row r="6512" spans="1:14" x14ac:dyDescent="0.25">
      <c r="A6512" t="s">
        <v>207</v>
      </c>
      <c r="B6512" t="s">
        <v>3026</v>
      </c>
      <c r="C6512" t="s">
        <v>309</v>
      </c>
      <c r="D6512" t="s">
        <v>21</v>
      </c>
      <c r="E6512">
        <v>98026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43277</v>
      </c>
      <c r="L6512" t="s">
        <v>26</v>
      </c>
      <c r="N6512" t="s">
        <v>24</v>
      </c>
    </row>
    <row r="6513" spans="1:14" x14ac:dyDescent="0.25">
      <c r="A6513" t="s">
        <v>4135</v>
      </c>
      <c r="B6513" t="s">
        <v>4112</v>
      </c>
      <c r="C6513" t="s">
        <v>56</v>
      </c>
      <c r="D6513" t="s">
        <v>21</v>
      </c>
      <c r="E6513">
        <v>99352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43277</v>
      </c>
      <c r="L6513" t="s">
        <v>26</v>
      </c>
      <c r="N6513" t="s">
        <v>24</v>
      </c>
    </row>
    <row r="6514" spans="1:14" x14ac:dyDescent="0.25">
      <c r="A6514" t="s">
        <v>3904</v>
      </c>
      <c r="B6514" t="s">
        <v>3905</v>
      </c>
      <c r="C6514" t="s">
        <v>3880</v>
      </c>
      <c r="D6514" t="s">
        <v>21</v>
      </c>
      <c r="E6514">
        <v>98922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43277</v>
      </c>
      <c r="L6514" t="s">
        <v>26</v>
      </c>
      <c r="N6514" t="s">
        <v>24</v>
      </c>
    </row>
    <row r="6515" spans="1:14" x14ac:dyDescent="0.25">
      <c r="A6515" t="s">
        <v>10172</v>
      </c>
      <c r="B6515" t="s">
        <v>3309</v>
      </c>
      <c r="C6515" t="s">
        <v>34</v>
      </c>
      <c r="D6515" t="s">
        <v>21</v>
      </c>
      <c r="E6515">
        <v>98686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43277</v>
      </c>
      <c r="L6515" t="s">
        <v>26</v>
      </c>
      <c r="N6515" t="s">
        <v>24</v>
      </c>
    </row>
    <row r="6516" spans="1:14" x14ac:dyDescent="0.25">
      <c r="A6516" t="s">
        <v>2117</v>
      </c>
      <c r="B6516" t="s">
        <v>2118</v>
      </c>
      <c r="C6516" t="s">
        <v>2111</v>
      </c>
      <c r="D6516" t="s">
        <v>21</v>
      </c>
      <c r="E6516">
        <v>98923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43277</v>
      </c>
      <c r="L6516" t="s">
        <v>26</v>
      </c>
      <c r="N6516" t="s">
        <v>24</v>
      </c>
    </row>
    <row r="6517" spans="1:14" x14ac:dyDescent="0.25">
      <c r="A6517" t="s">
        <v>4295</v>
      </c>
      <c r="B6517" t="s">
        <v>4296</v>
      </c>
      <c r="C6517" t="s">
        <v>56</v>
      </c>
      <c r="D6517" t="s">
        <v>21</v>
      </c>
      <c r="E6517">
        <v>99354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43277</v>
      </c>
      <c r="L6517" t="s">
        <v>26</v>
      </c>
      <c r="N6517" t="s">
        <v>24</v>
      </c>
    </row>
    <row r="6518" spans="1:14" x14ac:dyDescent="0.25">
      <c r="A6518" t="s">
        <v>3148</v>
      </c>
      <c r="B6518" t="s">
        <v>3149</v>
      </c>
      <c r="C6518" t="s">
        <v>3048</v>
      </c>
      <c r="D6518" t="s">
        <v>21</v>
      </c>
      <c r="E6518">
        <v>98040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43277</v>
      </c>
      <c r="L6518" t="s">
        <v>26</v>
      </c>
      <c r="N6518" t="s">
        <v>24</v>
      </c>
    </row>
    <row r="6519" spans="1:14" x14ac:dyDescent="0.25">
      <c r="A6519" t="s">
        <v>1627</v>
      </c>
      <c r="B6519" t="s">
        <v>1628</v>
      </c>
      <c r="C6519" t="s">
        <v>309</v>
      </c>
      <c r="D6519" t="s">
        <v>21</v>
      </c>
      <c r="E6519">
        <v>98020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43277</v>
      </c>
      <c r="L6519" t="s">
        <v>26</v>
      </c>
      <c r="N6519" t="s">
        <v>24</v>
      </c>
    </row>
    <row r="6520" spans="1:14" x14ac:dyDescent="0.25">
      <c r="A6520" t="s">
        <v>1117</v>
      </c>
      <c r="B6520" t="s">
        <v>7164</v>
      </c>
      <c r="C6520" t="s">
        <v>84</v>
      </c>
      <c r="D6520" t="s">
        <v>21</v>
      </c>
      <c r="E6520">
        <v>98926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43277</v>
      </c>
      <c r="L6520" t="s">
        <v>26</v>
      </c>
      <c r="N6520" t="s">
        <v>24</v>
      </c>
    </row>
    <row r="6521" spans="1:14" x14ac:dyDescent="0.25">
      <c r="A6521" t="s">
        <v>3864</v>
      </c>
      <c r="B6521" t="s">
        <v>3865</v>
      </c>
      <c r="C6521" t="s">
        <v>3835</v>
      </c>
      <c r="D6521" t="s">
        <v>21</v>
      </c>
      <c r="E6521">
        <v>98045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43277</v>
      </c>
      <c r="L6521" t="s">
        <v>26</v>
      </c>
      <c r="N6521" t="s">
        <v>24</v>
      </c>
    </row>
    <row r="6522" spans="1:14" x14ac:dyDescent="0.25">
      <c r="A6522" t="s">
        <v>7153</v>
      </c>
      <c r="B6522" t="s">
        <v>7154</v>
      </c>
      <c r="C6522" t="s">
        <v>84</v>
      </c>
      <c r="D6522" t="s">
        <v>21</v>
      </c>
      <c r="E6522">
        <v>98926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43276</v>
      </c>
      <c r="L6522" t="s">
        <v>26</v>
      </c>
      <c r="N6522" t="s">
        <v>24</v>
      </c>
    </row>
    <row r="6523" spans="1:14" x14ac:dyDescent="0.25">
      <c r="A6523" t="s">
        <v>8363</v>
      </c>
      <c r="B6523" t="s">
        <v>8364</v>
      </c>
      <c r="C6523" t="s">
        <v>84</v>
      </c>
      <c r="D6523" t="s">
        <v>21</v>
      </c>
      <c r="E6523">
        <v>98926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43276</v>
      </c>
      <c r="L6523" t="s">
        <v>26</v>
      </c>
      <c r="N6523" t="s">
        <v>24</v>
      </c>
    </row>
    <row r="6524" spans="1:14" x14ac:dyDescent="0.25">
      <c r="A6524" t="s">
        <v>8365</v>
      </c>
      <c r="B6524" t="s">
        <v>8366</v>
      </c>
      <c r="C6524" t="s">
        <v>84</v>
      </c>
      <c r="D6524" t="s">
        <v>21</v>
      </c>
      <c r="E6524">
        <v>98926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43276</v>
      </c>
      <c r="L6524" t="s">
        <v>26</v>
      </c>
      <c r="N6524" t="s">
        <v>24</v>
      </c>
    </row>
    <row r="6525" spans="1:14" x14ac:dyDescent="0.25">
      <c r="A6525" t="s">
        <v>8367</v>
      </c>
      <c r="B6525" t="s">
        <v>8368</v>
      </c>
      <c r="C6525" t="s">
        <v>84</v>
      </c>
      <c r="D6525" t="s">
        <v>21</v>
      </c>
      <c r="E6525">
        <v>98926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43276</v>
      </c>
      <c r="L6525" t="s">
        <v>26</v>
      </c>
      <c r="N6525" t="s">
        <v>24</v>
      </c>
    </row>
    <row r="6526" spans="1:14" x14ac:dyDescent="0.25">
      <c r="A6526" t="s">
        <v>3081</v>
      </c>
      <c r="B6526" t="s">
        <v>3082</v>
      </c>
      <c r="C6526" t="s">
        <v>3048</v>
      </c>
      <c r="D6526" t="s">
        <v>21</v>
      </c>
      <c r="E6526">
        <v>98040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43276</v>
      </c>
      <c r="L6526" t="s">
        <v>26</v>
      </c>
      <c r="N6526" t="s">
        <v>24</v>
      </c>
    </row>
    <row r="6527" spans="1:14" x14ac:dyDescent="0.25">
      <c r="A6527" t="s">
        <v>6026</v>
      </c>
      <c r="B6527" t="s">
        <v>6027</v>
      </c>
      <c r="C6527" t="s">
        <v>34</v>
      </c>
      <c r="D6527" t="s">
        <v>21</v>
      </c>
      <c r="E6527">
        <v>98663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43276</v>
      </c>
      <c r="L6527" t="s">
        <v>26</v>
      </c>
      <c r="N6527" t="s">
        <v>24</v>
      </c>
    </row>
    <row r="6528" spans="1:14" x14ac:dyDescent="0.25">
      <c r="A6528" t="s">
        <v>3046</v>
      </c>
      <c r="B6528" t="s">
        <v>3047</v>
      </c>
      <c r="C6528" t="s">
        <v>3048</v>
      </c>
      <c r="D6528" t="s">
        <v>21</v>
      </c>
      <c r="E6528">
        <v>98040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43276</v>
      </c>
      <c r="L6528" t="s">
        <v>26</v>
      </c>
      <c r="N6528" t="s">
        <v>24</v>
      </c>
    </row>
    <row r="6529" spans="1:14" x14ac:dyDescent="0.25">
      <c r="A6529" t="s">
        <v>7732</v>
      </c>
      <c r="B6529" t="s">
        <v>7733</v>
      </c>
      <c r="C6529" t="s">
        <v>266</v>
      </c>
      <c r="D6529" t="s">
        <v>21</v>
      </c>
      <c r="E6529">
        <v>98002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43276</v>
      </c>
      <c r="L6529" t="s">
        <v>26</v>
      </c>
      <c r="N6529" t="s">
        <v>24</v>
      </c>
    </row>
    <row r="6530" spans="1:14" x14ac:dyDescent="0.25">
      <c r="A6530" t="s">
        <v>6381</v>
      </c>
      <c r="B6530" t="s">
        <v>6382</v>
      </c>
      <c r="C6530" t="s">
        <v>6372</v>
      </c>
      <c r="D6530" t="s">
        <v>21</v>
      </c>
      <c r="E6530">
        <v>98620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43276</v>
      </c>
      <c r="L6530" t="s">
        <v>26</v>
      </c>
      <c r="N6530" t="s">
        <v>24</v>
      </c>
    </row>
    <row r="6531" spans="1:14" x14ac:dyDescent="0.25">
      <c r="A6531" t="s">
        <v>6400</v>
      </c>
      <c r="B6531" t="s">
        <v>6401</v>
      </c>
      <c r="C6531" t="s">
        <v>6372</v>
      </c>
      <c r="D6531" t="s">
        <v>21</v>
      </c>
      <c r="E6531">
        <v>98620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43276</v>
      </c>
      <c r="L6531" t="s">
        <v>26</v>
      </c>
      <c r="N6531" t="s">
        <v>24</v>
      </c>
    </row>
    <row r="6532" spans="1:14" x14ac:dyDescent="0.25">
      <c r="A6532" t="s">
        <v>4016</v>
      </c>
      <c r="B6532" t="s">
        <v>4017</v>
      </c>
      <c r="C6532" t="s">
        <v>20</v>
      </c>
      <c r="D6532" t="s">
        <v>21</v>
      </c>
      <c r="E6532">
        <v>98117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43276</v>
      </c>
      <c r="L6532" t="s">
        <v>26</v>
      </c>
      <c r="N6532" t="s">
        <v>24</v>
      </c>
    </row>
    <row r="6533" spans="1:14" x14ac:dyDescent="0.25">
      <c r="A6533" t="s">
        <v>1136</v>
      </c>
      <c r="B6533" t="s">
        <v>1137</v>
      </c>
      <c r="C6533" t="s">
        <v>1138</v>
      </c>
      <c r="D6533" t="s">
        <v>21</v>
      </c>
      <c r="E6533">
        <v>98934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43276</v>
      </c>
      <c r="L6533" t="s">
        <v>26</v>
      </c>
      <c r="N6533" t="s">
        <v>24</v>
      </c>
    </row>
    <row r="6534" spans="1:14" x14ac:dyDescent="0.25">
      <c r="A6534" t="s">
        <v>7459</v>
      </c>
      <c r="B6534" t="s">
        <v>7460</v>
      </c>
      <c r="C6534" t="s">
        <v>266</v>
      </c>
      <c r="D6534" t="s">
        <v>21</v>
      </c>
      <c r="E6534">
        <v>98002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43276</v>
      </c>
      <c r="L6534" t="s">
        <v>26</v>
      </c>
      <c r="N6534" t="s">
        <v>24</v>
      </c>
    </row>
    <row r="6535" spans="1:14" x14ac:dyDescent="0.25">
      <c r="A6535" t="s">
        <v>6236</v>
      </c>
      <c r="B6535" t="s">
        <v>6237</v>
      </c>
      <c r="C6535" t="s">
        <v>145</v>
      </c>
      <c r="D6535" t="s">
        <v>21</v>
      </c>
      <c r="E6535">
        <v>98387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43276</v>
      </c>
      <c r="L6535" t="s">
        <v>26</v>
      </c>
      <c r="N6535" t="s">
        <v>24</v>
      </c>
    </row>
    <row r="6536" spans="1:14" x14ac:dyDescent="0.25">
      <c r="A6536" t="s">
        <v>1890</v>
      </c>
      <c r="B6536" t="s">
        <v>1891</v>
      </c>
      <c r="C6536" t="s">
        <v>236</v>
      </c>
      <c r="D6536" t="s">
        <v>21</v>
      </c>
      <c r="E6536">
        <v>98409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43275</v>
      </c>
      <c r="L6536" t="s">
        <v>26</v>
      </c>
      <c r="N6536" t="s">
        <v>24</v>
      </c>
    </row>
    <row r="6537" spans="1:14" x14ac:dyDescent="0.25">
      <c r="A6537" t="s">
        <v>4715</v>
      </c>
      <c r="B6537" t="s">
        <v>4716</v>
      </c>
      <c r="C6537" t="s">
        <v>236</v>
      </c>
      <c r="D6537" t="s">
        <v>21</v>
      </c>
      <c r="E6537">
        <v>98404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43275</v>
      </c>
      <c r="L6537" t="s">
        <v>26</v>
      </c>
      <c r="N6537" t="s">
        <v>24</v>
      </c>
    </row>
    <row r="6538" spans="1:14" x14ac:dyDescent="0.25">
      <c r="A6538" t="s">
        <v>6620</v>
      </c>
      <c r="B6538" t="s">
        <v>6621</v>
      </c>
      <c r="C6538" t="s">
        <v>236</v>
      </c>
      <c r="D6538" t="s">
        <v>21</v>
      </c>
      <c r="E6538">
        <v>98409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43275</v>
      </c>
      <c r="L6538" t="s">
        <v>26</v>
      </c>
      <c r="N6538" t="s">
        <v>24</v>
      </c>
    </row>
    <row r="6539" spans="1:14" x14ac:dyDescent="0.25">
      <c r="A6539" t="s">
        <v>503</v>
      </c>
      <c r="B6539" t="s">
        <v>5022</v>
      </c>
      <c r="C6539" t="s">
        <v>296</v>
      </c>
      <c r="D6539" t="s">
        <v>21</v>
      </c>
      <c r="E6539">
        <v>98366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43273</v>
      </c>
      <c r="L6539" t="s">
        <v>26</v>
      </c>
      <c r="N6539" t="s">
        <v>24</v>
      </c>
    </row>
    <row r="6540" spans="1:14" x14ac:dyDescent="0.25">
      <c r="A6540" t="s">
        <v>2426</v>
      </c>
      <c r="B6540" t="s">
        <v>2427</v>
      </c>
      <c r="C6540" t="s">
        <v>286</v>
      </c>
      <c r="D6540" t="s">
        <v>21</v>
      </c>
      <c r="E6540">
        <v>98506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43273</v>
      </c>
      <c r="L6540" t="s">
        <v>26</v>
      </c>
      <c r="N6540" t="s">
        <v>24</v>
      </c>
    </row>
    <row r="6541" spans="1:14" x14ac:dyDescent="0.25">
      <c r="A6541" t="s">
        <v>194</v>
      </c>
      <c r="B6541" t="s">
        <v>7833</v>
      </c>
      <c r="C6541" t="s">
        <v>743</v>
      </c>
      <c r="D6541" t="s">
        <v>21</v>
      </c>
      <c r="E6541">
        <v>98597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43273</v>
      </c>
      <c r="L6541" t="s">
        <v>26</v>
      </c>
      <c r="N6541" t="s">
        <v>24</v>
      </c>
    </row>
    <row r="6542" spans="1:14" x14ac:dyDescent="0.25">
      <c r="A6542" t="s">
        <v>4957</v>
      </c>
      <c r="B6542" t="s">
        <v>4958</v>
      </c>
      <c r="C6542" t="s">
        <v>296</v>
      </c>
      <c r="D6542" t="s">
        <v>21</v>
      </c>
      <c r="E6542">
        <v>98366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43272</v>
      </c>
      <c r="L6542" t="s">
        <v>26</v>
      </c>
      <c r="N6542" t="s">
        <v>24</v>
      </c>
    </row>
    <row r="6543" spans="1:14" x14ac:dyDescent="0.25">
      <c r="A6543" t="s">
        <v>7171</v>
      </c>
      <c r="B6543" t="s">
        <v>7172</v>
      </c>
      <c r="C6543" t="s">
        <v>20</v>
      </c>
      <c r="D6543" t="s">
        <v>21</v>
      </c>
      <c r="E6543">
        <v>98103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43272</v>
      </c>
      <c r="L6543" t="s">
        <v>26</v>
      </c>
      <c r="N6543" t="s">
        <v>24</v>
      </c>
    </row>
    <row r="6544" spans="1:14" x14ac:dyDescent="0.25">
      <c r="A6544" t="s">
        <v>10173</v>
      </c>
      <c r="B6544" t="s">
        <v>527</v>
      </c>
      <c r="C6544" t="s">
        <v>296</v>
      </c>
      <c r="D6544" t="s">
        <v>21</v>
      </c>
      <c r="E6544">
        <v>98366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43272</v>
      </c>
      <c r="L6544" t="s">
        <v>26</v>
      </c>
      <c r="N6544" t="s">
        <v>24</v>
      </c>
    </row>
    <row r="6545" spans="1:14" x14ac:dyDescent="0.25">
      <c r="A6545" t="s">
        <v>4341</v>
      </c>
      <c r="B6545" t="s">
        <v>4342</v>
      </c>
      <c r="C6545" t="s">
        <v>296</v>
      </c>
      <c r="D6545" t="s">
        <v>21</v>
      </c>
      <c r="E6545">
        <v>98366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43272</v>
      </c>
      <c r="L6545" t="s">
        <v>26</v>
      </c>
      <c r="N6545" t="s">
        <v>24</v>
      </c>
    </row>
    <row r="6546" spans="1:14" x14ac:dyDescent="0.25">
      <c r="A6546" t="s">
        <v>4421</v>
      </c>
      <c r="B6546" t="s">
        <v>4422</v>
      </c>
      <c r="C6546" t="s">
        <v>224</v>
      </c>
      <c r="D6546" t="s">
        <v>21</v>
      </c>
      <c r="E6546">
        <v>98155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43272</v>
      </c>
      <c r="L6546" t="s">
        <v>26</v>
      </c>
      <c r="N6546" t="s">
        <v>24</v>
      </c>
    </row>
    <row r="6547" spans="1:14" x14ac:dyDescent="0.25">
      <c r="A6547" t="s">
        <v>111</v>
      </c>
      <c r="B6547" t="s">
        <v>6533</v>
      </c>
      <c r="C6547" t="s">
        <v>20</v>
      </c>
      <c r="D6547" t="s">
        <v>21</v>
      </c>
      <c r="E6547">
        <v>98133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43272</v>
      </c>
      <c r="L6547" t="s">
        <v>26</v>
      </c>
      <c r="N6547" t="s">
        <v>24</v>
      </c>
    </row>
    <row r="6548" spans="1:14" x14ac:dyDescent="0.25">
      <c r="A6548" t="s">
        <v>4975</v>
      </c>
      <c r="B6548" t="s">
        <v>4976</v>
      </c>
      <c r="C6548" t="s">
        <v>296</v>
      </c>
      <c r="D6548" t="s">
        <v>21</v>
      </c>
      <c r="E6548">
        <v>98366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43272</v>
      </c>
      <c r="L6548" t="s">
        <v>26</v>
      </c>
      <c r="N6548" t="s">
        <v>24</v>
      </c>
    </row>
    <row r="6549" spans="1:14" x14ac:dyDescent="0.25">
      <c r="A6549" t="s">
        <v>6067</v>
      </c>
      <c r="B6549" t="s">
        <v>6068</v>
      </c>
      <c r="C6549" t="s">
        <v>377</v>
      </c>
      <c r="D6549" t="s">
        <v>21</v>
      </c>
      <c r="E6549">
        <v>98027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43272</v>
      </c>
      <c r="L6549" t="s">
        <v>26</v>
      </c>
      <c r="N6549" t="s">
        <v>24</v>
      </c>
    </row>
    <row r="6550" spans="1:14" x14ac:dyDescent="0.25">
      <c r="A6550" t="s">
        <v>4706</v>
      </c>
      <c r="B6550" t="s">
        <v>4707</v>
      </c>
      <c r="C6550" t="s">
        <v>296</v>
      </c>
      <c r="D6550" t="s">
        <v>21</v>
      </c>
      <c r="E6550">
        <v>98367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43272</v>
      </c>
      <c r="L6550" t="s">
        <v>26</v>
      </c>
      <c r="N6550" t="s">
        <v>24</v>
      </c>
    </row>
    <row r="6551" spans="1:14" x14ac:dyDescent="0.25">
      <c r="A6551" t="s">
        <v>316</v>
      </c>
      <c r="B6551" t="s">
        <v>5720</v>
      </c>
      <c r="C6551" t="s">
        <v>1018</v>
      </c>
      <c r="D6551" t="s">
        <v>21</v>
      </c>
      <c r="E6551">
        <v>98531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43272</v>
      </c>
      <c r="L6551" t="s">
        <v>26</v>
      </c>
      <c r="N6551" t="s">
        <v>24</v>
      </c>
    </row>
    <row r="6552" spans="1:14" x14ac:dyDescent="0.25">
      <c r="A6552" t="s">
        <v>2943</v>
      </c>
      <c r="B6552" t="s">
        <v>2944</v>
      </c>
      <c r="C6552" t="s">
        <v>2945</v>
      </c>
      <c r="D6552" t="s">
        <v>21</v>
      </c>
      <c r="E6552">
        <v>98039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43272</v>
      </c>
      <c r="L6552" t="s">
        <v>26</v>
      </c>
      <c r="N6552" t="s">
        <v>24</v>
      </c>
    </row>
    <row r="6553" spans="1:14" x14ac:dyDescent="0.25">
      <c r="A6553" t="s">
        <v>6536</v>
      </c>
      <c r="B6553" t="s">
        <v>6537</v>
      </c>
      <c r="C6553" t="s">
        <v>20</v>
      </c>
      <c r="D6553" t="s">
        <v>21</v>
      </c>
      <c r="E6553">
        <v>98107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43272</v>
      </c>
      <c r="L6553" t="s">
        <v>26</v>
      </c>
      <c r="N6553" t="s">
        <v>24</v>
      </c>
    </row>
    <row r="6554" spans="1:14" x14ac:dyDescent="0.25">
      <c r="A6554" t="s">
        <v>2954</v>
      </c>
      <c r="B6554" t="s">
        <v>2955</v>
      </c>
      <c r="C6554" t="s">
        <v>2945</v>
      </c>
      <c r="D6554" t="s">
        <v>21</v>
      </c>
      <c r="E6554">
        <v>98039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43272</v>
      </c>
      <c r="L6554" t="s">
        <v>26</v>
      </c>
      <c r="N6554" t="s">
        <v>24</v>
      </c>
    </row>
    <row r="6555" spans="1:14" x14ac:dyDescent="0.25">
      <c r="A6555" t="s">
        <v>10174</v>
      </c>
      <c r="B6555" t="s">
        <v>10175</v>
      </c>
      <c r="C6555" t="s">
        <v>296</v>
      </c>
      <c r="D6555" t="s">
        <v>21</v>
      </c>
      <c r="E6555">
        <v>98366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43272</v>
      </c>
      <c r="L6555" t="s">
        <v>26</v>
      </c>
      <c r="N6555" t="s">
        <v>24</v>
      </c>
    </row>
    <row r="6556" spans="1:14" x14ac:dyDescent="0.25">
      <c r="A6556" t="s">
        <v>4734</v>
      </c>
      <c r="B6556" t="s">
        <v>4735</v>
      </c>
      <c r="C6556" t="s">
        <v>296</v>
      </c>
      <c r="D6556" t="s">
        <v>21</v>
      </c>
      <c r="E6556">
        <v>98367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43272</v>
      </c>
      <c r="L6556" t="s">
        <v>26</v>
      </c>
      <c r="N6556" t="s">
        <v>24</v>
      </c>
    </row>
    <row r="6557" spans="1:14" x14ac:dyDescent="0.25">
      <c r="A6557" t="s">
        <v>3655</v>
      </c>
      <c r="B6557" t="s">
        <v>10176</v>
      </c>
      <c r="C6557" t="s">
        <v>20</v>
      </c>
      <c r="D6557" t="s">
        <v>21</v>
      </c>
      <c r="E6557">
        <v>98199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43272</v>
      </c>
      <c r="L6557" t="s">
        <v>26</v>
      </c>
      <c r="N6557" t="s">
        <v>24</v>
      </c>
    </row>
    <row r="6558" spans="1:14" x14ac:dyDescent="0.25">
      <c r="A6558" t="s">
        <v>10177</v>
      </c>
      <c r="B6558" t="s">
        <v>10178</v>
      </c>
      <c r="C6558" t="s">
        <v>286</v>
      </c>
      <c r="D6558" t="s">
        <v>21</v>
      </c>
      <c r="E6558">
        <v>98502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43272</v>
      </c>
      <c r="L6558" t="s">
        <v>26</v>
      </c>
      <c r="N6558" t="s">
        <v>24</v>
      </c>
    </row>
    <row r="6559" spans="1:14" x14ac:dyDescent="0.25">
      <c r="A6559" t="s">
        <v>77</v>
      </c>
      <c r="B6559" t="s">
        <v>6084</v>
      </c>
      <c r="C6559" t="s">
        <v>377</v>
      </c>
      <c r="D6559" t="s">
        <v>21</v>
      </c>
      <c r="E6559">
        <v>98027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43272</v>
      </c>
      <c r="L6559" t="s">
        <v>26</v>
      </c>
      <c r="N6559" t="s">
        <v>24</v>
      </c>
    </row>
    <row r="6560" spans="1:14" x14ac:dyDescent="0.25">
      <c r="A6560" t="s">
        <v>3506</v>
      </c>
      <c r="B6560" t="s">
        <v>3507</v>
      </c>
      <c r="C6560" t="s">
        <v>108</v>
      </c>
      <c r="D6560" t="s">
        <v>21</v>
      </c>
      <c r="E6560">
        <v>98204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43272</v>
      </c>
      <c r="L6560" t="s">
        <v>26</v>
      </c>
      <c r="N6560" t="s">
        <v>24</v>
      </c>
    </row>
    <row r="6561" spans="1:14" x14ac:dyDescent="0.25">
      <c r="A6561" t="s">
        <v>10179</v>
      </c>
      <c r="B6561" t="s">
        <v>10180</v>
      </c>
      <c r="C6561" t="s">
        <v>296</v>
      </c>
      <c r="D6561" t="s">
        <v>21</v>
      </c>
      <c r="E6561">
        <v>98366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43272</v>
      </c>
      <c r="L6561" t="s">
        <v>26</v>
      </c>
      <c r="N6561" t="s">
        <v>24</v>
      </c>
    </row>
    <row r="6562" spans="1:14" x14ac:dyDescent="0.25">
      <c r="A6562" t="s">
        <v>5694</v>
      </c>
      <c r="B6562" t="s">
        <v>5695</v>
      </c>
      <c r="C6562" t="s">
        <v>1018</v>
      </c>
      <c r="D6562" t="s">
        <v>21</v>
      </c>
      <c r="E6562">
        <v>98531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43271</v>
      </c>
      <c r="L6562" t="s">
        <v>26</v>
      </c>
      <c r="N6562" t="s">
        <v>24</v>
      </c>
    </row>
    <row r="6563" spans="1:14" x14ac:dyDescent="0.25">
      <c r="A6563" t="s">
        <v>4798</v>
      </c>
      <c r="B6563" t="s">
        <v>4799</v>
      </c>
      <c r="C6563" t="s">
        <v>3762</v>
      </c>
      <c r="D6563" t="s">
        <v>21</v>
      </c>
      <c r="E6563">
        <v>98512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43271</v>
      </c>
      <c r="L6563" t="s">
        <v>26</v>
      </c>
      <c r="N6563" t="s">
        <v>24</v>
      </c>
    </row>
    <row r="6564" spans="1:14" x14ac:dyDescent="0.25">
      <c r="A6564" t="s">
        <v>3760</v>
      </c>
      <c r="B6564" t="s">
        <v>3761</v>
      </c>
      <c r="C6564" t="s">
        <v>3762</v>
      </c>
      <c r="D6564" t="s">
        <v>21</v>
      </c>
      <c r="E6564">
        <v>98501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43271</v>
      </c>
      <c r="L6564" t="s">
        <v>26</v>
      </c>
      <c r="N6564" t="s">
        <v>24</v>
      </c>
    </row>
    <row r="6565" spans="1:14" x14ac:dyDescent="0.25">
      <c r="A6565" t="s">
        <v>4419</v>
      </c>
      <c r="B6565" t="s">
        <v>4420</v>
      </c>
      <c r="C6565" t="s">
        <v>3762</v>
      </c>
      <c r="D6565" t="s">
        <v>21</v>
      </c>
      <c r="E6565">
        <v>98512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43271</v>
      </c>
      <c r="L6565" t="s">
        <v>26</v>
      </c>
      <c r="N6565" t="s">
        <v>24</v>
      </c>
    </row>
    <row r="6566" spans="1:14" x14ac:dyDescent="0.25">
      <c r="A6566" t="s">
        <v>3950</v>
      </c>
      <c r="B6566" t="s">
        <v>10181</v>
      </c>
      <c r="C6566" t="s">
        <v>246</v>
      </c>
      <c r="D6566" t="s">
        <v>21</v>
      </c>
      <c r="E6566">
        <v>98310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43271</v>
      </c>
      <c r="L6566" t="s">
        <v>26</v>
      </c>
      <c r="N6566" t="s">
        <v>24</v>
      </c>
    </row>
    <row r="6567" spans="1:14" x14ac:dyDescent="0.25">
      <c r="A6567" t="s">
        <v>5016</v>
      </c>
      <c r="B6567" t="s">
        <v>5017</v>
      </c>
      <c r="C6567" t="s">
        <v>529</v>
      </c>
      <c r="D6567" t="s">
        <v>21</v>
      </c>
      <c r="E6567">
        <v>98033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43271</v>
      </c>
      <c r="L6567" t="s">
        <v>26</v>
      </c>
      <c r="N6567" t="s">
        <v>24</v>
      </c>
    </row>
    <row r="6568" spans="1:14" x14ac:dyDescent="0.25">
      <c r="A6568" t="s">
        <v>10182</v>
      </c>
      <c r="B6568" t="s">
        <v>10183</v>
      </c>
      <c r="C6568" t="s">
        <v>529</v>
      </c>
      <c r="D6568" t="s">
        <v>21</v>
      </c>
      <c r="E6568">
        <v>98033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43271</v>
      </c>
      <c r="L6568" t="s">
        <v>26</v>
      </c>
      <c r="N6568" t="s">
        <v>24</v>
      </c>
    </row>
    <row r="6569" spans="1:14" x14ac:dyDescent="0.25">
      <c r="A6569" t="s">
        <v>2642</v>
      </c>
      <c r="B6569" t="s">
        <v>2643</v>
      </c>
      <c r="C6569" t="s">
        <v>1203</v>
      </c>
      <c r="D6569" t="s">
        <v>21</v>
      </c>
      <c r="E6569">
        <v>98059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43271</v>
      </c>
      <c r="L6569" t="s">
        <v>26</v>
      </c>
      <c r="N6569" t="s">
        <v>24</v>
      </c>
    </row>
    <row r="6570" spans="1:14" x14ac:dyDescent="0.25">
      <c r="A6570" t="s">
        <v>5020</v>
      </c>
      <c r="B6570" t="s">
        <v>5021</v>
      </c>
      <c r="C6570" t="s">
        <v>529</v>
      </c>
      <c r="D6570" t="s">
        <v>21</v>
      </c>
      <c r="E6570">
        <v>98033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43271</v>
      </c>
      <c r="L6570" t="s">
        <v>26</v>
      </c>
      <c r="N6570" t="s">
        <v>24</v>
      </c>
    </row>
    <row r="6571" spans="1:14" x14ac:dyDescent="0.25">
      <c r="A6571" t="s">
        <v>4046</v>
      </c>
      <c r="B6571" t="s">
        <v>4047</v>
      </c>
      <c r="C6571" t="s">
        <v>3762</v>
      </c>
      <c r="D6571" t="s">
        <v>21</v>
      </c>
      <c r="E6571">
        <v>98512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43271</v>
      </c>
      <c r="L6571" t="s">
        <v>26</v>
      </c>
      <c r="N6571" t="s">
        <v>24</v>
      </c>
    </row>
    <row r="6572" spans="1:14" x14ac:dyDescent="0.25">
      <c r="A6572" t="s">
        <v>3087</v>
      </c>
      <c r="B6572" t="s">
        <v>3088</v>
      </c>
      <c r="C6572" t="s">
        <v>529</v>
      </c>
      <c r="D6572" t="s">
        <v>21</v>
      </c>
      <c r="E6572">
        <v>98034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43271</v>
      </c>
      <c r="L6572" t="s">
        <v>26</v>
      </c>
      <c r="N6572" t="s">
        <v>24</v>
      </c>
    </row>
    <row r="6573" spans="1:14" x14ac:dyDescent="0.25">
      <c r="A6573" t="s">
        <v>994</v>
      </c>
      <c r="B6573" t="s">
        <v>5193</v>
      </c>
      <c r="C6573" t="s">
        <v>246</v>
      </c>
      <c r="D6573" t="s">
        <v>21</v>
      </c>
      <c r="E6573">
        <v>98312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43271</v>
      </c>
      <c r="L6573" t="s">
        <v>26</v>
      </c>
      <c r="N6573" t="s">
        <v>24</v>
      </c>
    </row>
    <row r="6574" spans="1:14" x14ac:dyDescent="0.25">
      <c r="A6574" t="s">
        <v>2558</v>
      </c>
      <c r="B6574" t="s">
        <v>7904</v>
      </c>
      <c r="C6574" t="s">
        <v>573</v>
      </c>
      <c r="D6574" t="s">
        <v>21</v>
      </c>
      <c r="E6574">
        <v>98579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43271</v>
      </c>
      <c r="L6574" t="s">
        <v>26</v>
      </c>
      <c r="N6574" t="s">
        <v>24</v>
      </c>
    </row>
    <row r="6575" spans="1:14" x14ac:dyDescent="0.25">
      <c r="A6575" t="s">
        <v>4309</v>
      </c>
      <c r="B6575" t="s">
        <v>2561</v>
      </c>
      <c r="C6575" t="s">
        <v>1203</v>
      </c>
      <c r="D6575" t="s">
        <v>21</v>
      </c>
      <c r="E6575">
        <v>98059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43271</v>
      </c>
      <c r="L6575" t="s">
        <v>26</v>
      </c>
      <c r="N6575" t="s">
        <v>24</v>
      </c>
    </row>
    <row r="6576" spans="1:14" x14ac:dyDescent="0.25">
      <c r="A6576" t="s">
        <v>994</v>
      </c>
      <c r="B6576" t="s">
        <v>2446</v>
      </c>
      <c r="C6576" t="s">
        <v>34</v>
      </c>
      <c r="D6576" t="s">
        <v>21</v>
      </c>
      <c r="E6576">
        <v>98682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43271</v>
      </c>
      <c r="L6576" t="s">
        <v>26</v>
      </c>
      <c r="N6576" t="s">
        <v>24</v>
      </c>
    </row>
    <row r="6577" spans="1:14" x14ac:dyDescent="0.25">
      <c r="A6577" t="s">
        <v>10184</v>
      </c>
      <c r="B6577" t="s">
        <v>10185</v>
      </c>
      <c r="C6577" t="s">
        <v>886</v>
      </c>
      <c r="D6577" t="s">
        <v>21</v>
      </c>
      <c r="E6577">
        <v>98223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43271</v>
      </c>
      <c r="L6577" t="s">
        <v>26</v>
      </c>
      <c r="N6577" t="s">
        <v>24</v>
      </c>
    </row>
    <row r="6578" spans="1:14" x14ac:dyDescent="0.25">
      <c r="A6578" t="s">
        <v>3684</v>
      </c>
      <c r="B6578" t="s">
        <v>3685</v>
      </c>
      <c r="C6578" t="s">
        <v>529</v>
      </c>
      <c r="D6578" t="s">
        <v>21</v>
      </c>
      <c r="E6578">
        <v>98033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43271</v>
      </c>
      <c r="L6578" t="s">
        <v>26</v>
      </c>
      <c r="N6578" t="s">
        <v>24</v>
      </c>
    </row>
    <row r="6579" spans="1:14" x14ac:dyDescent="0.25">
      <c r="A6579" t="s">
        <v>413</v>
      </c>
      <c r="B6579" t="s">
        <v>3019</v>
      </c>
      <c r="C6579" t="s">
        <v>529</v>
      </c>
      <c r="D6579" t="s">
        <v>21</v>
      </c>
      <c r="E6579">
        <v>98034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43271</v>
      </c>
      <c r="L6579" t="s">
        <v>26</v>
      </c>
      <c r="N6579" t="s">
        <v>24</v>
      </c>
    </row>
    <row r="6580" spans="1:14" x14ac:dyDescent="0.25">
      <c r="A6580" t="s">
        <v>10186</v>
      </c>
      <c r="B6580" t="s">
        <v>10187</v>
      </c>
      <c r="C6580" t="s">
        <v>286</v>
      </c>
      <c r="D6580" t="s">
        <v>21</v>
      </c>
      <c r="E6580">
        <v>98516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43271</v>
      </c>
      <c r="L6580" t="s">
        <v>26</v>
      </c>
      <c r="N6580" t="s">
        <v>24</v>
      </c>
    </row>
    <row r="6581" spans="1:14" x14ac:dyDescent="0.25">
      <c r="A6581" t="s">
        <v>3770</v>
      </c>
      <c r="B6581" t="s">
        <v>5027</v>
      </c>
      <c r="C6581" t="s">
        <v>529</v>
      </c>
      <c r="D6581" t="s">
        <v>21</v>
      </c>
      <c r="E6581">
        <v>98033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43271</v>
      </c>
      <c r="L6581" t="s">
        <v>26</v>
      </c>
      <c r="N6581" t="s">
        <v>24</v>
      </c>
    </row>
    <row r="6582" spans="1:14" x14ac:dyDescent="0.25">
      <c r="A6582" t="s">
        <v>5718</v>
      </c>
      <c r="B6582" t="s">
        <v>5719</v>
      </c>
      <c r="C6582" t="s">
        <v>1018</v>
      </c>
      <c r="D6582" t="s">
        <v>21</v>
      </c>
      <c r="E6582">
        <v>98531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43271</v>
      </c>
      <c r="L6582" t="s">
        <v>26</v>
      </c>
      <c r="N6582" t="s">
        <v>24</v>
      </c>
    </row>
    <row r="6583" spans="1:14" x14ac:dyDescent="0.25">
      <c r="A6583" t="s">
        <v>356</v>
      </c>
      <c r="B6583" t="s">
        <v>5977</v>
      </c>
      <c r="C6583" t="s">
        <v>3835</v>
      </c>
      <c r="D6583" t="s">
        <v>21</v>
      </c>
      <c r="E6583">
        <v>98045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43271</v>
      </c>
      <c r="L6583" t="s">
        <v>26</v>
      </c>
      <c r="N6583" t="s">
        <v>24</v>
      </c>
    </row>
    <row r="6584" spans="1:14" x14ac:dyDescent="0.25">
      <c r="A6584" t="s">
        <v>3774</v>
      </c>
      <c r="B6584" t="s">
        <v>3775</v>
      </c>
      <c r="C6584" t="s">
        <v>492</v>
      </c>
      <c r="D6584" t="s">
        <v>21</v>
      </c>
      <c r="E6584">
        <v>98503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43271</v>
      </c>
      <c r="L6584" t="s">
        <v>26</v>
      </c>
      <c r="N6584" t="s">
        <v>24</v>
      </c>
    </row>
    <row r="6585" spans="1:14" x14ac:dyDescent="0.25">
      <c r="A6585" t="s">
        <v>5978</v>
      </c>
      <c r="B6585" t="s">
        <v>10188</v>
      </c>
      <c r="C6585" t="s">
        <v>20</v>
      </c>
      <c r="D6585" t="s">
        <v>21</v>
      </c>
      <c r="E6585">
        <v>98118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43271</v>
      </c>
      <c r="L6585" t="s">
        <v>26</v>
      </c>
      <c r="N6585" t="s">
        <v>24</v>
      </c>
    </row>
    <row r="6586" spans="1:14" x14ac:dyDescent="0.25">
      <c r="A6586" t="s">
        <v>3779</v>
      </c>
      <c r="B6586" t="s">
        <v>3780</v>
      </c>
      <c r="C6586" t="s">
        <v>3762</v>
      </c>
      <c r="D6586" t="s">
        <v>21</v>
      </c>
      <c r="E6586">
        <v>98501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43271</v>
      </c>
      <c r="L6586" t="s">
        <v>26</v>
      </c>
      <c r="N6586" t="s">
        <v>24</v>
      </c>
    </row>
    <row r="6587" spans="1:14" x14ac:dyDescent="0.25">
      <c r="A6587" t="s">
        <v>7092</v>
      </c>
      <c r="B6587" t="s">
        <v>7093</v>
      </c>
      <c r="C6587" t="s">
        <v>3459</v>
      </c>
      <c r="D6587" t="s">
        <v>21</v>
      </c>
      <c r="E6587">
        <v>99328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43271</v>
      </c>
      <c r="L6587" t="s">
        <v>26</v>
      </c>
      <c r="N6587" t="s">
        <v>24</v>
      </c>
    </row>
    <row r="6588" spans="1:14" x14ac:dyDescent="0.25">
      <c r="A6588" t="s">
        <v>5729</v>
      </c>
      <c r="B6588" t="s">
        <v>5730</v>
      </c>
      <c r="C6588" t="s">
        <v>1018</v>
      </c>
      <c r="D6588" t="s">
        <v>21</v>
      </c>
      <c r="E6588">
        <v>98531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43271</v>
      </c>
      <c r="L6588" t="s">
        <v>26</v>
      </c>
      <c r="N6588" t="s">
        <v>24</v>
      </c>
    </row>
    <row r="6589" spans="1:14" x14ac:dyDescent="0.25">
      <c r="A6589" t="s">
        <v>7912</v>
      </c>
      <c r="B6589" t="s">
        <v>7913</v>
      </c>
      <c r="C6589" t="s">
        <v>573</v>
      </c>
      <c r="D6589" t="s">
        <v>21</v>
      </c>
      <c r="E6589">
        <v>98579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43271</v>
      </c>
      <c r="L6589" t="s">
        <v>26</v>
      </c>
      <c r="N6589" t="s">
        <v>24</v>
      </c>
    </row>
    <row r="6590" spans="1:14" x14ac:dyDescent="0.25">
      <c r="A6590" t="s">
        <v>10189</v>
      </c>
      <c r="B6590" t="s">
        <v>330</v>
      </c>
      <c r="C6590" t="s">
        <v>331</v>
      </c>
      <c r="D6590" t="s">
        <v>21</v>
      </c>
      <c r="E6590">
        <v>98596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43271</v>
      </c>
      <c r="L6590" t="s">
        <v>26</v>
      </c>
      <c r="N6590" t="s">
        <v>24</v>
      </c>
    </row>
    <row r="6591" spans="1:14" x14ac:dyDescent="0.25">
      <c r="A6591" t="s">
        <v>1042</v>
      </c>
      <c r="B6591" t="s">
        <v>1043</v>
      </c>
      <c r="C6591" t="s">
        <v>492</v>
      </c>
      <c r="D6591" t="s">
        <v>21</v>
      </c>
      <c r="E6591">
        <v>98503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43271</v>
      </c>
      <c r="L6591" t="s">
        <v>26</v>
      </c>
      <c r="N6591" t="s">
        <v>24</v>
      </c>
    </row>
    <row r="6592" spans="1:14" x14ac:dyDescent="0.25">
      <c r="A6592" t="s">
        <v>685</v>
      </c>
      <c r="B6592" t="s">
        <v>3503</v>
      </c>
      <c r="C6592" t="s">
        <v>660</v>
      </c>
      <c r="D6592" t="s">
        <v>21</v>
      </c>
      <c r="E6592">
        <v>98383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43271</v>
      </c>
      <c r="L6592" t="s">
        <v>26</v>
      </c>
      <c r="N6592" t="s">
        <v>24</v>
      </c>
    </row>
    <row r="6593" spans="1:14" x14ac:dyDescent="0.25">
      <c r="A6593" t="s">
        <v>4150</v>
      </c>
      <c r="B6593" t="s">
        <v>4151</v>
      </c>
      <c r="C6593" t="s">
        <v>3762</v>
      </c>
      <c r="D6593" t="s">
        <v>21</v>
      </c>
      <c r="E6593">
        <v>98512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43271</v>
      </c>
      <c r="L6593" t="s">
        <v>26</v>
      </c>
      <c r="N6593" t="s">
        <v>24</v>
      </c>
    </row>
    <row r="6594" spans="1:14" x14ac:dyDescent="0.25">
      <c r="A6594" t="s">
        <v>1188</v>
      </c>
      <c r="B6594" t="s">
        <v>4783</v>
      </c>
      <c r="C6594" t="s">
        <v>529</v>
      </c>
      <c r="D6594" t="s">
        <v>21</v>
      </c>
      <c r="E6594">
        <v>98033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43271</v>
      </c>
      <c r="L6594" t="s">
        <v>26</v>
      </c>
      <c r="N6594" t="s">
        <v>24</v>
      </c>
    </row>
    <row r="6595" spans="1:14" x14ac:dyDescent="0.25">
      <c r="A6595" t="s">
        <v>7668</v>
      </c>
      <c r="B6595" t="s">
        <v>7669</v>
      </c>
      <c r="C6595" t="s">
        <v>3494</v>
      </c>
      <c r="D6595" t="s">
        <v>21</v>
      </c>
      <c r="E6595">
        <v>99347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43271</v>
      </c>
      <c r="L6595" t="s">
        <v>26</v>
      </c>
      <c r="N6595" t="s">
        <v>24</v>
      </c>
    </row>
    <row r="6596" spans="1:14" x14ac:dyDescent="0.25">
      <c r="A6596" t="s">
        <v>2548</v>
      </c>
      <c r="B6596" t="s">
        <v>1012</v>
      </c>
      <c r="C6596" t="s">
        <v>135</v>
      </c>
      <c r="D6596" t="s">
        <v>21</v>
      </c>
      <c r="E6596">
        <v>99323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43271</v>
      </c>
      <c r="L6596" t="s">
        <v>26</v>
      </c>
      <c r="N6596" t="s">
        <v>24</v>
      </c>
    </row>
    <row r="6597" spans="1:14" x14ac:dyDescent="0.25">
      <c r="A6597" t="s">
        <v>4944</v>
      </c>
      <c r="B6597" t="s">
        <v>10190</v>
      </c>
      <c r="C6597" t="s">
        <v>246</v>
      </c>
      <c r="D6597" t="s">
        <v>21</v>
      </c>
      <c r="E6597">
        <v>98311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43271</v>
      </c>
      <c r="L6597" t="s">
        <v>26</v>
      </c>
      <c r="N6597" t="s">
        <v>24</v>
      </c>
    </row>
    <row r="6598" spans="1:14" x14ac:dyDescent="0.25">
      <c r="A6598" t="s">
        <v>10191</v>
      </c>
      <c r="B6598" t="s">
        <v>10192</v>
      </c>
      <c r="C6598" t="s">
        <v>286</v>
      </c>
      <c r="D6598" t="s">
        <v>21</v>
      </c>
      <c r="E6598">
        <v>98516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43271</v>
      </c>
      <c r="L6598" t="s">
        <v>26</v>
      </c>
      <c r="N6598" t="s">
        <v>24</v>
      </c>
    </row>
    <row r="6599" spans="1:14" x14ac:dyDescent="0.25">
      <c r="A6599" t="s">
        <v>490</v>
      </c>
      <c r="B6599" t="s">
        <v>491</v>
      </c>
      <c r="C6599" t="s">
        <v>492</v>
      </c>
      <c r="D6599" t="s">
        <v>21</v>
      </c>
      <c r="E6599">
        <v>98503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43271</v>
      </c>
      <c r="L6599" t="s">
        <v>26</v>
      </c>
      <c r="N6599" t="s">
        <v>24</v>
      </c>
    </row>
    <row r="6600" spans="1:14" x14ac:dyDescent="0.25">
      <c r="A6600" t="s">
        <v>3482</v>
      </c>
      <c r="B6600" t="s">
        <v>3483</v>
      </c>
      <c r="C6600" t="s">
        <v>660</v>
      </c>
      <c r="D6600" t="s">
        <v>21</v>
      </c>
      <c r="E6600">
        <v>98383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43270</v>
      </c>
      <c r="L6600" t="s">
        <v>26</v>
      </c>
      <c r="N6600" t="s">
        <v>24</v>
      </c>
    </row>
    <row r="6601" spans="1:14" x14ac:dyDescent="0.25">
      <c r="A6601" t="s">
        <v>4870</v>
      </c>
      <c r="B6601" t="s">
        <v>4871</v>
      </c>
      <c r="C6601" t="s">
        <v>246</v>
      </c>
      <c r="D6601" t="s">
        <v>21</v>
      </c>
      <c r="E6601">
        <v>98312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43270</v>
      </c>
      <c r="L6601" t="s">
        <v>26</v>
      </c>
      <c r="N6601" t="s">
        <v>24</v>
      </c>
    </row>
    <row r="6602" spans="1:14" x14ac:dyDescent="0.25">
      <c r="A6602" t="s">
        <v>3155</v>
      </c>
      <c r="B6602" t="s">
        <v>3156</v>
      </c>
      <c r="C6602" t="s">
        <v>34</v>
      </c>
      <c r="D6602" t="s">
        <v>21</v>
      </c>
      <c r="E6602">
        <v>98684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43270</v>
      </c>
      <c r="L6602" t="s">
        <v>26</v>
      </c>
      <c r="N6602" t="s">
        <v>24</v>
      </c>
    </row>
    <row r="6603" spans="1:14" x14ac:dyDescent="0.25">
      <c r="A6603" t="s">
        <v>5179</v>
      </c>
      <c r="B6603" t="s">
        <v>5180</v>
      </c>
      <c r="C6603" t="s">
        <v>246</v>
      </c>
      <c r="D6603" t="s">
        <v>21</v>
      </c>
      <c r="E6603">
        <v>98311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43270</v>
      </c>
      <c r="L6603" t="s">
        <v>26</v>
      </c>
      <c r="N6603" t="s">
        <v>24</v>
      </c>
    </row>
    <row r="6604" spans="1:14" x14ac:dyDescent="0.25">
      <c r="A6604" t="s">
        <v>4304</v>
      </c>
      <c r="B6604" t="s">
        <v>4305</v>
      </c>
      <c r="C6604" t="s">
        <v>246</v>
      </c>
      <c r="D6604" t="s">
        <v>21</v>
      </c>
      <c r="E6604">
        <v>98337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43270</v>
      </c>
      <c r="L6604" t="s">
        <v>26</v>
      </c>
      <c r="N6604" t="s">
        <v>24</v>
      </c>
    </row>
    <row r="6605" spans="1:14" x14ac:dyDescent="0.25">
      <c r="A6605" t="s">
        <v>3666</v>
      </c>
      <c r="B6605" t="s">
        <v>3667</v>
      </c>
      <c r="C6605" t="s">
        <v>529</v>
      </c>
      <c r="D6605" t="s">
        <v>21</v>
      </c>
      <c r="E6605">
        <v>98033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43270</v>
      </c>
      <c r="L6605" t="s">
        <v>26</v>
      </c>
      <c r="N6605" t="s">
        <v>24</v>
      </c>
    </row>
    <row r="6606" spans="1:14" x14ac:dyDescent="0.25">
      <c r="A6606" t="s">
        <v>4963</v>
      </c>
      <c r="B6606" t="s">
        <v>4964</v>
      </c>
      <c r="C6606" t="s">
        <v>529</v>
      </c>
      <c r="D6606" t="s">
        <v>21</v>
      </c>
      <c r="E6606">
        <v>98034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43270</v>
      </c>
      <c r="L6606" t="s">
        <v>26</v>
      </c>
      <c r="N6606" t="s">
        <v>24</v>
      </c>
    </row>
    <row r="6607" spans="1:14" x14ac:dyDescent="0.25">
      <c r="A6607" t="s">
        <v>4697</v>
      </c>
      <c r="B6607" t="s">
        <v>4698</v>
      </c>
      <c r="C6607" t="s">
        <v>529</v>
      </c>
      <c r="D6607" t="s">
        <v>21</v>
      </c>
      <c r="E6607">
        <v>98034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43270</v>
      </c>
      <c r="L6607" t="s">
        <v>26</v>
      </c>
      <c r="N6607" t="s">
        <v>24</v>
      </c>
    </row>
    <row r="6608" spans="1:14" x14ac:dyDescent="0.25">
      <c r="A6608" t="s">
        <v>2978</v>
      </c>
      <c r="B6608" t="s">
        <v>2979</v>
      </c>
      <c r="C6608" t="s">
        <v>34</v>
      </c>
      <c r="D6608" t="s">
        <v>21</v>
      </c>
      <c r="E6608">
        <v>98684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43270</v>
      </c>
      <c r="L6608" t="s">
        <v>26</v>
      </c>
      <c r="N6608" t="s">
        <v>24</v>
      </c>
    </row>
    <row r="6609" spans="1:14" x14ac:dyDescent="0.25">
      <c r="A6609" t="s">
        <v>7209</v>
      </c>
      <c r="B6609" t="s">
        <v>7210</v>
      </c>
      <c r="C6609" t="s">
        <v>529</v>
      </c>
      <c r="D6609" t="s">
        <v>21</v>
      </c>
      <c r="E6609">
        <v>98034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43270</v>
      </c>
      <c r="L6609" t="s">
        <v>26</v>
      </c>
      <c r="N6609" t="s">
        <v>24</v>
      </c>
    </row>
    <row r="6610" spans="1:14" x14ac:dyDescent="0.25">
      <c r="A6610" t="s">
        <v>2984</v>
      </c>
      <c r="B6610" t="s">
        <v>2985</v>
      </c>
      <c r="C6610" t="s">
        <v>529</v>
      </c>
      <c r="D6610" t="s">
        <v>21</v>
      </c>
      <c r="E6610">
        <v>98034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43270</v>
      </c>
      <c r="L6610" t="s">
        <v>26</v>
      </c>
      <c r="N6610" t="s">
        <v>24</v>
      </c>
    </row>
    <row r="6611" spans="1:14" x14ac:dyDescent="0.25">
      <c r="A6611" t="s">
        <v>10193</v>
      </c>
      <c r="B6611" t="s">
        <v>10194</v>
      </c>
      <c r="C6611" t="s">
        <v>660</v>
      </c>
      <c r="D6611" t="s">
        <v>21</v>
      </c>
      <c r="E6611">
        <v>98383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43270</v>
      </c>
      <c r="L6611" t="s">
        <v>26</v>
      </c>
      <c r="N6611" t="s">
        <v>24</v>
      </c>
    </row>
    <row r="6612" spans="1:14" x14ac:dyDescent="0.25">
      <c r="A6612" t="s">
        <v>5187</v>
      </c>
      <c r="B6612" t="s">
        <v>5188</v>
      </c>
      <c r="C6612" t="s">
        <v>246</v>
      </c>
      <c r="D6612" t="s">
        <v>21</v>
      </c>
      <c r="E6612">
        <v>98310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43270</v>
      </c>
      <c r="L6612" t="s">
        <v>26</v>
      </c>
      <c r="N6612" t="s">
        <v>24</v>
      </c>
    </row>
    <row r="6613" spans="1:14" x14ac:dyDescent="0.25">
      <c r="A6613" t="s">
        <v>5189</v>
      </c>
      <c r="B6613" t="s">
        <v>5190</v>
      </c>
      <c r="C6613" t="s">
        <v>246</v>
      </c>
      <c r="D6613" t="s">
        <v>21</v>
      </c>
      <c r="E6613">
        <v>98310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43270</v>
      </c>
      <c r="L6613" t="s">
        <v>26</v>
      </c>
      <c r="N6613" t="s">
        <v>24</v>
      </c>
    </row>
    <row r="6614" spans="1:14" x14ac:dyDescent="0.25">
      <c r="A6614" t="s">
        <v>111</v>
      </c>
      <c r="B6614" t="s">
        <v>4766</v>
      </c>
      <c r="C6614" t="s">
        <v>529</v>
      </c>
      <c r="D6614" t="s">
        <v>21</v>
      </c>
      <c r="E6614">
        <v>98033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43270</v>
      </c>
      <c r="L6614" t="s">
        <v>26</v>
      </c>
      <c r="N6614" t="s">
        <v>24</v>
      </c>
    </row>
    <row r="6615" spans="1:14" x14ac:dyDescent="0.25">
      <c r="A6615" t="s">
        <v>1589</v>
      </c>
      <c r="B6615" t="s">
        <v>10195</v>
      </c>
      <c r="C6615" t="s">
        <v>660</v>
      </c>
      <c r="D6615" t="s">
        <v>21</v>
      </c>
      <c r="E6615">
        <v>98383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43270</v>
      </c>
      <c r="L6615" t="s">
        <v>26</v>
      </c>
      <c r="N6615" t="s">
        <v>24</v>
      </c>
    </row>
    <row r="6616" spans="1:14" x14ac:dyDescent="0.25">
      <c r="A6616" t="s">
        <v>8373</v>
      </c>
      <c r="B6616" t="s">
        <v>8374</v>
      </c>
      <c r="C6616" t="s">
        <v>84</v>
      </c>
      <c r="D6616" t="s">
        <v>21</v>
      </c>
      <c r="E6616">
        <v>98926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43270</v>
      </c>
      <c r="L6616" t="s">
        <v>26</v>
      </c>
      <c r="N6616" t="s">
        <v>24</v>
      </c>
    </row>
    <row r="6617" spans="1:14" x14ac:dyDescent="0.25">
      <c r="A6617" t="s">
        <v>3682</v>
      </c>
      <c r="B6617" t="s">
        <v>3683</v>
      </c>
      <c r="C6617" t="s">
        <v>529</v>
      </c>
      <c r="D6617" t="s">
        <v>21</v>
      </c>
      <c r="E6617">
        <v>98034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43270</v>
      </c>
      <c r="L6617" t="s">
        <v>26</v>
      </c>
      <c r="N6617" t="s">
        <v>24</v>
      </c>
    </row>
    <row r="6618" spans="1:14" x14ac:dyDescent="0.25">
      <c r="A6618" t="s">
        <v>6132</v>
      </c>
      <c r="B6618" t="s">
        <v>6133</v>
      </c>
      <c r="C6618" t="s">
        <v>1498</v>
      </c>
      <c r="D6618" t="s">
        <v>21</v>
      </c>
      <c r="E6618">
        <v>98335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43270</v>
      </c>
      <c r="L6618" t="s">
        <v>26</v>
      </c>
      <c r="N6618" t="s">
        <v>24</v>
      </c>
    </row>
    <row r="6619" spans="1:14" x14ac:dyDescent="0.25">
      <c r="A6619" t="s">
        <v>5204</v>
      </c>
      <c r="B6619" t="s">
        <v>5205</v>
      </c>
      <c r="C6619" t="s">
        <v>246</v>
      </c>
      <c r="D6619" t="s">
        <v>21</v>
      </c>
      <c r="E6619">
        <v>98312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43270</v>
      </c>
      <c r="L6619" t="s">
        <v>26</v>
      </c>
      <c r="N6619" t="s">
        <v>24</v>
      </c>
    </row>
    <row r="6620" spans="1:14" x14ac:dyDescent="0.25">
      <c r="A6620" t="s">
        <v>583</v>
      </c>
      <c r="B6620" t="s">
        <v>10196</v>
      </c>
      <c r="C6620" t="s">
        <v>660</v>
      </c>
      <c r="D6620" t="s">
        <v>21</v>
      </c>
      <c r="E6620">
        <v>98383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43270</v>
      </c>
      <c r="L6620" t="s">
        <v>26</v>
      </c>
      <c r="N6620" t="s">
        <v>24</v>
      </c>
    </row>
    <row r="6621" spans="1:14" x14ac:dyDescent="0.25">
      <c r="A6621" t="s">
        <v>138</v>
      </c>
      <c r="B6621" t="s">
        <v>4551</v>
      </c>
      <c r="C6621" t="s">
        <v>473</v>
      </c>
      <c r="D6621" t="s">
        <v>21</v>
      </c>
      <c r="E6621">
        <v>98937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43270</v>
      </c>
      <c r="L6621" t="s">
        <v>26</v>
      </c>
      <c r="N6621" t="s">
        <v>24</v>
      </c>
    </row>
    <row r="6622" spans="1:14" x14ac:dyDescent="0.25">
      <c r="A6622" t="s">
        <v>6949</v>
      </c>
      <c r="B6622" t="s">
        <v>6950</v>
      </c>
      <c r="C6622" t="s">
        <v>529</v>
      </c>
      <c r="D6622" t="s">
        <v>21</v>
      </c>
      <c r="E6622">
        <v>98034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43270</v>
      </c>
      <c r="L6622" t="s">
        <v>26</v>
      </c>
      <c r="N6622" t="s">
        <v>24</v>
      </c>
    </row>
    <row r="6623" spans="1:14" x14ac:dyDescent="0.25">
      <c r="A6623" t="s">
        <v>7655</v>
      </c>
      <c r="B6623" t="s">
        <v>7656</v>
      </c>
      <c r="C6623" t="s">
        <v>3494</v>
      </c>
      <c r="D6623" t="s">
        <v>21</v>
      </c>
      <c r="E6623">
        <v>99347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43270</v>
      </c>
      <c r="L6623" t="s">
        <v>26</v>
      </c>
      <c r="N6623" t="s">
        <v>24</v>
      </c>
    </row>
    <row r="6624" spans="1:14" x14ac:dyDescent="0.25">
      <c r="A6624" t="s">
        <v>10197</v>
      </c>
      <c r="B6624" t="s">
        <v>10198</v>
      </c>
      <c r="C6624" t="s">
        <v>246</v>
      </c>
      <c r="D6624" t="s">
        <v>21</v>
      </c>
      <c r="E6624">
        <v>98310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43270</v>
      </c>
      <c r="L6624" t="s">
        <v>26</v>
      </c>
      <c r="N6624" t="s">
        <v>24</v>
      </c>
    </row>
    <row r="6625" spans="1:14" x14ac:dyDescent="0.25">
      <c r="A6625" t="s">
        <v>4332</v>
      </c>
      <c r="B6625" t="s">
        <v>4333</v>
      </c>
      <c r="C6625" t="s">
        <v>246</v>
      </c>
      <c r="D6625" t="s">
        <v>21</v>
      </c>
      <c r="E6625">
        <v>98337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43270</v>
      </c>
      <c r="L6625" t="s">
        <v>26</v>
      </c>
      <c r="N6625" t="s">
        <v>24</v>
      </c>
    </row>
    <row r="6626" spans="1:14" x14ac:dyDescent="0.25">
      <c r="A6626" t="s">
        <v>4930</v>
      </c>
      <c r="B6626" t="s">
        <v>4931</v>
      </c>
      <c r="C6626" t="s">
        <v>3598</v>
      </c>
      <c r="D6626" t="s">
        <v>21</v>
      </c>
      <c r="E6626">
        <v>98349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43270</v>
      </c>
      <c r="L6626" t="s">
        <v>26</v>
      </c>
      <c r="N6626" t="s">
        <v>24</v>
      </c>
    </row>
    <row r="6627" spans="1:14" x14ac:dyDescent="0.25">
      <c r="A6627" t="s">
        <v>3888</v>
      </c>
      <c r="B6627" t="s">
        <v>7664</v>
      </c>
      <c r="C6627" t="s">
        <v>3494</v>
      </c>
      <c r="D6627" t="s">
        <v>21</v>
      </c>
      <c r="E6627">
        <v>99347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43270</v>
      </c>
      <c r="L6627" t="s">
        <v>26</v>
      </c>
      <c r="N6627" t="s">
        <v>24</v>
      </c>
    </row>
    <row r="6628" spans="1:14" x14ac:dyDescent="0.25">
      <c r="A6628" t="s">
        <v>7387</v>
      </c>
      <c r="B6628" t="s">
        <v>7388</v>
      </c>
      <c r="C6628" t="s">
        <v>529</v>
      </c>
      <c r="D6628" t="s">
        <v>21</v>
      </c>
      <c r="E6628">
        <v>98033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43270</v>
      </c>
      <c r="L6628" t="s">
        <v>26</v>
      </c>
      <c r="N6628" t="s">
        <v>24</v>
      </c>
    </row>
    <row r="6629" spans="1:14" x14ac:dyDescent="0.25">
      <c r="A6629" t="s">
        <v>4337</v>
      </c>
      <c r="B6629" t="s">
        <v>4338</v>
      </c>
      <c r="C6629" t="s">
        <v>246</v>
      </c>
      <c r="D6629" t="s">
        <v>21</v>
      </c>
      <c r="E6629">
        <v>98312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43270</v>
      </c>
      <c r="L6629" t="s">
        <v>26</v>
      </c>
      <c r="N6629" t="s">
        <v>24</v>
      </c>
    </row>
    <row r="6630" spans="1:14" x14ac:dyDescent="0.25">
      <c r="A6630" t="s">
        <v>77</v>
      </c>
      <c r="B6630" t="s">
        <v>4339</v>
      </c>
      <c r="C6630" t="s">
        <v>246</v>
      </c>
      <c r="D6630" t="s">
        <v>21</v>
      </c>
      <c r="E6630">
        <v>98312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43270</v>
      </c>
      <c r="L6630" t="s">
        <v>26</v>
      </c>
      <c r="N6630" t="s">
        <v>24</v>
      </c>
    </row>
    <row r="6631" spans="1:14" x14ac:dyDescent="0.25">
      <c r="A6631" t="s">
        <v>8391</v>
      </c>
      <c r="B6631" t="s">
        <v>8392</v>
      </c>
      <c r="C6631" t="s">
        <v>84</v>
      </c>
      <c r="D6631" t="s">
        <v>21</v>
      </c>
      <c r="E6631">
        <v>98926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43270</v>
      </c>
      <c r="L6631" t="s">
        <v>26</v>
      </c>
      <c r="N6631" t="s">
        <v>24</v>
      </c>
    </row>
    <row r="6632" spans="1:14" x14ac:dyDescent="0.25">
      <c r="A6632" t="s">
        <v>1867</v>
      </c>
      <c r="B6632" t="s">
        <v>2250</v>
      </c>
      <c r="C6632" t="s">
        <v>246</v>
      </c>
      <c r="D6632" t="s">
        <v>21</v>
      </c>
      <c r="E6632">
        <v>98312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43270</v>
      </c>
      <c r="L6632" t="s">
        <v>26</v>
      </c>
      <c r="N6632" t="s">
        <v>24</v>
      </c>
    </row>
    <row r="6633" spans="1:14" x14ac:dyDescent="0.25">
      <c r="A6633" t="s">
        <v>3506</v>
      </c>
      <c r="B6633" t="s">
        <v>4559</v>
      </c>
      <c r="C6633" t="s">
        <v>473</v>
      </c>
      <c r="D6633" t="s">
        <v>21</v>
      </c>
      <c r="E6633">
        <v>98937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43270</v>
      </c>
      <c r="L6633" t="s">
        <v>26</v>
      </c>
      <c r="N6633" t="s">
        <v>24</v>
      </c>
    </row>
    <row r="6634" spans="1:14" x14ac:dyDescent="0.25">
      <c r="A6634" t="s">
        <v>10199</v>
      </c>
      <c r="B6634" t="s">
        <v>10200</v>
      </c>
      <c r="C6634" t="s">
        <v>660</v>
      </c>
      <c r="D6634" t="s">
        <v>21</v>
      </c>
      <c r="E6634">
        <v>98383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43270</v>
      </c>
      <c r="L6634" t="s">
        <v>26</v>
      </c>
      <c r="N6634" t="s">
        <v>24</v>
      </c>
    </row>
    <row r="6635" spans="1:14" x14ac:dyDescent="0.25">
      <c r="A6635" t="s">
        <v>4796</v>
      </c>
      <c r="B6635" t="s">
        <v>4797</v>
      </c>
      <c r="C6635" t="s">
        <v>377</v>
      </c>
      <c r="D6635" t="s">
        <v>21</v>
      </c>
      <c r="E6635">
        <v>98029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43269</v>
      </c>
      <c r="L6635" t="s">
        <v>26</v>
      </c>
      <c r="N6635" t="s">
        <v>24</v>
      </c>
    </row>
    <row r="6636" spans="1:14" x14ac:dyDescent="0.25">
      <c r="A6636" t="s">
        <v>4486</v>
      </c>
      <c r="B6636" t="s">
        <v>4487</v>
      </c>
      <c r="C6636" t="s">
        <v>151</v>
      </c>
      <c r="D6636" t="s">
        <v>21</v>
      </c>
      <c r="E6636">
        <v>98499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43269</v>
      </c>
      <c r="L6636" t="s">
        <v>26</v>
      </c>
      <c r="N6636" t="s">
        <v>24</v>
      </c>
    </row>
    <row r="6637" spans="1:14" x14ac:dyDescent="0.25">
      <c r="A6637" t="s">
        <v>4821</v>
      </c>
      <c r="B6637" t="s">
        <v>4822</v>
      </c>
      <c r="C6637" t="s">
        <v>151</v>
      </c>
      <c r="D6637" t="s">
        <v>21</v>
      </c>
      <c r="E6637">
        <v>98499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43269</v>
      </c>
      <c r="L6637" t="s">
        <v>26</v>
      </c>
      <c r="N6637" t="s">
        <v>24</v>
      </c>
    </row>
    <row r="6638" spans="1:14" x14ac:dyDescent="0.25">
      <c r="A6638" t="s">
        <v>10201</v>
      </c>
      <c r="B6638" t="s">
        <v>3383</v>
      </c>
      <c r="C6638" t="s">
        <v>236</v>
      </c>
      <c r="D6638" t="s">
        <v>21</v>
      </c>
      <c r="E6638">
        <v>98407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43269</v>
      </c>
      <c r="L6638" t="s">
        <v>26</v>
      </c>
      <c r="N6638" t="s">
        <v>24</v>
      </c>
    </row>
    <row r="6639" spans="1:14" x14ac:dyDescent="0.25">
      <c r="A6639" t="s">
        <v>10202</v>
      </c>
      <c r="B6639" t="s">
        <v>10203</v>
      </c>
      <c r="C6639" t="s">
        <v>236</v>
      </c>
      <c r="D6639" t="s">
        <v>21</v>
      </c>
      <c r="E6639">
        <v>98409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43269</v>
      </c>
      <c r="L6639" t="s">
        <v>26</v>
      </c>
      <c r="N6639" t="s">
        <v>24</v>
      </c>
    </row>
    <row r="6640" spans="1:14" x14ac:dyDescent="0.25">
      <c r="A6640" t="s">
        <v>4632</v>
      </c>
      <c r="B6640" t="s">
        <v>4633</v>
      </c>
      <c r="C6640" t="s">
        <v>151</v>
      </c>
      <c r="D6640" t="s">
        <v>21</v>
      </c>
      <c r="E6640">
        <v>98499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43269</v>
      </c>
      <c r="L6640" t="s">
        <v>26</v>
      </c>
      <c r="N6640" t="s">
        <v>24</v>
      </c>
    </row>
    <row r="6641" spans="1:14" x14ac:dyDescent="0.25">
      <c r="A6641" t="s">
        <v>4833</v>
      </c>
      <c r="B6641" t="s">
        <v>4834</v>
      </c>
      <c r="C6641" t="s">
        <v>209</v>
      </c>
      <c r="D6641" t="s">
        <v>21</v>
      </c>
      <c r="E6641">
        <v>98032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43269</v>
      </c>
      <c r="L6641" t="s">
        <v>26</v>
      </c>
      <c r="N6641" t="s">
        <v>24</v>
      </c>
    </row>
    <row r="6642" spans="1:14" x14ac:dyDescent="0.25">
      <c r="A6642" t="s">
        <v>503</v>
      </c>
      <c r="B6642" t="s">
        <v>990</v>
      </c>
      <c r="C6642" t="s">
        <v>991</v>
      </c>
      <c r="D6642" t="s">
        <v>21</v>
      </c>
      <c r="E6642">
        <v>98388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43269</v>
      </c>
      <c r="L6642" t="s">
        <v>26</v>
      </c>
      <c r="N6642" t="s">
        <v>24</v>
      </c>
    </row>
    <row r="6643" spans="1:14" x14ac:dyDescent="0.25">
      <c r="A6643" t="s">
        <v>6778</v>
      </c>
      <c r="B6643" t="s">
        <v>6779</v>
      </c>
      <c r="C6643" t="s">
        <v>151</v>
      </c>
      <c r="D6643" t="s">
        <v>21</v>
      </c>
      <c r="E6643">
        <v>98499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43269</v>
      </c>
      <c r="L6643" t="s">
        <v>26</v>
      </c>
      <c r="N6643" t="s">
        <v>24</v>
      </c>
    </row>
    <row r="6644" spans="1:14" x14ac:dyDescent="0.25">
      <c r="A6644" t="s">
        <v>503</v>
      </c>
      <c r="B6644" t="s">
        <v>6123</v>
      </c>
      <c r="C6644" t="s">
        <v>548</v>
      </c>
      <c r="D6644" t="s">
        <v>21</v>
      </c>
      <c r="E6644">
        <v>98584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43269</v>
      </c>
      <c r="L6644" t="s">
        <v>26</v>
      </c>
      <c r="N6644" t="s">
        <v>24</v>
      </c>
    </row>
    <row r="6645" spans="1:14" x14ac:dyDescent="0.25">
      <c r="A6645">
        <v>76</v>
      </c>
      <c r="B6645" t="s">
        <v>5970</v>
      </c>
      <c r="C6645" t="s">
        <v>20</v>
      </c>
      <c r="D6645" t="s">
        <v>21</v>
      </c>
      <c r="E6645">
        <v>98168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43269</v>
      </c>
      <c r="L6645" t="s">
        <v>26</v>
      </c>
      <c r="N6645" t="s">
        <v>24</v>
      </c>
    </row>
    <row r="6646" spans="1:14" x14ac:dyDescent="0.25">
      <c r="A6646" t="s">
        <v>10204</v>
      </c>
      <c r="B6646" t="s">
        <v>4641</v>
      </c>
      <c r="C6646" t="s">
        <v>236</v>
      </c>
      <c r="D6646" t="s">
        <v>21</v>
      </c>
      <c r="E6646">
        <v>98407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43269</v>
      </c>
      <c r="L6646" t="s">
        <v>26</v>
      </c>
      <c r="N6646" t="s">
        <v>24</v>
      </c>
    </row>
    <row r="6647" spans="1:14" x14ac:dyDescent="0.25">
      <c r="A6647" t="s">
        <v>1124</v>
      </c>
      <c r="B6647" t="s">
        <v>1125</v>
      </c>
      <c r="C6647" t="s">
        <v>473</v>
      </c>
      <c r="D6647" t="s">
        <v>21</v>
      </c>
      <c r="E6647">
        <v>98937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43269</v>
      </c>
      <c r="L6647" t="s">
        <v>26</v>
      </c>
      <c r="N6647" t="s">
        <v>24</v>
      </c>
    </row>
    <row r="6648" spans="1:14" x14ac:dyDescent="0.25">
      <c r="A6648" t="s">
        <v>10205</v>
      </c>
      <c r="B6648" t="s">
        <v>4328</v>
      </c>
      <c r="C6648" t="s">
        <v>296</v>
      </c>
      <c r="D6648" t="s">
        <v>21</v>
      </c>
      <c r="E6648">
        <v>98366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43269</v>
      </c>
      <c r="L6648" t="s">
        <v>26</v>
      </c>
      <c r="N6648" t="s">
        <v>24</v>
      </c>
    </row>
    <row r="6649" spans="1:14" x14ac:dyDescent="0.25">
      <c r="A6649" t="s">
        <v>4901</v>
      </c>
      <c r="B6649" t="s">
        <v>4902</v>
      </c>
      <c r="C6649" t="s">
        <v>3598</v>
      </c>
      <c r="D6649" t="s">
        <v>21</v>
      </c>
      <c r="E6649">
        <v>98349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43269</v>
      </c>
      <c r="L6649" t="s">
        <v>26</v>
      </c>
      <c r="N6649" t="s">
        <v>24</v>
      </c>
    </row>
    <row r="6650" spans="1:14" x14ac:dyDescent="0.25">
      <c r="A6650" t="s">
        <v>2652</v>
      </c>
      <c r="B6650" t="s">
        <v>10206</v>
      </c>
      <c r="C6650" t="s">
        <v>151</v>
      </c>
      <c r="D6650" t="s">
        <v>21</v>
      </c>
      <c r="E6650">
        <v>98439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43269</v>
      </c>
      <c r="L6650" t="s">
        <v>26</v>
      </c>
      <c r="N6650" t="s">
        <v>24</v>
      </c>
    </row>
    <row r="6651" spans="1:14" x14ac:dyDescent="0.25">
      <c r="A6651" t="s">
        <v>1333</v>
      </c>
      <c r="B6651" t="s">
        <v>1640</v>
      </c>
      <c r="C6651" t="s">
        <v>632</v>
      </c>
      <c r="D6651" t="s">
        <v>21</v>
      </c>
      <c r="E6651">
        <v>98037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43269</v>
      </c>
      <c r="L6651" t="s">
        <v>26</v>
      </c>
      <c r="N6651" t="s">
        <v>24</v>
      </c>
    </row>
    <row r="6652" spans="1:14" x14ac:dyDescent="0.25">
      <c r="A6652" t="s">
        <v>1002</v>
      </c>
      <c r="B6652" t="s">
        <v>1003</v>
      </c>
      <c r="C6652" t="s">
        <v>991</v>
      </c>
      <c r="D6652" t="s">
        <v>21</v>
      </c>
      <c r="E6652">
        <v>98388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43269</v>
      </c>
      <c r="L6652" t="s">
        <v>26</v>
      </c>
      <c r="N6652" t="s">
        <v>24</v>
      </c>
    </row>
    <row r="6653" spans="1:14" x14ac:dyDescent="0.25">
      <c r="A6653" t="s">
        <v>2371</v>
      </c>
      <c r="B6653" t="s">
        <v>7167</v>
      </c>
      <c r="C6653" t="s">
        <v>29</v>
      </c>
      <c r="D6653" t="s">
        <v>21</v>
      </c>
      <c r="E6653">
        <v>98801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43269</v>
      </c>
      <c r="L6653" t="s">
        <v>26</v>
      </c>
      <c r="N6653" t="s">
        <v>24</v>
      </c>
    </row>
    <row r="6654" spans="1:14" x14ac:dyDescent="0.25">
      <c r="A6654" t="s">
        <v>2371</v>
      </c>
      <c r="B6654" t="s">
        <v>4548</v>
      </c>
      <c r="C6654" t="s">
        <v>473</v>
      </c>
      <c r="D6654" t="s">
        <v>21</v>
      </c>
      <c r="E6654">
        <v>98937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43269</v>
      </c>
      <c r="L6654" t="s">
        <v>26</v>
      </c>
      <c r="N6654" t="s">
        <v>24</v>
      </c>
    </row>
    <row r="6655" spans="1:14" x14ac:dyDescent="0.25">
      <c r="A6655" t="s">
        <v>316</v>
      </c>
      <c r="B6655" t="s">
        <v>8380</v>
      </c>
      <c r="C6655" t="s">
        <v>84</v>
      </c>
      <c r="D6655" t="s">
        <v>21</v>
      </c>
      <c r="E6655">
        <v>98926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43269</v>
      </c>
      <c r="L6655" t="s">
        <v>26</v>
      </c>
      <c r="N6655" t="s">
        <v>24</v>
      </c>
    </row>
    <row r="6656" spans="1:14" x14ac:dyDescent="0.25">
      <c r="A6656" t="s">
        <v>583</v>
      </c>
      <c r="B6656" t="s">
        <v>6339</v>
      </c>
      <c r="C6656" t="s">
        <v>532</v>
      </c>
      <c r="D6656" t="s">
        <v>21</v>
      </c>
      <c r="E6656">
        <v>98528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43269</v>
      </c>
      <c r="L6656" t="s">
        <v>26</v>
      </c>
      <c r="N6656" t="s">
        <v>24</v>
      </c>
    </row>
    <row r="6657" spans="1:14" x14ac:dyDescent="0.25">
      <c r="A6657" t="s">
        <v>4915</v>
      </c>
      <c r="B6657" t="s">
        <v>4916</v>
      </c>
      <c r="C6657" t="s">
        <v>3598</v>
      </c>
      <c r="D6657" t="s">
        <v>21</v>
      </c>
      <c r="E6657">
        <v>98349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43269</v>
      </c>
      <c r="L6657" t="s">
        <v>26</v>
      </c>
      <c r="N6657" t="s">
        <v>24</v>
      </c>
    </row>
    <row r="6658" spans="1:14" x14ac:dyDescent="0.25">
      <c r="A6658" t="s">
        <v>746</v>
      </c>
      <c r="B6658" t="s">
        <v>747</v>
      </c>
      <c r="C6658" t="s">
        <v>151</v>
      </c>
      <c r="D6658" t="s">
        <v>21</v>
      </c>
      <c r="E6658">
        <v>98498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43269</v>
      </c>
      <c r="L6658" t="s">
        <v>26</v>
      </c>
      <c r="N6658" t="s">
        <v>24</v>
      </c>
    </row>
    <row r="6659" spans="1:14" x14ac:dyDescent="0.25">
      <c r="A6659" t="s">
        <v>5373</v>
      </c>
      <c r="B6659" t="s">
        <v>5374</v>
      </c>
      <c r="C6659" t="s">
        <v>236</v>
      </c>
      <c r="D6659" t="s">
        <v>21</v>
      </c>
      <c r="E6659">
        <v>98405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43269</v>
      </c>
      <c r="L6659" t="s">
        <v>26</v>
      </c>
      <c r="N6659" t="s">
        <v>24</v>
      </c>
    </row>
    <row r="6660" spans="1:14" x14ac:dyDescent="0.25">
      <c r="A6660" t="s">
        <v>10207</v>
      </c>
      <c r="B6660" t="s">
        <v>10208</v>
      </c>
      <c r="C6660" t="s">
        <v>3598</v>
      </c>
      <c r="D6660" t="s">
        <v>21</v>
      </c>
      <c r="E6660">
        <v>98349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43269</v>
      </c>
      <c r="L6660" t="s">
        <v>26</v>
      </c>
      <c r="N6660" t="s">
        <v>24</v>
      </c>
    </row>
    <row r="6661" spans="1:14" x14ac:dyDescent="0.25">
      <c r="A6661" t="s">
        <v>4852</v>
      </c>
      <c r="B6661" t="s">
        <v>4853</v>
      </c>
      <c r="C6661" t="s">
        <v>151</v>
      </c>
      <c r="D6661" t="s">
        <v>21</v>
      </c>
      <c r="E6661">
        <v>98499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43269</v>
      </c>
      <c r="L6661" t="s">
        <v>26</v>
      </c>
      <c r="N6661" t="s">
        <v>24</v>
      </c>
    </row>
    <row r="6662" spans="1:14" x14ac:dyDescent="0.25">
      <c r="A6662" t="s">
        <v>4854</v>
      </c>
      <c r="B6662" t="s">
        <v>4855</v>
      </c>
      <c r="C6662" t="s">
        <v>151</v>
      </c>
      <c r="D6662" t="s">
        <v>21</v>
      </c>
      <c r="E6662">
        <v>98499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43269</v>
      </c>
      <c r="L6662" t="s">
        <v>26</v>
      </c>
      <c r="N6662" t="s">
        <v>24</v>
      </c>
    </row>
    <row r="6663" spans="1:14" x14ac:dyDescent="0.25">
      <c r="A6663" t="s">
        <v>479</v>
      </c>
      <c r="B6663" t="s">
        <v>4813</v>
      </c>
      <c r="C6663" t="s">
        <v>377</v>
      </c>
      <c r="D6663" t="s">
        <v>21</v>
      </c>
      <c r="E6663">
        <v>98027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43269</v>
      </c>
      <c r="L6663" t="s">
        <v>26</v>
      </c>
      <c r="N6663" t="s">
        <v>24</v>
      </c>
    </row>
    <row r="6664" spans="1:14" x14ac:dyDescent="0.25">
      <c r="A6664" t="s">
        <v>6527</v>
      </c>
      <c r="B6664" t="s">
        <v>6528</v>
      </c>
      <c r="C6664" t="s">
        <v>108</v>
      </c>
      <c r="D6664" t="s">
        <v>21</v>
      </c>
      <c r="E6664">
        <v>98204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43269</v>
      </c>
      <c r="L6664" t="s">
        <v>26</v>
      </c>
      <c r="N6664" t="s">
        <v>24</v>
      </c>
    </row>
    <row r="6665" spans="1:14" x14ac:dyDescent="0.25">
      <c r="A6665" t="s">
        <v>7226</v>
      </c>
      <c r="B6665" t="s">
        <v>10209</v>
      </c>
      <c r="C6665" t="s">
        <v>209</v>
      </c>
      <c r="D6665" t="s">
        <v>21</v>
      </c>
      <c r="E6665">
        <v>98042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43269</v>
      </c>
      <c r="L6665" t="s">
        <v>26</v>
      </c>
      <c r="N6665" t="s">
        <v>24</v>
      </c>
    </row>
    <row r="6666" spans="1:14" x14ac:dyDescent="0.25">
      <c r="A6666" t="s">
        <v>4560</v>
      </c>
      <c r="B6666" t="s">
        <v>4561</v>
      </c>
      <c r="C6666" t="s">
        <v>473</v>
      </c>
      <c r="D6666" t="s">
        <v>21</v>
      </c>
      <c r="E6666">
        <v>98937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43269</v>
      </c>
      <c r="L6666" t="s">
        <v>26</v>
      </c>
      <c r="N6666" t="s">
        <v>24</v>
      </c>
    </row>
    <row r="6667" spans="1:14" x14ac:dyDescent="0.25">
      <c r="A6667" t="s">
        <v>5160</v>
      </c>
      <c r="B6667" t="s">
        <v>5161</v>
      </c>
      <c r="C6667" t="s">
        <v>236</v>
      </c>
      <c r="D6667" t="s">
        <v>21</v>
      </c>
      <c r="E6667">
        <v>98409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43269</v>
      </c>
      <c r="L6667" t="s">
        <v>26</v>
      </c>
      <c r="N6667" t="s">
        <v>24</v>
      </c>
    </row>
    <row r="6668" spans="1:14" x14ac:dyDescent="0.25">
      <c r="A6668" t="s">
        <v>5000</v>
      </c>
      <c r="B6668" t="s">
        <v>5001</v>
      </c>
      <c r="C6668" t="s">
        <v>236</v>
      </c>
      <c r="D6668" t="s">
        <v>21</v>
      </c>
      <c r="E6668">
        <v>98404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43269</v>
      </c>
      <c r="L6668" t="s">
        <v>26</v>
      </c>
      <c r="N6668" t="s">
        <v>24</v>
      </c>
    </row>
    <row r="6669" spans="1:14" x14ac:dyDescent="0.25">
      <c r="A6669" t="s">
        <v>10210</v>
      </c>
      <c r="B6669" t="s">
        <v>10211</v>
      </c>
      <c r="C6669" t="s">
        <v>377</v>
      </c>
      <c r="D6669" t="s">
        <v>21</v>
      </c>
      <c r="E6669">
        <v>98029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43269</v>
      </c>
      <c r="L6669" t="s">
        <v>26</v>
      </c>
      <c r="N6669" t="s">
        <v>24</v>
      </c>
    </row>
    <row r="6670" spans="1:14" x14ac:dyDescent="0.25">
      <c r="A6670" t="s">
        <v>7147</v>
      </c>
      <c r="B6670" t="s">
        <v>7148</v>
      </c>
      <c r="C6670" t="s">
        <v>84</v>
      </c>
      <c r="D6670" t="s">
        <v>21</v>
      </c>
      <c r="E6670">
        <v>98926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43269</v>
      </c>
      <c r="L6670" t="s">
        <v>26</v>
      </c>
      <c r="N6670" t="s">
        <v>24</v>
      </c>
    </row>
    <row r="6671" spans="1:14" x14ac:dyDescent="0.25">
      <c r="A6671" t="s">
        <v>556</v>
      </c>
      <c r="B6671" t="s">
        <v>6235</v>
      </c>
      <c r="C6671" t="s">
        <v>209</v>
      </c>
      <c r="D6671" t="s">
        <v>21</v>
      </c>
      <c r="E6671">
        <v>98042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43269</v>
      </c>
      <c r="L6671" t="s">
        <v>26</v>
      </c>
      <c r="N6671" t="s">
        <v>24</v>
      </c>
    </row>
    <row r="6672" spans="1:14" x14ac:dyDescent="0.25">
      <c r="A6672" t="s">
        <v>10212</v>
      </c>
      <c r="B6672" t="s">
        <v>10213</v>
      </c>
      <c r="C6672" t="s">
        <v>236</v>
      </c>
      <c r="D6672" t="s">
        <v>21</v>
      </c>
      <c r="E6672">
        <v>98409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43269</v>
      </c>
      <c r="L6672" t="s">
        <v>26</v>
      </c>
      <c r="N6672" t="s">
        <v>24</v>
      </c>
    </row>
    <row r="6673" spans="1:14" x14ac:dyDescent="0.25">
      <c r="A6673" t="s">
        <v>6018</v>
      </c>
      <c r="B6673" t="s">
        <v>6603</v>
      </c>
      <c r="C6673" t="s">
        <v>1566</v>
      </c>
      <c r="D6673" t="s">
        <v>21</v>
      </c>
      <c r="E6673">
        <v>98520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43269</v>
      </c>
      <c r="L6673" t="s">
        <v>26</v>
      </c>
      <c r="N6673" t="s">
        <v>24</v>
      </c>
    </row>
    <row r="6674" spans="1:14" x14ac:dyDescent="0.25">
      <c r="A6674" t="s">
        <v>4841</v>
      </c>
      <c r="B6674" t="s">
        <v>4842</v>
      </c>
      <c r="C6674" t="s">
        <v>81</v>
      </c>
      <c r="D6674" t="s">
        <v>21</v>
      </c>
      <c r="E6674">
        <v>99206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43268</v>
      </c>
      <c r="L6674" t="s">
        <v>26</v>
      </c>
      <c r="N6674" t="s">
        <v>24</v>
      </c>
    </row>
    <row r="6675" spans="1:14" x14ac:dyDescent="0.25">
      <c r="A6675" t="s">
        <v>7060</v>
      </c>
      <c r="B6675" t="s">
        <v>7061</v>
      </c>
      <c r="C6675" t="s">
        <v>261</v>
      </c>
      <c r="D6675" t="s">
        <v>21</v>
      </c>
      <c r="E6675">
        <v>99202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43268</v>
      </c>
      <c r="L6675" t="s">
        <v>26</v>
      </c>
      <c r="N6675" t="s">
        <v>24</v>
      </c>
    </row>
    <row r="6676" spans="1:14" x14ac:dyDescent="0.25">
      <c r="A6676" t="s">
        <v>4767</v>
      </c>
      <c r="B6676" t="s">
        <v>4768</v>
      </c>
      <c r="C6676" t="s">
        <v>4759</v>
      </c>
      <c r="D6676" t="s">
        <v>21</v>
      </c>
      <c r="E6676">
        <v>98074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43266</v>
      </c>
      <c r="L6676" t="s">
        <v>26</v>
      </c>
      <c r="N6676" t="s">
        <v>24</v>
      </c>
    </row>
    <row r="6677" spans="1:14" x14ac:dyDescent="0.25">
      <c r="A6677" t="s">
        <v>733</v>
      </c>
      <c r="B6677" t="s">
        <v>2935</v>
      </c>
      <c r="C6677" t="s">
        <v>20</v>
      </c>
      <c r="D6677" t="s">
        <v>21</v>
      </c>
      <c r="E6677">
        <v>98122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43266</v>
      </c>
      <c r="L6677" t="s">
        <v>26</v>
      </c>
      <c r="N6677" t="s">
        <v>24</v>
      </c>
    </row>
    <row r="6678" spans="1:14" x14ac:dyDescent="0.25">
      <c r="A6678" t="s">
        <v>2151</v>
      </c>
      <c r="B6678" t="s">
        <v>4773</v>
      </c>
      <c r="C6678" t="s">
        <v>4759</v>
      </c>
      <c r="D6678" t="s">
        <v>21</v>
      </c>
      <c r="E6678">
        <v>98053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43266</v>
      </c>
      <c r="L6678" t="s">
        <v>26</v>
      </c>
      <c r="N6678" t="s">
        <v>24</v>
      </c>
    </row>
    <row r="6679" spans="1:14" x14ac:dyDescent="0.25">
      <c r="A6679" t="s">
        <v>356</v>
      </c>
      <c r="B6679" t="s">
        <v>6907</v>
      </c>
      <c r="C6679" t="s">
        <v>463</v>
      </c>
      <c r="D6679" t="s">
        <v>21</v>
      </c>
      <c r="E6679">
        <v>98632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43266</v>
      </c>
      <c r="L6679" t="s">
        <v>26</v>
      </c>
      <c r="N6679" t="s">
        <v>24</v>
      </c>
    </row>
    <row r="6680" spans="1:14" x14ac:dyDescent="0.25">
      <c r="A6680" t="s">
        <v>10214</v>
      </c>
      <c r="B6680" t="s">
        <v>10215</v>
      </c>
      <c r="C6680" t="s">
        <v>6372</v>
      </c>
      <c r="D6680" t="s">
        <v>21</v>
      </c>
      <c r="E6680">
        <v>98620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43266</v>
      </c>
      <c r="L6680" t="s">
        <v>26</v>
      </c>
      <c r="N6680" t="s">
        <v>24</v>
      </c>
    </row>
    <row r="6681" spans="1:14" x14ac:dyDescent="0.25">
      <c r="A6681" t="s">
        <v>194</v>
      </c>
      <c r="B6681" t="s">
        <v>834</v>
      </c>
      <c r="C6681" t="s">
        <v>20</v>
      </c>
      <c r="D6681" t="s">
        <v>21</v>
      </c>
      <c r="E6681">
        <v>98122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43266</v>
      </c>
      <c r="L6681" t="s">
        <v>26</v>
      </c>
      <c r="N6681" t="s">
        <v>24</v>
      </c>
    </row>
    <row r="6682" spans="1:14" x14ac:dyDescent="0.25">
      <c r="A6682" t="s">
        <v>479</v>
      </c>
      <c r="B6682" t="s">
        <v>4777</v>
      </c>
      <c r="C6682" t="s">
        <v>4759</v>
      </c>
      <c r="D6682" t="s">
        <v>21</v>
      </c>
      <c r="E6682">
        <v>98075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43266</v>
      </c>
      <c r="L6682" t="s">
        <v>26</v>
      </c>
      <c r="N6682" t="s">
        <v>24</v>
      </c>
    </row>
    <row r="6683" spans="1:14" x14ac:dyDescent="0.25">
      <c r="A6683" t="s">
        <v>10216</v>
      </c>
      <c r="B6683" t="s">
        <v>10217</v>
      </c>
      <c r="C6683" t="s">
        <v>10218</v>
      </c>
      <c r="D6683" t="s">
        <v>21</v>
      </c>
      <c r="E6683">
        <v>99356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43266</v>
      </c>
      <c r="L6683" t="s">
        <v>26</v>
      </c>
      <c r="N6683" t="s">
        <v>24</v>
      </c>
    </row>
    <row r="6684" spans="1:14" x14ac:dyDescent="0.25">
      <c r="A6684" t="s">
        <v>4757</v>
      </c>
      <c r="B6684" t="s">
        <v>4758</v>
      </c>
      <c r="C6684" t="s">
        <v>4759</v>
      </c>
      <c r="D6684" t="s">
        <v>21</v>
      </c>
      <c r="E6684">
        <v>98053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43265</v>
      </c>
      <c r="L6684" t="s">
        <v>26</v>
      </c>
      <c r="N6684" t="s">
        <v>24</v>
      </c>
    </row>
    <row r="6685" spans="1:14" x14ac:dyDescent="0.25">
      <c r="A6685" t="s">
        <v>4760</v>
      </c>
      <c r="B6685" t="s">
        <v>4761</v>
      </c>
      <c r="C6685" t="s">
        <v>4759</v>
      </c>
      <c r="D6685" t="s">
        <v>21</v>
      </c>
      <c r="E6685">
        <v>98074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43265</v>
      </c>
      <c r="L6685" t="s">
        <v>26</v>
      </c>
      <c r="N6685" t="s">
        <v>24</v>
      </c>
    </row>
    <row r="6686" spans="1:14" x14ac:dyDescent="0.25">
      <c r="A6686" t="s">
        <v>2982</v>
      </c>
      <c r="B6686" t="s">
        <v>2983</v>
      </c>
      <c r="C6686" t="s">
        <v>1270</v>
      </c>
      <c r="D6686" t="s">
        <v>21</v>
      </c>
      <c r="E6686">
        <v>98021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43265</v>
      </c>
      <c r="L6686" t="s">
        <v>26</v>
      </c>
      <c r="N6686" t="s">
        <v>24</v>
      </c>
    </row>
    <row r="6687" spans="1:14" x14ac:dyDescent="0.25">
      <c r="A6687" t="s">
        <v>4762</v>
      </c>
      <c r="B6687" t="s">
        <v>4763</v>
      </c>
      <c r="C6687" t="s">
        <v>4759</v>
      </c>
      <c r="D6687" t="s">
        <v>21</v>
      </c>
      <c r="E6687">
        <v>98075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43265</v>
      </c>
      <c r="L6687" t="s">
        <v>26</v>
      </c>
      <c r="N6687" t="s">
        <v>24</v>
      </c>
    </row>
    <row r="6688" spans="1:14" x14ac:dyDescent="0.25">
      <c r="A6688" t="s">
        <v>4764</v>
      </c>
      <c r="B6688" t="s">
        <v>4765</v>
      </c>
      <c r="C6688" t="s">
        <v>4759</v>
      </c>
      <c r="D6688" t="s">
        <v>21</v>
      </c>
      <c r="E6688">
        <v>98074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43265</v>
      </c>
      <c r="L6688" t="s">
        <v>26</v>
      </c>
      <c r="N6688" t="s">
        <v>24</v>
      </c>
    </row>
    <row r="6689" spans="1:14" x14ac:dyDescent="0.25">
      <c r="A6689" t="s">
        <v>6194</v>
      </c>
      <c r="B6689" t="s">
        <v>6195</v>
      </c>
      <c r="C6689" t="s">
        <v>266</v>
      </c>
      <c r="D6689" t="s">
        <v>21</v>
      </c>
      <c r="E6689">
        <v>98002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43265</v>
      </c>
      <c r="L6689" t="s">
        <v>26</v>
      </c>
      <c r="N6689" t="s">
        <v>24</v>
      </c>
    </row>
    <row r="6690" spans="1:14" x14ac:dyDescent="0.25">
      <c r="A6690" t="s">
        <v>503</v>
      </c>
      <c r="B6690" t="s">
        <v>1552</v>
      </c>
      <c r="C6690" t="s">
        <v>20</v>
      </c>
      <c r="D6690" t="s">
        <v>21</v>
      </c>
      <c r="E6690">
        <v>98126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43265</v>
      </c>
      <c r="L6690" t="s">
        <v>26</v>
      </c>
      <c r="N6690" t="s">
        <v>24</v>
      </c>
    </row>
    <row r="6691" spans="1:14" x14ac:dyDescent="0.25">
      <c r="A6691" t="s">
        <v>3307</v>
      </c>
      <c r="B6691" t="s">
        <v>3308</v>
      </c>
      <c r="C6691" t="s">
        <v>261</v>
      </c>
      <c r="D6691" t="s">
        <v>21</v>
      </c>
      <c r="E6691">
        <v>99207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43265</v>
      </c>
      <c r="L6691" t="s">
        <v>26</v>
      </c>
      <c r="N6691" t="s">
        <v>24</v>
      </c>
    </row>
    <row r="6692" spans="1:14" x14ac:dyDescent="0.25">
      <c r="A6692" t="s">
        <v>662</v>
      </c>
      <c r="B6692" t="s">
        <v>10219</v>
      </c>
      <c r="C6692" t="s">
        <v>215</v>
      </c>
      <c r="D6692" t="s">
        <v>21</v>
      </c>
      <c r="E6692">
        <v>98003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43265</v>
      </c>
      <c r="L6692" t="s">
        <v>26</v>
      </c>
      <c r="N6692" t="s">
        <v>24</v>
      </c>
    </row>
    <row r="6693" spans="1:14" x14ac:dyDescent="0.25">
      <c r="A6693" t="s">
        <v>5822</v>
      </c>
      <c r="B6693" t="s">
        <v>5823</v>
      </c>
      <c r="C6693" t="s">
        <v>2899</v>
      </c>
      <c r="D6693" t="s">
        <v>21</v>
      </c>
      <c r="E6693">
        <v>98028</v>
      </c>
      <c r="F6693" t="s">
        <v>23</v>
      </c>
      <c r="G6693" t="s">
        <v>23</v>
      </c>
      <c r="H6693" t="s">
        <v>24</v>
      </c>
      <c r="I6693" t="s">
        <v>24</v>
      </c>
      <c r="J6693" t="s">
        <v>25</v>
      </c>
      <c r="K6693" s="1">
        <v>43265</v>
      </c>
      <c r="L6693" t="s">
        <v>26</v>
      </c>
      <c r="N6693" t="s">
        <v>24</v>
      </c>
    </row>
    <row r="6694" spans="1:14" x14ac:dyDescent="0.25">
      <c r="A6694" t="s">
        <v>3770</v>
      </c>
      <c r="B6694" t="s">
        <v>4775</v>
      </c>
      <c r="C6694" t="s">
        <v>4759</v>
      </c>
      <c r="D6694" t="s">
        <v>21</v>
      </c>
      <c r="E6694">
        <v>98075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43265</v>
      </c>
      <c r="L6694" t="s">
        <v>26</v>
      </c>
      <c r="N6694" t="s">
        <v>24</v>
      </c>
    </row>
    <row r="6695" spans="1:14" x14ac:dyDescent="0.25">
      <c r="A6695" t="s">
        <v>542</v>
      </c>
      <c r="B6695" t="s">
        <v>543</v>
      </c>
      <c r="C6695" t="s">
        <v>535</v>
      </c>
      <c r="D6695" t="s">
        <v>21</v>
      </c>
      <c r="E6695">
        <v>98548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43265</v>
      </c>
      <c r="L6695" t="s">
        <v>26</v>
      </c>
      <c r="N6695" t="s">
        <v>24</v>
      </c>
    </row>
    <row r="6696" spans="1:14" x14ac:dyDescent="0.25">
      <c r="A6696" t="s">
        <v>10221</v>
      </c>
      <c r="B6696" t="s">
        <v>10222</v>
      </c>
      <c r="C6696" t="s">
        <v>573</v>
      </c>
      <c r="D6696" t="s">
        <v>21</v>
      </c>
      <c r="E6696">
        <v>98579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43265</v>
      </c>
      <c r="L6696" t="s">
        <v>26</v>
      </c>
      <c r="N6696" t="s">
        <v>24</v>
      </c>
    </row>
    <row r="6697" spans="1:14" x14ac:dyDescent="0.25">
      <c r="A6697" t="s">
        <v>683</v>
      </c>
      <c r="B6697" t="s">
        <v>6651</v>
      </c>
      <c r="C6697" t="s">
        <v>1861</v>
      </c>
      <c r="D6697" t="s">
        <v>21</v>
      </c>
      <c r="E6697">
        <v>98331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43265</v>
      </c>
      <c r="L6697" t="s">
        <v>26</v>
      </c>
      <c r="N6697" t="s">
        <v>24</v>
      </c>
    </row>
    <row r="6698" spans="1:14" x14ac:dyDescent="0.25">
      <c r="A6698" t="s">
        <v>10224</v>
      </c>
      <c r="B6698" t="s">
        <v>10225</v>
      </c>
      <c r="C6698" t="s">
        <v>261</v>
      </c>
      <c r="D6698" t="s">
        <v>21</v>
      </c>
      <c r="E6698">
        <v>99217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43265</v>
      </c>
      <c r="L6698" t="s">
        <v>26</v>
      </c>
      <c r="N6698" t="s">
        <v>24</v>
      </c>
    </row>
    <row r="6699" spans="1:14" x14ac:dyDescent="0.25">
      <c r="A6699" t="s">
        <v>4011</v>
      </c>
      <c r="B6699" t="s">
        <v>4012</v>
      </c>
      <c r="C6699" t="s">
        <v>4013</v>
      </c>
      <c r="D6699" t="s">
        <v>21</v>
      </c>
      <c r="E6699">
        <v>98560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43265</v>
      </c>
      <c r="L6699" t="s">
        <v>26</v>
      </c>
      <c r="N6699" t="s">
        <v>24</v>
      </c>
    </row>
    <row r="6700" spans="1:14" x14ac:dyDescent="0.25">
      <c r="A6700" t="s">
        <v>6225</v>
      </c>
      <c r="B6700" t="s">
        <v>6226</v>
      </c>
      <c r="C6700" t="s">
        <v>266</v>
      </c>
      <c r="D6700" t="s">
        <v>21</v>
      </c>
      <c r="E6700">
        <v>98002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43265</v>
      </c>
      <c r="L6700" t="s">
        <v>26</v>
      </c>
      <c r="N6700" t="s">
        <v>24</v>
      </c>
    </row>
    <row r="6701" spans="1:14" x14ac:dyDescent="0.25">
      <c r="A6701" t="s">
        <v>546</v>
      </c>
      <c r="B6701" t="s">
        <v>547</v>
      </c>
      <c r="C6701" t="s">
        <v>548</v>
      </c>
      <c r="D6701" t="s">
        <v>21</v>
      </c>
      <c r="E6701">
        <v>98584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43265</v>
      </c>
      <c r="L6701" t="s">
        <v>26</v>
      </c>
      <c r="N6701" t="s">
        <v>24</v>
      </c>
    </row>
    <row r="6702" spans="1:14" x14ac:dyDescent="0.25">
      <c r="A6702" t="s">
        <v>6458</v>
      </c>
      <c r="B6702" t="s">
        <v>6459</v>
      </c>
      <c r="C6702" t="s">
        <v>246</v>
      </c>
      <c r="D6702" t="s">
        <v>21</v>
      </c>
      <c r="E6702">
        <v>98337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43265</v>
      </c>
      <c r="L6702" t="s">
        <v>26</v>
      </c>
      <c r="N6702" t="s">
        <v>24</v>
      </c>
    </row>
    <row r="6703" spans="1:14" x14ac:dyDescent="0.25">
      <c r="A6703" t="s">
        <v>10227</v>
      </c>
      <c r="B6703" t="s">
        <v>10228</v>
      </c>
      <c r="C6703" t="s">
        <v>6372</v>
      </c>
      <c r="D6703" t="s">
        <v>21</v>
      </c>
      <c r="E6703">
        <v>98620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43265</v>
      </c>
      <c r="L6703" t="s">
        <v>26</v>
      </c>
      <c r="N6703" t="s">
        <v>24</v>
      </c>
    </row>
    <row r="6704" spans="1:14" x14ac:dyDescent="0.25">
      <c r="A6704" t="s">
        <v>2717</v>
      </c>
      <c r="B6704" t="s">
        <v>2718</v>
      </c>
      <c r="C6704" t="s">
        <v>286</v>
      </c>
      <c r="D6704" t="s">
        <v>21</v>
      </c>
      <c r="E6704">
        <v>98502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43265</v>
      </c>
      <c r="L6704" t="s">
        <v>26</v>
      </c>
      <c r="N6704" t="s">
        <v>24</v>
      </c>
    </row>
    <row r="6705" spans="1:14" x14ac:dyDescent="0.25">
      <c r="A6705" t="s">
        <v>3474</v>
      </c>
      <c r="B6705" t="s">
        <v>3475</v>
      </c>
      <c r="C6705" t="s">
        <v>261</v>
      </c>
      <c r="D6705" t="s">
        <v>21</v>
      </c>
      <c r="E6705">
        <v>99206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43265</v>
      </c>
      <c r="L6705" t="s">
        <v>26</v>
      </c>
      <c r="N6705" t="s">
        <v>24</v>
      </c>
    </row>
    <row r="6706" spans="1:14" x14ac:dyDescent="0.25">
      <c r="A6706" t="s">
        <v>556</v>
      </c>
      <c r="B6706" t="s">
        <v>7152</v>
      </c>
      <c r="C6706" t="s">
        <v>443</v>
      </c>
      <c r="D6706" t="s">
        <v>21</v>
      </c>
      <c r="E6706">
        <v>98057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43265</v>
      </c>
      <c r="L6706" t="s">
        <v>26</v>
      </c>
      <c r="N6706" t="s">
        <v>24</v>
      </c>
    </row>
    <row r="6707" spans="1:14" x14ac:dyDescent="0.25">
      <c r="A6707" t="s">
        <v>5381</v>
      </c>
      <c r="B6707" t="s">
        <v>5382</v>
      </c>
      <c r="C6707" t="s">
        <v>215</v>
      </c>
      <c r="D6707" t="s">
        <v>21</v>
      </c>
      <c r="E6707">
        <v>98003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43265</v>
      </c>
      <c r="L6707" t="s">
        <v>26</v>
      </c>
      <c r="N6707" t="s">
        <v>24</v>
      </c>
    </row>
    <row r="6708" spans="1:14" x14ac:dyDescent="0.25">
      <c r="A6708" t="s">
        <v>6531</v>
      </c>
      <c r="B6708" t="s">
        <v>6532</v>
      </c>
      <c r="C6708" t="s">
        <v>20</v>
      </c>
      <c r="D6708" t="s">
        <v>21</v>
      </c>
      <c r="E6708">
        <v>98107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43264</v>
      </c>
      <c r="L6708" t="s">
        <v>26</v>
      </c>
      <c r="N6708" t="s">
        <v>24</v>
      </c>
    </row>
    <row r="6709" spans="1:14" x14ac:dyDescent="0.25">
      <c r="A6709" t="s">
        <v>6638</v>
      </c>
      <c r="B6709" t="s">
        <v>6639</v>
      </c>
      <c r="C6709" t="s">
        <v>1861</v>
      </c>
      <c r="D6709" t="s">
        <v>21</v>
      </c>
      <c r="E6709">
        <v>98331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43264</v>
      </c>
      <c r="L6709" t="s">
        <v>26</v>
      </c>
      <c r="N6709" t="s">
        <v>24</v>
      </c>
    </row>
    <row r="6710" spans="1:14" x14ac:dyDescent="0.25">
      <c r="A6710" t="s">
        <v>7391</v>
      </c>
      <c r="B6710" t="s">
        <v>7392</v>
      </c>
      <c r="C6710" t="s">
        <v>632</v>
      </c>
      <c r="D6710" t="s">
        <v>21</v>
      </c>
      <c r="E6710">
        <v>98036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43264</v>
      </c>
      <c r="L6710" t="s">
        <v>26</v>
      </c>
      <c r="N6710" t="s">
        <v>24</v>
      </c>
    </row>
    <row r="6711" spans="1:14" x14ac:dyDescent="0.25">
      <c r="A6711" t="s">
        <v>6640</v>
      </c>
      <c r="B6711" t="s">
        <v>6641</v>
      </c>
      <c r="C6711" t="s">
        <v>1861</v>
      </c>
      <c r="D6711" t="s">
        <v>21</v>
      </c>
      <c r="E6711">
        <v>98331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43264</v>
      </c>
      <c r="L6711" t="s">
        <v>26</v>
      </c>
      <c r="N6711" t="s">
        <v>24</v>
      </c>
    </row>
    <row r="6712" spans="1:14" x14ac:dyDescent="0.25">
      <c r="A6712" t="s">
        <v>3674</v>
      </c>
      <c r="B6712" t="s">
        <v>3675</v>
      </c>
      <c r="C6712" t="s">
        <v>108</v>
      </c>
      <c r="D6712" t="s">
        <v>21</v>
      </c>
      <c r="E6712">
        <v>98204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43264</v>
      </c>
      <c r="L6712" t="s">
        <v>26</v>
      </c>
      <c r="N6712" t="s">
        <v>24</v>
      </c>
    </row>
    <row r="6713" spans="1:14" x14ac:dyDescent="0.25">
      <c r="A6713" t="s">
        <v>809</v>
      </c>
      <c r="B6713" t="s">
        <v>10229</v>
      </c>
      <c r="C6713" t="s">
        <v>525</v>
      </c>
      <c r="D6713" t="s">
        <v>21</v>
      </c>
      <c r="E6713">
        <v>98258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43264</v>
      </c>
      <c r="L6713" t="s">
        <v>26</v>
      </c>
      <c r="N6713" t="s">
        <v>24</v>
      </c>
    </row>
    <row r="6714" spans="1:14" x14ac:dyDescent="0.25">
      <c r="A6714" t="s">
        <v>5864</v>
      </c>
      <c r="B6714" t="s">
        <v>10230</v>
      </c>
      <c r="C6714" t="s">
        <v>660</v>
      </c>
      <c r="D6714" t="s">
        <v>21</v>
      </c>
      <c r="E6714">
        <v>98383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43264</v>
      </c>
      <c r="L6714" t="s">
        <v>26</v>
      </c>
      <c r="N6714" t="s">
        <v>24</v>
      </c>
    </row>
    <row r="6715" spans="1:14" x14ac:dyDescent="0.25">
      <c r="A6715" t="s">
        <v>10231</v>
      </c>
      <c r="B6715" t="s">
        <v>3532</v>
      </c>
      <c r="C6715" t="s">
        <v>34</v>
      </c>
      <c r="D6715" t="s">
        <v>21</v>
      </c>
      <c r="E6715">
        <v>98663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43264</v>
      </c>
      <c r="L6715" t="s">
        <v>26</v>
      </c>
      <c r="N6715" t="s">
        <v>24</v>
      </c>
    </row>
    <row r="6716" spans="1:14" x14ac:dyDescent="0.25">
      <c r="A6716" t="s">
        <v>5779</v>
      </c>
      <c r="B6716" t="s">
        <v>5780</v>
      </c>
      <c r="C6716" t="s">
        <v>5774</v>
      </c>
      <c r="D6716" t="s">
        <v>21</v>
      </c>
      <c r="E6716">
        <v>98346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43264</v>
      </c>
      <c r="L6716" t="s">
        <v>26</v>
      </c>
      <c r="N6716" t="s">
        <v>24</v>
      </c>
    </row>
    <row r="6717" spans="1:14" x14ac:dyDescent="0.25">
      <c r="A6717" t="s">
        <v>2693</v>
      </c>
      <c r="B6717" t="s">
        <v>10232</v>
      </c>
      <c r="C6717" t="s">
        <v>34</v>
      </c>
      <c r="D6717" t="s">
        <v>21</v>
      </c>
      <c r="E6717">
        <v>98664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43264</v>
      </c>
      <c r="L6717" t="s">
        <v>26</v>
      </c>
      <c r="N6717" t="s">
        <v>24</v>
      </c>
    </row>
    <row r="6718" spans="1:14" x14ac:dyDescent="0.25">
      <c r="A6718" t="s">
        <v>1472</v>
      </c>
      <c r="B6718" t="s">
        <v>1473</v>
      </c>
      <c r="C6718" t="s">
        <v>209</v>
      </c>
      <c r="D6718" t="s">
        <v>21</v>
      </c>
      <c r="E6718">
        <v>98032</v>
      </c>
      <c r="F6718" t="s">
        <v>23</v>
      </c>
      <c r="G6718" t="s">
        <v>23</v>
      </c>
      <c r="H6718" t="s">
        <v>24</v>
      </c>
      <c r="I6718" t="s">
        <v>24</v>
      </c>
      <c r="J6718" t="s">
        <v>25</v>
      </c>
      <c r="K6718" s="1">
        <v>43264</v>
      </c>
      <c r="L6718" t="s">
        <v>26</v>
      </c>
      <c r="N6718" t="s">
        <v>24</v>
      </c>
    </row>
    <row r="6719" spans="1:14" x14ac:dyDescent="0.25">
      <c r="A6719" t="s">
        <v>2340</v>
      </c>
      <c r="B6719" t="s">
        <v>2341</v>
      </c>
      <c r="C6719" t="s">
        <v>286</v>
      </c>
      <c r="D6719" t="s">
        <v>21</v>
      </c>
      <c r="E6719">
        <v>98501</v>
      </c>
      <c r="F6719" t="s">
        <v>23</v>
      </c>
      <c r="G6719" t="s">
        <v>23</v>
      </c>
      <c r="H6719" t="s">
        <v>24</v>
      </c>
      <c r="I6719" t="s">
        <v>24</v>
      </c>
      <c r="J6719" t="s">
        <v>25</v>
      </c>
      <c r="K6719" s="1">
        <v>43264</v>
      </c>
      <c r="L6719" t="s">
        <v>26</v>
      </c>
      <c r="N6719" t="s">
        <v>24</v>
      </c>
    </row>
    <row r="6720" spans="1:14" x14ac:dyDescent="0.25">
      <c r="A6720" t="s">
        <v>10233</v>
      </c>
      <c r="B6720" t="s">
        <v>10234</v>
      </c>
      <c r="C6720" t="s">
        <v>10235</v>
      </c>
      <c r="D6720" t="s">
        <v>21</v>
      </c>
      <c r="E6720">
        <v>98320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43264</v>
      </c>
      <c r="L6720" t="s">
        <v>26</v>
      </c>
      <c r="N6720" t="s">
        <v>24</v>
      </c>
    </row>
    <row r="6721" spans="1:14" x14ac:dyDescent="0.25">
      <c r="A6721" t="s">
        <v>3095</v>
      </c>
      <c r="B6721" t="s">
        <v>3096</v>
      </c>
      <c r="C6721" t="s">
        <v>286</v>
      </c>
      <c r="D6721" t="s">
        <v>21</v>
      </c>
      <c r="E6721">
        <v>98501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43264</v>
      </c>
      <c r="L6721" t="s">
        <v>26</v>
      </c>
      <c r="N6721" t="s">
        <v>24</v>
      </c>
    </row>
    <row r="6722" spans="1:14" x14ac:dyDescent="0.25">
      <c r="A6722" t="s">
        <v>1778</v>
      </c>
      <c r="B6722" t="s">
        <v>1779</v>
      </c>
      <c r="C6722" t="s">
        <v>224</v>
      </c>
      <c r="D6722" t="s">
        <v>21</v>
      </c>
      <c r="E6722">
        <v>98133</v>
      </c>
      <c r="F6722" t="s">
        <v>23</v>
      </c>
      <c r="G6722" t="s">
        <v>23</v>
      </c>
      <c r="H6722" t="s">
        <v>24</v>
      </c>
      <c r="I6722" t="s">
        <v>24</v>
      </c>
      <c r="J6722" t="s">
        <v>25</v>
      </c>
      <c r="K6722" s="1">
        <v>43264</v>
      </c>
      <c r="L6722" t="s">
        <v>26</v>
      </c>
      <c r="N6722" t="s">
        <v>24</v>
      </c>
    </row>
    <row r="6723" spans="1:14" x14ac:dyDescent="0.25">
      <c r="A6723" t="s">
        <v>1409</v>
      </c>
      <c r="B6723" t="s">
        <v>5888</v>
      </c>
      <c r="C6723" t="s">
        <v>268</v>
      </c>
      <c r="D6723" t="s">
        <v>21</v>
      </c>
      <c r="E6723">
        <v>98188</v>
      </c>
      <c r="F6723" t="s">
        <v>23</v>
      </c>
      <c r="G6723" t="s">
        <v>23</v>
      </c>
      <c r="H6723" t="s">
        <v>24</v>
      </c>
      <c r="I6723" t="s">
        <v>24</v>
      </c>
      <c r="J6723" t="s">
        <v>25</v>
      </c>
      <c r="K6723" s="1">
        <v>43264</v>
      </c>
      <c r="L6723" t="s">
        <v>26</v>
      </c>
      <c r="N6723" t="s">
        <v>24</v>
      </c>
    </row>
    <row r="6724" spans="1:14" x14ac:dyDescent="0.25">
      <c r="A6724" t="s">
        <v>356</v>
      </c>
      <c r="B6724" t="s">
        <v>1567</v>
      </c>
      <c r="C6724" t="s">
        <v>20</v>
      </c>
      <c r="D6724" t="s">
        <v>21</v>
      </c>
      <c r="E6724">
        <v>98168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43264</v>
      </c>
      <c r="L6724" t="s">
        <v>26</v>
      </c>
      <c r="N6724" t="s">
        <v>24</v>
      </c>
    </row>
    <row r="6725" spans="1:14" x14ac:dyDescent="0.25">
      <c r="A6725" t="s">
        <v>4285</v>
      </c>
      <c r="B6725" t="s">
        <v>7864</v>
      </c>
      <c r="C6725" t="s">
        <v>407</v>
      </c>
      <c r="D6725" t="s">
        <v>21</v>
      </c>
      <c r="E6725">
        <v>98604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43264</v>
      </c>
      <c r="L6725" t="s">
        <v>26</v>
      </c>
      <c r="N6725" t="s">
        <v>24</v>
      </c>
    </row>
    <row r="6726" spans="1:14" x14ac:dyDescent="0.25">
      <c r="A6726" t="s">
        <v>5152</v>
      </c>
      <c r="B6726" t="s">
        <v>10236</v>
      </c>
      <c r="C6726" t="s">
        <v>525</v>
      </c>
      <c r="D6726" t="s">
        <v>21</v>
      </c>
      <c r="E6726">
        <v>98258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43264</v>
      </c>
      <c r="L6726" t="s">
        <v>26</v>
      </c>
      <c r="N6726" t="s">
        <v>24</v>
      </c>
    </row>
    <row r="6727" spans="1:14" x14ac:dyDescent="0.25">
      <c r="A6727" t="s">
        <v>10237</v>
      </c>
      <c r="B6727" t="s">
        <v>10238</v>
      </c>
      <c r="C6727" t="s">
        <v>20</v>
      </c>
      <c r="D6727" t="s">
        <v>21</v>
      </c>
      <c r="E6727">
        <v>98104</v>
      </c>
      <c r="F6727" t="s">
        <v>23</v>
      </c>
      <c r="G6727" t="s">
        <v>23</v>
      </c>
      <c r="H6727" t="s">
        <v>24</v>
      </c>
      <c r="I6727" t="s">
        <v>24</v>
      </c>
      <c r="J6727" t="s">
        <v>25</v>
      </c>
      <c r="K6727" s="1">
        <v>43264</v>
      </c>
      <c r="L6727" t="s">
        <v>26</v>
      </c>
      <c r="N6727" t="s">
        <v>24</v>
      </c>
    </row>
    <row r="6728" spans="1:14" x14ac:dyDescent="0.25">
      <c r="A6728" t="s">
        <v>831</v>
      </c>
      <c r="B6728" t="s">
        <v>10239</v>
      </c>
      <c r="C6728" t="s">
        <v>101</v>
      </c>
      <c r="D6728" t="s">
        <v>21</v>
      </c>
      <c r="E6728">
        <v>98284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43264</v>
      </c>
      <c r="L6728" t="s">
        <v>26</v>
      </c>
      <c r="N6728" t="s">
        <v>24</v>
      </c>
    </row>
    <row r="6729" spans="1:14" x14ac:dyDescent="0.25">
      <c r="A6729" t="s">
        <v>1110</v>
      </c>
      <c r="B6729" t="s">
        <v>6214</v>
      </c>
      <c r="C6729" t="s">
        <v>209</v>
      </c>
      <c r="D6729" t="s">
        <v>21</v>
      </c>
      <c r="E6729">
        <v>98032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43264</v>
      </c>
      <c r="L6729" t="s">
        <v>26</v>
      </c>
      <c r="N6729" t="s">
        <v>24</v>
      </c>
    </row>
    <row r="6730" spans="1:14" x14ac:dyDescent="0.25">
      <c r="A6730" t="s">
        <v>7349</v>
      </c>
      <c r="B6730" t="s">
        <v>7350</v>
      </c>
      <c r="C6730" t="s">
        <v>142</v>
      </c>
      <c r="D6730" t="s">
        <v>21</v>
      </c>
      <c r="E6730">
        <v>98903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43264</v>
      </c>
      <c r="L6730" t="s">
        <v>26</v>
      </c>
      <c r="N6730" t="s">
        <v>24</v>
      </c>
    </row>
    <row r="6731" spans="1:14" x14ac:dyDescent="0.25">
      <c r="A6731" t="s">
        <v>10240</v>
      </c>
      <c r="B6731" t="s">
        <v>10241</v>
      </c>
      <c r="C6731" t="s">
        <v>1542</v>
      </c>
      <c r="D6731" t="s">
        <v>21</v>
      </c>
      <c r="E6731">
        <v>98363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43264</v>
      </c>
      <c r="L6731" t="s">
        <v>26</v>
      </c>
      <c r="N6731" t="s">
        <v>24</v>
      </c>
    </row>
    <row r="6732" spans="1:14" x14ac:dyDescent="0.25">
      <c r="A6732" t="s">
        <v>1047</v>
      </c>
      <c r="B6732" t="s">
        <v>1048</v>
      </c>
      <c r="C6732" t="s">
        <v>286</v>
      </c>
      <c r="D6732" t="s">
        <v>21</v>
      </c>
      <c r="E6732">
        <v>98516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43264</v>
      </c>
      <c r="L6732" t="s">
        <v>26</v>
      </c>
      <c r="N6732" t="s">
        <v>24</v>
      </c>
    </row>
    <row r="6733" spans="1:14" x14ac:dyDescent="0.25">
      <c r="A6733" t="s">
        <v>556</v>
      </c>
      <c r="B6733" t="s">
        <v>7441</v>
      </c>
      <c r="C6733" t="s">
        <v>268</v>
      </c>
      <c r="D6733" t="s">
        <v>21</v>
      </c>
      <c r="E6733">
        <v>98168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43264</v>
      </c>
      <c r="L6733" t="s">
        <v>26</v>
      </c>
      <c r="N6733" t="s">
        <v>24</v>
      </c>
    </row>
    <row r="6734" spans="1:14" x14ac:dyDescent="0.25">
      <c r="A6734" t="s">
        <v>5222</v>
      </c>
      <c r="B6734" t="s">
        <v>5223</v>
      </c>
      <c r="C6734" t="s">
        <v>34</v>
      </c>
      <c r="D6734" t="s">
        <v>21</v>
      </c>
      <c r="E6734">
        <v>98683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43263</v>
      </c>
      <c r="L6734" t="s">
        <v>26</v>
      </c>
      <c r="N6734" t="s">
        <v>24</v>
      </c>
    </row>
    <row r="6735" spans="1:14" x14ac:dyDescent="0.25">
      <c r="A6735" t="s">
        <v>2437</v>
      </c>
      <c r="B6735" t="s">
        <v>2438</v>
      </c>
      <c r="C6735" t="s">
        <v>34</v>
      </c>
      <c r="D6735" t="s">
        <v>21</v>
      </c>
      <c r="E6735">
        <v>98683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43263</v>
      </c>
      <c r="L6735" t="s">
        <v>26</v>
      </c>
      <c r="N6735" t="s">
        <v>24</v>
      </c>
    </row>
    <row r="6736" spans="1:14" x14ac:dyDescent="0.25">
      <c r="A6736" t="s">
        <v>5238</v>
      </c>
      <c r="B6736" t="s">
        <v>5239</v>
      </c>
      <c r="C6736" t="s">
        <v>34</v>
      </c>
      <c r="D6736" t="s">
        <v>21</v>
      </c>
      <c r="E6736">
        <v>98683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43263</v>
      </c>
      <c r="L6736" t="s">
        <v>26</v>
      </c>
      <c r="N6736" t="s">
        <v>24</v>
      </c>
    </row>
    <row r="6737" spans="1:14" x14ac:dyDescent="0.25">
      <c r="A6737" t="s">
        <v>5248</v>
      </c>
      <c r="B6737" t="s">
        <v>5249</v>
      </c>
      <c r="C6737" t="s">
        <v>34</v>
      </c>
      <c r="D6737" t="s">
        <v>21</v>
      </c>
      <c r="E6737">
        <v>98665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43263</v>
      </c>
      <c r="L6737" t="s">
        <v>26</v>
      </c>
      <c r="N6737" t="s">
        <v>24</v>
      </c>
    </row>
    <row r="6738" spans="1:14" x14ac:dyDescent="0.25">
      <c r="A6738" t="s">
        <v>316</v>
      </c>
      <c r="B6738" t="s">
        <v>5258</v>
      </c>
      <c r="C6738" t="s">
        <v>34</v>
      </c>
      <c r="D6738" t="s">
        <v>21</v>
      </c>
      <c r="E6738">
        <v>98684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43263</v>
      </c>
      <c r="L6738" t="s">
        <v>26</v>
      </c>
      <c r="N6738" t="s">
        <v>24</v>
      </c>
    </row>
    <row r="6739" spans="1:14" x14ac:dyDescent="0.25">
      <c r="A6739" t="s">
        <v>10242</v>
      </c>
      <c r="B6739" t="s">
        <v>10243</v>
      </c>
      <c r="C6739" t="s">
        <v>221</v>
      </c>
      <c r="D6739" t="s">
        <v>21</v>
      </c>
      <c r="E6739">
        <v>98607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43263</v>
      </c>
      <c r="L6739" t="s">
        <v>26</v>
      </c>
      <c r="N6739" t="s">
        <v>24</v>
      </c>
    </row>
    <row r="6740" spans="1:14" x14ac:dyDescent="0.25">
      <c r="A6740" t="s">
        <v>10244</v>
      </c>
      <c r="B6740" t="s">
        <v>10245</v>
      </c>
      <c r="C6740" t="s">
        <v>34</v>
      </c>
      <c r="D6740" t="s">
        <v>21</v>
      </c>
      <c r="E6740">
        <v>98665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43263</v>
      </c>
      <c r="L6740" t="s">
        <v>26</v>
      </c>
      <c r="N6740" t="s">
        <v>24</v>
      </c>
    </row>
    <row r="6741" spans="1:14" x14ac:dyDescent="0.25">
      <c r="A6741" t="s">
        <v>10246</v>
      </c>
      <c r="B6741" t="s">
        <v>10247</v>
      </c>
      <c r="C6741" t="s">
        <v>10248</v>
      </c>
      <c r="D6741" t="s">
        <v>21</v>
      </c>
      <c r="E6741">
        <v>98650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43263</v>
      </c>
      <c r="L6741" t="s">
        <v>26</v>
      </c>
      <c r="N6741" t="s">
        <v>24</v>
      </c>
    </row>
    <row r="6742" spans="1:14" x14ac:dyDescent="0.25">
      <c r="A6742" t="s">
        <v>5269</v>
      </c>
      <c r="B6742" t="s">
        <v>5270</v>
      </c>
      <c r="C6742" t="s">
        <v>34</v>
      </c>
      <c r="D6742" t="s">
        <v>21</v>
      </c>
      <c r="E6742">
        <v>98682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43263</v>
      </c>
      <c r="L6742" t="s">
        <v>26</v>
      </c>
      <c r="N6742" t="s">
        <v>24</v>
      </c>
    </row>
    <row r="6743" spans="1:14" x14ac:dyDescent="0.25">
      <c r="A6743" t="s">
        <v>10249</v>
      </c>
      <c r="B6743" t="s">
        <v>10250</v>
      </c>
      <c r="C6743" t="s">
        <v>286</v>
      </c>
      <c r="D6743" t="s">
        <v>21</v>
      </c>
      <c r="E6743">
        <v>98501</v>
      </c>
      <c r="F6743" t="s">
        <v>23</v>
      </c>
      <c r="G6743" t="s">
        <v>23</v>
      </c>
      <c r="H6743" t="s">
        <v>24</v>
      </c>
      <c r="I6743" t="s">
        <v>24</v>
      </c>
      <c r="J6743" t="s">
        <v>25</v>
      </c>
      <c r="K6743" s="1">
        <v>43263</v>
      </c>
      <c r="L6743" t="s">
        <v>26</v>
      </c>
      <c r="N6743" t="s">
        <v>24</v>
      </c>
    </row>
    <row r="6744" spans="1:14" x14ac:dyDescent="0.25">
      <c r="A6744" t="s">
        <v>5224</v>
      </c>
      <c r="B6744" t="s">
        <v>5225</v>
      </c>
      <c r="C6744" t="s">
        <v>34</v>
      </c>
      <c r="D6744" t="s">
        <v>21</v>
      </c>
      <c r="E6744">
        <v>98662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43262</v>
      </c>
      <c r="L6744" t="s">
        <v>26</v>
      </c>
      <c r="N6744" t="s">
        <v>24</v>
      </c>
    </row>
    <row r="6745" spans="1:14" x14ac:dyDescent="0.25">
      <c r="A6745" t="s">
        <v>5114</v>
      </c>
      <c r="B6745" t="s">
        <v>5115</v>
      </c>
      <c r="C6745" t="s">
        <v>20</v>
      </c>
      <c r="D6745" t="s">
        <v>21</v>
      </c>
      <c r="E6745">
        <v>98118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43262</v>
      </c>
      <c r="L6745" t="s">
        <v>26</v>
      </c>
      <c r="N6745" t="s">
        <v>24</v>
      </c>
    </row>
    <row r="6746" spans="1:14" x14ac:dyDescent="0.25">
      <c r="A6746" t="s">
        <v>5772</v>
      </c>
      <c r="B6746" t="s">
        <v>5773</v>
      </c>
      <c r="C6746" t="s">
        <v>5774</v>
      </c>
      <c r="D6746" t="s">
        <v>21</v>
      </c>
      <c r="E6746">
        <v>98346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43262</v>
      </c>
      <c r="L6746" t="s">
        <v>26</v>
      </c>
      <c r="N6746" t="s">
        <v>24</v>
      </c>
    </row>
    <row r="6747" spans="1:14" x14ac:dyDescent="0.25">
      <c r="A6747" t="s">
        <v>7173</v>
      </c>
      <c r="B6747" t="s">
        <v>7174</v>
      </c>
      <c r="C6747" t="s">
        <v>20</v>
      </c>
      <c r="D6747" t="s">
        <v>21</v>
      </c>
      <c r="E6747">
        <v>98108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43262</v>
      </c>
      <c r="L6747" t="s">
        <v>26</v>
      </c>
      <c r="N6747" t="s">
        <v>24</v>
      </c>
    </row>
    <row r="6748" spans="1:14" x14ac:dyDescent="0.25">
      <c r="A6748" t="s">
        <v>1795</v>
      </c>
      <c r="B6748" t="s">
        <v>5777</v>
      </c>
      <c r="C6748" t="s">
        <v>5774</v>
      </c>
      <c r="D6748" t="s">
        <v>21</v>
      </c>
      <c r="E6748">
        <v>98346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43262</v>
      </c>
      <c r="L6748" t="s">
        <v>26</v>
      </c>
      <c r="N6748" t="s">
        <v>24</v>
      </c>
    </row>
    <row r="6749" spans="1:14" x14ac:dyDescent="0.25">
      <c r="A6749" t="s">
        <v>2228</v>
      </c>
      <c r="B6749" t="s">
        <v>7258</v>
      </c>
      <c r="C6749" t="s">
        <v>470</v>
      </c>
      <c r="D6749" t="s">
        <v>21</v>
      </c>
      <c r="E6749">
        <v>98146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43262</v>
      </c>
      <c r="L6749" t="s">
        <v>26</v>
      </c>
      <c r="N6749" t="s">
        <v>24</v>
      </c>
    </row>
    <row r="6750" spans="1:14" x14ac:dyDescent="0.25">
      <c r="A6750" t="s">
        <v>7265</v>
      </c>
      <c r="B6750" t="s">
        <v>7266</v>
      </c>
      <c r="C6750" t="s">
        <v>215</v>
      </c>
      <c r="D6750" t="s">
        <v>21</v>
      </c>
      <c r="E6750">
        <v>98003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43262</v>
      </c>
      <c r="L6750" t="s">
        <v>26</v>
      </c>
      <c r="N6750" t="s">
        <v>24</v>
      </c>
    </row>
    <row r="6751" spans="1:14" x14ac:dyDescent="0.25">
      <c r="A6751" t="s">
        <v>242</v>
      </c>
      <c r="B6751" t="s">
        <v>5789</v>
      </c>
      <c r="C6751" t="s">
        <v>5774</v>
      </c>
      <c r="D6751" t="s">
        <v>21</v>
      </c>
      <c r="E6751">
        <v>98356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43262</v>
      </c>
      <c r="L6751" t="s">
        <v>26</v>
      </c>
      <c r="N6751" t="s">
        <v>24</v>
      </c>
    </row>
    <row r="6752" spans="1:14" x14ac:dyDescent="0.25">
      <c r="A6752" t="s">
        <v>4356</v>
      </c>
      <c r="B6752" t="s">
        <v>4357</v>
      </c>
      <c r="C6752" t="s">
        <v>4358</v>
      </c>
      <c r="D6752" t="s">
        <v>21</v>
      </c>
      <c r="E6752">
        <v>98340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43262</v>
      </c>
      <c r="L6752" t="s">
        <v>26</v>
      </c>
      <c r="N6752" t="s">
        <v>24</v>
      </c>
    </row>
    <row r="6753" spans="1:14" x14ac:dyDescent="0.25">
      <c r="A6753" t="s">
        <v>10251</v>
      </c>
      <c r="B6753" t="s">
        <v>10252</v>
      </c>
      <c r="C6753" t="s">
        <v>10235</v>
      </c>
      <c r="D6753" t="s">
        <v>21</v>
      </c>
      <c r="E6753">
        <v>98320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43262</v>
      </c>
      <c r="L6753" t="s">
        <v>26</v>
      </c>
      <c r="N6753" t="s">
        <v>24</v>
      </c>
    </row>
    <row r="6754" spans="1:14" x14ac:dyDescent="0.25">
      <c r="A6754" t="s">
        <v>6697</v>
      </c>
      <c r="B6754" t="s">
        <v>6698</v>
      </c>
      <c r="C6754" t="s">
        <v>236</v>
      </c>
      <c r="D6754" t="s">
        <v>21</v>
      </c>
      <c r="E6754">
        <v>98444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43262</v>
      </c>
      <c r="L6754" t="s">
        <v>26</v>
      </c>
      <c r="N6754" t="s">
        <v>24</v>
      </c>
    </row>
    <row r="6755" spans="1:14" x14ac:dyDescent="0.25">
      <c r="A6755" t="s">
        <v>6137</v>
      </c>
      <c r="B6755" t="s">
        <v>6138</v>
      </c>
      <c r="C6755" t="s">
        <v>246</v>
      </c>
      <c r="D6755" t="s">
        <v>21</v>
      </c>
      <c r="E6755">
        <v>98312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43262</v>
      </c>
      <c r="L6755" t="s">
        <v>26</v>
      </c>
      <c r="N6755" t="s">
        <v>24</v>
      </c>
    </row>
    <row r="6756" spans="1:14" x14ac:dyDescent="0.25">
      <c r="A6756" t="s">
        <v>5797</v>
      </c>
      <c r="B6756" t="s">
        <v>5798</v>
      </c>
      <c r="C6756" t="s">
        <v>5774</v>
      </c>
      <c r="D6756" t="s">
        <v>21</v>
      </c>
      <c r="E6756">
        <v>98346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43262</v>
      </c>
      <c r="L6756" t="s">
        <v>26</v>
      </c>
      <c r="N6756" t="s">
        <v>24</v>
      </c>
    </row>
    <row r="6757" spans="1:14" x14ac:dyDescent="0.25">
      <c r="A6757" t="s">
        <v>10253</v>
      </c>
      <c r="B6757" t="s">
        <v>10254</v>
      </c>
      <c r="C6757" t="s">
        <v>10255</v>
      </c>
      <c r="D6757" t="s">
        <v>21</v>
      </c>
      <c r="E6757">
        <v>98376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43262</v>
      </c>
      <c r="L6757" t="s">
        <v>26</v>
      </c>
      <c r="N6757" t="s">
        <v>24</v>
      </c>
    </row>
    <row r="6758" spans="1:14" x14ac:dyDescent="0.25">
      <c r="A6758" t="s">
        <v>405</v>
      </c>
      <c r="B6758" t="s">
        <v>7142</v>
      </c>
      <c r="C6758" t="s">
        <v>443</v>
      </c>
      <c r="D6758" t="s">
        <v>21</v>
      </c>
      <c r="E6758">
        <v>98057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43262</v>
      </c>
      <c r="L6758" t="s">
        <v>26</v>
      </c>
      <c r="N6758" t="s">
        <v>24</v>
      </c>
    </row>
    <row r="6759" spans="1:14" x14ac:dyDescent="0.25">
      <c r="A6759" t="s">
        <v>5804</v>
      </c>
      <c r="B6759" t="s">
        <v>5805</v>
      </c>
      <c r="C6759" t="s">
        <v>246</v>
      </c>
      <c r="D6759" t="s">
        <v>21</v>
      </c>
      <c r="E6759">
        <v>98312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43262</v>
      </c>
      <c r="L6759" t="s">
        <v>26</v>
      </c>
      <c r="N6759" t="s">
        <v>24</v>
      </c>
    </row>
    <row r="6760" spans="1:14" x14ac:dyDescent="0.25">
      <c r="A6760" t="s">
        <v>7872</v>
      </c>
      <c r="B6760" t="s">
        <v>7873</v>
      </c>
      <c r="C6760" t="s">
        <v>7874</v>
      </c>
      <c r="D6760" t="s">
        <v>21</v>
      </c>
      <c r="E6760">
        <v>98622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43262</v>
      </c>
      <c r="L6760" t="s">
        <v>26</v>
      </c>
      <c r="N6760" t="s">
        <v>24</v>
      </c>
    </row>
    <row r="6761" spans="1:14" x14ac:dyDescent="0.25">
      <c r="A6761" t="s">
        <v>4478</v>
      </c>
      <c r="B6761" t="s">
        <v>4479</v>
      </c>
      <c r="C6761" t="s">
        <v>34</v>
      </c>
      <c r="D6761" t="s">
        <v>21</v>
      </c>
      <c r="E6761">
        <v>98665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43262</v>
      </c>
      <c r="L6761" t="s">
        <v>26</v>
      </c>
      <c r="N6761" t="s">
        <v>24</v>
      </c>
    </row>
    <row r="6762" spans="1:14" x14ac:dyDescent="0.25">
      <c r="A6762" t="s">
        <v>3434</v>
      </c>
      <c r="B6762" t="s">
        <v>3435</v>
      </c>
      <c r="C6762" t="s">
        <v>3436</v>
      </c>
      <c r="D6762" t="s">
        <v>21</v>
      </c>
      <c r="E6762">
        <v>98345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43262</v>
      </c>
      <c r="L6762" t="s">
        <v>26</v>
      </c>
      <c r="N6762" t="s">
        <v>24</v>
      </c>
    </row>
    <row r="6763" spans="1:14" x14ac:dyDescent="0.25">
      <c r="A6763" t="s">
        <v>7583</v>
      </c>
      <c r="B6763" t="s">
        <v>7584</v>
      </c>
      <c r="C6763" t="s">
        <v>20</v>
      </c>
      <c r="D6763" t="s">
        <v>21</v>
      </c>
      <c r="E6763">
        <v>98146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43262</v>
      </c>
      <c r="L6763" t="s">
        <v>26</v>
      </c>
      <c r="N6763" t="s">
        <v>24</v>
      </c>
    </row>
    <row r="6764" spans="1:14" x14ac:dyDescent="0.25">
      <c r="A6764" t="s">
        <v>5125</v>
      </c>
      <c r="B6764" t="s">
        <v>5126</v>
      </c>
      <c r="C6764" t="s">
        <v>20</v>
      </c>
      <c r="D6764" t="s">
        <v>21</v>
      </c>
      <c r="E6764">
        <v>98118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43262</v>
      </c>
      <c r="L6764" t="s">
        <v>26</v>
      </c>
      <c r="N6764" t="s">
        <v>24</v>
      </c>
    </row>
    <row r="6765" spans="1:14" x14ac:dyDescent="0.25">
      <c r="A6765" t="s">
        <v>10256</v>
      </c>
      <c r="B6765" t="s">
        <v>3431</v>
      </c>
      <c r="C6765" t="s">
        <v>261</v>
      </c>
      <c r="D6765" t="s">
        <v>21</v>
      </c>
      <c r="E6765">
        <v>99202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43260</v>
      </c>
      <c r="L6765" t="s">
        <v>26</v>
      </c>
      <c r="N6765" t="s">
        <v>24</v>
      </c>
    </row>
    <row r="6766" spans="1:14" x14ac:dyDescent="0.25">
      <c r="A6766" t="s">
        <v>809</v>
      </c>
      <c r="B6766" t="s">
        <v>6124</v>
      </c>
      <c r="C6766" t="s">
        <v>246</v>
      </c>
      <c r="D6766" t="s">
        <v>21</v>
      </c>
      <c r="E6766">
        <v>98312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43259</v>
      </c>
      <c r="L6766" t="s">
        <v>26</v>
      </c>
      <c r="N6766" t="s">
        <v>24</v>
      </c>
    </row>
    <row r="6767" spans="1:14" x14ac:dyDescent="0.25">
      <c r="A6767" t="s">
        <v>2225</v>
      </c>
      <c r="B6767" t="s">
        <v>2226</v>
      </c>
      <c r="C6767" t="s">
        <v>2227</v>
      </c>
      <c r="D6767" t="s">
        <v>21</v>
      </c>
      <c r="E6767">
        <v>98359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43259</v>
      </c>
      <c r="L6767" t="s">
        <v>26</v>
      </c>
      <c r="N6767" t="s">
        <v>24</v>
      </c>
    </row>
    <row r="6768" spans="1:14" x14ac:dyDescent="0.25">
      <c r="A6768" t="s">
        <v>10257</v>
      </c>
      <c r="B6768" t="s">
        <v>10258</v>
      </c>
      <c r="C6768" t="s">
        <v>246</v>
      </c>
      <c r="D6768" t="s">
        <v>21</v>
      </c>
      <c r="E6768">
        <v>98312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43259</v>
      </c>
      <c r="L6768" t="s">
        <v>26</v>
      </c>
      <c r="N6768" t="s">
        <v>24</v>
      </c>
    </row>
    <row r="6769" spans="1:14" x14ac:dyDescent="0.25">
      <c r="A6769" t="s">
        <v>6129</v>
      </c>
      <c r="B6769" t="s">
        <v>6130</v>
      </c>
      <c r="C6769" t="s">
        <v>2227</v>
      </c>
      <c r="D6769" t="s">
        <v>21</v>
      </c>
      <c r="E6769">
        <v>98359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43259</v>
      </c>
      <c r="L6769" t="s">
        <v>26</v>
      </c>
      <c r="N6769" t="s">
        <v>24</v>
      </c>
    </row>
    <row r="6770" spans="1:14" x14ac:dyDescent="0.25">
      <c r="A6770" t="s">
        <v>2004</v>
      </c>
      <c r="B6770" t="s">
        <v>2005</v>
      </c>
      <c r="C6770" t="s">
        <v>454</v>
      </c>
      <c r="D6770" t="s">
        <v>21</v>
      </c>
      <c r="E6770">
        <v>98004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43259</v>
      </c>
      <c r="L6770" t="s">
        <v>26</v>
      </c>
      <c r="N6770" t="s">
        <v>24</v>
      </c>
    </row>
    <row r="6771" spans="1:14" x14ac:dyDescent="0.25">
      <c r="A6771" t="s">
        <v>7272</v>
      </c>
      <c r="B6771" t="s">
        <v>7273</v>
      </c>
      <c r="C6771" t="s">
        <v>1688</v>
      </c>
      <c r="D6771" t="s">
        <v>21</v>
      </c>
      <c r="E6771">
        <v>98198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43259</v>
      </c>
      <c r="L6771" t="s">
        <v>26</v>
      </c>
      <c r="N6771" t="s">
        <v>24</v>
      </c>
    </row>
    <row r="6772" spans="1:14" x14ac:dyDescent="0.25">
      <c r="A6772" t="s">
        <v>7053</v>
      </c>
      <c r="B6772" t="s">
        <v>7054</v>
      </c>
      <c r="C6772" t="s">
        <v>1018</v>
      </c>
      <c r="D6772" t="s">
        <v>21</v>
      </c>
      <c r="E6772">
        <v>98531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43259</v>
      </c>
      <c r="L6772" t="s">
        <v>26</v>
      </c>
      <c r="N6772" t="s">
        <v>24</v>
      </c>
    </row>
    <row r="6773" spans="1:14" x14ac:dyDescent="0.25">
      <c r="A6773" t="s">
        <v>10259</v>
      </c>
      <c r="B6773" t="s">
        <v>10260</v>
      </c>
      <c r="C6773" t="s">
        <v>10261</v>
      </c>
      <c r="D6773" t="s">
        <v>21</v>
      </c>
      <c r="E6773">
        <v>98386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43259</v>
      </c>
      <c r="L6773" t="s">
        <v>26</v>
      </c>
      <c r="N6773" t="s">
        <v>24</v>
      </c>
    </row>
    <row r="6774" spans="1:14" x14ac:dyDescent="0.25">
      <c r="A6774" t="s">
        <v>2246</v>
      </c>
      <c r="B6774" t="s">
        <v>5807</v>
      </c>
      <c r="C6774" t="s">
        <v>246</v>
      </c>
      <c r="D6774" t="s">
        <v>21</v>
      </c>
      <c r="E6774">
        <v>98312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43259</v>
      </c>
      <c r="L6774" t="s">
        <v>26</v>
      </c>
      <c r="N6774" t="s">
        <v>24</v>
      </c>
    </row>
    <row r="6775" spans="1:14" x14ac:dyDescent="0.25">
      <c r="A6775" t="s">
        <v>6633</v>
      </c>
      <c r="B6775" t="s">
        <v>10262</v>
      </c>
      <c r="C6775" t="s">
        <v>20</v>
      </c>
      <c r="D6775" t="s">
        <v>21</v>
      </c>
      <c r="E6775">
        <v>98122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43259</v>
      </c>
      <c r="L6775" t="s">
        <v>26</v>
      </c>
      <c r="N6775" t="s">
        <v>24</v>
      </c>
    </row>
    <row r="6776" spans="1:14" x14ac:dyDescent="0.25">
      <c r="A6776" t="s">
        <v>8323</v>
      </c>
      <c r="B6776" t="s">
        <v>10263</v>
      </c>
      <c r="C6776" t="s">
        <v>10264</v>
      </c>
      <c r="D6776" t="s">
        <v>21</v>
      </c>
      <c r="E6776">
        <v>98569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43259</v>
      </c>
      <c r="L6776" t="s">
        <v>26</v>
      </c>
      <c r="N6776" t="s">
        <v>24</v>
      </c>
    </row>
    <row r="6777" spans="1:14" x14ac:dyDescent="0.25">
      <c r="A6777" t="s">
        <v>2846</v>
      </c>
      <c r="B6777" t="s">
        <v>6141</v>
      </c>
      <c r="C6777" t="s">
        <v>246</v>
      </c>
      <c r="D6777" t="s">
        <v>21</v>
      </c>
      <c r="E6777">
        <v>98312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43259</v>
      </c>
      <c r="L6777" t="s">
        <v>26</v>
      </c>
      <c r="N6777" t="s">
        <v>24</v>
      </c>
    </row>
    <row r="6778" spans="1:14" x14ac:dyDescent="0.25">
      <c r="A6778" t="s">
        <v>1427</v>
      </c>
      <c r="B6778" t="s">
        <v>1428</v>
      </c>
      <c r="C6778" t="s">
        <v>41</v>
      </c>
      <c r="D6778" t="s">
        <v>21</v>
      </c>
      <c r="E6778">
        <v>98158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43258</v>
      </c>
      <c r="L6778" t="s">
        <v>26</v>
      </c>
      <c r="N6778" t="s">
        <v>24</v>
      </c>
    </row>
    <row r="6779" spans="1:14" x14ac:dyDescent="0.25">
      <c r="A6779" t="s">
        <v>6119</v>
      </c>
      <c r="B6779" t="s">
        <v>6120</v>
      </c>
      <c r="C6779" t="s">
        <v>246</v>
      </c>
      <c r="D6779" t="s">
        <v>21</v>
      </c>
      <c r="E6779">
        <v>98311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43258</v>
      </c>
      <c r="L6779" t="s">
        <v>26</v>
      </c>
      <c r="N6779" t="s">
        <v>24</v>
      </c>
    </row>
    <row r="6780" spans="1:14" x14ac:dyDescent="0.25">
      <c r="A6780" t="s">
        <v>4492</v>
      </c>
      <c r="B6780" t="s">
        <v>4493</v>
      </c>
      <c r="C6780" t="s">
        <v>41</v>
      </c>
      <c r="D6780" t="s">
        <v>21</v>
      </c>
      <c r="E6780">
        <v>98188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43258</v>
      </c>
      <c r="L6780" t="s">
        <v>26</v>
      </c>
      <c r="N6780" t="s">
        <v>24</v>
      </c>
    </row>
    <row r="6781" spans="1:14" x14ac:dyDescent="0.25">
      <c r="A6781" t="s">
        <v>10265</v>
      </c>
      <c r="B6781" t="s">
        <v>3045</v>
      </c>
      <c r="C6781" t="s">
        <v>41</v>
      </c>
      <c r="D6781" t="s">
        <v>21</v>
      </c>
      <c r="E6781">
        <v>98198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43258</v>
      </c>
      <c r="L6781" t="s">
        <v>26</v>
      </c>
      <c r="N6781" t="s">
        <v>24</v>
      </c>
    </row>
    <row r="6782" spans="1:14" x14ac:dyDescent="0.25">
      <c r="A6782" t="s">
        <v>5764</v>
      </c>
      <c r="B6782" t="s">
        <v>5765</v>
      </c>
      <c r="C6782" t="s">
        <v>246</v>
      </c>
      <c r="D6782" t="s">
        <v>21</v>
      </c>
      <c r="E6782">
        <v>98311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43258</v>
      </c>
      <c r="L6782" t="s">
        <v>26</v>
      </c>
      <c r="N6782" t="s">
        <v>24</v>
      </c>
    </row>
    <row r="6783" spans="1:14" x14ac:dyDescent="0.25">
      <c r="A6783" t="s">
        <v>1880</v>
      </c>
      <c r="B6783" t="s">
        <v>1428</v>
      </c>
      <c r="C6783" t="s">
        <v>41</v>
      </c>
      <c r="D6783" t="s">
        <v>21</v>
      </c>
      <c r="E6783">
        <v>98158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43258</v>
      </c>
      <c r="L6783" t="s">
        <v>26</v>
      </c>
      <c r="N6783" t="s">
        <v>24</v>
      </c>
    </row>
    <row r="6784" spans="1:14" x14ac:dyDescent="0.25">
      <c r="A6784" t="s">
        <v>1431</v>
      </c>
      <c r="B6784" t="s">
        <v>1432</v>
      </c>
      <c r="C6784" t="s">
        <v>41</v>
      </c>
      <c r="D6784" t="s">
        <v>21</v>
      </c>
      <c r="E6784">
        <v>98158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43258</v>
      </c>
      <c r="L6784" t="s">
        <v>26</v>
      </c>
      <c r="N6784" t="s">
        <v>24</v>
      </c>
    </row>
    <row r="6785" spans="1:14" x14ac:dyDescent="0.25">
      <c r="A6785" t="s">
        <v>1433</v>
      </c>
      <c r="B6785" t="s">
        <v>1434</v>
      </c>
      <c r="C6785" t="s">
        <v>41</v>
      </c>
      <c r="D6785" t="s">
        <v>21</v>
      </c>
      <c r="E6785">
        <v>98158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43258</v>
      </c>
      <c r="L6785" t="s">
        <v>26</v>
      </c>
      <c r="N6785" t="s">
        <v>24</v>
      </c>
    </row>
    <row r="6786" spans="1:14" x14ac:dyDescent="0.25">
      <c r="A6786" t="s">
        <v>6606</v>
      </c>
      <c r="B6786" t="s">
        <v>6607</v>
      </c>
      <c r="C6786" t="s">
        <v>246</v>
      </c>
      <c r="D6786" t="s">
        <v>21</v>
      </c>
      <c r="E6786">
        <v>98311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43258</v>
      </c>
      <c r="L6786" t="s">
        <v>26</v>
      </c>
      <c r="N6786" t="s">
        <v>24</v>
      </c>
    </row>
    <row r="6787" spans="1:14" x14ac:dyDescent="0.25">
      <c r="A6787" t="s">
        <v>352</v>
      </c>
      <c r="B6787" t="s">
        <v>1192</v>
      </c>
      <c r="C6787" t="s">
        <v>41</v>
      </c>
      <c r="D6787" t="s">
        <v>21</v>
      </c>
      <c r="E6787">
        <v>98188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43258</v>
      </c>
      <c r="L6787" t="s">
        <v>26</v>
      </c>
      <c r="N6787" t="s">
        <v>24</v>
      </c>
    </row>
    <row r="6788" spans="1:14" x14ac:dyDescent="0.25">
      <c r="A6788">
        <v>76</v>
      </c>
      <c r="B6788" t="s">
        <v>40</v>
      </c>
      <c r="C6788" t="s">
        <v>41</v>
      </c>
      <c r="D6788" t="s">
        <v>21</v>
      </c>
      <c r="E6788">
        <v>98188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43258</v>
      </c>
      <c r="L6788" t="s">
        <v>26</v>
      </c>
      <c r="N6788" t="s">
        <v>24</v>
      </c>
    </row>
    <row r="6789" spans="1:14" x14ac:dyDescent="0.25">
      <c r="A6789" t="s">
        <v>4505</v>
      </c>
      <c r="B6789" t="s">
        <v>4506</v>
      </c>
      <c r="C6789" t="s">
        <v>1688</v>
      </c>
      <c r="D6789" t="s">
        <v>21</v>
      </c>
      <c r="E6789">
        <v>98198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43258</v>
      </c>
      <c r="L6789" t="s">
        <v>26</v>
      </c>
      <c r="N6789" t="s">
        <v>24</v>
      </c>
    </row>
    <row r="6790" spans="1:14" x14ac:dyDescent="0.25">
      <c r="A6790" t="s">
        <v>6612</v>
      </c>
      <c r="B6790" t="s">
        <v>6613</v>
      </c>
      <c r="C6790" t="s">
        <v>246</v>
      </c>
      <c r="D6790" t="s">
        <v>21</v>
      </c>
      <c r="E6790">
        <v>98311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43258</v>
      </c>
      <c r="L6790" t="s">
        <v>26</v>
      </c>
      <c r="N6790" t="s">
        <v>24</v>
      </c>
    </row>
    <row r="6791" spans="1:14" x14ac:dyDescent="0.25">
      <c r="A6791" t="s">
        <v>6788</v>
      </c>
      <c r="B6791" t="s">
        <v>6789</v>
      </c>
      <c r="C6791" t="s">
        <v>246</v>
      </c>
      <c r="D6791" t="s">
        <v>21</v>
      </c>
      <c r="E6791">
        <v>98312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43258</v>
      </c>
      <c r="L6791" t="s">
        <v>26</v>
      </c>
      <c r="N6791" t="s">
        <v>24</v>
      </c>
    </row>
    <row r="6792" spans="1:14" x14ac:dyDescent="0.25">
      <c r="A6792" t="s">
        <v>7049</v>
      </c>
      <c r="B6792" t="s">
        <v>7050</v>
      </c>
      <c r="C6792" t="s">
        <v>286</v>
      </c>
      <c r="D6792" t="s">
        <v>21</v>
      </c>
      <c r="E6792">
        <v>98513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43258</v>
      </c>
      <c r="L6792" t="s">
        <v>26</v>
      </c>
      <c r="N6792" t="s">
        <v>24</v>
      </c>
    </row>
    <row r="6793" spans="1:14" x14ac:dyDescent="0.25">
      <c r="A6793" t="s">
        <v>7486</v>
      </c>
      <c r="B6793" t="s">
        <v>7487</v>
      </c>
      <c r="C6793" t="s">
        <v>7360</v>
      </c>
      <c r="D6793" t="s">
        <v>21</v>
      </c>
      <c r="E6793">
        <v>98595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43258</v>
      </c>
      <c r="L6793" t="s">
        <v>26</v>
      </c>
      <c r="N6793" t="s">
        <v>24</v>
      </c>
    </row>
    <row r="6794" spans="1:14" x14ac:dyDescent="0.25">
      <c r="A6794" t="s">
        <v>6443</v>
      </c>
      <c r="B6794" t="s">
        <v>6444</v>
      </c>
      <c r="C6794" t="s">
        <v>246</v>
      </c>
      <c r="D6794" t="s">
        <v>21</v>
      </c>
      <c r="E6794">
        <v>98337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43258</v>
      </c>
      <c r="L6794" t="s">
        <v>26</v>
      </c>
      <c r="N6794" t="s">
        <v>24</v>
      </c>
    </row>
    <row r="6795" spans="1:14" x14ac:dyDescent="0.25">
      <c r="A6795" t="s">
        <v>7490</v>
      </c>
      <c r="B6795" t="s">
        <v>7491</v>
      </c>
      <c r="C6795" t="s">
        <v>7360</v>
      </c>
      <c r="D6795" t="s">
        <v>21</v>
      </c>
      <c r="E6795">
        <v>98595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43258</v>
      </c>
      <c r="L6795" t="s">
        <v>26</v>
      </c>
      <c r="N6795" t="s">
        <v>24</v>
      </c>
    </row>
    <row r="6796" spans="1:14" x14ac:dyDescent="0.25">
      <c r="A6796" t="s">
        <v>3931</v>
      </c>
      <c r="B6796" t="s">
        <v>3932</v>
      </c>
      <c r="C6796" t="s">
        <v>41</v>
      </c>
      <c r="D6796" t="s">
        <v>21</v>
      </c>
      <c r="E6796">
        <v>98188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43258</v>
      </c>
      <c r="L6796" t="s">
        <v>26</v>
      </c>
      <c r="N6796" t="s">
        <v>24</v>
      </c>
    </row>
    <row r="6797" spans="1:14" x14ac:dyDescent="0.25">
      <c r="A6797" t="s">
        <v>6447</v>
      </c>
      <c r="B6797" t="s">
        <v>6448</v>
      </c>
      <c r="C6797" t="s">
        <v>246</v>
      </c>
      <c r="D6797" t="s">
        <v>21</v>
      </c>
      <c r="E6797">
        <v>98310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43258</v>
      </c>
      <c r="L6797" t="s">
        <v>26</v>
      </c>
      <c r="N6797" t="s">
        <v>24</v>
      </c>
    </row>
    <row r="6798" spans="1:14" x14ac:dyDescent="0.25">
      <c r="A6798" t="s">
        <v>3933</v>
      </c>
      <c r="B6798" t="s">
        <v>3934</v>
      </c>
      <c r="C6798" t="s">
        <v>41</v>
      </c>
      <c r="D6798" t="s">
        <v>21</v>
      </c>
      <c r="E6798">
        <v>98188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43258</v>
      </c>
      <c r="L6798" t="s">
        <v>26</v>
      </c>
      <c r="N6798" t="s">
        <v>24</v>
      </c>
    </row>
    <row r="6799" spans="1:14" x14ac:dyDescent="0.25">
      <c r="A6799" t="s">
        <v>683</v>
      </c>
      <c r="B6799" t="s">
        <v>6624</v>
      </c>
      <c r="C6799" t="s">
        <v>246</v>
      </c>
      <c r="D6799" t="s">
        <v>21</v>
      </c>
      <c r="E6799">
        <v>98310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43258</v>
      </c>
      <c r="L6799" t="s">
        <v>26</v>
      </c>
      <c r="N6799" t="s">
        <v>24</v>
      </c>
    </row>
    <row r="6800" spans="1:14" x14ac:dyDescent="0.25">
      <c r="A6800" t="s">
        <v>683</v>
      </c>
      <c r="B6800" t="s">
        <v>1204</v>
      </c>
      <c r="C6800" t="s">
        <v>41</v>
      </c>
      <c r="D6800" t="s">
        <v>21</v>
      </c>
      <c r="E6800">
        <v>98188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43258</v>
      </c>
      <c r="L6800" t="s">
        <v>26</v>
      </c>
      <c r="N6800" t="s">
        <v>24</v>
      </c>
    </row>
    <row r="6801" spans="1:14" x14ac:dyDescent="0.25">
      <c r="A6801" t="s">
        <v>1208</v>
      </c>
      <c r="B6801" t="s">
        <v>10271</v>
      </c>
      <c r="C6801" t="s">
        <v>529</v>
      </c>
      <c r="D6801" t="s">
        <v>21</v>
      </c>
      <c r="E6801">
        <v>98034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43258</v>
      </c>
      <c r="L6801" t="s">
        <v>26</v>
      </c>
      <c r="N6801" t="s">
        <v>24</v>
      </c>
    </row>
    <row r="6802" spans="1:14" x14ac:dyDescent="0.25">
      <c r="A6802" t="s">
        <v>10272</v>
      </c>
      <c r="B6802" t="s">
        <v>10273</v>
      </c>
      <c r="C6802" t="s">
        <v>10274</v>
      </c>
      <c r="D6802" t="s">
        <v>21</v>
      </c>
      <c r="E6802">
        <v>98526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43258</v>
      </c>
      <c r="L6802" t="s">
        <v>26</v>
      </c>
      <c r="N6802" t="s">
        <v>24</v>
      </c>
    </row>
    <row r="6803" spans="1:14" x14ac:dyDescent="0.25">
      <c r="A6803" t="s">
        <v>10275</v>
      </c>
      <c r="B6803" t="s">
        <v>10276</v>
      </c>
      <c r="C6803" t="s">
        <v>41</v>
      </c>
      <c r="D6803" t="s">
        <v>21</v>
      </c>
      <c r="E6803">
        <v>98188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43258</v>
      </c>
      <c r="L6803" t="s">
        <v>26</v>
      </c>
      <c r="N6803" t="s">
        <v>24</v>
      </c>
    </row>
    <row r="6804" spans="1:14" x14ac:dyDescent="0.25">
      <c r="A6804" t="s">
        <v>6631</v>
      </c>
      <c r="B6804" t="s">
        <v>6632</v>
      </c>
      <c r="C6804" t="s">
        <v>246</v>
      </c>
      <c r="D6804" t="s">
        <v>21</v>
      </c>
      <c r="E6804">
        <v>98310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43258</v>
      </c>
      <c r="L6804" t="s">
        <v>26</v>
      </c>
      <c r="N6804" t="s">
        <v>24</v>
      </c>
    </row>
    <row r="6805" spans="1:14" x14ac:dyDescent="0.25">
      <c r="A6805" t="s">
        <v>1210</v>
      </c>
      <c r="B6805" t="s">
        <v>1211</v>
      </c>
      <c r="C6805" t="s">
        <v>41</v>
      </c>
      <c r="D6805" t="s">
        <v>21</v>
      </c>
      <c r="E6805">
        <v>98188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43258</v>
      </c>
      <c r="L6805" t="s">
        <v>26</v>
      </c>
      <c r="N6805" t="s">
        <v>24</v>
      </c>
    </row>
    <row r="6806" spans="1:14" x14ac:dyDescent="0.25">
      <c r="A6806" t="s">
        <v>486</v>
      </c>
      <c r="B6806" t="s">
        <v>487</v>
      </c>
      <c r="C6806" t="s">
        <v>41</v>
      </c>
      <c r="D6806" t="s">
        <v>21</v>
      </c>
      <c r="E6806">
        <v>98188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43258</v>
      </c>
      <c r="L6806" t="s">
        <v>26</v>
      </c>
      <c r="N6806" t="s">
        <v>24</v>
      </c>
    </row>
    <row r="6807" spans="1:14" x14ac:dyDescent="0.25">
      <c r="A6807" t="s">
        <v>7309</v>
      </c>
      <c r="B6807" t="s">
        <v>1471</v>
      </c>
      <c r="C6807" t="s">
        <v>209</v>
      </c>
      <c r="D6807" t="s">
        <v>21</v>
      </c>
      <c r="E6807">
        <v>98032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43258</v>
      </c>
      <c r="L6807" t="s">
        <v>26</v>
      </c>
      <c r="N6807" t="s">
        <v>24</v>
      </c>
    </row>
    <row r="6808" spans="1:14" x14ac:dyDescent="0.25">
      <c r="A6808" t="s">
        <v>2986</v>
      </c>
      <c r="B6808" t="s">
        <v>2987</v>
      </c>
      <c r="C6808" t="s">
        <v>1270</v>
      </c>
      <c r="D6808" t="s">
        <v>21</v>
      </c>
      <c r="E6808">
        <v>98021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43257</v>
      </c>
      <c r="L6808" t="s">
        <v>26</v>
      </c>
      <c r="N6808" t="s">
        <v>24</v>
      </c>
    </row>
    <row r="6809" spans="1:14" x14ac:dyDescent="0.25">
      <c r="A6809" t="s">
        <v>447</v>
      </c>
      <c r="B6809" t="s">
        <v>448</v>
      </c>
      <c r="C6809" t="s">
        <v>145</v>
      </c>
      <c r="D6809" t="s">
        <v>21</v>
      </c>
      <c r="E6809">
        <v>98387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43257</v>
      </c>
      <c r="L6809" t="s">
        <v>26</v>
      </c>
      <c r="N6809" t="s">
        <v>24</v>
      </c>
    </row>
    <row r="6810" spans="1:14" x14ac:dyDescent="0.25">
      <c r="A6810" t="s">
        <v>10279</v>
      </c>
      <c r="B6810" t="s">
        <v>10280</v>
      </c>
      <c r="C6810" t="s">
        <v>10274</v>
      </c>
      <c r="D6810" t="s">
        <v>21</v>
      </c>
      <c r="E6810">
        <v>98526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43257</v>
      </c>
      <c r="L6810" t="s">
        <v>26</v>
      </c>
      <c r="N6810" t="s">
        <v>24</v>
      </c>
    </row>
    <row r="6811" spans="1:14" x14ac:dyDescent="0.25">
      <c r="A6811" t="s">
        <v>7477</v>
      </c>
      <c r="B6811" t="s">
        <v>7478</v>
      </c>
      <c r="C6811" t="s">
        <v>7479</v>
      </c>
      <c r="D6811" t="s">
        <v>21</v>
      </c>
      <c r="E6811">
        <v>98547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43257</v>
      </c>
      <c r="L6811" t="s">
        <v>26</v>
      </c>
      <c r="N6811" t="s">
        <v>24</v>
      </c>
    </row>
    <row r="6812" spans="1:14" x14ac:dyDescent="0.25">
      <c r="A6812" t="s">
        <v>7480</v>
      </c>
      <c r="B6812" t="s">
        <v>7481</v>
      </c>
      <c r="C6812" t="s">
        <v>1558</v>
      </c>
      <c r="D6812" t="s">
        <v>21</v>
      </c>
      <c r="E6812">
        <v>98569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43257</v>
      </c>
      <c r="L6812" t="s">
        <v>26</v>
      </c>
      <c r="N6812" t="s">
        <v>24</v>
      </c>
    </row>
    <row r="6813" spans="1:14" x14ac:dyDescent="0.25">
      <c r="A6813" t="s">
        <v>10281</v>
      </c>
      <c r="B6813" t="s">
        <v>10282</v>
      </c>
      <c r="C6813" t="s">
        <v>266</v>
      </c>
      <c r="D6813" t="s">
        <v>21</v>
      </c>
      <c r="E6813">
        <v>98002</v>
      </c>
      <c r="F6813" t="s">
        <v>23</v>
      </c>
      <c r="G6813" t="s">
        <v>23</v>
      </c>
      <c r="H6813" t="s">
        <v>24</v>
      </c>
      <c r="I6813" t="s">
        <v>24</v>
      </c>
      <c r="J6813" t="s">
        <v>25</v>
      </c>
      <c r="K6813" s="1">
        <v>43257</v>
      </c>
      <c r="L6813" t="s">
        <v>26</v>
      </c>
      <c r="N6813" t="s">
        <v>24</v>
      </c>
    </row>
    <row r="6814" spans="1:14" x14ac:dyDescent="0.25">
      <c r="A6814" t="s">
        <v>10283</v>
      </c>
      <c r="B6814" t="s">
        <v>3276</v>
      </c>
      <c r="C6814" t="s">
        <v>10284</v>
      </c>
      <c r="D6814" t="s">
        <v>21</v>
      </c>
      <c r="E6814">
        <v>99143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43257</v>
      </c>
      <c r="L6814" t="s">
        <v>26</v>
      </c>
      <c r="N6814" t="s">
        <v>24</v>
      </c>
    </row>
    <row r="6815" spans="1:14" x14ac:dyDescent="0.25">
      <c r="A6815" t="s">
        <v>3339</v>
      </c>
      <c r="B6815" t="s">
        <v>3340</v>
      </c>
      <c r="C6815" t="s">
        <v>3341</v>
      </c>
      <c r="D6815" t="s">
        <v>21</v>
      </c>
      <c r="E6815">
        <v>99125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43257</v>
      </c>
      <c r="L6815" t="s">
        <v>26</v>
      </c>
      <c r="N6815" t="s">
        <v>24</v>
      </c>
    </row>
    <row r="6816" spans="1:14" x14ac:dyDescent="0.25">
      <c r="A6816" t="s">
        <v>356</v>
      </c>
      <c r="B6816" t="s">
        <v>6877</v>
      </c>
      <c r="C6816" t="s">
        <v>525</v>
      </c>
      <c r="D6816" t="s">
        <v>21</v>
      </c>
      <c r="E6816">
        <v>98258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43257</v>
      </c>
      <c r="L6816" t="s">
        <v>26</v>
      </c>
      <c r="N6816" t="s">
        <v>24</v>
      </c>
    </row>
    <row r="6817" spans="1:14" x14ac:dyDescent="0.25">
      <c r="A6817" t="s">
        <v>4469</v>
      </c>
      <c r="B6817" t="s">
        <v>4470</v>
      </c>
      <c r="C6817" t="s">
        <v>1270</v>
      </c>
      <c r="D6817" t="s">
        <v>21</v>
      </c>
      <c r="E6817">
        <v>98021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43257</v>
      </c>
      <c r="L6817" t="s">
        <v>26</v>
      </c>
      <c r="N6817" t="s">
        <v>24</v>
      </c>
    </row>
    <row r="6818" spans="1:14" x14ac:dyDescent="0.25">
      <c r="A6818" t="s">
        <v>7488</v>
      </c>
      <c r="B6818" t="s">
        <v>7489</v>
      </c>
      <c r="C6818" t="s">
        <v>7360</v>
      </c>
      <c r="D6818" t="s">
        <v>21</v>
      </c>
      <c r="E6818">
        <v>98595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43257</v>
      </c>
      <c r="L6818" t="s">
        <v>26</v>
      </c>
      <c r="N6818" t="s">
        <v>24</v>
      </c>
    </row>
    <row r="6819" spans="1:14" x14ac:dyDescent="0.25">
      <c r="A6819" t="s">
        <v>7514</v>
      </c>
      <c r="B6819" t="s">
        <v>7515</v>
      </c>
      <c r="C6819" t="s">
        <v>3296</v>
      </c>
      <c r="D6819" t="s">
        <v>21</v>
      </c>
      <c r="E6819">
        <v>99171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43257</v>
      </c>
      <c r="L6819" t="s">
        <v>26</v>
      </c>
      <c r="N6819" t="s">
        <v>24</v>
      </c>
    </row>
    <row r="6820" spans="1:14" x14ac:dyDescent="0.25">
      <c r="A6820" t="s">
        <v>7502</v>
      </c>
      <c r="B6820" t="s">
        <v>7503</v>
      </c>
      <c r="C6820" t="s">
        <v>7479</v>
      </c>
      <c r="D6820" t="s">
        <v>21</v>
      </c>
      <c r="E6820">
        <v>98547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43257</v>
      </c>
      <c r="L6820" t="s">
        <v>26</v>
      </c>
      <c r="N6820" t="s">
        <v>24</v>
      </c>
    </row>
    <row r="6821" spans="1:14" x14ac:dyDescent="0.25">
      <c r="A6821" t="s">
        <v>7361</v>
      </c>
      <c r="B6821" t="s">
        <v>7362</v>
      </c>
      <c r="C6821" t="s">
        <v>1558</v>
      </c>
      <c r="D6821" t="s">
        <v>21</v>
      </c>
      <c r="E6821">
        <v>98569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43257</v>
      </c>
      <c r="L6821" t="s">
        <v>26</v>
      </c>
      <c r="N6821" t="s">
        <v>24</v>
      </c>
    </row>
    <row r="6822" spans="1:14" x14ac:dyDescent="0.25">
      <c r="A6822" t="s">
        <v>6192</v>
      </c>
      <c r="B6822" t="s">
        <v>6193</v>
      </c>
      <c r="C6822" t="s">
        <v>266</v>
      </c>
      <c r="D6822" t="s">
        <v>21</v>
      </c>
      <c r="E6822">
        <v>98002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43256</v>
      </c>
      <c r="L6822" t="s">
        <v>26</v>
      </c>
      <c r="N6822" t="s">
        <v>24</v>
      </c>
    </row>
    <row r="6823" spans="1:14" x14ac:dyDescent="0.25">
      <c r="A6823" t="s">
        <v>10285</v>
      </c>
      <c r="B6823" t="s">
        <v>10286</v>
      </c>
      <c r="C6823" t="s">
        <v>770</v>
      </c>
      <c r="D6823" t="s">
        <v>21</v>
      </c>
      <c r="E6823">
        <v>99111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43256</v>
      </c>
      <c r="L6823" t="s">
        <v>26</v>
      </c>
      <c r="N6823" t="s">
        <v>24</v>
      </c>
    </row>
    <row r="6824" spans="1:14" x14ac:dyDescent="0.25">
      <c r="A6824" t="s">
        <v>10287</v>
      </c>
      <c r="B6824" t="s">
        <v>10288</v>
      </c>
      <c r="C6824" t="s">
        <v>266</v>
      </c>
      <c r="D6824" t="s">
        <v>21</v>
      </c>
      <c r="E6824">
        <v>98002</v>
      </c>
      <c r="F6824" t="s">
        <v>23</v>
      </c>
      <c r="G6824" t="s">
        <v>23</v>
      </c>
      <c r="H6824" t="s">
        <v>24</v>
      </c>
      <c r="I6824" t="s">
        <v>24</v>
      </c>
      <c r="J6824" t="s">
        <v>25</v>
      </c>
      <c r="K6824" s="1">
        <v>43256</v>
      </c>
      <c r="L6824" t="s">
        <v>26</v>
      </c>
      <c r="N6824" t="s">
        <v>24</v>
      </c>
    </row>
    <row r="6825" spans="1:14" x14ac:dyDescent="0.25">
      <c r="A6825" t="s">
        <v>7261</v>
      </c>
      <c r="B6825" t="s">
        <v>7262</v>
      </c>
      <c r="C6825" t="s">
        <v>215</v>
      </c>
      <c r="D6825" t="s">
        <v>21</v>
      </c>
      <c r="E6825">
        <v>98023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43256</v>
      </c>
      <c r="L6825" t="s">
        <v>26</v>
      </c>
      <c r="N6825" t="s">
        <v>24</v>
      </c>
    </row>
    <row r="6826" spans="1:14" x14ac:dyDescent="0.25">
      <c r="A6826" t="s">
        <v>3062</v>
      </c>
      <c r="B6826" t="s">
        <v>776</v>
      </c>
      <c r="C6826" t="s">
        <v>765</v>
      </c>
      <c r="D6826" t="s">
        <v>21</v>
      </c>
      <c r="E6826">
        <v>99163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43256</v>
      </c>
      <c r="L6826" t="s">
        <v>26</v>
      </c>
      <c r="N6826" t="s">
        <v>24</v>
      </c>
    </row>
    <row r="6827" spans="1:14" x14ac:dyDescent="0.25">
      <c r="A6827" t="s">
        <v>8015</v>
      </c>
      <c r="B6827" t="s">
        <v>8016</v>
      </c>
      <c r="C6827" t="s">
        <v>765</v>
      </c>
      <c r="D6827" t="s">
        <v>21</v>
      </c>
      <c r="E6827">
        <v>99163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43256</v>
      </c>
      <c r="L6827" t="s">
        <v>26</v>
      </c>
      <c r="N6827" t="s">
        <v>24</v>
      </c>
    </row>
    <row r="6828" spans="1:14" x14ac:dyDescent="0.25">
      <c r="A6828" t="s">
        <v>8025</v>
      </c>
      <c r="B6828" t="s">
        <v>8026</v>
      </c>
      <c r="C6828" t="s">
        <v>765</v>
      </c>
      <c r="D6828" t="s">
        <v>21</v>
      </c>
      <c r="E6828">
        <v>99163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43256</v>
      </c>
      <c r="L6828" t="s">
        <v>26</v>
      </c>
      <c r="N6828" t="s">
        <v>24</v>
      </c>
    </row>
    <row r="6829" spans="1:14" x14ac:dyDescent="0.25">
      <c r="A6829" t="s">
        <v>8029</v>
      </c>
      <c r="B6829" t="s">
        <v>8030</v>
      </c>
      <c r="C6829" t="s">
        <v>765</v>
      </c>
      <c r="D6829" t="s">
        <v>21</v>
      </c>
      <c r="E6829">
        <v>99163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43256</v>
      </c>
      <c r="L6829" t="s">
        <v>26</v>
      </c>
      <c r="N6829" t="s">
        <v>24</v>
      </c>
    </row>
    <row r="6830" spans="1:14" x14ac:dyDescent="0.25">
      <c r="A6830" t="s">
        <v>3205</v>
      </c>
      <c r="B6830" t="s">
        <v>3206</v>
      </c>
      <c r="C6830" t="s">
        <v>765</v>
      </c>
      <c r="D6830" t="s">
        <v>21</v>
      </c>
      <c r="E6830">
        <v>99163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43256</v>
      </c>
      <c r="L6830" t="s">
        <v>26</v>
      </c>
      <c r="N6830" t="s">
        <v>24</v>
      </c>
    </row>
    <row r="6831" spans="1:14" x14ac:dyDescent="0.25">
      <c r="A6831" t="s">
        <v>2816</v>
      </c>
      <c r="B6831" t="s">
        <v>3207</v>
      </c>
      <c r="C6831" t="s">
        <v>765</v>
      </c>
      <c r="D6831" t="s">
        <v>21</v>
      </c>
      <c r="E6831">
        <v>99163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43256</v>
      </c>
      <c r="L6831" t="s">
        <v>26</v>
      </c>
      <c r="N6831" t="s">
        <v>24</v>
      </c>
    </row>
    <row r="6832" spans="1:14" x14ac:dyDescent="0.25">
      <c r="A6832" t="s">
        <v>4728</v>
      </c>
      <c r="B6832" t="s">
        <v>4729</v>
      </c>
      <c r="C6832" t="s">
        <v>236</v>
      </c>
      <c r="D6832" t="s">
        <v>21</v>
      </c>
      <c r="E6832">
        <v>98407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43256</v>
      </c>
      <c r="L6832" t="s">
        <v>26</v>
      </c>
      <c r="N6832" t="s">
        <v>24</v>
      </c>
    </row>
    <row r="6833" spans="1:14" x14ac:dyDescent="0.25">
      <c r="A6833" t="s">
        <v>375</v>
      </c>
      <c r="B6833" t="s">
        <v>3208</v>
      </c>
      <c r="C6833" t="s">
        <v>765</v>
      </c>
      <c r="D6833" t="s">
        <v>21</v>
      </c>
      <c r="E6833">
        <v>99163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43256</v>
      </c>
      <c r="L6833" t="s">
        <v>26</v>
      </c>
      <c r="N6833" t="s">
        <v>24</v>
      </c>
    </row>
    <row r="6834" spans="1:14" x14ac:dyDescent="0.25">
      <c r="A6834" t="s">
        <v>8047</v>
      </c>
      <c r="B6834" t="s">
        <v>8048</v>
      </c>
      <c r="C6834" t="s">
        <v>765</v>
      </c>
      <c r="D6834" t="s">
        <v>21</v>
      </c>
      <c r="E6834">
        <v>99163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43256</v>
      </c>
      <c r="L6834" t="s">
        <v>26</v>
      </c>
      <c r="N6834" t="s">
        <v>24</v>
      </c>
    </row>
    <row r="6835" spans="1:14" x14ac:dyDescent="0.25">
      <c r="A6835" t="s">
        <v>8056</v>
      </c>
      <c r="B6835" t="s">
        <v>8057</v>
      </c>
      <c r="C6835" t="s">
        <v>765</v>
      </c>
      <c r="D6835" t="s">
        <v>21</v>
      </c>
      <c r="E6835">
        <v>99163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43256</v>
      </c>
      <c r="L6835" t="s">
        <v>26</v>
      </c>
      <c r="N6835" t="s">
        <v>24</v>
      </c>
    </row>
    <row r="6836" spans="1:14" x14ac:dyDescent="0.25">
      <c r="A6836" t="s">
        <v>77</v>
      </c>
      <c r="B6836" t="s">
        <v>5149</v>
      </c>
      <c r="C6836" t="s">
        <v>215</v>
      </c>
      <c r="D6836" t="s">
        <v>21</v>
      </c>
      <c r="E6836">
        <v>98003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43256</v>
      </c>
      <c r="L6836" t="s">
        <v>26</v>
      </c>
      <c r="N6836" t="s">
        <v>24</v>
      </c>
    </row>
    <row r="6837" spans="1:14" x14ac:dyDescent="0.25">
      <c r="A6837" t="s">
        <v>771</v>
      </c>
      <c r="B6837" t="s">
        <v>772</v>
      </c>
      <c r="C6837" t="s">
        <v>770</v>
      </c>
      <c r="D6837" t="s">
        <v>21</v>
      </c>
      <c r="E6837">
        <v>99111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43255</v>
      </c>
      <c r="L6837" t="s">
        <v>26</v>
      </c>
      <c r="N6837" t="s">
        <v>24</v>
      </c>
    </row>
    <row r="6838" spans="1:14" x14ac:dyDescent="0.25">
      <c r="A6838" t="s">
        <v>994</v>
      </c>
      <c r="B6838" t="s">
        <v>5971</v>
      </c>
      <c r="C6838" t="s">
        <v>20</v>
      </c>
      <c r="D6838" t="s">
        <v>21</v>
      </c>
      <c r="E6838">
        <v>98199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43255</v>
      </c>
      <c r="L6838" t="s">
        <v>26</v>
      </c>
      <c r="N6838" t="s">
        <v>24</v>
      </c>
    </row>
    <row r="6839" spans="1:14" x14ac:dyDescent="0.25">
      <c r="A6839" t="s">
        <v>1601</v>
      </c>
      <c r="B6839" t="s">
        <v>1602</v>
      </c>
      <c r="C6839" t="s">
        <v>20</v>
      </c>
      <c r="D6839" t="s">
        <v>21</v>
      </c>
      <c r="E6839">
        <v>98101</v>
      </c>
      <c r="F6839" t="s">
        <v>23</v>
      </c>
      <c r="G6839" t="s">
        <v>23</v>
      </c>
      <c r="H6839" t="s">
        <v>24</v>
      </c>
      <c r="I6839" t="s">
        <v>24</v>
      </c>
      <c r="J6839" t="s">
        <v>25</v>
      </c>
      <c r="K6839" s="1">
        <v>43255</v>
      </c>
      <c r="L6839" t="s">
        <v>26</v>
      </c>
      <c r="N6839" t="s">
        <v>24</v>
      </c>
    </row>
    <row r="6840" spans="1:14" x14ac:dyDescent="0.25">
      <c r="A6840" t="s">
        <v>356</v>
      </c>
      <c r="B6840" t="s">
        <v>3202</v>
      </c>
      <c r="C6840" t="s">
        <v>770</v>
      </c>
      <c r="D6840" t="s">
        <v>21</v>
      </c>
      <c r="E6840">
        <v>99111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43255</v>
      </c>
      <c r="L6840" t="s">
        <v>26</v>
      </c>
      <c r="N6840" t="s">
        <v>24</v>
      </c>
    </row>
    <row r="6841" spans="1:14" x14ac:dyDescent="0.25">
      <c r="A6841" t="s">
        <v>7572</v>
      </c>
      <c r="B6841" t="s">
        <v>7573</v>
      </c>
      <c r="C6841" t="s">
        <v>20</v>
      </c>
      <c r="D6841" t="s">
        <v>21</v>
      </c>
      <c r="E6841">
        <v>98133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43255</v>
      </c>
      <c r="L6841" t="s">
        <v>26</v>
      </c>
      <c r="N6841" t="s">
        <v>24</v>
      </c>
    </row>
    <row r="6842" spans="1:14" x14ac:dyDescent="0.25">
      <c r="A6842" t="s">
        <v>788</v>
      </c>
      <c r="B6842" t="s">
        <v>10289</v>
      </c>
      <c r="C6842" t="s">
        <v>790</v>
      </c>
      <c r="D6842" t="s">
        <v>21</v>
      </c>
      <c r="E6842">
        <v>99033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43255</v>
      </c>
      <c r="L6842" t="s">
        <v>26</v>
      </c>
      <c r="N6842" t="s">
        <v>24</v>
      </c>
    </row>
    <row r="6843" spans="1:14" x14ac:dyDescent="0.25">
      <c r="A6843" t="s">
        <v>10290</v>
      </c>
      <c r="B6843" t="s">
        <v>10291</v>
      </c>
      <c r="C6843" t="s">
        <v>92</v>
      </c>
      <c r="D6843" t="s">
        <v>21</v>
      </c>
      <c r="E6843">
        <v>98274</v>
      </c>
      <c r="F6843" t="s">
        <v>23</v>
      </c>
      <c r="G6843" t="s">
        <v>23</v>
      </c>
      <c r="H6843" t="s">
        <v>24</v>
      </c>
      <c r="I6843" t="s">
        <v>24</v>
      </c>
      <c r="J6843" t="s">
        <v>25</v>
      </c>
      <c r="K6843" s="1">
        <v>43255</v>
      </c>
      <c r="L6843" t="s">
        <v>26</v>
      </c>
      <c r="N6843" t="s">
        <v>24</v>
      </c>
    </row>
    <row r="6844" spans="1:14" x14ac:dyDescent="0.25">
      <c r="A6844" t="s">
        <v>7735</v>
      </c>
      <c r="B6844" t="s">
        <v>7736</v>
      </c>
      <c r="C6844" t="s">
        <v>934</v>
      </c>
      <c r="D6844" t="s">
        <v>21</v>
      </c>
      <c r="E6844">
        <v>99344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43255</v>
      </c>
      <c r="L6844" t="s">
        <v>26</v>
      </c>
      <c r="N6844" t="s">
        <v>24</v>
      </c>
    </row>
    <row r="6845" spans="1:14" x14ac:dyDescent="0.25">
      <c r="A6845" t="s">
        <v>2121</v>
      </c>
      <c r="B6845" t="s">
        <v>6665</v>
      </c>
      <c r="C6845" t="s">
        <v>108</v>
      </c>
      <c r="D6845" t="s">
        <v>21</v>
      </c>
      <c r="E6845">
        <v>98201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43255</v>
      </c>
      <c r="L6845" t="s">
        <v>26</v>
      </c>
      <c r="N6845" t="s">
        <v>24</v>
      </c>
    </row>
    <row r="6846" spans="1:14" x14ac:dyDescent="0.25">
      <c r="A6846" t="s">
        <v>3732</v>
      </c>
      <c r="B6846" t="s">
        <v>3733</v>
      </c>
      <c r="C6846" t="s">
        <v>3217</v>
      </c>
      <c r="D6846" t="s">
        <v>21</v>
      </c>
      <c r="E6846">
        <v>98843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43255</v>
      </c>
      <c r="L6846" t="s">
        <v>26</v>
      </c>
      <c r="N6846" t="s">
        <v>24</v>
      </c>
    </row>
    <row r="6847" spans="1:14" x14ac:dyDescent="0.25">
      <c r="A6847" t="s">
        <v>3361</v>
      </c>
      <c r="B6847" t="s">
        <v>3362</v>
      </c>
      <c r="C6847" t="s">
        <v>3363</v>
      </c>
      <c r="D6847" t="s">
        <v>21</v>
      </c>
      <c r="E6847">
        <v>99161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43255</v>
      </c>
      <c r="L6847" t="s">
        <v>26</v>
      </c>
      <c r="N6847" t="s">
        <v>24</v>
      </c>
    </row>
    <row r="6848" spans="1:14" x14ac:dyDescent="0.25">
      <c r="A6848" t="s">
        <v>8325</v>
      </c>
      <c r="B6848" t="s">
        <v>8326</v>
      </c>
      <c r="C6848" t="s">
        <v>255</v>
      </c>
      <c r="D6848" t="s">
        <v>21</v>
      </c>
      <c r="E6848">
        <v>98626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43255</v>
      </c>
      <c r="L6848" t="s">
        <v>26</v>
      </c>
      <c r="N6848" t="s">
        <v>24</v>
      </c>
    </row>
    <row r="6849" spans="1:14" x14ac:dyDescent="0.25">
      <c r="A6849" t="s">
        <v>7682</v>
      </c>
      <c r="B6849" t="s">
        <v>7683</v>
      </c>
      <c r="C6849" t="s">
        <v>2217</v>
      </c>
      <c r="D6849" t="s">
        <v>21</v>
      </c>
      <c r="E6849">
        <v>99114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43254</v>
      </c>
      <c r="L6849" t="s">
        <v>26</v>
      </c>
      <c r="N6849" t="s">
        <v>24</v>
      </c>
    </row>
    <row r="6850" spans="1:14" x14ac:dyDescent="0.25">
      <c r="A6850" t="s">
        <v>2085</v>
      </c>
      <c r="B6850" t="s">
        <v>2086</v>
      </c>
      <c r="C6850" t="s">
        <v>1357</v>
      </c>
      <c r="D6850" t="s">
        <v>21</v>
      </c>
      <c r="E6850">
        <v>99115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43254</v>
      </c>
      <c r="L6850" t="s">
        <v>26</v>
      </c>
      <c r="N6850" t="s">
        <v>24</v>
      </c>
    </row>
    <row r="6851" spans="1:14" x14ac:dyDescent="0.25">
      <c r="A6851" t="s">
        <v>5945</v>
      </c>
      <c r="B6851" t="s">
        <v>5946</v>
      </c>
      <c r="C6851" t="s">
        <v>4063</v>
      </c>
      <c r="D6851" t="s">
        <v>21</v>
      </c>
      <c r="E6851">
        <v>99148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43254</v>
      </c>
      <c r="L6851" t="s">
        <v>26</v>
      </c>
      <c r="N6851" t="s">
        <v>24</v>
      </c>
    </row>
    <row r="6852" spans="1:14" x14ac:dyDescent="0.25">
      <c r="A6852" t="s">
        <v>10292</v>
      </c>
      <c r="B6852" t="s">
        <v>10293</v>
      </c>
      <c r="C6852" t="s">
        <v>1357</v>
      </c>
      <c r="D6852" t="s">
        <v>21</v>
      </c>
      <c r="E6852">
        <v>99115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43254</v>
      </c>
      <c r="L6852" t="s">
        <v>26</v>
      </c>
      <c r="N6852" t="s">
        <v>24</v>
      </c>
    </row>
    <row r="6853" spans="1:14" x14ac:dyDescent="0.25">
      <c r="A6853" t="s">
        <v>5947</v>
      </c>
      <c r="B6853" t="s">
        <v>5948</v>
      </c>
      <c r="C6853" t="s">
        <v>4059</v>
      </c>
      <c r="D6853" t="s">
        <v>21</v>
      </c>
      <c r="E6853">
        <v>99109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43254</v>
      </c>
      <c r="L6853" t="s">
        <v>26</v>
      </c>
      <c r="N6853" t="s">
        <v>24</v>
      </c>
    </row>
    <row r="6854" spans="1:14" x14ac:dyDescent="0.25">
      <c r="A6854" t="s">
        <v>3726</v>
      </c>
      <c r="B6854" t="s">
        <v>3727</v>
      </c>
      <c r="C6854" t="s">
        <v>1964</v>
      </c>
      <c r="D6854" t="s">
        <v>21</v>
      </c>
      <c r="E6854">
        <v>98858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43254</v>
      </c>
      <c r="L6854" t="s">
        <v>26</v>
      </c>
      <c r="N6854" t="s">
        <v>24</v>
      </c>
    </row>
    <row r="6855" spans="1:14" x14ac:dyDescent="0.25">
      <c r="A6855" t="s">
        <v>5952</v>
      </c>
      <c r="B6855" t="s">
        <v>5953</v>
      </c>
      <c r="C6855" t="s">
        <v>4059</v>
      </c>
      <c r="D6855" t="s">
        <v>21</v>
      </c>
      <c r="E6855">
        <v>99109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43254</v>
      </c>
      <c r="L6855" t="s">
        <v>26</v>
      </c>
      <c r="N6855" t="s">
        <v>24</v>
      </c>
    </row>
    <row r="6856" spans="1:14" x14ac:dyDescent="0.25">
      <c r="A6856" t="s">
        <v>1962</v>
      </c>
      <c r="B6856" t="s">
        <v>1963</v>
      </c>
      <c r="C6856" t="s">
        <v>1964</v>
      </c>
      <c r="D6856" t="s">
        <v>21</v>
      </c>
      <c r="E6856">
        <v>98858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43254</v>
      </c>
      <c r="L6856" t="s">
        <v>26</v>
      </c>
      <c r="N6856" t="s">
        <v>24</v>
      </c>
    </row>
    <row r="6857" spans="1:14" x14ac:dyDescent="0.25">
      <c r="A6857" t="s">
        <v>5957</v>
      </c>
      <c r="B6857" t="s">
        <v>5958</v>
      </c>
      <c r="C6857" t="s">
        <v>227</v>
      </c>
      <c r="D6857" t="s">
        <v>21</v>
      </c>
      <c r="E6857">
        <v>98225</v>
      </c>
      <c r="F6857" t="s">
        <v>23</v>
      </c>
      <c r="G6857" t="s">
        <v>23</v>
      </c>
      <c r="H6857" t="s">
        <v>24</v>
      </c>
      <c r="I6857" t="s">
        <v>24</v>
      </c>
      <c r="J6857" t="s">
        <v>25</v>
      </c>
      <c r="K6857" s="1">
        <v>43253</v>
      </c>
      <c r="L6857" t="s">
        <v>26</v>
      </c>
      <c r="N6857" t="s">
        <v>24</v>
      </c>
    </row>
    <row r="6858" spans="1:14" x14ac:dyDescent="0.25">
      <c r="A6858" t="s">
        <v>5961</v>
      </c>
      <c r="B6858" t="s">
        <v>5962</v>
      </c>
      <c r="C6858" t="s">
        <v>227</v>
      </c>
      <c r="D6858" t="s">
        <v>21</v>
      </c>
      <c r="E6858">
        <v>98225</v>
      </c>
      <c r="F6858" t="s">
        <v>23</v>
      </c>
      <c r="G6858" t="s">
        <v>23</v>
      </c>
      <c r="H6858" t="s">
        <v>24</v>
      </c>
      <c r="I6858" t="s">
        <v>24</v>
      </c>
      <c r="J6858" t="s">
        <v>25</v>
      </c>
      <c r="K6858" s="1">
        <v>43253</v>
      </c>
      <c r="L6858" t="s">
        <v>26</v>
      </c>
      <c r="N6858" t="s">
        <v>24</v>
      </c>
    </row>
    <row r="6859" spans="1:14" x14ac:dyDescent="0.25">
      <c r="A6859" t="s">
        <v>7041</v>
      </c>
      <c r="B6859" t="s">
        <v>7042</v>
      </c>
      <c r="C6859" t="s">
        <v>286</v>
      </c>
      <c r="D6859" t="s">
        <v>21</v>
      </c>
      <c r="E6859">
        <v>98512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43253</v>
      </c>
      <c r="L6859" t="s">
        <v>26</v>
      </c>
      <c r="N6859" t="s">
        <v>24</v>
      </c>
    </row>
    <row r="6860" spans="1:14" x14ac:dyDescent="0.25">
      <c r="A6860" t="s">
        <v>2371</v>
      </c>
      <c r="B6860" t="s">
        <v>317</v>
      </c>
      <c r="C6860" t="s">
        <v>318</v>
      </c>
      <c r="D6860" t="s">
        <v>21</v>
      </c>
      <c r="E6860">
        <v>98625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43253</v>
      </c>
      <c r="L6860" t="s">
        <v>26</v>
      </c>
      <c r="N6860" t="s">
        <v>24</v>
      </c>
    </row>
    <row r="6861" spans="1:14" x14ac:dyDescent="0.25">
      <c r="A6861" t="s">
        <v>7600</v>
      </c>
      <c r="B6861" t="s">
        <v>7601</v>
      </c>
      <c r="C6861" t="s">
        <v>7602</v>
      </c>
      <c r="D6861" t="s">
        <v>21</v>
      </c>
      <c r="E6861">
        <v>98542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43253</v>
      </c>
      <c r="L6861" t="s">
        <v>26</v>
      </c>
      <c r="N6861" t="s">
        <v>24</v>
      </c>
    </row>
    <row r="6862" spans="1:14" x14ac:dyDescent="0.25">
      <c r="A6862" t="s">
        <v>1110</v>
      </c>
      <c r="B6862" t="s">
        <v>4811</v>
      </c>
      <c r="C6862" t="s">
        <v>115</v>
      </c>
      <c r="D6862" t="s">
        <v>21</v>
      </c>
      <c r="E6862">
        <v>98532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43253</v>
      </c>
      <c r="L6862" t="s">
        <v>26</v>
      </c>
      <c r="N6862" t="s">
        <v>24</v>
      </c>
    </row>
    <row r="6863" spans="1:14" x14ac:dyDescent="0.25">
      <c r="A6863" t="s">
        <v>7057</v>
      </c>
      <c r="B6863" t="s">
        <v>7058</v>
      </c>
      <c r="C6863" t="s">
        <v>3176</v>
      </c>
      <c r="D6863" t="s">
        <v>21</v>
      </c>
      <c r="E6863">
        <v>98629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43253</v>
      </c>
      <c r="L6863" t="s">
        <v>26</v>
      </c>
      <c r="N6863" t="s">
        <v>24</v>
      </c>
    </row>
    <row r="6864" spans="1:14" x14ac:dyDescent="0.25">
      <c r="A6864" t="s">
        <v>7325</v>
      </c>
      <c r="B6864" t="s">
        <v>7326</v>
      </c>
      <c r="C6864" t="s">
        <v>4122</v>
      </c>
      <c r="D6864" t="s">
        <v>21</v>
      </c>
      <c r="E6864">
        <v>98236</v>
      </c>
      <c r="F6864" t="s">
        <v>23</v>
      </c>
      <c r="G6864" t="s">
        <v>23</v>
      </c>
      <c r="H6864" t="s">
        <v>24</v>
      </c>
      <c r="I6864" t="s">
        <v>24</v>
      </c>
      <c r="J6864" t="s">
        <v>25</v>
      </c>
      <c r="K6864" s="1">
        <v>43253</v>
      </c>
      <c r="L6864" t="s">
        <v>26</v>
      </c>
      <c r="N6864" t="s">
        <v>24</v>
      </c>
    </row>
    <row r="6865" spans="1:14" x14ac:dyDescent="0.25">
      <c r="A6865" t="s">
        <v>143</v>
      </c>
      <c r="B6865" t="s">
        <v>144</v>
      </c>
      <c r="C6865" t="s">
        <v>145</v>
      </c>
      <c r="D6865" t="s">
        <v>21</v>
      </c>
      <c r="E6865">
        <v>98387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43252</v>
      </c>
      <c r="L6865" t="s">
        <v>26</v>
      </c>
      <c r="N6865" t="s">
        <v>24</v>
      </c>
    </row>
    <row r="6866" spans="1:14" x14ac:dyDescent="0.25">
      <c r="A6866" t="s">
        <v>10294</v>
      </c>
      <c r="B6866" t="s">
        <v>2181</v>
      </c>
      <c r="C6866" t="s">
        <v>37</v>
      </c>
      <c r="D6866" t="s">
        <v>21</v>
      </c>
      <c r="E6866">
        <v>99336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43252</v>
      </c>
      <c r="L6866" t="s">
        <v>26</v>
      </c>
      <c r="N6866" t="s">
        <v>24</v>
      </c>
    </row>
    <row r="6867" spans="1:14" x14ac:dyDescent="0.25">
      <c r="A6867" t="s">
        <v>569</v>
      </c>
      <c r="B6867" t="s">
        <v>7748</v>
      </c>
      <c r="C6867" t="s">
        <v>268</v>
      </c>
      <c r="D6867" t="s">
        <v>21</v>
      </c>
      <c r="E6867">
        <v>98168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43252</v>
      </c>
      <c r="L6867" t="s">
        <v>26</v>
      </c>
      <c r="N6867" t="s">
        <v>24</v>
      </c>
    </row>
    <row r="6868" spans="1:14" x14ac:dyDescent="0.25">
      <c r="A6868" t="s">
        <v>10295</v>
      </c>
      <c r="B6868" t="s">
        <v>734</v>
      </c>
      <c r="C6868" t="s">
        <v>255</v>
      </c>
      <c r="D6868" t="s">
        <v>21</v>
      </c>
      <c r="E6868">
        <v>98626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43252</v>
      </c>
      <c r="L6868" t="s">
        <v>26</v>
      </c>
      <c r="N6868" t="s">
        <v>24</v>
      </c>
    </row>
    <row r="6869" spans="1:14" x14ac:dyDescent="0.25">
      <c r="A6869" t="s">
        <v>152</v>
      </c>
      <c r="B6869" t="s">
        <v>153</v>
      </c>
      <c r="C6869" t="s">
        <v>145</v>
      </c>
      <c r="D6869" t="s">
        <v>21</v>
      </c>
      <c r="E6869">
        <v>98387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43252</v>
      </c>
      <c r="L6869" t="s">
        <v>26</v>
      </c>
      <c r="N6869" t="s">
        <v>24</v>
      </c>
    </row>
    <row r="6870" spans="1:14" x14ac:dyDescent="0.25">
      <c r="A6870" t="s">
        <v>7127</v>
      </c>
      <c r="B6870" t="s">
        <v>7128</v>
      </c>
      <c r="C6870" t="s">
        <v>20</v>
      </c>
      <c r="D6870" t="s">
        <v>21</v>
      </c>
      <c r="E6870">
        <v>98118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43252</v>
      </c>
      <c r="L6870" t="s">
        <v>26</v>
      </c>
      <c r="N6870" t="s">
        <v>24</v>
      </c>
    </row>
    <row r="6871" spans="1:14" x14ac:dyDescent="0.25">
      <c r="A6871" t="s">
        <v>10296</v>
      </c>
      <c r="B6871" t="s">
        <v>10297</v>
      </c>
      <c r="C6871" t="s">
        <v>145</v>
      </c>
      <c r="D6871" t="s">
        <v>21</v>
      </c>
      <c r="E6871">
        <v>98387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43252</v>
      </c>
      <c r="L6871" t="s">
        <v>26</v>
      </c>
      <c r="N6871" t="s">
        <v>24</v>
      </c>
    </row>
    <row r="6872" spans="1:14" x14ac:dyDescent="0.25">
      <c r="A6872" t="s">
        <v>4510</v>
      </c>
      <c r="B6872" t="s">
        <v>4511</v>
      </c>
      <c r="C6872" t="s">
        <v>56</v>
      </c>
      <c r="D6872" t="s">
        <v>21</v>
      </c>
      <c r="E6872">
        <v>99354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43252</v>
      </c>
      <c r="L6872" t="s">
        <v>26</v>
      </c>
      <c r="N6872" t="s">
        <v>24</v>
      </c>
    </row>
    <row r="6873" spans="1:14" x14ac:dyDescent="0.25">
      <c r="A6873" t="s">
        <v>6592</v>
      </c>
      <c r="B6873" t="s">
        <v>10298</v>
      </c>
      <c r="C6873" t="s">
        <v>20</v>
      </c>
      <c r="D6873" t="s">
        <v>21</v>
      </c>
      <c r="E6873">
        <v>98144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43252</v>
      </c>
      <c r="L6873" t="s">
        <v>26</v>
      </c>
      <c r="N6873" t="s">
        <v>24</v>
      </c>
    </row>
    <row r="6874" spans="1:14" x14ac:dyDescent="0.25">
      <c r="A6874" t="s">
        <v>677</v>
      </c>
      <c r="B6874" t="s">
        <v>678</v>
      </c>
      <c r="C6874" t="s">
        <v>679</v>
      </c>
      <c r="D6874" t="s">
        <v>21</v>
      </c>
      <c r="E6874">
        <v>98580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43252</v>
      </c>
      <c r="L6874" t="s">
        <v>26</v>
      </c>
      <c r="N6874" t="s">
        <v>24</v>
      </c>
    </row>
    <row r="6875" spans="1:14" x14ac:dyDescent="0.25">
      <c r="A6875" t="s">
        <v>10299</v>
      </c>
      <c r="B6875" t="s">
        <v>10300</v>
      </c>
      <c r="C6875" t="s">
        <v>1041</v>
      </c>
      <c r="D6875" t="s">
        <v>21</v>
      </c>
      <c r="E6875">
        <v>98576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43252</v>
      </c>
      <c r="L6875" t="s">
        <v>26</v>
      </c>
      <c r="N6875" t="s">
        <v>24</v>
      </c>
    </row>
    <row r="6876" spans="1:14" x14ac:dyDescent="0.25">
      <c r="A6876" t="s">
        <v>160</v>
      </c>
      <c r="B6876" t="s">
        <v>161</v>
      </c>
      <c r="C6876" t="s">
        <v>162</v>
      </c>
      <c r="D6876" t="s">
        <v>21</v>
      </c>
      <c r="E6876">
        <v>98558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43252</v>
      </c>
      <c r="L6876" t="s">
        <v>26</v>
      </c>
      <c r="N6876" t="s">
        <v>24</v>
      </c>
    </row>
    <row r="6877" spans="1:14" x14ac:dyDescent="0.25">
      <c r="A6877" t="s">
        <v>7574</v>
      </c>
      <c r="B6877" t="s">
        <v>7575</v>
      </c>
      <c r="C6877" t="s">
        <v>20</v>
      </c>
      <c r="D6877" t="s">
        <v>21</v>
      </c>
      <c r="E6877">
        <v>98106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43252</v>
      </c>
      <c r="L6877" t="s">
        <v>26</v>
      </c>
      <c r="N6877" t="s">
        <v>24</v>
      </c>
    </row>
    <row r="6878" spans="1:14" x14ac:dyDescent="0.25">
      <c r="A6878" t="s">
        <v>10301</v>
      </c>
      <c r="B6878" t="s">
        <v>10302</v>
      </c>
      <c r="C6878" t="s">
        <v>1041</v>
      </c>
      <c r="D6878" t="s">
        <v>21</v>
      </c>
      <c r="E6878">
        <v>98576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43252</v>
      </c>
      <c r="L6878" t="s">
        <v>26</v>
      </c>
      <c r="N6878" t="s">
        <v>24</v>
      </c>
    </row>
    <row r="6879" spans="1:14" x14ac:dyDescent="0.25">
      <c r="A6879" t="s">
        <v>690</v>
      </c>
      <c r="B6879" t="s">
        <v>691</v>
      </c>
      <c r="C6879" t="s">
        <v>145</v>
      </c>
      <c r="D6879" t="s">
        <v>21</v>
      </c>
      <c r="E6879">
        <v>98387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43252</v>
      </c>
      <c r="L6879" t="s">
        <v>26</v>
      </c>
      <c r="N6879" t="s">
        <v>24</v>
      </c>
    </row>
    <row r="6880" spans="1:14" x14ac:dyDescent="0.25">
      <c r="A6880" t="s">
        <v>870</v>
      </c>
      <c r="B6880" t="s">
        <v>871</v>
      </c>
      <c r="C6880" t="s">
        <v>132</v>
      </c>
      <c r="D6880" t="s">
        <v>21</v>
      </c>
      <c r="E6880">
        <v>99301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43252</v>
      </c>
      <c r="L6880" t="s">
        <v>26</v>
      </c>
      <c r="N6880" t="s">
        <v>24</v>
      </c>
    </row>
    <row r="6881" spans="1:14" x14ac:dyDescent="0.25">
      <c r="A6881" t="s">
        <v>77</v>
      </c>
      <c r="B6881" t="s">
        <v>6669</v>
      </c>
      <c r="C6881" t="s">
        <v>20</v>
      </c>
      <c r="D6881" t="s">
        <v>21</v>
      </c>
      <c r="E6881">
        <v>98112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43252</v>
      </c>
      <c r="L6881" t="s">
        <v>26</v>
      </c>
      <c r="N6881" t="s">
        <v>24</v>
      </c>
    </row>
    <row r="6882" spans="1:14" x14ac:dyDescent="0.25">
      <c r="A6882" t="s">
        <v>10303</v>
      </c>
      <c r="B6882" t="s">
        <v>867</v>
      </c>
      <c r="C6882" t="s">
        <v>135</v>
      </c>
      <c r="D6882" t="s">
        <v>21</v>
      </c>
      <c r="E6882">
        <v>99323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43252</v>
      </c>
      <c r="L6882" t="s">
        <v>26</v>
      </c>
      <c r="N6882" t="s">
        <v>24</v>
      </c>
    </row>
    <row r="6883" spans="1:14" x14ac:dyDescent="0.25">
      <c r="A6883" t="s">
        <v>3255</v>
      </c>
      <c r="B6883" t="s">
        <v>3256</v>
      </c>
      <c r="C6883" t="s">
        <v>3222</v>
      </c>
      <c r="D6883" t="s">
        <v>21</v>
      </c>
      <c r="E6883">
        <v>99156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43252</v>
      </c>
      <c r="L6883" t="s">
        <v>26</v>
      </c>
      <c r="N6883" t="s">
        <v>24</v>
      </c>
    </row>
    <row r="6884" spans="1:14" x14ac:dyDescent="0.25">
      <c r="A6884" t="s">
        <v>4819</v>
      </c>
      <c r="B6884" t="s">
        <v>4820</v>
      </c>
      <c r="C6884" t="s">
        <v>20</v>
      </c>
      <c r="D6884" t="s">
        <v>21</v>
      </c>
      <c r="E6884">
        <v>98106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43251</v>
      </c>
      <c r="L6884" t="s">
        <v>26</v>
      </c>
      <c r="N6884" t="s">
        <v>24</v>
      </c>
    </row>
    <row r="6885" spans="1:14" x14ac:dyDescent="0.25">
      <c r="A6885" t="s">
        <v>6512</v>
      </c>
      <c r="B6885" t="s">
        <v>6513</v>
      </c>
      <c r="C6885" t="s">
        <v>4059</v>
      </c>
      <c r="D6885" t="s">
        <v>21</v>
      </c>
      <c r="E6885">
        <v>99109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43251</v>
      </c>
      <c r="L6885" t="s">
        <v>26</v>
      </c>
      <c r="N6885" t="s">
        <v>24</v>
      </c>
    </row>
    <row r="6886" spans="1:14" x14ac:dyDescent="0.25">
      <c r="A6886" t="s">
        <v>8307</v>
      </c>
      <c r="B6886" t="s">
        <v>8308</v>
      </c>
      <c r="C6886" t="s">
        <v>255</v>
      </c>
      <c r="D6886" t="s">
        <v>21</v>
      </c>
      <c r="E6886">
        <v>98626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43251</v>
      </c>
      <c r="L6886" t="s">
        <v>26</v>
      </c>
      <c r="N6886" t="s">
        <v>24</v>
      </c>
    </row>
    <row r="6887" spans="1:14" x14ac:dyDescent="0.25">
      <c r="A6887" t="s">
        <v>4638</v>
      </c>
      <c r="B6887" t="s">
        <v>4639</v>
      </c>
      <c r="C6887" t="s">
        <v>20</v>
      </c>
      <c r="D6887" t="s">
        <v>21</v>
      </c>
      <c r="E6887">
        <v>98106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43251</v>
      </c>
      <c r="L6887" t="s">
        <v>26</v>
      </c>
      <c r="N6887" t="s">
        <v>24</v>
      </c>
    </row>
    <row r="6888" spans="1:14" x14ac:dyDescent="0.25">
      <c r="A6888" t="s">
        <v>10309</v>
      </c>
      <c r="B6888" t="s">
        <v>8313</v>
      </c>
      <c r="C6888" t="s">
        <v>255</v>
      </c>
      <c r="D6888" t="s">
        <v>21</v>
      </c>
      <c r="E6888">
        <v>98626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43251</v>
      </c>
      <c r="L6888" t="s">
        <v>26</v>
      </c>
      <c r="N6888" t="s">
        <v>24</v>
      </c>
    </row>
    <row r="6889" spans="1:14" x14ac:dyDescent="0.25">
      <c r="A6889" t="s">
        <v>1082</v>
      </c>
      <c r="B6889" t="s">
        <v>1083</v>
      </c>
      <c r="C6889" t="s">
        <v>135</v>
      </c>
      <c r="D6889" t="s">
        <v>21</v>
      </c>
      <c r="E6889">
        <v>99323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43251</v>
      </c>
      <c r="L6889" t="s">
        <v>26</v>
      </c>
      <c r="N6889" t="s">
        <v>24</v>
      </c>
    </row>
    <row r="6890" spans="1:14" x14ac:dyDescent="0.25">
      <c r="A6890" t="s">
        <v>3241</v>
      </c>
      <c r="B6890" t="s">
        <v>3242</v>
      </c>
      <c r="C6890" t="s">
        <v>3222</v>
      </c>
      <c r="D6890" t="s">
        <v>21</v>
      </c>
      <c r="E6890">
        <v>99156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43251</v>
      </c>
      <c r="L6890" t="s">
        <v>26</v>
      </c>
      <c r="N6890" t="s">
        <v>24</v>
      </c>
    </row>
    <row r="6891" spans="1:14" x14ac:dyDescent="0.25">
      <c r="A6891" t="s">
        <v>10312</v>
      </c>
      <c r="B6891" t="s">
        <v>3221</v>
      </c>
      <c r="C6891" t="s">
        <v>3222</v>
      </c>
      <c r="D6891" t="s">
        <v>21</v>
      </c>
      <c r="E6891">
        <v>99156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43251</v>
      </c>
      <c r="L6891" t="s">
        <v>26</v>
      </c>
      <c r="N6891" t="s">
        <v>24</v>
      </c>
    </row>
    <row r="6892" spans="1:14" x14ac:dyDescent="0.25">
      <c r="A6892" t="s">
        <v>207</v>
      </c>
      <c r="B6892" t="s">
        <v>4007</v>
      </c>
      <c r="C6892" t="s">
        <v>37</v>
      </c>
      <c r="D6892" t="s">
        <v>21</v>
      </c>
      <c r="E6892">
        <v>99336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43251</v>
      </c>
      <c r="L6892" t="s">
        <v>26</v>
      </c>
      <c r="N6892" t="s">
        <v>24</v>
      </c>
    </row>
    <row r="6893" spans="1:14" x14ac:dyDescent="0.25">
      <c r="A6893" t="s">
        <v>8317</v>
      </c>
      <c r="B6893" t="s">
        <v>8318</v>
      </c>
      <c r="C6893" t="s">
        <v>255</v>
      </c>
      <c r="D6893" t="s">
        <v>21</v>
      </c>
      <c r="E6893">
        <v>98626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43251</v>
      </c>
      <c r="L6893" t="s">
        <v>26</v>
      </c>
      <c r="N6893" t="s">
        <v>24</v>
      </c>
    </row>
    <row r="6894" spans="1:14" x14ac:dyDescent="0.25">
      <c r="A6894" t="s">
        <v>7496</v>
      </c>
      <c r="B6894" t="s">
        <v>7497</v>
      </c>
      <c r="C6894" t="s">
        <v>132</v>
      </c>
      <c r="D6894" t="s">
        <v>21</v>
      </c>
      <c r="E6894">
        <v>99301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43251</v>
      </c>
      <c r="L6894" t="s">
        <v>26</v>
      </c>
      <c r="N6894" t="s">
        <v>24</v>
      </c>
    </row>
    <row r="6895" spans="1:14" x14ac:dyDescent="0.25">
      <c r="A6895" t="s">
        <v>8321</v>
      </c>
      <c r="B6895" t="s">
        <v>8322</v>
      </c>
      <c r="C6895" t="s">
        <v>255</v>
      </c>
      <c r="D6895" t="s">
        <v>21</v>
      </c>
      <c r="E6895">
        <v>98626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43251</v>
      </c>
      <c r="L6895" t="s">
        <v>26</v>
      </c>
      <c r="N6895" t="s">
        <v>24</v>
      </c>
    </row>
    <row r="6896" spans="1:14" x14ac:dyDescent="0.25">
      <c r="A6896" t="s">
        <v>8323</v>
      </c>
      <c r="B6896" t="s">
        <v>8324</v>
      </c>
      <c r="C6896" t="s">
        <v>255</v>
      </c>
      <c r="D6896" t="s">
        <v>21</v>
      </c>
      <c r="E6896">
        <v>98626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43251</v>
      </c>
      <c r="L6896" t="s">
        <v>26</v>
      </c>
      <c r="N6896" t="s">
        <v>24</v>
      </c>
    </row>
    <row r="6897" spans="1:14" x14ac:dyDescent="0.25">
      <c r="A6897" t="s">
        <v>2131</v>
      </c>
      <c r="B6897" t="s">
        <v>2919</v>
      </c>
      <c r="C6897" t="s">
        <v>132</v>
      </c>
      <c r="D6897" t="s">
        <v>21</v>
      </c>
      <c r="E6897">
        <v>99301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43251</v>
      </c>
      <c r="L6897" t="s">
        <v>26</v>
      </c>
      <c r="N6897" t="s">
        <v>24</v>
      </c>
    </row>
    <row r="6898" spans="1:14" x14ac:dyDescent="0.25">
      <c r="A6898" t="s">
        <v>3552</v>
      </c>
      <c r="B6898" t="s">
        <v>8331</v>
      </c>
      <c r="C6898" t="s">
        <v>255</v>
      </c>
      <c r="D6898" t="s">
        <v>21</v>
      </c>
      <c r="E6898">
        <v>98626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43251</v>
      </c>
      <c r="L6898" t="s">
        <v>26</v>
      </c>
      <c r="N6898" t="s">
        <v>24</v>
      </c>
    </row>
    <row r="6899" spans="1:14" x14ac:dyDescent="0.25">
      <c r="A6899" t="s">
        <v>4264</v>
      </c>
      <c r="B6899" t="s">
        <v>4265</v>
      </c>
      <c r="C6899" t="s">
        <v>145</v>
      </c>
      <c r="D6899" t="s">
        <v>21</v>
      </c>
      <c r="E6899">
        <v>98387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43250</v>
      </c>
      <c r="L6899" t="s">
        <v>26</v>
      </c>
      <c r="N6899" t="s">
        <v>24</v>
      </c>
    </row>
    <row r="6900" spans="1:14" x14ac:dyDescent="0.25">
      <c r="A6900" t="s">
        <v>4636</v>
      </c>
      <c r="B6900" t="s">
        <v>4637</v>
      </c>
      <c r="C6900" t="s">
        <v>145</v>
      </c>
      <c r="D6900" t="s">
        <v>21</v>
      </c>
      <c r="E6900">
        <v>98387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43250</v>
      </c>
      <c r="L6900" t="s">
        <v>26</v>
      </c>
      <c r="N6900" t="s">
        <v>24</v>
      </c>
    </row>
    <row r="6901" spans="1:14" x14ac:dyDescent="0.25">
      <c r="A6901" t="s">
        <v>4270</v>
      </c>
      <c r="B6901" t="s">
        <v>4271</v>
      </c>
      <c r="C6901" t="s">
        <v>145</v>
      </c>
      <c r="D6901" t="s">
        <v>21</v>
      </c>
      <c r="E6901">
        <v>98387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43250</v>
      </c>
      <c r="L6901" t="s">
        <v>26</v>
      </c>
      <c r="N6901" t="s">
        <v>24</v>
      </c>
    </row>
    <row r="6902" spans="1:14" x14ac:dyDescent="0.25">
      <c r="A6902" t="s">
        <v>5143</v>
      </c>
      <c r="B6902" t="s">
        <v>5144</v>
      </c>
      <c r="C6902" t="s">
        <v>108</v>
      </c>
      <c r="D6902" t="s">
        <v>21</v>
      </c>
      <c r="E6902">
        <v>98201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43250</v>
      </c>
      <c r="L6902" t="s">
        <v>26</v>
      </c>
      <c r="N6902" t="s">
        <v>24</v>
      </c>
    </row>
    <row r="6903" spans="1:14" x14ac:dyDescent="0.25">
      <c r="A6903" t="s">
        <v>4846</v>
      </c>
      <c r="B6903" t="s">
        <v>4847</v>
      </c>
      <c r="C6903" t="s">
        <v>145</v>
      </c>
      <c r="D6903" t="s">
        <v>21</v>
      </c>
      <c r="E6903">
        <v>98387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43250</v>
      </c>
      <c r="L6903" t="s">
        <v>26</v>
      </c>
      <c r="N6903" t="s">
        <v>24</v>
      </c>
    </row>
    <row r="6904" spans="1:14" x14ac:dyDescent="0.25">
      <c r="A6904" t="s">
        <v>166</v>
      </c>
      <c r="B6904" t="s">
        <v>167</v>
      </c>
      <c r="C6904" t="s">
        <v>145</v>
      </c>
      <c r="D6904" t="s">
        <v>21</v>
      </c>
      <c r="E6904">
        <v>98387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43250</v>
      </c>
      <c r="L6904" t="s">
        <v>26</v>
      </c>
      <c r="N6904" t="s">
        <v>24</v>
      </c>
    </row>
    <row r="6905" spans="1:14" x14ac:dyDescent="0.25">
      <c r="A6905" t="s">
        <v>4668</v>
      </c>
      <c r="B6905" t="s">
        <v>4669</v>
      </c>
      <c r="C6905" t="s">
        <v>145</v>
      </c>
      <c r="D6905" t="s">
        <v>21</v>
      </c>
      <c r="E6905">
        <v>98387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43250</v>
      </c>
      <c r="L6905" t="s">
        <v>26</v>
      </c>
      <c r="N6905" t="s">
        <v>24</v>
      </c>
    </row>
    <row r="6906" spans="1:14" x14ac:dyDescent="0.25">
      <c r="A6906" t="s">
        <v>10315</v>
      </c>
      <c r="B6906" t="s">
        <v>4303</v>
      </c>
      <c r="C6906" t="s">
        <v>145</v>
      </c>
      <c r="D6906" t="s">
        <v>21</v>
      </c>
      <c r="E6906">
        <v>98387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43250</v>
      </c>
      <c r="L6906" t="s">
        <v>26</v>
      </c>
      <c r="N6906" t="s">
        <v>24</v>
      </c>
    </row>
    <row r="6907" spans="1:14" x14ac:dyDescent="0.25">
      <c r="A6907" t="s">
        <v>479</v>
      </c>
      <c r="B6907" t="s">
        <v>1624</v>
      </c>
      <c r="C6907" t="s">
        <v>108</v>
      </c>
      <c r="D6907" t="s">
        <v>21</v>
      </c>
      <c r="E6907">
        <v>98204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43250</v>
      </c>
      <c r="L6907" t="s">
        <v>26</v>
      </c>
      <c r="N6907" t="s">
        <v>24</v>
      </c>
    </row>
    <row r="6908" spans="1:14" x14ac:dyDescent="0.25">
      <c r="A6908" t="s">
        <v>4863</v>
      </c>
      <c r="B6908" t="s">
        <v>4864</v>
      </c>
      <c r="C6908" t="s">
        <v>145</v>
      </c>
      <c r="D6908" t="s">
        <v>21</v>
      </c>
      <c r="E6908">
        <v>98387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43250</v>
      </c>
      <c r="L6908" t="s">
        <v>26</v>
      </c>
      <c r="N6908" t="s">
        <v>24</v>
      </c>
    </row>
    <row r="6909" spans="1:14" x14ac:dyDescent="0.25">
      <c r="A6909" t="s">
        <v>556</v>
      </c>
      <c r="B6909" t="s">
        <v>6896</v>
      </c>
      <c r="C6909" t="s">
        <v>454</v>
      </c>
      <c r="D6909" t="s">
        <v>21</v>
      </c>
      <c r="E6909">
        <v>98007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43250</v>
      </c>
      <c r="L6909" t="s">
        <v>26</v>
      </c>
      <c r="N6909" t="s">
        <v>24</v>
      </c>
    </row>
    <row r="6910" spans="1:14" x14ac:dyDescent="0.25">
      <c r="A6910" t="s">
        <v>1052</v>
      </c>
      <c r="B6910" t="s">
        <v>4675</v>
      </c>
      <c r="C6910" t="s">
        <v>145</v>
      </c>
      <c r="D6910" t="s">
        <v>21</v>
      </c>
      <c r="E6910">
        <v>98387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43250</v>
      </c>
      <c r="L6910" t="s">
        <v>26</v>
      </c>
      <c r="N6910" t="s">
        <v>24</v>
      </c>
    </row>
    <row r="6911" spans="1:14" x14ac:dyDescent="0.25">
      <c r="A6911" t="s">
        <v>4455</v>
      </c>
      <c r="B6911" t="s">
        <v>4456</v>
      </c>
      <c r="C6911" t="s">
        <v>1270</v>
      </c>
      <c r="D6911" t="s">
        <v>21</v>
      </c>
      <c r="E6911">
        <v>98012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43249</v>
      </c>
      <c r="L6911" t="s">
        <v>26</v>
      </c>
      <c r="N6911" t="s">
        <v>24</v>
      </c>
    </row>
    <row r="6912" spans="1:14" x14ac:dyDescent="0.25">
      <c r="A6912" t="s">
        <v>2145</v>
      </c>
      <c r="B6912" t="s">
        <v>2146</v>
      </c>
      <c r="C6912" t="s">
        <v>2144</v>
      </c>
      <c r="D6912" t="s">
        <v>21</v>
      </c>
      <c r="E6912">
        <v>98155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43249</v>
      </c>
      <c r="L6912" t="s">
        <v>26</v>
      </c>
      <c r="N6912" t="s">
        <v>24</v>
      </c>
    </row>
    <row r="6913" spans="1:14" x14ac:dyDescent="0.25">
      <c r="A6913" t="s">
        <v>2773</v>
      </c>
      <c r="B6913" t="s">
        <v>2774</v>
      </c>
      <c r="C6913" t="s">
        <v>132</v>
      </c>
      <c r="D6913" t="s">
        <v>21</v>
      </c>
      <c r="E6913">
        <v>99301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43249</v>
      </c>
      <c r="L6913" t="s">
        <v>26</v>
      </c>
      <c r="N6913" t="s">
        <v>24</v>
      </c>
    </row>
    <row r="6914" spans="1:14" x14ac:dyDescent="0.25">
      <c r="A6914" t="s">
        <v>111</v>
      </c>
      <c r="B6914" t="s">
        <v>6863</v>
      </c>
      <c r="C6914" t="s">
        <v>454</v>
      </c>
      <c r="D6914" t="s">
        <v>21</v>
      </c>
      <c r="E6914">
        <v>98006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43249</v>
      </c>
      <c r="L6914" t="s">
        <v>26</v>
      </c>
      <c r="N6914" t="s">
        <v>24</v>
      </c>
    </row>
    <row r="6915" spans="1:14" x14ac:dyDescent="0.25">
      <c r="A6915" t="s">
        <v>569</v>
      </c>
      <c r="B6915" t="s">
        <v>6666</v>
      </c>
      <c r="C6915" t="s">
        <v>20</v>
      </c>
      <c r="D6915" t="s">
        <v>21</v>
      </c>
      <c r="E6915">
        <v>98199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43249</v>
      </c>
      <c r="L6915" t="s">
        <v>26</v>
      </c>
      <c r="N6915" t="s">
        <v>24</v>
      </c>
    </row>
    <row r="6916" spans="1:14" x14ac:dyDescent="0.25">
      <c r="A6916" t="s">
        <v>1589</v>
      </c>
      <c r="B6916" t="s">
        <v>1590</v>
      </c>
      <c r="C6916" t="s">
        <v>632</v>
      </c>
      <c r="D6916" t="s">
        <v>21</v>
      </c>
      <c r="E6916">
        <v>98036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43249</v>
      </c>
      <c r="L6916" t="s">
        <v>26</v>
      </c>
      <c r="N6916" t="s">
        <v>24</v>
      </c>
    </row>
    <row r="6917" spans="1:14" x14ac:dyDescent="0.25">
      <c r="A6917" t="s">
        <v>10316</v>
      </c>
      <c r="B6917" t="s">
        <v>10317</v>
      </c>
      <c r="C6917" t="s">
        <v>1270</v>
      </c>
      <c r="D6917" t="s">
        <v>21</v>
      </c>
      <c r="E6917">
        <v>98021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43249</v>
      </c>
      <c r="L6917" t="s">
        <v>26</v>
      </c>
      <c r="N6917" t="s">
        <v>24</v>
      </c>
    </row>
    <row r="6918" spans="1:14" x14ac:dyDescent="0.25">
      <c r="A6918" t="s">
        <v>7690</v>
      </c>
      <c r="B6918" t="s">
        <v>7691</v>
      </c>
      <c r="C6918" t="s">
        <v>20</v>
      </c>
      <c r="D6918" t="s">
        <v>21</v>
      </c>
      <c r="E6918">
        <v>98119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43249</v>
      </c>
      <c r="L6918" t="s">
        <v>26</v>
      </c>
      <c r="N6918" t="s">
        <v>24</v>
      </c>
    </row>
    <row r="6919" spans="1:14" x14ac:dyDescent="0.25">
      <c r="A6919" t="s">
        <v>4461</v>
      </c>
      <c r="B6919" t="s">
        <v>4462</v>
      </c>
      <c r="C6919" t="s">
        <v>1270</v>
      </c>
      <c r="D6919" t="s">
        <v>21</v>
      </c>
      <c r="E6919">
        <v>98011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43249</v>
      </c>
      <c r="L6919" t="s">
        <v>26</v>
      </c>
      <c r="N6919" t="s">
        <v>24</v>
      </c>
    </row>
    <row r="6920" spans="1:14" x14ac:dyDescent="0.25">
      <c r="A6920" t="s">
        <v>10318</v>
      </c>
      <c r="B6920" t="s">
        <v>4431</v>
      </c>
      <c r="C6920" t="s">
        <v>1270</v>
      </c>
      <c r="D6920" t="s">
        <v>21</v>
      </c>
      <c r="E6920">
        <v>98011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43249</v>
      </c>
      <c r="L6920" t="s">
        <v>26</v>
      </c>
      <c r="N6920" t="s">
        <v>24</v>
      </c>
    </row>
    <row r="6921" spans="1:14" x14ac:dyDescent="0.25">
      <c r="A6921" t="s">
        <v>5366</v>
      </c>
      <c r="B6921" t="s">
        <v>5367</v>
      </c>
      <c r="C6921" t="s">
        <v>4622</v>
      </c>
      <c r="D6921" t="s">
        <v>21</v>
      </c>
      <c r="E6921">
        <v>98327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43249</v>
      </c>
      <c r="L6921" t="s">
        <v>26</v>
      </c>
      <c r="N6921" t="s">
        <v>24</v>
      </c>
    </row>
    <row r="6922" spans="1:14" x14ac:dyDescent="0.25">
      <c r="A6922" t="s">
        <v>54</v>
      </c>
      <c r="B6922" t="s">
        <v>2807</v>
      </c>
      <c r="C6922" t="s">
        <v>132</v>
      </c>
      <c r="D6922" t="s">
        <v>21</v>
      </c>
      <c r="E6922">
        <v>99301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43249</v>
      </c>
      <c r="L6922" t="s">
        <v>26</v>
      </c>
      <c r="N6922" t="s">
        <v>24</v>
      </c>
    </row>
    <row r="6923" spans="1:14" x14ac:dyDescent="0.25">
      <c r="A6923" t="s">
        <v>10319</v>
      </c>
      <c r="B6923" t="s">
        <v>10320</v>
      </c>
      <c r="C6923" t="s">
        <v>115</v>
      </c>
      <c r="D6923" t="s">
        <v>21</v>
      </c>
      <c r="E6923">
        <v>98532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43249</v>
      </c>
      <c r="L6923" t="s">
        <v>26</v>
      </c>
      <c r="N6923" t="s">
        <v>24</v>
      </c>
    </row>
    <row r="6924" spans="1:14" x14ac:dyDescent="0.25">
      <c r="A6924" t="s">
        <v>10321</v>
      </c>
      <c r="B6924" t="s">
        <v>10322</v>
      </c>
      <c r="C6924" t="s">
        <v>470</v>
      </c>
      <c r="D6924" t="s">
        <v>21</v>
      </c>
      <c r="E6924">
        <v>98168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43246</v>
      </c>
      <c r="L6924" t="s">
        <v>26</v>
      </c>
      <c r="N6924" t="s">
        <v>24</v>
      </c>
    </row>
    <row r="6925" spans="1:14" x14ac:dyDescent="0.25">
      <c r="A6925" t="s">
        <v>1840</v>
      </c>
      <c r="B6925" t="s">
        <v>1841</v>
      </c>
      <c r="C6925" t="s">
        <v>443</v>
      </c>
      <c r="D6925" t="s">
        <v>21</v>
      </c>
      <c r="E6925">
        <v>98055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43245</v>
      </c>
      <c r="L6925" t="s">
        <v>26</v>
      </c>
      <c r="N6925" t="s">
        <v>24</v>
      </c>
    </row>
    <row r="6926" spans="1:14" x14ac:dyDescent="0.25">
      <c r="A6926" t="s">
        <v>10323</v>
      </c>
      <c r="B6926" t="s">
        <v>4955</v>
      </c>
      <c r="C6926" t="s">
        <v>1270</v>
      </c>
      <c r="D6926" t="s">
        <v>21</v>
      </c>
      <c r="E6926">
        <v>98011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43245</v>
      </c>
      <c r="L6926" t="s">
        <v>26</v>
      </c>
      <c r="N6926" t="s">
        <v>24</v>
      </c>
    </row>
    <row r="6927" spans="1:14" x14ac:dyDescent="0.25">
      <c r="A6927" t="s">
        <v>2635</v>
      </c>
      <c r="B6927" t="s">
        <v>2636</v>
      </c>
      <c r="C6927" t="s">
        <v>1203</v>
      </c>
      <c r="D6927" t="s">
        <v>21</v>
      </c>
      <c r="E6927">
        <v>98059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43245</v>
      </c>
      <c r="L6927" t="s">
        <v>26</v>
      </c>
      <c r="N6927" t="s">
        <v>24</v>
      </c>
    </row>
    <row r="6928" spans="1:14" x14ac:dyDescent="0.25">
      <c r="A6928" t="s">
        <v>10324</v>
      </c>
      <c r="B6928" t="s">
        <v>4571</v>
      </c>
      <c r="C6928" t="s">
        <v>443</v>
      </c>
      <c r="D6928" t="s">
        <v>21</v>
      </c>
      <c r="E6928">
        <v>98056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43245</v>
      </c>
      <c r="L6928" t="s">
        <v>26</v>
      </c>
      <c r="N6928" t="s">
        <v>24</v>
      </c>
    </row>
    <row r="6929" spans="1:14" x14ac:dyDescent="0.25">
      <c r="A6929" t="s">
        <v>7276</v>
      </c>
      <c r="B6929" t="s">
        <v>7277</v>
      </c>
      <c r="C6929" t="s">
        <v>20</v>
      </c>
      <c r="D6929" t="s">
        <v>21</v>
      </c>
      <c r="E6929">
        <v>98133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43245</v>
      </c>
      <c r="L6929" t="s">
        <v>26</v>
      </c>
      <c r="N6929" t="s">
        <v>24</v>
      </c>
    </row>
    <row r="6930" spans="1:14" x14ac:dyDescent="0.25">
      <c r="A6930" t="s">
        <v>10325</v>
      </c>
      <c r="B6930" t="s">
        <v>2613</v>
      </c>
      <c r="C6930" t="s">
        <v>525</v>
      </c>
      <c r="D6930" t="s">
        <v>21</v>
      </c>
      <c r="E6930">
        <v>98258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43245</v>
      </c>
      <c r="L6930" t="s">
        <v>26</v>
      </c>
      <c r="N6930" t="s">
        <v>24</v>
      </c>
    </row>
    <row r="6931" spans="1:14" x14ac:dyDescent="0.25">
      <c r="A6931" t="s">
        <v>6749</v>
      </c>
      <c r="B6931" t="s">
        <v>6750</v>
      </c>
      <c r="C6931" t="s">
        <v>3222</v>
      </c>
      <c r="D6931" t="s">
        <v>21</v>
      </c>
      <c r="E6931">
        <v>99156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43244</v>
      </c>
      <c r="L6931" t="s">
        <v>26</v>
      </c>
      <c r="N6931" t="s">
        <v>24</v>
      </c>
    </row>
    <row r="6932" spans="1:14" x14ac:dyDescent="0.25">
      <c r="A6932" t="s">
        <v>6751</v>
      </c>
      <c r="B6932" t="s">
        <v>6752</v>
      </c>
      <c r="C6932" t="s">
        <v>3222</v>
      </c>
      <c r="D6932" t="s">
        <v>21</v>
      </c>
      <c r="E6932">
        <v>99156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43244</v>
      </c>
      <c r="L6932" t="s">
        <v>26</v>
      </c>
      <c r="N6932" t="s">
        <v>24</v>
      </c>
    </row>
    <row r="6933" spans="1:14" x14ac:dyDescent="0.25">
      <c r="A6933" t="s">
        <v>10327</v>
      </c>
      <c r="B6933" t="s">
        <v>10328</v>
      </c>
      <c r="C6933" t="s">
        <v>286</v>
      </c>
      <c r="D6933" t="s">
        <v>21</v>
      </c>
      <c r="E6933">
        <v>98506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43244</v>
      </c>
      <c r="L6933" t="s">
        <v>26</v>
      </c>
      <c r="N6933" t="s">
        <v>24</v>
      </c>
    </row>
    <row r="6934" spans="1:14" x14ac:dyDescent="0.25">
      <c r="A6934" t="s">
        <v>4843</v>
      </c>
      <c r="B6934" t="s">
        <v>4844</v>
      </c>
      <c r="C6934" t="s">
        <v>56</v>
      </c>
      <c r="D6934" t="s">
        <v>21</v>
      </c>
      <c r="E6934">
        <v>99354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43244</v>
      </c>
      <c r="L6934" t="s">
        <v>26</v>
      </c>
      <c r="N6934" t="s">
        <v>24</v>
      </c>
    </row>
    <row r="6935" spans="1:14" x14ac:dyDescent="0.25">
      <c r="A6935" t="s">
        <v>7043</v>
      </c>
      <c r="B6935" t="s">
        <v>7044</v>
      </c>
      <c r="C6935" t="s">
        <v>2089</v>
      </c>
      <c r="D6935" t="s">
        <v>21</v>
      </c>
      <c r="E6935">
        <v>98338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43244</v>
      </c>
      <c r="L6935" t="s">
        <v>26</v>
      </c>
      <c r="N6935" t="s">
        <v>24</v>
      </c>
    </row>
    <row r="6936" spans="1:14" x14ac:dyDescent="0.25">
      <c r="A6936" t="s">
        <v>7643</v>
      </c>
      <c r="B6936" t="s">
        <v>7644</v>
      </c>
      <c r="C6936" t="s">
        <v>132</v>
      </c>
      <c r="D6936" t="s">
        <v>21</v>
      </c>
      <c r="E6936">
        <v>99301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43244</v>
      </c>
      <c r="L6936" t="s">
        <v>26</v>
      </c>
      <c r="N6936" t="s">
        <v>24</v>
      </c>
    </row>
    <row r="6937" spans="1:14" x14ac:dyDescent="0.25">
      <c r="A6937" t="s">
        <v>6659</v>
      </c>
      <c r="B6937" t="s">
        <v>6660</v>
      </c>
      <c r="C6937" t="s">
        <v>227</v>
      </c>
      <c r="D6937" t="s">
        <v>21</v>
      </c>
      <c r="E6937">
        <v>98229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43244</v>
      </c>
      <c r="L6937" t="s">
        <v>26</v>
      </c>
      <c r="N6937" t="s">
        <v>24</v>
      </c>
    </row>
    <row r="6938" spans="1:14" x14ac:dyDescent="0.25">
      <c r="A6938" t="s">
        <v>6661</v>
      </c>
      <c r="B6938" t="s">
        <v>6662</v>
      </c>
      <c r="C6938" t="s">
        <v>230</v>
      </c>
      <c r="D6938" t="s">
        <v>21</v>
      </c>
      <c r="E6938">
        <v>98264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43244</v>
      </c>
      <c r="L6938" t="s">
        <v>26</v>
      </c>
      <c r="N6938" t="s">
        <v>24</v>
      </c>
    </row>
    <row r="6939" spans="1:14" x14ac:dyDescent="0.25">
      <c r="A6939" t="s">
        <v>1761</v>
      </c>
      <c r="B6939" t="s">
        <v>1762</v>
      </c>
      <c r="C6939" t="s">
        <v>1763</v>
      </c>
      <c r="D6939" t="s">
        <v>21</v>
      </c>
      <c r="E6939">
        <v>99153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43244</v>
      </c>
      <c r="L6939" t="s">
        <v>26</v>
      </c>
      <c r="N6939" t="s">
        <v>24</v>
      </c>
    </row>
    <row r="6940" spans="1:14" x14ac:dyDescent="0.25">
      <c r="A6940" t="s">
        <v>6627</v>
      </c>
      <c r="B6940" t="s">
        <v>6628</v>
      </c>
      <c r="C6940" t="s">
        <v>1094</v>
      </c>
      <c r="D6940" t="s">
        <v>21</v>
      </c>
      <c r="E6940">
        <v>98360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43244</v>
      </c>
      <c r="L6940" t="s">
        <v>26</v>
      </c>
      <c r="N6940" t="s">
        <v>24</v>
      </c>
    </row>
    <row r="6941" spans="1:14" x14ac:dyDescent="0.25">
      <c r="A6941" t="s">
        <v>7280</v>
      </c>
      <c r="B6941" t="s">
        <v>7281</v>
      </c>
      <c r="C6941" t="s">
        <v>4122</v>
      </c>
      <c r="D6941" t="s">
        <v>21</v>
      </c>
      <c r="E6941">
        <v>98236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43244</v>
      </c>
      <c r="L6941" t="s">
        <v>26</v>
      </c>
      <c r="N6941" t="s">
        <v>24</v>
      </c>
    </row>
    <row r="6942" spans="1:14" x14ac:dyDescent="0.25">
      <c r="A6942" t="s">
        <v>1764</v>
      </c>
      <c r="B6942" t="s">
        <v>1765</v>
      </c>
      <c r="C6942" t="s">
        <v>1766</v>
      </c>
      <c r="D6942" t="s">
        <v>21</v>
      </c>
      <c r="E6942">
        <v>99152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43244</v>
      </c>
      <c r="L6942" t="s">
        <v>26</v>
      </c>
      <c r="N6942" t="s">
        <v>24</v>
      </c>
    </row>
    <row r="6943" spans="1:14" x14ac:dyDescent="0.25">
      <c r="A6943" t="s">
        <v>7617</v>
      </c>
      <c r="B6943" t="s">
        <v>7618</v>
      </c>
      <c r="C6943" t="s">
        <v>37</v>
      </c>
      <c r="D6943" t="s">
        <v>21</v>
      </c>
      <c r="E6943">
        <v>99336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43244</v>
      </c>
      <c r="L6943" t="s">
        <v>26</v>
      </c>
      <c r="N6943" t="s">
        <v>24</v>
      </c>
    </row>
    <row r="6944" spans="1:14" x14ac:dyDescent="0.25">
      <c r="A6944" t="s">
        <v>6837</v>
      </c>
      <c r="B6944" t="s">
        <v>6838</v>
      </c>
      <c r="C6944" t="s">
        <v>3222</v>
      </c>
      <c r="D6944" t="s">
        <v>21</v>
      </c>
      <c r="E6944">
        <v>99156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43244</v>
      </c>
      <c r="L6944" t="s">
        <v>26</v>
      </c>
      <c r="N6944" t="s">
        <v>24</v>
      </c>
    </row>
    <row r="6945" spans="1:14" x14ac:dyDescent="0.25">
      <c r="A6945" t="s">
        <v>10330</v>
      </c>
      <c r="B6945" t="s">
        <v>192</v>
      </c>
      <c r="C6945" t="s">
        <v>193</v>
      </c>
      <c r="D6945" t="s">
        <v>21</v>
      </c>
      <c r="E6945">
        <v>99119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43244</v>
      </c>
      <c r="L6945" t="s">
        <v>26</v>
      </c>
      <c r="N6945" t="s">
        <v>24</v>
      </c>
    </row>
    <row r="6946" spans="1:14" x14ac:dyDescent="0.25">
      <c r="A6946" t="s">
        <v>4482</v>
      </c>
      <c r="B6946" t="s">
        <v>4483</v>
      </c>
      <c r="C6946" t="s">
        <v>56</v>
      </c>
      <c r="D6946" t="s">
        <v>21</v>
      </c>
      <c r="E6946">
        <v>99354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43243</v>
      </c>
      <c r="L6946" t="s">
        <v>26</v>
      </c>
      <c r="N6946" t="s">
        <v>24</v>
      </c>
    </row>
    <row r="6947" spans="1:14" x14ac:dyDescent="0.25">
      <c r="A6947" t="s">
        <v>10331</v>
      </c>
      <c r="B6947" t="s">
        <v>873</v>
      </c>
      <c r="C6947" t="s">
        <v>20</v>
      </c>
      <c r="D6947" t="s">
        <v>21</v>
      </c>
      <c r="E6947">
        <v>98106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43243</v>
      </c>
      <c r="L6947" t="s">
        <v>26</v>
      </c>
      <c r="N6947" t="s">
        <v>24</v>
      </c>
    </row>
    <row r="6948" spans="1:14" x14ac:dyDescent="0.25">
      <c r="A6948" t="s">
        <v>4268</v>
      </c>
      <c r="B6948" t="s">
        <v>4269</v>
      </c>
      <c r="C6948" t="s">
        <v>56</v>
      </c>
      <c r="D6948" t="s">
        <v>21</v>
      </c>
      <c r="E6948">
        <v>99352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43243</v>
      </c>
      <c r="L6948" t="s">
        <v>26</v>
      </c>
      <c r="N6948" t="s">
        <v>24</v>
      </c>
    </row>
    <row r="6949" spans="1:14" x14ac:dyDescent="0.25">
      <c r="A6949" t="s">
        <v>10332</v>
      </c>
      <c r="B6949" t="s">
        <v>10333</v>
      </c>
      <c r="C6949" t="s">
        <v>261</v>
      </c>
      <c r="D6949" t="s">
        <v>21</v>
      </c>
      <c r="E6949">
        <v>99208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43243</v>
      </c>
      <c r="L6949" t="s">
        <v>26</v>
      </c>
      <c r="N6949" t="s">
        <v>24</v>
      </c>
    </row>
    <row r="6950" spans="1:14" x14ac:dyDescent="0.25">
      <c r="A6950" t="s">
        <v>5359</v>
      </c>
      <c r="B6950" t="s">
        <v>5360</v>
      </c>
      <c r="C6950" t="s">
        <v>1270</v>
      </c>
      <c r="D6950" t="s">
        <v>21</v>
      </c>
      <c r="E6950">
        <v>98011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43243</v>
      </c>
      <c r="L6950" t="s">
        <v>26</v>
      </c>
      <c r="N6950" t="s">
        <v>24</v>
      </c>
    </row>
    <row r="6951" spans="1:14" x14ac:dyDescent="0.25">
      <c r="A6951" t="s">
        <v>4836</v>
      </c>
      <c r="B6951" t="s">
        <v>4837</v>
      </c>
      <c r="C6951" t="s">
        <v>20</v>
      </c>
      <c r="D6951" t="s">
        <v>21</v>
      </c>
      <c r="E6951">
        <v>98106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43243</v>
      </c>
      <c r="L6951" t="s">
        <v>26</v>
      </c>
      <c r="N6951" t="s">
        <v>24</v>
      </c>
    </row>
    <row r="6952" spans="1:14" x14ac:dyDescent="0.25">
      <c r="A6952" t="s">
        <v>4348</v>
      </c>
      <c r="B6952" t="s">
        <v>4349</v>
      </c>
      <c r="C6952" t="s">
        <v>20</v>
      </c>
      <c r="D6952" t="s">
        <v>21</v>
      </c>
      <c r="E6952">
        <v>98108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43243</v>
      </c>
      <c r="L6952" t="s">
        <v>26</v>
      </c>
      <c r="N6952" t="s">
        <v>24</v>
      </c>
    </row>
    <row r="6953" spans="1:14" x14ac:dyDescent="0.25">
      <c r="A6953" t="s">
        <v>356</v>
      </c>
      <c r="B6953" t="s">
        <v>5200</v>
      </c>
      <c r="C6953" t="s">
        <v>1270</v>
      </c>
      <c r="D6953" t="s">
        <v>21</v>
      </c>
      <c r="E6953">
        <v>98011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43243</v>
      </c>
      <c r="L6953" t="s">
        <v>26</v>
      </c>
      <c r="N6953" t="s">
        <v>24</v>
      </c>
    </row>
    <row r="6954" spans="1:14" x14ac:dyDescent="0.25">
      <c r="A6954" t="s">
        <v>7088</v>
      </c>
      <c r="B6954" t="s">
        <v>7089</v>
      </c>
      <c r="C6954" t="s">
        <v>115</v>
      </c>
      <c r="D6954" t="s">
        <v>21</v>
      </c>
      <c r="E6954">
        <v>98532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43243</v>
      </c>
      <c r="L6954" t="s">
        <v>26</v>
      </c>
      <c r="N6954" t="s">
        <v>24</v>
      </c>
    </row>
    <row r="6955" spans="1:14" x14ac:dyDescent="0.25">
      <c r="A6955" t="s">
        <v>1088</v>
      </c>
      <c r="B6955" t="s">
        <v>1089</v>
      </c>
      <c r="C6955" t="s">
        <v>132</v>
      </c>
      <c r="D6955" t="s">
        <v>21</v>
      </c>
      <c r="E6955">
        <v>99301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43243</v>
      </c>
      <c r="L6955" t="s">
        <v>26</v>
      </c>
      <c r="N6955" t="s">
        <v>24</v>
      </c>
    </row>
    <row r="6956" spans="1:14" x14ac:dyDescent="0.25">
      <c r="A6956" t="s">
        <v>2816</v>
      </c>
      <c r="B6956" t="s">
        <v>8082</v>
      </c>
      <c r="C6956" t="s">
        <v>261</v>
      </c>
      <c r="D6956" t="s">
        <v>21</v>
      </c>
      <c r="E6956">
        <v>99208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43243</v>
      </c>
      <c r="L6956" t="s">
        <v>26</v>
      </c>
      <c r="N6956" t="s">
        <v>24</v>
      </c>
    </row>
    <row r="6957" spans="1:14" x14ac:dyDescent="0.25">
      <c r="A6957" t="s">
        <v>5652</v>
      </c>
      <c r="B6957" t="s">
        <v>5653</v>
      </c>
      <c r="C6957" t="s">
        <v>34</v>
      </c>
      <c r="D6957" t="s">
        <v>21</v>
      </c>
      <c r="E6957">
        <v>98642</v>
      </c>
      <c r="F6957" t="s">
        <v>23</v>
      </c>
      <c r="G6957" t="s">
        <v>23</v>
      </c>
      <c r="H6957" t="s">
        <v>24</v>
      </c>
      <c r="I6957" t="s">
        <v>24</v>
      </c>
      <c r="J6957" t="s">
        <v>25</v>
      </c>
      <c r="K6957" s="1">
        <v>43243</v>
      </c>
      <c r="L6957" t="s">
        <v>26</v>
      </c>
      <c r="N6957" t="s">
        <v>24</v>
      </c>
    </row>
    <row r="6958" spans="1:14" x14ac:dyDescent="0.25">
      <c r="A6958" t="s">
        <v>1805</v>
      </c>
      <c r="B6958" t="s">
        <v>1806</v>
      </c>
      <c r="C6958" t="s">
        <v>20</v>
      </c>
      <c r="D6958" t="s">
        <v>21</v>
      </c>
      <c r="E6958">
        <v>98122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43243</v>
      </c>
      <c r="L6958" t="s">
        <v>26</v>
      </c>
      <c r="N6958" t="s">
        <v>24</v>
      </c>
    </row>
    <row r="6959" spans="1:14" x14ac:dyDescent="0.25">
      <c r="A6959" t="s">
        <v>556</v>
      </c>
      <c r="B6959" t="s">
        <v>3076</v>
      </c>
      <c r="C6959" t="s">
        <v>115</v>
      </c>
      <c r="D6959" t="s">
        <v>21</v>
      </c>
      <c r="E6959">
        <v>98532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43243</v>
      </c>
      <c r="L6959" t="s">
        <v>26</v>
      </c>
      <c r="N6959" t="s">
        <v>24</v>
      </c>
    </row>
    <row r="6960" spans="1:14" x14ac:dyDescent="0.25">
      <c r="A6960" t="s">
        <v>2972</v>
      </c>
      <c r="B6960" t="s">
        <v>2973</v>
      </c>
      <c r="C6960" t="s">
        <v>1270</v>
      </c>
      <c r="D6960" t="s">
        <v>21</v>
      </c>
      <c r="E6960">
        <v>98021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43242</v>
      </c>
      <c r="L6960" t="s">
        <v>26</v>
      </c>
      <c r="N6960" t="s">
        <v>24</v>
      </c>
    </row>
    <row r="6961" spans="1:14" x14ac:dyDescent="0.25">
      <c r="A6961" t="s">
        <v>2308</v>
      </c>
      <c r="B6961" t="s">
        <v>2309</v>
      </c>
      <c r="C6961" t="s">
        <v>403</v>
      </c>
      <c r="D6961" t="s">
        <v>21</v>
      </c>
      <c r="E6961">
        <v>98611</v>
      </c>
      <c r="F6961" t="s">
        <v>23</v>
      </c>
      <c r="G6961" t="s">
        <v>23</v>
      </c>
      <c r="H6961" t="s">
        <v>24</v>
      </c>
      <c r="I6961" t="s">
        <v>24</v>
      </c>
      <c r="J6961" t="s">
        <v>25</v>
      </c>
      <c r="K6961" s="1">
        <v>43242</v>
      </c>
      <c r="L6961" t="s">
        <v>26</v>
      </c>
      <c r="N6961" t="s">
        <v>24</v>
      </c>
    </row>
    <row r="6962" spans="1:14" x14ac:dyDescent="0.25">
      <c r="A6962" t="s">
        <v>4953</v>
      </c>
      <c r="B6962" t="s">
        <v>4954</v>
      </c>
      <c r="C6962" t="s">
        <v>1270</v>
      </c>
      <c r="D6962" t="s">
        <v>21</v>
      </c>
      <c r="E6962">
        <v>98021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43242</v>
      </c>
      <c r="L6962" t="s">
        <v>26</v>
      </c>
      <c r="N6962" t="s">
        <v>24</v>
      </c>
    </row>
    <row r="6963" spans="1:14" x14ac:dyDescent="0.25">
      <c r="A6963" t="s">
        <v>7936</v>
      </c>
      <c r="B6963" t="s">
        <v>10334</v>
      </c>
      <c r="C6963" t="s">
        <v>142</v>
      </c>
      <c r="D6963" t="s">
        <v>21</v>
      </c>
      <c r="E6963">
        <v>98908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43242</v>
      </c>
      <c r="L6963" t="s">
        <v>26</v>
      </c>
      <c r="N6963" t="s">
        <v>24</v>
      </c>
    </row>
    <row r="6964" spans="1:14" x14ac:dyDescent="0.25">
      <c r="A6964" t="s">
        <v>264</v>
      </c>
      <c r="B6964" t="s">
        <v>3051</v>
      </c>
      <c r="C6964" t="s">
        <v>1145</v>
      </c>
      <c r="D6964" t="s">
        <v>21</v>
      </c>
      <c r="E6964">
        <v>98294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43242</v>
      </c>
      <c r="L6964" t="s">
        <v>26</v>
      </c>
      <c r="N6964" t="s">
        <v>24</v>
      </c>
    </row>
    <row r="6965" spans="1:14" x14ac:dyDescent="0.25">
      <c r="A6965" t="s">
        <v>10335</v>
      </c>
      <c r="B6965" t="s">
        <v>10336</v>
      </c>
      <c r="C6965" t="s">
        <v>4650</v>
      </c>
      <c r="D6965" t="s">
        <v>21</v>
      </c>
      <c r="E6965">
        <v>98935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43242</v>
      </c>
      <c r="L6965" t="s">
        <v>26</v>
      </c>
      <c r="N6965" t="s">
        <v>24</v>
      </c>
    </row>
    <row r="6966" spans="1:14" x14ac:dyDescent="0.25">
      <c r="A6966" t="s">
        <v>4648</v>
      </c>
      <c r="B6966" t="s">
        <v>4649</v>
      </c>
      <c r="C6966" t="s">
        <v>4650</v>
      </c>
      <c r="D6966" t="s">
        <v>21</v>
      </c>
      <c r="E6966">
        <v>98935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43242</v>
      </c>
      <c r="L6966" t="s">
        <v>26</v>
      </c>
      <c r="N6966" t="s">
        <v>24</v>
      </c>
    </row>
    <row r="6967" spans="1:14" x14ac:dyDescent="0.25">
      <c r="A6967" t="s">
        <v>10337</v>
      </c>
      <c r="B6967" t="s">
        <v>2508</v>
      </c>
      <c r="C6967" t="s">
        <v>318</v>
      </c>
      <c r="D6967" t="s">
        <v>21</v>
      </c>
      <c r="E6967">
        <v>98625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43242</v>
      </c>
      <c r="L6967" t="s">
        <v>26</v>
      </c>
      <c r="N6967" t="s">
        <v>24</v>
      </c>
    </row>
    <row r="6968" spans="1:14" x14ac:dyDescent="0.25">
      <c r="A6968" t="s">
        <v>10338</v>
      </c>
      <c r="B6968" t="s">
        <v>10339</v>
      </c>
      <c r="C6968" t="s">
        <v>172</v>
      </c>
      <c r="D6968" t="s">
        <v>21</v>
      </c>
      <c r="E6968">
        <v>98953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43242</v>
      </c>
      <c r="L6968" t="s">
        <v>26</v>
      </c>
      <c r="N6968" t="s">
        <v>24</v>
      </c>
    </row>
    <row r="6969" spans="1:14" x14ac:dyDescent="0.25">
      <c r="A6969" t="s">
        <v>316</v>
      </c>
      <c r="B6969" t="s">
        <v>7905</v>
      </c>
      <c r="C6969" t="s">
        <v>268</v>
      </c>
      <c r="D6969" t="s">
        <v>21</v>
      </c>
      <c r="E6969">
        <v>98188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43242</v>
      </c>
      <c r="L6969" t="s">
        <v>26</v>
      </c>
      <c r="N6969" t="s">
        <v>24</v>
      </c>
    </row>
    <row r="6970" spans="1:14" x14ac:dyDescent="0.25">
      <c r="A6970" t="s">
        <v>4657</v>
      </c>
      <c r="B6970" t="s">
        <v>4658</v>
      </c>
      <c r="C6970" t="s">
        <v>4650</v>
      </c>
      <c r="D6970" t="s">
        <v>21</v>
      </c>
      <c r="E6970">
        <v>98935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43242</v>
      </c>
      <c r="L6970" t="s">
        <v>26</v>
      </c>
      <c r="N6970" t="s">
        <v>24</v>
      </c>
    </row>
    <row r="6971" spans="1:14" x14ac:dyDescent="0.25">
      <c r="A6971" t="s">
        <v>3065</v>
      </c>
      <c r="B6971" t="s">
        <v>3066</v>
      </c>
      <c r="C6971" t="s">
        <v>1018</v>
      </c>
      <c r="D6971" t="s">
        <v>21</v>
      </c>
      <c r="E6971">
        <v>98531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43242</v>
      </c>
      <c r="L6971" t="s">
        <v>26</v>
      </c>
      <c r="N6971" t="s">
        <v>24</v>
      </c>
    </row>
    <row r="6972" spans="1:14" x14ac:dyDescent="0.25">
      <c r="A6972" t="s">
        <v>5262</v>
      </c>
      <c r="B6972" t="s">
        <v>10340</v>
      </c>
      <c r="C6972" t="s">
        <v>178</v>
      </c>
      <c r="D6972" t="s">
        <v>21</v>
      </c>
      <c r="E6972">
        <v>98944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43242</v>
      </c>
      <c r="L6972" t="s">
        <v>26</v>
      </c>
      <c r="N6972" t="s">
        <v>24</v>
      </c>
    </row>
    <row r="6973" spans="1:14" x14ac:dyDescent="0.25">
      <c r="A6973" t="s">
        <v>1086</v>
      </c>
      <c r="B6973" t="s">
        <v>1087</v>
      </c>
      <c r="C6973" t="s">
        <v>132</v>
      </c>
      <c r="D6973" t="s">
        <v>21</v>
      </c>
      <c r="E6973">
        <v>99301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43242</v>
      </c>
      <c r="L6973" t="s">
        <v>26</v>
      </c>
      <c r="N6973" t="s">
        <v>24</v>
      </c>
    </row>
    <row r="6974" spans="1:14" x14ac:dyDescent="0.25">
      <c r="A6974" t="s">
        <v>1568</v>
      </c>
      <c r="B6974" t="s">
        <v>7141</v>
      </c>
      <c r="C6974" t="s">
        <v>20</v>
      </c>
      <c r="D6974" t="s">
        <v>21</v>
      </c>
      <c r="E6974">
        <v>98146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43242</v>
      </c>
      <c r="L6974" t="s">
        <v>26</v>
      </c>
      <c r="N6974" t="s">
        <v>24</v>
      </c>
    </row>
    <row r="6975" spans="1:14" x14ac:dyDescent="0.25">
      <c r="A6975" t="s">
        <v>405</v>
      </c>
      <c r="B6975" t="s">
        <v>4396</v>
      </c>
      <c r="C6975" t="s">
        <v>206</v>
      </c>
      <c r="D6975" t="s">
        <v>21</v>
      </c>
      <c r="E6975">
        <v>98272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43242</v>
      </c>
      <c r="L6975" t="s">
        <v>26</v>
      </c>
      <c r="N6975" t="s">
        <v>24</v>
      </c>
    </row>
    <row r="6976" spans="1:14" x14ac:dyDescent="0.25">
      <c r="A6976" t="s">
        <v>3847</v>
      </c>
      <c r="B6976" t="s">
        <v>3848</v>
      </c>
      <c r="C6976" t="s">
        <v>37</v>
      </c>
      <c r="D6976" t="s">
        <v>21</v>
      </c>
      <c r="E6976">
        <v>99337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43242</v>
      </c>
      <c r="L6976" t="s">
        <v>26</v>
      </c>
      <c r="N6976" t="s">
        <v>24</v>
      </c>
    </row>
    <row r="6977" spans="1:14" x14ac:dyDescent="0.25">
      <c r="A6977" t="s">
        <v>6406</v>
      </c>
      <c r="B6977" t="s">
        <v>6407</v>
      </c>
      <c r="C6977" t="s">
        <v>6408</v>
      </c>
      <c r="D6977" t="s">
        <v>21</v>
      </c>
      <c r="E6977">
        <v>98648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43242</v>
      </c>
      <c r="L6977" t="s">
        <v>26</v>
      </c>
      <c r="N6977" t="s">
        <v>24</v>
      </c>
    </row>
    <row r="6978" spans="1:14" x14ac:dyDescent="0.25">
      <c r="A6978" t="s">
        <v>1735</v>
      </c>
      <c r="B6978" t="s">
        <v>1864</v>
      </c>
      <c r="C6978" t="s">
        <v>443</v>
      </c>
      <c r="D6978" t="s">
        <v>21</v>
      </c>
      <c r="E6978">
        <v>98056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43242</v>
      </c>
      <c r="L6978" t="s">
        <v>26</v>
      </c>
      <c r="N6978" t="s">
        <v>24</v>
      </c>
    </row>
    <row r="6979" spans="1:14" x14ac:dyDescent="0.25">
      <c r="A6979" t="s">
        <v>4088</v>
      </c>
      <c r="B6979" t="s">
        <v>4089</v>
      </c>
      <c r="C6979" t="s">
        <v>4086</v>
      </c>
      <c r="D6979" t="s">
        <v>21</v>
      </c>
      <c r="E6979">
        <v>99341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43242</v>
      </c>
      <c r="L6979" t="s">
        <v>26</v>
      </c>
      <c r="N6979" t="s">
        <v>24</v>
      </c>
    </row>
    <row r="6980" spans="1:14" x14ac:dyDescent="0.25">
      <c r="A6980" t="s">
        <v>2128</v>
      </c>
      <c r="B6980" t="s">
        <v>2129</v>
      </c>
      <c r="C6980" t="s">
        <v>2130</v>
      </c>
      <c r="D6980" t="s">
        <v>21</v>
      </c>
      <c r="E6980">
        <v>98947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43242</v>
      </c>
      <c r="L6980" t="s">
        <v>26</v>
      </c>
      <c r="N6980" t="s">
        <v>24</v>
      </c>
    </row>
    <row r="6981" spans="1:14" x14ac:dyDescent="0.25">
      <c r="A6981" t="s">
        <v>4529</v>
      </c>
      <c r="B6981" t="s">
        <v>4530</v>
      </c>
      <c r="C6981" t="s">
        <v>37</v>
      </c>
      <c r="D6981" t="s">
        <v>21</v>
      </c>
      <c r="E6981">
        <v>99336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43242</v>
      </c>
      <c r="L6981" t="s">
        <v>26</v>
      </c>
      <c r="N6981" t="s">
        <v>24</v>
      </c>
    </row>
    <row r="6982" spans="1:14" x14ac:dyDescent="0.25">
      <c r="A6982" t="s">
        <v>77</v>
      </c>
      <c r="B6982" t="s">
        <v>7946</v>
      </c>
      <c r="C6982" t="s">
        <v>142</v>
      </c>
      <c r="D6982" t="s">
        <v>21</v>
      </c>
      <c r="E6982">
        <v>98902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43242</v>
      </c>
      <c r="L6982" t="s">
        <v>26</v>
      </c>
      <c r="N6982" t="s">
        <v>24</v>
      </c>
    </row>
    <row r="6983" spans="1:14" x14ac:dyDescent="0.25">
      <c r="A6983" t="s">
        <v>2848</v>
      </c>
      <c r="B6983" t="s">
        <v>1428</v>
      </c>
      <c r="C6983" t="s">
        <v>41</v>
      </c>
      <c r="D6983" t="s">
        <v>21</v>
      </c>
      <c r="E6983">
        <v>98158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43241</v>
      </c>
      <c r="L6983" t="s">
        <v>26</v>
      </c>
      <c r="N6983" t="s">
        <v>24</v>
      </c>
    </row>
    <row r="6984" spans="1:14" x14ac:dyDescent="0.25">
      <c r="A6984" t="s">
        <v>1869</v>
      </c>
      <c r="B6984" t="s">
        <v>1870</v>
      </c>
      <c r="C6984" t="s">
        <v>41</v>
      </c>
      <c r="D6984" t="s">
        <v>21</v>
      </c>
      <c r="E6984">
        <v>98158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43241</v>
      </c>
      <c r="L6984" t="s">
        <v>26</v>
      </c>
      <c r="N6984" t="s">
        <v>24</v>
      </c>
    </row>
    <row r="6985" spans="1:14" x14ac:dyDescent="0.25">
      <c r="A6985" t="s">
        <v>1871</v>
      </c>
      <c r="B6985" t="s">
        <v>1872</v>
      </c>
      <c r="C6985" t="s">
        <v>41</v>
      </c>
      <c r="D6985" t="s">
        <v>21</v>
      </c>
      <c r="E6985">
        <v>98158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43241</v>
      </c>
      <c r="L6985" t="s">
        <v>26</v>
      </c>
      <c r="N6985" t="s">
        <v>24</v>
      </c>
    </row>
    <row r="6986" spans="1:14" x14ac:dyDescent="0.25">
      <c r="A6986" t="s">
        <v>10341</v>
      </c>
      <c r="B6986" t="s">
        <v>10342</v>
      </c>
      <c r="C6986" t="s">
        <v>1904</v>
      </c>
      <c r="D6986" t="s">
        <v>21</v>
      </c>
      <c r="E6986">
        <v>99169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43241</v>
      </c>
      <c r="L6986" t="s">
        <v>26</v>
      </c>
      <c r="N6986" t="s">
        <v>24</v>
      </c>
    </row>
    <row r="6987" spans="1:14" x14ac:dyDescent="0.25">
      <c r="A6987" t="s">
        <v>10343</v>
      </c>
      <c r="B6987" t="s">
        <v>7354</v>
      </c>
      <c r="C6987" t="s">
        <v>41</v>
      </c>
      <c r="D6987" t="s">
        <v>21</v>
      </c>
      <c r="E6987">
        <v>98158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43241</v>
      </c>
      <c r="L6987" t="s">
        <v>26</v>
      </c>
      <c r="N6987" t="s">
        <v>24</v>
      </c>
    </row>
    <row r="6988" spans="1:14" x14ac:dyDescent="0.25">
      <c r="A6988" t="s">
        <v>5813</v>
      </c>
      <c r="B6988" t="s">
        <v>2850</v>
      </c>
      <c r="C6988" t="s">
        <v>41</v>
      </c>
      <c r="D6988" t="s">
        <v>21</v>
      </c>
      <c r="E6988">
        <v>98158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43241</v>
      </c>
      <c r="L6988" t="s">
        <v>26</v>
      </c>
      <c r="N6988" t="s">
        <v>24</v>
      </c>
    </row>
    <row r="6989" spans="1:14" x14ac:dyDescent="0.25">
      <c r="A6989" t="s">
        <v>316</v>
      </c>
      <c r="B6989" t="s">
        <v>8395</v>
      </c>
      <c r="C6989" t="s">
        <v>1904</v>
      </c>
      <c r="D6989" t="s">
        <v>21</v>
      </c>
      <c r="E6989">
        <v>99169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43241</v>
      </c>
      <c r="L6989" t="s">
        <v>26</v>
      </c>
      <c r="N6989" t="s">
        <v>24</v>
      </c>
    </row>
    <row r="6990" spans="1:14" x14ac:dyDescent="0.25">
      <c r="A6990" t="s">
        <v>10344</v>
      </c>
      <c r="B6990" t="s">
        <v>2030</v>
      </c>
      <c r="C6990" t="s">
        <v>142</v>
      </c>
      <c r="D6990" t="s">
        <v>21</v>
      </c>
      <c r="E6990">
        <v>98901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43241</v>
      </c>
      <c r="L6990" t="s">
        <v>26</v>
      </c>
      <c r="N6990" t="s">
        <v>24</v>
      </c>
    </row>
    <row r="6991" spans="1:14" x14ac:dyDescent="0.25">
      <c r="A6991" t="s">
        <v>3996</v>
      </c>
      <c r="B6991" t="s">
        <v>8396</v>
      </c>
      <c r="C6991" t="s">
        <v>1904</v>
      </c>
      <c r="D6991" t="s">
        <v>21</v>
      </c>
      <c r="E6991">
        <v>99169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43241</v>
      </c>
      <c r="L6991" t="s">
        <v>26</v>
      </c>
      <c r="N6991" t="s">
        <v>24</v>
      </c>
    </row>
    <row r="6992" spans="1:14" x14ac:dyDescent="0.25">
      <c r="A6992" t="s">
        <v>4084</v>
      </c>
      <c r="B6992" t="s">
        <v>4085</v>
      </c>
      <c r="C6992" t="s">
        <v>4086</v>
      </c>
      <c r="D6992" t="s">
        <v>21</v>
      </c>
      <c r="E6992">
        <v>99341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43241</v>
      </c>
      <c r="L6992" t="s">
        <v>26</v>
      </c>
      <c r="N6992" t="s">
        <v>24</v>
      </c>
    </row>
    <row r="6993" spans="1:14" x14ac:dyDescent="0.25">
      <c r="A6993" t="s">
        <v>10345</v>
      </c>
      <c r="B6993" t="s">
        <v>10346</v>
      </c>
      <c r="C6993" t="s">
        <v>1023</v>
      </c>
      <c r="D6993" t="s">
        <v>21</v>
      </c>
      <c r="E6993">
        <v>98541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43241</v>
      </c>
      <c r="L6993" t="s">
        <v>26</v>
      </c>
      <c r="N6993" t="s">
        <v>24</v>
      </c>
    </row>
    <row r="6994" spans="1:14" x14ac:dyDescent="0.25">
      <c r="A6994" t="s">
        <v>3751</v>
      </c>
      <c r="B6994" t="s">
        <v>10347</v>
      </c>
      <c r="C6994" t="s">
        <v>687</v>
      </c>
      <c r="D6994" t="s">
        <v>21</v>
      </c>
      <c r="E6994">
        <v>98382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43241</v>
      </c>
      <c r="L6994" t="s">
        <v>26</v>
      </c>
      <c r="N6994" t="s">
        <v>24</v>
      </c>
    </row>
    <row r="6995" spans="1:14" x14ac:dyDescent="0.25">
      <c r="A6995" t="s">
        <v>7651</v>
      </c>
      <c r="B6995" t="s">
        <v>7652</v>
      </c>
      <c r="C6995" t="s">
        <v>162</v>
      </c>
      <c r="D6995" t="s">
        <v>21</v>
      </c>
      <c r="E6995">
        <v>98558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43241</v>
      </c>
      <c r="L6995" t="s">
        <v>26</v>
      </c>
      <c r="N6995" t="s">
        <v>24</v>
      </c>
    </row>
    <row r="6996" spans="1:14" x14ac:dyDescent="0.25">
      <c r="A6996" t="s">
        <v>10348</v>
      </c>
      <c r="B6996" t="s">
        <v>10349</v>
      </c>
      <c r="C6996" t="s">
        <v>9809</v>
      </c>
      <c r="D6996" t="s">
        <v>21</v>
      </c>
      <c r="E6996">
        <v>98557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43241</v>
      </c>
      <c r="L6996" t="s">
        <v>26</v>
      </c>
      <c r="N6996" t="s">
        <v>24</v>
      </c>
    </row>
    <row r="6997" spans="1:14" x14ac:dyDescent="0.25">
      <c r="A6997" t="s">
        <v>8401</v>
      </c>
      <c r="B6997" t="s">
        <v>8402</v>
      </c>
      <c r="C6997" t="s">
        <v>1904</v>
      </c>
      <c r="D6997" t="s">
        <v>21</v>
      </c>
      <c r="E6997">
        <v>99169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43241</v>
      </c>
      <c r="L6997" t="s">
        <v>26</v>
      </c>
      <c r="N6997" t="s">
        <v>24</v>
      </c>
    </row>
    <row r="6998" spans="1:14" x14ac:dyDescent="0.25">
      <c r="A6998" t="s">
        <v>10350</v>
      </c>
      <c r="B6998" t="s">
        <v>10351</v>
      </c>
      <c r="C6998" t="s">
        <v>9809</v>
      </c>
      <c r="D6998" t="s">
        <v>21</v>
      </c>
      <c r="E6998">
        <v>98557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43241</v>
      </c>
      <c r="L6998" t="s">
        <v>26</v>
      </c>
      <c r="N6998" t="s">
        <v>24</v>
      </c>
    </row>
    <row r="6999" spans="1:14" x14ac:dyDescent="0.25">
      <c r="A6999" t="s">
        <v>10352</v>
      </c>
      <c r="B6999" t="s">
        <v>10353</v>
      </c>
      <c r="C6999" t="s">
        <v>10354</v>
      </c>
      <c r="D6999" t="s">
        <v>21</v>
      </c>
      <c r="E6999">
        <v>98568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43241</v>
      </c>
      <c r="L6999" t="s">
        <v>26</v>
      </c>
      <c r="N6999" t="s">
        <v>24</v>
      </c>
    </row>
    <row r="7000" spans="1:14" x14ac:dyDescent="0.25">
      <c r="A7000" t="s">
        <v>10355</v>
      </c>
      <c r="B7000" t="s">
        <v>10356</v>
      </c>
      <c r="C7000" t="s">
        <v>10357</v>
      </c>
      <c r="D7000" t="s">
        <v>21</v>
      </c>
      <c r="E7000">
        <v>98559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43241</v>
      </c>
      <c r="L7000" t="s">
        <v>26</v>
      </c>
      <c r="N7000" t="s">
        <v>24</v>
      </c>
    </row>
    <row r="7001" spans="1:14" x14ac:dyDescent="0.25">
      <c r="A7001" t="s">
        <v>7838</v>
      </c>
      <c r="B7001" t="s">
        <v>7839</v>
      </c>
      <c r="C7001" t="s">
        <v>743</v>
      </c>
      <c r="D7001" t="s">
        <v>21</v>
      </c>
      <c r="E7001">
        <v>98597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43241</v>
      </c>
      <c r="L7001" t="s">
        <v>26</v>
      </c>
      <c r="N7001" t="s">
        <v>24</v>
      </c>
    </row>
    <row r="7002" spans="1:14" x14ac:dyDescent="0.25">
      <c r="A7002" t="s">
        <v>8403</v>
      </c>
      <c r="B7002" t="s">
        <v>8404</v>
      </c>
      <c r="C7002" t="s">
        <v>1904</v>
      </c>
      <c r="D7002" t="s">
        <v>21</v>
      </c>
      <c r="E7002">
        <v>99169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43241</v>
      </c>
      <c r="L7002" t="s">
        <v>26</v>
      </c>
      <c r="N7002" t="s">
        <v>24</v>
      </c>
    </row>
    <row r="7003" spans="1:14" x14ac:dyDescent="0.25">
      <c r="A7003" t="s">
        <v>77</v>
      </c>
      <c r="B7003" t="s">
        <v>7463</v>
      </c>
      <c r="C7003" t="s">
        <v>2244</v>
      </c>
      <c r="D7003" t="s">
        <v>21</v>
      </c>
      <c r="E7003">
        <v>98370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43241</v>
      </c>
      <c r="L7003" t="s">
        <v>26</v>
      </c>
      <c r="N7003" t="s">
        <v>24</v>
      </c>
    </row>
    <row r="7004" spans="1:14" x14ac:dyDescent="0.25">
      <c r="A7004" t="s">
        <v>556</v>
      </c>
      <c r="B7004" t="s">
        <v>7234</v>
      </c>
      <c r="C7004" t="s">
        <v>286</v>
      </c>
      <c r="D7004" t="s">
        <v>21</v>
      </c>
      <c r="E7004">
        <v>98506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43241</v>
      </c>
      <c r="L7004" t="s">
        <v>26</v>
      </c>
      <c r="N7004" t="s">
        <v>24</v>
      </c>
    </row>
    <row r="7005" spans="1:14" x14ac:dyDescent="0.25">
      <c r="A7005" t="s">
        <v>5927</v>
      </c>
      <c r="B7005" t="s">
        <v>5928</v>
      </c>
      <c r="C7005" t="s">
        <v>5929</v>
      </c>
      <c r="D7005" t="s">
        <v>21</v>
      </c>
      <c r="E7005">
        <v>99101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43240</v>
      </c>
      <c r="L7005" t="s">
        <v>26</v>
      </c>
      <c r="N7005" t="s">
        <v>24</v>
      </c>
    </row>
    <row r="7006" spans="1:14" x14ac:dyDescent="0.25">
      <c r="A7006" t="s">
        <v>10358</v>
      </c>
      <c r="B7006" t="s">
        <v>10359</v>
      </c>
      <c r="C7006" t="s">
        <v>10360</v>
      </c>
      <c r="D7006" t="s">
        <v>21</v>
      </c>
      <c r="E7006">
        <v>99167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43240</v>
      </c>
      <c r="L7006" t="s">
        <v>26</v>
      </c>
      <c r="N7006" t="s">
        <v>24</v>
      </c>
    </row>
    <row r="7007" spans="1:14" x14ac:dyDescent="0.25">
      <c r="A7007" t="s">
        <v>5751</v>
      </c>
      <c r="B7007" t="s">
        <v>5752</v>
      </c>
      <c r="C7007" t="s">
        <v>2661</v>
      </c>
      <c r="D7007" t="s">
        <v>21</v>
      </c>
      <c r="E7007">
        <v>99122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43240</v>
      </c>
      <c r="L7007" t="s">
        <v>26</v>
      </c>
      <c r="N7007" t="s">
        <v>24</v>
      </c>
    </row>
    <row r="7008" spans="1:14" x14ac:dyDescent="0.25">
      <c r="A7008" t="s">
        <v>370</v>
      </c>
      <c r="B7008" t="s">
        <v>371</v>
      </c>
      <c r="C7008" t="s">
        <v>372</v>
      </c>
      <c r="D7008" t="s">
        <v>21</v>
      </c>
      <c r="E7008">
        <v>99129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43240</v>
      </c>
      <c r="L7008" t="s">
        <v>26</v>
      </c>
      <c r="N7008" t="s">
        <v>24</v>
      </c>
    </row>
    <row r="7009" spans="1:14" x14ac:dyDescent="0.25">
      <c r="A7009" t="s">
        <v>380</v>
      </c>
      <c r="B7009" t="s">
        <v>10361</v>
      </c>
      <c r="C7009" t="s">
        <v>382</v>
      </c>
      <c r="D7009" t="s">
        <v>21</v>
      </c>
      <c r="E7009">
        <v>99173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43240</v>
      </c>
      <c r="L7009" t="s">
        <v>26</v>
      </c>
      <c r="N7009" t="s">
        <v>24</v>
      </c>
    </row>
    <row r="7010" spans="1:14" x14ac:dyDescent="0.25">
      <c r="A7010" t="s">
        <v>964</v>
      </c>
      <c r="B7010" t="s">
        <v>965</v>
      </c>
      <c r="C7010" t="s">
        <v>966</v>
      </c>
      <c r="D7010" t="s">
        <v>21</v>
      </c>
      <c r="E7010">
        <v>99137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43240</v>
      </c>
      <c r="L7010" t="s">
        <v>26</v>
      </c>
      <c r="N7010" t="s">
        <v>24</v>
      </c>
    </row>
    <row r="7011" spans="1:14" x14ac:dyDescent="0.25">
      <c r="A7011" t="s">
        <v>10362</v>
      </c>
      <c r="B7011" t="s">
        <v>1550</v>
      </c>
      <c r="C7011" t="s">
        <v>1551</v>
      </c>
      <c r="D7011" t="s">
        <v>21</v>
      </c>
      <c r="E7011">
        <v>99181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43240</v>
      </c>
      <c r="L7011" t="s">
        <v>26</v>
      </c>
      <c r="N7011" t="s">
        <v>24</v>
      </c>
    </row>
    <row r="7012" spans="1:14" x14ac:dyDescent="0.25">
      <c r="A7012" t="s">
        <v>10363</v>
      </c>
      <c r="B7012" t="s">
        <v>10364</v>
      </c>
      <c r="C7012" t="s">
        <v>41</v>
      </c>
      <c r="D7012" t="s">
        <v>21</v>
      </c>
      <c r="E7012">
        <v>98158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43238</v>
      </c>
      <c r="L7012" t="s">
        <v>26</v>
      </c>
      <c r="N7012" t="s">
        <v>24</v>
      </c>
    </row>
    <row r="7013" spans="1:14" x14ac:dyDescent="0.25">
      <c r="A7013" t="s">
        <v>1879</v>
      </c>
      <c r="B7013" t="s">
        <v>1428</v>
      </c>
      <c r="C7013" t="s">
        <v>41</v>
      </c>
      <c r="D7013" t="s">
        <v>21</v>
      </c>
      <c r="E7013">
        <v>98158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43238</v>
      </c>
      <c r="L7013" t="s">
        <v>26</v>
      </c>
      <c r="N7013" t="s">
        <v>24</v>
      </c>
    </row>
    <row r="7014" spans="1:14" x14ac:dyDescent="0.25">
      <c r="A7014" t="s">
        <v>356</v>
      </c>
      <c r="B7014" t="s">
        <v>536</v>
      </c>
      <c r="C7014" t="s">
        <v>532</v>
      </c>
      <c r="D7014" t="s">
        <v>21</v>
      </c>
      <c r="E7014">
        <v>98528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43238</v>
      </c>
      <c r="L7014" t="s">
        <v>26</v>
      </c>
      <c r="N7014" t="s">
        <v>24</v>
      </c>
    </row>
    <row r="7015" spans="1:14" x14ac:dyDescent="0.25">
      <c r="A7015" t="s">
        <v>544</v>
      </c>
      <c r="B7015" t="s">
        <v>545</v>
      </c>
      <c r="C7015" t="s">
        <v>532</v>
      </c>
      <c r="D7015" t="s">
        <v>21</v>
      </c>
      <c r="E7015">
        <v>98528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43238</v>
      </c>
      <c r="L7015" t="s">
        <v>26</v>
      </c>
      <c r="N7015" t="s">
        <v>24</v>
      </c>
    </row>
    <row r="7016" spans="1:14" x14ac:dyDescent="0.25">
      <c r="A7016" t="s">
        <v>3504</v>
      </c>
      <c r="B7016" t="s">
        <v>3505</v>
      </c>
      <c r="C7016" t="s">
        <v>532</v>
      </c>
      <c r="D7016" t="s">
        <v>21</v>
      </c>
      <c r="E7016">
        <v>98528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43238</v>
      </c>
      <c r="L7016" t="s">
        <v>26</v>
      </c>
      <c r="N7016" t="s">
        <v>24</v>
      </c>
    </row>
    <row r="7017" spans="1:14" x14ac:dyDescent="0.25">
      <c r="A7017" t="s">
        <v>5492</v>
      </c>
      <c r="B7017" t="s">
        <v>5493</v>
      </c>
      <c r="C7017" t="s">
        <v>532</v>
      </c>
      <c r="D7017" t="s">
        <v>21</v>
      </c>
      <c r="E7017">
        <v>98528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43237</v>
      </c>
      <c r="L7017" t="s">
        <v>26</v>
      </c>
      <c r="N7017" t="s">
        <v>24</v>
      </c>
    </row>
    <row r="7018" spans="1:14" x14ac:dyDescent="0.25">
      <c r="A7018" t="s">
        <v>5444</v>
      </c>
      <c r="B7018" t="s">
        <v>5445</v>
      </c>
      <c r="C7018" t="s">
        <v>261</v>
      </c>
      <c r="D7018" t="s">
        <v>21</v>
      </c>
      <c r="E7018">
        <v>99223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43237</v>
      </c>
      <c r="L7018" t="s">
        <v>26</v>
      </c>
      <c r="N7018" t="s">
        <v>24</v>
      </c>
    </row>
    <row r="7019" spans="1:14" x14ac:dyDescent="0.25">
      <c r="A7019" t="s">
        <v>5523</v>
      </c>
      <c r="B7019" t="s">
        <v>5524</v>
      </c>
      <c r="C7019" t="s">
        <v>532</v>
      </c>
      <c r="D7019" t="s">
        <v>21</v>
      </c>
      <c r="E7019">
        <v>98528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43237</v>
      </c>
      <c r="L7019" t="s">
        <v>26</v>
      </c>
      <c r="N7019" t="s">
        <v>24</v>
      </c>
    </row>
    <row r="7020" spans="1:14" x14ac:dyDescent="0.25">
      <c r="A7020" t="s">
        <v>1348</v>
      </c>
      <c r="B7020" t="s">
        <v>1349</v>
      </c>
      <c r="C7020" t="s">
        <v>20</v>
      </c>
      <c r="D7020" t="s">
        <v>21</v>
      </c>
      <c r="E7020">
        <v>98122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43237</v>
      </c>
      <c r="L7020" t="s">
        <v>26</v>
      </c>
      <c r="N7020" t="s">
        <v>24</v>
      </c>
    </row>
    <row r="7021" spans="1:14" x14ac:dyDescent="0.25">
      <c r="A7021" t="s">
        <v>7080</v>
      </c>
      <c r="B7021" t="s">
        <v>7081</v>
      </c>
      <c r="C7021" t="s">
        <v>1018</v>
      </c>
      <c r="D7021" t="s">
        <v>21</v>
      </c>
      <c r="E7021">
        <v>98531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43237</v>
      </c>
      <c r="L7021" t="s">
        <v>26</v>
      </c>
      <c r="N7021" t="s">
        <v>24</v>
      </c>
    </row>
    <row r="7022" spans="1:14" x14ac:dyDescent="0.25">
      <c r="A7022" t="s">
        <v>662</v>
      </c>
      <c r="B7022" t="s">
        <v>6790</v>
      </c>
      <c r="C7022" t="s">
        <v>151</v>
      </c>
      <c r="D7022" t="s">
        <v>21</v>
      </c>
      <c r="E7022">
        <v>98499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43237</v>
      </c>
      <c r="L7022" t="s">
        <v>26</v>
      </c>
      <c r="N7022" t="s">
        <v>24</v>
      </c>
    </row>
    <row r="7023" spans="1:14" x14ac:dyDescent="0.25">
      <c r="A7023" t="s">
        <v>1518</v>
      </c>
      <c r="B7023" t="s">
        <v>1519</v>
      </c>
      <c r="C7023" t="s">
        <v>1498</v>
      </c>
      <c r="D7023" t="s">
        <v>21</v>
      </c>
      <c r="E7023">
        <v>98335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43237</v>
      </c>
      <c r="L7023" t="s">
        <v>26</v>
      </c>
      <c r="N7023" t="s">
        <v>24</v>
      </c>
    </row>
    <row r="7024" spans="1:14" x14ac:dyDescent="0.25">
      <c r="A7024" t="s">
        <v>10365</v>
      </c>
      <c r="B7024" t="s">
        <v>10366</v>
      </c>
      <c r="C7024" t="s">
        <v>1018</v>
      </c>
      <c r="D7024" t="s">
        <v>21</v>
      </c>
      <c r="E7024">
        <v>98531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43237</v>
      </c>
      <c r="L7024" t="s">
        <v>26</v>
      </c>
      <c r="N7024" t="s">
        <v>24</v>
      </c>
    </row>
    <row r="7025" spans="1:14" x14ac:dyDescent="0.25">
      <c r="A7025" t="s">
        <v>530</v>
      </c>
      <c r="B7025" t="s">
        <v>531</v>
      </c>
      <c r="C7025" t="s">
        <v>532</v>
      </c>
      <c r="D7025" t="s">
        <v>21</v>
      </c>
      <c r="E7025">
        <v>98528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43237</v>
      </c>
      <c r="L7025" t="s">
        <v>26</v>
      </c>
      <c r="N7025" t="s">
        <v>24</v>
      </c>
    </row>
    <row r="7026" spans="1:14" x14ac:dyDescent="0.25">
      <c r="A7026" t="s">
        <v>10367</v>
      </c>
      <c r="B7026" t="s">
        <v>10368</v>
      </c>
      <c r="C7026" t="s">
        <v>196</v>
      </c>
      <c r="D7026" t="s">
        <v>21</v>
      </c>
      <c r="E7026">
        <v>98564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43237</v>
      </c>
      <c r="L7026" t="s">
        <v>26</v>
      </c>
      <c r="N7026" t="s">
        <v>24</v>
      </c>
    </row>
    <row r="7027" spans="1:14" x14ac:dyDescent="0.25">
      <c r="A7027" t="s">
        <v>533</v>
      </c>
      <c r="B7027" t="s">
        <v>534</v>
      </c>
      <c r="C7027" t="s">
        <v>535</v>
      </c>
      <c r="D7027" t="s">
        <v>21</v>
      </c>
      <c r="E7027">
        <v>98548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43237</v>
      </c>
      <c r="L7027" t="s">
        <v>26</v>
      </c>
      <c r="N7027" t="s">
        <v>24</v>
      </c>
    </row>
    <row r="7028" spans="1:14" x14ac:dyDescent="0.25">
      <c r="A7028" t="s">
        <v>242</v>
      </c>
      <c r="B7028" t="s">
        <v>1004</v>
      </c>
      <c r="C7028" t="s">
        <v>492</v>
      </c>
      <c r="D7028" t="s">
        <v>21</v>
      </c>
      <c r="E7028">
        <v>98516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43237</v>
      </c>
      <c r="L7028" t="s">
        <v>26</v>
      </c>
      <c r="N7028" t="s">
        <v>24</v>
      </c>
    </row>
    <row r="7029" spans="1:14" x14ac:dyDescent="0.25">
      <c r="A7029" t="s">
        <v>10369</v>
      </c>
      <c r="B7029" t="s">
        <v>1085</v>
      </c>
      <c r="C7029" t="s">
        <v>286</v>
      </c>
      <c r="D7029" t="s">
        <v>21</v>
      </c>
      <c r="E7029">
        <v>98516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43237</v>
      </c>
      <c r="L7029" t="s">
        <v>26</v>
      </c>
      <c r="N7029" t="s">
        <v>24</v>
      </c>
    </row>
    <row r="7030" spans="1:14" x14ac:dyDescent="0.25">
      <c r="A7030" t="s">
        <v>7185</v>
      </c>
      <c r="B7030" t="s">
        <v>7186</v>
      </c>
      <c r="C7030" t="s">
        <v>2019</v>
      </c>
      <c r="D7030" t="s">
        <v>21</v>
      </c>
      <c r="E7030">
        <v>98642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43237</v>
      </c>
      <c r="L7030" t="s">
        <v>26</v>
      </c>
      <c r="N7030" t="s">
        <v>24</v>
      </c>
    </row>
    <row r="7031" spans="1:14" x14ac:dyDescent="0.25">
      <c r="A7031" t="s">
        <v>7677</v>
      </c>
      <c r="B7031" t="s">
        <v>7678</v>
      </c>
      <c r="C7031" t="s">
        <v>1566</v>
      </c>
      <c r="D7031" t="s">
        <v>21</v>
      </c>
      <c r="E7031">
        <v>98520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43237</v>
      </c>
      <c r="L7031" t="s">
        <v>26</v>
      </c>
      <c r="N7031" t="s">
        <v>24</v>
      </c>
    </row>
    <row r="7032" spans="1:14" x14ac:dyDescent="0.25">
      <c r="A7032" t="s">
        <v>6296</v>
      </c>
      <c r="B7032" t="s">
        <v>6297</v>
      </c>
      <c r="C7032" t="s">
        <v>1732</v>
      </c>
      <c r="D7032" t="s">
        <v>21</v>
      </c>
      <c r="E7032">
        <v>98271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43237</v>
      </c>
      <c r="L7032" t="s">
        <v>26</v>
      </c>
      <c r="N7032" t="s">
        <v>24</v>
      </c>
    </row>
    <row r="7033" spans="1:14" x14ac:dyDescent="0.25">
      <c r="A7033" t="s">
        <v>4442</v>
      </c>
      <c r="B7033" t="s">
        <v>7098</v>
      </c>
      <c r="C7033" t="s">
        <v>1018</v>
      </c>
      <c r="D7033" t="s">
        <v>21</v>
      </c>
      <c r="E7033">
        <v>98531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43237</v>
      </c>
      <c r="L7033" t="s">
        <v>26</v>
      </c>
      <c r="N7033" t="s">
        <v>24</v>
      </c>
    </row>
    <row r="7034" spans="1:14" x14ac:dyDescent="0.25">
      <c r="A7034" t="s">
        <v>7358</v>
      </c>
      <c r="B7034" t="s">
        <v>7359</v>
      </c>
      <c r="C7034" t="s">
        <v>7360</v>
      </c>
      <c r="D7034" t="s">
        <v>21</v>
      </c>
      <c r="E7034">
        <v>98595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43237</v>
      </c>
      <c r="L7034" t="s">
        <v>26</v>
      </c>
      <c r="N7034" t="s">
        <v>24</v>
      </c>
    </row>
    <row r="7035" spans="1:14" x14ac:dyDescent="0.25">
      <c r="A7035" t="s">
        <v>551</v>
      </c>
      <c r="B7035" t="s">
        <v>552</v>
      </c>
      <c r="C7035" t="s">
        <v>532</v>
      </c>
      <c r="D7035" t="s">
        <v>21</v>
      </c>
      <c r="E7035">
        <v>98528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43237</v>
      </c>
      <c r="L7035" t="s">
        <v>26</v>
      </c>
      <c r="N7035" t="s">
        <v>24</v>
      </c>
    </row>
    <row r="7036" spans="1:14" x14ac:dyDescent="0.25">
      <c r="A7036" t="s">
        <v>556</v>
      </c>
      <c r="B7036" t="s">
        <v>7105</v>
      </c>
      <c r="C7036" t="s">
        <v>1018</v>
      </c>
      <c r="D7036" t="s">
        <v>21</v>
      </c>
      <c r="E7036">
        <v>98531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43237</v>
      </c>
      <c r="L7036" t="s">
        <v>26</v>
      </c>
      <c r="N7036" t="s">
        <v>24</v>
      </c>
    </row>
    <row r="7037" spans="1:14" x14ac:dyDescent="0.25">
      <c r="A7037" t="s">
        <v>910</v>
      </c>
      <c r="B7037" t="s">
        <v>911</v>
      </c>
      <c r="C7037" t="s">
        <v>912</v>
      </c>
      <c r="D7037" t="s">
        <v>21</v>
      </c>
      <c r="E7037">
        <v>98837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43236</v>
      </c>
      <c r="L7037" t="s">
        <v>26</v>
      </c>
      <c r="N7037" t="s">
        <v>24</v>
      </c>
    </row>
    <row r="7038" spans="1:14" x14ac:dyDescent="0.25">
      <c r="A7038">
        <v>76</v>
      </c>
      <c r="B7038" t="s">
        <v>7813</v>
      </c>
      <c r="C7038" t="s">
        <v>912</v>
      </c>
      <c r="D7038" t="s">
        <v>21</v>
      </c>
      <c r="E7038">
        <v>98837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43236</v>
      </c>
      <c r="L7038" t="s">
        <v>26</v>
      </c>
      <c r="N7038" t="s">
        <v>24</v>
      </c>
    </row>
    <row r="7039" spans="1:14" x14ac:dyDescent="0.25">
      <c r="A7039" t="s">
        <v>5600</v>
      </c>
      <c r="B7039" t="s">
        <v>5601</v>
      </c>
      <c r="C7039" t="s">
        <v>339</v>
      </c>
      <c r="D7039" t="s">
        <v>21</v>
      </c>
      <c r="E7039">
        <v>98848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43236</v>
      </c>
      <c r="L7039" t="s">
        <v>26</v>
      </c>
      <c r="N7039" t="s">
        <v>24</v>
      </c>
    </row>
    <row r="7040" spans="1:14" x14ac:dyDescent="0.25">
      <c r="A7040" t="s">
        <v>7857</v>
      </c>
      <c r="B7040" t="s">
        <v>7858</v>
      </c>
      <c r="C7040" t="s">
        <v>3744</v>
      </c>
      <c r="D7040" t="s">
        <v>21</v>
      </c>
      <c r="E7040">
        <v>98601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43236</v>
      </c>
      <c r="L7040" t="s">
        <v>26</v>
      </c>
      <c r="N7040" t="s">
        <v>24</v>
      </c>
    </row>
    <row r="7041" spans="1:14" x14ac:dyDescent="0.25">
      <c r="A7041" t="s">
        <v>1402</v>
      </c>
      <c r="B7041" t="s">
        <v>10370</v>
      </c>
      <c r="C7041" t="s">
        <v>1688</v>
      </c>
      <c r="D7041" t="s">
        <v>21</v>
      </c>
      <c r="E7041">
        <v>98198</v>
      </c>
      <c r="F7041" t="s">
        <v>23</v>
      </c>
      <c r="G7041" t="s">
        <v>23</v>
      </c>
      <c r="H7041" t="s">
        <v>24</v>
      </c>
      <c r="I7041" t="s">
        <v>24</v>
      </c>
      <c r="J7041" t="s">
        <v>25</v>
      </c>
      <c r="K7041" s="1">
        <v>43236</v>
      </c>
      <c r="L7041" t="s">
        <v>26</v>
      </c>
      <c r="N7041" t="s">
        <v>24</v>
      </c>
    </row>
    <row r="7042" spans="1:14" x14ac:dyDescent="0.25">
      <c r="A7042" t="s">
        <v>607</v>
      </c>
      <c r="B7042" t="s">
        <v>7570</v>
      </c>
      <c r="C7042" t="s">
        <v>20</v>
      </c>
      <c r="D7042" t="s">
        <v>21</v>
      </c>
      <c r="E7042">
        <v>98144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43236</v>
      </c>
      <c r="L7042" t="s">
        <v>26</v>
      </c>
      <c r="N7042" t="s">
        <v>24</v>
      </c>
    </row>
    <row r="7043" spans="1:14" x14ac:dyDescent="0.25">
      <c r="A7043" t="s">
        <v>10371</v>
      </c>
      <c r="B7043" t="s">
        <v>5329</v>
      </c>
      <c r="C7043" t="s">
        <v>4622</v>
      </c>
      <c r="D7043" t="s">
        <v>21</v>
      </c>
      <c r="E7043">
        <v>98327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43236</v>
      </c>
      <c r="L7043" t="s">
        <v>26</v>
      </c>
      <c r="N7043" t="s">
        <v>24</v>
      </c>
    </row>
    <row r="7044" spans="1:14" x14ac:dyDescent="0.25">
      <c r="A7044" t="s">
        <v>2121</v>
      </c>
      <c r="B7044" t="s">
        <v>6743</v>
      </c>
      <c r="C7044" t="s">
        <v>3048</v>
      </c>
      <c r="D7044" t="s">
        <v>21</v>
      </c>
      <c r="E7044">
        <v>98040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43236</v>
      </c>
      <c r="L7044" t="s">
        <v>26</v>
      </c>
      <c r="N7044" t="s">
        <v>24</v>
      </c>
    </row>
    <row r="7045" spans="1:14" x14ac:dyDescent="0.25">
      <c r="A7045" t="s">
        <v>5847</v>
      </c>
      <c r="B7045" t="s">
        <v>5848</v>
      </c>
      <c r="C7045" t="s">
        <v>236</v>
      </c>
      <c r="D7045" t="s">
        <v>21</v>
      </c>
      <c r="E7045">
        <v>98409</v>
      </c>
      <c r="F7045" t="s">
        <v>23</v>
      </c>
      <c r="G7045" t="s">
        <v>23</v>
      </c>
      <c r="H7045" t="s">
        <v>24</v>
      </c>
      <c r="I7045" t="s">
        <v>24</v>
      </c>
      <c r="J7045" t="s">
        <v>25</v>
      </c>
      <c r="K7045" s="1">
        <v>43236</v>
      </c>
      <c r="L7045" t="s">
        <v>26</v>
      </c>
      <c r="N7045" t="s">
        <v>24</v>
      </c>
    </row>
    <row r="7046" spans="1:14" x14ac:dyDescent="0.25">
      <c r="A7046" t="s">
        <v>77</v>
      </c>
      <c r="B7046" t="s">
        <v>8300</v>
      </c>
      <c r="C7046" t="s">
        <v>108</v>
      </c>
      <c r="D7046" t="s">
        <v>21</v>
      </c>
      <c r="E7046">
        <v>98203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43236</v>
      </c>
      <c r="L7046" t="s">
        <v>26</v>
      </c>
      <c r="N7046" t="s">
        <v>24</v>
      </c>
    </row>
    <row r="7047" spans="1:14" x14ac:dyDescent="0.25">
      <c r="A7047" t="s">
        <v>4532</v>
      </c>
      <c r="B7047" t="s">
        <v>4533</v>
      </c>
      <c r="C7047" t="s">
        <v>912</v>
      </c>
      <c r="D7047" t="s">
        <v>21</v>
      </c>
      <c r="E7047">
        <v>98837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43235</v>
      </c>
      <c r="L7047" t="s">
        <v>26</v>
      </c>
      <c r="N7047" t="s">
        <v>24</v>
      </c>
    </row>
    <row r="7048" spans="1:14" x14ac:dyDescent="0.25">
      <c r="A7048" t="s">
        <v>913</v>
      </c>
      <c r="B7048" t="s">
        <v>914</v>
      </c>
      <c r="C7048" t="s">
        <v>912</v>
      </c>
      <c r="D7048" t="s">
        <v>21</v>
      </c>
      <c r="E7048">
        <v>98837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43235</v>
      </c>
      <c r="L7048" t="s">
        <v>26</v>
      </c>
      <c r="N7048" t="s">
        <v>24</v>
      </c>
    </row>
    <row r="7049" spans="1:14" x14ac:dyDescent="0.25">
      <c r="A7049" t="s">
        <v>915</v>
      </c>
      <c r="B7049" t="s">
        <v>916</v>
      </c>
      <c r="C7049" t="s">
        <v>912</v>
      </c>
      <c r="D7049" t="s">
        <v>21</v>
      </c>
      <c r="E7049">
        <v>98837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43235</v>
      </c>
      <c r="L7049" t="s">
        <v>26</v>
      </c>
      <c r="N7049" t="s">
        <v>24</v>
      </c>
    </row>
    <row r="7050" spans="1:14" x14ac:dyDescent="0.25">
      <c r="A7050" t="s">
        <v>6780</v>
      </c>
      <c r="B7050" t="s">
        <v>6781</v>
      </c>
      <c r="C7050" t="s">
        <v>2244</v>
      </c>
      <c r="D7050" t="s">
        <v>21</v>
      </c>
      <c r="E7050">
        <v>98370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43235</v>
      </c>
      <c r="L7050" t="s">
        <v>26</v>
      </c>
      <c r="N7050" t="s">
        <v>24</v>
      </c>
    </row>
    <row r="7051" spans="1:14" x14ac:dyDescent="0.25">
      <c r="A7051" t="s">
        <v>7472</v>
      </c>
      <c r="B7051" t="s">
        <v>7473</v>
      </c>
      <c r="C7051" t="s">
        <v>151</v>
      </c>
      <c r="D7051" t="s">
        <v>21</v>
      </c>
      <c r="E7051">
        <v>98499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43235</v>
      </c>
      <c r="L7051" t="s">
        <v>26</v>
      </c>
      <c r="N7051" t="s">
        <v>24</v>
      </c>
    </row>
    <row r="7052" spans="1:14" x14ac:dyDescent="0.25">
      <c r="A7052" t="s">
        <v>4646</v>
      </c>
      <c r="B7052" t="s">
        <v>4647</v>
      </c>
      <c r="C7052" t="s">
        <v>236</v>
      </c>
      <c r="D7052" t="s">
        <v>21</v>
      </c>
      <c r="E7052">
        <v>98418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43235</v>
      </c>
      <c r="L7052" t="s">
        <v>26</v>
      </c>
      <c r="N7052" t="s">
        <v>24</v>
      </c>
    </row>
    <row r="7053" spans="1:14" x14ac:dyDescent="0.25">
      <c r="A7053" t="s">
        <v>3421</v>
      </c>
      <c r="B7053" t="s">
        <v>3422</v>
      </c>
      <c r="C7053" t="s">
        <v>236</v>
      </c>
      <c r="D7053" t="s">
        <v>21</v>
      </c>
      <c r="E7053">
        <v>98408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43235</v>
      </c>
      <c r="L7053" t="s">
        <v>26</v>
      </c>
      <c r="N7053" t="s">
        <v>24</v>
      </c>
    </row>
    <row r="7054" spans="1:14" x14ac:dyDescent="0.25">
      <c r="A7054" t="s">
        <v>316</v>
      </c>
      <c r="B7054" t="s">
        <v>2156</v>
      </c>
      <c r="C7054" t="s">
        <v>2157</v>
      </c>
      <c r="D7054" t="s">
        <v>21</v>
      </c>
      <c r="E7054">
        <v>98325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43235</v>
      </c>
      <c r="L7054" t="s">
        <v>26</v>
      </c>
      <c r="N7054" t="s">
        <v>24</v>
      </c>
    </row>
    <row r="7055" spans="1:14" x14ac:dyDescent="0.25">
      <c r="A7055" t="s">
        <v>356</v>
      </c>
      <c r="B7055" t="s">
        <v>7964</v>
      </c>
      <c r="C7055" t="s">
        <v>1542</v>
      </c>
      <c r="D7055" t="s">
        <v>21</v>
      </c>
      <c r="E7055">
        <v>98362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43235</v>
      </c>
      <c r="L7055" t="s">
        <v>26</v>
      </c>
      <c r="N7055" t="s">
        <v>24</v>
      </c>
    </row>
    <row r="7056" spans="1:14" x14ac:dyDescent="0.25">
      <c r="A7056" t="s">
        <v>242</v>
      </c>
      <c r="B7056" t="s">
        <v>7547</v>
      </c>
      <c r="C7056" t="s">
        <v>1498</v>
      </c>
      <c r="D7056" t="s">
        <v>21</v>
      </c>
      <c r="E7056">
        <v>98329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43235</v>
      </c>
      <c r="L7056" t="s">
        <v>26</v>
      </c>
      <c r="N7056" t="s">
        <v>24</v>
      </c>
    </row>
    <row r="7057" spans="1:14" x14ac:dyDescent="0.25">
      <c r="A7057" t="s">
        <v>10374</v>
      </c>
      <c r="B7057" t="s">
        <v>10375</v>
      </c>
      <c r="C7057" t="s">
        <v>339</v>
      </c>
      <c r="D7057" t="s">
        <v>21</v>
      </c>
      <c r="E7057">
        <v>98848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43235</v>
      </c>
      <c r="L7057" t="s">
        <v>26</v>
      </c>
      <c r="N7057" t="s">
        <v>24</v>
      </c>
    </row>
    <row r="7058" spans="1:14" x14ac:dyDescent="0.25">
      <c r="A7058" t="s">
        <v>6164</v>
      </c>
      <c r="B7058" t="s">
        <v>10376</v>
      </c>
      <c r="C7058" t="s">
        <v>1498</v>
      </c>
      <c r="D7058" t="s">
        <v>21</v>
      </c>
      <c r="E7058">
        <v>98329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43235</v>
      </c>
      <c r="L7058" t="s">
        <v>26</v>
      </c>
      <c r="N7058" t="s">
        <v>24</v>
      </c>
    </row>
    <row r="7059" spans="1:14" x14ac:dyDescent="0.25">
      <c r="A7059" t="s">
        <v>6166</v>
      </c>
      <c r="B7059" t="s">
        <v>6167</v>
      </c>
      <c r="C7059" t="s">
        <v>236</v>
      </c>
      <c r="D7059" t="s">
        <v>21</v>
      </c>
      <c r="E7059">
        <v>98499</v>
      </c>
      <c r="F7059" t="s">
        <v>23</v>
      </c>
      <c r="G7059" t="s">
        <v>23</v>
      </c>
      <c r="H7059" t="s">
        <v>24</v>
      </c>
      <c r="I7059" t="s">
        <v>24</v>
      </c>
      <c r="J7059" t="s">
        <v>25</v>
      </c>
      <c r="K7059" s="1">
        <v>43235</v>
      </c>
      <c r="L7059" t="s">
        <v>26</v>
      </c>
      <c r="N7059" t="s">
        <v>24</v>
      </c>
    </row>
    <row r="7060" spans="1:14" x14ac:dyDescent="0.25">
      <c r="A7060" t="s">
        <v>6387</v>
      </c>
      <c r="B7060" t="s">
        <v>6388</v>
      </c>
      <c r="C7060" t="s">
        <v>236</v>
      </c>
      <c r="D7060" t="s">
        <v>21</v>
      </c>
      <c r="E7060">
        <v>98405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43235</v>
      </c>
      <c r="L7060" t="s">
        <v>26</v>
      </c>
      <c r="N7060" t="s">
        <v>24</v>
      </c>
    </row>
    <row r="7061" spans="1:14" x14ac:dyDescent="0.25">
      <c r="A7061" t="s">
        <v>2602</v>
      </c>
      <c r="B7061" t="s">
        <v>7140</v>
      </c>
      <c r="C7061" t="s">
        <v>687</v>
      </c>
      <c r="D7061" t="s">
        <v>21</v>
      </c>
      <c r="E7061">
        <v>98382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43235</v>
      </c>
      <c r="L7061" t="s">
        <v>26</v>
      </c>
      <c r="N7061" t="s">
        <v>24</v>
      </c>
    </row>
    <row r="7062" spans="1:14" x14ac:dyDescent="0.25">
      <c r="A7062" t="s">
        <v>207</v>
      </c>
      <c r="B7062" t="s">
        <v>931</v>
      </c>
      <c r="C7062" t="s">
        <v>912</v>
      </c>
      <c r="D7062" t="s">
        <v>21</v>
      </c>
      <c r="E7062">
        <v>98837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43235</v>
      </c>
      <c r="L7062" t="s">
        <v>26</v>
      </c>
      <c r="N7062" t="s">
        <v>24</v>
      </c>
    </row>
    <row r="7063" spans="1:14" x14ac:dyDescent="0.25">
      <c r="A7063" t="s">
        <v>5619</v>
      </c>
      <c r="B7063" t="s">
        <v>5620</v>
      </c>
      <c r="C7063" t="s">
        <v>339</v>
      </c>
      <c r="D7063" t="s">
        <v>21</v>
      </c>
      <c r="E7063">
        <v>98848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43235</v>
      </c>
      <c r="L7063" t="s">
        <v>26</v>
      </c>
      <c r="N7063" t="s">
        <v>24</v>
      </c>
    </row>
    <row r="7064" spans="1:14" x14ac:dyDescent="0.25">
      <c r="A7064" t="s">
        <v>3322</v>
      </c>
      <c r="B7064" t="s">
        <v>4562</v>
      </c>
      <c r="C7064" t="s">
        <v>912</v>
      </c>
      <c r="D7064" t="s">
        <v>21</v>
      </c>
      <c r="E7064">
        <v>98837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43235</v>
      </c>
      <c r="L7064" t="s">
        <v>26</v>
      </c>
      <c r="N7064" t="s">
        <v>24</v>
      </c>
    </row>
    <row r="7065" spans="1:14" x14ac:dyDescent="0.25">
      <c r="A7065" t="s">
        <v>7010</v>
      </c>
      <c r="B7065" t="s">
        <v>7011</v>
      </c>
      <c r="C7065" t="s">
        <v>339</v>
      </c>
      <c r="D7065" t="s">
        <v>21</v>
      </c>
      <c r="E7065">
        <v>98848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43235</v>
      </c>
      <c r="L7065" t="s">
        <v>26</v>
      </c>
      <c r="N7065" t="s">
        <v>24</v>
      </c>
    </row>
    <row r="7066" spans="1:14" x14ac:dyDescent="0.25">
      <c r="A7066" t="s">
        <v>1117</v>
      </c>
      <c r="B7066" t="s">
        <v>1118</v>
      </c>
      <c r="C7066" t="s">
        <v>1015</v>
      </c>
      <c r="D7066" t="s">
        <v>21</v>
      </c>
      <c r="E7066">
        <v>99362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43235</v>
      </c>
      <c r="L7066" t="s">
        <v>26</v>
      </c>
      <c r="N7066" t="s">
        <v>24</v>
      </c>
    </row>
    <row r="7067" spans="1:14" x14ac:dyDescent="0.25">
      <c r="A7067" t="s">
        <v>77</v>
      </c>
      <c r="B7067" t="s">
        <v>7464</v>
      </c>
      <c r="C7067" t="s">
        <v>660</v>
      </c>
      <c r="D7067" t="s">
        <v>21</v>
      </c>
      <c r="E7067">
        <v>98383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43235</v>
      </c>
      <c r="L7067" t="s">
        <v>26</v>
      </c>
      <c r="N7067" t="s">
        <v>24</v>
      </c>
    </row>
    <row r="7068" spans="1:14" x14ac:dyDescent="0.25">
      <c r="A7068" t="s">
        <v>7950</v>
      </c>
      <c r="B7068" t="s">
        <v>7951</v>
      </c>
      <c r="C7068" t="s">
        <v>1542</v>
      </c>
      <c r="D7068" t="s">
        <v>21</v>
      </c>
      <c r="E7068">
        <v>98362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43234</v>
      </c>
      <c r="L7068" t="s">
        <v>26</v>
      </c>
      <c r="N7068" t="s">
        <v>24</v>
      </c>
    </row>
    <row r="7069" spans="1:14" x14ac:dyDescent="0.25">
      <c r="A7069" t="s">
        <v>7506</v>
      </c>
      <c r="B7069" t="s">
        <v>7507</v>
      </c>
      <c r="C7069" t="s">
        <v>1691</v>
      </c>
      <c r="D7069" t="s">
        <v>21</v>
      </c>
      <c r="E7069">
        <v>98368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43234</v>
      </c>
      <c r="L7069" t="s">
        <v>26</v>
      </c>
      <c r="N7069" t="s">
        <v>24</v>
      </c>
    </row>
    <row r="7070" spans="1:14" x14ac:dyDescent="0.25">
      <c r="A7070" t="s">
        <v>7116</v>
      </c>
      <c r="B7070" t="s">
        <v>7117</v>
      </c>
      <c r="C7070" t="s">
        <v>687</v>
      </c>
      <c r="D7070" t="s">
        <v>21</v>
      </c>
      <c r="E7070">
        <v>98382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43234</v>
      </c>
      <c r="L7070" t="s">
        <v>26</v>
      </c>
      <c r="N7070" t="s">
        <v>24</v>
      </c>
    </row>
    <row r="7071" spans="1:14" x14ac:dyDescent="0.25">
      <c r="A7071" t="s">
        <v>1095</v>
      </c>
      <c r="B7071" t="s">
        <v>1096</v>
      </c>
      <c r="C7071" t="s">
        <v>1015</v>
      </c>
      <c r="D7071" t="s">
        <v>21</v>
      </c>
      <c r="E7071">
        <v>99362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43234</v>
      </c>
      <c r="L7071" t="s">
        <v>26</v>
      </c>
      <c r="N7071" t="s">
        <v>24</v>
      </c>
    </row>
    <row r="7072" spans="1:14" x14ac:dyDescent="0.25">
      <c r="A7072" t="s">
        <v>7121</v>
      </c>
      <c r="B7072" t="s">
        <v>7122</v>
      </c>
      <c r="C7072" t="s">
        <v>687</v>
      </c>
      <c r="D7072" t="s">
        <v>21</v>
      </c>
      <c r="E7072">
        <v>98382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43234</v>
      </c>
      <c r="L7072" t="s">
        <v>26</v>
      </c>
      <c r="N7072" t="s">
        <v>24</v>
      </c>
    </row>
    <row r="7073" spans="1:14" x14ac:dyDescent="0.25">
      <c r="A7073" t="s">
        <v>6609</v>
      </c>
      <c r="B7073" t="s">
        <v>6610</v>
      </c>
      <c r="C7073" t="s">
        <v>1675</v>
      </c>
      <c r="D7073" t="s">
        <v>21</v>
      </c>
      <c r="E7073">
        <v>98839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43234</v>
      </c>
      <c r="L7073" t="s">
        <v>26</v>
      </c>
      <c r="N7073" t="s">
        <v>24</v>
      </c>
    </row>
    <row r="7074" spans="1:14" x14ac:dyDescent="0.25">
      <c r="A7074" t="s">
        <v>1097</v>
      </c>
      <c r="B7074" t="s">
        <v>1098</v>
      </c>
      <c r="C7074" t="s">
        <v>1015</v>
      </c>
      <c r="D7074" t="s">
        <v>21</v>
      </c>
      <c r="E7074">
        <v>99362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43234</v>
      </c>
      <c r="L7074" t="s">
        <v>26</v>
      </c>
      <c r="N7074" t="s">
        <v>24</v>
      </c>
    </row>
    <row r="7075" spans="1:14" x14ac:dyDescent="0.25">
      <c r="A7075" t="s">
        <v>6436</v>
      </c>
      <c r="B7075" t="s">
        <v>6437</v>
      </c>
      <c r="C7075" t="s">
        <v>4399</v>
      </c>
      <c r="D7075" t="s">
        <v>21</v>
      </c>
      <c r="E7075">
        <v>98110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43234</v>
      </c>
      <c r="L7075" t="s">
        <v>26</v>
      </c>
      <c r="N7075" t="s">
        <v>24</v>
      </c>
    </row>
    <row r="7076" spans="1:14" x14ac:dyDescent="0.25">
      <c r="A7076" t="s">
        <v>1102</v>
      </c>
      <c r="B7076" t="s">
        <v>1103</v>
      </c>
      <c r="C7076" t="s">
        <v>1015</v>
      </c>
      <c r="D7076" t="s">
        <v>21</v>
      </c>
      <c r="E7076">
        <v>99362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43234</v>
      </c>
      <c r="L7076" t="s">
        <v>26</v>
      </c>
      <c r="N7076" t="s">
        <v>24</v>
      </c>
    </row>
    <row r="7077" spans="1:14" x14ac:dyDescent="0.25">
      <c r="A7077" t="s">
        <v>1104</v>
      </c>
      <c r="B7077" t="s">
        <v>1105</v>
      </c>
      <c r="C7077" t="s">
        <v>1015</v>
      </c>
      <c r="D7077" t="s">
        <v>21</v>
      </c>
      <c r="E7077">
        <v>99362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43234</v>
      </c>
      <c r="L7077" t="s">
        <v>26</v>
      </c>
      <c r="N7077" t="s">
        <v>24</v>
      </c>
    </row>
    <row r="7078" spans="1:14" x14ac:dyDescent="0.25">
      <c r="A7078" t="s">
        <v>1108</v>
      </c>
      <c r="B7078" t="s">
        <v>1109</v>
      </c>
      <c r="C7078" t="s">
        <v>1015</v>
      </c>
      <c r="D7078" t="s">
        <v>21</v>
      </c>
      <c r="E7078">
        <v>99362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43234</v>
      </c>
      <c r="L7078" t="s">
        <v>26</v>
      </c>
      <c r="N7078" t="s">
        <v>24</v>
      </c>
    </row>
    <row r="7079" spans="1:14" x14ac:dyDescent="0.25">
      <c r="A7079" t="s">
        <v>6663</v>
      </c>
      <c r="B7079" t="s">
        <v>6664</v>
      </c>
      <c r="C7079" t="s">
        <v>1331</v>
      </c>
      <c r="D7079" t="s">
        <v>21</v>
      </c>
      <c r="E7079">
        <v>98244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43234</v>
      </c>
      <c r="L7079" t="s">
        <v>26</v>
      </c>
      <c r="N7079" t="s">
        <v>24</v>
      </c>
    </row>
    <row r="7080" spans="1:14" x14ac:dyDescent="0.25">
      <c r="A7080" t="s">
        <v>4320</v>
      </c>
      <c r="B7080" t="s">
        <v>4321</v>
      </c>
      <c r="C7080" t="s">
        <v>4322</v>
      </c>
      <c r="D7080" t="s">
        <v>21</v>
      </c>
      <c r="E7080">
        <v>99329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43234</v>
      </c>
      <c r="L7080" t="s">
        <v>26</v>
      </c>
      <c r="N7080" t="s">
        <v>24</v>
      </c>
    </row>
    <row r="7081" spans="1:14" x14ac:dyDescent="0.25">
      <c r="A7081" t="s">
        <v>1689</v>
      </c>
      <c r="B7081" t="s">
        <v>1690</v>
      </c>
      <c r="C7081" t="s">
        <v>1691</v>
      </c>
      <c r="D7081" t="s">
        <v>21</v>
      </c>
      <c r="E7081">
        <v>98368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43234</v>
      </c>
      <c r="L7081" t="s">
        <v>26</v>
      </c>
      <c r="N7081" t="s">
        <v>24</v>
      </c>
    </row>
    <row r="7082" spans="1:14" x14ac:dyDescent="0.25">
      <c r="A7082" t="s">
        <v>1208</v>
      </c>
      <c r="B7082" t="s">
        <v>7109</v>
      </c>
      <c r="C7082" t="s">
        <v>687</v>
      </c>
      <c r="D7082" t="s">
        <v>21</v>
      </c>
      <c r="E7082">
        <v>98382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43234</v>
      </c>
      <c r="L7082" t="s">
        <v>26</v>
      </c>
      <c r="N7082" t="s">
        <v>24</v>
      </c>
    </row>
    <row r="7083" spans="1:14" x14ac:dyDescent="0.25">
      <c r="A7083" t="s">
        <v>10377</v>
      </c>
      <c r="B7083" t="s">
        <v>7091</v>
      </c>
      <c r="C7083" t="s">
        <v>687</v>
      </c>
      <c r="D7083" t="s">
        <v>21</v>
      </c>
      <c r="E7083">
        <v>98382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43234</v>
      </c>
      <c r="L7083" t="s">
        <v>26</v>
      </c>
      <c r="N7083" t="s">
        <v>24</v>
      </c>
    </row>
    <row r="7084" spans="1:14" x14ac:dyDescent="0.25">
      <c r="A7084" t="s">
        <v>6171</v>
      </c>
      <c r="B7084" t="s">
        <v>6172</v>
      </c>
      <c r="C7084" t="s">
        <v>236</v>
      </c>
      <c r="D7084" t="s">
        <v>21</v>
      </c>
      <c r="E7084">
        <v>98409</v>
      </c>
      <c r="F7084" t="s">
        <v>23</v>
      </c>
      <c r="G7084" t="s">
        <v>23</v>
      </c>
      <c r="H7084" t="s">
        <v>24</v>
      </c>
      <c r="I7084" t="s">
        <v>24</v>
      </c>
      <c r="J7084" t="s">
        <v>25</v>
      </c>
      <c r="K7084" s="1">
        <v>43234</v>
      </c>
      <c r="L7084" t="s">
        <v>26</v>
      </c>
      <c r="N7084" t="s">
        <v>24</v>
      </c>
    </row>
    <row r="7085" spans="1:14" x14ac:dyDescent="0.25">
      <c r="A7085" t="s">
        <v>10378</v>
      </c>
      <c r="B7085" t="s">
        <v>10379</v>
      </c>
      <c r="C7085" t="s">
        <v>1691</v>
      </c>
      <c r="D7085" t="s">
        <v>21</v>
      </c>
      <c r="E7085">
        <v>98368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43234</v>
      </c>
      <c r="L7085" t="s">
        <v>26</v>
      </c>
      <c r="N7085" t="s">
        <v>24</v>
      </c>
    </row>
    <row r="7086" spans="1:14" x14ac:dyDescent="0.25">
      <c r="A7086" t="s">
        <v>6425</v>
      </c>
      <c r="B7086" t="s">
        <v>6426</v>
      </c>
      <c r="C7086" t="s">
        <v>4399</v>
      </c>
      <c r="D7086" t="s">
        <v>21</v>
      </c>
      <c r="E7086">
        <v>98110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43231</v>
      </c>
      <c r="L7086" t="s">
        <v>26</v>
      </c>
      <c r="N7086" t="s">
        <v>24</v>
      </c>
    </row>
    <row r="7087" spans="1:14" x14ac:dyDescent="0.25">
      <c r="A7087" t="s">
        <v>6427</v>
      </c>
      <c r="B7087" t="s">
        <v>6428</v>
      </c>
      <c r="C7087" t="s">
        <v>4399</v>
      </c>
      <c r="D7087" t="s">
        <v>21</v>
      </c>
      <c r="E7087">
        <v>98110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43231</v>
      </c>
      <c r="L7087" t="s">
        <v>26</v>
      </c>
      <c r="N7087" t="s">
        <v>24</v>
      </c>
    </row>
    <row r="7088" spans="1:14" x14ac:dyDescent="0.25">
      <c r="A7088" t="s">
        <v>6429</v>
      </c>
      <c r="B7088" t="s">
        <v>6430</v>
      </c>
      <c r="C7088" t="s">
        <v>4399</v>
      </c>
      <c r="D7088" t="s">
        <v>21</v>
      </c>
      <c r="E7088">
        <v>98110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43231</v>
      </c>
      <c r="L7088" t="s">
        <v>26</v>
      </c>
      <c r="N7088" t="s">
        <v>24</v>
      </c>
    </row>
    <row r="7089" spans="1:14" x14ac:dyDescent="0.25">
      <c r="A7089" t="s">
        <v>2192</v>
      </c>
      <c r="B7089" t="s">
        <v>2193</v>
      </c>
      <c r="C7089" t="s">
        <v>309</v>
      </c>
      <c r="D7089" t="s">
        <v>21</v>
      </c>
      <c r="E7089">
        <v>98026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43231</v>
      </c>
      <c r="L7089" t="s">
        <v>26</v>
      </c>
      <c r="N7089" t="s">
        <v>24</v>
      </c>
    </row>
    <row r="7090" spans="1:14" x14ac:dyDescent="0.25">
      <c r="A7090" t="s">
        <v>111</v>
      </c>
      <c r="B7090" t="s">
        <v>6862</v>
      </c>
      <c r="C7090" t="s">
        <v>454</v>
      </c>
      <c r="D7090" t="s">
        <v>21</v>
      </c>
      <c r="E7090">
        <v>98007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43231</v>
      </c>
      <c r="L7090" t="s">
        <v>26</v>
      </c>
      <c r="N7090" t="s">
        <v>24</v>
      </c>
    </row>
    <row r="7091" spans="1:14" x14ac:dyDescent="0.25">
      <c r="A7091" t="s">
        <v>6434</v>
      </c>
      <c r="B7091" t="s">
        <v>6435</v>
      </c>
      <c r="C7091" t="s">
        <v>4399</v>
      </c>
      <c r="D7091" t="s">
        <v>21</v>
      </c>
      <c r="E7091">
        <v>98110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43231</v>
      </c>
      <c r="L7091" t="s">
        <v>26</v>
      </c>
      <c r="N7091" t="s">
        <v>24</v>
      </c>
    </row>
    <row r="7092" spans="1:14" x14ac:dyDescent="0.25">
      <c r="A7092" t="s">
        <v>1002</v>
      </c>
      <c r="B7092" t="s">
        <v>1285</v>
      </c>
      <c r="C7092" t="s">
        <v>632</v>
      </c>
      <c r="D7092" t="s">
        <v>21</v>
      </c>
      <c r="E7092">
        <v>98087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43231</v>
      </c>
      <c r="L7092" t="s">
        <v>26</v>
      </c>
      <c r="N7092" t="s">
        <v>24</v>
      </c>
    </row>
    <row r="7093" spans="1:14" x14ac:dyDescent="0.25">
      <c r="A7093" t="s">
        <v>3906</v>
      </c>
      <c r="B7093" t="s">
        <v>3907</v>
      </c>
      <c r="C7093" t="s">
        <v>3908</v>
      </c>
      <c r="D7093" t="s">
        <v>21</v>
      </c>
      <c r="E7093">
        <v>98941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43231</v>
      </c>
      <c r="L7093" t="s">
        <v>26</v>
      </c>
      <c r="N7093" t="s">
        <v>24</v>
      </c>
    </row>
    <row r="7094" spans="1:14" x14ac:dyDescent="0.25">
      <c r="A7094" t="s">
        <v>4179</v>
      </c>
      <c r="B7094" t="s">
        <v>4180</v>
      </c>
      <c r="C7094" t="s">
        <v>4181</v>
      </c>
      <c r="D7094" t="s">
        <v>21</v>
      </c>
      <c r="E7094">
        <v>98392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43231</v>
      </c>
      <c r="L7094" t="s">
        <v>26</v>
      </c>
      <c r="N7094" t="s">
        <v>24</v>
      </c>
    </row>
    <row r="7095" spans="1:14" x14ac:dyDescent="0.25">
      <c r="A7095" t="s">
        <v>10380</v>
      </c>
      <c r="B7095" t="s">
        <v>10381</v>
      </c>
      <c r="C7095" t="s">
        <v>660</v>
      </c>
      <c r="D7095" t="s">
        <v>21</v>
      </c>
      <c r="E7095">
        <v>98383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43231</v>
      </c>
      <c r="L7095" t="s">
        <v>26</v>
      </c>
      <c r="N7095" t="s">
        <v>24</v>
      </c>
    </row>
    <row r="7096" spans="1:14" x14ac:dyDescent="0.25">
      <c r="A7096" t="s">
        <v>5636</v>
      </c>
      <c r="B7096" t="s">
        <v>5637</v>
      </c>
      <c r="C7096" t="s">
        <v>2244</v>
      </c>
      <c r="D7096" t="s">
        <v>21</v>
      </c>
      <c r="E7096">
        <v>98370</v>
      </c>
      <c r="F7096" t="s">
        <v>23</v>
      </c>
      <c r="G7096" t="s">
        <v>23</v>
      </c>
      <c r="H7096" t="s">
        <v>24</v>
      </c>
      <c r="I7096" t="s">
        <v>24</v>
      </c>
      <c r="J7096" t="s">
        <v>25</v>
      </c>
      <c r="K7096" s="1">
        <v>43231</v>
      </c>
      <c r="L7096" t="s">
        <v>26</v>
      </c>
      <c r="N7096" t="s">
        <v>24</v>
      </c>
    </row>
    <row r="7097" spans="1:14" x14ac:dyDescent="0.25">
      <c r="A7097" t="s">
        <v>953</v>
      </c>
      <c r="B7097" t="s">
        <v>5116</v>
      </c>
      <c r="C7097" t="s">
        <v>20</v>
      </c>
      <c r="D7097" t="s">
        <v>21</v>
      </c>
      <c r="E7097">
        <v>98118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43230</v>
      </c>
      <c r="L7097" t="s">
        <v>26</v>
      </c>
      <c r="N7097" t="s">
        <v>24</v>
      </c>
    </row>
    <row r="7098" spans="1:14" x14ac:dyDescent="0.25">
      <c r="A7098" t="s">
        <v>503</v>
      </c>
      <c r="B7098" t="s">
        <v>4804</v>
      </c>
      <c r="C7098" t="s">
        <v>286</v>
      </c>
      <c r="D7098" t="s">
        <v>21</v>
      </c>
      <c r="E7098">
        <v>98501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43230</v>
      </c>
      <c r="L7098" t="s">
        <v>26</v>
      </c>
      <c r="N7098" t="s">
        <v>24</v>
      </c>
    </row>
    <row r="7099" spans="1:14" x14ac:dyDescent="0.25">
      <c r="A7099" t="s">
        <v>4806</v>
      </c>
      <c r="B7099" t="s">
        <v>4807</v>
      </c>
      <c r="C7099" t="s">
        <v>20</v>
      </c>
      <c r="D7099" t="s">
        <v>21</v>
      </c>
      <c r="E7099">
        <v>98103</v>
      </c>
      <c r="F7099" t="s">
        <v>23</v>
      </c>
      <c r="G7099" t="s">
        <v>23</v>
      </c>
      <c r="H7099" t="s">
        <v>24</v>
      </c>
      <c r="I7099" t="s">
        <v>24</v>
      </c>
      <c r="J7099" s="1">
        <v>43158</v>
      </c>
      <c r="K7099" s="1">
        <v>43230</v>
      </c>
      <c r="L7099" t="s">
        <v>118</v>
      </c>
      <c r="N7099" t="s">
        <v>119</v>
      </c>
    </row>
    <row r="7100" spans="1:14" x14ac:dyDescent="0.25">
      <c r="A7100" t="s">
        <v>312</v>
      </c>
      <c r="B7100" t="s">
        <v>2692</v>
      </c>
      <c r="C7100" t="s">
        <v>286</v>
      </c>
      <c r="D7100" t="s">
        <v>21</v>
      </c>
      <c r="E7100">
        <v>98516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43230</v>
      </c>
      <c r="L7100" t="s">
        <v>26</v>
      </c>
      <c r="N7100" t="s">
        <v>24</v>
      </c>
    </row>
    <row r="7101" spans="1:14" x14ac:dyDescent="0.25">
      <c r="A7101" t="s">
        <v>7672</v>
      </c>
      <c r="B7101" t="s">
        <v>7673</v>
      </c>
      <c r="C7101" t="s">
        <v>1566</v>
      </c>
      <c r="D7101" t="s">
        <v>21</v>
      </c>
      <c r="E7101">
        <v>98520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43230</v>
      </c>
      <c r="L7101" t="s">
        <v>26</v>
      </c>
      <c r="N7101" t="s">
        <v>24</v>
      </c>
    </row>
    <row r="7102" spans="1:14" x14ac:dyDescent="0.25">
      <c r="A7102" t="s">
        <v>356</v>
      </c>
      <c r="B7102" t="s">
        <v>3098</v>
      </c>
      <c r="C7102" t="s">
        <v>286</v>
      </c>
      <c r="D7102" t="s">
        <v>21</v>
      </c>
      <c r="E7102">
        <v>98502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43230</v>
      </c>
      <c r="L7102" t="s">
        <v>26</v>
      </c>
      <c r="N7102" t="s">
        <v>24</v>
      </c>
    </row>
    <row r="7103" spans="1:14" x14ac:dyDescent="0.25">
      <c r="A7103" t="s">
        <v>683</v>
      </c>
      <c r="B7103" t="s">
        <v>5474</v>
      </c>
      <c r="C7103" t="s">
        <v>1685</v>
      </c>
      <c r="D7103" t="s">
        <v>21</v>
      </c>
      <c r="E7103">
        <v>98354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43230</v>
      </c>
      <c r="L7103" t="s">
        <v>26</v>
      </c>
      <c r="N7103" t="s">
        <v>24</v>
      </c>
    </row>
    <row r="7104" spans="1:14" x14ac:dyDescent="0.25">
      <c r="A7104" t="s">
        <v>194</v>
      </c>
      <c r="B7104" t="s">
        <v>4134</v>
      </c>
      <c r="C7104" t="s">
        <v>20</v>
      </c>
      <c r="D7104" t="s">
        <v>21</v>
      </c>
      <c r="E7104">
        <v>98108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43230</v>
      </c>
      <c r="L7104" t="s">
        <v>26</v>
      </c>
      <c r="N7104" t="s">
        <v>24</v>
      </c>
    </row>
    <row r="7105" spans="1:14" x14ac:dyDescent="0.25">
      <c r="A7105" t="s">
        <v>375</v>
      </c>
      <c r="B7105" t="s">
        <v>3942</v>
      </c>
      <c r="C7105" t="s">
        <v>20</v>
      </c>
      <c r="D7105" t="s">
        <v>21</v>
      </c>
      <c r="E7105">
        <v>98116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43230</v>
      </c>
      <c r="L7105" t="s">
        <v>26</v>
      </c>
      <c r="N7105" t="s">
        <v>24</v>
      </c>
    </row>
    <row r="7106" spans="1:14" x14ac:dyDescent="0.25">
      <c r="A7106" t="s">
        <v>10384</v>
      </c>
      <c r="B7106" t="s">
        <v>1684</v>
      </c>
      <c r="C7106" t="s">
        <v>1685</v>
      </c>
      <c r="D7106" t="s">
        <v>21</v>
      </c>
      <c r="E7106">
        <v>98354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43230</v>
      </c>
      <c r="L7106" t="s">
        <v>26</v>
      </c>
      <c r="N7106" t="s">
        <v>24</v>
      </c>
    </row>
    <row r="7107" spans="1:14" x14ac:dyDescent="0.25">
      <c r="A7107" t="s">
        <v>6888</v>
      </c>
      <c r="B7107" t="s">
        <v>6889</v>
      </c>
      <c r="C7107" t="s">
        <v>246</v>
      </c>
      <c r="D7107" t="s">
        <v>21</v>
      </c>
      <c r="E7107">
        <v>98310</v>
      </c>
      <c r="F7107" t="s">
        <v>23</v>
      </c>
      <c r="G7107" t="s">
        <v>23</v>
      </c>
      <c r="H7107" t="s">
        <v>24</v>
      </c>
      <c r="I7107" t="s">
        <v>24</v>
      </c>
      <c r="J7107" t="s">
        <v>25</v>
      </c>
      <c r="K7107" s="1">
        <v>43230</v>
      </c>
      <c r="L7107" t="s">
        <v>26</v>
      </c>
      <c r="N7107" t="s">
        <v>24</v>
      </c>
    </row>
    <row r="7108" spans="1:14" x14ac:dyDescent="0.25">
      <c r="A7108" t="s">
        <v>5589</v>
      </c>
      <c r="B7108" t="s">
        <v>5590</v>
      </c>
      <c r="C7108" t="s">
        <v>1685</v>
      </c>
      <c r="D7108" t="s">
        <v>21</v>
      </c>
      <c r="E7108">
        <v>98354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43230</v>
      </c>
      <c r="L7108" t="s">
        <v>26</v>
      </c>
      <c r="N7108" t="s">
        <v>24</v>
      </c>
    </row>
    <row r="7109" spans="1:14" x14ac:dyDescent="0.25">
      <c r="A7109" t="s">
        <v>685</v>
      </c>
      <c r="B7109" t="s">
        <v>4448</v>
      </c>
      <c r="C7109" t="s">
        <v>286</v>
      </c>
      <c r="D7109" t="s">
        <v>21</v>
      </c>
      <c r="E7109">
        <v>98506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43230</v>
      </c>
      <c r="L7109" t="s">
        <v>26</v>
      </c>
      <c r="N7109" t="s">
        <v>24</v>
      </c>
    </row>
    <row r="7110" spans="1:14" x14ac:dyDescent="0.25">
      <c r="A7110" t="s">
        <v>7071</v>
      </c>
      <c r="B7110" t="s">
        <v>7072</v>
      </c>
      <c r="C7110" t="s">
        <v>115</v>
      </c>
      <c r="D7110" t="s">
        <v>21</v>
      </c>
      <c r="E7110">
        <v>98532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43229</v>
      </c>
      <c r="L7110" t="s">
        <v>26</v>
      </c>
      <c r="N7110" t="s">
        <v>24</v>
      </c>
    </row>
    <row r="7111" spans="1:14" x14ac:dyDescent="0.25">
      <c r="A7111" t="s">
        <v>4593</v>
      </c>
      <c r="B7111" t="s">
        <v>4594</v>
      </c>
      <c r="C7111" t="s">
        <v>20</v>
      </c>
      <c r="D7111" t="s">
        <v>21</v>
      </c>
      <c r="E7111">
        <v>98116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43229</v>
      </c>
      <c r="L7111" t="s">
        <v>26</v>
      </c>
      <c r="N7111" t="s">
        <v>24</v>
      </c>
    </row>
    <row r="7112" spans="1:14" x14ac:dyDescent="0.25">
      <c r="A7112" t="s">
        <v>4266</v>
      </c>
      <c r="B7112" t="s">
        <v>4267</v>
      </c>
      <c r="C7112" t="s">
        <v>165</v>
      </c>
      <c r="D7112" t="s">
        <v>21</v>
      </c>
      <c r="E7112">
        <v>98373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43229</v>
      </c>
      <c r="L7112" t="s">
        <v>26</v>
      </c>
      <c r="N7112" t="s">
        <v>24</v>
      </c>
    </row>
    <row r="7113" spans="1:14" x14ac:dyDescent="0.25">
      <c r="A7113" t="s">
        <v>5438</v>
      </c>
      <c r="B7113" t="s">
        <v>5439</v>
      </c>
      <c r="C7113" t="s">
        <v>1685</v>
      </c>
      <c r="D7113" t="s">
        <v>21</v>
      </c>
      <c r="E7113">
        <v>98354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43229</v>
      </c>
      <c r="L7113" t="s">
        <v>26</v>
      </c>
      <c r="N7113" t="s">
        <v>24</v>
      </c>
    </row>
    <row r="7114" spans="1:14" x14ac:dyDescent="0.25">
      <c r="A7114" t="s">
        <v>5442</v>
      </c>
      <c r="B7114" t="s">
        <v>5443</v>
      </c>
      <c r="C7114" t="s">
        <v>1685</v>
      </c>
      <c r="D7114" t="s">
        <v>21</v>
      </c>
      <c r="E7114">
        <v>98354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43229</v>
      </c>
      <c r="L7114" t="s">
        <v>26</v>
      </c>
      <c r="N7114" t="s">
        <v>24</v>
      </c>
    </row>
    <row r="7115" spans="1:14" x14ac:dyDescent="0.25">
      <c r="A7115" t="s">
        <v>3678</v>
      </c>
      <c r="B7115" t="s">
        <v>7079</v>
      </c>
      <c r="C7115" t="s">
        <v>1018</v>
      </c>
      <c r="D7115" t="s">
        <v>21</v>
      </c>
      <c r="E7115">
        <v>98531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43229</v>
      </c>
      <c r="L7115" t="s">
        <v>26</v>
      </c>
      <c r="N7115" t="s">
        <v>24</v>
      </c>
    </row>
    <row r="7116" spans="1:14" x14ac:dyDescent="0.25">
      <c r="A7116" t="s">
        <v>5862</v>
      </c>
      <c r="B7116" t="s">
        <v>5863</v>
      </c>
      <c r="C7116" t="s">
        <v>548</v>
      </c>
      <c r="D7116" t="s">
        <v>21</v>
      </c>
      <c r="E7116">
        <v>98584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43229</v>
      </c>
      <c r="L7116" t="s">
        <v>26</v>
      </c>
      <c r="N7116" t="s">
        <v>24</v>
      </c>
    </row>
    <row r="7117" spans="1:14" x14ac:dyDescent="0.25">
      <c r="A7117" t="s">
        <v>5864</v>
      </c>
      <c r="B7117" t="s">
        <v>5865</v>
      </c>
      <c r="C7117" t="s">
        <v>548</v>
      </c>
      <c r="D7117" t="s">
        <v>21</v>
      </c>
      <c r="E7117">
        <v>98584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43229</v>
      </c>
      <c r="L7117" t="s">
        <v>26</v>
      </c>
      <c r="N7117" t="s">
        <v>24</v>
      </c>
    </row>
    <row r="7118" spans="1:14" x14ac:dyDescent="0.25">
      <c r="A7118" t="s">
        <v>5867</v>
      </c>
      <c r="B7118" t="s">
        <v>5868</v>
      </c>
      <c r="C7118" t="s">
        <v>548</v>
      </c>
      <c r="D7118" t="s">
        <v>21</v>
      </c>
      <c r="E7118">
        <v>98584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43229</v>
      </c>
      <c r="L7118" t="s">
        <v>26</v>
      </c>
      <c r="N7118" t="s">
        <v>24</v>
      </c>
    </row>
    <row r="7119" spans="1:14" x14ac:dyDescent="0.25">
      <c r="A7119" t="s">
        <v>2265</v>
      </c>
      <c r="B7119" t="s">
        <v>2266</v>
      </c>
      <c r="C7119" t="s">
        <v>2267</v>
      </c>
      <c r="D7119" t="s">
        <v>21</v>
      </c>
      <c r="E7119">
        <v>98631</v>
      </c>
      <c r="F7119" t="s">
        <v>23</v>
      </c>
      <c r="G7119" t="s">
        <v>23</v>
      </c>
      <c r="H7119" t="s">
        <v>24</v>
      </c>
      <c r="I7119" t="s">
        <v>24</v>
      </c>
      <c r="J7119" t="s">
        <v>25</v>
      </c>
      <c r="K7119" s="1">
        <v>43229</v>
      </c>
      <c r="L7119" t="s">
        <v>26</v>
      </c>
      <c r="N7119" t="s">
        <v>24</v>
      </c>
    </row>
    <row r="7120" spans="1:14" x14ac:dyDescent="0.25">
      <c r="A7120" t="s">
        <v>10385</v>
      </c>
      <c r="B7120" t="s">
        <v>4147</v>
      </c>
      <c r="C7120" t="s">
        <v>286</v>
      </c>
      <c r="D7120" t="s">
        <v>21</v>
      </c>
      <c r="E7120">
        <v>98502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43229</v>
      </c>
      <c r="L7120" t="s">
        <v>26</v>
      </c>
      <c r="N7120" t="s">
        <v>24</v>
      </c>
    </row>
    <row r="7121" spans="1:14" x14ac:dyDescent="0.25">
      <c r="A7121" t="s">
        <v>7086</v>
      </c>
      <c r="B7121" t="s">
        <v>7087</v>
      </c>
      <c r="C7121" t="s">
        <v>1018</v>
      </c>
      <c r="D7121" t="s">
        <v>21</v>
      </c>
      <c r="E7121">
        <v>98531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43229</v>
      </c>
      <c r="L7121" t="s">
        <v>26</v>
      </c>
      <c r="N7121" t="s">
        <v>24</v>
      </c>
    </row>
    <row r="7122" spans="1:14" x14ac:dyDescent="0.25">
      <c r="A7122" t="s">
        <v>10386</v>
      </c>
      <c r="B7122" t="s">
        <v>10387</v>
      </c>
      <c r="C7122" t="s">
        <v>286</v>
      </c>
      <c r="D7122" t="s">
        <v>21</v>
      </c>
      <c r="E7122">
        <v>98512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43229</v>
      </c>
      <c r="L7122" t="s">
        <v>26</v>
      </c>
      <c r="N7122" t="s">
        <v>24</v>
      </c>
    </row>
    <row r="7123" spans="1:14" x14ac:dyDescent="0.25">
      <c r="A7123" t="s">
        <v>5876</v>
      </c>
      <c r="B7123" t="s">
        <v>5877</v>
      </c>
      <c r="C7123" t="s">
        <v>548</v>
      </c>
      <c r="D7123" t="s">
        <v>21</v>
      </c>
      <c r="E7123">
        <v>98584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43229</v>
      </c>
      <c r="L7123" t="s">
        <v>26</v>
      </c>
      <c r="N7123" t="s">
        <v>24</v>
      </c>
    </row>
    <row r="7124" spans="1:14" x14ac:dyDescent="0.25">
      <c r="A7124" t="s">
        <v>2103</v>
      </c>
      <c r="B7124" t="s">
        <v>6540</v>
      </c>
      <c r="C7124" t="s">
        <v>555</v>
      </c>
      <c r="D7124" t="s">
        <v>21</v>
      </c>
      <c r="E7124">
        <v>98052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43229</v>
      </c>
      <c r="L7124" t="s">
        <v>26</v>
      </c>
      <c r="N7124" t="s">
        <v>24</v>
      </c>
    </row>
    <row r="7125" spans="1:14" x14ac:dyDescent="0.25">
      <c r="A7125" t="s">
        <v>10388</v>
      </c>
      <c r="B7125" t="s">
        <v>10389</v>
      </c>
      <c r="C7125" t="s">
        <v>286</v>
      </c>
      <c r="D7125" t="s">
        <v>21</v>
      </c>
      <c r="E7125">
        <v>98506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43229</v>
      </c>
      <c r="L7125" t="s">
        <v>26</v>
      </c>
      <c r="N7125" t="s">
        <v>24</v>
      </c>
    </row>
    <row r="7126" spans="1:14" x14ac:dyDescent="0.25">
      <c r="A7126" t="s">
        <v>4293</v>
      </c>
      <c r="B7126" t="s">
        <v>4294</v>
      </c>
      <c r="C7126" t="s">
        <v>165</v>
      </c>
      <c r="D7126" t="s">
        <v>21</v>
      </c>
      <c r="E7126">
        <v>98372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43229</v>
      </c>
      <c r="L7126" t="s">
        <v>26</v>
      </c>
      <c r="N7126" t="s">
        <v>24</v>
      </c>
    </row>
    <row r="7127" spans="1:14" x14ac:dyDescent="0.25">
      <c r="A7127" t="s">
        <v>2431</v>
      </c>
      <c r="B7127" t="s">
        <v>2432</v>
      </c>
      <c r="C7127" t="s">
        <v>286</v>
      </c>
      <c r="D7127" t="s">
        <v>21</v>
      </c>
      <c r="E7127">
        <v>98502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43229</v>
      </c>
      <c r="L7127" t="s">
        <v>26</v>
      </c>
      <c r="N7127" t="s">
        <v>24</v>
      </c>
    </row>
    <row r="7128" spans="1:14" x14ac:dyDescent="0.25">
      <c r="A7128" t="s">
        <v>2477</v>
      </c>
      <c r="B7128" t="s">
        <v>3385</v>
      </c>
      <c r="C7128" t="s">
        <v>286</v>
      </c>
      <c r="D7128" t="s">
        <v>21</v>
      </c>
      <c r="E7128">
        <v>98502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43229</v>
      </c>
      <c r="L7128" t="s">
        <v>26</v>
      </c>
      <c r="N7128" t="s">
        <v>24</v>
      </c>
    </row>
    <row r="7129" spans="1:14" x14ac:dyDescent="0.25">
      <c r="A7129" t="s">
        <v>685</v>
      </c>
      <c r="B7129" t="s">
        <v>4449</v>
      </c>
      <c r="C7129" t="s">
        <v>3762</v>
      </c>
      <c r="D7129" t="s">
        <v>21</v>
      </c>
      <c r="E7129">
        <v>98512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43229</v>
      </c>
      <c r="L7129" t="s">
        <v>26</v>
      </c>
      <c r="N7129" t="s">
        <v>24</v>
      </c>
    </row>
    <row r="7130" spans="1:14" x14ac:dyDescent="0.25">
      <c r="A7130" t="s">
        <v>77</v>
      </c>
      <c r="B7130" t="s">
        <v>4301</v>
      </c>
      <c r="C7130" t="s">
        <v>165</v>
      </c>
      <c r="D7130" t="s">
        <v>21</v>
      </c>
      <c r="E7130">
        <v>98372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43229</v>
      </c>
      <c r="L7130" t="s">
        <v>26</v>
      </c>
      <c r="N7130" t="s">
        <v>24</v>
      </c>
    </row>
    <row r="7131" spans="1:14" x14ac:dyDescent="0.25">
      <c r="A7131" t="s">
        <v>77</v>
      </c>
      <c r="B7131" t="s">
        <v>4867</v>
      </c>
      <c r="C7131" t="s">
        <v>20</v>
      </c>
      <c r="D7131" t="s">
        <v>21</v>
      </c>
      <c r="E7131">
        <v>98118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43229</v>
      </c>
      <c r="L7131" t="s">
        <v>26</v>
      </c>
      <c r="N7131" t="s">
        <v>24</v>
      </c>
    </row>
    <row r="7132" spans="1:14" x14ac:dyDescent="0.25">
      <c r="A7132" t="s">
        <v>556</v>
      </c>
      <c r="B7132" t="s">
        <v>8139</v>
      </c>
      <c r="C7132" t="s">
        <v>555</v>
      </c>
      <c r="D7132" t="s">
        <v>21</v>
      </c>
      <c r="E7132">
        <v>98052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43229</v>
      </c>
      <c r="L7132" t="s">
        <v>26</v>
      </c>
      <c r="N7132" t="s">
        <v>24</v>
      </c>
    </row>
    <row r="7133" spans="1:14" x14ac:dyDescent="0.25">
      <c r="A7133" t="s">
        <v>5860</v>
      </c>
      <c r="B7133" t="s">
        <v>5861</v>
      </c>
      <c r="C7133" t="s">
        <v>548</v>
      </c>
      <c r="D7133" t="s">
        <v>21</v>
      </c>
      <c r="E7133">
        <v>98584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43227</v>
      </c>
      <c r="L7133" t="s">
        <v>26</v>
      </c>
      <c r="N7133" t="s">
        <v>24</v>
      </c>
    </row>
    <row r="7134" spans="1:14" x14ac:dyDescent="0.25">
      <c r="A7134" t="s">
        <v>111</v>
      </c>
      <c r="B7134" t="s">
        <v>1846</v>
      </c>
      <c r="C7134" t="s">
        <v>443</v>
      </c>
      <c r="D7134" t="s">
        <v>21</v>
      </c>
      <c r="E7134">
        <v>98055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43227</v>
      </c>
      <c r="L7134" t="s">
        <v>26</v>
      </c>
      <c r="N7134" t="s">
        <v>24</v>
      </c>
    </row>
    <row r="7135" spans="1:14" x14ac:dyDescent="0.25">
      <c r="A7135" t="s">
        <v>662</v>
      </c>
      <c r="B7135" t="s">
        <v>7595</v>
      </c>
      <c r="C7135" t="s">
        <v>492</v>
      </c>
      <c r="D7135" t="s">
        <v>21</v>
      </c>
      <c r="E7135">
        <v>98503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43227</v>
      </c>
      <c r="L7135" t="s">
        <v>26</v>
      </c>
      <c r="N7135" t="s">
        <v>24</v>
      </c>
    </row>
    <row r="7136" spans="1:14" x14ac:dyDescent="0.25">
      <c r="A7136" t="s">
        <v>5555</v>
      </c>
      <c r="B7136" t="s">
        <v>5556</v>
      </c>
      <c r="C7136" t="s">
        <v>535</v>
      </c>
      <c r="D7136" t="s">
        <v>21</v>
      </c>
      <c r="E7136">
        <v>98548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43227</v>
      </c>
      <c r="L7136" t="s">
        <v>26</v>
      </c>
      <c r="N7136" t="s">
        <v>24</v>
      </c>
    </row>
    <row r="7137" spans="1:14" x14ac:dyDescent="0.25">
      <c r="A7137" t="s">
        <v>6905</v>
      </c>
      <c r="B7137" t="s">
        <v>6906</v>
      </c>
      <c r="C7137" t="s">
        <v>2267</v>
      </c>
      <c r="D7137" t="s">
        <v>21</v>
      </c>
      <c r="E7137">
        <v>98631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43227</v>
      </c>
      <c r="L7137" t="s">
        <v>26</v>
      </c>
      <c r="N7137" t="s">
        <v>24</v>
      </c>
    </row>
    <row r="7138" spans="1:14" x14ac:dyDescent="0.25">
      <c r="A7138" t="s">
        <v>5567</v>
      </c>
      <c r="B7138" t="s">
        <v>5568</v>
      </c>
      <c r="C7138" t="s">
        <v>1364</v>
      </c>
      <c r="D7138" t="s">
        <v>21</v>
      </c>
      <c r="E7138">
        <v>98555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43227</v>
      </c>
      <c r="L7138" t="s">
        <v>26</v>
      </c>
      <c r="N7138" t="s">
        <v>24</v>
      </c>
    </row>
    <row r="7139" spans="1:14" x14ac:dyDescent="0.25">
      <c r="A7139" t="s">
        <v>5874</v>
      </c>
      <c r="B7139" t="s">
        <v>5875</v>
      </c>
      <c r="C7139" t="s">
        <v>548</v>
      </c>
      <c r="D7139" t="s">
        <v>21</v>
      </c>
      <c r="E7139">
        <v>98584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43227</v>
      </c>
      <c r="L7139" t="s">
        <v>26</v>
      </c>
      <c r="N7139" t="s">
        <v>24</v>
      </c>
    </row>
    <row r="7140" spans="1:14" x14ac:dyDescent="0.25">
      <c r="A7140" t="s">
        <v>1362</v>
      </c>
      <c r="B7140" t="s">
        <v>1363</v>
      </c>
      <c r="C7140" t="s">
        <v>1364</v>
      </c>
      <c r="D7140" t="s">
        <v>21</v>
      </c>
      <c r="E7140">
        <v>98555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43227</v>
      </c>
      <c r="L7140" t="s">
        <v>26</v>
      </c>
      <c r="N7140" t="s">
        <v>24</v>
      </c>
    </row>
    <row r="7141" spans="1:14" x14ac:dyDescent="0.25">
      <c r="A7141" t="s">
        <v>4726</v>
      </c>
      <c r="B7141" t="s">
        <v>5879</v>
      </c>
      <c r="C7141" t="s">
        <v>548</v>
      </c>
      <c r="D7141" t="s">
        <v>21</v>
      </c>
      <c r="E7141">
        <v>98584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43227</v>
      </c>
      <c r="L7141" t="s">
        <v>26</v>
      </c>
      <c r="N7141" t="s">
        <v>24</v>
      </c>
    </row>
    <row r="7142" spans="1:14" x14ac:dyDescent="0.25">
      <c r="A7142" t="s">
        <v>5880</v>
      </c>
      <c r="B7142" t="s">
        <v>5881</v>
      </c>
      <c r="C7142" t="s">
        <v>548</v>
      </c>
      <c r="D7142" t="s">
        <v>21</v>
      </c>
      <c r="E7142">
        <v>98584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43227</v>
      </c>
      <c r="L7142" t="s">
        <v>26</v>
      </c>
      <c r="N7142" t="s">
        <v>24</v>
      </c>
    </row>
    <row r="7143" spans="1:14" x14ac:dyDescent="0.25">
      <c r="A7143" t="s">
        <v>4525</v>
      </c>
      <c r="B7143" t="s">
        <v>4526</v>
      </c>
      <c r="C7143" t="s">
        <v>236</v>
      </c>
      <c r="D7143" t="s">
        <v>21</v>
      </c>
      <c r="E7143">
        <v>98444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43227</v>
      </c>
      <c r="L7143" t="s">
        <v>26</v>
      </c>
      <c r="N7143" t="s">
        <v>24</v>
      </c>
    </row>
    <row r="7144" spans="1:14" x14ac:dyDescent="0.25">
      <c r="A7144" t="s">
        <v>6908</v>
      </c>
      <c r="B7144" t="s">
        <v>6909</v>
      </c>
      <c r="C7144" t="s">
        <v>2305</v>
      </c>
      <c r="D7144" t="s">
        <v>21</v>
      </c>
      <c r="E7144">
        <v>98644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43227</v>
      </c>
      <c r="L7144" t="s">
        <v>26</v>
      </c>
      <c r="N7144" t="s">
        <v>24</v>
      </c>
    </row>
    <row r="7145" spans="1:14" x14ac:dyDescent="0.25">
      <c r="A7145" t="s">
        <v>3322</v>
      </c>
      <c r="B7145" t="s">
        <v>5884</v>
      </c>
      <c r="C7145" t="s">
        <v>548</v>
      </c>
      <c r="D7145" t="s">
        <v>21</v>
      </c>
      <c r="E7145">
        <v>98584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43227</v>
      </c>
      <c r="L7145" t="s">
        <v>26</v>
      </c>
      <c r="N7145" t="s">
        <v>24</v>
      </c>
    </row>
    <row r="7146" spans="1:14" x14ac:dyDescent="0.25">
      <c r="A7146" t="s">
        <v>7988</v>
      </c>
      <c r="B7146" t="s">
        <v>7989</v>
      </c>
      <c r="C7146" t="s">
        <v>443</v>
      </c>
      <c r="D7146" t="s">
        <v>21</v>
      </c>
      <c r="E7146">
        <v>98059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43227</v>
      </c>
      <c r="L7146" t="s">
        <v>26</v>
      </c>
      <c r="N7146" t="s">
        <v>24</v>
      </c>
    </row>
    <row r="7147" spans="1:14" x14ac:dyDescent="0.25">
      <c r="A7147" t="s">
        <v>77</v>
      </c>
      <c r="B7147" t="s">
        <v>5885</v>
      </c>
      <c r="C7147" t="s">
        <v>548</v>
      </c>
      <c r="D7147" t="s">
        <v>21</v>
      </c>
      <c r="E7147">
        <v>98584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43227</v>
      </c>
      <c r="L7147" t="s">
        <v>26</v>
      </c>
      <c r="N7147" t="s">
        <v>24</v>
      </c>
    </row>
    <row r="7148" spans="1:14" x14ac:dyDescent="0.25">
      <c r="A7148" t="s">
        <v>77</v>
      </c>
      <c r="B7148" t="s">
        <v>1866</v>
      </c>
      <c r="C7148" t="s">
        <v>443</v>
      </c>
      <c r="D7148" t="s">
        <v>21</v>
      </c>
      <c r="E7148">
        <v>98059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43227</v>
      </c>
      <c r="L7148" t="s">
        <v>26</v>
      </c>
      <c r="N7148" t="s">
        <v>24</v>
      </c>
    </row>
    <row r="7149" spans="1:14" x14ac:dyDescent="0.25">
      <c r="A7149" t="s">
        <v>10390</v>
      </c>
      <c r="B7149" t="s">
        <v>10391</v>
      </c>
      <c r="C7149" t="s">
        <v>1357</v>
      </c>
      <c r="D7149" t="s">
        <v>21</v>
      </c>
      <c r="E7149">
        <v>99115</v>
      </c>
      <c r="F7149" t="s">
        <v>23</v>
      </c>
      <c r="G7149" t="s">
        <v>23</v>
      </c>
      <c r="H7149" t="s">
        <v>24</v>
      </c>
      <c r="I7149" t="s">
        <v>24</v>
      </c>
      <c r="J7149" t="s">
        <v>25</v>
      </c>
      <c r="K7149" s="1">
        <v>43224</v>
      </c>
      <c r="L7149" t="s">
        <v>26</v>
      </c>
      <c r="N7149" t="s">
        <v>24</v>
      </c>
    </row>
    <row r="7150" spans="1:14" x14ac:dyDescent="0.25">
      <c r="A7150" t="s">
        <v>5736</v>
      </c>
      <c r="B7150" t="s">
        <v>5737</v>
      </c>
      <c r="C7150" t="s">
        <v>1984</v>
      </c>
      <c r="D7150" t="s">
        <v>21</v>
      </c>
      <c r="E7150">
        <v>99133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43223</v>
      </c>
      <c r="L7150" t="s">
        <v>26</v>
      </c>
      <c r="N7150" t="s">
        <v>24</v>
      </c>
    </row>
    <row r="7151" spans="1:14" x14ac:dyDescent="0.25">
      <c r="A7151" t="s">
        <v>5738</v>
      </c>
      <c r="B7151" t="s">
        <v>5739</v>
      </c>
      <c r="C7151" t="s">
        <v>1984</v>
      </c>
      <c r="D7151" t="s">
        <v>21</v>
      </c>
      <c r="E7151">
        <v>99133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43223</v>
      </c>
      <c r="L7151" t="s">
        <v>26</v>
      </c>
      <c r="N7151" t="s">
        <v>24</v>
      </c>
    </row>
    <row r="7152" spans="1:14" x14ac:dyDescent="0.25">
      <c r="A7152" t="s">
        <v>1559</v>
      </c>
      <c r="B7152" t="s">
        <v>1560</v>
      </c>
      <c r="C7152" t="s">
        <v>1558</v>
      </c>
      <c r="D7152" t="s">
        <v>21</v>
      </c>
      <c r="E7152">
        <v>98569</v>
      </c>
      <c r="F7152" t="s">
        <v>23</v>
      </c>
      <c r="G7152" t="s">
        <v>23</v>
      </c>
      <c r="H7152" t="s">
        <v>24</v>
      </c>
      <c r="I7152" t="s">
        <v>24</v>
      </c>
      <c r="J7152" t="s">
        <v>25</v>
      </c>
      <c r="K7152" s="1">
        <v>43223</v>
      </c>
      <c r="L7152" t="s">
        <v>26</v>
      </c>
      <c r="N7152" t="s">
        <v>24</v>
      </c>
    </row>
    <row r="7153" spans="1:14" x14ac:dyDescent="0.25">
      <c r="A7153" t="s">
        <v>6973</v>
      </c>
      <c r="B7153" t="s">
        <v>6974</v>
      </c>
      <c r="C7153" t="s">
        <v>6975</v>
      </c>
      <c r="D7153" t="s">
        <v>21</v>
      </c>
      <c r="E7153">
        <v>98586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43223</v>
      </c>
      <c r="L7153" t="s">
        <v>26</v>
      </c>
      <c r="N7153" t="s">
        <v>24</v>
      </c>
    </row>
    <row r="7154" spans="1:14" x14ac:dyDescent="0.25">
      <c r="A7154" t="s">
        <v>4144</v>
      </c>
      <c r="B7154" t="s">
        <v>4145</v>
      </c>
      <c r="C7154" t="s">
        <v>286</v>
      </c>
      <c r="D7154" t="s">
        <v>21</v>
      </c>
      <c r="E7154">
        <v>98512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43223</v>
      </c>
      <c r="L7154" t="s">
        <v>26</v>
      </c>
      <c r="N7154" t="s">
        <v>24</v>
      </c>
    </row>
    <row r="7155" spans="1:14" x14ac:dyDescent="0.25">
      <c r="A7155" t="s">
        <v>5604</v>
      </c>
      <c r="B7155" t="s">
        <v>5605</v>
      </c>
      <c r="C7155" t="s">
        <v>1984</v>
      </c>
      <c r="D7155" t="s">
        <v>21</v>
      </c>
      <c r="E7155">
        <v>99133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43223</v>
      </c>
      <c r="L7155" t="s">
        <v>26</v>
      </c>
      <c r="N7155" t="s">
        <v>24</v>
      </c>
    </row>
    <row r="7156" spans="1:14" x14ac:dyDescent="0.25">
      <c r="A7156" t="s">
        <v>5741</v>
      </c>
      <c r="B7156" t="s">
        <v>5742</v>
      </c>
      <c r="C7156" t="s">
        <v>5743</v>
      </c>
      <c r="D7156" t="s">
        <v>21</v>
      </c>
      <c r="E7156">
        <v>99185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43223</v>
      </c>
      <c r="L7156" t="s">
        <v>26</v>
      </c>
      <c r="N7156" t="s">
        <v>24</v>
      </c>
    </row>
    <row r="7157" spans="1:14" x14ac:dyDescent="0.25">
      <c r="A7157" t="s">
        <v>939</v>
      </c>
      <c r="B7157" t="s">
        <v>10395</v>
      </c>
      <c r="C7157" t="s">
        <v>941</v>
      </c>
      <c r="D7157" t="s">
        <v>21</v>
      </c>
      <c r="E7157">
        <v>99123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43223</v>
      </c>
      <c r="L7157" t="s">
        <v>26</v>
      </c>
      <c r="N7157" t="s">
        <v>24</v>
      </c>
    </row>
    <row r="7158" spans="1:14" x14ac:dyDescent="0.25">
      <c r="A7158" t="s">
        <v>5746</v>
      </c>
      <c r="B7158" t="s">
        <v>5747</v>
      </c>
      <c r="C7158" t="s">
        <v>1984</v>
      </c>
      <c r="D7158" t="s">
        <v>21</v>
      </c>
      <c r="E7158">
        <v>99133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43223</v>
      </c>
      <c r="L7158" t="s">
        <v>26</v>
      </c>
      <c r="N7158" t="s">
        <v>24</v>
      </c>
    </row>
    <row r="7159" spans="1:14" x14ac:dyDescent="0.25">
      <c r="A7159" t="s">
        <v>6987</v>
      </c>
      <c r="B7159" t="s">
        <v>6988</v>
      </c>
      <c r="C7159" t="s">
        <v>2305</v>
      </c>
      <c r="D7159" t="s">
        <v>21</v>
      </c>
      <c r="E7159">
        <v>98644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43223</v>
      </c>
      <c r="L7159" t="s">
        <v>26</v>
      </c>
      <c r="N7159" t="s">
        <v>24</v>
      </c>
    </row>
    <row r="7160" spans="1:14" x14ac:dyDescent="0.25">
      <c r="A7160" t="s">
        <v>2013</v>
      </c>
      <c r="B7160" t="s">
        <v>2014</v>
      </c>
      <c r="C7160" t="s">
        <v>941</v>
      </c>
      <c r="D7160" t="s">
        <v>21</v>
      </c>
      <c r="E7160">
        <v>99123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43223</v>
      </c>
      <c r="L7160" t="s">
        <v>26</v>
      </c>
      <c r="N7160" t="s">
        <v>24</v>
      </c>
    </row>
    <row r="7161" spans="1:14" x14ac:dyDescent="0.25">
      <c r="A7161" t="s">
        <v>6306</v>
      </c>
      <c r="B7161" t="s">
        <v>6307</v>
      </c>
      <c r="C7161" t="s">
        <v>261</v>
      </c>
      <c r="D7161" t="s">
        <v>21</v>
      </c>
      <c r="E7161">
        <v>99205</v>
      </c>
      <c r="F7161" t="s">
        <v>23</v>
      </c>
      <c r="G7161" t="s">
        <v>23</v>
      </c>
      <c r="H7161" t="s">
        <v>24</v>
      </c>
      <c r="I7161" t="s">
        <v>24</v>
      </c>
      <c r="J7161" t="s">
        <v>25</v>
      </c>
      <c r="K7161" s="1">
        <v>43223</v>
      </c>
      <c r="L7161" t="s">
        <v>26</v>
      </c>
      <c r="N7161" t="s">
        <v>24</v>
      </c>
    </row>
    <row r="7162" spans="1:14" x14ac:dyDescent="0.25">
      <c r="A7162" t="s">
        <v>77</v>
      </c>
      <c r="B7162" t="s">
        <v>1770</v>
      </c>
      <c r="C7162" t="s">
        <v>1566</v>
      </c>
      <c r="D7162" t="s">
        <v>21</v>
      </c>
      <c r="E7162">
        <v>98520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43223</v>
      </c>
      <c r="L7162" t="s">
        <v>26</v>
      </c>
      <c r="N7162" t="s">
        <v>24</v>
      </c>
    </row>
    <row r="7163" spans="1:14" x14ac:dyDescent="0.25">
      <c r="A7163" t="s">
        <v>6477</v>
      </c>
      <c r="B7163" t="s">
        <v>6478</v>
      </c>
      <c r="C7163" t="s">
        <v>261</v>
      </c>
      <c r="D7163" t="s">
        <v>21</v>
      </c>
      <c r="E7163">
        <v>99208</v>
      </c>
      <c r="F7163" t="s">
        <v>23</v>
      </c>
      <c r="G7163" t="s">
        <v>23</v>
      </c>
      <c r="H7163" t="s">
        <v>24</v>
      </c>
      <c r="I7163" t="s">
        <v>24</v>
      </c>
      <c r="J7163" t="s">
        <v>25</v>
      </c>
      <c r="K7163" s="1">
        <v>43223</v>
      </c>
      <c r="L7163" t="s">
        <v>26</v>
      </c>
      <c r="N7163" t="s">
        <v>24</v>
      </c>
    </row>
    <row r="7164" spans="1:14" x14ac:dyDescent="0.25">
      <c r="A7164" t="s">
        <v>5754</v>
      </c>
      <c r="B7164" t="s">
        <v>5755</v>
      </c>
      <c r="C7164" t="s">
        <v>5743</v>
      </c>
      <c r="D7164" t="s">
        <v>21</v>
      </c>
      <c r="E7164">
        <v>99185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43223</v>
      </c>
      <c r="L7164" t="s">
        <v>26</v>
      </c>
      <c r="N7164" t="s">
        <v>24</v>
      </c>
    </row>
    <row r="7165" spans="1:14" x14ac:dyDescent="0.25">
      <c r="A7165" t="s">
        <v>556</v>
      </c>
      <c r="B7165" t="s">
        <v>7001</v>
      </c>
      <c r="C7165" t="s">
        <v>6965</v>
      </c>
      <c r="D7165" t="s">
        <v>21</v>
      </c>
      <c r="E7165">
        <v>98577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43223</v>
      </c>
      <c r="L7165" t="s">
        <v>26</v>
      </c>
      <c r="N7165" t="s">
        <v>24</v>
      </c>
    </row>
    <row r="7166" spans="1:14" x14ac:dyDescent="0.25">
      <c r="A7166" t="s">
        <v>3615</v>
      </c>
      <c r="B7166" t="s">
        <v>3616</v>
      </c>
      <c r="C7166" t="s">
        <v>20</v>
      </c>
      <c r="D7166" t="s">
        <v>21</v>
      </c>
      <c r="E7166">
        <v>98133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43222</v>
      </c>
      <c r="L7166" t="s">
        <v>26</v>
      </c>
      <c r="N7166" t="s">
        <v>24</v>
      </c>
    </row>
    <row r="7167" spans="1:14" x14ac:dyDescent="0.25">
      <c r="A7167" t="s">
        <v>111</v>
      </c>
      <c r="B7167" t="s">
        <v>7256</v>
      </c>
      <c r="C7167" t="s">
        <v>20</v>
      </c>
      <c r="D7167" t="s">
        <v>21</v>
      </c>
      <c r="E7167">
        <v>98155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43222</v>
      </c>
      <c r="L7167" t="s">
        <v>26</v>
      </c>
      <c r="N7167" t="s">
        <v>24</v>
      </c>
    </row>
    <row r="7168" spans="1:14" x14ac:dyDescent="0.25">
      <c r="A7168" t="s">
        <v>3528</v>
      </c>
      <c r="B7168" t="s">
        <v>3529</v>
      </c>
      <c r="C7168" t="s">
        <v>793</v>
      </c>
      <c r="D7168" t="s">
        <v>21</v>
      </c>
      <c r="E7168">
        <v>99403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43222</v>
      </c>
      <c r="L7168" t="s">
        <v>26</v>
      </c>
      <c r="N7168" t="s">
        <v>24</v>
      </c>
    </row>
    <row r="7169" spans="1:14" x14ac:dyDescent="0.25">
      <c r="A7169" t="s">
        <v>7708</v>
      </c>
      <c r="B7169" t="s">
        <v>7709</v>
      </c>
      <c r="C7169" t="s">
        <v>3835</v>
      </c>
      <c r="D7169" t="s">
        <v>21</v>
      </c>
      <c r="E7169">
        <v>98045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43222</v>
      </c>
      <c r="L7169" t="s">
        <v>26</v>
      </c>
      <c r="N7169" t="s">
        <v>24</v>
      </c>
    </row>
    <row r="7170" spans="1:14" x14ac:dyDescent="0.25">
      <c r="A7170" t="s">
        <v>6065</v>
      </c>
      <c r="B7170" t="s">
        <v>6066</v>
      </c>
      <c r="C7170" t="s">
        <v>81</v>
      </c>
      <c r="D7170" t="s">
        <v>21</v>
      </c>
      <c r="E7170">
        <v>99216</v>
      </c>
      <c r="F7170" t="s">
        <v>23</v>
      </c>
      <c r="G7170" t="s">
        <v>23</v>
      </c>
      <c r="H7170" t="s">
        <v>24</v>
      </c>
      <c r="I7170" t="s">
        <v>24</v>
      </c>
      <c r="J7170" t="s">
        <v>25</v>
      </c>
      <c r="K7170" s="1">
        <v>43222</v>
      </c>
      <c r="L7170" t="s">
        <v>26</v>
      </c>
      <c r="N7170" t="s">
        <v>24</v>
      </c>
    </row>
    <row r="7171" spans="1:14" x14ac:dyDescent="0.25">
      <c r="A7171" t="s">
        <v>2504</v>
      </c>
      <c r="B7171" t="s">
        <v>2505</v>
      </c>
      <c r="C7171" t="s">
        <v>2506</v>
      </c>
      <c r="D7171" t="s">
        <v>21</v>
      </c>
      <c r="E7171">
        <v>99403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43222</v>
      </c>
      <c r="L7171" t="s">
        <v>26</v>
      </c>
      <c r="N7171" t="s">
        <v>24</v>
      </c>
    </row>
    <row r="7172" spans="1:14" x14ac:dyDescent="0.25">
      <c r="A7172" t="s">
        <v>3270</v>
      </c>
      <c r="B7172" t="s">
        <v>3271</v>
      </c>
      <c r="C7172" t="s">
        <v>3272</v>
      </c>
      <c r="D7172" t="s">
        <v>21</v>
      </c>
      <c r="E7172">
        <v>99179</v>
      </c>
      <c r="F7172" t="s">
        <v>23</v>
      </c>
      <c r="G7172" t="s">
        <v>23</v>
      </c>
      <c r="H7172" t="s">
        <v>24</v>
      </c>
      <c r="I7172" t="s">
        <v>24</v>
      </c>
      <c r="J7172" t="s">
        <v>25</v>
      </c>
      <c r="K7172" s="1">
        <v>43222</v>
      </c>
      <c r="L7172" t="s">
        <v>26</v>
      </c>
      <c r="N7172" t="s">
        <v>24</v>
      </c>
    </row>
    <row r="7173" spans="1:14" x14ac:dyDescent="0.25">
      <c r="A7173" t="s">
        <v>6983</v>
      </c>
      <c r="B7173" t="s">
        <v>6984</v>
      </c>
      <c r="C7173" t="s">
        <v>6965</v>
      </c>
      <c r="D7173" t="s">
        <v>21</v>
      </c>
      <c r="E7173">
        <v>98577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43222</v>
      </c>
      <c r="L7173" t="s">
        <v>26</v>
      </c>
      <c r="N7173" t="s">
        <v>24</v>
      </c>
    </row>
    <row r="7174" spans="1:14" x14ac:dyDescent="0.25">
      <c r="A7174" t="s">
        <v>1568</v>
      </c>
      <c r="B7174" t="s">
        <v>6883</v>
      </c>
      <c r="C7174" t="s">
        <v>525</v>
      </c>
      <c r="D7174" t="s">
        <v>21</v>
      </c>
      <c r="E7174">
        <v>98258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43222</v>
      </c>
      <c r="L7174" t="s">
        <v>26</v>
      </c>
      <c r="N7174" t="s">
        <v>24</v>
      </c>
    </row>
    <row r="7175" spans="1:14" x14ac:dyDescent="0.25">
      <c r="A7175" t="s">
        <v>683</v>
      </c>
      <c r="B7175" t="s">
        <v>4292</v>
      </c>
      <c r="C7175" t="s">
        <v>165</v>
      </c>
      <c r="D7175" t="s">
        <v>21</v>
      </c>
      <c r="E7175">
        <v>98374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43222</v>
      </c>
      <c r="L7175" t="s">
        <v>26</v>
      </c>
      <c r="N7175" t="s">
        <v>24</v>
      </c>
    </row>
    <row r="7176" spans="1:14" x14ac:dyDescent="0.25">
      <c r="A7176" t="s">
        <v>6989</v>
      </c>
      <c r="B7176" t="s">
        <v>6990</v>
      </c>
      <c r="C7176" t="s">
        <v>6965</v>
      </c>
      <c r="D7176" t="s">
        <v>21</v>
      </c>
      <c r="E7176">
        <v>98577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43222</v>
      </c>
      <c r="L7176" t="s">
        <v>26</v>
      </c>
      <c r="N7176" t="s">
        <v>24</v>
      </c>
    </row>
    <row r="7177" spans="1:14" x14ac:dyDescent="0.25">
      <c r="A7177" t="s">
        <v>3317</v>
      </c>
      <c r="B7177" t="s">
        <v>3318</v>
      </c>
      <c r="C7177" t="s">
        <v>2506</v>
      </c>
      <c r="D7177" t="s">
        <v>21</v>
      </c>
      <c r="E7177">
        <v>99403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43222</v>
      </c>
      <c r="L7177" t="s">
        <v>26</v>
      </c>
      <c r="N7177" t="s">
        <v>24</v>
      </c>
    </row>
    <row r="7178" spans="1:14" x14ac:dyDescent="0.25">
      <c r="A7178" t="s">
        <v>6991</v>
      </c>
      <c r="B7178" t="s">
        <v>6992</v>
      </c>
      <c r="C7178" t="s">
        <v>6975</v>
      </c>
      <c r="D7178" t="s">
        <v>21</v>
      </c>
      <c r="E7178">
        <v>98586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43222</v>
      </c>
      <c r="L7178" t="s">
        <v>26</v>
      </c>
      <c r="N7178" t="s">
        <v>24</v>
      </c>
    </row>
    <row r="7179" spans="1:14" x14ac:dyDescent="0.25">
      <c r="A7179" t="s">
        <v>4293</v>
      </c>
      <c r="B7179" t="s">
        <v>6993</v>
      </c>
      <c r="C7179" t="s">
        <v>6975</v>
      </c>
      <c r="D7179" t="s">
        <v>21</v>
      </c>
      <c r="E7179">
        <v>98586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43222</v>
      </c>
      <c r="L7179" t="s">
        <v>26</v>
      </c>
      <c r="N7179" t="s">
        <v>24</v>
      </c>
    </row>
    <row r="7180" spans="1:14" x14ac:dyDescent="0.25">
      <c r="A7180" t="s">
        <v>6475</v>
      </c>
      <c r="B7180" t="s">
        <v>6476</v>
      </c>
      <c r="C7180" t="s">
        <v>81</v>
      </c>
      <c r="D7180" t="s">
        <v>21</v>
      </c>
      <c r="E7180">
        <v>99206</v>
      </c>
      <c r="F7180" t="s">
        <v>23</v>
      </c>
      <c r="G7180" t="s">
        <v>23</v>
      </c>
      <c r="H7180" t="s">
        <v>24</v>
      </c>
      <c r="I7180" t="s">
        <v>24</v>
      </c>
      <c r="J7180" t="s">
        <v>25</v>
      </c>
      <c r="K7180" s="1">
        <v>43222</v>
      </c>
      <c r="L7180" t="s">
        <v>26</v>
      </c>
      <c r="N7180" t="s">
        <v>24</v>
      </c>
    </row>
    <row r="7181" spans="1:14" x14ac:dyDescent="0.25">
      <c r="A7181" t="s">
        <v>6994</v>
      </c>
      <c r="B7181" t="s">
        <v>6995</v>
      </c>
      <c r="C7181" t="s">
        <v>6996</v>
      </c>
      <c r="D7181" t="s">
        <v>21</v>
      </c>
      <c r="E7181">
        <v>98624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43222</v>
      </c>
      <c r="L7181" t="s">
        <v>26</v>
      </c>
      <c r="N7181" t="s">
        <v>24</v>
      </c>
    </row>
    <row r="7182" spans="1:14" x14ac:dyDescent="0.25">
      <c r="A7182" t="s">
        <v>479</v>
      </c>
      <c r="B7182" t="s">
        <v>1248</v>
      </c>
      <c r="C7182" t="s">
        <v>165</v>
      </c>
      <c r="D7182" t="s">
        <v>21</v>
      </c>
      <c r="E7182">
        <v>98374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43222</v>
      </c>
      <c r="L7182" t="s">
        <v>26</v>
      </c>
      <c r="N7182" t="s">
        <v>24</v>
      </c>
    </row>
    <row r="7183" spans="1:14" x14ac:dyDescent="0.25">
      <c r="A7183" t="s">
        <v>6886</v>
      </c>
      <c r="B7183" t="s">
        <v>6887</v>
      </c>
      <c r="C7183" t="s">
        <v>525</v>
      </c>
      <c r="D7183" t="s">
        <v>21</v>
      </c>
      <c r="E7183">
        <v>98258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43222</v>
      </c>
      <c r="L7183" t="s">
        <v>26</v>
      </c>
      <c r="N7183" t="s">
        <v>24</v>
      </c>
    </row>
    <row r="7184" spans="1:14" x14ac:dyDescent="0.25">
      <c r="A7184" t="s">
        <v>3322</v>
      </c>
      <c r="B7184" t="s">
        <v>3323</v>
      </c>
      <c r="C7184" t="s">
        <v>793</v>
      </c>
      <c r="D7184" t="s">
        <v>21</v>
      </c>
      <c r="E7184">
        <v>99403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43222</v>
      </c>
      <c r="L7184" t="s">
        <v>26</v>
      </c>
      <c r="N7184" t="s">
        <v>24</v>
      </c>
    </row>
    <row r="7185" spans="1:14" x14ac:dyDescent="0.25">
      <c r="A7185" t="s">
        <v>6344</v>
      </c>
      <c r="B7185" t="s">
        <v>6345</v>
      </c>
      <c r="C7185" t="s">
        <v>6346</v>
      </c>
      <c r="D7185" t="s">
        <v>21</v>
      </c>
      <c r="E7185">
        <v>98561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43222</v>
      </c>
      <c r="L7185" t="s">
        <v>26</v>
      </c>
      <c r="N7185" t="s">
        <v>24</v>
      </c>
    </row>
    <row r="7186" spans="1:14" x14ac:dyDescent="0.25">
      <c r="A7186" t="s">
        <v>6087</v>
      </c>
      <c r="B7186" t="s">
        <v>6088</v>
      </c>
      <c r="C7186" t="s">
        <v>87</v>
      </c>
      <c r="D7186" t="s">
        <v>21</v>
      </c>
      <c r="E7186">
        <v>99001</v>
      </c>
      <c r="F7186" t="s">
        <v>23</v>
      </c>
      <c r="G7186" t="s">
        <v>23</v>
      </c>
      <c r="H7186" t="s">
        <v>24</v>
      </c>
      <c r="I7186" t="s">
        <v>24</v>
      </c>
      <c r="J7186" t="s">
        <v>25</v>
      </c>
      <c r="K7186" s="1">
        <v>43222</v>
      </c>
      <c r="L7186" t="s">
        <v>26</v>
      </c>
      <c r="N7186" t="s">
        <v>24</v>
      </c>
    </row>
    <row r="7187" spans="1:14" x14ac:dyDescent="0.25">
      <c r="A7187" t="s">
        <v>2846</v>
      </c>
      <c r="B7187" t="s">
        <v>7588</v>
      </c>
      <c r="C7187" t="s">
        <v>20</v>
      </c>
      <c r="D7187" t="s">
        <v>21</v>
      </c>
      <c r="E7187">
        <v>98101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43222</v>
      </c>
      <c r="L7187" t="s">
        <v>26</v>
      </c>
      <c r="N7187" t="s">
        <v>24</v>
      </c>
    </row>
    <row r="7188" spans="1:14" x14ac:dyDescent="0.25">
      <c r="A7188" t="s">
        <v>2846</v>
      </c>
      <c r="B7188" t="s">
        <v>3554</v>
      </c>
      <c r="C7188" t="s">
        <v>793</v>
      </c>
      <c r="D7188" t="s">
        <v>21</v>
      </c>
      <c r="E7188">
        <v>99403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43222</v>
      </c>
      <c r="L7188" t="s">
        <v>26</v>
      </c>
      <c r="N7188" t="s">
        <v>24</v>
      </c>
    </row>
    <row r="7189" spans="1:14" x14ac:dyDescent="0.25">
      <c r="A7189" t="s">
        <v>4488</v>
      </c>
      <c r="B7189" t="s">
        <v>4489</v>
      </c>
      <c r="C7189" t="s">
        <v>165</v>
      </c>
      <c r="D7189" t="s">
        <v>21</v>
      </c>
      <c r="E7189">
        <v>98373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43221</v>
      </c>
      <c r="L7189" t="s">
        <v>26</v>
      </c>
      <c r="N7189" t="s">
        <v>24</v>
      </c>
    </row>
    <row r="7190" spans="1:14" x14ac:dyDescent="0.25">
      <c r="A7190" t="s">
        <v>3514</v>
      </c>
      <c r="B7190" t="s">
        <v>3515</v>
      </c>
      <c r="C7190" t="s">
        <v>793</v>
      </c>
      <c r="D7190" t="s">
        <v>21</v>
      </c>
      <c r="E7190">
        <v>99403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43221</v>
      </c>
      <c r="L7190" t="s">
        <v>26</v>
      </c>
      <c r="N7190" t="s">
        <v>24</v>
      </c>
    </row>
    <row r="7191" spans="1:14" x14ac:dyDescent="0.25">
      <c r="A7191" t="s">
        <v>3386</v>
      </c>
      <c r="B7191" t="s">
        <v>3387</v>
      </c>
      <c r="C7191" t="s">
        <v>145</v>
      </c>
      <c r="D7191" t="s">
        <v>21</v>
      </c>
      <c r="E7191">
        <v>98387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43221</v>
      </c>
      <c r="L7191" t="s">
        <v>26</v>
      </c>
      <c r="N7191" t="s">
        <v>24</v>
      </c>
    </row>
    <row r="7192" spans="1:14" x14ac:dyDescent="0.25">
      <c r="A7192" t="s">
        <v>3516</v>
      </c>
      <c r="B7192" t="s">
        <v>3517</v>
      </c>
      <c r="C7192" t="s">
        <v>3518</v>
      </c>
      <c r="D7192" t="s">
        <v>21</v>
      </c>
      <c r="E7192">
        <v>99402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43221</v>
      </c>
      <c r="L7192" t="s">
        <v>26</v>
      </c>
      <c r="N7192" t="s">
        <v>24</v>
      </c>
    </row>
    <row r="7193" spans="1:14" x14ac:dyDescent="0.25">
      <c r="A7193" t="s">
        <v>880</v>
      </c>
      <c r="B7193" t="s">
        <v>4502</v>
      </c>
      <c r="C7193" t="s">
        <v>165</v>
      </c>
      <c r="D7193" t="s">
        <v>21</v>
      </c>
      <c r="E7193">
        <v>98371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43221</v>
      </c>
      <c r="L7193" t="s">
        <v>26</v>
      </c>
      <c r="N7193" t="s">
        <v>24</v>
      </c>
    </row>
    <row r="7194" spans="1:14" x14ac:dyDescent="0.25">
      <c r="A7194" t="s">
        <v>10396</v>
      </c>
      <c r="B7194" t="s">
        <v>10397</v>
      </c>
      <c r="C7194" t="s">
        <v>1555</v>
      </c>
      <c r="D7194" t="s">
        <v>21</v>
      </c>
      <c r="E7194">
        <v>98550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43221</v>
      </c>
      <c r="L7194" t="s">
        <v>26</v>
      </c>
      <c r="N7194" t="s">
        <v>24</v>
      </c>
    </row>
    <row r="7195" spans="1:14" x14ac:dyDescent="0.25">
      <c r="A7195" t="s">
        <v>3535</v>
      </c>
      <c r="B7195" t="s">
        <v>3536</v>
      </c>
      <c r="C7195" t="s">
        <v>793</v>
      </c>
      <c r="D7195" t="s">
        <v>21</v>
      </c>
      <c r="E7195">
        <v>99403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43221</v>
      </c>
      <c r="L7195" t="s">
        <v>26</v>
      </c>
      <c r="N7195" t="s">
        <v>24</v>
      </c>
    </row>
    <row r="7196" spans="1:14" x14ac:dyDescent="0.25">
      <c r="A7196" t="s">
        <v>10398</v>
      </c>
      <c r="B7196" t="s">
        <v>10399</v>
      </c>
      <c r="C7196" t="s">
        <v>236</v>
      </c>
      <c r="D7196" t="s">
        <v>21</v>
      </c>
      <c r="E7196">
        <v>98444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43221</v>
      </c>
      <c r="L7196" t="s">
        <v>26</v>
      </c>
      <c r="N7196" t="s">
        <v>24</v>
      </c>
    </row>
    <row r="7197" spans="1:14" x14ac:dyDescent="0.25">
      <c r="A7197" t="s">
        <v>10400</v>
      </c>
      <c r="B7197" t="s">
        <v>10401</v>
      </c>
      <c r="C7197" t="s">
        <v>1574</v>
      </c>
      <c r="D7197" t="s">
        <v>21</v>
      </c>
      <c r="E7197">
        <v>98571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43221</v>
      </c>
      <c r="L7197" t="s">
        <v>26</v>
      </c>
      <c r="N7197" t="s">
        <v>24</v>
      </c>
    </row>
    <row r="7198" spans="1:14" x14ac:dyDescent="0.25">
      <c r="A7198" t="s">
        <v>3542</v>
      </c>
      <c r="B7198" t="s">
        <v>3543</v>
      </c>
      <c r="C7198" t="s">
        <v>793</v>
      </c>
      <c r="D7198" t="s">
        <v>21</v>
      </c>
      <c r="E7198">
        <v>99403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43221</v>
      </c>
      <c r="L7198" t="s">
        <v>26</v>
      </c>
      <c r="N7198" t="s">
        <v>24</v>
      </c>
    </row>
    <row r="7199" spans="1:14" x14ac:dyDescent="0.25">
      <c r="A7199" t="s">
        <v>791</v>
      </c>
      <c r="B7199" t="s">
        <v>10402</v>
      </c>
      <c r="C7199" t="s">
        <v>793</v>
      </c>
      <c r="D7199" t="s">
        <v>21</v>
      </c>
      <c r="E7199">
        <v>99403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43221</v>
      </c>
      <c r="L7199" t="s">
        <v>26</v>
      </c>
      <c r="N7199" t="s">
        <v>24</v>
      </c>
    </row>
    <row r="7200" spans="1:14" x14ac:dyDescent="0.25">
      <c r="A7200" t="s">
        <v>2513</v>
      </c>
      <c r="B7200" t="s">
        <v>2514</v>
      </c>
      <c r="C7200" t="s">
        <v>463</v>
      </c>
      <c r="D7200" t="s">
        <v>21</v>
      </c>
      <c r="E7200">
        <v>98632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43221</v>
      </c>
      <c r="L7200" t="s">
        <v>26</v>
      </c>
      <c r="N7200" t="s">
        <v>24</v>
      </c>
    </row>
    <row r="7201" spans="1:14" x14ac:dyDescent="0.25">
      <c r="A7201" t="s">
        <v>7607</v>
      </c>
      <c r="B7201" t="s">
        <v>7608</v>
      </c>
      <c r="C7201" t="s">
        <v>196</v>
      </c>
      <c r="D7201" t="s">
        <v>21</v>
      </c>
      <c r="E7201">
        <v>98564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43221</v>
      </c>
      <c r="L7201" t="s">
        <v>26</v>
      </c>
      <c r="N7201" t="s">
        <v>24</v>
      </c>
    </row>
    <row r="7202" spans="1:14" x14ac:dyDescent="0.25">
      <c r="A7202" t="s">
        <v>7922</v>
      </c>
      <c r="B7202" t="s">
        <v>7923</v>
      </c>
      <c r="C7202" t="s">
        <v>2001</v>
      </c>
      <c r="D7202" t="s">
        <v>21</v>
      </c>
      <c r="E7202">
        <v>98591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43221</v>
      </c>
      <c r="L7202" t="s">
        <v>26</v>
      </c>
      <c r="N7202" t="s">
        <v>24</v>
      </c>
    </row>
    <row r="7203" spans="1:14" x14ac:dyDescent="0.25">
      <c r="A7203" t="s">
        <v>6726</v>
      </c>
      <c r="B7203" t="s">
        <v>6727</v>
      </c>
      <c r="C7203" t="s">
        <v>1574</v>
      </c>
      <c r="D7203" t="s">
        <v>21</v>
      </c>
      <c r="E7203">
        <v>98571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43220</v>
      </c>
      <c r="L7203" t="s">
        <v>26</v>
      </c>
      <c r="N7203" t="s">
        <v>24</v>
      </c>
    </row>
    <row r="7204" spans="1:14" x14ac:dyDescent="0.25">
      <c r="A7204" t="s">
        <v>187</v>
      </c>
      <c r="B7204" t="s">
        <v>10403</v>
      </c>
      <c r="C7204" t="s">
        <v>293</v>
      </c>
      <c r="D7204" t="s">
        <v>21</v>
      </c>
      <c r="E7204">
        <v>98270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43220</v>
      </c>
      <c r="L7204" t="s">
        <v>26</v>
      </c>
      <c r="N7204" t="s">
        <v>24</v>
      </c>
    </row>
    <row r="7205" spans="1:14" x14ac:dyDescent="0.25">
      <c r="A7205" t="s">
        <v>7221</v>
      </c>
      <c r="B7205" t="s">
        <v>7395</v>
      </c>
      <c r="C7205" t="s">
        <v>632</v>
      </c>
      <c r="D7205" t="s">
        <v>21</v>
      </c>
      <c r="E7205">
        <v>98037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43220</v>
      </c>
      <c r="L7205" t="s">
        <v>26</v>
      </c>
      <c r="N7205" t="s">
        <v>24</v>
      </c>
    </row>
    <row r="7206" spans="1:14" x14ac:dyDescent="0.25">
      <c r="A7206" t="s">
        <v>10404</v>
      </c>
      <c r="B7206" t="s">
        <v>10405</v>
      </c>
      <c r="C7206" t="s">
        <v>10406</v>
      </c>
      <c r="D7206" t="s">
        <v>21</v>
      </c>
      <c r="E7206">
        <v>98536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43220</v>
      </c>
      <c r="L7206" t="s">
        <v>26</v>
      </c>
      <c r="N7206" t="s">
        <v>24</v>
      </c>
    </row>
    <row r="7207" spans="1:14" x14ac:dyDescent="0.25">
      <c r="A7207" t="s">
        <v>683</v>
      </c>
      <c r="B7207" t="s">
        <v>5706</v>
      </c>
      <c r="C7207" t="s">
        <v>1357</v>
      </c>
      <c r="D7207" t="s">
        <v>21</v>
      </c>
      <c r="E7207">
        <v>99115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43220</v>
      </c>
      <c r="L7207" t="s">
        <v>26</v>
      </c>
      <c r="N7207" t="s">
        <v>24</v>
      </c>
    </row>
    <row r="7208" spans="1:14" x14ac:dyDescent="0.25">
      <c r="A7208" t="s">
        <v>7702</v>
      </c>
      <c r="B7208" t="s">
        <v>7703</v>
      </c>
      <c r="C7208" t="s">
        <v>20</v>
      </c>
      <c r="D7208" t="s">
        <v>21</v>
      </c>
      <c r="E7208">
        <v>98122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43220</v>
      </c>
      <c r="L7208" t="s">
        <v>26</v>
      </c>
      <c r="N7208" t="s">
        <v>24</v>
      </c>
    </row>
    <row r="7209" spans="1:14" x14ac:dyDescent="0.25">
      <c r="A7209" t="s">
        <v>3979</v>
      </c>
      <c r="B7209" t="s">
        <v>3980</v>
      </c>
      <c r="C7209" t="s">
        <v>1555</v>
      </c>
      <c r="D7209" t="s">
        <v>21</v>
      </c>
      <c r="E7209">
        <v>98550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43220</v>
      </c>
      <c r="L7209" t="s">
        <v>26</v>
      </c>
      <c r="N7209" t="s">
        <v>24</v>
      </c>
    </row>
    <row r="7210" spans="1:14" x14ac:dyDescent="0.25">
      <c r="A7210" t="s">
        <v>10407</v>
      </c>
      <c r="B7210" t="s">
        <v>2684</v>
      </c>
      <c r="C7210" t="s">
        <v>293</v>
      </c>
      <c r="D7210" t="s">
        <v>21</v>
      </c>
      <c r="E7210">
        <v>98270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43220</v>
      </c>
      <c r="L7210" t="s">
        <v>26</v>
      </c>
      <c r="N7210" t="s">
        <v>24</v>
      </c>
    </row>
    <row r="7211" spans="1:14" x14ac:dyDescent="0.25">
      <c r="A7211" t="s">
        <v>556</v>
      </c>
      <c r="B7211" t="s">
        <v>752</v>
      </c>
      <c r="C7211" t="s">
        <v>293</v>
      </c>
      <c r="D7211" t="s">
        <v>21</v>
      </c>
      <c r="E7211">
        <v>98271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43220</v>
      </c>
      <c r="L7211" t="s">
        <v>26</v>
      </c>
      <c r="N7211" t="s">
        <v>24</v>
      </c>
    </row>
    <row r="7212" spans="1:14" x14ac:dyDescent="0.25">
      <c r="A7212" t="s">
        <v>6755</v>
      </c>
      <c r="B7212" t="s">
        <v>6756</v>
      </c>
      <c r="C7212" t="s">
        <v>151</v>
      </c>
      <c r="D7212" t="s">
        <v>21</v>
      </c>
      <c r="E7212">
        <v>98499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43217</v>
      </c>
      <c r="L7212" t="s">
        <v>26</v>
      </c>
      <c r="N7212" t="s">
        <v>24</v>
      </c>
    </row>
    <row r="7213" spans="1:14" x14ac:dyDescent="0.25">
      <c r="A7213" t="s">
        <v>4623</v>
      </c>
      <c r="B7213" t="s">
        <v>4624</v>
      </c>
      <c r="C7213" t="s">
        <v>151</v>
      </c>
      <c r="D7213" t="s">
        <v>21</v>
      </c>
      <c r="E7213">
        <v>98499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43217</v>
      </c>
      <c r="L7213" t="s">
        <v>26</v>
      </c>
      <c r="N7213" t="s">
        <v>24</v>
      </c>
    </row>
    <row r="7214" spans="1:14" x14ac:dyDescent="0.25">
      <c r="A7214" t="s">
        <v>4630</v>
      </c>
      <c r="B7214" t="s">
        <v>4631</v>
      </c>
      <c r="C7214" t="s">
        <v>151</v>
      </c>
      <c r="D7214" t="s">
        <v>21</v>
      </c>
      <c r="E7214">
        <v>98499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43217</v>
      </c>
      <c r="L7214" t="s">
        <v>26</v>
      </c>
      <c r="N7214" t="s">
        <v>24</v>
      </c>
    </row>
    <row r="7215" spans="1:14" x14ac:dyDescent="0.25">
      <c r="A7215" t="s">
        <v>6859</v>
      </c>
      <c r="B7215" t="s">
        <v>6860</v>
      </c>
      <c r="C7215" t="s">
        <v>151</v>
      </c>
      <c r="D7215" t="s">
        <v>21</v>
      </c>
      <c r="E7215">
        <v>98499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43217</v>
      </c>
      <c r="L7215" t="s">
        <v>26</v>
      </c>
      <c r="N7215" t="s">
        <v>24</v>
      </c>
    </row>
    <row r="7216" spans="1:14" x14ac:dyDescent="0.25">
      <c r="A7216" t="s">
        <v>805</v>
      </c>
      <c r="B7216" t="s">
        <v>806</v>
      </c>
      <c r="C7216" t="s">
        <v>454</v>
      </c>
      <c r="D7216" t="s">
        <v>21</v>
      </c>
      <c r="E7216">
        <v>98006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43217</v>
      </c>
      <c r="L7216" t="s">
        <v>26</v>
      </c>
      <c r="N7216" t="s">
        <v>24</v>
      </c>
    </row>
    <row r="7217" spans="1:14" x14ac:dyDescent="0.25">
      <c r="A7217">
        <v>76</v>
      </c>
      <c r="B7217" t="s">
        <v>10408</v>
      </c>
      <c r="C7217" t="s">
        <v>1453</v>
      </c>
      <c r="D7217" t="s">
        <v>21</v>
      </c>
      <c r="E7217">
        <v>98466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43217</v>
      </c>
      <c r="L7217" t="s">
        <v>26</v>
      </c>
      <c r="N7217" t="s">
        <v>24</v>
      </c>
    </row>
    <row r="7218" spans="1:14" x14ac:dyDescent="0.25">
      <c r="A7218" t="s">
        <v>6200</v>
      </c>
      <c r="B7218" t="s">
        <v>6201</v>
      </c>
      <c r="C7218" t="s">
        <v>1498</v>
      </c>
      <c r="D7218" t="s">
        <v>21</v>
      </c>
      <c r="E7218">
        <v>98335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43217</v>
      </c>
      <c r="L7218" t="s">
        <v>26</v>
      </c>
      <c r="N7218" t="s">
        <v>24</v>
      </c>
    </row>
    <row r="7219" spans="1:14" x14ac:dyDescent="0.25">
      <c r="A7219" t="s">
        <v>7263</v>
      </c>
      <c r="B7219" t="s">
        <v>7264</v>
      </c>
      <c r="C7219" t="s">
        <v>1270</v>
      </c>
      <c r="D7219" t="s">
        <v>21</v>
      </c>
      <c r="E7219">
        <v>98011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43217</v>
      </c>
      <c r="L7219" t="s">
        <v>26</v>
      </c>
      <c r="N7219" t="s">
        <v>24</v>
      </c>
    </row>
    <row r="7220" spans="1:14" x14ac:dyDescent="0.25">
      <c r="A7220" t="s">
        <v>7270</v>
      </c>
      <c r="B7220" t="s">
        <v>7271</v>
      </c>
      <c r="C7220" t="s">
        <v>619</v>
      </c>
      <c r="D7220" t="s">
        <v>21</v>
      </c>
      <c r="E7220">
        <v>98077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43217</v>
      </c>
      <c r="L7220" t="s">
        <v>26</v>
      </c>
      <c r="N7220" t="s">
        <v>24</v>
      </c>
    </row>
    <row r="7221" spans="1:14" x14ac:dyDescent="0.25">
      <c r="A7221" t="s">
        <v>316</v>
      </c>
      <c r="B7221" t="s">
        <v>6874</v>
      </c>
      <c r="C7221" t="s">
        <v>151</v>
      </c>
      <c r="D7221" t="s">
        <v>21</v>
      </c>
      <c r="E7221">
        <v>98499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43217</v>
      </c>
      <c r="L7221" t="s">
        <v>26</v>
      </c>
      <c r="N7221" t="s">
        <v>24</v>
      </c>
    </row>
    <row r="7222" spans="1:14" x14ac:dyDescent="0.25">
      <c r="A7222" t="s">
        <v>5067</v>
      </c>
      <c r="B7222" t="s">
        <v>6800</v>
      </c>
      <c r="C7222" t="s">
        <v>151</v>
      </c>
      <c r="D7222" t="s">
        <v>21</v>
      </c>
      <c r="E7222">
        <v>98499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43217</v>
      </c>
      <c r="L7222" t="s">
        <v>26</v>
      </c>
      <c r="N7222" t="s">
        <v>24</v>
      </c>
    </row>
    <row r="7223" spans="1:14" x14ac:dyDescent="0.25">
      <c r="A7223" t="s">
        <v>4512</v>
      </c>
      <c r="B7223" t="s">
        <v>4513</v>
      </c>
      <c r="C7223" t="s">
        <v>151</v>
      </c>
      <c r="D7223" t="s">
        <v>21</v>
      </c>
      <c r="E7223">
        <v>98499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43217</v>
      </c>
      <c r="L7223" t="s">
        <v>26</v>
      </c>
      <c r="N7223" t="s">
        <v>24</v>
      </c>
    </row>
    <row r="7224" spans="1:14" x14ac:dyDescent="0.25">
      <c r="A7224" t="s">
        <v>2816</v>
      </c>
      <c r="B7224" t="s">
        <v>6816</v>
      </c>
      <c r="C7224" t="s">
        <v>151</v>
      </c>
      <c r="D7224" t="s">
        <v>21</v>
      </c>
      <c r="E7224">
        <v>98499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43217</v>
      </c>
      <c r="L7224" t="s">
        <v>26</v>
      </c>
      <c r="N7224" t="s">
        <v>24</v>
      </c>
    </row>
    <row r="7225" spans="1:14" x14ac:dyDescent="0.25">
      <c r="A7225" t="s">
        <v>10409</v>
      </c>
      <c r="B7225" t="s">
        <v>6841</v>
      </c>
      <c r="C7225" t="s">
        <v>151</v>
      </c>
      <c r="D7225" t="s">
        <v>21</v>
      </c>
      <c r="E7225">
        <v>98499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43217</v>
      </c>
      <c r="L7225" t="s">
        <v>26</v>
      </c>
      <c r="N7225" t="s">
        <v>24</v>
      </c>
    </row>
    <row r="7226" spans="1:14" x14ac:dyDescent="0.25">
      <c r="A7226" t="s">
        <v>5006</v>
      </c>
      <c r="B7226" t="s">
        <v>5007</v>
      </c>
      <c r="C7226" t="s">
        <v>151</v>
      </c>
      <c r="D7226" t="s">
        <v>21</v>
      </c>
      <c r="E7226">
        <v>98499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43217</v>
      </c>
      <c r="L7226" t="s">
        <v>26</v>
      </c>
      <c r="N7226" t="s">
        <v>24</v>
      </c>
    </row>
    <row r="7227" spans="1:14" x14ac:dyDescent="0.25">
      <c r="A7227" t="s">
        <v>3449</v>
      </c>
      <c r="B7227" t="s">
        <v>3450</v>
      </c>
      <c r="C7227" t="s">
        <v>934</v>
      </c>
      <c r="D7227" t="s">
        <v>21</v>
      </c>
      <c r="E7227">
        <v>99344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43216</v>
      </c>
      <c r="L7227" t="s">
        <v>26</v>
      </c>
      <c r="N7227" t="s">
        <v>24</v>
      </c>
    </row>
    <row r="7228" spans="1:14" x14ac:dyDescent="0.25">
      <c r="A7228" t="s">
        <v>10411</v>
      </c>
      <c r="B7228" t="s">
        <v>10412</v>
      </c>
      <c r="C7228" t="s">
        <v>145</v>
      </c>
      <c r="D7228" t="s">
        <v>21</v>
      </c>
      <c r="E7228">
        <v>98387</v>
      </c>
      <c r="F7228" t="s">
        <v>23</v>
      </c>
      <c r="G7228" t="s">
        <v>23</v>
      </c>
      <c r="H7228" t="s">
        <v>24</v>
      </c>
      <c r="I7228" t="s">
        <v>24</v>
      </c>
      <c r="J7228" t="s">
        <v>25</v>
      </c>
      <c r="K7228" s="1">
        <v>43216</v>
      </c>
      <c r="L7228" t="s">
        <v>26</v>
      </c>
      <c r="N7228" t="s">
        <v>24</v>
      </c>
    </row>
    <row r="7229" spans="1:14" x14ac:dyDescent="0.25">
      <c r="A7229" t="s">
        <v>10415</v>
      </c>
      <c r="B7229" t="s">
        <v>10416</v>
      </c>
      <c r="C7229" t="s">
        <v>679</v>
      </c>
      <c r="D7229" t="s">
        <v>21</v>
      </c>
      <c r="E7229">
        <v>98580</v>
      </c>
      <c r="F7229" t="s">
        <v>23</v>
      </c>
      <c r="G7229" t="s">
        <v>23</v>
      </c>
      <c r="H7229" t="s">
        <v>24</v>
      </c>
      <c r="I7229" t="s">
        <v>24</v>
      </c>
      <c r="J7229" t="s">
        <v>25</v>
      </c>
      <c r="K7229" s="1">
        <v>43216</v>
      </c>
      <c r="L7229" t="s">
        <v>26</v>
      </c>
      <c r="N7229" t="s">
        <v>24</v>
      </c>
    </row>
    <row r="7230" spans="1:14" x14ac:dyDescent="0.25">
      <c r="A7230" t="s">
        <v>928</v>
      </c>
      <c r="B7230" t="s">
        <v>929</v>
      </c>
      <c r="C7230" t="s">
        <v>930</v>
      </c>
      <c r="D7230" t="s">
        <v>21</v>
      </c>
      <c r="E7230">
        <v>99357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43216</v>
      </c>
      <c r="L7230" t="s">
        <v>26</v>
      </c>
      <c r="N7230" t="s">
        <v>24</v>
      </c>
    </row>
    <row r="7231" spans="1:14" x14ac:dyDescent="0.25">
      <c r="A7231" t="s">
        <v>8202</v>
      </c>
      <c r="B7231" t="s">
        <v>8203</v>
      </c>
      <c r="C7231" t="s">
        <v>2162</v>
      </c>
      <c r="D7231" t="s">
        <v>21</v>
      </c>
      <c r="E7231">
        <v>98826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43216</v>
      </c>
      <c r="L7231" t="s">
        <v>26</v>
      </c>
      <c r="N7231" t="s">
        <v>24</v>
      </c>
    </row>
    <row r="7232" spans="1:14" x14ac:dyDescent="0.25">
      <c r="A7232" t="s">
        <v>3472</v>
      </c>
      <c r="B7232" t="s">
        <v>3473</v>
      </c>
      <c r="C7232" t="s">
        <v>934</v>
      </c>
      <c r="D7232" t="s">
        <v>21</v>
      </c>
      <c r="E7232">
        <v>99344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43216</v>
      </c>
      <c r="L7232" t="s">
        <v>26</v>
      </c>
      <c r="N7232" t="s">
        <v>24</v>
      </c>
    </row>
    <row r="7233" spans="1:14" x14ac:dyDescent="0.25">
      <c r="A7233" t="s">
        <v>71</v>
      </c>
      <c r="B7233" t="s">
        <v>4814</v>
      </c>
      <c r="C7233" t="s">
        <v>377</v>
      </c>
      <c r="D7233" t="s">
        <v>21</v>
      </c>
      <c r="E7233">
        <v>98027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43216</v>
      </c>
      <c r="L7233" t="s">
        <v>26</v>
      </c>
      <c r="N7233" t="s">
        <v>24</v>
      </c>
    </row>
    <row r="7234" spans="1:14" x14ac:dyDescent="0.25">
      <c r="A7234" t="s">
        <v>10417</v>
      </c>
      <c r="B7234" t="s">
        <v>10418</v>
      </c>
      <c r="C7234" t="s">
        <v>246</v>
      </c>
      <c r="D7234" t="s">
        <v>21</v>
      </c>
      <c r="E7234">
        <v>98311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43216</v>
      </c>
      <c r="L7234" t="s">
        <v>26</v>
      </c>
      <c r="N7234" t="s">
        <v>24</v>
      </c>
    </row>
    <row r="7235" spans="1:14" x14ac:dyDescent="0.25">
      <c r="A7235" t="s">
        <v>3322</v>
      </c>
      <c r="B7235" t="s">
        <v>6635</v>
      </c>
      <c r="C7235" t="s">
        <v>2244</v>
      </c>
      <c r="D7235" t="s">
        <v>21</v>
      </c>
      <c r="E7235">
        <v>98370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43216</v>
      </c>
      <c r="L7235" t="s">
        <v>26</v>
      </c>
      <c r="N7235" t="s">
        <v>24</v>
      </c>
    </row>
    <row r="7236" spans="1:14" x14ac:dyDescent="0.25">
      <c r="A7236" t="s">
        <v>7789</v>
      </c>
      <c r="B7236" t="s">
        <v>7790</v>
      </c>
      <c r="C7236" t="s">
        <v>246</v>
      </c>
      <c r="D7236" t="s">
        <v>21</v>
      </c>
      <c r="E7236">
        <v>98310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43216</v>
      </c>
      <c r="L7236" t="s">
        <v>26</v>
      </c>
      <c r="N7236" t="s">
        <v>24</v>
      </c>
    </row>
    <row r="7237" spans="1:14" x14ac:dyDescent="0.25">
      <c r="A7237" t="s">
        <v>5621</v>
      </c>
      <c r="B7237" t="s">
        <v>5305</v>
      </c>
      <c r="C7237" t="s">
        <v>1283</v>
      </c>
      <c r="D7237" t="s">
        <v>21</v>
      </c>
      <c r="E7237">
        <v>98802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43215</v>
      </c>
      <c r="L7237" t="s">
        <v>26</v>
      </c>
      <c r="N7237" t="s">
        <v>24</v>
      </c>
    </row>
    <row r="7238" spans="1:14" x14ac:dyDescent="0.25">
      <c r="A7238" t="s">
        <v>1146</v>
      </c>
      <c r="B7238" t="s">
        <v>1147</v>
      </c>
      <c r="C7238" t="s">
        <v>92</v>
      </c>
      <c r="D7238" t="s">
        <v>21</v>
      </c>
      <c r="E7238">
        <v>98273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43215</v>
      </c>
      <c r="L7238" t="s">
        <v>26</v>
      </c>
      <c r="N7238" t="s">
        <v>24</v>
      </c>
    </row>
    <row r="7239" spans="1:14" x14ac:dyDescent="0.25">
      <c r="A7239" t="s">
        <v>3213</v>
      </c>
      <c r="B7239" t="s">
        <v>3214</v>
      </c>
      <c r="C7239" t="s">
        <v>29</v>
      </c>
      <c r="D7239" t="s">
        <v>21</v>
      </c>
      <c r="E7239">
        <v>98801</v>
      </c>
      <c r="F7239" t="s">
        <v>23</v>
      </c>
      <c r="G7239" t="s">
        <v>23</v>
      </c>
      <c r="H7239" t="s">
        <v>24</v>
      </c>
      <c r="I7239" t="s">
        <v>24</v>
      </c>
      <c r="J7239" t="s">
        <v>25</v>
      </c>
      <c r="K7239" s="1">
        <v>43215</v>
      </c>
      <c r="L7239" t="s">
        <v>26</v>
      </c>
      <c r="N7239" t="s">
        <v>24</v>
      </c>
    </row>
    <row r="7240" spans="1:14" x14ac:dyDescent="0.25">
      <c r="A7240" t="s">
        <v>5256</v>
      </c>
      <c r="B7240" t="s">
        <v>5257</v>
      </c>
      <c r="C7240" t="s">
        <v>261</v>
      </c>
      <c r="D7240" t="s">
        <v>21</v>
      </c>
      <c r="E7240">
        <v>99207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43215</v>
      </c>
      <c r="L7240" t="s">
        <v>26</v>
      </c>
      <c r="N7240" t="s">
        <v>24</v>
      </c>
    </row>
    <row r="7241" spans="1:14" x14ac:dyDescent="0.25">
      <c r="A7241" t="s">
        <v>3770</v>
      </c>
      <c r="B7241" t="s">
        <v>3264</v>
      </c>
      <c r="C7241" t="s">
        <v>108</v>
      </c>
      <c r="D7241" t="s">
        <v>21</v>
      </c>
      <c r="E7241">
        <v>98203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43215</v>
      </c>
      <c r="L7241" t="s">
        <v>26</v>
      </c>
      <c r="N7241" t="s">
        <v>24</v>
      </c>
    </row>
    <row r="7242" spans="1:14" x14ac:dyDescent="0.25">
      <c r="A7242" t="s">
        <v>7216</v>
      </c>
      <c r="B7242" t="s">
        <v>7217</v>
      </c>
      <c r="C7242" t="s">
        <v>930</v>
      </c>
      <c r="D7242" t="s">
        <v>21</v>
      </c>
      <c r="E7242">
        <v>99357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43215</v>
      </c>
      <c r="L7242" t="s">
        <v>26</v>
      </c>
      <c r="N7242" t="s">
        <v>24</v>
      </c>
    </row>
    <row r="7243" spans="1:14" x14ac:dyDescent="0.25">
      <c r="A7243" t="s">
        <v>3215</v>
      </c>
      <c r="B7243" t="s">
        <v>3216</v>
      </c>
      <c r="C7243" t="s">
        <v>3217</v>
      </c>
      <c r="D7243" t="s">
        <v>21</v>
      </c>
      <c r="E7243">
        <v>98843</v>
      </c>
      <c r="F7243" t="s">
        <v>23</v>
      </c>
      <c r="G7243" t="s">
        <v>23</v>
      </c>
      <c r="H7243" t="s">
        <v>24</v>
      </c>
      <c r="I7243" t="s">
        <v>24</v>
      </c>
      <c r="J7243" t="s">
        <v>25</v>
      </c>
      <c r="K7243" s="1">
        <v>43215</v>
      </c>
      <c r="L7243" t="s">
        <v>26</v>
      </c>
      <c r="N7243" t="s">
        <v>24</v>
      </c>
    </row>
    <row r="7244" spans="1:14" x14ac:dyDescent="0.25">
      <c r="A7244" t="s">
        <v>7230</v>
      </c>
      <c r="B7244" t="s">
        <v>7231</v>
      </c>
      <c r="C7244" t="s">
        <v>930</v>
      </c>
      <c r="D7244" t="s">
        <v>21</v>
      </c>
      <c r="E7244">
        <v>99357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43215</v>
      </c>
      <c r="L7244" t="s">
        <v>26</v>
      </c>
      <c r="N7244" t="s">
        <v>24</v>
      </c>
    </row>
    <row r="7245" spans="1:14" x14ac:dyDescent="0.25">
      <c r="A7245" t="s">
        <v>4942</v>
      </c>
      <c r="B7245" t="s">
        <v>4943</v>
      </c>
      <c r="C7245" t="s">
        <v>261</v>
      </c>
      <c r="D7245" t="s">
        <v>21</v>
      </c>
      <c r="E7245">
        <v>99205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43215</v>
      </c>
      <c r="L7245" t="s">
        <v>26</v>
      </c>
      <c r="N7245" t="s">
        <v>24</v>
      </c>
    </row>
    <row r="7246" spans="1:14" x14ac:dyDescent="0.25">
      <c r="A7246">
        <v>76</v>
      </c>
      <c r="B7246" t="s">
        <v>4805</v>
      </c>
      <c r="C7246" t="s">
        <v>377</v>
      </c>
      <c r="D7246" t="s">
        <v>21</v>
      </c>
      <c r="E7246">
        <v>98027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43214</v>
      </c>
      <c r="L7246" t="s">
        <v>26</v>
      </c>
      <c r="N7246" t="s">
        <v>24</v>
      </c>
    </row>
    <row r="7247" spans="1:14" x14ac:dyDescent="0.25">
      <c r="A7247" t="s">
        <v>10419</v>
      </c>
      <c r="B7247" t="s">
        <v>10420</v>
      </c>
      <c r="C7247" t="s">
        <v>2244</v>
      </c>
      <c r="D7247" t="s">
        <v>21</v>
      </c>
      <c r="E7247">
        <v>98370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43214</v>
      </c>
      <c r="L7247" t="s">
        <v>26</v>
      </c>
      <c r="N7247" t="s">
        <v>24</v>
      </c>
    </row>
    <row r="7248" spans="1:14" x14ac:dyDescent="0.25">
      <c r="A7248" t="s">
        <v>4937</v>
      </c>
      <c r="B7248" t="s">
        <v>4938</v>
      </c>
      <c r="C7248" t="s">
        <v>261</v>
      </c>
      <c r="D7248" t="s">
        <v>21</v>
      </c>
      <c r="E7248">
        <v>99205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43214</v>
      </c>
      <c r="L7248" t="s">
        <v>26</v>
      </c>
      <c r="N7248" t="s">
        <v>24</v>
      </c>
    </row>
    <row r="7249" spans="1:14" x14ac:dyDescent="0.25">
      <c r="A7249" t="s">
        <v>556</v>
      </c>
      <c r="B7249" t="s">
        <v>10421</v>
      </c>
      <c r="C7249" t="s">
        <v>10422</v>
      </c>
      <c r="D7249" t="s">
        <v>21</v>
      </c>
      <c r="E7249">
        <v>98333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43214</v>
      </c>
      <c r="L7249" t="s">
        <v>26</v>
      </c>
      <c r="N7249" t="s">
        <v>24</v>
      </c>
    </row>
    <row r="7250" spans="1:14" x14ac:dyDescent="0.25">
      <c r="A7250" t="s">
        <v>6468</v>
      </c>
      <c r="B7250" t="s">
        <v>10423</v>
      </c>
      <c r="C7250" t="s">
        <v>246</v>
      </c>
      <c r="D7250" t="s">
        <v>21</v>
      </c>
      <c r="E7250">
        <v>98312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43214</v>
      </c>
      <c r="L7250" t="s">
        <v>26</v>
      </c>
      <c r="N7250" t="s">
        <v>24</v>
      </c>
    </row>
    <row r="7251" spans="1:14" x14ac:dyDescent="0.25">
      <c r="A7251" t="s">
        <v>1122</v>
      </c>
      <c r="B7251" t="s">
        <v>1123</v>
      </c>
      <c r="C7251" t="s">
        <v>473</v>
      </c>
      <c r="D7251" t="s">
        <v>21</v>
      </c>
      <c r="E7251">
        <v>98937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43213</v>
      </c>
      <c r="L7251" t="s">
        <v>26</v>
      </c>
      <c r="N7251" t="s">
        <v>24</v>
      </c>
    </row>
    <row r="7252" spans="1:14" x14ac:dyDescent="0.25">
      <c r="A7252" t="s">
        <v>6585</v>
      </c>
      <c r="B7252" t="s">
        <v>6586</v>
      </c>
      <c r="C7252" t="s">
        <v>142</v>
      </c>
      <c r="D7252" t="s">
        <v>21</v>
      </c>
      <c r="E7252">
        <v>98902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43213</v>
      </c>
      <c r="L7252" t="s">
        <v>26</v>
      </c>
      <c r="N7252" t="s">
        <v>24</v>
      </c>
    </row>
    <row r="7253" spans="1:14" x14ac:dyDescent="0.25">
      <c r="A7253" t="s">
        <v>1126</v>
      </c>
      <c r="B7253" t="s">
        <v>1127</v>
      </c>
      <c r="C7253" t="s">
        <v>473</v>
      </c>
      <c r="D7253" t="s">
        <v>21</v>
      </c>
      <c r="E7253">
        <v>98937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43213</v>
      </c>
      <c r="L7253" t="s">
        <v>26</v>
      </c>
      <c r="N7253" t="s">
        <v>24</v>
      </c>
    </row>
    <row r="7254" spans="1:14" x14ac:dyDescent="0.25">
      <c r="A7254" t="s">
        <v>1131</v>
      </c>
      <c r="B7254" t="s">
        <v>1132</v>
      </c>
      <c r="C7254" t="s">
        <v>473</v>
      </c>
      <c r="D7254" t="s">
        <v>21</v>
      </c>
      <c r="E7254">
        <v>98937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43213</v>
      </c>
      <c r="L7254" t="s">
        <v>26</v>
      </c>
      <c r="N7254" t="s">
        <v>24</v>
      </c>
    </row>
    <row r="7255" spans="1:14" x14ac:dyDescent="0.25">
      <c r="A7255" t="s">
        <v>2119</v>
      </c>
      <c r="B7255" t="s">
        <v>2120</v>
      </c>
      <c r="C7255" t="s">
        <v>142</v>
      </c>
      <c r="D7255" t="s">
        <v>21</v>
      </c>
      <c r="E7255">
        <v>98902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43213</v>
      </c>
      <c r="L7255" t="s">
        <v>26</v>
      </c>
      <c r="N7255" t="s">
        <v>24</v>
      </c>
    </row>
    <row r="7256" spans="1:14" x14ac:dyDescent="0.25">
      <c r="A7256" t="s">
        <v>10424</v>
      </c>
      <c r="B7256" t="s">
        <v>10425</v>
      </c>
      <c r="C7256" t="s">
        <v>296</v>
      </c>
      <c r="D7256" t="s">
        <v>21</v>
      </c>
      <c r="E7256">
        <v>98366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43213</v>
      </c>
      <c r="L7256" t="s">
        <v>26</v>
      </c>
      <c r="N7256" t="s">
        <v>24</v>
      </c>
    </row>
    <row r="7257" spans="1:14" x14ac:dyDescent="0.25">
      <c r="A7257" t="s">
        <v>1141</v>
      </c>
      <c r="B7257" t="s">
        <v>1142</v>
      </c>
      <c r="C7257" t="s">
        <v>473</v>
      </c>
      <c r="D7257" t="s">
        <v>21</v>
      </c>
      <c r="E7257">
        <v>98937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43213</v>
      </c>
      <c r="L7257" t="s">
        <v>26</v>
      </c>
      <c r="N7257" t="s">
        <v>24</v>
      </c>
    </row>
    <row r="7258" spans="1:14" x14ac:dyDescent="0.25">
      <c r="A7258" t="s">
        <v>471</v>
      </c>
      <c r="B7258" t="s">
        <v>472</v>
      </c>
      <c r="C7258" t="s">
        <v>473</v>
      </c>
      <c r="D7258" t="s">
        <v>21</v>
      </c>
      <c r="E7258">
        <v>98937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43212</v>
      </c>
      <c r="L7258" t="s">
        <v>26</v>
      </c>
      <c r="N7258" t="s">
        <v>24</v>
      </c>
    </row>
    <row r="7259" spans="1:14" x14ac:dyDescent="0.25">
      <c r="A7259" t="s">
        <v>1139</v>
      </c>
      <c r="B7259" t="s">
        <v>1140</v>
      </c>
      <c r="C7259" t="s">
        <v>473</v>
      </c>
      <c r="D7259" t="s">
        <v>21</v>
      </c>
      <c r="E7259">
        <v>98937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43212</v>
      </c>
      <c r="L7259" t="s">
        <v>26</v>
      </c>
      <c r="N7259" t="s">
        <v>24</v>
      </c>
    </row>
    <row r="7260" spans="1:14" x14ac:dyDescent="0.25">
      <c r="A7260" t="s">
        <v>994</v>
      </c>
      <c r="B7260" t="s">
        <v>6611</v>
      </c>
      <c r="C7260" t="s">
        <v>1498</v>
      </c>
      <c r="D7260" t="s">
        <v>21</v>
      </c>
      <c r="E7260">
        <v>98335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43210</v>
      </c>
      <c r="L7260" t="s">
        <v>26</v>
      </c>
      <c r="N7260" t="s">
        <v>24</v>
      </c>
    </row>
    <row r="7261" spans="1:14" x14ac:dyDescent="0.25">
      <c r="A7261" t="s">
        <v>1847</v>
      </c>
      <c r="B7261" t="s">
        <v>7823</v>
      </c>
      <c r="C7261" t="s">
        <v>246</v>
      </c>
      <c r="D7261" t="s">
        <v>21</v>
      </c>
      <c r="E7261">
        <v>98312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43210</v>
      </c>
      <c r="L7261" t="s">
        <v>26</v>
      </c>
      <c r="N7261" t="s">
        <v>24</v>
      </c>
    </row>
    <row r="7262" spans="1:14" x14ac:dyDescent="0.25">
      <c r="A7262" t="s">
        <v>10426</v>
      </c>
      <c r="B7262" t="s">
        <v>10427</v>
      </c>
      <c r="C7262" t="s">
        <v>660</v>
      </c>
      <c r="D7262" t="s">
        <v>21</v>
      </c>
      <c r="E7262">
        <v>98383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43210</v>
      </c>
      <c r="L7262" t="s">
        <v>26</v>
      </c>
      <c r="N7262" t="s">
        <v>24</v>
      </c>
    </row>
    <row r="7263" spans="1:14" x14ac:dyDescent="0.25">
      <c r="A7263" t="s">
        <v>3904</v>
      </c>
      <c r="B7263" t="s">
        <v>7657</v>
      </c>
      <c r="C7263" t="s">
        <v>666</v>
      </c>
      <c r="D7263" t="s">
        <v>21</v>
      </c>
      <c r="E7263">
        <v>98304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43210</v>
      </c>
      <c r="L7263" t="s">
        <v>26</v>
      </c>
      <c r="N7263" t="s">
        <v>24</v>
      </c>
    </row>
    <row r="7264" spans="1:14" x14ac:dyDescent="0.25">
      <c r="A7264" t="s">
        <v>3322</v>
      </c>
      <c r="B7264" t="s">
        <v>4615</v>
      </c>
      <c r="C7264" t="s">
        <v>37</v>
      </c>
      <c r="D7264" t="s">
        <v>21</v>
      </c>
      <c r="E7264">
        <v>99337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43210</v>
      </c>
      <c r="L7264" t="s">
        <v>26</v>
      </c>
      <c r="N7264" t="s">
        <v>24</v>
      </c>
    </row>
    <row r="7265" spans="1:14" x14ac:dyDescent="0.25">
      <c r="A7265" t="s">
        <v>3552</v>
      </c>
      <c r="B7265" t="s">
        <v>5105</v>
      </c>
      <c r="C7265" t="s">
        <v>463</v>
      </c>
      <c r="D7265" t="s">
        <v>21</v>
      </c>
      <c r="E7265">
        <v>98632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43210</v>
      </c>
      <c r="L7265" t="s">
        <v>26</v>
      </c>
      <c r="N7265" t="s">
        <v>24</v>
      </c>
    </row>
    <row r="7266" spans="1:14" x14ac:dyDescent="0.25">
      <c r="A7266" t="s">
        <v>4753</v>
      </c>
      <c r="B7266" t="s">
        <v>4754</v>
      </c>
      <c r="C7266" t="s">
        <v>454</v>
      </c>
      <c r="D7266" t="s">
        <v>21</v>
      </c>
      <c r="E7266">
        <v>98004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43209</v>
      </c>
      <c r="L7266" t="s">
        <v>26</v>
      </c>
      <c r="N7266" t="s">
        <v>24</v>
      </c>
    </row>
    <row r="7267" spans="1:14" x14ac:dyDescent="0.25">
      <c r="A7267" t="s">
        <v>6916</v>
      </c>
      <c r="B7267" t="s">
        <v>6917</v>
      </c>
      <c r="C7267" t="s">
        <v>660</v>
      </c>
      <c r="D7267" t="s">
        <v>21</v>
      </c>
      <c r="E7267">
        <v>98383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43209</v>
      </c>
      <c r="L7267" t="s">
        <v>26</v>
      </c>
      <c r="N7267" t="s">
        <v>24</v>
      </c>
    </row>
    <row r="7268" spans="1:14" x14ac:dyDescent="0.25">
      <c r="A7268" t="s">
        <v>3668</v>
      </c>
      <c r="B7268" t="s">
        <v>3669</v>
      </c>
      <c r="C7268" t="s">
        <v>37</v>
      </c>
      <c r="D7268" t="s">
        <v>21</v>
      </c>
      <c r="E7268">
        <v>99336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43209</v>
      </c>
      <c r="L7268" t="s">
        <v>26</v>
      </c>
      <c r="N7268" t="s">
        <v>24</v>
      </c>
    </row>
    <row r="7269" spans="1:14" x14ac:dyDescent="0.25">
      <c r="A7269" t="s">
        <v>2147</v>
      </c>
      <c r="B7269" t="s">
        <v>2148</v>
      </c>
      <c r="C7269" t="s">
        <v>37</v>
      </c>
      <c r="D7269" t="s">
        <v>21</v>
      </c>
      <c r="E7269">
        <v>99337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43209</v>
      </c>
      <c r="L7269" t="s">
        <v>26</v>
      </c>
      <c r="N7269" t="s">
        <v>24</v>
      </c>
    </row>
    <row r="7270" spans="1:14" x14ac:dyDescent="0.25">
      <c r="A7270" t="s">
        <v>569</v>
      </c>
      <c r="B7270" t="s">
        <v>7958</v>
      </c>
      <c r="C7270" t="s">
        <v>236</v>
      </c>
      <c r="D7270" t="s">
        <v>21</v>
      </c>
      <c r="E7270">
        <v>98408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43209</v>
      </c>
      <c r="L7270" t="s">
        <v>26</v>
      </c>
      <c r="N7270" t="s">
        <v>24</v>
      </c>
    </row>
    <row r="7271" spans="1:14" x14ac:dyDescent="0.25">
      <c r="A7271" t="s">
        <v>3872</v>
      </c>
      <c r="B7271" t="s">
        <v>3873</v>
      </c>
      <c r="C7271" t="s">
        <v>3874</v>
      </c>
      <c r="D7271" t="s">
        <v>21</v>
      </c>
      <c r="E7271">
        <v>98563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43209</v>
      </c>
      <c r="L7271" t="s">
        <v>26</v>
      </c>
      <c r="N7271" t="s">
        <v>24</v>
      </c>
    </row>
    <row r="7272" spans="1:14" x14ac:dyDescent="0.25">
      <c r="A7272" t="s">
        <v>4604</v>
      </c>
      <c r="B7272" t="s">
        <v>4605</v>
      </c>
      <c r="C7272" t="s">
        <v>37</v>
      </c>
      <c r="D7272" t="s">
        <v>21</v>
      </c>
      <c r="E7272">
        <v>99336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43209</v>
      </c>
      <c r="L7272" t="s">
        <v>26</v>
      </c>
      <c r="N7272" t="s">
        <v>24</v>
      </c>
    </row>
    <row r="7273" spans="1:14" x14ac:dyDescent="0.25">
      <c r="A7273" t="s">
        <v>3130</v>
      </c>
      <c r="B7273" t="s">
        <v>4890</v>
      </c>
      <c r="C7273" t="s">
        <v>236</v>
      </c>
      <c r="D7273" t="s">
        <v>21</v>
      </c>
      <c r="E7273">
        <v>98409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43209</v>
      </c>
      <c r="L7273" t="s">
        <v>26</v>
      </c>
      <c r="N7273" t="s">
        <v>24</v>
      </c>
    </row>
    <row r="7274" spans="1:14" x14ac:dyDescent="0.25">
      <c r="A7274" t="s">
        <v>1333</v>
      </c>
      <c r="B7274" t="s">
        <v>7941</v>
      </c>
      <c r="C7274" t="s">
        <v>3862</v>
      </c>
      <c r="D7274" t="s">
        <v>21</v>
      </c>
      <c r="E7274">
        <v>98022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43209</v>
      </c>
      <c r="L7274" t="s">
        <v>26</v>
      </c>
      <c r="N7274" t="s">
        <v>24</v>
      </c>
    </row>
    <row r="7275" spans="1:14" x14ac:dyDescent="0.25">
      <c r="A7275" t="s">
        <v>707</v>
      </c>
      <c r="B7275" t="s">
        <v>10428</v>
      </c>
      <c r="C7275" t="s">
        <v>236</v>
      </c>
      <c r="D7275" t="s">
        <v>21</v>
      </c>
      <c r="E7275">
        <v>98446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43209</v>
      </c>
      <c r="L7275" t="s">
        <v>26</v>
      </c>
      <c r="N7275" t="s">
        <v>24</v>
      </c>
    </row>
    <row r="7276" spans="1:14" x14ac:dyDescent="0.25">
      <c r="A7276" t="s">
        <v>356</v>
      </c>
      <c r="B7276" t="s">
        <v>3959</v>
      </c>
      <c r="C7276" t="s">
        <v>1555</v>
      </c>
      <c r="D7276" t="s">
        <v>21</v>
      </c>
      <c r="E7276">
        <v>98550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43209</v>
      </c>
      <c r="L7276" t="s">
        <v>26</v>
      </c>
      <c r="N7276" t="s">
        <v>24</v>
      </c>
    </row>
    <row r="7277" spans="1:14" x14ac:dyDescent="0.25">
      <c r="A7277" t="s">
        <v>3996</v>
      </c>
      <c r="B7277" t="s">
        <v>4060</v>
      </c>
      <c r="C7277" t="s">
        <v>37</v>
      </c>
      <c r="D7277" t="s">
        <v>21</v>
      </c>
      <c r="E7277">
        <v>99336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43209</v>
      </c>
      <c r="L7277" t="s">
        <v>26</v>
      </c>
      <c r="N7277" t="s">
        <v>24</v>
      </c>
    </row>
    <row r="7278" spans="1:14" x14ac:dyDescent="0.25">
      <c r="A7278" t="s">
        <v>7645</v>
      </c>
      <c r="B7278" t="s">
        <v>7646</v>
      </c>
      <c r="C7278" t="s">
        <v>679</v>
      </c>
      <c r="D7278" t="s">
        <v>21</v>
      </c>
      <c r="E7278">
        <v>98580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43209</v>
      </c>
      <c r="L7278" t="s">
        <v>26</v>
      </c>
      <c r="N7278" t="s">
        <v>24</v>
      </c>
    </row>
    <row r="7279" spans="1:14" x14ac:dyDescent="0.25">
      <c r="A7279" t="s">
        <v>10429</v>
      </c>
      <c r="B7279" t="s">
        <v>5899</v>
      </c>
      <c r="C7279" t="s">
        <v>2413</v>
      </c>
      <c r="D7279" t="s">
        <v>21</v>
      </c>
      <c r="E7279">
        <v>98239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43209</v>
      </c>
      <c r="L7279" t="s">
        <v>26</v>
      </c>
      <c r="N7279" t="s">
        <v>24</v>
      </c>
    </row>
    <row r="7280" spans="1:14" x14ac:dyDescent="0.25">
      <c r="A7280" t="s">
        <v>5915</v>
      </c>
      <c r="B7280" t="s">
        <v>5916</v>
      </c>
      <c r="C7280" t="s">
        <v>857</v>
      </c>
      <c r="D7280" t="s">
        <v>21</v>
      </c>
      <c r="E7280">
        <v>99352</v>
      </c>
      <c r="F7280" t="s">
        <v>23</v>
      </c>
      <c r="G7280" t="s">
        <v>23</v>
      </c>
      <c r="H7280" t="s">
        <v>24</v>
      </c>
      <c r="I7280" t="s">
        <v>24</v>
      </c>
      <c r="J7280" t="s">
        <v>25</v>
      </c>
      <c r="K7280" s="1">
        <v>43209</v>
      </c>
      <c r="L7280" t="s">
        <v>26</v>
      </c>
      <c r="N7280" t="s">
        <v>24</v>
      </c>
    </row>
    <row r="7281" spans="1:14" x14ac:dyDescent="0.25">
      <c r="A7281" t="s">
        <v>5208</v>
      </c>
      <c r="B7281" t="s">
        <v>5209</v>
      </c>
      <c r="C7281" t="s">
        <v>463</v>
      </c>
      <c r="D7281" t="s">
        <v>21</v>
      </c>
      <c r="E7281">
        <v>98632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43209</v>
      </c>
      <c r="L7281" t="s">
        <v>26</v>
      </c>
      <c r="N7281" t="s">
        <v>24</v>
      </c>
    </row>
    <row r="7282" spans="1:14" x14ac:dyDescent="0.25">
      <c r="A7282" t="s">
        <v>194</v>
      </c>
      <c r="B7282" t="s">
        <v>7773</v>
      </c>
      <c r="C7282" t="s">
        <v>3874</v>
      </c>
      <c r="D7282" t="s">
        <v>21</v>
      </c>
      <c r="E7282">
        <v>98563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43209</v>
      </c>
      <c r="L7282" t="s">
        <v>26</v>
      </c>
      <c r="N7282" t="s">
        <v>24</v>
      </c>
    </row>
    <row r="7283" spans="1:14" x14ac:dyDescent="0.25">
      <c r="A7283" t="s">
        <v>3975</v>
      </c>
      <c r="B7283" t="s">
        <v>3976</v>
      </c>
      <c r="C7283" t="s">
        <v>1555</v>
      </c>
      <c r="D7283" t="s">
        <v>21</v>
      </c>
      <c r="E7283">
        <v>98550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43209</v>
      </c>
      <c r="L7283" t="s">
        <v>26</v>
      </c>
      <c r="N7283" t="s">
        <v>24</v>
      </c>
    </row>
    <row r="7284" spans="1:14" x14ac:dyDescent="0.25">
      <c r="A7284" t="s">
        <v>2515</v>
      </c>
      <c r="B7284" t="s">
        <v>10430</v>
      </c>
      <c r="C7284" t="s">
        <v>255</v>
      </c>
      <c r="D7284" t="s">
        <v>21</v>
      </c>
      <c r="E7284">
        <v>98626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43209</v>
      </c>
      <c r="L7284" t="s">
        <v>26</v>
      </c>
      <c r="N7284" t="s">
        <v>24</v>
      </c>
    </row>
    <row r="7285" spans="1:14" x14ac:dyDescent="0.25">
      <c r="A7285" t="s">
        <v>7615</v>
      </c>
      <c r="B7285" t="s">
        <v>7616</v>
      </c>
      <c r="C7285" t="s">
        <v>196</v>
      </c>
      <c r="D7285" t="s">
        <v>21</v>
      </c>
      <c r="E7285">
        <v>98564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43209</v>
      </c>
      <c r="L7285" t="s">
        <v>26</v>
      </c>
      <c r="N7285" t="s">
        <v>24</v>
      </c>
    </row>
    <row r="7286" spans="1:14" x14ac:dyDescent="0.25">
      <c r="A7286" t="s">
        <v>4781</v>
      </c>
      <c r="B7286" t="s">
        <v>4782</v>
      </c>
      <c r="C7286" t="s">
        <v>3874</v>
      </c>
      <c r="D7286" t="s">
        <v>21</v>
      </c>
      <c r="E7286">
        <v>98563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43209</v>
      </c>
      <c r="L7286" t="s">
        <v>26</v>
      </c>
      <c r="N7286" t="s">
        <v>24</v>
      </c>
    </row>
    <row r="7287" spans="1:14" x14ac:dyDescent="0.25">
      <c r="A7287" t="s">
        <v>868</v>
      </c>
      <c r="B7287" t="s">
        <v>7844</v>
      </c>
      <c r="C7287" t="s">
        <v>246</v>
      </c>
      <c r="D7287" t="s">
        <v>21</v>
      </c>
      <c r="E7287">
        <v>98312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43209</v>
      </c>
      <c r="L7287" t="s">
        <v>26</v>
      </c>
      <c r="N7287" t="s">
        <v>24</v>
      </c>
    </row>
    <row r="7288" spans="1:14" x14ac:dyDescent="0.25">
      <c r="A7288" t="s">
        <v>977</v>
      </c>
      <c r="B7288" t="s">
        <v>978</v>
      </c>
      <c r="C7288" t="s">
        <v>132</v>
      </c>
      <c r="D7288" t="s">
        <v>21</v>
      </c>
      <c r="E7288">
        <v>99301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43208</v>
      </c>
      <c r="L7288" t="s">
        <v>26</v>
      </c>
      <c r="N7288" t="s">
        <v>24</v>
      </c>
    </row>
    <row r="7289" spans="1:14" x14ac:dyDescent="0.25">
      <c r="A7289" t="s">
        <v>7926</v>
      </c>
      <c r="B7289" t="s">
        <v>7927</v>
      </c>
      <c r="C7289" t="s">
        <v>3862</v>
      </c>
      <c r="D7289" t="s">
        <v>21</v>
      </c>
      <c r="E7289">
        <v>98022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43208</v>
      </c>
      <c r="L7289" t="s">
        <v>26</v>
      </c>
      <c r="N7289" t="s">
        <v>24</v>
      </c>
    </row>
    <row r="7290" spans="1:14" x14ac:dyDescent="0.25">
      <c r="A7290" t="s">
        <v>4831</v>
      </c>
      <c r="B7290" t="s">
        <v>4832</v>
      </c>
      <c r="C7290" t="s">
        <v>56</v>
      </c>
      <c r="D7290" t="s">
        <v>21</v>
      </c>
      <c r="E7290">
        <v>99352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43208</v>
      </c>
      <c r="L7290" t="s">
        <v>26</v>
      </c>
      <c r="N7290" t="s">
        <v>24</v>
      </c>
    </row>
    <row r="7291" spans="1:14" x14ac:dyDescent="0.25">
      <c r="A7291" t="s">
        <v>4381</v>
      </c>
      <c r="B7291" t="s">
        <v>4382</v>
      </c>
      <c r="C7291" t="s">
        <v>454</v>
      </c>
      <c r="D7291" t="s">
        <v>21</v>
      </c>
      <c r="E7291">
        <v>98005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43208</v>
      </c>
      <c r="L7291" t="s">
        <v>26</v>
      </c>
      <c r="N7291" t="s">
        <v>24</v>
      </c>
    </row>
    <row r="7292" spans="1:14" x14ac:dyDescent="0.25">
      <c r="A7292" t="s">
        <v>6376</v>
      </c>
      <c r="B7292" t="s">
        <v>6377</v>
      </c>
      <c r="C7292" t="s">
        <v>3874</v>
      </c>
      <c r="D7292" t="s">
        <v>21</v>
      </c>
      <c r="E7292">
        <v>98563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43208</v>
      </c>
      <c r="L7292" t="s">
        <v>26</v>
      </c>
      <c r="N7292" t="s">
        <v>24</v>
      </c>
    </row>
    <row r="7293" spans="1:14" x14ac:dyDescent="0.25">
      <c r="A7293" t="s">
        <v>3877</v>
      </c>
      <c r="B7293" t="s">
        <v>3878</v>
      </c>
      <c r="C7293" t="s">
        <v>3874</v>
      </c>
      <c r="D7293" t="s">
        <v>21</v>
      </c>
      <c r="E7293">
        <v>98563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43208</v>
      </c>
      <c r="L7293" t="s">
        <v>26</v>
      </c>
      <c r="N7293" t="s">
        <v>24</v>
      </c>
    </row>
    <row r="7294" spans="1:14" x14ac:dyDescent="0.25">
      <c r="A7294" t="s">
        <v>10431</v>
      </c>
      <c r="B7294" t="s">
        <v>10432</v>
      </c>
      <c r="C7294" t="s">
        <v>37</v>
      </c>
      <c r="D7294" t="s">
        <v>21</v>
      </c>
      <c r="E7294">
        <v>99336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43208</v>
      </c>
      <c r="L7294" t="s">
        <v>26</v>
      </c>
      <c r="N7294" t="s">
        <v>24</v>
      </c>
    </row>
    <row r="7295" spans="1:14" x14ac:dyDescent="0.25">
      <c r="A7295" t="s">
        <v>1073</v>
      </c>
      <c r="B7295" t="s">
        <v>1074</v>
      </c>
      <c r="C7295" t="s">
        <v>132</v>
      </c>
      <c r="D7295" t="s">
        <v>21</v>
      </c>
      <c r="E7295">
        <v>99301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43208</v>
      </c>
      <c r="L7295" t="s">
        <v>26</v>
      </c>
      <c r="N7295" t="s">
        <v>24</v>
      </c>
    </row>
    <row r="7296" spans="1:14" x14ac:dyDescent="0.25">
      <c r="A7296" t="s">
        <v>356</v>
      </c>
      <c r="B7296" t="s">
        <v>10433</v>
      </c>
      <c r="C7296" t="s">
        <v>10434</v>
      </c>
      <c r="D7296" t="s">
        <v>21</v>
      </c>
      <c r="E7296">
        <v>98537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43208</v>
      </c>
      <c r="L7296" t="s">
        <v>26</v>
      </c>
      <c r="N7296" t="s">
        <v>24</v>
      </c>
    </row>
    <row r="7297" spans="1:14" x14ac:dyDescent="0.25">
      <c r="A7297" t="s">
        <v>3996</v>
      </c>
      <c r="B7297" t="s">
        <v>4664</v>
      </c>
      <c r="C7297" t="s">
        <v>56</v>
      </c>
      <c r="D7297" t="s">
        <v>21</v>
      </c>
      <c r="E7297">
        <v>99352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43208</v>
      </c>
      <c r="L7297" t="s">
        <v>26</v>
      </c>
      <c r="N7297" t="s">
        <v>24</v>
      </c>
    </row>
    <row r="7298" spans="1:14" x14ac:dyDescent="0.25">
      <c r="A7298" t="s">
        <v>3996</v>
      </c>
      <c r="B7298" t="s">
        <v>3997</v>
      </c>
      <c r="C7298" t="s">
        <v>37</v>
      </c>
      <c r="D7298" t="s">
        <v>21</v>
      </c>
      <c r="E7298">
        <v>99336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43208</v>
      </c>
      <c r="L7298" t="s">
        <v>26</v>
      </c>
      <c r="N7298" t="s">
        <v>24</v>
      </c>
    </row>
    <row r="7299" spans="1:14" x14ac:dyDescent="0.25">
      <c r="A7299" t="s">
        <v>710</v>
      </c>
      <c r="B7299" t="s">
        <v>711</v>
      </c>
      <c r="C7299" t="s">
        <v>97</v>
      </c>
      <c r="D7299" t="s">
        <v>21</v>
      </c>
      <c r="E7299">
        <v>98233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43208</v>
      </c>
      <c r="L7299" t="s">
        <v>26</v>
      </c>
      <c r="N7299" t="s">
        <v>24</v>
      </c>
    </row>
    <row r="7300" spans="1:14" x14ac:dyDescent="0.25">
      <c r="A7300" t="s">
        <v>7250</v>
      </c>
      <c r="B7300" t="s">
        <v>7251</v>
      </c>
      <c r="C7300" t="s">
        <v>2089</v>
      </c>
      <c r="D7300" t="s">
        <v>21</v>
      </c>
      <c r="E7300">
        <v>98338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43208</v>
      </c>
      <c r="L7300" t="s">
        <v>26</v>
      </c>
      <c r="N7300" t="s">
        <v>24</v>
      </c>
    </row>
    <row r="7301" spans="1:14" x14ac:dyDescent="0.25">
      <c r="A7301" t="s">
        <v>5682</v>
      </c>
      <c r="B7301" t="s">
        <v>5683</v>
      </c>
      <c r="C7301" t="s">
        <v>37</v>
      </c>
      <c r="D7301" t="s">
        <v>21</v>
      </c>
      <c r="E7301">
        <v>99336</v>
      </c>
      <c r="F7301" t="s">
        <v>23</v>
      </c>
      <c r="G7301" t="s">
        <v>23</v>
      </c>
      <c r="H7301" t="s">
        <v>24</v>
      </c>
      <c r="I7301" t="s">
        <v>24</v>
      </c>
      <c r="J7301" t="s">
        <v>25</v>
      </c>
      <c r="K7301" s="1">
        <v>43208</v>
      </c>
      <c r="L7301" t="s">
        <v>26</v>
      </c>
      <c r="N7301" t="s">
        <v>24</v>
      </c>
    </row>
    <row r="7302" spans="1:14" x14ac:dyDescent="0.25">
      <c r="A7302" t="s">
        <v>405</v>
      </c>
      <c r="B7302" t="s">
        <v>7577</v>
      </c>
      <c r="C7302" t="s">
        <v>20</v>
      </c>
      <c r="D7302" t="s">
        <v>21</v>
      </c>
      <c r="E7302">
        <v>98155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43208</v>
      </c>
      <c r="L7302" t="s">
        <v>26</v>
      </c>
      <c r="N7302" t="s">
        <v>24</v>
      </c>
    </row>
    <row r="7303" spans="1:14" x14ac:dyDescent="0.25">
      <c r="A7303" t="s">
        <v>6739</v>
      </c>
      <c r="B7303" t="s">
        <v>6740</v>
      </c>
      <c r="C7303" t="s">
        <v>1555</v>
      </c>
      <c r="D7303" t="s">
        <v>21</v>
      </c>
      <c r="E7303">
        <v>98550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43208</v>
      </c>
      <c r="L7303" t="s">
        <v>26</v>
      </c>
      <c r="N7303" t="s">
        <v>24</v>
      </c>
    </row>
    <row r="7304" spans="1:14" x14ac:dyDescent="0.25">
      <c r="A7304" t="s">
        <v>6741</v>
      </c>
      <c r="B7304" t="s">
        <v>6742</v>
      </c>
      <c r="C7304" t="s">
        <v>1555</v>
      </c>
      <c r="D7304" t="s">
        <v>21</v>
      </c>
      <c r="E7304">
        <v>98550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43208</v>
      </c>
      <c r="L7304" t="s">
        <v>26</v>
      </c>
      <c r="N7304" t="s">
        <v>24</v>
      </c>
    </row>
    <row r="7305" spans="1:14" x14ac:dyDescent="0.25">
      <c r="A7305" t="s">
        <v>8301</v>
      </c>
      <c r="B7305" t="s">
        <v>8302</v>
      </c>
      <c r="C7305" t="s">
        <v>20</v>
      </c>
      <c r="D7305" t="s">
        <v>21</v>
      </c>
      <c r="E7305">
        <v>98105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43208</v>
      </c>
      <c r="L7305" t="s">
        <v>26</v>
      </c>
      <c r="N7305" t="s">
        <v>24</v>
      </c>
    </row>
    <row r="7306" spans="1:14" x14ac:dyDescent="0.25">
      <c r="A7306" t="s">
        <v>1524</v>
      </c>
      <c r="B7306" t="s">
        <v>1525</v>
      </c>
      <c r="C7306" t="s">
        <v>525</v>
      </c>
      <c r="D7306" t="s">
        <v>21</v>
      </c>
      <c r="E7306">
        <v>98258</v>
      </c>
      <c r="F7306" t="s">
        <v>23</v>
      </c>
      <c r="G7306" t="s">
        <v>23</v>
      </c>
      <c r="H7306" t="s">
        <v>24</v>
      </c>
      <c r="I7306" t="s">
        <v>24</v>
      </c>
      <c r="J7306" t="s">
        <v>25</v>
      </c>
      <c r="K7306" s="1">
        <v>43207</v>
      </c>
      <c r="L7306" t="s">
        <v>26</v>
      </c>
      <c r="N7306" t="s">
        <v>24</v>
      </c>
    </row>
    <row r="7307" spans="1:14" x14ac:dyDescent="0.25">
      <c r="A7307" t="s">
        <v>7449</v>
      </c>
      <c r="B7307" t="s">
        <v>7450</v>
      </c>
      <c r="C7307" t="s">
        <v>398</v>
      </c>
      <c r="D7307" t="s">
        <v>21</v>
      </c>
      <c r="E7307">
        <v>98606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43207</v>
      </c>
      <c r="L7307" t="s">
        <v>26</v>
      </c>
      <c r="N7307" t="s">
        <v>24</v>
      </c>
    </row>
    <row r="7308" spans="1:14" x14ac:dyDescent="0.25">
      <c r="A7308" t="s">
        <v>1106</v>
      </c>
      <c r="B7308" t="s">
        <v>1107</v>
      </c>
      <c r="C7308" t="s">
        <v>1015</v>
      </c>
      <c r="D7308" t="s">
        <v>21</v>
      </c>
      <c r="E7308">
        <v>99362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43207</v>
      </c>
      <c r="L7308" t="s">
        <v>26</v>
      </c>
      <c r="N7308" t="s">
        <v>24</v>
      </c>
    </row>
    <row r="7309" spans="1:14" x14ac:dyDescent="0.25">
      <c r="A7309" t="s">
        <v>7297</v>
      </c>
      <c r="B7309" t="s">
        <v>7298</v>
      </c>
      <c r="C7309" t="s">
        <v>614</v>
      </c>
      <c r="D7309" t="s">
        <v>21</v>
      </c>
      <c r="E7309">
        <v>98674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43207</v>
      </c>
      <c r="L7309" t="s">
        <v>26</v>
      </c>
      <c r="N7309" t="s">
        <v>24</v>
      </c>
    </row>
    <row r="7310" spans="1:14" x14ac:dyDescent="0.25">
      <c r="A7310" t="s">
        <v>427</v>
      </c>
      <c r="B7310" t="s">
        <v>10435</v>
      </c>
      <c r="C7310" t="s">
        <v>1498</v>
      </c>
      <c r="D7310" t="s">
        <v>21</v>
      </c>
      <c r="E7310">
        <v>98335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43207</v>
      </c>
      <c r="L7310" t="s">
        <v>26</v>
      </c>
      <c r="N7310" t="s">
        <v>24</v>
      </c>
    </row>
    <row r="7311" spans="1:14" x14ac:dyDescent="0.25">
      <c r="A7311" t="s">
        <v>405</v>
      </c>
      <c r="B7311" t="s">
        <v>7576</v>
      </c>
      <c r="C7311" t="s">
        <v>407</v>
      </c>
      <c r="D7311" t="s">
        <v>21</v>
      </c>
      <c r="E7311">
        <v>98604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43207</v>
      </c>
      <c r="L7311" t="s">
        <v>26</v>
      </c>
      <c r="N7311" t="s">
        <v>24</v>
      </c>
    </row>
    <row r="7312" spans="1:14" x14ac:dyDescent="0.25">
      <c r="A7312" t="s">
        <v>10436</v>
      </c>
      <c r="B7312" t="s">
        <v>10437</v>
      </c>
      <c r="C7312" t="s">
        <v>236</v>
      </c>
      <c r="D7312" t="s">
        <v>21</v>
      </c>
      <c r="E7312">
        <v>98402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43207</v>
      </c>
      <c r="L7312" t="s">
        <v>26</v>
      </c>
      <c r="N7312" t="s">
        <v>24</v>
      </c>
    </row>
    <row r="7313" spans="1:14" x14ac:dyDescent="0.25">
      <c r="A7313" t="s">
        <v>7578</v>
      </c>
      <c r="B7313" t="s">
        <v>7579</v>
      </c>
      <c r="C7313" t="s">
        <v>398</v>
      </c>
      <c r="D7313" t="s">
        <v>21</v>
      </c>
      <c r="E7313">
        <v>98606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43207</v>
      </c>
      <c r="L7313" t="s">
        <v>26</v>
      </c>
      <c r="N7313" t="s">
        <v>24</v>
      </c>
    </row>
    <row r="7314" spans="1:14" x14ac:dyDescent="0.25">
      <c r="A7314" t="s">
        <v>3322</v>
      </c>
      <c r="B7314" t="s">
        <v>7585</v>
      </c>
      <c r="C7314" t="s">
        <v>407</v>
      </c>
      <c r="D7314" t="s">
        <v>21</v>
      </c>
      <c r="E7314">
        <v>98604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43207</v>
      </c>
      <c r="L7314" t="s">
        <v>26</v>
      </c>
      <c r="N7314" t="s">
        <v>24</v>
      </c>
    </row>
    <row r="7315" spans="1:14" x14ac:dyDescent="0.25">
      <c r="A7315" t="s">
        <v>4744</v>
      </c>
      <c r="B7315" t="s">
        <v>4745</v>
      </c>
      <c r="C7315" t="s">
        <v>34</v>
      </c>
      <c r="D7315" t="s">
        <v>21</v>
      </c>
      <c r="E7315">
        <v>98663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43207</v>
      </c>
      <c r="L7315" t="s">
        <v>26</v>
      </c>
      <c r="N7315" t="s">
        <v>24</v>
      </c>
    </row>
    <row r="7316" spans="1:14" x14ac:dyDescent="0.25">
      <c r="A7316" t="s">
        <v>77</v>
      </c>
      <c r="B7316" t="s">
        <v>8215</v>
      </c>
      <c r="C7316" t="s">
        <v>34</v>
      </c>
      <c r="D7316" t="s">
        <v>21</v>
      </c>
      <c r="E7316">
        <v>98661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43207</v>
      </c>
      <c r="L7316" t="s">
        <v>26</v>
      </c>
      <c r="N7316" t="s">
        <v>24</v>
      </c>
    </row>
    <row r="7317" spans="1:14" x14ac:dyDescent="0.25">
      <c r="A7317" t="s">
        <v>10438</v>
      </c>
      <c r="B7317" t="s">
        <v>10439</v>
      </c>
      <c r="C7317" t="s">
        <v>10440</v>
      </c>
      <c r="D7317" t="s">
        <v>21</v>
      </c>
      <c r="E7317">
        <v>99371</v>
      </c>
      <c r="F7317" t="s">
        <v>23</v>
      </c>
      <c r="G7317" t="s">
        <v>23</v>
      </c>
      <c r="H7317" t="s">
        <v>24</v>
      </c>
      <c r="I7317" t="s">
        <v>24</v>
      </c>
      <c r="J7317" t="s">
        <v>25</v>
      </c>
      <c r="K7317" s="1">
        <v>43207</v>
      </c>
      <c r="L7317" t="s">
        <v>26</v>
      </c>
      <c r="N7317" t="s">
        <v>24</v>
      </c>
    </row>
    <row r="7318" spans="1:14" x14ac:dyDescent="0.25">
      <c r="A7318" t="s">
        <v>6028</v>
      </c>
      <c r="B7318" t="s">
        <v>7689</v>
      </c>
      <c r="C7318" t="s">
        <v>309</v>
      </c>
      <c r="D7318" t="s">
        <v>21</v>
      </c>
      <c r="E7318">
        <v>98026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43206</v>
      </c>
      <c r="L7318" t="s">
        <v>26</v>
      </c>
      <c r="N7318" t="s">
        <v>24</v>
      </c>
    </row>
    <row r="7319" spans="1:14" x14ac:dyDescent="0.25">
      <c r="A7319" t="s">
        <v>581</v>
      </c>
      <c r="B7319" t="s">
        <v>8063</v>
      </c>
      <c r="C7319" t="s">
        <v>296</v>
      </c>
      <c r="D7319" t="s">
        <v>21</v>
      </c>
      <c r="E7319">
        <v>98366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43206</v>
      </c>
      <c r="L7319" t="s">
        <v>26</v>
      </c>
      <c r="N7319" t="s">
        <v>24</v>
      </c>
    </row>
    <row r="7320" spans="1:14" x14ac:dyDescent="0.25">
      <c r="A7320" t="s">
        <v>4748</v>
      </c>
      <c r="B7320" t="s">
        <v>4749</v>
      </c>
      <c r="C7320" t="s">
        <v>1015</v>
      </c>
      <c r="D7320" t="s">
        <v>21</v>
      </c>
      <c r="E7320">
        <v>99362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43206</v>
      </c>
      <c r="L7320" t="s">
        <v>26</v>
      </c>
      <c r="N7320" t="s">
        <v>24</v>
      </c>
    </row>
    <row r="7321" spans="1:14" x14ac:dyDescent="0.25">
      <c r="A7321" t="s">
        <v>5744</v>
      </c>
      <c r="B7321" t="s">
        <v>5745</v>
      </c>
      <c r="C7321" t="s">
        <v>2661</v>
      </c>
      <c r="D7321" t="s">
        <v>21</v>
      </c>
      <c r="E7321">
        <v>99122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43206</v>
      </c>
      <c r="L7321" t="s">
        <v>26</v>
      </c>
      <c r="N7321" t="s">
        <v>24</v>
      </c>
    </row>
    <row r="7322" spans="1:14" x14ac:dyDescent="0.25">
      <c r="A7322" t="s">
        <v>2659</v>
      </c>
      <c r="B7322" t="s">
        <v>10441</v>
      </c>
      <c r="C7322" t="s">
        <v>2661</v>
      </c>
      <c r="D7322" t="s">
        <v>21</v>
      </c>
      <c r="E7322">
        <v>99122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43206</v>
      </c>
      <c r="L7322" t="s">
        <v>26</v>
      </c>
      <c r="N7322" t="s">
        <v>24</v>
      </c>
    </row>
    <row r="7323" spans="1:14" x14ac:dyDescent="0.25">
      <c r="A7323" t="s">
        <v>7254</v>
      </c>
      <c r="B7323" t="s">
        <v>7255</v>
      </c>
      <c r="C7323" t="s">
        <v>2089</v>
      </c>
      <c r="D7323" t="s">
        <v>21</v>
      </c>
      <c r="E7323">
        <v>98338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43206</v>
      </c>
      <c r="L7323" t="s">
        <v>26</v>
      </c>
      <c r="N7323" t="s">
        <v>24</v>
      </c>
    </row>
    <row r="7324" spans="1:14" x14ac:dyDescent="0.25">
      <c r="A7324" t="s">
        <v>683</v>
      </c>
      <c r="B7324" t="s">
        <v>8288</v>
      </c>
      <c r="C7324" t="s">
        <v>108</v>
      </c>
      <c r="D7324" t="s">
        <v>21</v>
      </c>
      <c r="E7324">
        <v>98201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43206</v>
      </c>
      <c r="L7324" t="s">
        <v>26</v>
      </c>
      <c r="N7324" t="s">
        <v>24</v>
      </c>
    </row>
    <row r="7325" spans="1:14" x14ac:dyDescent="0.25">
      <c r="A7325" t="s">
        <v>1031</v>
      </c>
      <c r="B7325" t="s">
        <v>5841</v>
      </c>
      <c r="C7325" t="s">
        <v>1453</v>
      </c>
      <c r="D7325" t="s">
        <v>21</v>
      </c>
      <c r="E7325">
        <v>98466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43206</v>
      </c>
      <c r="L7325" t="s">
        <v>26</v>
      </c>
      <c r="N7325" t="s">
        <v>24</v>
      </c>
    </row>
    <row r="7326" spans="1:14" x14ac:dyDescent="0.25">
      <c r="A7326" t="s">
        <v>10442</v>
      </c>
      <c r="B7326" t="s">
        <v>1014</v>
      </c>
      <c r="C7326" t="s">
        <v>1015</v>
      </c>
      <c r="D7326" t="s">
        <v>21</v>
      </c>
      <c r="E7326">
        <v>99362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43206</v>
      </c>
      <c r="L7326" t="s">
        <v>26</v>
      </c>
      <c r="N7326" t="s">
        <v>24</v>
      </c>
    </row>
    <row r="7327" spans="1:14" x14ac:dyDescent="0.25">
      <c r="A7327" t="s">
        <v>1113</v>
      </c>
      <c r="B7327" t="s">
        <v>1114</v>
      </c>
      <c r="C7327" t="s">
        <v>1015</v>
      </c>
      <c r="D7327" t="s">
        <v>21</v>
      </c>
      <c r="E7327">
        <v>99362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43206</v>
      </c>
      <c r="L7327" t="s">
        <v>26</v>
      </c>
      <c r="N7327" t="s">
        <v>24</v>
      </c>
    </row>
    <row r="7328" spans="1:14" x14ac:dyDescent="0.25">
      <c r="A7328" t="s">
        <v>5748</v>
      </c>
      <c r="B7328" t="s">
        <v>5749</v>
      </c>
      <c r="C7328" t="s">
        <v>5750</v>
      </c>
      <c r="D7328" t="s">
        <v>21</v>
      </c>
      <c r="E7328">
        <v>99159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43206</v>
      </c>
      <c r="L7328" t="s">
        <v>26</v>
      </c>
      <c r="N7328" t="s">
        <v>24</v>
      </c>
    </row>
    <row r="7329" spans="1:14" x14ac:dyDescent="0.25">
      <c r="A7329" t="s">
        <v>4751</v>
      </c>
      <c r="B7329" t="s">
        <v>4752</v>
      </c>
      <c r="C7329" t="s">
        <v>1015</v>
      </c>
      <c r="D7329" t="s">
        <v>21</v>
      </c>
      <c r="E7329">
        <v>99362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43206</v>
      </c>
      <c r="L7329" t="s">
        <v>26</v>
      </c>
      <c r="N7329" t="s">
        <v>24</v>
      </c>
    </row>
    <row r="7330" spans="1:14" x14ac:dyDescent="0.25">
      <c r="A7330" t="s">
        <v>10443</v>
      </c>
      <c r="B7330" t="s">
        <v>10444</v>
      </c>
      <c r="C7330" t="s">
        <v>236</v>
      </c>
      <c r="D7330" t="s">
        <v>21</v>
      </c>
      <c r="E7330">
        <v>98406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43206</v>
      </c>
      <c r="L7330" t="s">
        <v>26</v>
      </c>
      <c r="N7330" t="s">
        <v>24</v>
      </c>
    </row>
    <row r="7331" spans="1:14" x14ac:dyDescent="0.25">
      <c r="A7331" t="s">
        <v>6173</v>
      </c>
      <c r="B7331" t="s">
        <v>6174</v>
      </c>
      <c r="C7331" t="s">
        <v>236</v>
      </c>
      <c r="D7331" t="s">
        <v>21</v>
      </c>
      <c r="E7331">
        <v>98402</v>
      </c>
      <c r="F7331" t="s">
        <v>23</v>
      </c>
      <c r="G7331" t="s">
        <v>23</v>
      </c>
      <c r="H7331" t="s">
        <v>24</v>
      </c>
      <c r="I7331" t="s">
        <v>24</v>
      </c>
      <c r="J7331" t="s">
        <v>25</v>
      </c>
      <c r="K7331" s="1">
        <v>43206</v>
      </c>
      <c r="L7331" t="s">
        <v>26</v>
      </c>
      <c r="N7331" t="s">
        <v>24</v>
      </c>
    </row>
    <row r="7332" spans="1:14" x14ac:dyDescent="0.25">
      <c r="A7332" t="s">
        <v>1385</v>
      </c>
      <c r="B7332" t="s">
        <v>1386</v>
      </c>
      <c r="C7332" t="s">
        <v>1387</v>
      </c>
      <c r="D7332" t="s">
        <v>21</v>
      </c>
      <c r="E7332">
        <v>98424</v>
      </c>
      <c r="F7332" t="s">
        <v>23</v>
      </c>
      <c r="G7332" t="s">
        <v>23</v>
      </c>
      <c r="H7332" t="s">
        <v>24</v>
      </c>
      <c r="I7332" t="s">
        <v>24</v>
      </c>
      <c r="J7332" t="s">
        <v>25</v>
      </c>
      <c r="K7332" s="1">
        <v>43206</v>
      </c>
      <c r="L7332" t="s">
        <v>26</v>
      </c>
      <c r="N7332" t="s">
        <v>24</v>
      </c>
    </row>
    <row r="7333" spans="1:14" x14ac:dyDescent="0.25">
      <c r="A7333" t="s">
        <v>4054</v>
      </c>
      <c r="B7333" t="s">
        <v>4055</v>
      </c>
      <c r="C7333" t="s">
        <v>4056</v>
      </c>
      <c r="D7333" t="s">
        <v>21</v>
      </c>
      <c r="E7333">
        <v>99343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43205</v>
      </c>
      <c r="L7333" t="s">
        <v>26</v>
      </c>
      <c r="N7333" t="s">
        <v>24</v>
      </c>
    </row>
    <row r="7334" spans="1:14" x14ac:dyDescent="0.25">
      <c r="A7334" t="s">
        <v>1561</v>
      </c>
      <c r="B7334" t="s">
        <v>5740</v>
      </c>
      <c r="C7334" t="s">
        <v>2661</v>
      </c>
      <c r="D7334" t="s">
        <v>21</v>
      </c>
      <c r="E7334">
        <v>99122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43205</v>
      </c>
      <c r="L7334" t="s">
        <v>26</v>
      </c>
      <c r="N7334" t="s">
        <v>24</v>
      </c>
    </row>
    <row r="7335" spans="1:14" x14ac:dyDescent="0.25">
      <c r="A7335" t="s">
        <v>3996</v>
      </c>
      <c r="B7335" t="s">
        <v>4083</v>
      </c>
      <c r="C7335" t="s">
        <v>3807</v>
      </c>
      <c r="D7335" t="s">
        <v>21</v>
      </c>
      <c r="E7335">
        <v>99326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43205</v>
      </c>
      <c r="L7335" t="s">
        <v>26</v>
      </c>
      <c r="N7335" t="s">
        <v>24</v>
      </c>
    </row>
    <row r="7336" spans="1:14" x14ac:dyDescent="0.25">
      <c r="A7336" t="s">
        <v>3644</v>
      </c>
      <c r="B7336" t="s">
        <v>4087</v>
      </c>
      <c r="C7336" t="s">
        <v>3807</v>
      </c>
      <c r="D7336" t="s">
        <v>21</v>
      </c>
      <c r="E7336">
        <v>99326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43205</v>
      </c>
      <c r="L7336" t="s">
        <v>26</v>
      </c>
      <c r="N7336" t="s">
        <v>24</v>
      </c>
    </row>
    <row r="7337" spans="1:14" x14ac:dyDescent="0.25">
      <c r="A7337" t="s">
        <v>4070</v>
      </c>
      <c r="B7337" t="s">
        <v>4071</v>
      </c>
      <c r="C7337" t="s">
        <v>1932</v>
      </c>
      <c r="D7337" t="s">
        <v>21</v>
      </c>
      <c r="E7337">
        <v>99343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43205</v>
      </c>
      <c r="L7337" t="s">
        <v>26</v>
      </c>
      <c r="N7337" t="s">
        <v>24</v>
      </c>
    </row>
    <row r="7338" spans="1:14" x14ac:dyDescent="0.25">
      <c r="A7338" t="s">
        <v>10445</v>
      </c>
      <c r="B7338" t="s">
        <v>7587</v>
      </c>
      <c r="C7338" t="s">
        <v>29</v>
      </c>
      <c r="D7338" t="s">
        <v>21</v>
      </c>
      <c r="E7338">
        <v>98801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43205</v>
      </c>
      <c r="L7338" t="s">
        <v>26</v>
      </c>
      <c r="N7338" t="s">
        <v>24</v>
      </c>
    </row>
    <row r="7339" spans="1:14" x14ac:dyDescent="0.25">
      <c r="A7339" t="s">
        <v>77</v>
      </c>
      <c r="B7339" t="s">
        <v>5753</v>
      </c>
      <c r="C7339" t="s">
        <v>2661</v>
      </c>
      <c r="D7339" t="s">
        <v>21</v>
      </c>
      <c r="E7339">
        <v>99122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43205</v>
      </c>
      <c r="L7339" t="s">
        <v>26</v>
      </c>
      <c r="N7339" t="s">
        <v>24</v>
      </c>
    </row>
    <row r="7340" spans="1:14" x14ac:dyDescent="0.25">
      <c r="A7340" t="s">
        <v>556</v>
      </c>
      <c r="B7340" t="s">
        <v>7947</v>
      </c>
      <c r="C7340" t="s">
        <v>266</v>
      </c>
      <c r="D7340" t="s">
        <v>21</v>
      </c>
      <c r="E7340">
        <v>98092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43205</v>
      </c>
      <c r="L7340" t="s">
        <v>26</v>
      </c>
      <c r="N7340" t="s">
        <v>24</v>
      </c>
    </row>
    <row r="7341" spans="1:14" x14ac:dyDescent="0.25">
      <c r="A7341" t="s">
        <v>7236</v>
      </c>
      <c r="B7341" t="s">
        <v>7237</v>
      </c>
      <c r="C7341" t="s">
        <v>2089</v>
      </c>
      <c r="D7341" t="s">
        <v>21</v>
      </c>
      <c r="E7341">
        <v>98338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43203</v>
      </c>
      <c r="L7341" t="s">
        <v>26</v>
      </c>
      <c r="N7341" t="s">
        <v>24</v>
      </c>
    </row>
    <row r="7342" spans="1:14" x14ac:dyDescent="0.25">
      <c r="A7342" t="s">
        <v>7238</v>
      </c>
      <c r="B7342" t="s">
        <v>7239</v>
      </c>
      <c r="C7342" t="s">
        <v>2089</v>
      </c>
      <c r="D7342" t="s">
        <v>21</v>
      </c>
      <c r="E7342">
        <v>98338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43203</v>
      </c>
      <c r="L7342" t="s">
        <v>26</v>
      </c>
      <c r="N7342" t="s">
        <v>24</v>
      </c>
    </row>
    <row r="7343" spans="1:14" x14ac:dyDescent="0.25">
      <c r="A7343" t="s">
        <v>3299</v>
      </c>
      <c r="B7343" t="s">
        <v>3300</v>
      </c>
      <c r="C7343" t="s">
        <v>519</v>
      </c>
      <c r="D7343" t="s">
        <v>21</v>
      </c>
      <c r="E7343">
        <v>98671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43203</v>
      </c>
      <c r="L7343" t="s">
        <v>26</v>
      </c>
      <c r="N7343" t="s">
        <v>24</v>
      </c>
    </row>
    <row r="7344" spans="1:14" x14ac:dyDescent="0.25">
      <c r="A7344" t="s">
        <v>7242</v>
      </c>
      <c r="B7344" t="s">
        <v>7243</v>
      </c>
      <c r="C7344" t="s">
        <v>2089</v>
      </c>
      <c r="D7344" t="s">
        <v>21</v>
      </c>
      <c r="E7344">
        <v>98338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43203</v>
      </c>
      <c r="L7344" t="s">
        <v>26</v>
      </c>
      <c r="N7344" t="s">
        <v>24</v>
      </c>
    </row>
    <row r="7345" spans="1:14" x14ac:dyDescent="0.25">
      <c r="A7345" t="s">
        <v>7246</v>
      </c>
      <c r="B7345" t="s">
        <v>7247</v>
      </c>
      <c r="C7345" t="s">
        <v>2089</v>
      </c>
      <c r="D7345" t="s">
        <v>21</v>
      </c>
      <c r="E7345">
        <v>98338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43203</v>
      </c>
      <c r="L7345" t="s">
        <v>26</v>
      </c>
      <c r="N7345" t="s">
        <v>24</v>
      </c>
    </row>
    <row r="7346" spans="1:14" x14ac:dyDescent="0.25">
      <c r="A7346" t="s">
        <v>111</v>
      </c>
      <c r="B7346" t="s">
        <v>1986</v>
      </c>
      <c r="C7346" t="s">
        <v>34</v>
      </c>
      <c r="D7346" t="s">
        <v>21</v>
      </c>
      <c r="E7346">
        <v>98661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43203</v>
      </c>
      <c r="L7346" t="s">
        <v>26</v>
      </c>
      <c r="N7346" t="s">
        <v>24</v>
      </c>
    </row>
    <row r="7347" spans="1:14" x14ac:dyDescent="0.25">
      <c r="A7347" t="s">
        <v>2228</v>
      </c>
      <c r="B7347" t="s">
        <v>8183</v>
      </c>
      <c r="C7347" t="s">
        <v>34</v>
      </c>
      <c r="D7347" t="s">
        <v>21</v>
      </c>
      <c r="E7347">
        <v>98661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43203</v>
      </c>
      <c r="L7347" t="s">
        <v>26</v>
      </c>
      <c r="N7347" t="s">
        <v>24</v>
      </c>
    </row>
    <row r="7348" spans="1:14" x14ac:dyDescent="0.25">
      <c r="A7348" t="s">
        <v>8184</v>
      </c>
      <c r="B7348" t="s">
        <v>8185</v>
      </c>
      <c r="C7348" t="s">
        <v>34</v>
      </c>
      <c r="D7348" t="s">
        <v>21</v>
      </c>
      <c r="E7348">
        <v>98662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43203</v>
      </c>
      <c r="L7348" t="s">
        <v>26</v>
      </c>
      <c r="N7348" t="s">
        <v>24</v>
      </c>
    </row>
    <row r="7349" spans="1:14" x14ac:dyDescent="0.25">
      <c r="A7349" t="s">
        <v>219</v>
      </c>
      <c r="B7349" t="s">
        <v>220</v>
      </c>
      <c r="C7349" t="s">
        <v>221</v>
      </c>
      <c r="D7349" t="s">
        <v>21</v>
      </c>
      <c r="E7349">
        <v>98607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43203</v>
      </c>
      <c r="L7349" t="s">
        <v>26</v>
      </c>
      <c r="N7349" t="s">
        <v>24</v>
      </c>
    </row>
    <row r="7350" spans="1:14" x14ac:dyDescent="0.25">
      <c r="A7350" t="s">
        <v>417</v>
      </c>
      <c r="B7350" t="s">
        <v>418</v>
      </c>
      <c r="C7350" t="s">
        <v>34</v>
      </c>
      <c r="D7350" t="s">
        <v>21</v>
      </c>
      <c r="E7350">
        <v>98660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43203</v>
      </c>
      <c r="L7350" t="s">
        <v>26</v>
      </c>
      <c r="N7350" t="s">
        <v>24</v>
      </c>
    </row>
    <row r="7351" spans="1:14" x14ac:dyDescent="0.25">
      <c r="A7351" t="s">
        <v>8195</v>
      </c>
      <c r="B7351" t="s">
        <v>8196</v>
      </c>
      <c r="C7351" t="s">
        <v>34</v>
      </c>
      <c r="D7351" t="s">
        <v>21</v>
      </c>
      <c r="E7351">
        <v>98683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43203</v>
      </c>
      <c r="L7351" t="s">
        <v>26</v>
      </c>
      <c r="N7351" t="s">
        <v>24</v>
      </c>
    </row>
    <row r="7352" spans="1:14" x14ac:dyDescent="0.25">
      <c r="A7352" t="s">
        <v>2590</v>
      </c>
      <c r="B7352" t="s">
        <v>2591</v>
      </c>
      <c r="C7352" t="s">
        <v>20</v>
      </c>
      <c r="D7352" t="s">
        <v>21</v>
      </c>
      <c r="E7352">
        <v>98105</v>
      </c>
      <c r="F7352" t="s">
        <v>23</v>
      </c>
      <c r="G7352" t="s">
        <v>23</v>
      </c>
      <c r="H7352" t="s">
        <v>24</v>
      </c>
      <c r="I7352" t="s">
        <v>24</v>
      </c>
      <c r="J7352" t="s">
        <v>25</v>
      </c>
      <c r="K7352" s="1">
        <v>43203</v>
      </c>
      <c r="L7352" t="s">
        <v>26</v>
      </c>
      <c r="N7352" t="s">
        <v>24</v>
      </c>
    </row>
    <row r="7353" spans="1:14" x14ac:dyDescent="0.25">
      <c r="A7353" t="s">
        <v>6449</v>
      </c>
      <c r="B7353" t="s">
        <v>6450</v>
      </c>
      <c r="C7353" t="s">
        <v>519</v>
      </c>
      <c r="D7353" t="s">
        <v>21</v>
      </c>
      <c r="E7353">
        <v>98671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43203</v>
      </c>
      <c r="L7353" t="s">
        <v>26</v>
      </c>
      <c r="N7353" t="s">
        <v>24</v>
      </c>
    </row>
    <row r="7354" spans="1:14" x14ac:dyDescent="0.25">
      <c r="A7354" t="s">
        <v>405</v>
      </c>
      <c r="B7354" t="s">
        <v>4473</v>
      </c>
      <c r="C7354" t="s">
        <v>34</v>
      </c>
      <c r="D7354" t="s">
        <v>21</v>
      </c>
      <c r="E7354">
        <v>98685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43203</v>
      </c>
      <c r="L7354" t="s">
        <v>26</v>
      </c>
      <c r="N7354" t="s">
        <v>24</v>
      </c>
    </row>
    <row r="7355" spans="1:14" x14ac:dyDescent="0.25">
      <c r="A7355" t="s">
        <v>4732</v>
      </c>
      <c r="B7355" t="s">
        <v>4733</v>
      </c>
      <c r="C7355" t="s">
        <v>34</v>
      </c>
      <c r="D7355" t="s">
        <v>21</v>
      </c>
      <c r="E7355">
        <v>98660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43203</v>
      </c>
      <c r="L7355" t="s">
        <v>26</v>
      </c>
      <c r="N7355" t="s">
        <v>24</v>
      </c>
    </row>
    <row r="7356" spans="1:14" x14ac:dyDescent="0.25">
      <c r="A7356" t="s">
        <v>2610</v>
      </c>
      <c r="B7356" t="s">
        <v>2611</v>
      </c>
      <c r="C7356" t="s">
        <v>20</v>
      </c>
      <c r="D7356" t="s">
        <v>21</v>
      </c>
      <c r="E7356">
        <v>98103</v>
      </c>
      <c r="F7356" t="s">
        <v>23</v>
      </c>
      <c r="G7356" t="s">
        <v>23</v>
      </c>
      <c r="H7356" t="s">
        <v>24</v>
      </c>
      <c r="I7356" t="s">
        <v>24</v>
      </c>
      <c r="J7356" t="s">
        <v>25</v>
      </c>
      <c r="K7356" s="1">
        <v>43203</v>
      </c>
      <c r="L7356" t="s">
        <v>26</v>
      </c>
      <c r="N7356" t="s">
        <v>24</v>
      </c>
    </row>
    <row r="7357" spans="1:14" x14ac:dyDescent="0.25">
      <c r="A7357" t="s">
        <v>4409</v>
      </c>
      <c r="B7357" t="s">
        <v>4410</v>
      </c>
      <c r="C7357" t="s">
        <v>224</v>
      </c>
      <c r="D7357" t="s">
        <v>21</v>
      </c>
      <c r="E7357">
        <v>98133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43202</v>
      </c>
      <c r="L7357" t="s">
        <v>26</v>
      </c>
      <c r="N7357" t="s">
        <v>24</v>
      </c>
    </row>
    <row r="7358" spans="1:14" x14ac:dyDescent="0.25">
      <c r="A7358" t="s">
        <v>5128</v>
      </c>
      <c r="B7358" t="s">
        <v>5129</v>
      </c>
      <c r="C7358" t="s">
        <v>3694</v>
      </c>
      <c r="D7358" t="s">
        <v>21</v>
      </c>
      <c r="E7358">
        <v>98042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43202</v>
      </c>
      <c r="L7358" t="s">
        <v>26</v>
      </c>
      <c r="N7358" t="s">
        <v>24</v>
      </c>
    </row>
    <row r="7359" spans="1:14" x14ac:dyDescent="0.25">
      <c r="A7359" t="s">
        <v>5426</v>
      </c>
      <c r="B7359" t="s">
        <v>5427</v>
      </c>
      <c r="C7359" t="s">
        <v>3694</v>
      </c>
      <c r="D7359" t="s">
        <v>21</v>
      </c>
      <c r="E7359">
        <v>98042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43202</v>
      </c>
      <c r="L7359" t="s">
        <v>26</v>
      </c>
      <c r="N7359" t="s">
        <v>24</v>
      </c>
    </row>
    <row r="7360" spans="1:14" x14ac:dyDescent="0.25">
      <c r="A7360" t="s">
        <v>4415</v>
      </c>
      <c r="B7360" t="s">
        <v>4416</v>
      </c>
      <c r="C7360" t="s">
        <v>224</v>
      </c>
      <c r="D7360" t="s">
        <v>21</v>
      </c>
      <c r="E7360">
        <v>98133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43202</v>
      </c>
      <c r="L7360" t="s">
        <v>26</v>
      </c>
      <c r="N7360" t="s">
        <v>24</v>
      </c>
    </row>
    <row r="7361" spans="1:14" x14ac:dyDescent="0.25">
      <c r="A7361" t="s">
        <v>5135</v>
      </c>
      <c r="B7361" t="s">
        <v>5136</v>
      </c>
      <c r="C7361" t="s">
        <v>3694</v>
      </c>
      <c r="D7361" t="s">
        <v>21</v>
      </c>
      <c r="E7361">
        <v>98042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43202</v>
      </c>
      <c r="L7361" t="s">
        <v>26</v>
      </c>
      <c r="N7361" t="s">
        <v>24</v>
      </c>
    </row>
    <row r="7362" spans="1:14" x14ac:dyDescent="0.25">
      <c r="A7362" t="s">
        <v>5811</v>
      </c>
      <c r="B7362" t="s">
        <v>5812</v>
      </c>
      <c r="C7362" t="s">
        <v>3694</v>
      </c>
      <c r="D7362" t="s">
        <v>21</v>
      </c>
      <c r="E7362">
        <v>98042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43202</v>
      </c>
      <c r="L7362" t="s">
        <v>26</v>
      </c>
      <c r="N7362" t="s">
        <v>24</v>
      </c>
    </row>
    <row r="7363" spans="1:14" x14ac:dyDescent="0.25">
      <c r="A7363" t="s">
        <v>773</v>
      </c>
      <c r="B7363" t="s">
        <v>5708</v>
      </c>
      <c r="C7363" t="s">
        <v>3694</v>
      </c>
      <c r="D7363" t="s">
        <v>21</v>
      </c>
      <c r="E7363">
        <v>98032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43202</v>
      </c>
      <c r="L7363" t="s">
        <v>26</v>
      </c>
      <c r="N7363" t="s">
        <v>24</v>
      </c>
    </row>
    <row r="7364" spans="1:14" x14ac:dyDescent="0.25">
      <c r="A7364" t="s">
        <v>3678</v>
      </c>
      <c r="B7364" t="s">
        <v>3679</v>
      </c>
      <c r="C7364" t="s">
        <v>1563</v>
      </c>
      <c r="D7364" t="s">
        <v>21</v>
      </c>
      <c r="E7364">
        <v>98010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43202</v>
      </c>
      <c r="L7364" t="s">
        <v>26</v>
      </c>
      <c r="N7364" t="s">
        <v>24</v>
      </c>
    </row>
    <row r="7365" spans="1:14" x14ac:dyDescent="0.25">
      <c r="A7365" t="s">
        <v>773</v>
      </c>
      <c r="B7365" t="s">
        <v>5140</v>
      </c>
      <c r="C7365" t="s">
        <v>3694</v>
      </c>
      <c r="D7365" t="s">
        <v>21</v>
      </c>
      <c r="E7365">
        <v>98042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43202</v>
      </c>
      <c r="L7365" t="s">
        <v>26</v>
      </c>
      <c r="N7365" t="s">
        <v>24</v>
      </c>
    </row>
    <row r="7366" spans="1:14" x14ac:dyDescent="0.25">
      <c r="A7366">
        <v>76</v>
      </c>
      <c r="B7366" t="s">
        <v>4423</v>
      </c>
      <c r="C7366" t="s">
        <v>224</v>
      </c>
      <c r="D7366" t="s">
        <v>21</v>
      </c>
      <c r="E7366">
        <v>98177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43202</v>
      </c>
      <c r="L7366" t="s">
        <v>26</v>
      </c>
      <c r="N7366" t="s">
        <v>24</v>
      </c>
    </row>
    <row r="7367" spans="1:14" x14ac:dyDescent="0.25">
      <c r="A7367" t="s">
        <v>5709</v>
      </c>
      <c r="B7367" t="s">
        <v>5710</v>
      </c>
      <c r="C7367" t="s">
        <v>3694</v>
      </c>
      <c r="D7367" t="s">
        <v>21</v>
      </c>
      <c r="E7367">
        <v>98042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43202</v>
      </c>
      <c r="L7367" t="s">
        <v>26</v>
      </c>
      <c r="N7367" t="s">
        <v>24</v>
      </c>
    </row>
    <row r="7368" spans="1:14" x14ac:dyDescent="0.25">
      <c r="A7368" t="s">
        <v>5534</v>
      </c>
      <c r="B7368" t="s">
        <v>5535</v>
      </c>
      <c r="C7368" t="s">
        <v>548</v>
      </c>
      <c r="D7368" t="s">
        <v>21</v>
      </c>
      <c r="E7368">
        <v>98584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43202</v>
      </c>
      <c r="L7368" t="s">
        <v>26</v>
      </c>
      <c r="N7368" t="s">
        <v>24</v>
      </c>
    </row>
    <row r="7369" spans="1:14" x14ac:dyDescent="0.25">
      <c r="A7369" t="s">
        <v>2228</v>
      </c>
      <c r="B7369" t="s">
        <v>7414</v>
      </c>
      <c r="C7369" t="s">
        <v>619</v>
      </c>
      <c r="D7369" t="s">
        <v>21</v>
      </c>
      <c r="E7369">
        <v>98072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43202</v>
      </c>
      <c r="L7369" t="s">
        <v>26</v>
      </c>
      <c r="N7369" t="s">
        <v>24</v>
      </c>
    </row>
    <row r="7370" spans="1:14" x14ac:dyDescent="0.25">
      <c r="A7370" t="s">
        <v>7510</v>
      </c>
      <c r="B7370" t="s">
        <v>7511</v>
      </c>
      <c r="C7370" t="s">
        <v>7512</v>
      </c>
      <c r="D7370" t="s">
        <v>21</v>
      </c>
      <c r="E7370">
        <v>98303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43202</v>
      </c>
      <c r="L7370" t="s">
        <v>26</v>
      </c>
      <c r="N7370" t="s">
        <v>24</v>
      </c>
    </row>
    <row r="7371" spans="1:14" x14ac:dyDescent="0.25">
      <c r="A7371" t="s">
        <v>4978</v>
      </c>
      <c r="B7371" t="s">
        <v>4979</v>
      </c>
      <c r="C7371" t="s">
        <v>224</v>
      </c>
      <c r="D7371" t="s">
        <v>21</v>
      </c>
      <c r="E7371">
        <v>98133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43202</v>
      </c>
      <c r="L7371" t="s">
        <v>26</v>
      </c>
      <c r="N7371" t="s">
        <v>24</v>
      </c>
    </row>
    <row r="7372" spans="1:14" x14ac:dyDescent="0.25">
      <c r="A7372" t="s">
        <v>818</v>
      </c>
      <c r="B7372" t="s">
        <v>4982</v>
      </c>
      <c r="C7372" t="s">
        <v>224</v>
      </c>
      <c r="D7372" t="s">
        <v>21</v>
      </c>
      <c r="E7372">
        <v>98133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43202</v>
      </c>
      <c r="L7372" t="s">
        <v>26</v>
      </c>
      <c r="N7372" t="s">
        <v>24</v>
      </c>
    </row>
    <row r="7373" spans="1:14" x14ac:dyDescent="0.25">
      <c r="A7373" t="s">
        <v>583</v>
      </c>
      <c r="B7373" t="s">
        <v>5832</v>
      </c>
      <c r="C7373" t="s">
        <v>3694</v>
      </c>
      <c r="D7373" t="s">
        <v>21</v>
      </c>
      <c r="E7373">
        <v>98042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43202</v>
      </c>
      <c r="L7373" t="s">
        <v>26</v>
      </c>
      <c r="N7373" t="s">
        <v>24</v>
      </c>
    </row>
    <row r="7374" spans="1:14" x14ac:dyDescent="0.25">
      <c r="A7374" t="s">
        <v>10446</v>
      </c>
      <c r="B7374" t="s">
        <v>10447</v>
      </c>
      <c r="C7374" t="s">
        <v>20</v>
      </c>
      <c r="D7374" t="s">
        <v>21</v>
      </c>
      <c r="E7374">
        <v>98105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43202</v>
      </c>
      <c r="L7374" t="s">
        <v>26</v>
      </c>
      <c r="N7374" t="s">
        <v>24</v>
      </c>
    </row>
    <row r="7375" spans="1:14" x14ac:dyDescent="0.25">
      <c r="A7375" t="s">
        <v>5464</v>
      </c>
      <c r="B7375" t="s">
        <v>5465</v>
      </c>
      <c r="C7375" t="s">
        <v>3862</v>
      </c>
      <c r="D7375" t="s">
        <v>21</v>
      </c>
      <c r="E7375">
        <v>98022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43202</v>
      </c>
      <c r="L7375" t="s">
        <v>26</v>
      </c>
      <c r="N7375" t="s">
        <v>24</v>
      </c>
    </row>
    <row r="7376" spans="1:14" x14ac:dyDescent="0.25">
      <c r="A7376" t="s">
        <v>7431</v>
      </c>
      <c r="B7376" t="s">
        <v>7432</v>
      </c>
      <c r="C7376" t="s">
        <v>454</v>
      </c>
      <c r="D7376" t="s">
        <v>21</v>
      </c>
      <c r="E7376">
        <v>98006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43202</v>
      </c>
      <c r="L7376" t="s">
        <v>26</v>
      </c>
      <c r="N7376" t="s">
        <v>24</v>
      </c>
    </row>
    <row r="7377" spans="1:14" x14ac:dyDescent="0.25">
      <c r="A7377" t="s">
        <v>4987</v>
      </c>
      <c r="B7377" t="s">
        <v>4988</v>
      </c>
      <c r="C7377" t="s">
        <v>224</v>
      </c>
      <c r="D7377" t="s">
        <v>21</v>
      </c>
      <c r="E7377">
        <v>98133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43202</v>
      </c>
      <c r="L7377" t="s">
        <v>26</v>
      </c>
      <c r="N7377" t="s">
        <v>24</v>
      </c>
    </row>
    <row r="7378" spans="1:14" x14ac:dyDescent="0.25">
      <c r="A7378" t="s">
        <v>10448</v>
      </c>
      <c r="B7378" t="s">
        <v>10449</v>
      </c>
      <c r="C7378" t="s">
        <v>227</v>
      </c>
      <c r="D7378" t="s">
        <v>21</v>
      </c>
      <c r="E7378">
        <v>98225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43202</v>
      </c>
      <c r="L7378" t="s">
        <v>26</v>
      </c>
      <c r="N7378" t="s">
        <v>24</v>
      </c>
    </row>
    <row r="7379" spans="1:14" x14ac:dyDescent="0.25">
      <c r="A7379" t="s">
        <v>4188</v>
      </c>
      <c r="B7379" t="s">
        <v>4189</v>
      </c>
      <c r="C7379" t="s">
        <v>20</v>
      </c>
      <c r="D7379" t="s">
        <v>21</v>
      </c>
      <c r="E7379">
        <v>98121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43202</v>
      </c>
      <c r="L7379" t="s">
        <v>26</v>
      </c>
      <c r="N7379" t="s">
        <v>24</v>
      </c>
    </row>
    <row r="7380" spans="1:14" x14ac:dyDescent="0.25">
      <c r="A7380" t="s">
        <v>1383</v>
      </c>
      <c r="B7380" t="s">
        <v>8099</v>
      </c>
      <c r="C7380" t="s">
        <v>454</v>
      </c>
      <c r="D7380" t="s">
        <v>21</v>
      </c>
      <c r="E7380">
        <v>98004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43202</v>
      </c>
      <c r="L7380" t="s">
        <v>26</v>
      </c>
      <c r="N7380" t="s">
        <v>24</v>
      </c>
    </row>
    <row r="7381" spans="1:14" x14ac:dyDescent="0.25">
      <c r="A7381" t="s">
        <v>4450</v>
      </c>
      <c r="B7381" t="s">
        <v>4451</v>
      </c>
      <c r="C7381" t="s">
        <v>224</v>
      </c>
      <c r="D7381" t="s">
        <v>21</v>
      </c>
      <c r="E7381">
        <v>98155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43202</v>
      </c>
      <c r="L7381" t="s">
        <v>26</v>
      </c>
      <c r="N7381" t="s">
        <v>24</v>
      </c>
    </row>
    <row r="7382" spans="1:14" x14ac:dyDescent="0.25">
      <c r="A7382" t="s">
        <v>4452</v>
      </c>
      <c r="B7382" t="s">
        <v>4453</v>
      </c>
      <c r="C7382" t="s">
        <v>224</v>
      </c>
      <c r="D7382" t="s">
        <v>21</v>
      </c>
      <c r="E7382">
        <v>98133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43202</v>
      </c>
      <c r="L7382" t="s">
        <v>26</v>
      </c>
      <c r="N7382" t="s">
        <v>24</v>
      </c>
    </row>
    <row r="7383" spans="1:14" x14ac:dyDescent="0.25">
      <c r="A7383" t="s">
        <v>10450</v>
      </c>
      <c r="B7383" t="s">
        <v>2953</v>
      </c>
      <c r="C7383" t="s">
        <v>1331</v>
      </c>
      <c r="D7383" t="s">
        <v>21</v>
      </c>
      <c r="E7383">
        <v>98244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43201</v>
      </c>
      <c r="L7383" t="s">
        <v>26</v>
      </c>
      <c r="N7383" t="s">
        <v>24</v>
      </c>
    </row>
    <row r="7384" spans="1:14" x14ac:dyDescent="0.25">
      <c r="A7384" t="s">
        <v>1755</v>
      </c>
      <c r="B7384" t="s">
        <v>1756</v>
      </c>
      <c r="C7384" t="s">
        <v>20</v>
      </c>
      <c r="D7384" t="s">
        <v>21</v>
      </c>
      <c r="E7384">
        <v>98115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43201</v>
      </c>
      <c r="L7384" t="s">
        <v>26</v>
      </c>
      <c r="N7384" t="s">
        <v>24</v>
      </c>
    </row>
    <row r="7385" spans="1:14" x14ac:dyDescent="0.25">
      <c r="A7385" t="s">
        <v>2639</v>
      </c>
      <c r="B7385" t="s">
        <v>2640</v>
      </c>
      <c r="C7385" t="s">
        <v>2641</v>
      </c>
      <c r="D7385" t="s">
        <v>21</v>
      </c>
      <c r="E7385">
        <v>98844</v>
      </c>
      <c r="F7385" t="s">
        <v>23</v>
      </c>
      <c r="G7385" t="s">
        <v>23</v>
      </c>
      <c r="H7385" t="s">
        <v>24</v>
      </c>
      <c r="I7385" t="s">
        <v>24</v>
      </c>
      <c r="J7385" t="s">
        <v>25</v>
      </c>
      <c r="K7385" s="1">
        <v>43201</v>
      </c>
      <c r="L7385" t="s">
        <v>26</v>
      </c>
      <c r="N7385" t="s">
        <v>24</v>
      </c>
    </row>
    <row r="7386" spans="1:14" x14ac:dyDescent="0.25">
      <c r="A7386" t="s">
        <v>1844</v>
      </c>
      <c r="B7386" t="s">
        <v>1845</v>
      </c>
      <c r="C7386" t="s">
        <v>443</v>
      </c>
      <c r="D7386" t="s">
        <v>21</v>
      </c>
      <c r="E7386">
        <v>98058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43201</v>
      </c>
      <c r="L7386" t="s">
        <v>26</v>
      </c>
      <c r="N7386" t="s">
        <v>24</v>
      </c>
    </row>
    <row r="7387" spans="1:14" x14ac:dyDescent="0.25">
      <c r="A7387" t="s">
        <v>3581</v>
      </c>
      <c r="B7387" t="s">
        <v>3582</v>
      </c>
      <c r="C7387" t="s">
        <v>227</v>
      </c>
      <c r="D7387" t="s">
        <v>21</v>
      </c>
      <c r="E7387">
        <v>98226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43201</v>
      </c>
      <c r="L7387" t="s">
        <v>26</v>
      </c>
      <c r="N7387" t="s">
        <v>24</v>
      </c>
    </row>
    <row r="7388" spans="1:14" x14ac:dyDescent="0.25">
      <c r="A7388" t="s">
        <v>5519</v>
      </c>
      <c r="B7388" t="s">
        <v>5520</v>
      </c>
      <c r="C7388" t="s">
        <v>5500</v>
      </c>
      <c r="D7388" t="s">
        <v>21</v>
      </c>
      <c r="E7388">
        <v>98371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43201</v>
      </c>
      <c r="L7388" t="s">
        <v>26</v>
      </c>
      <c r="N7388" t="s">
        <v>24</v>
      </c>
    </row>
    <row r="7389" spans="1:14" x14ac:dyDescent="0.25">
      <c r="A7389" t="s">
        <v>7411</v>
      </c>
      <c r="B7389" t="s">
        <v>7412</v>
      </c>
      <c r="C7389" t="s">
        <v>7413</v>
      </c>
      <c r="D7389" t="s">
        <v>21</v>
      </c>
      <c r="E7389">
        <v>98238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43201</v>
      </c>
      <c r="L7389" t="s">
        <v>26</v>
      </c>
      <c r="N7389" t="s">
        <v>24</v>
      </c>
    </row>
    <row r="7390" spans="1:14" x14ac:dyDescent="0.25">
      <c r="A7390" t="s">
        <v>3720</v>
      </c>
      <c r="B7390" t="s">
        <v>3721</v>
      </c>
      <c r="C7390" t="s">
        <v>227</v>
      </c>
      <c r="D7390" t="s">
        <v>21</v>
      </c>
      <c r="E7390">
        <v>98229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43201</v>
      </c>
      <c r="L7390" t="s">
        <v>26</v>
      </c>
      <c r="N7390" t="s">
        <v>24</v>
      </c>
    </row>
    <row r="7391" spans="1:14" x14ac:dyDescent="0.25">
      <c r="A7391" t="s">
        <v>2228</v>
      </c>
      <c r="B7391" t="s">
        <v>8739</v>
      </c>
      <c r="C7391" t="s">
        <v>443</v>
      </c>
      <c r="D7391" t="s">
        <v>21</v>
      </c>
      <c r="E7391">
        <v>98057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43201</v>
      </c>
      <c r="L7391" t="s">
        <v>26</v>
      </c>
      <c r="N7391" t="s">
        <v>24</v>
      </c>
    </row>
    <row r="7392" spans="1:14" x14ac:dyDescent="0.25">
      <c r="A7392" t="s">
        <v>10451</v>
      </c>
      <c r="B7392" t="s">
        <v>5784</v>
      </c>
      <c r="C7392" t="s">
        <v>227</v>
      </c>
      <c r="D7392" t="s">
        <v>21</v>
      </c>
      <c r="E7392">
        <v>98226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43201</v>
      </c>
      <c r="L7392" t="s">
        <v>26</v>
      </c>
      <c r="N7392" t="s">
        <v>24</v>
      </c>
    </row>
    <row r="7393" spans="1:14" x14ac:dyDescent="0.25">
      <c r="A7393" t="s">
        <v>2402</v>
      </c>
      <c r="B7393" t="s">
        <v>2403</v>
      </c>
      <c r="C7393" t="s">
        <v>657</v>
      </c>
      <c r="D7393" t="s">
        <v>21</v>
      </c>
      <c r="E7393">
        <v>98277</v>
      </c>
      <c r="F7393" t="s">
        <v>23</v>
      </c>
      <c r="G7393" t="s">
        <v>23</v>
      </c>
      <c r="H7393" t="s">
        <v>24</v>
      </c>
      <c r="I7393" t="s">
        <v>24</v>
      </c>
      <c r="J7393" t="s">
        <v>25</v>
      </c>
      <c r="K7393" s="1">
        <v>43201</v>
      </c>
      <c r="L7393" t="s">
        <v>26</v>
      </c>
      <c r="N7393" t="s">
        <v>24</v>
      </c>
    </row>
    <row r="7394" spans="1:14" x14ac:dyDescent="0.25">
      <c r="A7394" t="s">
        <v>1888</v>
      </c>
      <c r="B7394" t="s">
        <v>10452</v>
      </c>
      <c r="C7394" t="s">
        <v>1887</v>
      </c>
      <c r="D7394" t="s">
        <v>21</v>
      </c>
      <c r="E7394">
        <v>98856</v>
      </c>
      <c r="F7394" t="s">
        <v>23</v>
      </c>
      <c r="G7394" t="s">
        <v>23</v>
      </c>
      <c r="H7394" t="s">
        <v>24</v>
      </c>
      <c r="I7394" t="s">
        <v>24</v>
      </c>
      <c r="J7394" t="s">
        <v>25</v>
      </c>
      <c r="K7394" s="1">
        <v>43201</v>
      </c>
      <c r="L7394" t="s">
        <v>26</v>
      </c>
      <c r="N7394" t="s">
        <v>24</v>
      </c>
    </row>
    <row r="7395" spans="1:14" x14ac:dyDescent="0.25">
      <c r="A7395" t="s">
        <v>10453</v>
      </c>
      <c r="B7395" t="s">
        <v>5786</v>
      </c>
      <c r="C7395" t="s">
        <v>1101</v>
      </c>
      <c r="D7395" t="s">
        <v>21</v>
      </c>
      <c r="E7395">
        <v>98230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43201</v>
      </c>
      <c r="L7395" t="s">
        <v>26</v>
      </c>
      <c r="N7395" t="s">
        <v>24</v>
      </c>
    </row>
    <row r="7396" spans="1:14" x14ac:dyDescent="0.25">
      <c r="A7396" t="s">
        <v>10454</v>
      </c>
      <c r="B7396" t="s">
        <v>2859</v>
      </c>
      <c r="C7396" t="s">
        <v>1101</v>
      </c>
      <c r="D7396" t="s">
        <v>21</v>
      </c>
      <c r="E7396">
        <v>98230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43201</v>
      </c>
      <c r="L7396" t="s">
        <v>26</v>
      </c>
      <c r="N7396" t="s">
        <v>24</v>
      </c>
    </row>
    <row r="7397" spans="1:14" x14ac:dyDescent="0.25">
      <c r="A7397" t="s">
        <v>7422</v>
      </c>
      <c r="B7397" t="s">
        <v>7423</v>
      </c>
      <c r="C7397" t="s">
        <v>3173</v>
      </c>
      <c r="D7397" t="s">
        <v>21</v>
      </c>
      <c r="E7397">
        <v>98282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43201</v>
      </c>
      <c r="L7397" t="s">
        <v>26</v>
      </c>
      <c r="N7397" t="s">
        <v>24</v>
      </c>
    </row>
    <row r="7398" spans="1:14" x14ac:dyDescent="0.25">
      <c r="A7398" t="s">
        <v>3034</v>
      </c>
      <c r="B7398" t="s">
        <v>3035</v>
      </c>
      <c r="C7398" t="s">
        <v>10455</v>
      </c>
      <c r="D7398" t="s">
        <v>21</v>
      </c>
      <c r="E7398">
        <v>98263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43201</v>
      </c>
      <c r="L7398" t="s">
        <v>26</v>
      </c>
      <c r="N7398" t="s">
        <v>24</v>
      </c>
    </row>
    <row r="7399" spans="1:14" x14ac:dyDescent="0.25">
      <c r="A7399" t="s">
        <v>581</v>
      </c>
      <c r="B7399" t="s">
        <v>3958</v>
      </c>
      <c r="C7399" t="s">
        <v>227</v>
      </c>
      <c r="D7399" t="s">
        <v>21</v>
      </c>
      <c r="E7399">
        <v>98226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43201</v>
      </c>
      <c r="L7399" t="s">
        <v>26</v>
      </c>
      <c r="N7399" t="s">
        <v>24</v>
      </c>
    </row>
    <row r="7400" spans="1:14" x14ac:dyDescent="0.25">
      <c r="A7400" t="s">
        <v>581</v>
      </c>
      <c r="B7400" t="s">
        <v>8686</v>
      </c>
      <c r="C7400" t="s">
        <v>443</v>
      </c>
      <c r="D7400" t="s">
        <v>21</v>
      </c>
      <c r="E7400">
        <v>98059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43201</v>
      </c>
      <c r="L7400" t="s">
        <v>26</v>
      </c>
      <c r="N7400" t="s">
        <v>24</v>
      </c>
    </row>
    <row r="7401" spans="1:14" x14ac:dyDescent="0.25">
      <c r="A7401" t="s">
        <v>2654</v>
      </c>
      <c r="B7401" t="s">
        <v>2655</v>
      </c>
      <c r="C7401" t="s">
        <v>2656</v>
      </c>
      <c r="D7401" t="s">
        <v>21</v>
      </c>
      <c r="E7401">
        <v>98844</v>
      </c>
      <c r="F7401" t="s">
        <v>23</v>
      </c>
      <c r="G7401" t="s">
        <v>23</v>
      </c>
      <c r="H7401" t="s">
        <v>24</v>
      </c>
      <c r="I7401" t="s">
        <v>24</v>
      </c>
      <c r="J7401" t="s">
        <v>25</v>
      </c>
      <c r="K7401" s="1">
        <v>43201</v>
      </c>
      <c r="L7401" t="s">
        <v>26</v>
      </c>
      <c r="N7401" t="s">
        <v>24</v>
      </c>
    </row>
    <row r="7402" spans="1:14" x14ac:dyDescent="0.25">
      <c r="A7402" t="s">
        <v>356</v>
      </c>
      <c r="B7402" t="s">
        <v>5721</v>
      </c>
      <c r="C7402" t="s">
        <v>3173</v>
      </c>
      <c r="D7402" t="s">
        <v>21</v>
      </c>
      <c r="E7402">
        <v>98282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43201</v>
      </c>
      <c r="L7402" t="s">
        <v>26</v>
      </c>
      <c r="N7402" t="s">
        <v>24</v>
      </c>
    </row>
    <row r="7403" spans="1:14" x14ac:dyDescent="0.25">
      <c r="A7403" t="s">
        <v>4354</v>
      </c>
      <c r="B7403" t="s">
        <v>4711</v>
      </c>
      <c r="C7403" t="s">
        <v>443</v>
      </c>
      <c r="D7403" t="s">
        <v>21</v>
      </c>
      <c r="E7403">
        <v>98057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43201</v>
      </c>
      <c r="L7403" t="s">
        <v>26</v>
      </c>
      <c r="N7403" t="s">
        <v>24</v>
      </c>
    </row>
    <row r="7404" spans="1:14" x14ac:dyDescent="0.25">
      <c r="A7404" t="s">
        <v>10456</v>
      </c>
      <c r="B7404" t="s">
        <v>5788</v>
      </c>
      <c r="C7404" t="s">
        <v>1101</v>
      </c>
      <c r="D7404" t="s">
        <v>21</v>
      </c>
      <c r="E7404">
        <v>98230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43201</v>
      </c>
      <c r="L7404" t="s">
        <v>26</v>
      </c>
      <c r="N7404" t="s">
        <v>24</v>
      </c>
    </row>
    <row r="7405" spans="1:14" x14ac:dyDescent="0.25">
      <c r="A7405" t="s">
        <v>7452</v>
      </c>
      <c r="B7405" t="s">
        <v>8197</v>
      </c>
      <c r="C7405" t="s">
        <v>529</v>
      </c>
      <c r="D7405" t="s">
        <v>21</v>
      </c>
      <c r="E7405">
        <v>98034</v>
      </c>
      <c r="F7405" t="s">
        <v>23</v>
      </c>
      <c r="G7405" t="s">
        <v>23</v>
      </c>
      <c r="H7405" t="s">
        <v>24</v>
      </c>
      <c r="I7405" t="s">
        <v>24</v>
      </c>
      <c r="J7405" t="s">
        <v>25</v>
      </c>
      <c r="K7405" s="1">
        <v>43201</v>
      </c>
      <c r="L7405" t="s">
        <v>26</v>
      </c>
      <c r="N7405" t="s">
        <v>24</v>
      </c>
    </row>
    <row r="7406" spans="1:14" x14ac:dyDescent="0.25">
      <c r="A7406" t="s">
        <v>10457</v>
      </c>
      <c r="B7406" t="s">
        <v>10458</v>
      </c>
      <c r="C7406" t="s">
        <v>97</v>
      </c>
      <c r="D7406" t="s">
        <v>21</v>
      </c>
      <c r="E7406">
        <v>98233</v>
      </c>
      <c r="F7406" t="s">
        <v>23</v>
      </c>
      <c r="G7406" t="s">
        <v>23</v>
      </c>
      <c r="H7406" t="s">
        <v>24</v>
      </c>
      <c r="I7406" t="s">
        <v>24</v>
      </c>
      <c r="J7406" t="s">
        <v>25</v>
      </c>
      <c r="K7406" s="1">
        <v>43201</v>
      </c>
      <c r="L7406" t="s">
        <v>26</v>
      </c>
      <c r="N7406" t="s">
        <v>24</v>
      </c>
    </row>
    <row r="7407" spans="1:14" x14ac:dyDescent="0.25">
      <c r="A7407" t="s">
        <v>8120</v>
      </c>
      <c r="B7407" t="s">
        <v>8121</v>
      </c>
      <c r="C7407" t="s">
        <v>1347</v>
      </c>
      <c r="D7407" t="s">
        <v>21</v>
      </c>
      <c r="E7407">
        <v>98248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43201</v>
      </c>
      <c r="L7407" t="s">
        <v>26</v>
      </c>
      <c r="N7407" t="s">
        <v>24</v>
      </c>
    </row>
    <row r="7408" spans="1:14" x14ac:dyDescent="0.25">
      <c r="A7408" t="s">
        <v>683</v>
      </c>
      <c r="B7408" t="s">
        <v>3566</v>
      </c>
      <c r="C7408" t="s">
        <v>227</v>
      </c>
      <c r="D7408" t="s">
        <v>21</v>
      </c>
      <c r="E7408">
        <v>98226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43201</v>
      </c>
      <c r="L7408" t="s">
        <v>26</v>
      </c>
      <c r="N7408" t="s">
        <v>24</v>
      </c>
    </row>
    <row r="7409" spans="1:14" x14ac:dyDescent="0.25">
      <c r="A7409" t="s">
        <v>683</v>
      </c>
      <c r="B7409" t="s">
        <v>3968</v>
      </c>
      <c r="C7409" t="s">
        <v>227</v>
      </c>
      <c r="D7409" t="s">
        <v>21</v>
      </c>
      <c r="E7409">
        <v>98226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43201</v>
      </c>
      <c r="L7409" t="s">
        <v>26</v>
      </c>
      <c r="N7409" t="s">
        <v>24</v>
      </c>
    </row>
    <row r="7410" spans="1:14" x14ac:dyDescent="0.25">
      <c r="A7410" t="s">
        <v>10459</v>
      </c>
      <c r="B7410" t="s">
        <v>5801</v>
      </c>
      <c r="C7410" t="s">
        <v>1101</v>
      </c>
      <c r="D7410" t="s">
        <v>21</v>
      </c>
      <c r="E7410">
        <v>98230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43201</v>
      </c>
      <c r="L7410" t="s">
        <v>26</v>
      </c>
      <c r="N7410" t="s">
        <v>24</v>
      </c>
    </row>
    <row r="7411" spans="1:14" x14ac:dyDescent="0.25">
      <c r="A7411" t="s">
        <v>1735</v>
      </c>
      <c r="B7411" t="s">
        <v>4249</v>
      </c>
      <c r="C7411" t="s">
        <v>266</v>
      </c>
      <c r="D7411" t="s">
        <v>21</v>
      </c>
      <c r="E7411">
        <v>98002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43201</v>
      </c>
      <c r="L7411" t="s">
        <v>26</v>
      </c>
      <c r="N7411" t="s">
        <v>24</v>
      </c>
    </row>
    <row r="7412" spans="1:14" x14ac:dyDescent="0.25">
      <c r="A7412" t="s">
        <v>7739</v>
      </c>
      <c r="B7412" t="s">
        <v>10460</v>
      </c>
      <c r="C7412" t="s">
        <v>261</v>
      </c>
      <c r="D7412" t="s">
        <v>21</v>
      </c>
      <c r="E7412">
        <v>99202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43201</v>
      </c>
      <c r="L7412" t="s">
        <v>26</v>
      </c>
      <c r="N7412" t="s">
        <v>24</v>
      </c>
    </row>
    <row r="7413" spans="1:14" x14ac:dyDescent="0.25">
      <c r="A7413" t="s">
        <v>7739</v>
      </c>
      <c r="B7413" t="s">
        <v>7740</v>
      </c>
      <c r="C7413" t="s">
        <v>227</v>
      </c>
      <c r="D7413" t="s">
        <v>21</v>
      </c>
      <c r="E7413">
        <v>98226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43201</v>
      </c>
      <c r="L7413" t="s">
        <v>26</v>
      </c>
      <c r="N7413" t="s">
        <v>24</v>
      </c>
    </row>
    <row r="7414" spans="1:14" x14ac:dyDescent="0.25">
      <c r="A7414" t="s">
        <v>106</v>
      </c>
      <c r="B7414" t="s">
        <v>5586</v>
      </c>
      <c r="C7414" t="s">
        <v>5500</v>
      </c>
      <c r="D7414" t="s">
        <v>21</v>
      </c>
      <c r="E7414">
        <v>98371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43201</v>
      </c>
      <c r="L7414" t="s">
        <v>26</v>
      </c>
      <c r="N7414" t="s">
        <v>24</v>
      </c>
    </row>
    <row r="7415" spans="1:14" x14ac:dyDescent="0.25">
      <c r="A7415" t="s">
        <v>6229</v>
      </c>
      <c r="B7415" t="s">
        <v>10461</v>
      </c>
      <c r="C7415" t="s">
        <v>20</v>
      </c>
      <c r="D7415" t="s">
        <v>21</v>
      </c>
      <c r="E7415">
        <v>98104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43201</v>
      </c>
      <c r="L7415" t="s">
        <v>26</v>
      </c>
      <c r="N7415" t="s">
        <v>24</v>
      </c>
    </row>
    <row r="7416" spans="1:14" x14ac:dyDescent="0.25">
      <c r="A7416" t="s">
        <v>3322</v>
      </c>
      <c r="B7416" t="s">
        <v>4336</v>
      </c>
      <c r="C7416" t="s">
        <v>4317</v>
      </c>
      <c r="D7416" t="s">
        <v>21</v>
      </c>
      <c r="E7416">
        <v>99324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43201</v>
      </c>
      <c r="L7416" t="s">
        <v>26</v>
      </c>
      <c r="N7416" t="s">
        <v>24</v>
      </c>
    </row>
    <row r="7417" spans="1:14" x14ac:dyDescent="0.25">
      <c r="A7417" t="s">
        <v>77</v>
      </c>
      <c r="B7417" t="s">
        <v>8636</v>
      </c>
      <c r="C7417" t="s">
        <v>1015</v>
      </c>
      <c r="D7417" t="s">
        <v>21</v>
      </c>
      <c r="E7417">
        <v>99362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43201</v>
      </c>
      <c r="L7417" t="s">
        <v>26</v>
      </c>
      <c r="N7417" t="s">
        <v>24</v>
      </c>
    </row>
    <row r="7418" spans="1:14" x14ac:dyDescent="0.25">
      <c r="A7418" t="s">
        <v>5278</v>
      </c>
      <c r="B7418" t="s">
        <v>10462</v>
      </c>
      <c r="C7418" t="s">
        <v>5280</v>
      </c>
      <c r="D7418" t="s">
        <v>21</v>
      </c>
      <c r="E7418">
        <v>98260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43201</v>
      </c>
      <c r="L7418" t="s">
        <v>26</v>
      </c>
      <c r="N7418" t="s">
        <v>24</v>
      </c>
    </row>
    <row r="7419" spans="1:14" x14ac:dyDescent="0.25">
      <c r="A7419" t="s">
        <v>10463</v>
      </c>
      <c r="B7419" t="s">
        <v>7707</v>
      </c>
      <c r="C7419" t="s">
        <v>37</v>
      </c>
      <c r="D7419" t="s">
        <v>21</v>
      </c>
      <c r="E7419">
        <v>99337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43200</v>
      </c>
      <c r="L7419" t="s">
        <v>26</v>
      </c>
      <c r="N7419" t="s">
        <v>24</v>
      </c>
    </row>
    <row r="7420" spans="1:14" x14ac:dyDescent="0.25">
      <c r="A7420" t="s">
        <v>1090</v>
      </c>
      <c r="B7420" t="s">
        <v>1091</v>
      </c>
      <c r="C7420" t="s">
        <v>1015</v>
      </c>
      <c r="D7420" t="s">
        <v>21</v>
      </c>
      <c r="E7420">
        <v>99362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43200</v>
      </c>
      <c r="L7420" t="s">
        <v>26</v>
      </c>
      <c r="N7420" t="s">
        <v>24</v>
      </c>
    </row>
    <row r="7421" spans="1:14" x14ac:dyDescent="0.25">
      <c r="A7421" t="s">
        <v>1218</v>
      </c>
      <c r="B7421" t="s">
        <v>10464</v>
      </c>
      <c r="C7421" t="s">
        <v>227</v>
      </c>
      <c r="D7421" t="s">
        <v>21</v>
      </c>
      <c r="E7421">
        <v>98225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43200</v>
      </c>
      <c r="L7421" t="s">
        <v>26</v>
      </c>
      <c r="N7421" t="s">
        <v>24</v>
      </c>
    </row>
    <row r="7422" spans="1:14" x14ac:dyDescent="0.25">
      <c r="A7422" t="s">
        <v>5498</v>
      </c>
      <c r="B7422" t="s">
        <v>5499</v>
      </c>
      <c r="C7422" t="s">
        <v>5500</v>
      </c>
      <c r="D7422" t="s">
        <v>21</v>
      </c>
      <c r="E7422">
        <v>98371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43200</v>
      </c>
      <c r="L7422" t="s">
        <v>26</v>
      </c>
      <c r="N7422" t="s">
        <v>24</v>
      </c>
    </row>
    <row r="7423" spans="1:14" x14ac:dyDescent="0.25">
      <c r="A7423" t="s">
        <v>5766</v>
      </c>
      <c r="B7423" t="s">
        <v>5767</v>
      </c>
      <c r="C7423" t="s">
        <v>227</v>
      </c>
      <c r="D7423" t="s">
        <v>21</v>
      </c>
      <c r="E7423">
        <v>98226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43200</v>
      </c>
      <c r="L7423" t="s">
        <v>26</v>
      </c>
      <c r="N7423" t="s">
        <v>24</v>
      </c>
    </row>
    <row r="7424" spans="1:14" x14ac:dyDescent="0.25">
      <c r="A7424" t="s">
        <v>3954</v>
      </c>
      <c r="B7424" t="s">
        <v>3955</v>
      </c>
      <c r="C7424" t="s">
        <v>227</v>
      </c>
      <c r="D7424" t="s">
        <v>21</v>
      </c>
      <c r="E7424">
        <v>98225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43200</v>
      </c>
      <c r="L7424" t="s">
        <v>26</v>
      </c>
      <c r="N7424" t="s">
        <v>24</v>
      </c>
    </row>
    <row r="7425" spans="1:14" x14ac:dyDescent="0.25">
      <c r="A7425" t="s">
        <v>5770</v>
      </c>
      <c r="B7425" t="s">
        <v>5771</v>
      </c>
      <c r="C7425" t="s">
        <v>227</v>
      </c>
      <c r="D7425" t="s">
        <v>21</v>
      </c>
      <c r="E7425">
        <v>98225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43200</v>
      </c>
      <c r="L7425" t="s">
        <v>26</v>
      </c>
      <c r="N7425" t="s">
        <v>24</v>
      </c>
    </row>
    <row r="7426" spans="1:14" x14ac:dyDescent="0.25">
      <c r="A7426" t="s">
        <v>10465</v>
      </c>
      <c r="B7426" t="s">
        <v>3563</v>
      </c>
      <c r="C7426" t="s">
        <v>227</v>
      </c>
      <c r="D7426" t="s">
        <v>21</v>
      </c>
      <c r="E7426">
        <v>98225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43200</v>
      </c>
      <c r="L7426" t="s">
        <v>26</v>
      </c>
      <c r="N7426" t="s">
        <v>24</v>
      </c>
    </row>
    <row r="7427" spans="1:14" x14ac:dyDescent="0.25">
      <c r="A7427" t="s">
        <v>5517</v>
      </c>
      <c r="B7427" t="s">
        <v>5518</v>
      </c>
      <c r="C7427" t="s">
        <v>5500</v>
      </c>
      <c r="D7427" t="s">
        <v>21</v>
      </c>
      <c r="E7427">
        <v>98371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43200</v>
      </c>
      <c r="L7427" t="s">
        <v>26</v>
      </c>
      <c r="N7427" t="s">
        <v>24</v>
      </c>
    </row>
    <row r="7428" spans="1:14" x14ac:dyDescent="0.25">
      <c r="A7428" t="s">
        <v>111</v>
      </c>
      <c r="B7428" t="s">
        <v>1839</v>
      </c>
      <c r="C7428" t="s">
        <v>56</v>
      </c>
      <c r="D7428" t="s">
        <v>21</v>
      </c>
      <c r="E7428">
        <v>99352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43200</v>
      </c>
      <c r="L7428" t="s">
        <v>26</v>
      </c>
      <c r="N7428" t="s">
        <v>24</v>
      </c>
    </row>
    <row r="7429" spans="1:14" x14ac:dyDescent="0.25">
      <c r="A7429" t="s">
        <v>111</v>
      </c>
      <c r="B7429" t="s">
        <v>2176</v>
      </c>
      <c r="C7429" t="s">
        <v>227</v>
      </c>
      <c r="D7429" t="s">
        <v>21</v>
      </c>
      <c r="E7429">
        <v>98226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43200</v>
      </c>
      <c r="L7429" t="s">
        <v>26</v>
      </c>
      <c r="N7429" t="s">
        <v>24</v>
      </c>
    </row>
    <row r="7430" spans="1:14" x14ac:dyDescent="0.25">
      <c r="A7430">
        <v>76</v>
      </c>
      <c r="B7430" t="s">
        <v>4889</v>
      </c>
      <c r="C7430" t="s">
        <v>886</v>
      </c>
      <c r="D7430" t="s">
        <v>21</v>
      </c>
      <c r="E7430">
        <v>98223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43200</v>
      </c>
      <c r="L7430" t="s">
        <v>26</v>
      </c>
      <c r="N7430" t="s">
        <v>24</v>
      </c>
    </row>
    <row r="7431" spans="1:14" x14ac:dyDescent="0.25">
      <c r="A7431" t="s">
        <v>2856</v>
      </c>
      <c r="B7431" t="s">
        <v>2857</v>
      </c>
      <c r="C7431" t="s">
        <v>1101</v>
      </c>
      <c r="D7431" t="s">
        <v>21</v>
      </c>
      <c r="E7431">
        <v>98230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43200</v>
      </c>
      <c r="L7431" t="s">
        <v>26</v>
      </c>
      <c r="N7431" t="s">
        <v>24</v>
      </c>
    </row>
    <row r="7432" spans="1:14" x14ac:dyDescent="0.25">
      <c r="A7432" t="s">
        <v>2936</v>
      </c>
      <c r="B7432" t="s">
        <v>2937</v>
      </c>
      <c r="C7432" t="s">
        <v>227</v>
      </c>
      <c r="D7432" t="s">
        <v>21</v>
      </c>
      <c r="E7432">
        <v>98226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43200</v>
      </c>
      <c r="L7432" t="s">
        <v>26</v>
      </c>
      <c r="N7432" t="s">
        <v>24</v>
      </c>
    </row>
    <row r="7433" spans="1:14" x14ac:dyDescent="0.25">
      <c r="A7433" t="s">
        <v>1885</v>
      </c>
      <c r="B7433" t="s">
        <v>1886</v>
      </c>
      <c r="C7433" t="s">
        <v>1887</v>
      </c>
      <c r="D7433" t="s">
        <v>21</v>
      </c>
      <c r="E7433">
        <v>98856</v>
      </c>
      <c r="F7433" t="s">
        <v>23</v>
      </c>
      <c r="G7433" t="s">
        <v>23</v>
      </c>
      <c r="H7433" t="s">
        <v>24</v>
      </c>
      <c r="I7433" t="s">
        <v>24</v>
      </c>
      <c r="J7433" t="s">
        <v>25</v>
      </c>
      <c r="K7433" s="1">
        <v>43200</v>
      </c>
      <c r="L7433" t="s">
        <v>26</v>
      </c>
      <c r="N7433" t="s">
        <v>24</v>
      </c>
    </row>
    <row r="7434" spans="1:14" x14ac:dyDescent="0.25">
      <c r="A7434" t="s">
        <v>1232</v>
      </c>
      <c r="B7434" t="s">
        <v>1233</v>
      </c>
      <c r="C7434" t="s">
        <v>227</v>
      </c>
      <c r="D7434" t="s">
        <v>21</v>
      </c>
      <c r="E7434">
        <v>98225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43200</v>
      </c>
      <c r="L7434" t="s">
        <v>26</v>
      </c>
      <c r="N7434" t="s">
        <v>24</v>
      </c>
    </row>
    <row r="7435" spans="1:14" x14ac:dyDescent="0.25">
      <c r="A7435" t="s">
        <v>2696</v>
      </c>
      <c r="B7435" t="s">
        <v>10466</v>
      </c>
      <c r="C7435" t="s">
        <v>266</v>
      </c>
      <c r="D7435" t="s">
        <v>21</v>
      </c>
      <c r="E7435">
        <v>98001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43200</v>
      </c>
      <c r="L7435" t="s">
        <v>26</v>
      </c>
      <c r="N7435" t="s">
        <v>24</v>
      </c>
    </row>
    <row r="7436" spans="1:14" x14ac:dyDescent="0.25">
      <c r="A7436" t="s">
        <v>7879</v>
      </c>
      <c r="B7436" t="s">
        <v>7880</v>
      </c>
      <c r="C7436" t="s">
        <v>6970</v>
      </c>
      <c r="D7436" t="s">
        <v>21</v>
      </c>
      <c r="E7436">
        <v>98840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43200</v>
      </c>
      <c r="L7436" t="s">
        <v>26</v>
      </c>
      <c r="N7436" t="s">
        <v>24</v>
      </c>
    </row>
    <row r="7437" spans="1:14" x14ac:dyDescent="0.25">
      <c r="A7437" t="s">
        <v>242</v>
      </c>
      <c r="B7437" t="s">
        <v>1238</v>
      </c>
      <c r="C7437" t="s">
        <v>227</v>
      </c>
      <c r="D7437" t="s">
        <v>21</v>
      </c>
      <c r="E7437">
        <v>98227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43200</v>
      </c>
      <c r="L7437" t="s">
        <v>26</v>
      </c>
      <c r="N7437" t="s">
        <v>24</v>
      </c>
    </row>
    <row r="7438" spans="1:14" x14ac:dyDescent="0.25">
      <c r="A7438" t="s">
        <v>1173</v>
      </c>
      <c r="B7438" t="s">
        <v>1174</v>
      </c>
      <c r="C7438" t="s">
        <v>309</v>
      </c>
      <c r="D7438" t="s">
        <v>21</v>
      </c>
      <c r="E7438">
        <v>98020</v>
      </c>
      <c r="F7438" t="s">
        <v>23</v>
      </c>
      <c r="G7438" t="s">
        <v>23</v>
      </c>
      <c r="H7438" t="s">
        <v>24</v>
      </c>
      <c r="I7438" t="s">
        <v>24</v>
      </c>
      <c r="J7438" t="s">
        <v>25</v>
      </c>
      <c r="K7438" s="1">
        <v>43200</v>
      </c>
      <c r="L7438" t="s">
        <v>26</v>
      </c>
      <c r="N7438" t="s">
        <v>24</v>
      </c>
    </row>
    <row r="7439" spans="1:14" x14ac:dyDescent="0.25">
      <c r="A7439" t="s">
        <v>10467</v>
      </c>
      <c r="B7439" t="s">
        <v>10468</v>
      </c>
      <c r="C7439" t="s">
        <v>1331</v>
      </c>
      <c r="D7439" t="s">
        <v>21</v>
      </c>
      <c r="E7439">
        <v>98244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43200</v>
      </c>
      <c r="L7439" t="s">
        <v>26</v>
      </c>
      <c r="N7439" t="s">
        <v>24</v>
      </c>
    </row>
    <row r="7440" spans="1:14" x14ac:dyDescent="0.25">
      <c r="A7440" t="s">
        <v>10469</v>
      </c>
      <c r="B7440" t="s">
        <v>2860</v>
      </c>
      <c r="C7440" t="s">
        <v>1101</v>
      </c>
      <c r="D7440" t="s">
        <v>21</v>
      </c>
      <c r="E7440">
        <v>98230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43200</v>
      </c>
      <c r="L7440" t="s">
        <v>26</v>
      </c>
      <c r="N7440" t="s">
        <v>24</v>
      </c>
    </row>
    <row r="7441" spans="1:14" x14ac:dyDescent="0.25">
      <c r="A7441" t="s">
        <v>4323</v>
      </c>
      <c r="B7441" t="s">
        <v>4324</v>
      </c>
      <c r="C7441" t="s">
        <v>4317</v>
      </c>
      <c r="D7441" t="s">
        <v>21</v>
      </c>
      <c r="E7441">
        <v>99324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43200</v>
      </c>
      <c r="L7441" t="s">
        <v>26</v>
      </c>
      <c r="N7441" t="s">
        <v>24</v>
      </c>
    </row>
    <row r="7442" spans="1:14" x14ac:dyDescent="0.25">
      <c r="A7442" t="s">
        <v>1801</v>
      </c>
      <c r="B7442" t="s">
        <v>1802</v>
      </c>
      <c r="C7442" t="s">
        <v>1798</v>
      </c>
      <c r="D7442" t="s">
        <v>21</v>
      </c>
      <c r="E7442">
        <v>98841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43200</v>
      </c>
      <c r="L7442" t="s">
        <v>26</v>
      </c>
      <c r="N7442" t="s">
        <v>24</v>
      </c>
    </row>
    <row r="7443" spans="1:14" x14ac:dyDescent="0.25">
      <c r="A7443" t="s">
        <v>4068</v>
      </c>
      <c r="B7443" t="s">
        <v>4069</v>
      </c>
      <c r="C7443" t="s">
        <v>227</v>
      </c>
      <c r="D7443" t="s">
        <v>21</v>
      </c>
      <c r="E7443">
        <v>98225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43200</v>
      </c>
      <c r="L7443" t="s">
        <v>26</v>
      </c>
      <c r="N7443" t="s">
        <v>24</v>
      </c>
    </row>
    <row r="7444" spans="1:14" x14ac:dyDescent="0.25">
      <c r="A7444" t="s">
        <v>10470</v>
      </c>
      <c r="B7444" t="s">
        <v>2282</v>
      </c>
      <c r="C7444" t="s">
        <v>227</v>
      </c>
      <c r="D7444" t="s">
        <v>21</v>
      </c>
      <c r="E7444">
        <v>98226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43200</v>
      </c>
      <c r="L7444" t="s">
        <v>26</v>
      </c>
      <c r="N7444" t="s">
        <v>24</v>
      </c>
    </row>
    <row r="7445" spans="1:14" x14ac:dyDescent="0.25">
      <c r="A7445" t="s">
        <v>5843</v>
      </c>
      <c r="B7445" t="s">
        <v>5844</v>
      </c>
      <c r="C7445" t="s">
        <v>215</v>
      </c>
      <c r="D7445" t="s">
        <v>21</v>
      </c>
      <c r="E7445">
        <v>98023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43200</v>
      </c>
      <c r="L7445" t="s">
        <v>26</v>
      </c>
      <c r="N7445" t="s">
        <v>24</v>
      </c>
    </row>
    <row r="7446" spans="1:14" x14ac:dyDescent="0.25">
      <c r="A7446" t="s">
        <v>3570</v>
      </c>
      <c r="B7446" t="s">
        <v>3571</v>
      </c>
      <c r="C7446" t="s">
        <v>3572</v>
      </c>
      <c r="D7446" t="s">
        <v>21</v>
      </c>
      <c r="E7446">
        <v>98247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43200</v>
      </c>
      <c r="L7446" t="s">
        <v>26</v>
      </c>
      <c r="N7446" t="s">
        <v>24</v>
      </c>
    </row>
    <row r="7447" spans="1:14" x14ac:dyDescent="0.25">
      <c r="A7447" t="s">
        <v>7881</v>
      </c>
      <c r="B7447" t="s">
        <v>7882</v>
      </c>
      <c r="C7447" t="s">
        <v>3851</v>
      </c>
      <c r="D7447" t="s">
        <v>21</v>
      </c>
      <c r="E7447">
        <v>98862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43200</v>
      </c>
      <c r="L7447" t="s">
        <v>26</v>
      </c>
      <c r="N7447" t="s">
        <v>24</v>
      </c>
    </row>
    <row r="7448" spans="1:14" x14ac:dyDescent="0.25">
      <c r="A7448" t="s">
        <v>3697</v>
      </c>
      <c r="B7448" t="s">
        <v>3698</v>
      </c>
      <c r="C7448" t="s">
        <v>132</v>
      </c>
      <c r="D7448" t="s">
        <v>21</v>
      </c>
      <c r="E7448">
        <v>99301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43200</v>
      </c>
      <c r="L7448" t="s">
        <v>26</v>
      </c>
      <c r="N7448" t="s">
        <v>24</v>
      </c>
    </row>
    <row r="7449" spans="1:14" x14ac:dyDescent="0.25">
      <c r="A7449" t="s">
        <v>7400</v>
      </c>
      <c r="B7449" t="s">
        <v>7401</v>
      </c>
      <c r="C7449" t="s">
        <v>632</v>
      </c>
      <c r="D7449" t="s">
        <v>21</v>
      </c>
      <c r="E7449">
        <v>98037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43200</v>
      </c>
      <c r="L7449" t="s">
        <v>26</v>
      </c>
      <c r="N7449" t="s">
        <v>24</v>
      </c>
    </row>
    <row r="7450" spans="1:14" x14ac:dyDescent="0.25">
      <c r="A7450" t="s">
        <v>3225</v>
      </c>
      <c r="B7450" t="s">
        <v>3226</v>
      </c>
      <c r="C7450" t="s">
        <v>29</v>
      </c>
      <c r="D7450" t="s">
        <v>21</v>
      </c>
      <c r="E7450">
        <v>98801</v>
      </c>
      <c r="F7450" t="s">
        <v>23</v>
      </c>
      <c r="G7450" t="s">
        <v>23</v>
      </c>
      <c r="H7450" t="s">
        <v>24</v>
      </c>
      <c r="I7450" t="s">
        <v>24</v>
      </c>
      <c r="J7450" t="s">
        <v>25</v>
      </c>
      <c r="K7450" s="1">
        <v>43200</v>
      </c>
      <c r="L7450" t="s">
        <v>26</v>
      </c>
      <c r="N7450" t="s">
        <v>24</v>
      </c>
    </row>
    <row r="7451" spans="1:14" x14ac:dyDescent="0.25">
      <c r="A7451" t="s">
        <v>5900</v>
      </c>
      <c r="B7451" t="s">
        <v>5901</v>
      </c>
      <c r="C7451" t="s">
        <v>657</v>
      </c>
      <c r="D7451" t="s">
        <v>21</v>
      </c>
      <c r="E7451">
        <v>98277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43199</v>
      </c>
      <c r="L7451" t="s">
        <v>26</v>
      </c>
      <c r="N7451" t="s">
        <v>24</v>
      </c>
    </row>
    <row r="7452" spans="1:14" x14ac:dyDescent="0.25">
      <c r="A7452" t="s">
        <v>4111</v>
      </c>
      <c r="B7452" t="s">
        <v>4112</v>
      </c>
      <c r="C7452" t="s">
        <v>56</v>
      </c>
      <c r="D7452" t="s">
        <v>21</v>
      </c>
      <c r="E7452">
        <v>99352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43199</v>
      </c>
      <c r="L7452" t="s">
        <v>26</v>
      </c>
      <c r="N7452" t="s">
        <v>24</v>
      </c>
    </row>
    <row r="7453" spans="1:14" x14ac:dyDescent="0.25">
      <c r="A7453" t="s">
        <v>7687</v>
      </c>
      <c r="B7453" t="s">
        <v>7688</v>
      </c>
      <c r="C7453" t="s">
        <v>555</v>
      </c>
      <c r="D7453" t="s">
        <v>21</v>
      </c>
      <c r="E7453">
        <v>98053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43199</v>
      </c>
      <c r="L7453" t="s">
        <v>26</v>
      </c>
      <c r="N7453" t="s">
        <v>24</v>
      </c>
    </row>
    <row r="7454" spans="1:14" x14ac:dyDescent="0.25">
      <c r="A7454" t="s">
        <v>4827</v>
      </c>
      <c r="B7454" t="s">
        <v>4828</v>
      </c>
      <c r="C7454" t="s">
        <v>56</v>
      </c>
      <c r="D7454" t="s">
        <v>21</v>
      </c>
      <c r="E7454">
        <v>99352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43199</v>
      </c>
      <c r="L7454" t="s">
        <v>26</v>
      </c>
      <c r="N7454" t="s">
        <v>24</v>
      </c>
    </row>
    <row r="7455" spans="1:14" x14ac:dyDescent="0.25">
      <c r="A7455" t="s">
        <v>10471</v>
      </c>
      <c r="B7455" t="s">
        <v>10472</v>
      </c>
      <c r="C7455" t="s">
        <v>165</v>
      </c>
      <c r="D7455" t="s">
        <v>21</v>
      </c>
      <c r="E7455">
        <v>98374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43199</v>
      </c>
      <c r="L7455" t="s">
        <v>26</v>
      </c>
      <c r="N7455" t="s">
        <v>24</v>
      </c>
    </row>
    <row r="7456" spans="1:14" x14ac:dyDescent="0.25">
      <c r="A7456" t="s">
        <v>10473</v>
      </c>
      <c r="B7456" t="s">
        <v>9745</v>
      </c>
      <c r="C7456" t="s">
        <v>266</v>
      </c>
      <c r="D7456" t="s">
        <v>21</v>
      </c>
      <c r="E7456">
        <v>98002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43199</v>
      </c>
      <c r="L7456" t="s">
        <v>26</v>
      </c>
      <c r="N7456" t="s">
        <v>24</v>
      </c>
    </row>
    <row r="7457" spans="1:14" x14ac:dyDescent="0.25">
      <c r="A7457" t="s">
        <v>1847</v>
      </c>
      <c r="B7457" t="s">
        <v>3417</v>
      </c>
      <c r="C7457" t="s">
        <v>165</v>
      </c>
      <c r="D7457" t="s">
        <v>21</v>
      </c>
      <c r="E7457">
        <v>98373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43199</v>
      </c>
      <c r="L7457" t="s">
        <v>26</v>
      </c>
      <c r="N7457" t="s">
        <v>24</v>
      </c>
    </row>
    <row r="7458" spans="1:14" x14ac:dyDescent="0.25">
      <c r="A7458" t="s">
        <v>10474</v>
      </c>
      <c r="B7458" t="s">
        <v>5686</v>
      </c>
      <c r="C7458" t="s">
        <v>3173</v>
      </c>
      <c r="D7458" t="s">
        <v>21</v>
      </c>
      <c r="E7458">
        <v>98282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43199</v>
      </c>
      <c r="L7458" t="s">
        <v>26</v>
      </c>
      <c r="N7458" t="s">
        <v>24</v>
      </c>
    </row>
    <row r="7459" spans="1:14" x14ac:dyDescent="0.25">
      <c r="A7459" t="s">
        <v>6395</v>
      </c>
      <c r="B7459" t="s">
        <v>6396</v>
      </c>
      <c r="C7459" t="s">
        <v>142</v>
      </c>
      <c r="D7459" t="s">
        <v>21</v>
      </c>
      <c r="E7459">
        <v>98901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43199</v>
      </c>
      <c r="L7459" t="s">
        <v>26</v>
      </c>
      <c r="N7459" t="s">
        <v>24</v>
      </c>
    </row>
    <row r="7460" spans="1:14" x14ac:dyDescent="0.25">
      <c r="A7460" t="s">
        <v>477</v>
      </c>
      <c r="B7460" t="s">
        <v>478</v>
      </c>
      <c r="C7460" t="s">
        <v>473</v>
      </c>
      <c r="D7460" t="s">
        <v>21</v>
      </c>
      <c r="E7460">
        <v>98937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43199</v>
      </c>
      <c r="L7460" t="s">
        <v>26</v>
      </c>
      <c r="N7460" t="s">
        <v>24</v>
      </c>
    </row>
    <row r="7461" spans="1:14" x14ac:dyDescent="0.25">
      <c r="A7461" t="s">
        <v>291</v>
      </c>
      <c r="B7461" t="s">
        <v>5921</v>
      </c>
      <c r="C7461" t="s">
        <v>657</v>
      </c>
      <c r="D7461" t="s">
        <v>21</v>
      </c>
      <c r="E7461">
        <v>98277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43199</v>
      </c>
      <c r="L7461" t="s">
        <v>26</v>
      </c>
      <c r="N7461" t="s">
        <v>24</v>
      </c>
    </row>
    <row r="7462" spans="1:14" x14ac:dyDescent="0.25">
      <c r="A7462" t="s">
        <v>1117</v>
      </c>
      <c r="B7462" t="s">
        <v>6422</v>
      </c>
      <c r="C7462" t="s">
        <v>142</v>
      </c>
      <c r="D7462" t="s">
        <v>21</v>
      </c>
      <c r="E7462">
        <v>98903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43199</v>
      </c>
      <c r="L7462" t="s">
        <v>26</v>
      </c>
      <c r="N7462" t="s">
        <v>24</v>
      </c>
    </row>
    <row r="7463" spans="1:14" x14ac:dyDescent="0.25">
      <c r="A7463" t="s">
        <v>994</v>
      </c>
      <c r="B7463" t="s">
        <v>7257</v>
      </c>
      <c r="C7463" t="s">
        <v>142</v>
      </c>
      <c r="D7463" t="s">
        <v>21</v>
      </c>
      <c r="E7463">
        <v>98901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43198</v>
      </c>
      <c r="L7463" t="s">
        <v>26</v>
      </c>
      <c r="N7463" t="s">
        <v>24</v>
      </c>
    </row>
    <row r="7464" spans="1:14" x14ac:dyDescent="0.25">
      <c r="A7464" t="s">
        <v>7278</v>
      </c>
      <c r="B7464" t="s">
        <v>7279</v>
      </c>
      <c r="C7464" t="s">
        <v>142</v>
      </c>
      <c r="D7464" t="s">
        <v>21</v>
      </c>
      <c r="E7464">
        <v>98901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43198</v>
      </c>
      <c r="L7464" t="s">
        <v>26</v>
      </c>
      <c r="N7464" t="s">
        <v>24</v>
      </c>
    </row>
    <row r="7465" spans="1:14" x14ac:dyDescent="0.25">
      <c r="A7465" t="s">
        <v>8351</v>
      </c>
      <c r="B7465" t="s">
        <v>8352</v>
      </c>
      <c r="C7465" t="s">
        <v>84</v>
      </c>
      <c r="D7465" t="s">
        <v>21</v>
      </c>
      <c r="E7465">
        <v>98926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43198</v>
      </c>
      <c r="L7465" t="s">
        <v>26</v>
      </c>
      <c r="N7465" t="s">
        <v>24</v>
      </c>
    </row>
    <row r="7466" spans="1:14" x14ac:dyDescent="0.25">
      <c r="A7466" t="s">
        <v>5069</v>
      </c>
      <c r="B7466" t="s">
        <v>5070</v>
      </c>
      <c r="C7466" t="s">
        <v>266</v>
      </c>
      <c r="D7466" t="s">
        <v>21</v>
      </c>
      <c r="E7466">
        <v>98002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43197</v>
      </c>
      <c r="L7466" t="s">
        <v>26</v>
      </c>
      <c r="N7466" t="s">
        <v>24</v>
      </c>
    </row>
    <row r="7467" spans="1:14" x14ac:dyDescent="0.25">
      <c r="A7467" t="s">
        <v>7201</v>
      </c>
      <c r="B7467" t="s">
        <v>7202</v>
      </c>
      <c r="C7467" t="s">
        <v>529</v>
      </c>
      <c r="D7467" t="s">
        <v>21</v>
      </c>
      <c r="E7467">
        <v>98033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43196</v>
      </c>
      <c r="L7467" t="s">
        <v>26</v>
      </c>
      <c r="N7467" t="s">
        <v>24</v>
      </c>
    </row>
    <row r="7468" spans="1:14" x14ac:dyDescent="0.25">
      <c r="A7468" t="s">
        <v>6851</v>
      </c>
      <c r="B7468" t="s">
        <v>6852</v>
      </c>
      <c r="C7468" t="s">
        <v>266</v>
      </c>
      <c r="D7468" t="s">
        <v>21</v>
      </c>
      <c r="E7468">
        <v>98002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43196</v>
      </c>
      <c r="L7468" t="s">
        <v>26</v>
      </c>
      <c r="N7468" t="s">
        <v>24</v>
      </c>
    </row>
    <row r="7469" spans="1:14" x14ac:dyDescent="0.25">
      <c r="A7469" t="s">
        <v>5164</v>
      </c>
      <c r="B7469" t="s">
        <v>5165</v>
      </c>
      <c r="C7469" t="s">
        <v>454</v>
      </c>
      <c r="D7469" t="s">
        <v>21</v>
      </c>
      <c r="E7469">
        <v>98006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43196</v>
      </c>
      <c r="L7469" t="s">
        <v>26</v>
      </c>
      <c r="N7469" t="s">
        <v>24</v>
      </c>
    </row>
    <row r="7470" spans="1:14" x14ac:dyDescent="0.25">
      <c r="A7470" t="s">
        <v>503</v>
      </c>
      <c r="B7470" t="s">
        <v>7078</v>
      </c>
      <c r="C7470" t="s">
        <v>115</v>
      </c>
      <c r="D7470" t="s">
        <v>21</v>
      </c>
      <c r="E7470">
        <v>98532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43196</v>
      </c>
      <c r="L7470" t="s">
        <v>26</v>
      </c>
      <c r="N7470" t="s">
        <v>24</v>
      </c>
    </row>
    <row r="7471" spans="1:14" x14ac:dyDescent="0.25">
      <c r="A7471" t="s">
        <v>503</v>
      </c>
      <c r="B7471" t="s">
        <v>10475</v>
      </c>
      <c r="C7471" t="s">
        <v>529</v>
      </c>
      <c r="D7471" t="s">
        <v>21</v>
      </c>
      <c r="E7471">
        <v>98033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43196</v>
      </c>
      <c r="L7471" t="s">
        <v>26</v>
      </c>
      <c r="N7471" t="s">
        <v>24</v>
      </c>
    </row>
    <row r="7472" spans="1:14" x14ac:dyDescent="0.25">
      <c r="A7472">
        <v>76</v>
      </c>
      <c r="B7472" t="s">
        <v>7077</v>
      </c>
      <c r="C7472" t="s">
        <v>115</v>
      </c>
      <c r="D7472" t="s">
        <v>21</v>
      </c>
      <c r="E7472">
        <v>98532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43196</v>
      </c>
      <c r="L7472" t="s">
        <v>26</v>
      </c>
      <c r="N7472" t="s">
        <v>24</v>
      </c>
    </row>
    <row r="7473" spans="1:14" x14ac:dyDescent="0.25">
      <c r="A7473" t="s">
        <v>503</v>
      </c>
      <c r="B7473" t="s">
        <v>6582</v>
      </c>
      <c r="C7473" t="s">
        <v>266</v>
      </c>
      <c r="D7473" t="s">
        <v>21</v>
      </c>
      <c r="E7473">
        <v>98002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43196</v>
      </c>
      <c r="L7473" t="s">
        <v>26</v>
      </c>
      <c r="N7473" t="s">
        <v>24</v>
      </c>
    </row>
    <row r="7474" spans="1:14" x14ac:dyDescent="0.25">
      <c r="A7474" t="s">
        <v>8284</v>
      </c>
      <c r="B7474" t="s">
        <v>8285</v>
      </c>
      <c r="C7474" t="s">
        <v>539</v>
      </c>
      <c r="D7474" t="s">
        <v>21</v>
      </c>
      <c r="E7474">
        <v>98592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43196</v>
      </c>
      <c r="L7474" t="s">
        <v>26</v>
      </c>
      <c r="N7474" t="s">
        <v>24</v>
      </c>
    </row>
    <row r="7475" spans="1:14" x14ac:dyDescent="0.25">
      <c r="A7475" t="s">
        <v>994</v>
      </c>
      <c r="B7475" t="s">
        <v>6933</v>
      </c>
      <c r="C7475" t="s">
        <v>529</v>
      </c>
      <c r="D7475" t="s">
        <v>21</v>
      </c>
      <c r="E7475">
        <v>98034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43196</v>
      </c>
      <c r="L7475" t="s">
        <v>26</v>
      </c>
      <c r="N7475" t="s">
        <v>24</v>
      </c>
    </row>
    <row r="7476" spans="1:14" x14ac:dyDescent="0.25">
      <c r="A7476" t="s">
        <v>316</v>
      </c>
      <c r="B7476" t="s">
        <v>6872</v>
      </c>
      <c r="C7476" t="s">
        <v>266</v>
      </c>
      <c r="D7476" t="s">
        <v>21</v>
      </c>
      <c r="E7476">
        <v>98002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43196</v>
      </c>
      <c r="L7476" t="s">
        <v>26</v>
      </c>
      <c r="N7476" t="s">
        <v>24</v>
      </c>
    </row>
    <row r="7477" spans="1:14" x14ac:dyDescent="0.25">
      <c r="A7477" t="s">
        <v>7219</v>
      </c>
      <c r="B7477" t="s">
        <v>7220</v>
      </c>
      <c r="C7477" t="s">
        <v>529</v>
      </c>
      <c r="D7477" t="s">
        <v>21</v>
      </c>
      <c r="E7477">
        <v>98033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43196</v>
      </c>
      <c r="L7477" t="s">
        <v>26</v>
      </c>
      <c r="N7477" t="s">
        <v>24</v>
      </c>
    </row>
    <row r="7478" spans="1:14" x14ac:dyDescent="0.25">
      <c r="A7478" t="s">
        <v>818</v>
      </c>
      <c r="B7478" t="s">
        <v>6873</v>
      </c>
      <c r="C7478" t="s">
        <v>266</v>
      </c>
      <c r="D7478" t="s">
        <v>21</v>
      </c>
      <c r="E7478">
        <v>98002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43196</v>
      </c>
      <c r="L7478" t="s">
        <v>26</v>
      </c>
      <c r="N7478" t="s">
        <v>24</v>
      </c>
    </row>
    <row r="7479" spans="1:14" x14ac:dyDescent="0.25">
      <c r="A7479" t="s">
        <v>583</v>
      </c>
      <c r="B7479" t="s">
        <v>4776</v>
      </c>
      <c r="C7479" t="s">
        <v>454</v>
      </c>
      <c r="D7479" t="s">
        <v>21</v>
      </c>
      <c r="E7479">
        <v>98004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43196</v>
      </c>
      <c r="L7479" t="s">
        <v>26</v>
      </c>
      <c r="N7479" t="s">
        <v>24</v>
      </c>
    </row>
    <row r="7480" spans="1:14" x14ac:dyDescent="0.25">
      <c r="A7480" t="s">
        <v>7674</v>
      </c>
      <c r="B7480" t="s">
        <v>7675</v>
      </c>
      <c r="C7480" t="s">
        <v>7676</v>
      </c>
      <c r="D7480" t="s">
        <v>21</v>
      </c>
      <c r="E7480">
        <v>98572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43196</v>
      </c>
      <c r="L7480" t="s">
        <v>26</v>
      </c>
      <c r="N7480" t="s">
        <v>24</v>
      </c>
    </row>
    <row r="7481" spans="1:14" x14ac:dyDescent="0.25">
      <c r="A7481" t="s">
        <v>5067</v>
      </c>
      <c r="B7481" t="s">
        <v>5068</v>
      </c>
      <c r="C7481" t="s">
        <v>266</v>
      </c>
      <c r="D7481" t="s">
        <v>21</v>
      </c>
      <c r="E7481">
        <v>98092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43196</v>
      </c>
      <c r="L7481" t="s">
        <v>26</v>
      </c>
      <c r="N7481" t="s">
        <v>24</v>
      </c>
    </row>
    <row r="7482" spans="1:14" x14ac:dyDescent="0.25">
      <c r="A7482" t="s">
        <v>6342</v>
      </c>
      <c r="B7482" t="s">
        <v>6343</v>
      </c>
      <c r="C7482" t="s">
        <v>266</v>
      </c>
      <c r="D7482" t="s">
        <v>21</v>
      </c>
      <c r="E7482">
        <v>98002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43196</v>
      </c>
      <c r="L7482" t="s">
        <v>26</v>
      </c>
      <c r="N7482" t="s">
        <v>24</v>
      </c>
    </row>
    <row r="7483" spans="1:14" x14ac:dyDescent="0.25">
      <c r="A7483" t="s">
        <v>194</v>
      </c>
      <c r="B7483" t="s">
        <v>7090</v>
      </c>
      <c r="C7483" t="s">
        <v>1018</v>
      </c>
      <c r="D7483" t="s">
        <v>21</v>
      </c>
      <c r="E7483">
        <v>98531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43196</v>
      </c>
      <c r="L7483" t="s">
        <v>26</v>
      </c>
      <c r="N7483" t="s">
        <v>24</v>
      </c>
    </row>
    <row r="7484" spans="1:14" x14ac:dyDescent="0.25">
      <c r="A7484" t="s">
        <v>479</v>
      </c>
      <c r="B7484" t="s">
        <v>4778</v>
      </c>
      <c r="C7484" t="s">
        <v>454</v>
      </c>
      <c r="D7484" t="s">
        <v>21</v>
      </c>
      <c r="E7484">
        <v>98005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43196</v>
      </c>
      <c r="L7484" t="s">
        <v>26</v>
      </c>
      <c r="N7484" t="s">
        <v>24</v>
      </c>
    </row>
    <row r="7485" spans="1:14" x14ac:dyDescent="0.25">
      <c r="A7485" t="s">
        <v>4950</v>
      </c>
      <c r="B7485" t="s">
        <v>4951</v>
      </c>
      <c r="C7485" t="s">
        <v>266</v>
      </c>
      <c r="D7485" t="s">
        <v>21</v>
      </c>
      <c r="E7485">
        <v>98092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43196</v>
      </c>
      <c r="L7485" t="s">
        <v>26</v>
      </c>
      <c r="N7485" t="s">
        <v>24</v>
      </c>
    </row>
    <row r="7486" spans="1:14" x14ac:dyDescent="0.25">
      <c r="A7486" t="s">
        <v>4779</v>
      </c>
      <c r="B7486" t="s">
        <v>4780</v>
      </c>
      <c r="C7486" t="s">
        <v>454</v>
      </c>
      <c r="D7486" t="s">
        <v>21</v>
      </c>
      <c r="E7486">
        <v>98004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43196</v>
      </c>
      <c r="L7486" t="s">
        <v>26</v>
      </c>
      <c r="N7486" t="s">
        <v>24</v>
      </c>
    </row>
    <row r="7487" spans="1:14" x14ac:dyDescent="0.25">
      <c r="A7487" t="s">
        <v>7457</v>
      </c>
      <c r="B7487" t="s">
        <v>7458</v>
      </c>
      <c r="C7487" t="s">
        <v>407</v>
      </c>
      <c r="D7487" t="s">
        <v>21</v>
      </c>
      <c r="E7487">
        <v>98604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43196</v>
      </c>
      <c r="L7487" t="s">
        <v>26</v>
      </c>
      <c r="N7487" t="s">
        <v>24</v>
      </c>
    </row>
    <row r="7488" spans="1:14" x14ac:dyDescent="0.25">
      <c r="A7488" t="s">
        <v>3322</v>
      </c>
      <c r="B7488" t="s">
        <v>7101</v>
      </c>
      <c r="C7488" t="s">
        <v>115</v>
      </c>
      <c r="D7488" t="s">
        <v>21</v>
      </c>
      <c r="E7488">
        <v>98532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43196</v>
      </c>
      <c r="L7488" t="s">
        <v>26</v>
      </c>
      <c r="N7488" t="s">
        <v>24</v>
      </c>
    </row>
    <row r="7489" spans="1:14" x14ac:dyDescent="0.25">
      <c r="A7489" t="s">
        <v>10476</v>
      </c>
      <c r="B7489" t="s">
        <v>3765</v>
      </c>
      <c r="C7489" t="s">
        <v>1270</v>
      </c>
      <c r="D7489" t="s">
        <v>21</v>
      </c>
      <c r="E7489">
        <v>98012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43195</v>
      </c>
      <c r="L7489" t="s">
        <v>26</v>
      </c>
      <c r="N7489" t="s">
        <v>24</v>
      </c>
    </row>
    <row r="7490" spans="1:14" x14ac:dyDescent="0.25">
      <c r="A7490" t="s">
        <v>4457</v>
      </c>
      <c r="B7490" t="s">
        <v>4458</v>
      </c>
      <c r="C7490" t="s">
        <v>1270</v>
      </c>
      <c r="D7490" t="s">
        <v>21</v>
      </c>
      <c r="E7490">
        <v>98012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43195</v>
      </c>
      <c r="L7490" t="s">
        <v>26</v>
      </c>
      <c r="N7490" t="s">
        <v>24</v>
      </c>
    </row>
    <row r="7491" spans="1:14" x14ac:dyDescent="0.25">
      <c r="A7491" t="s">
        <v>7207</v>
      </c>
      <c r="B7491" t="s">
        <v>7208</v>
      </c>
      <c r="C7491" t="s">
        <v>529</v>
      </c>
      <c r="D7491" t="s">
        <v>21</v>
      </c>
      <c r="E7491">
        <v>98034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43195</v>
      </c>
      <c r="L7491" t="s">
        <v>26</v>
      </c>
      <c r="N7491" t="s">
        <v>24</v>
      </c>
    </row>
    <row r="7492" spans="1:14" x14ac:dyDescent="0.25">
      <c r="A7492" t="s">
        <v>4459</v>
      </c>
      <c r="B7492" t="s">
        <v>4460</v>
      </c>
      <c r="C7492" t="s">
        <v>1270</v>
      </c>
      <c r="D7492" t="s">
        <v>21</v>
      </c>
      <c r="E7492">
        <v>98011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43195</v>
      </c>
      <c r="L7492" t="s">
        <v>26</v>
      </c>
      <c r="N7492" t="s">
        <v>24</v>
      </c>
    </row>
    <row r="7493" spans="1:14" x14ac:dyDescent="0.25">
      <c r="A7493" t="s">
        <v>10477</v>
      </c>
      <c r="B7493" t="s">
        <v>10478</v>
      </c>
      <c r="C7493" t="s">
        <v>443</v>
      </c>
      <c r="D7493" t="s">
        <v>21</v>
      </c>
      <c r="E7493">
        <v>98058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43195</v>
      </c>
      <c r="L7493" t="s">
        <v>26</v>
      </c>
      <c r="N7493" t="s">
        <v>24</v>
      </c>
    </row>
    <row r="7494" spans="1:14" x14ac:dyDescent="0.25">
      <c r="A7494" t="s">
        <v>10479</v>
      </c>
      <c r="B7494" t="s">
        <v>10480</v>
      </c>
      <c r="C7494" t="s">
        <v>34</v>
      </c>
      <c r="D7494" t="s">
        <v>21</v>
      </c>
      <c r="E7494">
        <v>98661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43195</v>
      </c>
      <c r="L7494" t="s">
        <v>26</v>
      </c>
      <c r="N7494" t="s">
        <v>24</v>
      </c>
    </row>
    <row r="7495" spans="1:14" x14ac:dyDescent="0.25">
      <c r="A7495" t="s">
        <v>10481</v>
      </c>
      <c r="B7495" t="s">
        <v>4445</v>
      </c>
      <c r="C7495" t="s">
        <v>1270</v>
      </c>
      <c r="D7495" t="s">
        <v>21</v>
      </c>
      <c r="E7495">
        <v>98011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43195</v>
      </c>
      <c r="L7495" t="s">
        <v>26</v>
      </c>
      <c r="N7495" t="s">
        <v>24</v>
      </c>
    </row>
    <row r="7496" spans="1:14" x14ac:dyDescent="0.25">
      <c r="A7496" t="s">
        <v>1850</v>
      </c>
      <c r="B7496" t="s">
        <v>1851</v>
      </c>
      <c r="C7496" t="s">
        <v>443</v>
      </c>
      <c r="D7496" t="s">
        <v>21</v>
      </c>
      <c r="E7496">
        <v>98058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43195</v>
      </c>
      <c r="L7496" t="s">
        <v>26</v>
      </c>
      <c r="N7496" t="s">
        <v>24</v>
      </c>
    </row>
    <row r="7497" spans="1:14" x14ac:dyDescent="0.25">
      <c r="A7497" t="s">
        <v>5871</v>
      </c>
      <c r="B7497" t="s">
        <v>5872</v>
      </c>
      <c r="C7497" t="s">
        <v>548</v>
      </c>
      <c r="D7497" t="s">
        <v>21</v>
      </c>
      <c r="E7497">
        <v>98584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43195</v>
      </c>
      <c r="L7497" t="s">
        <v>26</v>
      </c>
      <c r="N7497" t="s">
        <v>24</v>
      </c>
    </row>
    <row r="7498" spans="1:14" x14ac:dyDescent="0.25">
      <c r="A7498" t="s">
        <v>583</v>
      </c>
      <c r="B7498" t="s">
        <v>3776</v>
      </c>
      <c r="C7498" t="s">
        <v>443</v>
      </c>
      <c r="D7498" t="s">
        <v>21</v>
      </c>
      <c r="E7498">
        <v>98058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43195</v>
      </c>
      <c r="L7498" t="s">
        <v>26</v>
      </c>
      <c r="N7498" t="s">
        <v>24</v>
      </c>
    </row>
    <row r="7499" spans="1:14" x14ac:dyDescent="0.25">
      <c r="A7499" t="s">
        <v>5413</v>
      </c>
      <c r="B7499" t="s">
        <v>5414</v>
      </c>
      <c r="C7499" t="s">
        <v>443</v>
      </c>
      <c r="D7499" t="s">
        <v>21</v>
      </c>
      <c r="E7499">
        <v>98055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43195</v>
      </c>
      <c r="L7499" t="s">
        <v>26</v>
      </c>
      <c r="N7499" t="s">
        <v>24</v>
      </c>
    </row>
    <row r="7500" spans="1:14" x14ac:dyDescent="0.25">
      <c r="A7500" t="s">
        <v>1358</v>
      </c>
      <c r="B7500" t="s">
        <v>1359</v>
      </c>
      <c r="C7500" t="s">
        <v>443</v>
      </c>
      <c r="D7500" t="s">
        <v>21</v>
      </c>
      <c r="E7500">
        <v>98058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43195</v>
      </c>
      <c r="L7500" t="s">
        <v>26</v>
      </c>
      <c r="N7500" t="s">
        <v>24</v>
      </c>
    </row>
    <row r="7501" spans="1:14" x14ac:dyDescent="0.25">
      <c r="A7501" t="s">
        <v>10482</v>
      </c>
      <c r="B7501" t="s">
        <v>10483</v>
      </c>
      <c r="C7501" t="s">
        <v>34</v>
      </c>
      <c r="D7501" t="s">
        <v>21</v>
      </c>
      <c r="E7501">
        <v>98665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43195</v>
      </c>
      <c r="L7501" t="s">
        <v>26</v>
      </c>
      <c r="N7501" t="s">
        <v>24</v>
      </c>
    </row>
    <row r="7502" spans="1:14" x14ac:dyDescent="0.25">
      <c r="A7502" t="s">
        <v>10484</v>
      </c>
      <c r="B7502" t="s">
        <v>1860</v>
      </c>
      <c r="C7502" t="s">
        <v>1861</v>
      </c>
      <c r="D7502" t="s">
        <v>21</v>
      </c>
      <c r="E7502">
        <v>98331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43195</v>
      </c>
      <c r="L7502" t="s">
        <v>26</v>
      </c>
      <c r="N7502" t="s">
        <v>24</v>
      </c>
    </row>
    <row r="7503" spans="1:14" x14ac:dyDescent="0.25">
      <c r="A7503" t="s">
        <v>8293</v>
      </c>
      <c r="B7503" t="s">
        <v>8294</v>
      </c>
      <c r="C7503" t="s">
        <v>722</v>
      </c>
      <c r="D7503" t="s">
        <v>21</v>
      </c>
      <c r="E7503">
        <v>98047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43195</v>
      </c>
      <c r="L7503" t="s">
        <v>26</v>
      </c>
      <c r="N7503" t="s">
        <v>24</v>
      </c>
    </row>
    <row r="7504" spans="1:14" x14ac:dyDescent="0.25">
      <c r="A7504" t="s">
        <v>8627</v>
      </c>
      <c r="B7504" t="s">
        <v>8628</v>
      </c>
      <c r="C7504" t="s">
        <v>8629</v>
      </c>
      <c r="D7504" t="s">
        <v>21</v>
      </c>
      <c r="E7504">
        <v>98381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43195</v>
      </c>
      <c r="L7504" t="s">
        <v>26</v>
      </c>
      <c r="N7504" t="s">
        <v>24</v>
      </c>
    </row>
    <row r="7505" spans="1:14" x14ac:dyDescent="0.25">
      <c r="A7505" t="s">
        <v>7145</v>
      </c>
      <c r="B7505" t="s">
        <v>7146</v>
      </c>
      <c r="C7505" t="s">
        <v>687</v>
      </c>
      <c r="D7505" t="s">
        <v>21</v>
      </c>
      <c r="E7505">
        <v>98382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43195</v>
      </c>
      <c r="L7505" t="s">
        <v>26</v>
      </c>
      <c r="N7505" t="s">
        <v>24</v>
      </c>
    </row>
    <row r="7506" spans="1:14" x14ac:dyDescent="0.25">
      <c r="A7506" t="s">
        <v>2912</v>
      </c>
      <c r="B7506" t="s">
        <v>10485</v>
      </c>
      <c r="C7506" t="s">
        <v>34</v>
      </c>
      <c r="D7506" t="s">
        <v>21</v>
      </c>
      <c r="E7506">
        <v>98661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43195</v>
      </c>
      <c r="L7506" t="s">
        <v>26</v>
      </c>
      <c r="N7506" t="s">
        <v>24</v>
      </c>
    </row>
    <row r="7507" spans="1:14" x14ac:dyDescent="0.25">
      <c r="A7507" t="s">
        <v>7398</v>
      </c>
      <c r="B7507" t="s">
        <v>7399</v>
      </c>
      <c r="C7507" t="s">
        <v>529</v>
      </c>
      <c r="D7507" t="s">
        <v>21</v>
      </c>
      <c r="E7507">
        <v>98034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43195</v>
      </c>
      <c r="L7507" t="s">
        <v>26</v>
      </c>
      <c r="N7507" t="s">
        <v>24</v>
      </c>
    </row>
    <row r="7508" spans="1:14" x14ac:dyDescent="0.25">
      <c r="A7508" t="s">
        <v>7670</v>
      </c>
      <c r="B7508" t="s">
        <v>7671</v>
      </c>
      <c r="C7508" t="s">
        <v>722</v>
      </c>
      <c r="D7508" t="s">
        <v>21</v>
      </c>
      <c r="E7508">
        <v>98047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43195</v>
      </c>
      <c r="L7508" t="s">
        <v>26</v>
      </c>
      <c r="N7508" t="s">
        <v>24</v>
      </c>
    </row>
    <row r="7509" spans="1:14" x14ac:dyDescent="0.25">
      <c r="A7509" t="s">
        <v>8720</v>
      </c>
      <c r="B7509" t="s">
        <v>8721</v>
      </c>
      <c r="C7509" t="s">
        <v>1861</v>
      </c>
      <c r="D7509" t="s">
        <v>21</v>
      </c>
      <c r="E7509">
        <v>98331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43195</v>
      </c>
      <c r="L7509" t="s">
        <v>26</v>
      </c>
      <c r="N7509" t="s">
        <v>24</v>
      </c>
    </row>
    <row r="7510" spans="1:14" x14ac:dyDescent="0.25">
      <c r="A7510" t="s">
        <v>77</v>
      </c>
      <c r="B7510" t="s">
        <v>7990</v>
      </c>
      <c r="C7510" t="s">
        <v>1542</v>
      </c>
      <c r="D7510" t="s">
        <v>21</v>
      </c>
      <c r="E7510">
        <v>98362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43195</v>
      </c>
      <c r="L7510" t="s">
        <v>26</v>
      </c>
      <c r="N7510" t="s">
        <v>24</v>
      </c>
    </row>
    <row r="7511" spans="1:14" x14ac:dyDescent="0.25">
      <c r="A7511" t="s">
        <v>5490</v>
      </c>
      <c r="B7511" t="s">
        <v>5491</v>
      </c>
      <c r="C7511" t="s">
        <v>532</v>
      </c>
      <c r="D7511" t="s">
        <v>21</v>
      </c>
      <c r="E7511">
        <v>98528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43194</v>
      </c>
      <c r="L7511" t="s">
        <v>26</v>
      </c>
      <c r="N7511" t="s">
        <v>24</v>
      </c>
    </row>
    <row r="7512" spans="1:14" x14ac:dyDescent="0.25">
      <c r="A7512" t="s">
        <v>8336</v>
      </c>
      <c r="B7512" t="s">
        <v>8337</v>
      </c>
      <c r="C7512" t="s">
        <v>532</v>
      </c>
      <c r="D7512" t="s">
        <v>21</v>
      </c>
      <c r="E7512">
        <v>98528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43194</v>
      </c>
      <c r="L7512" t="s">
        <v>26</v>
      </c>
      <c r="N7512" t="s">
        <v>24</v>
      </c>
    </row>
    <row r="7513" spans="1:14" x14ac:dyDescent="0.25">
      <c r="A7513" t="s">
        <v>4874</v>
      </c>
      <c r="B7513" t="s">
        <v>4875</v>
      </c>
      <c r="C7513" t="s">
        <v>34</v>
      </c>
      <c r="D7513" t="s">
        <v>21</v>
      </c>
      <c r="E7513">
        <v>98684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43194</v>
      </c>
      <c r="L7513" t="s">
        <v>26</v>
      </c>
      <c r="N7513" t="s">
        <v>24</v>
      </c>
    </row>
    <row r="7514" spans="1:14" x14ac:dyDescent="0.25">
      <c r="A7514" t="s">
        <v>4262</v>
      </c>
      <c r="B7514" t="s">
        <v>4263</v>
      </c>
      <c r="C7514" t="s">
        <v>34</v>
      </c>
      <c r="D7514" t="s">
        <v>21</v>
      </c>
      <c r="E7514">
        <v>98684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43194</v>
      </c>
      <c r="L7514" t="s">
        <v>26</v>
      </c>
      <c r="N7514" t="s">
        <v>24</v>
      </c>
    </row>
    <row r="7515" spans="1:14" x14ac:dyDescent="0.25">
      <c r="A7515" t="s">
        <v>7559</v>
      </c>
      <c r="B7515" t="s">
        <v>7560</v>
      </c>
      <c r="C7515" t="s">
        <v>20</v>
      </c>
      <c r="D7515" t="s">
        <v>21</v>
      </c>
      <c r="E7515">
        <v>98178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43194</v>
      </c>
      <c r="L7515" t="s">
        <v>26</v>
      </c>
      <c r="N7515" t="s">
        <v>24</v>
      </c>
    </row>
    <row r="7516" spans="1:14" x14ac:dyDescent="0.25">
      <c r="A7516" t="s">
        <v>5242</v>
      </c>
      <c r="B7516" t="s">
        <v>5243</v>
      </c>
      <c r="C7516" t="s">
        <v>34</v>
      </c>
      <c r="D7516" t="s">
        <v>21</v>
      </c>
      <c r="E7516">
        <v>98662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43194</v>
      </c>
      <c r="L7516" t="s">
        <v>26</v>
      </c>
      <c r="N7516" t="s">
        <v>24</v>
      </c>
    </row>
    <row r="7517" spans="1:14" x14ac:dyDescent="0.25">
      <c r="A7517" t="s">
        <v>7632</v>
      </c>
      <c r="B7517" t="s">
        <v>7633</v>
      </c>
      <c r="C7517" t="s">
        <v>34</v>
      </c>
      <c r="D7517" t="s">
        <v>21</v>
      </c>
      <c r="E7517">
        <v>98683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43194</v>
      </c>
      <c r="L7517" t="s">
        <v>26</v>
      </c>
      <c r="N7517" t="s">
        <v>24</v>
      </c>
    </row>
    <row r="7518" spans="1:14" x14ac:dyDescent="0.25">
      <c r="A7518" t="s">
        <v>111</v>
      </c>
      <c r="B7518" t="s">
        <v>4196</v>
      </c>
      <c r="C7518" t="s">
        <v>34</v>
      </c>
      <c r="D7518" t="s">
        <v>21</v>
      </c>
      <c r="E7518">
        <v>98664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43194</v>
      </c>
      <c r="L7518" t="s">
        <v>26</v>
      </c>
      <c r="N7518" t="s">
        <v>24</v>
      </c>
    </row>
    <row r="7519" spans="1:14" x14ac:dyDescent="0.25">
      <c r="A7519" t="s">
        <v>2558</v>
      </c>
      <c r="B7519" t="s">
        <v>4198</v>
      </c>
      <c r="C7519" t="s">
        <v>34</v>
      </c>
      <c r="D7519" t="s">
        <v>21</v>
      </c>
      <c r="E7519">
        <v>98663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43194</v>
      </c>
      <c r="L7519" t="s">
        <v>26</v>
      </c>
      <c r="N7519" t="s">
        <v>24</v>
      </c>
    </row>
    <row r="7520" spans="1:14" x14ac:dyDescent="0.25">
      <c r="A7520" t="s">
        <v>994</v>
      </c>
      <c r="B7520" t="s">
        <v>5254</v>
      </c>
      <c r="C7520" t="s">
        <v>34</v>
      </c>
      <c r="D7520" t="s">
        <v>21</v>
      </c>
      <c r="E7520">
        <v>98684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43194</v>
      </c>
      <c r="L7520" t="s">
        <v>26</v>
      </c>
      <c r="N7520" t="s">
        <v>24</v>
      </c>
    </row>
    <row r="7521" spans="1:14" x14ac:dyDescent="0.25">
      <c r="A7521" t="s">
        <v>994</v>
      </c>
      <c r="B7521" t="s">
        <v>10486</v>
      </c>
      <c r="C7521" t="s">
        <v>142</v>
      </c>
      <c r="D7521" t="s">
        <v>21</v>
      </c>
      <c r="E7521">
        <v>98901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43194</v>
      </c>
      <c r="L7521" t="s">
        <v>26</v>
      </c>
      <c r="N7521" t="s">
        <v>24</v>
      </c>
    </row>
    <row r="7522" spans="1:14" x14ac:dyDescent="0.25">
      <c r="A7522" t="s">
        <v>5544</v>
      </c>
      <c r="B7522" t="s">
        <v>5545</v>
      </c>
      <c r="C7522" t="s">
        <v>532</v>
      </c>
      <c r="D7522" t="s">
        <v>21</v>
      </c>
      <c r="E7522">
        <v>98528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43194</v>
      </c>
      <c r="L7522" t="s">
        <v>26</v>
      </c>
      <c r="N7522" t="s">
        <v>24</v>
      </c>
    </row>
    <row r="7523" spans="1:14" x14ac:dyDescent="0.25">
      <c r="A7523" t="s">
        <v>3093</v>
      </c>
      <c r="B7523" t="s">
        <v>5255</v>
      </c>
      <c r="C7523" t="s">
        <v>34</v>
      </c>
      <c r="D7523" t="s">
        <v>21</v>
      </c>
      <c r="E7523">
        <v>98684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43194</v>
      </c>
      <c r="L7523" t="s">
        <v>26</v>
      </c>
      <c r="N7523" t="s">
        <v>24</v>
      </c>
    </row>
    <row r="7524" spans="1:14" x14ac:dyDescent="0.25">
      <c r="A7524" t="s">
        <v>3169</v>
      </c>
      <c r="B7524" t="s">
        <v>3170</v>
      </c>
      <c r="C7524" t="s">
        <v>221</v>
      </c>
      <c r="D7524" t="s">
        <v>21</v>
      </c>
      <c r="E7524">
        <v>98607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43194</v>
      </c>
      <c r="L7524" t="s">
        <v>26</v>
      </c>
      <c r="N7524" t="s">
        <v>24</v>
      </c>
    </row>
    <row r="7525" spans="1:14" x14ac:dyDescent="0.25">
      <c r="A7525" t="s">
        <v>10487</v>
      </c>
      <c r="B7525" t="s">
        <v>10488</v>
      </c>
      <c r="C7525" t="s">
        <v>10489</v>
      </c>
      <c r="D7525" t="s">
        <v>21</v>
      </c>
      <c r="E7525">
        <v>98814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43194</v>
      </c>
      <c r="L7525" t="s">
        <v>26</v>
      </c>
      <c r="N7525" t="s">
        <v>24</v>
      </c>
    </row>
    <row r="7526" spans="1:14" x14ac:dyDescent="0.25">
      <c r="A7526" t="s">
        <v>356</v>
      </c>
      <c r="B7526" t="s">
        <v>4710</v>
      </c>
      <c r="C7526" t="s">
        <v>34</v>
      </c>
      <c r="D7526" t="s">
        <v>21</v>
      </c>
      <c r="E7526">
        <v>98663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43194</v>
      </c>
      <c r="L7526" t="s">
        <v>26</v>
      </c>
      <c r="N7526" t="s">
        <v>24</v>
      </c>
    </row>
    <row r="7527" spans="1:14" x14ac:dyDescent="0.25">
      <c r="A7527" t="s">
        <v>356</v>
      </c>
      <c r="B7527" t="s">
        <v>7047</v>
      </c>
      <c r="C7527" t="s">
        <v>4714</v>
      </c>
      <c r="D7527" t="s">
        <v>21</v>
      </c>
      <c r="E7527">
        <v>98942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43194</v>
      </c>
      <c r="L7527" t="s">
        <v>26</v>
      </c>
      <c r="N7527" t="s">
        <v>24</v>
      </c>
    </row>
    <row r="7528" spans="1:14" x14ac:dyDescent="0.25">
      <c r="A7528" t="s">
        <v>356</v>
      </c>
      <c r="B7528" t="s">
        <v>6978</v>
      </c>
      <c r="C7528" t="s">
        <v>1798</v>
      </c>
      <c r="D7528" t="s">
        <v>21</v>
      </c>
      <c r="E7528">
        <v>98841</v>
      </c>
      <c r="F7528" t="s">
        <v>22</v>
      </c>
      <c r="G7528" t="s">
        <v>23</v>
      </c>
      <c r="H7528" t="s">
        <v>24</v>
      </c>
      <c r="I7528" t="s">
        <v>24</v>
      </c>
      <c r="J7528" t="s">
        <v>25</v>
      </c>
      <c r="K7528" s="1">
        <v>43194</v>
      </c>
      <c r="L7528" t="s">
        <v>26</v>
      </c>
      <c r="N7528" t="s">
        <v>24</v>
      </c>
    </row>
    <row r="7529" spans="1:14" x14ac:dyDescent="0.25">
      <c r="A7529" t="s">
        <v>356</v>
      </c>
      <c r="B7529" t="s">
        <v>4353</v>
      </c>
      <c r="C7529" t="s">
        <v>34</v>
      </c>
      <c r="D7529" t="s">
        <v>21</v>
      </c>
      <c r="E7529">
        <v>98682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43194</v>
      </c>
      <c r="L7529" t="s">
        <v>26</v>
      </c>
      <c r="N7529" t="s">
        <v>24</v>
      </c>
    </row>
    <row r="7530" spans="1:14" x14ac:dyDescent="0.25">
      <c r="A7530" t="s">
        <v>4905</v>
      </c>
      <c r="B7530" t="s">
        <v>4906</v>
      </c>
      <c r="C7530" t="s">
        <v>34</v>
      </c>
      <c r="D7530" t="s">
        <v>21</v>
      </c>
      <c r="E7530">
        <v>98662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43194</v>
      </c>
      <c r="L7530" t="s">
        <v>26</v>
      </c>
      <c r="N7530" t="s">
        <v>24</v>
      </c>
    </row>
    <row r="7531" spans="1:14" x14ac:dyDescent="0.25">
      <c r="A7531" t="s">
        <v>6383</v>
      </c>
      <c r="B7531" t="s">
        <v>6384</v>
      </c>
      <c r="C7531" t="s">
        <v>142</v>
      </c>
      <c r="D7531" t="s">
        <v>21</v>
      </c>
      <c r="E7531">
        <v>98902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43194</v>
      </c>
      <c r="L7531" t="s">
        <v>26</v>
      </c>
      <c r="N7531" t="s">
        <v>24</v>
      </c>
    </row>
    <row r="7532" spans="1:14" x14ac:dyDescent="0.25">
      <c r="A7532" t="s">
        <v>7829</v>
      </c>
      <c r="B7532" t="s">
        <v>7830</v>
      </c>
      <c r="C7532" t="s">
        <v>532</v>
      </c>
      <c r="D7532" t="s">
        <v>21</v>
      </c>
      <c r="E7532">
        <v>98528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43194</v>
      </c>
      <c r="L7532" t="s">
        <v>26</v>
      </c>
      <c r="N7532" t="s">
        <v>24</v>
      </c>
    </row>
    <row r="7533" spans="1:14" x14ac:dyDescent="0.25">
      <c r="A7533" t="s">
        <v>7274</v>
      </c>
      <c r="B7533" t="s">
        <v>7275</v>
      </c>
      <c r="C7533" t="s">
        <v>142</v>
      </c>
      <c r="D7533" t="s">
        <v>21</v>
      </c>
      <c r="E7533">
        <v>98901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43194</v>
      </c>
      <c r="L7533" t="s">
        <v>26</v>
      </c>
      <c r="N7533" t="s">
        <v>24</v>
      </c>
    </row>
    <row r="7534" spans="1:14" x14ac:dyDescent="0.25">
      <c r="A7534" t="s">
        <v>10490</v>
      </c>
      <c r="B7534" t="s">
        <v>3137</v>
      </c>
      <c r="C7534" t="s">
        <v>142</v>
      </c>
      <c r="D7534" t="s">
        <v>21</v>
      </c>
      <c r="E7534">
        <v>98901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43194</v>
      </c>
      <c r="L7534" t="s">
        <v>26</v>
      </c>
      <c r="N7534" t="s">
        <v>24</v>
      </c>
    </row>
    <row r="7535" spans="1:14" x14ac:dyDescent="0.25">
      <c r="A7535" t="s">
        <v>683</v>
      </c>
      <c r="B7535" t="s">
        <v>4363</v>
      </c>
      <c r="C7535" t="s">
        <v>454</v>
      </c>
      <c r="D7535" t="s">
        <v>21</v>
      </c>
      <c r="E7535">
        <v>98005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43194</v>
      </c>
      <c r="L7535" t="s">
        <v>26</v>
      </c>
      <c r="N7535" t="s">
        <v>24</v>
      </c>
    </row>
    <row r="7536" spans="1:14" x14ac:dyDescent="0.25">
      <c r="A7536" t="s">
        <v>10491</v>
      </c>
      <c r="B7536" t="s">
        <v>10492</v>
      </c>
      <c r="C7536" t="s">
        <v>142</v>
      </c>
      <c r="D7536" t="s">
        <v>21</v>
      </c>
      <c r="E7536">
        <v>98901</v>
      </c>
      <c r="F7536" t="s">
        <v>23</v>
      </c>
      <c r="G7536" t="s">
        <v>23</v>
      </c>
      <c r="H7536" t="s">
        <v>24</v>
      </c>
      <c r="I7536" t="s">
        <v>24</v>
      </c>
      <c r="J7536" t="s">
        <v>25</v>
      </c>
      <c r="K7536" s="1">
        <v>43194</v>
      </c>
      <c r="L7536" t="s">
        <v>26</v>
      </c>
      <c r="N7536" t="s">
        <v>24</v>
      </c>
    </row>
    <row r="7537" spans="1:14" x14ac:dyDescent="0.25">
      <c r="A7537" t="s">
        <v>5584</v>
      </c>
      <c r="B7537" t="s">
        <v>5585</v>
      </c>
      <c r="C7537" t="s">
        <v>532</v>
      </c>
      <c r="D7537" t="s">
        <v>21</v>
      </c>
      <c r="E7537">
        <v>98528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43194</v>
      </c>
      <c r="L7537" t="s">
        <v>26</v>
      </c>
      <c r="N7537" t="s">
        <v>24</v>
      </c>
    </row>
    <row r="7538" spans="1:14" x14ac:dyDescent="0.25">
      <c r="A7538" t="s">
        <v>71</v>
      </c>
      <c r="B7538" t="s">
        <v>8353</v>
      </c>
      <c r="C7538" t="s">
        <v>548</v>
      </c>
      <c r="D7538" t="s">
        <v>21</v>
      </c>
      <c r="E7538">
        <v>98584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43194</v>
      </c>
      <c r="L7538" t="s">
        <v>26</v>
      </c>
      <c r="N7538" t="s">
        <v>24</v>
      </c>
    </row>
    <row r="7539" spans="1:14" x14ac:dyDescent="0.25">
      <c r="A7539" t="s">
        <v>7665</v>
      </c>
      <c r="B7539" t="s">
        <v>7666</v>
      </c>
      <c r="C7539" t="s">
        <v>246</v>
      </c>
      <c r="D7539" t="s">
        <v>21</v>
      </c>
      <c r="E7539">
        <v>98310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43194</v>
      </c>
      <c r="L7539" t="s">
        <v>26</v>
      </c>
      <c r="N7539" t="s">
        <v>24</v>
      </c>
    </row>
    <row r="7540" spans="1:14" x14ac:dyDescent="0.25">
      <c r="A7540" t="s">
        <v>8355</v>
      </c>
      <c r="B7540" t="s">
        <v>8356</v>
      </c>
      <c r="C7540" t="s">
        <v>8357</v>
      </c>
      <c r="D7540" t="s">
        <v>21</v>
      </c>
      <c r="E7540">
        <v>98524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43194</v>
      </c>
      <c r="L7540" t="s">
        <v>26</v>
      </c>
      <c r="N7540" t="s">
        <v>24</v>
      </c>
    </row>
    <row r="7541" spans="1:14" x14ac:dyDescent="0.25">
      <c r="A7541" t="s">
        <v>3476</v>
      </c>
      <c r="B7541" t="s">
        <v>3477</v>
      </c>
      <c r="C7541" t="s">
        <v>142</v>
      </c>
      <c r="D7541" t="s">
        <v>21</v>
      </c>
      <c r="E7541">
        <v>98901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43194</v>
      </c>
      <c r="L7541" t="s">
        <v>26</v>
      </c>
      <c r="N7541" t="s">
        <v>24</v>
      </c>
    </row>
    <row r="7542" spans="1:14" x14ac:dyDescent="0.25">
      <c r="A7542" t="s">
        <v>8297</v>
      </c>
      <c r="B7542" t="s">
        <v>8298</v>
      </c>
      <c r="C7542" t="s">
        <v>555</v>
      </c>
      <c r="D7542" t="s">
        <v>21</v>
      </c>
      <c r="E7542">
        <v>98052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43194</v>
      </c>
      <c r="L7542" t="s">
        <v>26</v>
      </c>
      <c r="N7542" t="s">
        <v>24</v>
      </c>
    </row>
    <row r="7543" spans="1:14" x14ac:dyDescent="0.25">
      <c r="A7543" t="s">
        <v>556</v>
      </c>
      <c r="B7543" t="s">
        <v>8362</v>
      </c>
      <c r="C7543" t="s">
        <v>8357</v>
      </c>
      <c r="D7543" t="s">
        <v>21</v>
      </c>
      <c r="E7543">
        <v>98524</v>
      </c>
      <c r="F7543" t="s">
        <v>22</v>
      </c>
      <c r="G7543" t="s">
        <v>23</v>
      </c>
      <c r="H7543" t="s">
        <v>24</v>
      </c>
      <c r="I7543" t="s">
        <v>24</v>
      </c>
      <c r="J7543" t="s">
        <v>25</v>
      </c>
      <c r="K7543" s="1">
        <v>43194</v>
      </c>
      <c r="L7543" t="s">
        <v>26</v>
      </c>
      <c r="N7543" t="s">
        <v>24</v>
      </c>
    </row>
    <row r="7544" spans="1:14" x14ac:dyDescent="0.25">
      <c r="A7544" t="s">
        <v>7626</v>
      </c>
      <c r="B7544" t="s">
        <v>7627</v>
      </c>
      <c r="C7544" t="s">
        <v>519</v>
      </c>
      <c r="D7544" t="s">
        <v>21</v>
      </c>
      <c r="E7544">
        <v>98671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43193</v>
      </c>
      <c r="L7544" t="s">
        <v>26</v>
      </c>
      <c r="N7544" t="s">
        <v>24</v>
      </c>
    </row>
    <row r="7545" spans="1:14" x14ac:dyDescent="0.25">
      <c r="A7545" t="s">
        <v>942</v>
      </c>
      <c r="B7545" t="s">
        <v>943</v>
      </c>
      <c r="C7545" t="s">
        <v>393</v>
      </c>
      <c r="D7545" t="s">
        <v>21</v>
      </c>
      <c r="E7545">
        <v>98812</v>
      </c>
      <c r="F7545" t="s">
        <v>22</v>
      </c>
      <c r="G7545" t="s">
        <v>23</v>
      </c>
      <c r="H7545" t="s">
        <v>24</v>
      </c>
      <c r="I7545" t="s">
        <v>24</v>
      </c>
      <c r="J7545" t="s">
        <v>25</v>
      </c>
      <c r="K7545" s="1">
        <v>43193</v>
      </c>
      <c r="L7545" t="s">
        <v>26</v>
      </c>
      <c r="N7545" t="s">
        <v>24</v>
      </c>
    </row>
    <row r="7546" spans="1:14" x14ac:dyDescent="0.25">
      <c r="A7546" t="s">
        <v>10493</v>
      </c>
      <c r="B7546" t="s">
        <v>5251</v>
      </c>
      <c r="C7546" t="s">
        <v>34</v>
      </c>
      <c r="D7546" t="s">
        <v>21</v>
      </c>
      <c r="E7546">
        <v>98662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43193</v>
      </c>
      <c r="L7546" t="s">
        <v>26</v>
      </c>
      <c r="N7546" t="s">
        <v>24</v>
      </c>
    </row>
    <row r="7547" spans="1:14" x14ac:dyDescent="0.25">
      <c r="A7547" t="s">
        <v>7628</v>
      </c>
      <c r="B7547" t="s">
        <v>7629</v>
      </c>
      <c r="C7547" t="s">
        <v>519</v>
      </c>
      <c r="D7547" t="s">
        <v>21</v>
      </c>
      <c r="E7547">
        <v>98671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43193</v>
      </c>
      <c r="L7547" t="s">
        <v>26</v>
      </c>
      <c r="N7547" t="s">
        <v>24</v>
      </c>
    </row>
    <row r="7548" spans="1:14" x14ac:dyDescent="0.25">
      <c r="A7548" t="s">
        <v>6966</v>
      </c>
      <c r="B7548" t="s">
        <v>6967</v>
      </c>
      <c r="C7548" t="s">
        <v>1798</v>
      </c>
      <c r="D7548" t="s">
        <v>21</v>
      </c>
      <c r="E7548">
        <v>98841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43193</v>
      </c>
      <c r="L7548" t="s">
        <v>26</v>
      </c>
      <c r="N7548" t="s">
        <v>24</v>
      </c>
    </row>
    <row r="7549" spans="1:14" x14ac:dyDescent="0.25">
      <c r="A7549" t="s">
        <v>111</v>
      </c>
      <c r="B7549" t="s">
        <v>8495</v>
      </c>
      <c r="C7549" t="s">
        <v>145</v>
      </c>
      <c r="D7549" t="s">
        <v>21</v>
      </c>
      <c r="E7549">
        <v>98387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43193</v>
      </c>
      <c r="L7549" t="s">
        <v>26</v>
      </c>
      <c r="N7549" t="s">
        <v>24</v>
      </c>
    </row>
    <row r="7550" spans="1:14" x14ac:dyDescent="0.25">
      <c r="A7550" t="s">
        <v>111</v>
      </c>
      <c r="B7550" t="s">
        <v>6608</v>
      </c>
      <c r="C7550" t="s">
        <v>142</v>
      </c>
      <c r="D7550" t="s">
        <v>21</v>
      </c>
      <c r="E7550">
        <v>98901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43193</v>
      </c>
      <c r="L7550" t="s">
        <v>26</v>
      </c>
      <c r="N7550" t="s">
        <v>24</v>
      </c>
    </row>
    <row r="7551" spans="1:14" x14ac:dyDescent="0.25">
      <c r="A7551" t="s">
        <v>111</v>
      </c>
      <c r="B7551" t="s">
        <v>4885</v>
      </c>
      <c r="C7551" t="s">
        <v>34</v>
      </c>
      <c r="D7551" t="s">
        <v>21</v>
      </c>
      <c r="E7551">
        <v>98662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43193</v>
      </c>
      <c r="L7551" t="s">
        <v>26</v>
      </c>
      <c r="N7551" t="s">
        <v>24</v>
      </c>
    </row>
    <row r="7552" spans="1:14" x14ac:dyDescent="0.25">
      <c r="A7552" t="s">
        <v>662</v>
      </c>
      <c r="B7552" t="s">
        <v>7938</v>
      </c>
      <c r="C7552" t="s">
        <v>286</v>
      </c>
      <c r="D7552" t="s">
        <v>21</v>
      </c>
      <c r="E7552">
        <v>98501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43193</v>
      </c>
      <c r="L7552" t="s">
        <v>26</v>
      </c>
      <c r="N7552" t="s">
        <v>24</v>
      </c>
    </row>
    <row r="7553" spans="1:14" x14ac:dyDescent="0.25">
      <c r="A7553" t="s">
        <v>3093</v>
      </c>
      <c r="B7553" t="s">
        <v>5548</v>
      </c>
      <c r="C7553" t="s">
        <v>236</v>
      </c>
      <c r="D7553" t="s">
        <v>21</v>
      </c>
      <c r="E7553">
        <v>98409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43193</v>
      </c>
      <c r="L7553" t="s">
        <v>26</v>
      </c>
      <c r="N7553" t="s">
        <v>24</v>
      </c>
    </row>
    <row r="7554" spans="1:14" x14ac:dyDescent="0.25">
      <c r="A7554" t="s">
        <v>4350</v>
      </c>
      <c r="B7554" t="s">
        <v>4351</v>
      </c>
      <c r="C7554" t="s">
        <v>34</v>
      </c>
      <c r="D7554" t="s">
        <v>21</v>
      </c>
      <c r="E7554">
        <v>98682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43193</v>
      </c>
      <c r="L7554" t="s">
        <v>26</v>
      </c>
      <c r="N7554" t="s">
        <v>24</v>
      </c>
    </row>
    <row r="7555" spans="1:14" x14ac:dyDescent="0.25">
      <c r="A7555" t="s">
        <v>2371</v>
      </c>
      <c r="B7555" t="s">
        <v>4904</v>
      </c>
      <c r="C7555" t="s">
        <v>34</v>
      </c>
      <c r="D7555" t="s">
        <v>21</v>
      </c>
      <c r="E7555">
        <v>98662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43193</v>
      </c>
      <c r="L7555" t="s">
        <v>26</v>
      </c>
      <c r="N7555" t="s">
        <v>24</v>
      </c>
    </row>
    <row r="7556" spans="1:14" x14ac:dyDescent="0.25">
      <c r="A7556" t="s">
        <v>6979</v>
      </c>
      <c r="B7556" t="s">
        <v>6980</v>
      </c>
      <c r="C7556" t="s">
        <v>1798</v>
      </c>
      <c r="D7556" t="s">
        <v>21</v>
      </c>
      <c r="E7556">
        <v>98841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43193</v>
      </c>
      <c r="L7556" t="s">
        <v>26</v>
      </c>
      <c r="N7556" t="s">
        <v>24</v>
      </c>
    </row>
    <row r="7557" spans="1:14" x14ac:dyDescent="0.25">
      <c r="A7557" t="s">
        <v>10494</v>
      </c>
      <c r="B7557" t="s">
        <v>10495</v>
      </c>
      <c r="C7557" t="s">
        <v>10496</v>
      </c>
      <c r="D7557" t="s">
        <v>21</v>
      </c>
      <c r="E7557">
        <v>98829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43193</v>
      </c>
      <c r="L7557" t="s">
        <v>26</v>
      </c>
      <c r="N7557" t="s">
        <v>24</v>
      </c>
    </row>
    <row r="7558" spans="1:14" x14ac:dyDescent="0.25">
      <c r="A7558" t="s">
        <v>8896</v>
      </c>
      <c r="B7558" t="s">
        <v>8897</v>
      </c>
      <c r="C7558" t="s">
        <v>1555</v>
      </c>
      <c r="D7558" t="s">
        <v>21</v>
      </c>
      <c r="E7558">
        <v>98550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43193</v>
      </c>
      <c r="L7558" t="s">
        <v>26</v>
      </c>
      <c r="N7558" t="s">
        <v>24</v>
      </c>
    </row>
    <row r="7559" spans="1:14" x14ac:dyDescent="0.25">
      <c r="A7559" t="s">
        <v>6392</v>
      </c>
      <c r="B7559" t="s">
        <v>6393</v>
      </c>
      <c r="C7559" t="s">
        <v>236</v>
      </c>
      <c r="D7559" t="s">
        <v>21</v>
      </c>
      <c r="E7559">
        <v>98444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43193</v>
      </c>
      <c r="L7559" t="s">
        <v>26</v>
      </c>
      <c r="N7559" t="s">
        <v>24</v>
      </c>
    </row>
    <row r="7560" spans="1:14" x14ac:dyDescent="0.25">
      <c r="A7560" t="s">
        <v>7535</v>
      </c>
      <c r="B7560" t="s">
        <v>7536</v>
      </c>
      <c r="C7560" t="s">
        <v>1798</v>
      </c>
      <c r="D7560" t="s">
        <v>21</v>
      </c>
      <c r="E7560">
        <v>98841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43193</v>
      </c>
      <c r="L7560" t="s">
        <v>26</v>
      </c>
      <c r="N7560" t="s">
        <v>24</v>
      </c>
    </row>
    <row r="7561" spans="1:14" x14ac:dyDescent="0.25">
      <c r="A7561" t="s">
        <v>8899</v>
      </c>
      <c r="B7561" t="s">
        <v>8900</v>
      </c>
      <c r="C7561" t="s">
        <v>2209</v>
      </c>
      <c r="D7561" t="s">
        <v>21</v>
      </c>
      <c r="E7561">
        <v>98575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43193</v>
      </c>
      <c r="L7561" t="s">
        <v>26</v>
      </c>
      <c r="N7561" t="s">
        <v>24</v>
      </c>
    </row>
    <row r="7562" spans="1:14" x14ac:dyDescent="0.25">
      <c r="A7562" t="s">
        <v>10497</v>
      </c>
      <c r="B7562" t="s">
        <v>10498</v>
      </c>
      <c r="C7562" t="s">
        <v>236</v>
      </c>
      <c r="D7562" t="s">
        <v>21</v>
      </c>
      <c r="E7562">
        <v>98409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43193</v>
      </c>
      <c r="L7562" t="s">
        <v>26</v>
      </c>
      <c r="N7562" t="s">
        <v>24</v>
      </c>
    </row>
    <row r="7563" spans="1:14" x14ac:dyDescent="0.25">
      <c r="A7563" t="s">
        <v>6560</v>
      </c>
      <c r="B7563" t="s">
        <v>6561</v>
      </c>
      <c r="C7563" t="s">
        <v>142</v>
      </c>
      <c r="D7563" t="s">
        <v>21</v>
      </c>
      <c r="E7563">
        <v>98908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43193</v>
      </c>
      <c r="L7563" t="s">
        <v>26</v>
      </c>
      <c r="N7563" t="s">
        <v>24</v>
      </c>
    </row>
    <row r="7564" spans="1:14" x14ac:dyDescent="0.25">
      <c r="A7564" t="s">
        <v>5954</v>
      </c>
      <c r="B7564" t="s">
        <v>6411</v>
      </c>
      <c r="C7564" t="s">
        <v>142</v>
      </c>
      <c r="D7564" t="s">
        <v>21</v>
      </c>
      <c r="E7564">
        <v>98908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43193</v>
      </c>
      <c r="L7564" t="s">
        <v>26</v>
      </c>
      <c r="N7564" t="s">
        <v>24</v>
      </c>
    </row>
    <row r="7565" spans="1:14" x14ac:dyDescent="0.25">
      <c r="A7565" t="s">
        <v>5954</v>
      </c>
      <c r="B7565" t="s">
        <v>6562</v>
      </c>
      <c r="C7565" t="s">
        <v>142</v>
      </c>
      <c r="D7565" t="s">
        <v>21</v>
      </c>
      <c r="E7565">
        <v>98908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43193</v>
      </c>
      <c r="L7565" t="s">
        <v>26</v>
      </c>
      <c r="N7565" t="s">
        <v>24</v>
      </c>
    </row>
    <row r="7566" spans="1:14" x14ac:dyDescent="0.25">
      <c r="A7566" t="s">
        <v>10499</v>
      </c>
      <c r="B7566" t="s">
        <v>10500</v>
      </c>
      <c r="C7566" t="s">
        <v>236</v>
      </c>
      <c r="D7566" t="s">
        <v>21</v>
      </c>
      <c r="E7566">
        <v>98409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43193</v>
      </c>
      <c r="L7566" t="s">
        <v>26</v>
      </c>
      <c r="N7566" t="s">
        <v>24</v>
      </c>
    </row>
    <row r="7567" spans="1:14" x14ac:dyDescent="0.25">
      <c r="A7567" t="s">
        <v>944</v>
      </c>
      <c r="B7567" t="s">
        <v>945</v>
      </c>
      <c r="C7567" t="s">
        <v>393</v>
      </c>
      <c r="D7567" t="s">
        <v>21</v>
      </c>
      <c r="E7567">
        <v>98812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43193</v>
      </c>
      <c r="L7567" t="s">
        <v>26</v>
      </c>
      <c r="N7567" t="s">
        <v>24</v>
      </c>
    </row>
    <row r="7568" spans="1:14" x14ac:dyDescent="0.25">
      <c r="A7568" t="s">
        <v>2131</v>
      </c>
      <c r="B7568" t="s">
        <v>2132</v>
      </c>
      <c r="C7568" t="s">
        <v>142</v>
      </c>
      <c r="D7568" t="s">
        <v>21</v>
      </c>
      <c r="E7568">
        <v>98901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43193</v>
      </c>
      <c r="L7568" t="s">
        <v>26</v>
      </c>
      <c r="N7568" t="s">
        <v>24</v>
      </c>
    </row>
    <row r="7569" spans="1:14" x14ac:dyDescent="0.25">
      <c r="A7569" t="s">
        <v>7877</v>
      </c>
      <c r="B7569" t="s">
        <v>7878</v>
      </c>
      <c r="C7569" t="s">
        <v>519</v>
      </c>
      <c r="D7569" t="s">
        <v>21</v>
      </c>
      <c r="E7569">
        <v>98671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43193</v>
      </c>
      <c r="L7569" t="s">
        <v>26</v>
      </c>
      <c r="N7569" t="s">
        <v>24</v>
      </c>
    </row>
    <row r="7570" spans="1:14" x14ac:dyDescent="0.25">
      <c r="A7570" t="s">
        <v>77</v>
      </c>
      <c r="B7570" t="s">
        <v>4367</v>
      </c>
      <c r="C7570" t="s">
        <v>34</v>
      </c>
      <c r="D7570" t="s">
        <v>21</v>
      </c>
      <c r="E7570">
        <v>98682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43193</v>
      </c>
      <c r="L7570" t="s">
        <v>26</v>
      </c>
      <c r="N7570" t="s">
        <v>24</v>
      </c>
    </row>
    <row r="7571" spans="1:14" x14ac:dyDescent="0.25">
      <c r="A7571" t="s">
        <v>8666</v>
      </c>
      <c r="B7571" t="s">
        <v>10501</v>
      </c>
      <c r="C7571" t="s">
        <v>209</v>
      </c>
      <c r="D7571" t="s">
        <v>21</v>
      </c>
      <c r="E7571">
        <v>98030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43192</v>
      </c>
      <c r="L7571" t="s">
        <v>26</v>
      </c>
      <c r="N7571" t="s">
        <v>24</v>
      </c>
    </row>
    <row r="7572" spans="1:14" x14ac:dyDescent="0.25">
      <c r="A7572" t="s">
        <v>6060</v>
      </c>
      <c r="B7572" t="s">
        <v>6061</v>
      </c>
      <c r="C7572" t="s">
        <v>286</v>
      </c>
      <c r="D7572" t="s">
        <v>21</v>
      </c>
      <c r="E7572">
        <v>98506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43192</v>
      </c>
      <c r="L7572" t="s">
        <v>26</v>
      </c>
      <c r="N7572" t="s">
        <v>24</v>
      </c>
    </row>
    <row r="7573" spans="1:14" x14ac:dyDescent="0.25">
      <c r="A7573" t="s">
        <v>111</v>
      </c>
      <c r="B7573" t="s">
        <v>8309</v>
      </c>
      <c r="C7573" t="s">
        <v>268</v>
      </c>
      <c r="D7573" t="s">
        <v>21</v>
      </c>
      <c r="E7573">
        <v>98168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43192</v>
      </c>
      <c r="L7573" t="s">
        <v>26</v>
      </c>
      <c r="N7573" t="s">
        <v>24</v>
      </c>
    </row>
    <row r="7574" spans="1:14" x14ac:dyDescent="0.25">
      <c r="A7574" t="s">
        <v>6516</v>
      </c>
      <c r="B7574" t="s">
        <v>6517</v>
      </c>
      <c r="C7574" t="s">
        <v>261</v>
      </c>
      <c r="D7574" t="s">
        <v>21</v>
      </c>
      <c r="E7574">
        <v>99208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43192</v>
      </c>
      <c r="L7574" t="s">
        <v>26</v>
      </c>
      <c r="N7574" t="s">
        <v>24</v>
      </c>
    </row>
    <row r="7575" spans="1:14" x14ac:dyDescent="0.25">
      <c r="A7575" t="s">
        <v>4157</v>
      </c>
      <c r="B7575" t="s">
        <v>7933</v>
      </c>
      <c r="C7575" t="s">
        <v>492</v>
      </c>
      <c r="D7575" t="s">
        <v>21</v>
      </c>
      <c r="E7575">
        <v>98503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43192</v>
      </c>
      <c r="L7575" t="s">
        <v>26</v>
      </c>
      <c r="N7575" t="s">
        <v>24</v>
      </c>
    </row>
    <row r="7576" spans="1:14" x14ac:dyDescent="0.25">
      <c r="A7576" t="s">
        <v>1197</v>
      </c>
      <c r="B7576" t="s">
        <v>1198</v>
      </c>
      <c r="C7576" t="s">
        <v>286</v>
      </c>
      <c r="D7576" t="s">
        <v>21</v>
      </c>
      <c r="E7576">
        <v>98503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43192</v>
      </c>
      <c r="L7576" t="s">
        <v>26</v>
      </c>
      <c r="N7576" t="s">
        <v>24</v>
      </c>
    </row>
    <row r="7577" spans="1:14" x14ac:dyDescent="0.25">
      <c r="A7577" t="s">
        <v>2696</v>
      </c>
      <c r="B7577" t="s">
        <v>7886</v>
      </c>
      <c r="C7577" t="s">
        <v>209</v>
      </c>
      <c r="D7577" t="s">
        <v>21</v>
      </c>
      <c r="E7577">
        <v>98032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43192</v>
      </c>
      <c r="L7577" t="s">
        <v>26</v>
      </c>
      <c r="N7577" t="s">
        <v>24</v>
      </c>
    </row>
    <row r="7578" spans="1:14" x14ac:dyDescent="0.25">
      <c r="A7578" t="s">
        <v>8376</v>
      </c>
      <c r="B7578" t="s">
        <v>8377</v>
      </c>
      <c r="C7578" t="s">
        <v>261</v>
      </c>
      <c r="D7578" t="s">
        <v>21</v>
      </c>
      <c r="E7578">
        <v>99208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43192</v>
      </c>
      <c r="L7578" t="s">
        <v>26</v>
      </c>
      <c r="N7578" t="s">
        <v>24</v>
      </c>
    </row>
    <row r="7579" spans="1:14" x14ac:dyDescent="0.25">
      <c r="A7579" t="s">
        <v>356</v>
      </c>
      <c r="B7579" t="s">
        <v>6522</v>
      </c>
      <c r="C7579" t="s">
        <v>670</v>
      </c>
      <c r="D7579" t="s">
        <v>21</v>
      </c>
      <c r="E7579">
        <v>99006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43192</v>
      </c>
      <c r="L7579" t="s">
        <v>26</v>
      </c>
      <c r="N7579" t="s">
        <v>24</v>
      </c>
    </row>
    <row r="7580" spans="1:14" x14ac:dyDescent="0.25">
      <c r="A7580" t="s">
        <v>6073</v>
      </c>
      <c r="B7580" t="s">
        <v>6074</v>
      </c>
      <c r="C7580" t="s">
        <v>286</v>
      </c>
      <c r="D7580" t="s">
        <v>21</v>
      </c>
      <c r="E7580">
        <v>98502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43192</v>
      </c>
      <c r="L7580" t="s">
        <v>26</v>
      </c>
      <c r="N7580" t="s">
        <v>24</v>
      </c>
    </row>
    <row r="7581" spans="1:14" x14ac:dyDescent="0.25">
      <c r="A7581" t="s">
        <v>316</v>
      </c>
      <c r="B7581" t="s">
        <v>8194</v>
      </c>
      <c r="C7581" t="s">
        <v>34</v>
      </c>
      <c r="D7581" t="s">
        <v>21</v>
      </c>
      <c r="E7581">
        <v>98665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43192</v>
      </c>
      <c r="L7581" t="s">
        <v>26</v>
      </c>
      <c r="N7581" t="s">
        <v>24</v>
      </c>
    </row>
    <row r="7582" spans="1:14" x14ac:dyDescent="0.25">
      <c r="A7582" t="s">
        <v>8397</v>
      </c>
      <c r="B7582" t="s">
        <v>8398</v>
      </c>
      <c r="C7582" t="s">
        <v>1769</v>
      </c>
      <c r="D7582" t="s">
        <v>21</v>
      </c>
      <c r="E7582">
        <v>99139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43192</v>
      </c>
      <c r="L7582" t="s">
        <v>26</v>
      </c>
      <c r="N7582" t="s">
        <v>24</v>
      </c>
    </row>
    <row r="7583" spans="1:14" x14ac:dyDescent="0.25">
      <c r="A7583" t="s">
        <v>2380</v>
      </c>
      <c r="B7583" t="s">
        <v>2381</v>
      </c>
      <c r="C7583" t="s">
        <v>261</v>
      </c>
      <c r="D7583" t="s">
        <v>21</v>
      </c>
      <c r="E7583">
        <v>99208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43192</v>
      </c>
      <c r="L7583" t="s">
        <v>26</v>
      </c>
      <c r="N7583" t="s">
        <v>24</v>
      </c>
    </row>
    <row r="7584" spans="1:14" x14ac:dyDescent="0.25">
      <c r="A7584" t="s">
        <v>1110</v>
      </c>
      <c r="B7584" t="s">
        <v>2713</v>
      </c>
      <c r="C7584" t="s">
        <v>286</v>
      </c>
      <c r="D7584" t="s">
        <v>21</v>
      </c>
      <c r="E7584">
        <v>98501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43192</v>
      </c>
      <c r="L7584" t="s">
        <v>26</v>
      </c>
      <c r="N7584" t="s">
        <v>24</v>
      </c>
    </row>
    <row r="7585" spans="1:14" x14ac:dyDescent="0.25">
      <c r="A7585" t="s">
        <v>1208</v>
      </c>
      <c r="B7585" t="s">
        <v>4614</v>
      </c>
      <c r="C7585" t="s">
        <v>1542</v>
      </c>
      <c r="D7585" t="s">
        <v>21</v>
      </c>
      <c r="E7585">
        <v>98362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43192</v>
      </c>
      <c r="L7585" t="s">
        <v>26</v>
      </c>
      <c r="N7585" t="s">
        <v>24</v>
      </c>
    </row>
    <row r="7586" spans="1:14" x14ac:dyDescent="0.25">
      <c r="A7586" t="s">
        <v>4148</v>
      </c>
      <c r="B7586" t="s">
        <v>4149</v>
      </c>
      <c r="C7586" t="s">
        <v>286</v>
      </c>
      <c r="D7586" t="s">
        <v>21</v>
      </c>
      <c r="E7586">
        <v>98502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43192</v>
      </c>
      <c r="L7586" t="s">
        <v>26</v>
      </c>
      <c r="N7586" t="s">
        <v>24</v>
      </c>
    </row>
    <row r="7587" spans="1:14" x14ac:dyDescent="0.25">
      <c r="A7587" t="s">
        <v>10502</v>
      </c>
      <c r="B7587" t="s">
        <v>5009</v>
      </c>
      <c r="C7587" t="s">
        <v>5010</v>
      </c>
      <c r="D7587" t="s">
        <v>21</v>
      </c>
      <c r="E7587">
        <v>99180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43192</v>
      </c>
      <c r="L7587" t="s">
        <v>26</v>
      </c>
      <c r="N7587" t="s">
        <v>24</v>
      </c>
    </row>
    <row r="7588" spans="1:14" x14ac:dyDescent="0.25">
      <c r="A7588" t="s">
        <v>7918</v>
      </c>
      <c r="B7588" t="s">
        <v>7919</v>
      </c>
      <c r="C7588" t="s">
        <v>268</v>
      </c>
      <c r="D7588" t="s">
        <v>21</v>
      </c>
      <c r="E7588">
        <v>98168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43192</v>
      </c>
      <c r="L7588" t="s">
        <v>26</v>
      </c>
      <c r="N7588" t="s">
        <v>24</v>
      </c>
    </row>
    <row r="7589" spans="1:14" x14ac:dyDescent="0.25">
      <c r="A7589" t="s">
        <v>6082</v>
      </c>
      <c r="B7589" t="s">
        <v>6083</v>
      </c>
      <c r="C7589" t="s">
        <v>286</v>
      </c>
      <c r="D7589" t="s">
        <v>21</v>
      </c>
      <c r="E7589">
        <v>98506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43192</v>
      </c>
      <c r="L7589" t="s">
        <v>26</v>
      </c>
      <c r="N7589" t="s">
        <v>24</v>
      </c>
    </row>
    <row r="7590" spans="1:14" x14ac:dyDescent="0.25">
      <c r="A7590" t="s">
        <v>556</v>
      </c>
      <c r="B7590" t="s">
        <v>8535</v>
      </c>
      <c r="C7590" t="s">
        <v>246</v>
      </c>
      <c r="D7590" t="s">
        <v>21</v>
      </c>
      <c r="E7590">
        <v>98312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43192</v>
      </c>
      <c r="L7590" t="s">
        <v>26</v>
      </c>
      <c r="N7590" t="s">
        <v>24</v>
      </c>
    </row>
    <row r="7591" spans="1:14" x14ac:dyDescent="0.25">
      <c r="A7591" t="s">
        <v>3366</v>
      </c>
      <c r="B7591" t="s">
        <v>3367</v>
      </c>
      <c r="C7591" t="s">
        <v>34</v>
      </c>
      <c r="D7591" t="s">
        <v>21</v>
      </c>
      <c r="E7591">
        <v>98664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43192</v>
      </c>
      <c r="L7591" t="s">
        <v>26</v>
      </c>
      <c r="N7591" t="s">
        <v>24</v>
      </c>
    </row>
    <row r="7592" spans="1:14" x14ac:dyDescent="0.25">
      <c r="A7592" t="s">
        <v>880</v>
      </c>
      <c r="B7592" t="s">
        <v>7932</v>
      </c>
      <c r="C7592" t="s">
        <v>215</v>
      </c>
      <c r="D7592" t="s">
        <v>21</v>
      </c>
      <c r="E7592">
        <v>98003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43190</v>
      </c>
      <c r="L7592" t="s">
        <v>26</v>
      </c>
      <c r="N7592" t="s">
        <v>24</v>
      </c>
    </row>
    <row r="7593" spans="1:14" x14ac:dyDescent="0.25">
      <c r="A7593" t="s">
        <v>5869</v>
      </c>
      <c r="B7593" t="s">
        <v>5870</v>
      </c>
      <c r="C7593" t="s">
        <v>443</v>
      </c>
      <c r="D7593" t="s">
        <v>21</v>
      </c>
      <c r="E7593">
        <v>98057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43190</v>
      </c>
      <c r="L7593" t="s">
        <v>26</v>
      </c>
      <c r="N7593" t="s">
        <v>24</v>
      </c>
    </row>
    <row r="7594" spans="1:14" x14ac:dyDescent="0.25">
      <c r="A7594" t="s">
        <v>1069</v>
      </c>
      <c r="B7594" t="s">
        <v>1070</v>
      </c>
      <c r="C7594" t="s">
        <v>268</v>
      </c>
      <c r="D7594" t="s">
        <v>21</v>
      </c>
      <c r="E7594">
        <v>98168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43190</v>
      </c>
      <c r="L7594" t="s">
        <v>26</v>
      </c>
      <c r="N7594" t="s">
        <v>24</v>
      </c>
    </row>
    <row r="7595" spans="1:14" x14ac:dyDescent="0.25">
      <c r="A7595" t="s">
        <v>2699</v>
      </c>
      <c r="B7595" t="s">
        <v>2700</v>
      </c>
      <c r="C7595" t="s">
        <v>20</v>
      </c>
      <c r="D7595" t="s">
        <v>21</v>
      </c>
      <c r="E7595">
        <v>98178</v>
      </c>
      <c r="F7595" t="s">
        <v>23</v>
      </c>
      <c r="G7595" t="s">
        <v>23</v>
      </c>
      <c r="H7595" t="s">
        <v>24</v>
      </c>
      <c r="I7595" t="s">
        <v>24</v>
      </c>
      <c r="J7595" t="s">
        <v>25</v>
      </c>
      <c r="K7595" s="1">
        <v>43190</v>
      </c>
      <c r="L7595" t="s">
        <v>26</v>
      </c>
      <c r="N7595" t="s">
        <v>24</v>
      </c>
    </row>
    <row r="7596" spans="1:14" x14ac:dyDescent="0.25">
      <c r="A7596" t="s">
        <v>581</v>
      </c>
      <c r="B7596" t="s">
        <v>8688</v>
      </c>
      <c r="C7596" t="s">
        <v>443</v>
      </c>
      <c r="D7596" t="s">
        <v>21</v>
      </c>
      <c r="E7596">
        <v>98057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43190</v>
      </c>
      <c r="L7596" t="s">
        <v>26</v>
      </c>
      <c r="N7596" t="s">
        <v>24</v>
      </c>
    </row>
    <row r="7597" spans="1:14" x14ac:dyDescent="0.25">
      <c r="A7597" t="s">
        <v>1607</v>
      </c>
      <c r="B7597" t="s">
        <v>1608</v>
      </c>
      <c r="C7597" t="s">
        <v>20</v>
      </c>
      <c r="D7597" t="s">
        <v>21</v>
      </c>
      <c r="E7597">
        <v>98122</v>
      </c>
      <c r="F7597" t="s">
        <v>23</v>
      </c>
      <c r="G7597" t="s">
        <v>23</v>
      </c>
      <c r="H7597" t="s">
        <v>24</v>
      </c>
      <c r="I7597" t="s">
        <v>24</v>
      </c>
      <c r="J7597" t="s">
        <v>25</v>
      </c>
      <c r="K7597" s="1">
        <v>43190</v>
      </c>
      <c r="L7597" t="s">
        <v>26</v>
      </c>
      <c r="N7597" t="s">
        <v>24</v>
      </c>
    </row>
    <row r="7598" spans="1:14" x14ac:dyDescent="0.25">
      <c r="A7598" t="s">
        <v>5833</v>
      </c>
      <c r="B7598" t="s">
        <v>5834</v>
      </c>
      <c r="C7598" t="s">
        <v>2144</v>
      </c>
      <c r="D7598" t="s">
        <v>21</v>
      </c>
      <c r="E7598">
        <v>98155</v>
      </c>
      <c r="F7598" t="s">
        <v>23</v>
      </c>
      <c r="G7598" t="s">
        <v>23</v>
      </c>
      <c r="H7598" t="s">
        <v>24</v>
      </c>
      <c r="I7598" t="s">
        <v>24</v>
      </c>
      <c r="J7598" t="s">
        <v>25</v>
      </c>
      <c r="K7598" s="1">
        <v>43190</v>
      </c>
      <c r="L7598" t="s">
        <v>26</v>
      </c>
      <c r="N7598" t="s">
        <v>24</v>
      </c>
    </row>
    <row r="7599" spans="1:14" x14ac:dyDescent="0.25">
      <c r="A7599" t="s">
        <v>2709</v>
      </c>
      <c r="B7599" t="s">
        <v>2710</v>
      </c>
      <c r="C7599" t="s">
        <v>20</v>
      </c>
      <c r="D7599" t="s">
        <v>21</v>
      </c>
      <c r="E7599">
        <v>98125</v>
      </c>
      <c r="F7599" t="s">
        <v>23</v>
      </c>
      <c r="G7599" t="s">
        <v>23</v>
      </c>
      <c r="H7599" t="s">
        <v>24</v>
      </c>
      <c r="I7599" t="s">
        <v>24</v>
      </c>
      <c r="J7599" t="s">
        <v>25</v>
      </c>
      <c r="K7599" s="1">
        <v>43190</v>
      </c>
      <c r="L7599" t="s">
        <v>26</v>
      </c>
      <c r="N7599" t="s">
        <v>24</v>
      </c>
    </row>
    <row r="7600" spans="1:14" x14ac:dyDescent="0.25">
      <c r="A7600" t="s">
        <v>1419</v>
      </c>
      <c r="B7600" t="s">
        <v>1420</v>
      </c>
      <c r="C7600" t="s">
        <v>236</v>
      </c>
      <c r="D7600" t="s">
        <v>21</v>
      </c>
      <c r="E7600">
        <v>98444</v>
      </c>
      <c r="F7600" t="s">
        <v>23</v>
      </c>
      <c r="G7600" t="s">
        <v>23</v>
      </c>
      <c r="H7600" t="s">
        <v>24</v>
      </c>
      <c r="I7600" t="s">
        <v>24</v>
      </c>
      <c r="J7600" t="s">
        <v>25</v>
      </c>
      <c r="K7600" s="1">
        <v>43190</v>
      </c>
      <c r="L7600" t="s">
        <v>26</v>
      </c>
      <c r="N7600" t="s">
        <v>24</v>
      </c>
    </row>
    <row r="7601" spans="1:14" x14ac:dyDescent="0.25">
      <c r="A7601" t="s">
        <v>1651</v>
      </c>
      <c r="B7601" t="s">
        <v>10503</v>
      </c>
      <c r="C7601" t="s">
        <v>20</v>
      </c>
      <c r="D7601" t="s">
        <v>21</v>
      </c>
      <c r="E7601">
        <v>98118</v>
      </c>
      <c r="F7601" t="s">
        <v>23</v>
      </c>
      <c r="G7601" t="s">
        <v>23</v>
      </c>
      <c r="H7601" t="s">
        <v>24</v>
      </c>
      <c r="I7601" t="s">
        <v>24</v>
      </c>
      <c r="J7601" t="s">
        <v>25</v>
      </c>
      <c r="K7601" s="1">
        <v>43190</v>
      </c>
      <c r="L7601" t="s">
        <v>26</v>
      </c>
      <c r="N7601" t="s">
        <v>24</v>
      </c>
    </row>
    <row r="7602" spans="1:14" x14ac:dyDescent="0.25">
      <c r="A7602" t="s">
        <v>662</v>
      </c>
      <c r="B7602" t="s">
        <v>5537</v>
      </c>
      <c r="C7602" t="s">
        <v>221</v>
      </c>
      <c r="D7602" t="s">
        <v>21</v>
      </c>
      <c r="E7602">
        <v>98607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43189</v>
      </c>
      <c r="L7602" t="s">
        <v>26</v>
      </c>
      <c r="N7602" t="s">
        <v>24</v>
      </c>
    </row>
    <row r="7603" spans="1:14" x14ac:dyDescent="0.25">
      <c r="A7603" t="s">
        <v>6287</v>
      </c>
      <c r="B7603" t="s">
        <v>6288</v>
      </c>
      <c r="C7603" t="s">
        <v>221</v>
      </c>
      <c r="D7603" t="s">
        <v>21</v>
      </c>
      <c r="E7603">
        <v>98607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43189</v>
      </c>
      <c r="L7603" t="s">
        <v>26</v>
      </c>
      <c r="N7603" t="s">
        <v>24</v>
      </c>
    </row>
    <row r="7604" spans="1:14" x14ac:dyDescent="0.25">
      <c r="A7604" t="s">
        <v>10504</v>
      </c>
      <c r="B7604" t="s">
        <v>7966</v>
      </c>
      <c r="C7604" t="s">
        <v>1542</v>
      </c>
      <c r="D7604" t="s">
        <v>21</v>
      </c>
      <c r="E7604">
        <v>98362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43189</v>
      </c>
      <c r="L7604" t="s">
        <v>26</v>
      </c>
      <c r="N7604" t="s">
        <v>24</v>
      </c>
    </row>
    <row r="7605" spans="1:14" x14ac:dyDescent="0.25">
      <c r="A7605" t="s">
        <v>7948</v>
      </c>
      <c r="B7605" t="s">
        <v>7949</v>
      </c>
      <c r="C7605" t="s">
        <v>1542</v>
      </c>
      <c r="D7605" t="s">
        <v>21</v>
      </c>
      <c r="E7605">
        <v>98362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43188</v>
      </c>
      <c r="L7605" t="s">
        <v>26</v>
      </c>
      <c r="N7605" t="s">
        <v>24</v>
      </c>
    </row>
    <row r="7606" spans="1:14" x14ac:dyDescent="0.25">
      <c r="A7606" t="s">
        <v>7108</v>
      </c>
      <c r="B7606" t="s">
        <v>7109</v>
      </c>
      <c r="C7606" t="s">
        <v>687</v>
      </c>
      <c r="D7606" t="s">
        <v>21</v>
      </c>
      <c r="E7606">
        <v>98382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43188</v>
      </c>
      <c r="L7606" t="s">
        <v>26</v>
      </c>
      <c r="N7606" t="s">
        <v>24</v>
      </c>
    </row>
    <row r="7607" spans="1:14" x14ac:dyDescent="0.25">
      <c r="A7607" t="s">
        <v>7952</v>
      </c>
      <c r="B7607" t="s">
        <v>7953</v>
      </c>
      <c r="C7607" t="s">
        <v>1542</v>
      </c>
      <c r="D7607" t="s">
        <v>21</v>
      </c>
      <c r="E7607">
        <v>98362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43188</v>
      </c>
      <c r="L7607" t="s">
        <v>26</v>
      </c>
      <c r="N7607" t="s">
        <v>24</v>
      </c>
    </row>
    <row r="7608" spans="1:14" x14ac:dyDescent="0.25">
      <c r="A7608" t="s">
        <v>7954</v>
      </c>
      <c r="B7608" t="s">
        <v>7955</v>
      </c>
      <c r="C7608" t="s">
        <v>1542</v>
      </c>
      <c r="D7608" t="s">
        <v>21</v>
      </c>
      <c r="E7608">
        <v>98362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43188</v>
      </c>
      <c r="L7608" t="s">
        <v>26</v>
      </c>
      <c r="N7608" t="s">
        <v>24</v>
      </c>
    </row>
    <row r="7609" spans="1:14" x14ac:dyDescent="0.25">
      <c r="A7609" t="s">
        <v>7118</v>
      </c>
      <c r="B7609" t="s">
        <v>7119</v>
      </c>
      <c r="C7609" t="s">
        <v>687</v>
      </c>
      <c r="D7609" t="s">
        <v>21</v>
      </c>
      <c r="E7609">
        <v>98382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43188</v>
      </c>
      <c r="L7609" t="s">
        <v>26</v>
      </c>
      <c r="N7609" t="s">
        <v>24</v>
      </c>
    </row>
    <row r="7610" spans="1:14" x14ac:dyDescent="0.25">
      <c r="A7610" t="s">
        <v>4969</v>
      </c>
      <c r="B7610" t="s">
        <v>4970</v>
      </c>
      <c r="C7610" t="s">
        <v>266</v>
      </c>
      <c r="D7610" t="s">
        <v>21</v>
      </c>
      <c r="E7610">
        <v>98001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43188</v>
      </c>
      <c r="L7610" t="s">
        <v>26</v>
      </c>
      <c r="N7610" t="s">
        <v>24</v>
      </c>
    </row>
    <row r="7611" spans="1:14" x14ac:dyDescent="0.25">
      <c r="A7611" t="s">
        <v>503</v>
      </c>
      <c r="B7611" t="s">
        <v>504</v>
      </c>
      <c r="C7611" t="s">
        <v>266</v>
      </c>
      <c r="D7611" t="s">
        <v>21</v>
      </c>
      <c r="E7611">
        <v>98002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43188</v>
      </c>
      <c r="L7611" t="s">
        <v>26</v>
      </c>
      <c r="N7611" t="s">
        <v>24</v>
      </c>
    </row>
    <row r="7612" spans="1:14" x14ac:dyDescent="0.25">
      <c r="A7612" t="s">
        <v>10505</v>
      </c>
      <c r="B7612" t="s">
        <v>10506</v>
      </c>
      <c r="C7612" t="s">
        <v>1101</v>
      </c>
      <c r="D7612" t="s">
        <v>21</v>
      </c>
      <c r="E7612">
        <v>98230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43188</v>
      </c>
      <c r="L7612" t="s">
        <v>26</v>
      </c>
      <c r="N7612" t="s">
        <v>24</v>
      </c>
    </row>
    <row r="7613" spans="1:14" x14ac:dyDescent="0.25">
      <c r="A7613" t="s">
        <v>187</v>
      </c>
      <c r="B7613" t="s">
        <v>3561</v>
      </c>
      <c r="C7613" t="s">
        <v>227</v>
      </c>
      <c r="D7613" t="s">
        <v>21</v>
      </c>
      <c r="E7613">
        <v>98229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43188</v>
      </c>
      <c r="L7613" t="s">
        <v>26</v>
      </c>
      <c r="N7613" t="s">
        <v>24</v>
      </c>
    </row>
    <row r="7614" spans="1:14" x14ac:dyDescent="0.25">
      <c r="A7614" t="s">
        <v>8240</v>
      </c>
      <c r="B7614" t="s">
        <v>8241</v>
      </c>
      <c r="C7614" t="s">
        <v>687</v>
      </c>
      <c r="D7614" t="s">
        <v>21</v>
      </c>
      <c r="E7614">
        <v>98382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43188</v>
      </c>
      <c r="L7614" t="s">
        <v>26</v>
      </c>
      <c r="N7614" t="s">
        <v>24</v>
      </c>
    </row>
    <row r="7615" spans="1:14" x14ac:dyDescent="0.25">
      <c r="A7615" t="s">
        <v>356</v>
      </c>
      <c r="B7615" t="s">
        <v>8508</v>
      </c>
      <c r="C7615" t="s">
        <v>236</v>
      </c>
      <c r="D7615" t="s">
        <v>21</v>
      </c>
      <c r="E7615">
        <v>98404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43188</v>
      </c>
      <c r="L7615" t="s">
        <v>26</v>
      </c>
      <c r="N7615" t="s">
        <v>24</v>
      </c>
    </row>
    <row r="7616" spans="1:14" x14ac:dyDescent="0.25">
      <c r="A7616" t="s">
        <v>3711</v>
      </c>
      <c r="B7616" t="s">
        <v>10507</v>
      </c>
      <c r="C7616" t="s">
        <v>765</v>
      </c>
      <c r="D7616" t="s">
        <v>21</v>
      </c>
      <c r="E7616">
        <v>99163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43188</v>
      </c>
      <c r="L7616" t="s">
        <v>26</v>
      </c>
      <c r="N7616" t="s">
        <v>24</v>
      </c>
    </row>
    <row r="7617" spans="1:14" x14ac:dyDescent="0.25">
      <c r="A7617" t="s">
        <v>7969</v>
      </c>
      <c r="B7617" t="s">
        <v>7970</v>
      </c>
      <c r="C7617" t="s">
        <v>1542</v>
      </c>
      <c r="D7617" t="s">
        <v>21</v>
      </c>
      <c r="E7617">
        <v>98362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43188</v>
      </c>
      <c r="L7617" t="s">
        <v>26</v>
      </c>
      <c r="N7617" t="s">
        <v>24</v>
      </c>
    </row>
    <row r="7618" spans="1:14" x14ac:dyDescent="0.25">
      <c r="A7618" t="s">
        <v>7981</v>
      </c>
      <c r="B7618" t="s">
        <v>7982</v>
      </c>
      <c r="C7618" t="s">
        <v>1542</v>
      </c>
      <c r="D7618" t="s">
        <v>21</v>
      </c>
      <c r="E7618">
        <v>98362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43188</v>
      </c>
      <c r="L7618" t="s">
        <v>26</v>
      </c>
      <c r="N7618" t="s">
        <v>24</v>
      </c>
    </row>
    <row r="7619" spans="1:14" x14ac:dyDescent="0.25">
      <c r="A7619" t="s">
        <v>6601</v>
      </c>
      <c r="B7619" t="s">
        <v>6602</v>
      </c>
      <c r="C7619" t="s">
        <v>266</v>
      </c>
      <c r="D7619" t="s">
        <v>21</v>
      </c>
      <c r="E7619">
        <v>98002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43188</v>
      </c>
      <c r="L7619" t="s">
        <v>26</v>
      </c>
      <c r="N7619" t="s">
        <v>24</v>
      </c>
    </row>
    <row r="7620" spans="1:14" x14ac:dyDescent="0.25">
      <c r="A7620" t="s">
        <v>10508</v>
      </c>
      <c r="B7620" t="s">
        <v>5420</v>
      </c>
      <c r="C7620" t="s">
        <v>266</v>
      </c>
      <c r="D7620" t="s">
        <v>21</v>
      </c>
      <c r="E7620">
        <v>98002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43188</v>
      </c>
      <c r="L7620" t="s">
        <v>26</v>
      </c>
      <c r="N7620" t="s">
        <v>24</v>
      </c>
    </row>
    <row r="7621" spans="1:14" x14ac:dyDescent="0.25">
      <c r="A7621" t="s">
        <v>556</v>
      </c>
      <c r="B7621" t="s">
        <v>3559</v>
      </c>
      <c r="C7621" t="s">
        <v>687</v>
      </c>
      <c r="D7621" t="s">
        <v>21</v>
      </c>
      <c r="E7621">
        <v>98382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43188</v>
      </c>
      <c r="L7621" t="s">
        <v>26</v>
      </c>
      <c r="N7621" t="s">
        <v>24</v>
      </c>
    </row>
    <row r="7622" spans="1:14" x14ac:dyDescent="0.25">
      <c r="A7622" t="s">
        <v>6327</v>
      </c>
      <c r="B7622" t="s">
        <v>4816</v>
      </c>
      <c r="C7622" t="s">
        <v>266</v>
      </c>
      <c r="D7622" t="s">
        <v>21</v>
      </c>
      <c r="E7622">
        <v>98002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43187</v>
      </c>
      <c r="L7622" t="s">
        <v>26</v>
      </c>
      <c r="N7622" t="s">
        <v>24</v>
      </c>
    </row>
    <row r="7623" spans="1:14" x14ac:dyDescent="0.25">
      <c r="A7623" t="s">
        <v>4815</v>
      </c>
      <c r="B7623" t="s">
        <v>4816</v>
      </c>
      <c r="C7623" t="s">
        <v>266</v>
      </c>
      <c r="D7623" t="s">
        <v>21</v>
      </c>
      <c r="E7623">
        <v>98002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43187</v>
      </c>
      <c r="L7623" t="s">
        <v>26</v>
      </c>
      <c r="N7623" t="s">
        <v>24</v>
      </c>
    </row>
    <row r="7624" spans="1:14" x14ac:dyDescent="0.25">
      <c r="A7624" t="s">
        <v>5038</v>
      </c>
      <c r="B7624" t="s">
        <v>5039</v>
      </c>
      <c r="C7624" t="s">
        <v>266</v>
      </c>
      <c r="D7624" t="s">
        <v>21</v>
      </c>
      <c r="E7624">
        <v>98002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43187</v>
      </c>
      <c r="L7624" t="s">
        <v>26</v>
      </c>
      <c r="N7624" t="s">
        <v>24</v>
      </c>
    </row>
    <row r="7625" spans="1:14" x14ac:dyDescent="0.25">
      <c r="A7625" t="s">
        <v>6855</v>
      </c>
      <c r="B7625" t="s">
        <v>6856</v>
      </c>
      <c r="C7625" t="s">
        <v>266</v>
      </c>
      <c r="D7625" t="s">
        <v>21</v>
      </c>
      <c r="E7625">
        <v>98002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43187</v>
      </c>
      <c r="L7625" t="s">
        <v>26</v>
      </c>
      <c r="N7625" t="s">
        <v>24</v>
      </c>
    </row>
    <row r="7626" spans="1:14" x14ac:dyDescent="0.25">
      <c r="A7626" t="s">
        <v>5446</v>
      </c>
      <c r="B7626" t="s">
        <v>5447</v>
      </c>
      <c r="C7626" t="s">
        <v>266</v>
      </c>
      <c r="D7626" t="s">
        <v>21</v>
      </c>
      <c r="E7626">
        <v>98002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43187</v>
      </c>
      <c r="L7626" t="s">
        <v>26</v>
      </c>
      <c r="N7626" t="s">
        <v>24</v>
      </c>
    </row>
    <row r="7627" spans="1:14" x14ac:dyDescent="0.25">
      <c r="A7627" t="s">
        <v>880</v>
      </c>
      <c r="B7627" t="s">
        <v>5450</v>
      </c>
      <c r="C7627" t="s">
        <v>266</v>
      </c>
      <c r="D7627" t="s">
        <v>21</v>
      </c>
      <c r="E7627">
        <v>98003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43187</v>
      </c>
      <c r="L7627" t="s">
        <v>26</v>
      </c>
      <c r="N7627" t="s">
        <v>24</v>
      </c>
    </row>
    <row r="7628" spans="1:14" x14ac:dyDescent="0.25">
      <c r="A7628" t="s">
        <v>583</v>
      </c>
      <c r="B7628" t="s">
        <v>10509</v>
      </c>
      <c r="C7628" t="s">
        <v>266</v>
      </c>
      <c r="D7628" t="s">
        <v>21</v>
      </c>
      <c r="E7628">
        <v>98002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43187</v>
      </c>
      <c r="L7628" t="s">
        <v>26</v>
      </c>
      <c r="N7628" t="s">
        <v>24</v>
      </c>
    </row>
    <row r="7629" spans="1:14" x14ac:dyDescent="0.25">
      <c r="A7629" t="s">
        <v>583</v>
      </c>
      <c r="B7629" t="s">
        <v>10510</v>
      </c>
      <c r="C7629" t="s">
        <v>266</v>
      </c>
      <c r="D7629" t="s">
        <v>21</v>
      </c>
      <c r="E7629">
        <v>98001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43187</v>
      </c>
      <c r="L7629" t="s">
        <v>26</v>
      </c>
      <c r="N7629" t="s">
        <v>24</v>
      </c>
    </row>
    <row r="7630" spans="1:14" x14ac:dyDescent="0.25">
      <c r="A7630" t="s">
        <v>8023</v>
      </c>
      <c r="B7630" t="s">
        <v>8024</v>
      </c>
      <c r="C7630" t="s">
        <v>765</v>
      </c>
      <c r="D7630" t="s">
        <v>21</v>
      </c>
      <c r="E7630">
        <v>99163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43187</v>
      </c>
      <c r="L7630" t="s">
        <v>26</v>
      </c>
      <c r="N7630" t="s">
        <v>24</v>
      </c>
    </row>
    <row r="7631" spans="1:14" x14ac:dyDescent="0.25">
      <c r="A7631" t="s">
        <v>785</v>
      </c>
      <c r="B7631" t="s">
        <v>10511</v>
      </c>
      <c r="C7631" t="s">
        <v>787</v>
      </c>
      <c r="D7631" t="s">
        <v>21</v>
      </c>
      <c r="E7631">
        <v>99158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43187</v>
      </c>
      <c r="L7631" t="s">
        <v>26</v>
      </c>
      <c r="N7631" t="s">
        <v>24</v>
      </c>
    </row>
    <row r="7632" spans="1:14" x14ac:dyDescent="0.25">
      <c r="A7632" t="s">
        <v>6880</v>
      </c>
      <c r="B7632" t="s">
        <v>6881</v>
      </c>
      <c r="C7632" t="s">
        <v>266</v>
      </c>
      <c r="D7632" t="s">
        <v>21</v>
      </c>
      <c r="E7632">
        <v>98002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43187</v>
      </c>
      <c r="L7632" t="s">
        <v>26</v>
      </c>
      <c r="N7632" t="s">
        <v>24</v>
      </c>
    </row>
    <row r="7633" spans="1:14" x14ac:dyDescent="0.25">
      <c r="A7633" t="s">
        <v>7866</v>
      </c>
      <c r="B7633" t="s">
        <v>7867</v>
      </c>
      <c r="C7633" t="s">
        <v>92</v>
      </c>
      <c r="D7633" t="s">
        <v>21</v>
      </c>
      <c r="E7633">
        <v>98273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43187</v>
      </c>
      <c r="L7633" t="s">
        <v>26</v>
      </c>
      <c r="N7633" t="s">
        <v>24</v>
      </c>
    </row>
    <row r="7634" spans="1:14" x14ac:dyDescent="0.25">
      <c r="A7634" t="s">
        <v>7532</v>
      </c>
      <c r="B7634" t="s">
        <v>7533</v>
      </c>
      <c r="C7634" t="s">
        <v>7534</v>
      </c>
      <c r="D7634" t="s">
        <v>21</v>
      </c>
      <c r="E7634">
        <v>99170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43187</v>
      </c>
      <c r="L7634" t="s">
        <v>26</v>
      </c>
      <c r="N7634" t="s">
        <v>24</v>
      </c>
    </row>
    <row r="7635" spans="1:14" x14ac:dyDescent="0.25">
      <c r="A7635" t="s">
        <v>7537</v>
      </c>
      <c r="B7635" t="s">
        <v>7538</v>
      </c>
      <c r="C7635" t="s">
        <v>7539</v>
      </c>
      <c r="D7635" t="s">
        <v>21</v>
      </c>
      <c r="E7635">
        <v>99031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43187</v>
      </c>
      <c r="L7635" t="s">
        <v>26</v>
      </c>
      <c r="N7635" t="s">
        <v>24</v>
      </c>
    </row>
    <row r="7636" spans="1:14" x14ac:dyDescent="0.25">
      <c r="A7636" t="s">
        <v>8033</v>
      </c>
      <c r="B7636" t="s">
        <v>8034</v>
      </c>
      <c r="C7636" t="s">
        <v>765</v>
      </c>
      <c r="D7636" t="s">
        <v>21</v>
      </c>
      <c r="E7636">
        <v>99163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43187</v>
      </c>
      <c r="L7636" t="s">
        <v>26</v>
      </c>
      <c r="N7636" t="s">
        <v>24</v>
      </c>
    </row>
    <row r="7637" spans="1:14" x14ac:dyDescent="0.25">
      <c r="A7637" t="s">
        <v>8040</v>
      </c>
      <c r="B7637" t="s">
        <v>8041</v>
      </c>
      <c r="C7637" t="s">
        <v>765</v>
      </c>
      <c r="D7637" t="s">
        <v>21</v>
      </c>
      <c r="E7637">
        <v>99163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43187</v>
      </c>
      <c r="L7637" t="s">
        <v>26</v>
      </c>
      <c r="N7637" t="s">
        <v>24</v>
      </c>
    </row>
    <row r="7638" spans="1:14" x14ac:dyDescent="0.25">
      <c r="A7638" t="s">
        <v>5076</v>
      </c>
      <c r="B7638" t="s">
        <v>5077</v>
      </c>
      <c r="C7638" t="s">
        <v>266</v>
      </c>
      <c r="D7638" t="s">
        <v>21</v>
      </c>
      <c r="E7638">
        <v>98002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43187</v>
      </c>
      <c r="L7638" t="s">
        <v>26</v>
      </c>
      <c r="N7638" t="s">
        <v>24</v>
      </c>
    </row>
    <row r="7639" spans="1:14" x14ac:dyDescent="0.25">
      <c r="A7639" t="s">
        <v>71</v>
      </c>
      <c r="B7639" t="s">
        <v>4994</v>
      </c>
      <c r="C7639" t="s">
        <v>266</v>
      </c>
      <c r="D7639" t="s">
        <v>21</v>
      </c>
      <c r="E7639">
        <v>98002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43187</v>
      </c>
      <c r="L7639" t="s">
        <v>26</v>
      </c>
      <c r="N7639" t="s">
        <v>24</v>
      </c>
    </row>
    <row r="7640" spans="1:14" x14ac:dyDescent="0.25">
      <c r="A7640" t="s">
        <v>3322</v>
      </c>
      <c r="B7640" t="s">
        <v>764</v>
      </c>
      <c r="C7640" t="s">
        <v>765</v>
      </c>
      <c r="D7640" t="s">
        <v>21</v>
      </c>
      <c r="E7640">
        <v>99163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43187</v>
      </c>
      <c r="L7640" t="s">
        <v>26</v>
      </c>
      <c r="N7640" t="s">
        <v>24</v>
      </c>
    </row>
    <row r="7641" spans="1:14" x14ac:dyDescent="0.25">
      <c r="A7641" t="s">
        <v>685</v>
      </c>
      <c r="B7641" t="s">
        <v>4999</v>
      </c>
      <c r="C7641" t="s">
        <v>266</v>
      </c>
      <c r="D7641" t="s">
        <v>21</v>
      </c>
      <c r="E7641">
        <v>98002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43187</v>
      </c>
      <c r="L7641" t="s">
        <v>26</v>
      </c>
      <c r="N7641" t="s">
        <v>24</v>
      </c>
    </row>
    <row r="7642" spans="1:14" x14ac:dyDescent="0.25">
      <c r="A7642" t="s">
        <v>10512</v>
      </c>
      <c r="B7642" t="s">
        <v>1399</v>
      </c>
      <c r="C7642" t="s">
        <v>20</v>
      </c>
      <c r="D7642" t="s">
        <v>21</v>
      </c>
      <c r="E7642">
        <v>98119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43186</v>
      </c>
      <c r="L7642" t="s">
        <v>26</v>
      </c>
      <c r="N7642" t="s">
        <v>24</v>
      </c>
    </row>
    <row r="7643" spans="1:14" x14ac:dyDescent="0.25">
      <c r="A7643" t="s">
        <v>7902</v>
      </c>
      <c r="B7643" t="s">
        <v>7903</v>
      </c>
      <c r="C7643" t="s">
        <v>224</v>
      </c>
      <c r="D7643" t="s">
        <v>21</v>
      </c>
      <c r="E7643">
        <v>98155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43186</v>
      </c>
      <c r="L7643" t="s">
        <v>26</v>
      </c>
      <c r="N7643" t="s">
        <v>24</v>
      </c>
    </row>
    <row r="7644" spans="1:14" x14ac:dyDescent="0.25">
      <c r="A7644" t="s">
        <v>2558</v>
      </c>
      <c r="B7644" t="s">
        <v>8738</v>
      </c>
      <c r="C7644" t="s">
        <v>443</v>
      </c>
      <c r="D7644" t="s">
        <v>21</v>
      </c>
      <c r="E7644">
        <v>98059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43186</v>
      </c>
      <c r="L7644" t="s">
        <v>26</v>
      </c>
      <c r="N7644" t="s">
        <v>24</v>
      </c>
    </row>
    <row r="7645" spans="1:14" x14ac:dyDescent="0.25">
      <c r="A7645" t="s">
        <v>4381</v>
      </c>
      <c r="B7645" t="s">
        <v>8737</v>
      </c>
      <c r="C7645" t="s">
        <v>443</v>
      </c>
      <c r="D7645" t="s">
        <v>21</v>
      </c>
      <c r="E7645">
        <v>98057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43186</v>
      </c>
      <c r="L7645" t="s">
        <v>26</v>
      </c>
      <c r="N7645" t="s">
        <v>24</v>
      </c>
    </row>
    <row r="7646" spans="1:14" x14ac:dyDescent="0.25">
      <c r="A7646" t="s">
        <v>605</v>
      </c>
      <c r="B7646" t="s">
        <v>606</v>
      </c>
      <c r="C7646" t="s">
        <v>218</v>
      </c>
      <c r="D7646" t="s">
        <v>21</v>
      </c>
      <c r="E7646">
        <v>98391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43186</v>
      </c>
      <c r="L7646" t="s">
        <v>26</v>
      </c>
      <c r="N7646" t="s">
        <v>24</v>
      </c>
    </row>
    <row r="7647" spans="1:14" x14ac:dyDescent="0.25">
      <c r="A7647" t="s">
        <v>6340</v>
      </c>
      <c r="B7647" t="s">
        <v>10513</v>
      </c>
      <c r="C7647" t="s">
        <v>1018</v>
      </c>
      <c r="D7647" t="s">
        <v>21</v>
      </c>
      <c r="E7647">
        <v>98531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43186</v>
      </c>
      <c r="L7647" t="s">
        <v>26</v>
      </c>
      <c r="N7647" t="s">
        <v>24</v>
      </c>
    </row>
    <row r="7648" spans="1:14" x14ac:dyDescent="0.25">
      <c r="A7648" t="s">
        <v>3220</v>
      </c>
      <c r="B7648" t="s">
        <v>6504</v>
      </c>
      <c r="C7648" t="s">
        <v>261</v>
      </c>
      <c r="D7648" t="s">
        <v>21</v>
      </c>
      <c r="E7648">
        <v>99202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43186</v>
      </c>
      <c r="L7648" t="s">
        <v>26</v>
      </c>
      <c r="N7648" t="s">
        <v>24</v>
      </c>
    </row>
    <row r="7649" spans="1:14" x14ac:dyDescent="0.25">
      <c r="A7649" t="s">
        <v>6625</v>
      </c>
      <c r="B7649" t="s">
        <v>8081</v>
      </c>
      <c r="C7649" t="s">
        <v>261</v>
      </c>
      <c r="D7649" t="s">
        <v>21</v>
      </c>
      <c r="E7649">
        <v>99223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43186</v>
      </c>
      <c r="L7649" t="s">
        <v>26</v>
      </c>
      <c r="N7649" t="s">
        <v>24</v>
      </c>
    </row>
    <row r="7650" spans="1:14" x14ac:dyDescent="0.25">
      <c r="A7650" t="s">
        <v>405</v>
      </c>
      <c r="B7650" t="s">
        <v>8253</v>
      </c>
      <c r="C7650" t="s">
        <v>165</v>
      </c>
      <c r="D7650" t="s">
        <v>21</v>
      </c>
      <c r="E7650">
        <v>98375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43186</v>
      </c>
      <c r="L7650" t="s">
        <v>26</v>
      </c>
      <c r="N7650" t="s">
        <v>24</v>
      </c>
    </row>
    <row r="7651" spans="1:14" x14ac:dyDescent="0.25">
      <c r="A7651" t="s">
        <v>8399</v>
      </c>
      <c r="B7651" t="s">
        <v>8400</v>
      </c>
      <c r="C7651" t="s">
        <v>81</v>
      </c>
      <c r="D7651" t="s">
        <v>21</v>
      </c>
      <c r="E7651">
        <v>99212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43186</v>
      </c>
      <c r="L7651" t="s">
        <v>26</v>
      </c>
      <c r="N7651" t="s">
        <v>24</v>
      </c>
    </row>
    <row r="7652" spans="1:14" x14ac:dyDescent="0.25">
      <c r="A7652" t="s">
        <v>8481</v>
      </c>
      <c r="B7652" t="s">
        <v>8482</v>
      </c>
      <c r="C7652" t="s">
        <v>2089</v>
      </c>
      <c r="D7652" t="s">
        <v>21</v>
      </c>
      <c r="E7652">
        <v>98338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43186</v>
      </c>
      <c r="L7652" t="s">
        <v>26</v>
      </c>
      <c r="N7652" t="s">
        <v>24</v>
      </c>
    </row>
    <row r="7653" spans="1:14" x14ac:dyDescent="0.25">
      <c r="A7653" t="s">
        <v>8405</v>
      </c>
      <c r="B7653" t="s">
        <v>8406</v>
      </c>
      <c r="C7653" t="s">
        <v>81</v>
      </c>
      <c r="D7653" t="s">
        <v>21</v>
      </c>
      <c r="E7653">
        <v>99202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43186</v>
      </c>
      <c r="L7653" t="s">
        <v>26</v>
      </c>
      <c r="N7653" t="s">
        <v>24</v>
      </c>
    </row>
    <row r="7654" spans="1:14" x14ac:dyDescent="0.25">
      <c r="A7654" t="s">
        <v>3611</v>
      </c>
      <c r="B7654" t="s">
        <v>6834</v>
      </c>
      <c r="C7654" t="s">
        <v>81</v>
      </c>
      <c r="D7654" t="s">
        <v>21</v>
      </c>
      <c r="E7654">
        <v>99216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43186</v>
      </c>
      <c r="L7654" t="s">
        <v>26</v>
      </c>
      <c r="N7654" t="s">
        <v>24</v>
      </c>
    </row>
    <row r="7655" spans="1:14" x14ac:dyDescent="0.25">
      <c r="A7655" t="s">
        <v>7102</v>
      </c>
      <c r="B7655" t="s">
        <v>7103</v>
      </c>
      <c r="C7655" t="s">
        <v>1018</v>
      </c>
      <c r="D7655" t="s">
        <v>21</v>
      </c>
      <c r="E7655">
        <v>98531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43186</v>
      </c>
      <c r="L7655" t="s">
        <v>26</v>
      </c>
      <c r="N7655" t="s">
        <v>24</v>
      </c>
    </row>
    <row r="7656" spans="1:14" x14ac:dyDescent="0.25">
      <c r="A7656" t="s">
        <v>685</v>
      </c>
      <c r="B7656" t="s">
        <v>8407</v>
      </c>
      <c r="C7656" t="s">
        <v>261</v>
      </c>
      <c r="D7656" t="s">
        <v>21</v>
      </c>
      <c r="E7656">
        <v>99224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43186</v>
      </c>
      <c r="L7656" t="s">
        <v>26</v>
      </c>
      <c r="N7656" t="s">
        <v>24</v>
      </c>
    </row>
    <row r="7657" spans="1:14" x14ac:dyDescent="0.25">
      <c r="A7657" t="s">
        <v>111</v>
      </c>
      <c r="B7657" t="s">
        <v>8734</v>
      </c>
      <c r="C7657" t="s">
        <v>246</v>
      </c>
      <c r="D7657" t="s">
        <v>21</v>
      </c>
      <c r="E7657">
        <v>98310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43185</v>
      </c>
      <c r="L7657" t="s">
        <v>26</v>
      </c>
      <c r="N7657" t="s">
        <v>24</v>
      </c>
    </row>
    <row r="7658" spans="1:14" x14ac:dyDescent="0.25">
      <c r="A7658" t="s">
        <v>316</v>
      </c>
      <c r="B7658" t="s">
        <v>8888</v>
      </c>
      <c r="C7658" t="s">
        <v>246</v>
      </c>
      <c r="D7658" t="s">
        <v>21</v>
      </c>
      <c r="E7658">
        <v>98310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43185</v>
      </c>
      <c r="L7658" t="s">
        <v>26</v>
      </c>
      <c r="N7658" t="s">
        <v>24</v>
      </c>
    </row>
    <row r="7659" spans="1:14" x14ac:dyDescent="0.25">
      <c r="A7659" t="s">
        <v>2602</v>
      </c>
      <c r="B7659" t="s">
        <v>8601</v>
      </c>
      <c r="C7659" t="s">
        <v>151</v>
      </c>
      <c r="D7659" t="s">
        <v>21</v>
      </c>
      <c r="E7659">
        <v>98499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43185</v>
      </c>
      <c r="L7659" t="s">
        <v>26</v>
      </c>
      <c r="N7659" t="s">
        <v>24</v>
      </c>
    </row>
    <row r="7660" spans="1:14" x14ac:dyDescent="0.25">
      <c r="A7660" t="s">
        <v>8754</v>
      </c>
      <c r="B7660" t="s">
        <v>8755</v>
      </c>
      <c r="C7660" t="s">
        <v>236</v>
      </c>
      <c r="D7660" t="s">
        <v>21</v>
      </c>
      <c r="E7660">
        <v>98402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43185</v>
      </c>
      <c r="L7660" t="s">
        <v>26</v>
      </c>
      <c r="N7660" t="s">
        <v>24</v>
      </c>
    </row>
    <row r="7661" spans="1:14" x14ac:dyDescent="0.25">
      <c r="A7661" t="s">
        <v>378</v>
      </c>
      <c r="B7661" t="s">
        <v>379</v>
      </c>
      <c r="C7661" t="s">
        <v>115</v>
      </c>
      <c r="D7661" t="s">
        <v>21</v>
      </c>
      <c r="E7661">
        <v>98532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43185</v>
      </c>
      <c r="L7661" t="s">
        <v>26</v>
      </c>
      <c r="N7661" t="s">
        <v>24</v>
      </c>
    </row>
    <row r="7662" spans="1:14" x14ac:dyDescent="0.25">
      <c r="A7662" t="s">
        <v>4250</v>
      </c>
      <c r="B7662" t="s">
        <v>4251</v>
      </c>
      <c r="C7662" t="s">
        <v>20</v>
      </c>
      <c r="D7662" t="s">
        <v>21</v>
      </c>
      <c r="E7662">
        <v>98121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43185</v>
      </c>
      <c r="L7662" t="s">
        <v>26</v>
      </c>
      <c r="N7662" t="s">
        <v>24</v>
      </c>
    </row>
    <row r="7663" spans="1:14" x14ac:dyDescent="0.25">
      <c r="A7663" t="s">
        <v>9353</v>
      </c>
      <c r="B7663" t="s">
        <v>9354</v>
      </c>
      <c r="C7663" t="s">
        <v>1018</v>
      </c>
      <c r="D7663" t="s">
        <v>21</v>
      </c>
      <c r="E7663">
        <v>98531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43185</v>
      </c>
      <c r="L7663" t="s">
        <v>26</v>
      </c>
      <c r="N7663" t="s">
        <v>24</v>
      </c>
    </row>
    <row r="7664" spans="1:14" x14ac:dyDescent="0.25">
      <c r="A7664" t="s">
        <v>7026</v>
      </c>
      <c r="B7664" t="s">
        <v>7027</v>
      </c>
      <c r="C7664" t="s">
        <v>236</v>
      </c>
      <c r="D7664" t="s">
        <v>21</v>
      </c>
      <c r="E7664">
        <v>98444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43185</v>
      </c>
      <c r="L7664" t="s">
        <v>26</v>
      </c>
      <c r="N7664" t="s">
        <v>24</v>
      </c>
    </row>
    <row r="7665" spans="1:14" x14ac:dyDescent="0.25">
      <c r="A7665" t="s">
        <v>1476</v>
      </c>
      <c r="B7665" t="s">
        <v>1477</v>
      </c>
      <c r="C7665" t="s">
        <v>1478</v>
      </c>
      <c r="D7665" t="s">
        <v>21</v>
      </c>
      <c r="E7665">
        <v>98833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43185</v>
      </c>
      <c r="L7665" t="s">
        <v>26</v>
      </c>
      <c r="N7665" t="s">
        <v>24</v>
      </c>
    </row>
    <row r="7666" spans="1:14" x14ac:dyDescent="0.25">
      <c r="A7666" t="s">
        <v>7125</v>
      </c>
      <c r="B7666" t="s">
        <v>7126</v>
      </c>
      <c r="C7666" t="s">
        <v>236</v>
      </c>
      <c r="D7666" t="s">
        <v>21</v>
      </c>
      <c r="E7666">
        <v>98444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43182</v>
      </c>
      <c r="L7666" t="s">
        <v>26</v>
      </c>
      <c r="N7666" t="s">
        <v>24</v>
      </c>
    </row>
    <row r="7667" spans="1:14" x14ac:dyDescent="0.25">
      <c r="A7667" t="s">
        <v>10514</v>
      </c>
      <c r="B7667" t="s">
        <v>5259</v>
      </c>
      <c r="C7667" t="s">
        <v>34</v>
      </c>
      <c r="D7667" t="s">
        <v>21</v>
      </c>
      <c r="E7667">
        <v>98686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43182</v>
      </c>
      <c r="L7667" t="s">
        <v>26</v>
      </c>
      <c r="N7667" t="s">
        <v>24</v>
      </c>
    </row>
    <row r="7668" spans="1:14" x14ac:dyDescent="0.25">
      <c r="A7668" t="s">
        <v>10515</v>
      </c>
      <c r="B7668" t="s">
        <v>5261</v>
      </c>
      <c r="C7668" t="s">
        <v>34</v>
      </c>
      <c r="D7668" t="s">
        <v>21</v>
      </c>
      <c r="E7668">
        <v>98660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43182</v>
      </c>
      <c r="L7668" t="s">
        <v>26</v>
      </c>
      <c r="N7668" t="s">
        <v>24</v>
      </c>
    </row>
    <row r="7669" spans="1:14" x14ac:dyDescent="0.25">
      <c r="A7669" t="s">
        <v>10516</v>
      </c>
      <c r="B7669" t="s">
        <v>10517</v>
      </c>
      <c r="C7669" t="s">
        <v>202</v>
      </c>
      <c r="D7669" t="s">
        <v>21</v>
      </c>
      <c r="E7669">
        <v>98038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43182</v>
      </c>
      <c r="L7669" t="s">
        <v>26</v>
      </c>
      <c r="N7669" t="s">
        <v>24</v>
      </c>
    </row>
    <row r="7670" spans="1:14" x14ac:dyDescent="0.25">
      <c r="A7670" t="s">
        <v>8906</v>
      </c>
      <c r="B7670" t="s">
        <v>8907</v>
      </c>
      <c r="C7670" t="s">
        <v>236</v>
      </c>
      <c r="D7670" t="s">
        <v>21</v>
      </c>
      <c r="E7670">
        <v>98409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43181</v>
      </c>
      <c r="L7670" t="s">
        <v>26</v>
      </c>
      <c r="N7670" t="s">
        <v>24</v>
      </c>
    </row>
    <row r="7671" spans="1:14" x14ac:dyDescent="0.25">
      <c r="A7671" t="s">
        <v>111</v>
      </c>
      <c r="B7671" t="s">
        <v>8145</v>
      </c>
      <c r="C7671" t="s">
        <v>460</v>
      </c>
      <c r="D7671" t="s">
        <v>21</v>
      </c>
      <c r="E7671">
        <v>98290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43181</v>
      </c>
      <c r="L7671" t="s">
        <v>26</v>
      </c>
      <c r="N7671" t="s">
        <v>24</v>
      </c>
    </row>
    <row r="7672" spans="1:14" x14ac:dyDescent="0.25">
      <c r="A7672" t="s">
        <v>187</v>
      </c>
      <c r="B7672" t="s">
        <v>4352</v>
      </c>
      <c r="C7672" t="s">
        <v>34</v>
      </c>
      <c r="D7672" t="s">
        <v>21</v>
      </c>
      <c r="E7672">
        <v>98662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43181</v>
      </c>
      <c r="L7672" t="s">
        <v>26</v>
      </c>
      <c r="N7672" t="s">
        <v>24</v>
      </c>
    </row>
    <row r="7673" spans="1:14" x14ac:dyDescent="0.25">
      <c r="A7673" t="s">
        <v>10518</v>
      </c>
      <c r="B7673" t="s">
        <v>2758</v>
      </c>
      <c r="C7673" t="s">
        <v>92</v>
      </c>
      <c r="D7673" t="s">
        <v>21</v>
      </c>
      <c r="E7673">
        <v>98273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43181</v>
      </c>
      <c r="L7673" t="s">
        <v>26</v>
      </c>
      <c r="N7673" t="s">
        <v>24</v>
      </c>
    </row>
    <row r="7674" spans="1:14" x14ac:dyDescent="0.25">
      <c r="A7674" t="s">
        <v>8129</v>
      </c>
      <c r="B7674" t="s">
        <v>8130</v>
      </c>
      <c r="C7674" t="s">
        <v>3930</v>
      </c>
      <c r="D7674" t="s">
        <v>21</v>
      </c>
      <c r="E7674">
        <v>98266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43181</v>
      </c>
      <c r="L7674" t="s">
        <v>26</v>
      </c>
      <c r="N7674" t="s">
        <v>24</v>
      </c>
    </row>
    <row r="7675" spans="1:14" x14ac:dyDescent="0.25">
      <c r="A7675" t="s">
        <v>5220</v>
      </c>
      <c r="B7675" t="s">
        <v>5221</v>
      </c>
      <c r="C7675" t="s">
        <v>34</v>
      </c>
      <c r="D7675" t="s">
        <v>21</v>
      </c>
      <c r="E7675">
        <v>98684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43180</v>
      </c>
      <c r="L7675" t="s">
        <v>26</v>
      </c>
      <c r="N7675" t="s">
        <v>24</v>
      </c>
    </row>
    <row r="7676" spans="1:14" x14ac:dyDescent="0.25">
      <c r="A7676" t="s">
        <v>4107</v>
      </c>
      <c r="B7676" t="s">
        <v>4108</v>
      </c>
      <c r="C7676" t="s">
        <v>268</v>
      </c>
      <c r="D7676" t="s">
        <v>21</v>
      </c>
      <c r="E7676">
        <v>98168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43180</v>
      </c>
      <c r="L7676" t="s">
        <v>26</v>
      </c>
      <c r="N7676" t="s">
        <v>24</v>
      </c>
    </row>
    <row r="7677" spans="1:14" x14ac:dyDescent="0.25">
      <c r="A7677" t="s">
        <v>5226</v>
      </c>
      <c r="B7677" t="s">
        <v>5227</v>
      </c>
      <c r="C7677" t="s">
        <v>34</v>
      </c>
      <c r="D7677" t="s">
        <v>21</v>
      </c>
      <c r="E7677">
        <v>98683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43180</v>
      </c>
      <c r="L7677" t="s">
        <v>26</v>
      </c>
      <c r="N7677" t="s">
        <v>24</v>
      </c>
    </row>
    <row r="7678" spans="1:14" x14ac:dyDescent="0.25">
      <c r="A7678" t="s">
        <v>5235</v>
      </c>
      <c r="B7678" t="s">
        <v>5236</v>
      </c>
      <c r="C7678" t="s">
        <v>34</v>
      </c>
      <c r="D7678" t="s">
        <v>21</v>
      </c>
      <c r="E7678">
        <v>98684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43180</v>
      </c>
      <c r="L7678" t="s">
        <v>26</v>
      </c>
      <c r="N7678" t="s">
        <v>24</v>
      </c>
    </row>
    <row r="7679" spans="1:14" x14ac:dyDescent="0.25">
      <c r="A7679" t="s">
        <v>7442</v>
      </c>
      <c r="B7679" t="s">
        <v>7443</v>
      </c>
      <c r="C7679" t="s">
        <v>246</v>
      </c>
      <c r="D7679" t="s">
        <v>21</v>
      </c>
      <c r="E7679">
        <v>98311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43180</v>
      </c>
      <c r="L7679" t="s">
        <v>26</v>
      </c>
      <c r="N7679" t="s">
        <v>24</v>
      </c>
    </row>
    <row r="7680" spans="1:14" x14ac:dyDescent="0.25">
      <c r="A7680" t="s">
        <v>5237</v>
      </c>
      <c r="B7680" t="s">
        <v>190</v>
      </c>
      <c r="C7680" t="s">
        <v>34</v>
      </c>
      <c r="D7680" t="s">
        <v>21</v>
      </c>
      <c r="E7680">
        <v>98682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43180</v>
      </c>
      <c r="L7680" t="s">
        <v>26</v>
      </c>
      <c r="N7680" t="s">
        <v>24</v>
      </c>
    </row>
    <row r="7681" spans="1:14" x14ac:dyDescent="0.25">
      <c r="A7681" t="s">
        <v>4689</v>
      </c>
      <c r="B7681" t="s">
        <v>4690</v>
      </c>
      <c r="C7681" t="s">
        <v>34</v>
      </c>
      <c r="D7681" t="s">
        <v>21</v>
      </c>
      <c r="E7681">
        <v>98661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43180</v>
      </c>
      <c r="L7681" t="s">
        <v>26</v>
      </c>
      <c r="N7681" t="s">
        <v>24</v>
      </c>
    </row>
    <row r="7682" spans="1:14" x14ac:dyDescent="0.25">
      <c r="A7682" t="s">
        <v>5240</v>
      </c>
      <c r="B7682" t="s">
        <v>5241</v>
      </c>
      <c r="C7682" t="s">
        <v>34</v>
      </c>
      <c r="D7682" t="s">
        <v>21</v>
      </c>
      <c r="E7682">
        <v>98684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43180</v>
      </c>
      <c r="L7682" t="s">
        <v>26</v>
      </c>
      <c r="N7682" t="s">
        <v>24</v>
      </c>
    </row>
    <row r="7683" spans="1:14" x14ac:dyDescent="0.25">
      <c r="A7683" t="s">
        <v>4113</v>
      </c>
      <c r="B7683" t="s">
        <v>4114</v>
      </c>
      <c r="C7683" t="s">
        <v>268</v>
      </c>
      <c r="D7683" t="s">
        <v>21</v>
      </c>
      <c r="E7683">
        <v>98168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43180</v>
      </c>
      <c r="L7683" t="s">
        <v>26</v>
      </c>
      <c r="N7683" t="s">
        <v>24</v>
      </c>
    </row>
    <row r="7684" spans="1:14" x14ac:dyDescent="0.25">
      <c r="A7684" t="s">
        <v>5169</v>
      </c>
      <c r="B7684" t="s">
        <v>5170</v>
      </c>
      <c r="C7684" t="s">
        <v>443</v>
      </c>
      <c r="D7684" t="s">
        <v>21</v>
      </c>
      <c r="E7684">
        <v>98057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43180</v>
      </c>
      <c r="L7684" t="s">
        <v>26</v>
      </c>
      <c r="N7684" t="s">
        <v>24</v>
      </c>
    </row>
    <row r="7685" spans="1:14" x14ac:dyDescent="0.25">
      <c r="A7685" t="s">
        <v>5357</v>
      </c>
      <c r="B7685" t="s">
        <v>5358</v>
      </c>
      <c r="C7685" t="s">
        <v>443</v>
      </c>
      <c r="D7685" t="s">
        <v>21</v>
      </c>
      <c r="E7685">
        <v>98057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43180</v>
      </c>
      <c r="L7685" t="s">
        <v>26</v>
      </c>
      <c r="N7685" t="s">
        <v>24</v>
      </c>
    </row>
    <row r="7686" spans="1:14" x14ac:dyDescent="0.25">
      <c r="A7686" t="s">
        <v>6489</v>
      </c>
      <c r="B7686" t="s">
        <v>6490</v>
      </c>
      <c r="C7686" t="s">
        <v>261</v>
      </c>
      <c r="D7686" t="s">
        <v>21</v>
      </c>
      <c r="E7686">
        <v>99207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43180</v>
      </c>
      <c r="L7686" t="s">
        <v>26</v>
      </c>
      <c r="N7686" t="s">
        <v>24</v>
      </c>
    </row>
    <row r="7687" spans="1:14" x14ac:dyDescent="0.25">
      <c r="A7687" t="s">
        <v>7640</v>
      </c>
      <c r="B7687" t="s">
        <v>7641</v>
      </c>
      <c r="C7687" t="s">
        <v>519</v>
      </c>
      <c r="D7687" t="s">
        <v>21</v>
      </c>
      <c r="E7687">
        <v>98671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43180</v>
      </c>
      <c r="L7687" t="s">
        <v>26</v>
      </c>
      <c r="N7687" t="s">
        <v>24</v>
      </c>
    </row>
    <row r="7688" spans="1:14" x14ac:dyDescent="0.25">
      <c r="A7688" t="s">
        <v>3639</v>
      </c>
      <c r="B7688" t="s">
        <v>7863</v>
      </c>
      <c r="C7688" t="s">
        <v>519</v>
      </c>
      <c r="D7688" t="s">
        <v>21</v>
      </c>
      <c r="E7688">
        <v>98671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43180</v>
      </c>
      <c r="L7688" t="s">
        <v>26</v>
      </c>
      <c r="N7688" t="s">
        <v>24</v>
      </c>
    </row>
    <row r="7689" spans="1:14" x14ac:dyDescent="0.25">
      <c r="A7689" t="s">
        <v>10519</v>
      </c>
      <c r="B7689" t="s">
        <v>10520</v>
      </c>
      <c r="C7689" t="s">
        <v>268</v>
      </c>
      <c r="D7689" t="s">
        <v>21</v>
      </c>
      <c r="E7689">
        <v>98188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43180</v>
      </c>
      <c r="L7689" t="s">
        <v>26</v>
      </c>
      <c r="N7689" t="s">
        <v>24</v>
      </c>
    </row>
    <row r="7690" spans="1:14" x14ac:dyDescent="0.25">
      <c r="A7690" t="s">
        <v>2754</v>
      </c>
      <c r="B7690" t="s">
        <v>5873</v>
      </c>
      <c r="C7690" t="s">
        <v>443</v>
      </c>
      <c r="D7690" t="s">
        <v>21</v>
      </c>
      <c r="E7690">
        <v>98057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43180</v>
      </c>
      <c r="L7690" t="s">
        <v>26</v>
      </c>
      <c r="N7690" t="s">
        <v>24</v>
      </c>
    </row>
    <row r="7691" spans="1:14" x14ac:dyDescent="0.25">
      <c r="A7691" t="s">
        <v>1568</v>
      </c>
      <c r="B7691" t="s">
        <v>4246</v>
      </c>
      <c r="C7691" t="s">
        <v>268</v>
      </c>
      <c r="D7691" t="s">
        <v>21</v>
      </c>
      <c r="E7691">
        <v>98168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43180</v>
      </c>
      <c r="L7691" t="s">
        <v>26</v>
      </c>
      <c r="N7691" t="s">
        <v>24</v>
      </c>
    </row>
    <row r="7692" spans="1:14" x14ac:dyDescent="0.25">
      <c r="A7692" t="s">
        <v>10521</v>
      </c>
      <c r="B7692" t="s">
        <v>8359</v>
      </c>
      <c r="C7692" t="s">
        <v>246</v>
      </c>
      <c r="D7692" t="s">
        <v>21</v>
      </c>
      <c r="E7692">
        <v>98337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43180</v>
      </c>
      <c r="L7692" t="s">
        <v>26</v>
      </c>
      <c r="N7692" t="s">
        <v>24</v>
      </c>
    </row>
    <row r="7693" spans="1:14" x14ac:dyDescent="0.25">
      <c r="A7693" t="s">
        <v>517</v>
      </c>
      <c r="B7693" t="s">
        <v>518</v>
      </c>
      <c r="C7693" t="s">
        <v>519</v>
      </c>
      <c r="D7693" t="s">
        <v>21</v>
      </c>
      <c r="E7693">
        <v>98671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43180</v>
      </c>
      <c r="L7693" t="s">
        <v>26</v>
      </c>
      <c r="N7693" t="s">
        <v>24</v>
      </c>
    </row>
    <row r="7694" spans="1:14" x14ac:dyDescent="0.25">
      <c r="A7694" t="s">
        <v>5882</v>
      </c>
      <c r="B7694" t="s">
        <v>5883</v>
      </c>
      <c r="C7694" t="s">
        <v>443</v>
      </c>
      <c r="D7694" t="s">
        <v>21</v>
      </c>
      <c r="E7694">
        <v>98057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43180</v>
      </c>
      <c r="L7694" t="s">
        <v>26</v>
      </c>
      <c r="N7694" t="s">
        <v>24</v>
      </c>
    </row>
    <row r="7695" spans="1:14" x14ac:dyDescent="0.25">
      <c r="A7695" t="s">
        <v>7916</v>
      </c>
      <c r="B7695" t="s">
        <v>7917</v>
      </c>
      <c r="C7695" t="s">
        <v>224</v>
      </c>
      <c r="D7695" t="s">
        <v>21</v>
      </c>
      <c r="E7695">
        <v>98155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43180</v>
      </c>
      <c r="L7695" t="s">
        <v>26</v>
      </c>
      <c r="N7695" t="s">
        <v>24</v>
      </c>
    </row>
    <row r="7696" spans="1:14" x14ac:dyDescent="0.25">
      <c r="A7696" t="s">
        <v>10522</v>
      </c>
      <c r="B7696" t="s">
        <v>10523</v>
      </c>
      <c r="C7696" t="s">
        <v>236</v>
      </c>
      <c r="D7696" t="s">
        <v>21</v>
      </c>
      <c r="E7696">
        <v>98408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43180</v>
      </c>
      <c r="L7696" t="s">
        <v>26</v>
      </c>
      <c r="N7696" t="s">
        <v>24</v>
      </c>
    </row>
    <row r="7697" spans="1:14" x14ac:dyDescent="0.25">
      <c r="A7697" t="s">
        <v>71</v>
      </c>
      <c r="B7697" t="s">
        <v>5956</v>
      </c>
      <c r="C7697" t="s">
        <v>2217</v>
      </c>
      <c r="D7697" t="s">
        <v>21</v>
      </c>
      <c r="E7697">
        <v>99114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43180</v>
      </c>
      <c r="L7697" t="s">
        <v>26</v>
      </c>
      <c r="N7697" t="s">
        <v>24</v>
      </c>
    </row>
    <row r="7698" spans="1:14" x14ac:dyDescent="0.25">
      <c r="A7698" t="s">
        <v>334</v>
      </c>
      <c r="B7698" t="s">
        <v>335</v>
      </c>
      <c r="C7698" t="s">
        <v>224</v>
      </c>
      <c r="D7698" t="s">
        <v>21</v>
      </c>
      <c r="E7698">
        <v>98177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43180</v>
      </c>
      <c r="L7698" t="s">
        <v>26</v>
      </c>
      <c r="N7698" t="s">
        <v>24</v>
      </c>
    </row>
    <row r="7699" spans="1:14" x14ac:dyDescent="0.25">
      <c r="A7699" t="s">
        <v>5271</v>
      </c>
      <c r="B7699" t="s">
        <v>5272</v>
      </c>
      <c r="C7699" t="s">
        <v>34</v>
      </c>
      <c r="D7699" t="s">
        <v>21</v>
      </c>
      <c r="E7699">
        <v>98682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43180</v>
      </c>
      <c r="L7699" t="s">
        <v>26</v>
      </c>
      <c r="N7699" t="s">
        <v>24</v>
      </c>
    </row>
    <row r="7700" spans="1:14" x14ac:dyDescent="0.25">
      <c r="A7700" t="s">
        <v>10524</v>
      </c>
      <c r="B7700" t="s">
        <v>10525</v>
      </c>
      <c r="C7700" t="s">
        <v>34</v>
      </c>
      <c r="D7700" t="s">
        <v>21</v>
      </c>
      <c r="E7700">
        <v>98683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43180</v>
      </c>
      <c r="L7700" t="s">
        <v>26</v>
      </c>
      <c r="N7700" t="s">
        <v>24</v>
      </c>
    </row>
    <row r="7701" spans="1:14" x14ac:dyDescent="0.25">
      <c r="A7701" t="s">
        <v>685</v>
      </c>
      <c r="B7701" t="s">
        <v>4205</v>
      </c>
      <c r="C7701" t="s">
        <v>34</v>
      </c>
      <c r="D7701" t="s">
        <v>21</v>
      </c>
      <c r="E7701">
        <v>98661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43180</v>
      </c>
      <c r="L7701" t="s">
        <v>26</v>
      </c>
      <c r="N7701" t="s">
        <v>24</v>
      </c>
    </row>
    <row r="7702" spans="1:14" x14ac:dyDescent="0.25">
      <c r="A7702" t="s">
        <v>10526</v>
      </c>
      <c r="B7702" t="s">
        <v>6792</v>
      </c>
      <c r="C7702" t="s">
        <v>236</v>
      </c>
      <c r="D7702" t="s">
        <v>21</v>
      </c>
      <c r="E7702">
        <v>98407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43180</v>
      </c>
      <c r="L7702" t="s">
        <v>26</v>
      </c>
      <c r="N7702" t="s">
        <v>24</v>
      </c>
    </row>
    <row r="7703" spans="1:14" x14ac:dyDescent="0.25">
      <c r="A7703" t="s">
        <v>77</v>
      </c>
      <c r="B7703" t="s">
        <v>5127</v>
      </c>
      <c r="C7703" t="s">
        <v>443</v>
      </c>
      <c r="D7703" t="s">
        <v>21</v>
      </c>
      <c r="E7703">
        <v>98055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43180</v>
      </c>
      <c r="L7703" t="s">
        <v>26</v>
      </c>
      <c r="N7703" t="s">
        <v>24</v>
      </c>
    </row>
    <row r="7704" spans="1:14" x14ac:dyDescent="0.25">
      <c r="A7704" t="s">
        <v>798</v>
      </c>
      <c r="B7704" t="s">
        <v>10527</v>
      </c>
      <c r="C7704" t="s">
        <v>800</v>
      </c>
      <c r="D7704" t="s">
        <v>21</v>
      </c>
      <c r="E7704">
        <v>98012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43180</v>
      </c>
      <c r="L7704" t="s">
        <v>26</v>
      </c>
      <c r="N7704" t="s">
        <v>24</v>
      </c>
    </row>
    <row r="7705" spans="1:14" x14ac:dyDescent="0.25">
      <c r="A7705" t="s">
        <v>10528</v>
      </c>
      <c r="B7705" t="s">
        <v>6707</v>
      </c>
      <c r="C7705" t="s">
        <v>463</v>
      </c>
      <c r="D7705" t="s">
        <v>21</v>
      </c>
      <c r="E7705">
        <v>98632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43179</v>
      </c>
      <c r="L7705" t="s">
        <v>26</v>
      </c>
      <c r="N7705" t="s">
        <v>24</v>
      </c>
    </row>
    <row r="7706" spans="1:14" x14ac:dyDescent="0.25">
      <c r="A7706" t="s">
        <v>10529</v>
      </c>
      <c r="B7706" t="s">
        <v>2877</v>
      </c>
      <c r="C7706" t="s">
        <v>227</v>
      </c>
      <c r="D7706" t="s">
        <v>21</v>
      </c>
      <c r="E7706">
        <v>98225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43179</v>
      </c>
      <c r="L7706" t="s">
        <v>26</v>
      </c>
      <c r="N7706" t="s">
        <v>24</v>
      </c>
    </row>
    <row r="7707" spans="1:14" x14ac:dyDescent="0.25">
      <c r="A7707" t="s">
        <v>880</v>
      </c>
      <c r="B7707" t="s">
        <v>7634</v>
      </c>
      <c r="C7707" t="s">
        <v>660</v>
      </c>
      <c r="D7707" t="s">
        <v>21</v>
      </c>
      <c r="E7707">
        <v>98383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43179</v>
      </c>
      <c r="L7707" t="s">
        <v>26</v>
      </c>
      <c r="N7707" t="s">
        <v>24</v>
      </c>
    </row>
    <row r="7708" spans="1:14" x14ac:dyDescent="0.25">
      <c r="A7708" t="s">
        <v>3093</v>
      </c>
      <c r="B7708" t="s">
        <v>7639</v>
      </c>
      <c r="C7708" t="s">
        <v>660</v>
      </c>
      <c r="D7708" t="s">
        <v>21</v>
      </c>
      <c r="E7708">
        <v>98383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43179</v>
      </c>
      <c r="L7708" t="s">
        <v>26</v>
      </c>
      <c r="N7708" t="s">
        <v>24</v>
      </c>
    </row>
    <row r="7709" spans="1:14" x14ac:dyDescent="0.25">
      <c r="A7709" t="s">
        <v>5939</v>
      </c>
      <c r="B7709" t="s">
        <v>5940</v>
      </c>
      <c r="C7709" t="s">
        <v>2217</v>
      </c>
      <c r="D7709" t="s">
        <v>21</v>
      </c>
      <c r="E7709">
        <v>99114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43179</v>
      </c>
      <c r="L7709" t="s">
        <v>26</v>
      </c>
      <c r="N7709" t="s">
        <v>24</v>
      </c>
    </row>
    <row r="7710" spans="1:14" x14ac:dyDescent="0.25">
      <c r="A7710" t="s">
        <v>7452</v>
      </c>
      <c r="B7710" t="s">
        <v>7453</v>
      </c>
      <c r="C7710" t="s">
        <v>660</v>
      </c>
      <c r="D7710" t="s">
        <v>21</v>
      </c>
      <c r="E7710">
        <v>98383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43179</v>
      </c>
      <c r="L7710" t="s">
        <v>26</v>
      </c>
      <c r="N7710" t="s">
        <v>24</v>
      </c>
    </row>
    <row r="7711" spans="1:14" x14ac:dyDescent="0.25">
      <c r="A7711" t="s">
        <v>9390</v>
      </c>
      <c r="B7711" t="s">
        <v>9391</v>
      </c>
      <c r="C7711" t="s">
        <v>261</v>
      </c>
      <c r="D7711" t="s">
        <v>21</v>
      </c>
      <c r="E7711">
        <v>99202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43179</v>
      </c>
      <c r="L7711" t="s">
        <v>26</v>
      </c>
      <c r="N7711" t="s">
        <v>24</v>
      </c>
    </row>
    <row r="7712" spans="1:14" x14ac:dyDescent="0.25">
      <c r="A7712" t="s">
        <v>7647</v>
      </c>
      <c r="B7712" t="s">
        <v>7648</v>
      </c>
      <c r="C7712" t="s">
        <v>246</v>
      </c>
      <c r="D7712" t="s">
        <v>21</v>
      </c>
      <c r="E7712">
        <v>98337</v>
      </c>
      <c r="F7712" t="s">
        <v>22</v>
      </c>
      <c r="G7712" t="s">
        <v>23</v>
      </c>
      <c r="H7712" t="s">
        <v>24</v>
      </c>
      <c r="I7712" t="s">
        <v>24</v>
      </c>
      <c r="J7712" t="s">
        <v>25</v>
      </c>
      <c r="K7712" s="1">
        <v>43179</v>
      </c>
      <c r="L7712" t="s">
        <v>26</v>
      </c>
      <c r="N7712" t="s">
        <v>24</v>
      </c>
    </row>
    <row r="7713" spans="1:14" x14ac:dyDescent="0.25">
      <c r="A7713" t="s">
        <v>1692</v>
      </c>
      <c r="B7713" t="s">
        <v>1693</v>
      </c>
      <c r="C7713" t="s">
        <v>209</v>
      </c>
      <c r="D7713" t="s">
        <v>21</v>
      </c>
      <c r="E7713">
        <v>98032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43179</v>
      </c>
      <c r="L7713" t="s">
        <v>26</v>
      </c>
      <c r="N7713" t="s">
        <v>24</v>
      </c>
    </row>
    <row r="7714" spans="1:14" x14ac:dyDescent="0.25">
      <c r="A7714" t="s">
        <v>102</v>
      </c>
      <c r="B7714" t="s">
        <v>103</v>
      </c>
      <c r="C7714" t="s">
        <v>37</v>
      </c>
      <c r="D7714" t="s">
        <v>21</v>
      </c>
      <c r="E7714">
        <v>99337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43179</v>
      </c>
      <c r="L7714" t="s">
        <v>26</v>
      </c>
      <c r="N7714" t="s">
        <v>24</v>
      </c>
    </row>
    <row r="7715" spans="1:14" x14ac:dyDescent="0.25">
      <c r="A7715" t="s">
        <v>683</v>
      </c>
      <c r="B7715" t="s">
        <v>5794</v>
      </c>
      <c r="C7715" t="s">
        <v>227</v>
      </c>
      <c r="D7715" t="s">
        <v>21</v>
      </c>
      <c r="E7715">
        <v>98225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43179</v>
      </c>
      <c r="L7715" t="s">
        <v>26</v>
      </c>
      <c r="N7715" t="s">
        <v>24</v>
      </c>
    </row>
    <row r="7716" spans="1:14" x14ac:dyDescent="0.25">
      <c r="A7716" t="s">
        <v>9417</v>
      </c>
      <c r="B7716" t="s">
        <v>9418</v>
      </c>
      <c r="C7716" t="s">
        <v>81</v>
      </c>
      <c r="D7716" t="s">
        <v>21</v>
      </c>
      <c r="E7716">
        <v>99216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43179</v>
      </c>
      <c r="L7716" t="s">
        <v>26</v>
      </c>
      <c r="N7716" t="s">
        <v>24</v>
      </c>
    </row>
    <row r="7717" spans="1:14" x14ac:dyDescent="0.25">
      <c r="A7717" t="s">
        <v>3474</v>
      </c>
      <c r="B7717" t="s">
        <v>9419</v>
      </c>
      <c r="C7717" t="s">
        <v>261</v>
      </c>
      <c r="D7717" t="s">
        <v>21</v>
      </c>
      <c r="E7717">
        <v>99223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43179</v>
      </c>
      <c r="L7717" t="s">
        <v>26</v>
      </c>
      <c r="N7717" t="s">
        <v>24</v>
      </c>
    </row>
    <row r="7718" spans="1:14" x14ac:dyDescent="0.25">
      <c r="A7718" t="s">
        <v>688</v>
      </c>
      <c r="B7718" t="s">
        <v>7667</v>
      </c>
      <c r="C7718" t="s">
        <v>660</v>
      </c>
      <c r="D7718" t="s">
        <v>21</v>
      </c>
      <c r="E7718">
        <v>98383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43179</v>
      </c>
      <c r="L7718" t="s">
        <v>26</v>
      </c>
      <c r="N7718" t="s">
        <v>24</v>
      </c>
    </row>
    <row r="7719" spans="1:14" x14ac:dyDescent="0.25">
      <c r="A7719" t="s">
        <v>7461</v>
      </c>
      <c r="B7719" t="s">
        <v>7462</v>
      </c>
      <c r="C7719" t="s">
        <v>660</v>
      </c>
      <c r="D7719" t="s">
        <v>21</v>
      </c>
      <c r="E7719">
        <v>98383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43179</v>
      </c>
      <c r="L7719" t="s">
        <v>26</v>
      </c>
      <c r="N7719" t="s">
        <v>24</v>
      </c>
    </row>
    <row r="7720" spans="1:14" x14ac:dyDescent="0.25">
      <c r="A7720" t="s">
        <v>1867</v>
      </c>
      <c r="B7720" t="s">
        <v>1868</v>
      </c>
      <c r="C7720" t="s">
        <v>660</v>
      </c>
      <c r="D7720" t="s">
        <v>21</v>
      </c>
      <c r="E7720">
        <v>98383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43179</v>
      </c>
      <c r="L7720" t="s">
        <v>26</v>
      </c>
      <c r="N7720" t="s">
        <v>24</v>
      </c>
    </row>
    <row r="7721" spans="1:14" x14ac:dyDescent="0.25">
      <c r="A7721" t="s">
        <v>5760</v>
      </c>
      <c r="B7721" t="s">
        <v>5761</v>
      </c>
      <c r="C7721" t="s">
        <v>227</v>
      </c>
      <c r="D7721" t="s">
        <v>21</v>
      </c>
      <c r="E7721">
        <v>98226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43178</v>
      </c>
      <c r="L7721" t="s">
        <v>26</v>
      </c>
      <c r="N7721" t="s">
        <v>24</v>
      </c>
    </row>
    <row r="7722" spans="1:14" x14ac:dyDescent="0.25">
      <c r="A7722" t="s">
        <v>6747</v>
      </c>
      <c r="B7722" t="s">
        <v>6748</v>
      </c>
      <c r="C7722" t="s">
        <v>463</v>
      </c>
      <c r="D7722" t="s">
        <v>21</v>
      </c>
      <c r="E7722">
        <v>98632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43178</v>
      </c>
      <c r="L7722" t="s">
        <v>26</v>
      </c>
      <c r="N7722" t="s">
        <v>24</v>
      </c>
    </row>
    <row r="7723" spans="1:14" x14ac:dyDescent="0.25">
      <c r="A7723" t="s">
        <v>10530</v>
      </c>
      <c r="B7723" t="s">
        <v>10531</v>
      </c>
      <c r="C7723" t="s">
        <v>266</v>
      </c>
      <c r="D7723" t="s">
        <v>21</v>
      </c>
      <c r="E7723">
        <v>98092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43178</v>
      </c>
      <c r="L7723" t="s">
        <v>26</v>
      </c>
      <c r="N7723" t="s">
        <v>24</v>
      </c>
    </row>
    <row r="7724" spans="1:14" x14ac:dyDescent="0.25">
      <c r="A7724" t="s">
        <v>4109</v>
      </c>
      <c r="B7724" t="s">
        <v>4110</v>
      </c>
      <c r="C7724" t="s">
        <v>268</v>
      </c>
      <c r="D7724" t="s">
        <v>21</v>
      </c>
      <c r="E7724">
        <v>98188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43178</v>
      </c>
      <c r="L7724" t="s">
        <v>26</v>
      </c>
      <c r="N7724" t="s">
        <v>24</v>
      </c>
    </row>
    <row r="7725" spans="1:14" x14ac:dyDescent="0.25">
      <c r="A7725" t="s">
        <v>6766</v>
      </c>
      <c r="B7725" t="s">
        <v>6767</v>
      </c>
      <c r="C7725" t="s">
        <v>463</v>
      </c>
      <c r="D7725" t="s">
        <v>21</v>
      </c>
      <c r="E7725">
        <v>98632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43178</v>
      </c>
      <c r="L7725" t="s">
        <v>26</v>
      </c>
      <c r="N7725" t="s">
        <v>24</v>
      </c>
    </row>
    <row r="7726" spans="1:14" x14ac:dyDescent="0.25">
      <c r="A7726" t="s">
        <v>5992</v>
      </c>
      <c r="B7726" t="s">
        <v>5993</v>
      </c>
      <c r="C7726" t="s">
        <v>227</v>
      </c>
      <c r="D7726" t="s">
        <v>21</v>
      </c>
      <c r="E7726">
        <v>98226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43178</v>
      </c>
      <c r="L7726" t="s">
        <v>26</v>
      </c>
      <c r="N7726" t="s">
        <v>24</v>
      </c>
    </row>
    <row r="7727" spans="1:14" x14ac:dyDescent="0.25">
      <c r="A7727" t="s">
        <v>6772</v>
      </c>
      <c r="B7727" t="s">
        <v>6773</v>
      </c>
      <c r="C7727" t="s">
        <v>463</v>
      </c>
      <c r="D7727" t="s">
        <v>21</v>
      </c>
      <c r="E7727">
        <v>98632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43178</v>
      </c>
      <c r="L7727" t="s">
        <v>26</v>
      </c>
      <c r="N7727" t="s">
        <v>24</v>
      </c>
    </row>
    <row r="7728" spans="1:14" x14ac:dyDescent="0.25">
      <c r="A7728" t="s">
        <v>6268</v>
      </c>
      <c r="B7728" t="s">
        <v>5400</v>
      </c>
      <c r="C7728" t="s">
        <v>156</v>
      </c>
      <c r="D7728" t="s">
        <v>21</v>
      </c>
      <c r="E7728">
        <v>98390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43178</v>
      </c>
      <c r="L7728" t="s">
        <v>26</v>
      </c>
      <c r="N7728" t="s">
        <v>24</v>
      </c>
    </row>
    <row r="7729" spans="1:14" x14ac:dyDescent="0.25">
      <c r="A7729" t="s">
        <v>5399</v>
      </c>
      <c r="B7729" t="s">
        <v>5400</v>
      </c>
      <c r="C7729" t="s">
        <v>156</v>
      </c>
      <c r="D7729" t="s">
        <v>21</v>
      </c>
      <c r="E7729">
        <v>98390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43178</v>
      </c>
      <c r="L7729" t="s">
        <v>26</v>
      </c>
      <c r="N7729" t="s">
        <v>24</v>
      </c>
    </row>
    <row r="7730" spans="1:14" x14ac:dyDescent="0.25">
      <c r="A7730" t="s">
        <v>5401</v>
      </c>
      <c r="B7730" t="s">
        <v>5402</v>
      </c>
      <c r="C7730" t="s">
        <v>156</v>
      </c>
      <c r="D7730" t="s">
        <v>21</v>
      </c>
      <c r="E7730">
        <v>98390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43178</v>
      </c>
      <c r="L7730" t="s">
        <v>26</v>
      </c>
      <c r="N7730" t="s">
        <v>24</v>
      </c>
    </row>
    <row r="7731" spans="1:14" x14ac:dyDescent="0.25">
      <c r="A7731" t="s">
        <v>6786</v>
      </c>
      <c r="B7731" t="s">
        <v>6787</v>
      </c>
      <c r="C7731" t="s">
        <v>463</v>
      </c>
      <c r="D7731" t="s">
        <v>21</v>
      </c>
      <c r="E7731">
        <v>98632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43178</v>
      </c>
      <c r="L7731" t="s">
        <v>26</v>
      </c>
      <c r="N7731" t="s">
        <v>24</v>
      </c>
    </row>
    <row r="7732" spans="1:14" x14ac:dyDescent="0.25">
      <c r="A7732" t="s">
        <v>10532</v>
      </c>
      <c r="B7732" t="s">
        <v>6694</v>
      </c>
      <c r="C7732" t="s">
        <v>463</v>
      </c>
      <c r="D7732" t="s">
        <v>21</v>
      </c>
      <c r="E7732">
        <v>98632</v>
      </c>
      <c r="F7732" t="s">
        <v>22</v>
      </c>
      <c r="G7732" t="s">
        <v>23</v>
      </c>
      <c r="H7732" t="s">
        <v>24</v>
      </c>
      <c r="I7732" t="s">
        <v>24</v>
      </c>
      <c r="J7732" t="s">
        <v>25</v>
      </c>
      <c r="K7732" s="1">
        <v>43178</v>
      </c>
      <c r="L7732" t="s">
        <v>26</v>
      </c>
      <c r="N7732" t="s">
        <v>24</v>
      </c>
    </row>
    <row r="7733" spans="1:14" x14ac:dyDescent="0.25">
      <c r="A7733" t="s">
        <v>2560</v>
      </c>
      <c r="B7733" t="s">
        <v>5406</v>
      </c>
      <c r="C7733" t="s">
        <v>156</v>
      </c>
      <c r="D7733" t="s">
        <v>21</v>
      </c>
      <c r="E7733">
        <v>98390</v>
      </c>
      <c r="F7733" t="s">
        <v>22</v>
      </c>
      <c r="G7733" t="s">
        <v>23</v>
      </c>
      <c r="H7733" t="s">
        <v>24</v>
      </c>
      <c r="I7733" t="s">
        <v>24</v>
      </c>
      <c r="J7733" t="s">
        <v>25</v>
      </c>
      <c r="K7733" s="1">
        <v>43178</v>
      </c>
      <c r="L7733" t="s">
        <v>26</v>
      </c>
      <c r="N7733" t="s">
        <v>24</v>
      </c>
    </row>
    <row r="7734" spans="1:14" x14ac:dyDescent="0.25">
      <c r="A7734" t="s">
        <v>6868</v>
      </c>
      <c r="B7734" t="s">
        <v>10533</v>
      </c>
      <c r="C7734" t="s">
        <v>454</v>
      </c>
      <c r="D7734" t="s">
        <v>21</v>
      </c>
      <c r="E7734">
        <v>98004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43178</v>
      </c>
      <c r="L7734" t="s">
        <v>26</v>
      </c>
      <c r="N7734" t="s">
        <v>24</v>
      </c>
    </row>
    <row r="7735" spans="1:14" x14ac:dyDescent="0.25">
      <c r="A7735" t="s">
        <v>6795</v>
      </c>
      <c r="B7735" t="s">
        <v>6796</v>
      </c>
      <c r="C7735" t="s">
        <v>463</v>
      </c>
      <c r="D7735" t="s">
        <v>21</v>
      </c>
      <c r="E7735">
        <v>98632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43178</v>
      </c>
      <c r="L7735" t="s">
        <v>26</v>
      </c>
      <c r="N7735" t="s">
        <v>24</v>
      </c>
    </row>
    <row r="7736" spans="1:14" x14ac:dyDescent="0.25">
      <c r="A7736" t="s">
        <v>7758</v>
      </c>
      <c r="B7736" t="s">
        <v>7759</v>
      </c>
      <c r="C7736" t="s">
        <v>403</v>
      </c>
      <c r="D7736" t="s">
        <v>21</v>
      </c>
      <c r="E7736">
        <v>98611</v>
      </c>
      <c r="F7736" t="s">
        <v>22</v>
      </c>
      <c r="G7736" t="s">
        <v>23</v>
      </c>
      <c r="H7736" t="s">
        <v>24</v>
      </c>
      <c r="I7736" t="s">
        <v>24</v>
      </c>
      <c r="J7736" t="s">
        <v>25</v>
      </c>
      <c r="K7736" s="1">
        <v>43178</v>
      </c>
      <c r="L7736" t="s">
        <v>26</v>
      </c>
      <c r="N7736" t="s">
        <v>24</v>
      </c>
    </row>
    <row r="7737" spans="1:14" x14ac:dyDescent="0.25">
      <c r="A7737" t="s">
        <v>7762</v>
      </c>
      <c r="B7737" t="s">
        <v>7763</v>
      </c>
      <c r="C7737" t="s">
        <v>403</v>
      </c>
      <c r="D7737" t="s">
        <v>21</v>
      </c>
      <c r="E7737">
        <v>98611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43178</v>
      </c>
      <c r="L7737" t="s">
        <v>26</v>
      </c>
      <c r="N7737" t="s">
        <v>24</v>
      </c>
    </row>
    <row r="7738" spans="1:14" x14ac:dyDescent="0.25">
      <c r="A7738" t="s">
        <v>316</v>
      </c>
      <c r="B7738" t="s">
        <v>4126</v>
      </c>
      <c r="C7738" t="s">
        <v>268</v>
      </c>
      <c r="D7738" t="s">
        <v>21</v>
      </c>
      <c r="E7738">
        <v>98188</v>
      </c>
      <c r="F7738" t="s">
        <v>22</v>
      </c>
      <c r="G7738" t="s">
        <v>23</v>
      </c>
      <c r="H7738" t="s">
        <v>24</v>
      </c>
      <c r="I7738" t="s">
        <v>24</v>
      </c>
      <c r="J7738" t="s">
        <v>25</v>
      </c>
      <c r="K7738" s="1">
        <v>43178</v>
      </c>
      <c r="L7738" t="s">
        <v>26</v>
      </c>
      <c r="N7738" t="s">
        <v>24</v>
      </c>
    </row>
    <row r="7739" spans="1:14" x14ac:dyDescent="0.25">
      <c r="A7739" t="s">
        <v>5417</v>
      </c>
      <c r="B7739" t="s">
        <v>5418</v>
      </c>
      <c r="C7739" t="s">
        <v>156</v>
      </c>
      <c r="D7739" t="s">
        <v>21</v>
      </c>
      <c r="E7739">
        <v>98390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43178</v>
      </c>
      <c r="L7739" t="s">
        <v>26</v>
      </c>
      <c r="N7739" t="s">
        <v>24</v>
      </c>
    </row>
    <row r="7740" spans="1:14" x14ac:dyDescent="0.25">
      <c r="A7740" t="s">
        <v>5067</v>
      </c>
      <c r="B7740" t="s">
        <v>5419</v>
      </c>
      <c r="C7740" t="s">
        <v>156</v>
      </c>
      <c r="D7740" t="s">
        <v>21</v>
      </c>
      <c r="E7740">
        <v>98390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43178</v>
      </c>
      <c r="L7740" t="s">
        <v>26</v>
      </c>
      <c r="N7740" t="s">
        <v>24</v>
      </c>
    </row>
    <row r="7741" spans="1:14" x14ac:dyDescent="0.25">
      <c r="A7741" t="s">
        <v>4131</v>
      </c>
      <c r="B7741" t="s">
        <v>4132</v>
      </c>
      <c r="C7741" t="s">
        <v>268</v>
      </c>
      <c r="D7741" t="s">
        <v>21</v>
      </c>
      <c r="E7741">
        <v>98188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43178</v>
      </c>
      <c r="L7741" t="s">
        <v>26</v>
      </c>
      <c r="N7741" t="s">
        <v>24</v>
      </c>
    </row>
    <row r="7742" spans="1:14" x14ac:dyDescent="0.25">
      <c r="A7742" t="s">
        <v>163</v>
      </c>
      <c r="B7742" t="s">
        <v>164</v>
      </c>
      <c r="C7742" t="s">
        <v>165</v>
      </c>
      <c r="D7742" t="s">
        <v>21</v>
      </c>
      <c r="E7742">
        <v>98373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43178</v>
      </c>
      <c r="L7742" t="s">
        <v>26</v>
      </c>
      <c r="N7742" t="s">
        <v>24</v>
      </c>
    </row>
    <row r="7743" spans="1:14" x14ac:dyDescent="0.25">
      <c r="A7743" t="s">
        <v>683</v>
      </c>
      <c r="B7743" t="s">
        <v>7776</v>
      </c>
      <c r="C7743" t="s">
        <v>101</v>
      </c>
      <c r="D7743" t="s">
        <v>21</v>
      </c>
      <c r="E7743">
        <v>98284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43178</v>
      </c>
      <c r="L7743" t="s">
        <v>26</v>
      </c>
      <c r="N7743" t="s">
        <v>24</v>
      </c>
    </row>
    <row r="7744" spans="1:14" x14ac:dyDescent="0.25">
      <c r="A7744" t="s">
        <v>10534</v>
      </c>
      <c r="B7744" t="s">
        <v>10535</v>
      </c>
      <c r="C7744" t="s">
        <v>463</v>
      </c>
      <c r="D7744" t="s">
        <v>21</v>
      </c>
      <c r="E7744">
        <v>98632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43178</v>
      </c>
      <c r="L7744" t="s">
        <v>26</v>
      </c>
      <c r="N7744" t="s">
        <v>24</v>
      </c>
    </row>
    <row r="7745" spans="1:14" x14ac:dyDescent="0.25">
      <c r="A7745" t="s">
        <v>6828</v>
      </c>
      <c r="B7745" t="s">
        <v>6829</v>
      </c>
      <c r="C7745" t="s">
        <v>463</v>
      </c>
      <c r="D7745" t="s">
        <v>21</v>
      </c>
      <c r="E7745">
        <v>98632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43178</v>
      </c>
      <c r="L7745" t="s">
        <v>26</v>
      </c>
      <c r="N7745" t="s">
        <v>24</v>
      </c>
    </row>
    <row r="7746" spans="1:14" x14ac:dyDescent="0.25">
      <c r="A7746" t="s">
        <v>7786</v>
      </c>
      <c r="B7746" t="s">
        <v>7787</v>
      </c>
      <c r="C7746" t="s">
        <v>7788</v>
      </c>
      <c r="D7746" t="s">
        <v>21</v>
      </c>
      <c r="E7746">
        <v>98645</v>
      </c>
      <c r="F7746" t="s">
        <v>22</v>
      </c>
      <c r="G7746" t="s">
        <v>23</v>
      </c>
      <c r="H7746" t="s">
        <v>24</v>
      </c>
      <c r="I7746" t="s">
        <v>24</v>
      </c>
      <c r="J7746" t="s">
        <v>25</v>
      </c>
      <c r="K7746" s="1">
        <v>43178</v>
      </c>
      <c r="L7746" t="s">
        <v>26</v>
      </c>
      <c r="N7746" t="s">
        <v>24</v>
      </c>
    </row>
    <row r="7747" spans="1:14" x14ac:dyDescent="0.25">
      <c r="A7747" t="s">
        <v>6832</v>
      </c>
      <c r="B7747" t="s">
        <v>6833</v>
      </c>
      <c r="C7747" t="s">
        <v>463</v>
      </c>
      <c r="D7747" t="s">
        <v>21</v>
      </c>
      <c r="E7747">
        <v>98632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43178</v>
      </c>
      <c r="L7747" t="s">
        <v>26</v>
      </c>
      <c r="N7747" t="s">
        <v>24</v>
      </c>
    </row>
    <row r="7748" spans="1:14" x14ac:dyDescent="0.25">
      <c r="A7748" t="s">
        <v>556</v>
      </c>
      <c r="B7748" t="s">
        <v>6310</v>
      </c>
      <c r="C7748" t="s">
        <v>156</v>
      </c>
      <c r="D7748" t="s">
        <v>21</v>
      </c>
      <c r="E7748">
        <v>98390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43178</v>
      </c>
      <c r="L7748" t="s">
        <v>26</v>
      </c>
      <c r="N7748" t="s">
        <v>24</v>
      </c>
    </row>
    <row r="7749" spans="1:14" x14ac:dyDescent="0.25">
      <c r="A7749" t="s">
        <v>556</v>
      </c>
      <c r="B7749" t="s">
        <v>6842</v>
      </c>
      <c r="C7749" t="s">
        <v>463</v>
      </c>
      <c r="D7749" t="s">
        <v>21</v>
      </c>
      <c r="E7749">
        <v>98632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43178</v>
      </c>
      <c r="L7749" t="s">
        <v>26</v>
      </c>
      <c r="N7749" t="s">
        <v>24</v>
      </c>
    </row>
    <row r="7750" spans="1:14" x14ac:dyDescent="0.25">
      <c r="A7750" t="s">
        <v>4371</v>
      </c>
      <c r="B7750" t="s">
        <v>4372</v>
      </c>
      <c r="C7750" t="s">
        <v>224</v>
      </c>
      <c r="D7750" t="s">
        <v>21</v>
      </c>
      <c r="E7750">
        <v>98133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43175</v>
      </c>
      <c r="L7750" t="s">
        <v>26</v>
      </c>
      <c r="N7750" t="s">
        <v>24</v>
      </c>
    </row>
    <row r="7751" spans="1:14" x14ac:dyDescent="0.25">
      <c r="A7751" t="s">
        <v>4967</v>
      </c>
      <c r="B7751" t="s">
        <v>4968</v>
      </c>
      <c r="C7751" t="s">
        <v>224</v>
      </c>
      <c r="D7751" t="s">
        <v>21</v>
      </c>
      <c r="E7751">
        <v>98133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43175</v>
      </c>
      <c r="L7751" t="s">
        <v>26</v>
      </c>
      <c r="N7751" t="s">
        <v>24</v>
      </c>
    </row>
    <row r="7752" spans="1:14" x14ac:dyDescent="0.25">
      <c r="A7752" t="s">
        <v>2149</v>
      </c>
      <c r="B7752" t="s">
        <v>2150</v>
      </c>
      <c r="C7752" t="s">
        <v>2144</v>
      </c>
      <c r="D7752" t="s">
        <v>21</v>
      </c>
      <c r="E7752">
        <v>98155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43175</v>
      </c>
      <c r="L7752" t="s">
        <v>26</v>
      </c>
      <c r="N7752" t="s">
        <v>24</v>
      </c>
    </row>
    <row r="7753" spans="1:14" x14ac:dyDescent="0.25">
      <c r="A7753" t="s">
        <v>7769</v>
      </c>
      <c r="B7753" t="s">
        <v>7770</v>
      </c>
      <c r="C7753" t="s">
        <v>743</v>
      </c>
      <c r="D7753" t="s">
        <v>21</v>
      </c>
      <c r="E7753">
        <v>98597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43175</v>
      </c>
      <c r="L7753" t="s">
        <v>26</v>
      </c>
      <c r="N7753" t="s">
        <v>24</v>
      </c>
    </row>
    <row r="7754" spans="1:14" x14ac:dyDescent="0.25">
      <c r="A7754" t="s">
        <v>5368</v>
      </c>
      <c r="B7754" t="s">
        <v>5369</v>
      </c>
      <c r="C7754" t="s">
        <v>1270</v>
      </c>
      <c r="D7754" t="s">
        <v>21</v>
      </c>
      <c r="E7754">
        <v>98012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43175</v>
      </c>
      <c r="L7754" t="s">
        <v>26</v>
      </c>
      <c r="N7754" t="s">
        <v>24</v>
      </c>
    </row>
    <row r="7755" spans="1:14" x14ac:dyDescent="0.25">
      <c r="A7755" t="s">
        <v>4440</v>
      </c>
      <c r="B7755" t="s">
        <v>4441</v>
      </c>
      <c r="C7755" t="s">
        <v>1270</v>
      </c>
      <c r="D7755" t="s">
        <v>21</v>
      </c>
      <c r="E7755">
        <v>98021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43175</v>
      </c>
      <c r="L7755" t="s">
        <v>26</v>
      </c>
      <c r="N7755" t="s">
        <v>24</v>
      </c>
    </row>
    <row r="7756" spans="1:14" x14ac:dyDescent="0.25">
      <c r="A7756" t="s">
        <v>77</v>
      </c>
      <c r="B7756" t="s">
        <v>7791</v>
      </c>
      <c r="C7756" t="s">
        <v>743</v>
      </c>
      <c r="D7756" t="s">
        <v>21</v>
      </c>
      <c r="E7756">
        <v>98597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43175</v>
      </c>
      <c r="L7756" t="s">
        <v>26</v>
      </c>
      <c r="N7756" t="s">
        <v>24</v>
      </c>
    </row>
    <row r="7757" spans="1:14" x14ac:dyDescent="0.25">
      <c r="A7757" t="s">
        <v>7845</v>
      </c>
      <c r="B7757" t="s">
        <v>7846</v>
      </c>
      <c r="C7757" t="s">
        <v>800</v>
      </c>
      <c r="D7757" t="s">
        <v>21</v>
      </c>
      <c r="E7757">
        <v>98012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43175</v>
      </c>
      <c r="L7757" t="s">
        <v>26</v>
      </c>
      <c r="N7757" t="s">
        <v>24</v>
      </c>
    </row>
    <row r="7758" spans="1:14" x14ac:dyDescent="0.25">
      <c r="A7758" t="s">
        <v>2168</v>
      </c>
      <c r="B7758" t="s">
        <v>2169</v>
      </c>
      <c r="C7758" t="s">
        <v>454</v>
      </c>
      <c r="D7758" t="s">
        <v>21</v>
      </c>
      <c r="E7758">
        <v>98005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43174</v>
      </c>
      <c r="L7758" t="s">
        <v>26</v>
      </c>
      <c r="N7758" t="s">
        <v>24</v>
      </c>
    </row>
    <row r="7759" spans="1:14" x14ac:dyDescent="0.25">
      <c r="A7759" t="s">
        <v>1193</v>
      </c>
      <c r="B7759" t="s">
        <v>1194</v>
      </c>
      <c r="C7759" t="s">
        <v>286</v>
      </c>
      <c r="D7759" t="s">
        <v>21</v>
      </c>
      <c r="E7759">
        <v>98503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43174</v>
      </c>
      <c r="L7759" t="s">
        <v>26</v>
      </c>
      <c r="N7759" t="s">
        <v>24</v>
      </c>
    </row>
    <row r="7760" spans="1:14" x14ac:dyDescent="0.25">
      <c r="A7760" t="s">
        <v>413</v>
      </c>
      <c r="B7760" t="s">
        <v>4645</v>
      </c>
      <c r="C7760" t="s">
        <v>20</v>
      </c>
      <c r="D7760" t="s">
        <v>21</v>
      </c>
      <c r="E7760">
        <v>98101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43174</v>
      </c>
      <c r="L7760" t="s">
        <v>26</v>
      </c>
      <c r="N7760" t="s">
        <v>24</v>
      </c>
    </row>
    <row r="7761" spans="1:14" x14ac:dyDescent="0.25">
      <c r="A7761" t="s">
        <v>10536</v>
      </c>
      <c r="B7761" t="s">
        <v>2200</v>
      </c>
      <c r="C7761" t="s">
        <v>20</v>
      </c>
      <c r="D7761" t="s">
        <v>21</v>
      </c>
      <c r="E7761">
        <v>98105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43174</v>
      </c>
      <c r="L7761" t="s">
        <v>26</v>
      </c>
      <c r="N7761" t="s">
        <v>24</v>
      </c>
    </row>
    <row r="7762" spans="1:14" x14ac:dyDescent="0.25">
      <c r="A7762" t="s">
        <v>607</v>
      </c>
      <c r="B7762" t="s">
        <v>3841</v>
      </c>
      <c r="C7762" t="s">
        <v>3835</v>
      </c>
      <c r="D7762" t="s">
        <v>21</v>
      </c>
      <c r="E7762">
        <v>98045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43174</v>
      </c>
      <c r="L7762" t="s">
        <v>26</v>
      </c>
      <c r="N7762" t="s">
        <v>24</v>
      </c>
    </row>
    <row r="7763" spans="1:14" x14ac:dyDescent="0.25">
      <c r="A7763" t="s">
        <v>4169</v>
      </c>
      <c r="B7763" t="s">
        <v>4170</v>
      </c>
      <c r="C7763" t="s">
        <v>20</v>
      </c>
      <c r="D7763" t="s">
        <v>21</v>
      </c>
      <c r="E7763">
        <v>98125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43174</v>
      </c>
      <c r="L7763" t="s">
        <v>26</v>
      </c>
      <c r="N7763" t="s">
        <v>24</v>
      </c>
    </row>
    <row r="7764" spans="1:14" x14ac:dyDescent="0.25">
      <c r="A7764" t="s">
        <v>818</v>
      </c>
      <c r="B7764" t="s">
        <v>5830</v>
      </c>
      <c r="C7764" t="s">
        <v>215</v>
      </c>
      <c r="D7764" t="s">
        <v>21</v>
      </c>
      <c r="E7764">
        <v>98003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43174</v>
      </c>
      <c r="L7764" t="s">
        <v>26</v>
      </c>
      <c r="N7764" t="s">
        <v>24</v>
      </c>
    </row>
    <row r="7765" spans="1:14" x14ac:dyDescent="0.25">
      <c r="A7765" t="s">
        <v>10537</v>
      </c>
      <c r="B7765" t="s">
        <v>10538</v>
      </c>
      <c r="C7765" t="s">
        <v>3880</v>
      </c>
      <c r="D7765" t="s">
        <v>21</v>
      </c>
      <c r="E7765">
        <v>98922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43174</v>
      </c>
      <c r="L7765" t="s">
        <v>26</v>
      </c>
      <c r="N7765" t="s">
        <v>24</v>
      </c>
    </row>
    <row r="7766" spans="1:14" x14ac:dyDescent="0.25">
      <c r="A7766" t="s">
        <v>8893</v>
      </c>
      <c r="B7766" t="s">
        <v>8894</v>
      </c>
      <c r="C7766" t="s">
        <v>8895</v>
      </c>
      <c r="D7766" t="s">
        <v>21</v>
      </c>
      <c r="E7766">
        <v>98562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43174</v>
      </c>
      <c r="L7766" t="s">
        <v>26</v>
      </c>
      <c r="N7766" t="s">
        <v>24</v>
      </c>
    </row>
    <row r="7767" spans="1:14" x14ac:dyDescent="0.25">
      <c r="A7767" t="s">
        <v>8095</v>
      </c>
      <c r="B7767" t="s">
        <v>8096</v>
      </c>
      <c r="C7767" t="s">
        <v>20</v>
      </c>
      <c r="D7767" t="s">
        <v>21</v>
      </c>
      <c r="E7767">
        <v>98121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43174</v>
      </c>
      <c r="L7767" t="s">
        <v>26</v>
      </c>
      <c r="N7767" t="s">
        <v>24</v>
      </c>
    </row>
    <row r="7768" spans="1:14" x14ac:dyDescent="0.25">
      <c r="A7768" t="s">
        <v>8289</v>
      </c>
      <c r="B7768" t="s">
        <v>8290</v>
      </c>
      <c r="C7768" t="s">
        <v>7623</v>
      </c>
      <c r="D7768" t="s">
        <v>21</v>
      </c>
      <c r="E7768">
        <v>98589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43174</v>
      </c>
      <c r="L7768" t="s">
        <v>26</v>
      </c>
      <c r="N7768" t="s">
        <v>24</v>
      </c>
    </row>
    <row r="7769" spans="1:14" x14ac:dyDescent="0.25">
      <c r="A7769" t="s">
        <v>10539</v>
      </c>
      <c r="B7769" t="s">
        <v>7131</v>
      </c>
      <c r="C7769" t="s">
        <v>3880</v>
      </c>
      <c r="D7769" t="s">
        <v>21</v>
      </c>
      <c r="E7769">
        <v>98922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43173</v>
      </c>
      <c r="L7769" t="s">
        <v>26</v>
      </c>
      <c r="N7769" t="s">
        <v>24</v>
      </c>
    </row>
    <row r="7770" spans="1:14" x14ac:dyDescent="0.25">
      <c r="A7770" t="s">
        <v>3898</v>
      </c>
      <c r="B7770" t="s">
        <v>3899</v>
      </c>
      <c r="C7770" t="s">
        <v>3880</v>
      </c>
      <c r="D7770" t="s">
        <v>21</v>
      </c>
      <c r="E7770">
        <v>98922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43173</v>
      </c>
      <c r="L7770" t="s">
        <v>26</v>
      </c>
      <c r="N7770" t="s">
        <v>24</v>
      </c>
    </row>
    <row r="7771" spans="1:14" x14ac:dyDescent="0.25">
      <c r="A7771" t="s">
        <v>5440</v>
      </c>
      <c r="B7771" t="s">
        <v>5441</v>
      </c>
      <c r="C7771" t="s">
        <v>215</v>
      </c>
      <c r="D7771" t="s">
        <v>21</v>
      </c>
      <c r="E7771">
        <v>98003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43173</v>
      </c>
      <c r="L7771" t="s">
        <v>26</v>
      </c>
      <c r="N7771" t="s">
        <v>24</v>
      </c>
    </row>
    <row r="7772" spans="1:14" x14ac:dyDescent="0.25">
      <c r="A7772" t="s">
        <v>111</v>
      </c>
      <c r="B7772" t="s">
        <v>5817</v>
      </c>
      <c r="C7772" t="s">
        <v>215</v>
      </c>
      <c r="D7772" t="s">
        <v>21</v>
      </c>
      <c r="E7772">
        <v>98003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43173</v>
      </c>
      <c r="L7772" t="s">
        <v>26</v>
      </c>
      <c r="N7772" t="s">
        <v>24</v>
      </c>
    </row>
    <row r="7773" spans="1:14" x14ac:dyDescent="0.25">
      <c r="A7773" t="s">
        <v>3900</v>
      </c>
      <c r="B7773" t="s">
        <v>3901</v>
      </c>
      <c r="C7773" t="s">
        <v>3880</v>
      </c>
      <c r="D7773" t="s">
        <v>21</v>
      </c>
      <c r="E7773">
        <v>98922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43173</v>
      </c>
      <c r="L7773" t="s">
        <v>26</v>
      </c>
      <c r="N7773" t="s">
        <v>24</v>
      </c>
    </row>
    <row r="7774" spans="1:14" x14ac:dyDescent="0.25">
      <c r="A7774" t="s">
        <v>994</v>
      </c>
      <c r="B7774" t="s">
        <v>6030</v>
      </c>
      <c r="C7774" t="s">
        <v>215</v>
      </c>
      <c r="D7774" t="s">
        <v>21</v>
      </c>
      <c r="E7774">
        <v>98003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43173</v>
      </c>
      <c r="L7774" t="s">
        <v>26</v>
      </c>
      <c r="N7774" t="s">
        <v>24</v>
      </c>
    </row>
    <row r="7775" spans="1:14" x14ac:dyDescent="0.25">
      <c r="A7775" t="s">
        <v>7475</v>
      </c>
      <c r="B7775" t="s">
        <v>7476</v>
      </c>
      <c r="C7775" t="s">
        <v>1558</v>
      </c>
      <c r="D7775" t="s">
        <v>21</v>
      </c>
      <c r="E7775">
        <v>98569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43173</v>
      </c>
      <c r="L7775" t="s">
        <v>26</v>
      </c>
      <c r="N7775" t="s">
        <v>24</v>
      </c>
    </row>
    <row r="7776" spans="1:14" x14ac:dyDescent="0.25">
      <c r="A7776" t="s">
        <v>4427</v>
      </c>
      <c r="B7776" t="s">
        <v>4428</v>
      </c>
      <c r="C7776" t="s">
        <v>492</v>
      </c>
      <c r="D7776" t="s">
        <v>21</v>
      </c>
      <c r="E7776">
        <v>98513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43173</v>
      </c>
      <c r="L7776" t="s">
        <v>26</v>
      </c>
      <c r="N7776" t="s">
        <v>24</v>
      </c>
    </row>
    <row r="7777" spans="1:14" x14ac:dyDescent="0.25">
      <c r="A7777" t="s">
        <v>7159</v>
      </c>
      <c r="B7777" t="s">
        <v>7160</v>
      </c>
      <c r="C7777" t="s">
        <v>84</v>
      </c>
      <c r="D7777" t="s">
        <v>21</v>
      </c>
      <c r="E7777">
        <v>98926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43173</v>
      </c>
      <c r="L7777" t="s">
        <v>26</v>
      </c>
      <c r="N7777" t="s">
        <v>24</v>
      </c>
    </row>
    <row r="7778" spans="1:14" x14ac:dyDescent="0.25">
      <c r="A7778" t="s">
        <v>10540</v>
      </c>
      <c r="B7778" t="s">
        <v>7124</v>
      </c>
      <c r="C7778" t="s">
        <v>3880</v>
      </c>
      <c r="D7778" t="s">
        <v>21</v>
      </c>
      <c r="E7778">
        <v>98922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43173</v>
      </c>
      <c r="L7778" t="s">
        <v>26</v>
      </c>
      <c r="N7778" t="s">
        <v>24</v>
      </c>
    </row>
    <row r="7779" spans="1:14" x14ac:dyDescent="0.25">
      <c r="A7779" t="s">
        <v>783</v>
      </c>
      <c r="B7779" t="s">
        <v>6042</v>
      </c>
      <c r="C7779" t="s">
        <v>215</v>
      </c>
      <c r="D7779" t="s">
        <v>21</v>
      </c>
      <c r="E7779">
        <v>98003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43173</v>
      </c>
      <c r="L7779" t="s">
        <v>26</v>
      </c>
      <c r="N7779" t="s">
        <v>24</v>
      </c>
    </row>
    <row r="7780" spans="1:14" x14ac:dyDescent="0.25">
      <c r="A7780" t="s">
        <v>3902</v>
      </c>
      <c r="B7780" t="s">
        <v>3903</v>
      </c>
      <c r="C7780" t="s">
        <v>3890</v>
      </c>
      <c r="D7780" t="s">
        <v>21</v>
      </c>
      <c r="E7780">
        <v>98940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43173</v>
      </c>
      <c r="L7780" t="s">
        <v>26</v>
      </c>
      <c r="N7780" t="s">
        <v>24</v>
      </c>
    </row>
    <row r="7781" spans="1:14" x14ac:dyDescent="0.25">
      <c r="A7781" t="s">
        <v>3912</v>
      </c>
      <c r="B7781" t="s">
        <v>3913</v>
      </c>
      <c r="C7781" t="s">
        <v>3880</v>
      </c>
      <c r="D7781" t="s">
        <v>21</v>
      </c>
      <c r="E7781">
        <v>98922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43173</v>
      </c>
      <c r="L7781" t="s">
        <v>26</v>
      </c>
      <c r="N7781" t="s">
        <v>24</v>
      </c>
    </row>
    <row r="7782" spans="1:14" x14ac:dyDescent="0.25">
      <c r="A7782" t="s">
        <v>4299</v>
      </c>
      <c r="B7782" t="s">
        <v>4300</v>
      </c>
      <c r="C7782" t="s">
        <v>286</v>
      </c>
      <c r="D7782" t="s">
        <v>21</v>
      </c>
      <c r="E7782">
        <v>98513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43173</v>
      </c>
      <c r="L7782" t="s">
        <v>26</v>
      </c>
      <c r="N7782" t="s">
        <v>24</v>
      </c>
    </row>
    <row r="7783" spans="1:14" x14ac:dyDescent="0.25">
      <c r="A7783" t="s">
        <v>8261</v>
      </c>
      <c r="B7783" t="s">
        <v>8262</v>
      </c>
      <c r="C7783" t="s">
        <v>331</v>
      </c>
      <c r="D7783" t="s">
        <v>21</v>
      </c>
      <c r="E7783">
        <v>98596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43173</v>
      </c>
      <c r="L7783" t="s">
        <v>26</v>
      </c>
      <c r="N7783" t="s">
        <v>24</v>
      </c>
    </row>
    <row r="7784" spans="1:14" x14ac:dyDescent="0.25">
      <c r="A7784" t="s">
        <v>6244</v>
      </c>
      <c r="B7784" t="s">
        <v>6245</v>
      </c>
      <c r="C7784" t="s">
        <v>215</v>
      </c>
      <c r="D7784" t="s">
        <v>21</v>
      </c>
      <c r="E7784">
        <v>98003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43172</v>
      </c>
      <c r="L7784" t="s">
        <v>26</v>
      </c>
      <c r="N7784" t="s">
        <v>24</v>
      </c>
    </row>
    <row r="7785" spans="1:14" x14ac:dyDescent="0.25">
      <c r="A7785" t="s">
        <v>5432</v>
      </c>
      <c r="B7785" t="s">
        <v>5433</v>
      </c>
      <c r="C7785" t="s">
        <v>215</v>
      </c>
      <c r="D7785" t="s">
        <v>21</v>
      </c>
      <c r="E7785">
        <v>98003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43172</v>
      </c>
      <c r="L7785" t="s">
        <v>26</v>
      </c>
      <c r="N7785" t="s">
        <v>24</v>
      </c>
    </row>
    <row r="7786" spans="1:14" x14ac:dyDescent="0.25">
      <c r="A7786" t="s">
        <v>6180</v>
      </c>
      <c r="B7786" t="s">
        <v>6181</v>
      </c>
      <c r="C7786" t="s">
        <v>215</v>
      </c>
      <c r="D7786" t="s">
        <v>21</v>
      </c>
      <c r="E7786">
        <v>98003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43172</v>
      </c>
      <c r="L7786" t="s">
        <v>26</v>
      </c>
      <c r="N7786" t="s">
        <v>24</v>
      </c>
    </row>
    <row r="7787" spans="1:14" x14ac:dyDescent="0.25">
      <c r="A7787" t="s">
        <v>5436</v>
      </c>
      <c r="B7787" t="s">
        <v>5437</v>
      </c>
      <c r="C7787" t="s">
        <v>215</v>
      </c>
      <c r="D7787" t="s">
        <v>21</v>
      </c>
      <c r="E7787">
        <v>98003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43172</v>
      </c>
      <c r="L7787" t="s">
        <v>26</v>
      </c>
      <c r="N7787" t="s">
        <v>24</v>
      </c>
    </row>
    <row r="7788" spans="1:14" x14ac:dyDescent="0.25">
      <c r="A7788" t="s">
        <v>5352</v>
      </c>
      <c r="B7788" t="s">
        <v>5353</v>
      </c>
      <c r="C7788" t="s">
        <v>215</v>
      </c>
      <c r="D7788" t="s">
        <v>21</v>
      </c>
      <c r="E7788">
        <v>98023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43172</v>
      </c>
      <c r="L7788" t="s">
        <v>26</v>
      </c>
      <c r="N7788" t="s">
        <v>24</v>
      </c>
    </row>
    <row r="7789" spans="1:14" x14ac:dyDescent="0.25">
      <c r="A7789" t="s">
        <v>5809</v>
      </c>
      <c r="B7789" t="s">
        <v>5810</v>
      </c>
      <c r="C7789" t="s">
        <v>215</v>
      </c>
      <c r="D7789" t="s">
        <v>21</v>
      </c>
      <c r="E7789">
        <v>98023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43172</v>
      </c>
      <c r="L7789" t="s">
        <v>26</v>
      </c>
      <c r="N7789" t="s">
        <v>24</v>
      </c>
    </row>
    <row r="7790" spans="1:14" x14ac:dyDescent="0.25">
      <c r="A7790" t="s">
        <v>6264</v>
      </c>
      <c r="B7790" t="s">
        <v>6265</v>
      </c>
      <c r="C7790" t="s">
        <v>215</v>
      </c>
      <c r="D7790" t="s">
        <v>21</v>
      </c>
      <c r="E7790">
        <v>98003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43172</v>
      </c>
      <c r="L7790" t="s">
        <v>26</v>
      </c>
      <c r="N7790" t="s">
        <v>24</v>
      </c>
    </row>
    <row r="7791" spans="1:14" x14ac:dyDescent="0.25">
      <c r="A7791" t="s">
        <v>503</v>
      </c>
      <c r="B7791" t="s">
        <v>5453</v>
      </c>
      <c r="C7791" t="s">
        <v>215</v>
      </c>
      <c r="D7791" t="s">
        <v>21</v>
      </c>
      <c r="E7791">
        <v>98023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43172</v>
      </c>
      <c r="L7791" t="s">
        <v>26</v>
      </c>
      <c r="N7791" t="s">
        <v>24</v>
      </c>
    </row>
    <row r="7792" spans="1:14" x14ac:dyDescent="0.25">
      <c r="A7792" t="s">
        <v>10541</v>
      </c>
      <c r="B7792" t="s">
        <v>1282</v>
      </c>
      <c r="C7792" t="s">
        <v>1283</v>
      </c>
      <c r="D7792" t="s">
        <v>21</v>
      </c>
      <c r="E7792">
        <v>98802</v>
      </c>
      <c r="F7792" t="s">
        <v>23</v>
      </c>
      <c r="G7792" t="s">
        <v>23</v>
      </c>
      <c r="H7792" t="s">
        <v>24</v>
      </c>
      <c r="I7792" t="s">
        <v>24</v>
      </c>
      <c r="J7792" t="s">
        <v>25</v>
      </c>
      <c r="K7792" s="1">
        <v>43172</v>
      </c>
      <c r="L7792" t="s">
        <v>26</v>
      </c>
      <c r="N7792" t="s">
        <v>24</v>
      </c>
    </row>
    <row r="7793" spans="1:14" x14ac:dyDescent="0.25">
      <c r="A7793" t="s">
        <v>316</v>
      </c>
      <c r="B7793" t="s">
        <v>5831</v>
      </c>
      <c r="C7793" t="s">
        <v>215</v>
      </c>
      <c r="D7793" t="s">
        <v>21</v>
      </c>
      <c r="E7793">
        <v>98023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43172</v>
      </c>
      <c r="L7793" t="s">
        <v>26</v>
      </c>
      <c r="N7793" t="s">
        <v>24</v>
      </c>
    </row>
    <row r="7794" spans="1:14" x14ac:dyDescent="0.25">
      <c r="A7794" t="s">
        <v>213</v>
      </c>
      <c r="B7794" t="s">
        <v>4128</v>
      </c>
      <c r="C7794" t="s">
        <v>215</v>
      </c>
      <c r="D7794" t="s">
        <v>21</v>
      </c>
      <c r="E7794">
        <v>98023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43172</v>
      </c>
      <c r="L7794" t="s">
        <v>26</v>
      </c>
      <c r="N7794" t="s">
        <v>24</v>
      </c>
    </row>
    <row r="7795" spans="1:14" x14ac:dyDescent="0.25">
      <c r="A7795" t="s">
        <v>3218</v>
      </c>
      <c r="B7795" t="s">
        <v>3219</v>
      </c>
      <c r="C7795" t="s">
        <v>53</v>
      </c>
      <c r="D7795" t="s">
        <v>21</v>
      </c>
      <c r="E7795">
        <v>98815</v>
      </c>
      <c r="F7795" t="s">
        <v>23</v>
      </c>
      <c r="G7795" t="s">
        <v>23</v>
      </c>
      <c r="H7795" t="s">
        <v>24</v>
      </c>
      <c r="I7795" t="s">
        <v>24</v>
      </c>
      <c r="J7795" t="s">
        <v>25</v>
      </c>
      <c r="K7795" s="1">
        <v>43172</v>
      </c>
      <c r="L7795" t="s">
        <v>26</v>
      </c>
      <c r="N7795" t="s">
        <v>24</v>
      </c>
    </row>
    <row r="7796" spans="1:14" x14ac:dyDescent="0.25">
      <c r="A7796" t="s">
        <v>5608</v>
      </c>
      <c r="B7796" t="s">
        <v>5609</v>
      </c>
      <c r="C7796" t="s">
        <v>339</v>
      </c>
      <c r="D7796" t="s">
        <v>21</v>
      </c>
      <c r="E7796">
        <v>98848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43172</v>
      </c>
      <c r="L7796" t="s">
        <v>26</v>
      </c>
      <c r="N7796" t="s">
        <v>24</v>
      </c>
    </row>
    <row r="7797" spans="1:14" x14ac:dyDescent="0.25">
      <c r="A7797" t="s">
        <v>9462</v>
      </c>
      <c r="B7797" t="s">
        <v>9463</v>
      </c>
      <c r="C7797" t="s">
        <v>1786</v>
      </c>
      <c r="D7797" t="s">
        <v>21</v>
      </c>
      <c r="E7797">
        <v>98822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43172</v>
      </c>
      <c r="L7797" t="s">
        <v>26</v>
      </c>
      <c r="N7797" t="s">
        <v>24</v>
      </c>
    </row>
    <row r="7798" spans="1:14" x14ac:dyDescent="0.25">
      <c r="A7798" t="s">
        <v>10542</v>
      </c>
      <c r="B7798" t="s">
        <v>2383</v>
      </c>
      <c r="C7798" t="s">
        <v>2384</v>
      </c>
      <c r="D7798" t="s">
        <v>21</v>
      </c>
      <c r="E7798">
        <v>98649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43172</v>
      </c>
      <c r="L7798" t="s">
        <v>26</v>
      </c>
      <c r="N7798" t="s">
        <v>24</v>
      </c>
    </row>
    <row r="7799" spans="1:14" x14ac:dyDescent="0.25">
      <c r="A7799" t="s">
        <v>683</v>
      </c>
      <c r="B7799" t="s">
        <v>6292</v>
      </c>
      <c r="C7799" t="s">
        <v>215</v>
      </c>
      <c r="D7799" t="s">
        <v>21</v>
      </c>
      <c r="E7799">
        <v>98003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43172</v>
      </c>
      <c r="L7799" t="s">
        <v>26</v>
      </c>
      <c r="N7799" t="s">
        <v>24</v>
      </c>
    </row>
    <row r="7800" spans="1:14" x14ac:dyDescent="0.25">
      <c r="A7800" t="s">
        <v>5612</v>
      </c>
      <c r="B7800" t="s">
        <v>5613</v>
      </c>
      <c r="C7800" t="s">
        <v>186</v>
      </c>
      <c r="D7800" t="s">
        <v>21</v>
      </c>
      <c r="E7800">
        <v>98823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43172</v>
      </c>
      <c r="L7800" t="s">
        <v>26</v>
      </c>
      <c r="N7800" t="s">
        <v>24</v>
      </c>
    </row>
    <row r="7801" spans="1:14" x14ac:dyDescent="0.25">
      <c r="A7801" t="s">
        <v>405</v>
      </c>
      <c r="B7801" t="s">
        <v>725</v>
      </c>
      <c r="C7801" t="s">
        <v>293</v>
      </c>
      <c r="D7801" t="s">
        <v>21</v>
      </c>
      <c r="E7801">
        <v>98270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43172</v>
      </c>
      <c r="L7801" t="s">
        <v>26</v>
      </c>
      <c r="N7801" t="s">
        <v>24</v>
      </c>
    </row>
    <row r="7802" spans="1:14" x14ac:dyDescent="0.25">
      <c r="A7802" t="s">
        <v>8134</v>
      </c>
      <c r="B7802" t="s">
        <v>8135</v>
      </c>
      <c r="C7802" t="s">
        <v>632</v>
      </c>
      <c r="D7802" t="s">
        <v>21</v>
      </c>
      <c r="E7802">
        <v>98037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43172</v>
      </c>
      <c r="L7802" t="s">
        <v>26</v>
      </c>
      <c r="N7802" t="s">
        <v>24</v>
      </c>
    </row>
    <row r="7803" spans="1:14" x14ac:dyDescent="0.25">
      <c r="A7803" t="s">
        <v>5482</v>
      </c>
      <c r="B7803" t="s">
        <v>5483</v>
      </c>
      <c r="C7803" t="s">
        <v>215</v>
      </c>
      <c r="D7803" t="s">
        <v>21</v>
      </c>
      <c r="E7803">
        <v>98023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43172</v>
      </c>
      <c r="L7803" t="s">
        <v>26</v>
      </c>
      <c r="N7803" t="s">
        <v>24</v>
      </c>
    </row>
    <row r="7804" spans="1:14" x14ac:dyDescent="0.25">
      <c r="A7804" t="s">
        <v>77</v>
      </c>
      <c r="B7804" t="s">
        <v>6055</v>
      </c>
      <c r="C7804" t="s">
        <v>215</v>
      </c>
      <c r="D7804" t="s">
        <v>21</v>
      </c>
      <c r="E7804">
        <v>98003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43172</v>
      </c>
      <c r="L7804" t="s">
        <v>26</v>
      </c>
      <c r="N7804" t="s">
        <v>24</v>
      </c>
    </row>
    <row r="7805" spans="1:14" x14ac:dyDescent="0.25">
      <c r="A7805" t="s">
        <v>6315</v>
      </c>
      <c r="B7805" t="s">
        <v>6316</v>
      </c>
      <c r="C7805" t="s">
        <v>186</v>
      </c>
      <c r="D7805" t="s">
        <v>21</v>
      </c>
      <c r="E7805">
        <v>98823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43171</v>
      </c>
      <c r="L7805" t="s">
        <v>26</v>
      </c>
      <c r="N7805" t="s">
        <v>24</v>
      </c>
    </row>
    <row r="7806" spans="1:14" x14ac:dyDescent="0.25">
      <c r="A7806" t="s">
        <v>1589</v>
      </c>
      <c r="B7806" t="s">
        <v>4835</v>
      </c>
      <c r="C7806" t="s">
        <v>165</v>
      </c>
      <c r="D7806" t="s">
        <v>21</v>
      </c>
      <c r="E7806">
        <v>98375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43171</v>
      </c>
      <c r="L7806" t="s">
        <v>26</v>
      </c>
      <c r="N7806" t="s">
        <v>24</v>
      </c>
    </row>
    <row r="7807" spans="1:14" x14ac:dyDescent="0.25">
      <c r="A7807" t="s">
        <v>6934</v>
      </c>
      <c r="B7807" t="s">
        <v>6935</v>
      </c>
      <c r="C7807" t="s">
        <v>3862</v>
      </c>
      <c r="D7807" t="s">
        <v>21</v>
      </c>
      <c r="E7807">
        <v>98022</v>
      </c>
      <c r="F7807" t="s">
        <v>23</v>
      </c>
      <c r="G7807" t="s">
        <v>23</v>
      </c>
      <c r="H7807" t="s">
        <v>24</v>
      </c>
      <c r="I7807" t="s">
        <v>24</v>
      </c>
      <c r="J7807" t="s">
        <v>25</v>
      </c>
      <c r="K7807" s="1">
        <v>43171</v>
      </c>
      <c r="L7807" t="s">
        <v>26</v>
      </c>
      <c r="N7807" t="s">
        <v>24</v>
      </c>
    </row>
    <row r="7808" spans="1:14" x14ac:dyDescent="0.25">
      <c r="A7808" t="s">
        <v>4164</v>
      </c>
      <c r="B7808" t="s">
        <v>4165</v>
      </c>
      <c r="C7808" t="s">
        <v>4166</v>
      </c>
      <c r="D7808" t="s">
        <v>21</v>
      </c>
      <c r="E7808">
        <v>98610</v>
      </c>
      <c r="F7808" t="s">
        <v>22</v>
      </c>
      <c r="G7808" t="s">
        <v>23</v>
      </c>
      <c r="H7808" t="s">
        <v>24</v>
      </c>
      <c r="I7808" t="s">
        <v>24</v>
      </c>
      <c r="J7808" t="s">
        <v>25</v>
      </c>
      <c r="K7808" s="1">
        <v>43171</v>
      </c>
      <c r="L7808" t="s">
        <v>26</v>
      </c>
      <c r="N7808" t="s">
        <v>24</v>
      </c>
    </row>
    <row r="7809" spans="1:14" x14ac:dyDescent="0.25">
      <c r="A7809" t="s">
        <v>818</v>
      </c>
      <c r="B7809" t="s">
        <v>4845</v>
      </c>
      <c r="C7809" t="s">
        <v>165</v>
      </c>
      <c r="D7809" t="s">
        <v>21</v>
      </c>
      <c r="E7809">
        <v>98375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43171</v>
      </c>
      <c r="L7809" t="s">
        <v>26</v>
      </c>
      <c r="N7809" t="s">
        <v>24</v>
      </c>
    </row>
    <row r="7810" spans="1:14" x14ac:dyDescent="0.25">
      <c r="A7810" t="s">
        <v>316</v>
      </c>
      <c r="B7810" t="s">
        <v>10543</v>
      </c>
      <c r="C7810" t="s">
        <v>165</v>
      </c>
      <c r="D7810" t="s">
        <v>21</v>
      </c>
      <c r="E7810">
        <v>98373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43171</v>
      </c>
      <c r="L7810" t="s">
        <v>26</v>
      </c>
      <c r="N7810" t="s">
        <v>24</v>
      </c>
    </row>
    <row r="7811" spans="1:14" x14ac:dyDescent="0.25">
      <c r="A7811" t="s">
        <v>356</v>
      </c>
      <c r="B7811" t="s">
        <v>7184</v>
      </c>
      <c r="C7811" t="s">
        <v>2001</v>
      </c>
      <c r="D7811" t="s">
        <v>21</v>
      </c>
      <c r="E7811">
        <v>98591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43171</v>
      </c>
      <c r="L7811" t="s">
        <v>26</v>
      </c>
      <c r="N7811" t="s">
        <v>24</v>
      </c>
    </row>
    <row r="7812" spans="1:14" x14ac:dyDescent="0.25">
      <c r="A7812" t="s">
        <v>6445</v>
      </c>
      <c r="B7812" t="s">
        <v>6446</v>
      </c>
      <c r="C7812" t="s">
        <v>6408</v>
      </c>
      <c r="D7812" t="s">
        <v>21</v>
      </c>
      <c r="E7812">
        <v>98648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43171</v>
      </c>
      <c r="L7812" t="s">
        <v>26</v>
      </c>
      <c r="N7812" t="s">
        <v>24</v>
      </c>
    </row>
    <row r="7813" spans="1:14" x14ac:dyDescent="0.25">
      <c r="A7813" t="s">
        <v>8254</v>
      </c>
      <c r="B7813" t="s">
        <v>8255</v>
      </c>
      <c r="C7813" t="s">
        <v>2001</v>
      </c>
      <c r="D7813" t="s">
        <v>21</v>
      </c>
      <c r="E7813">
        <v>98591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43171</v>
      </c>
      <c r="L7813" t="s">
        <v>26</v>
      </c>
      <c r="N7813" t="s">
        <v>24</v>
      </c>
    </row>
    <row r="7814" spans="1:14" x14ac:dyDescent="0.25">
      <c r="A7814" t="s">
        <v>7007</v>
      </c>
      <c r="B7814" t="s">
        <v>7008</v>
      </c>
      <c r="C7814" t="s">
        <v>183</v>
      </c>
      <c r="D7814" t="s">
        <v>21</v>
      </c>
      <c r="E7814">
        <v>98851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43171</v>
      </c>
      <c r="L7814" t="s">
        <v>26</v>
      </c>
      <c r="N7814" t="s">
        <v>24</v>
      </c>
    </row>
    <row r="7815" spans="1:14" x14ac:dyDescent="0.25">
      <c r="A7815" t="s">
        <v>3187</v>
      </c>
      <c r="B7815" t="s">
        <v>3188</v>
      </c>
      <c r="C7815" t="s">
        <v>3189</v>
      </c>
      <c r="D7815" t="s">
        <v>21</v>
      </c>
      <c r="E7815">
        <v>98675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43171</v>
      </c>
      <c r="L7815" t="s">
        <v>26</v>
      </c>
      <c r="N7815" t="s">
        <v>24</v>
      </c>
    </row>
    <row r="7816" spans="1:14" x14ac:dyDescent="0.25">
      <c r="A7816" t="s">
        <v>3192</v>
      </c>
      <c r="B7816" t="s">
        <v>3193</v>
      </c>
      <c r="C7816" t="s">
        <v>407</v>
      </c>
      <c r="D7816" t="s">
        <v>21</v>
      </c>
      <c r="E7816">
        <v>98604</v>
      </c>
      <c r="F7816" t="s">
        <v>22</v>
      </c>
      <c r="G7816" t="s">
        <v>23</v>
      </c>
      <c r="H7816" t="s">
        <v>24</v>
      </c>
      <c r="I7816" t="s">
        <v>24</v>
      </c>
      <c r="J7816" t="s">
        <v>25</v>
      </c>
      <c r="K7816" s="1">
        <v>43171</v>
      </c>
      <c r="L7816" t="s">
        <v>26</v>
      </c>
      <c r="N7816" t="s">
        <v>24</v>
      </c>
    </row>
    <row r="7817" spans="1:14" x14ac:dyDescent="0.25">
      <c r="A7817" t="s">
        <v>8265</v>
      </c>
      <c r="B7817" t="s">
        <v>8266</v>
      </c>
      <c r="C7817" t="s">
        <v>331</v>
      </c>
      <c r="D7817" t="s">
        <v>21</v>
      </c>
      <c r="E7817">
        <v>98596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43171</v>
      </c>
      <c r="L7817" t="s">
        <v>26</v>
      </c>
      <c r="N7817" t="s">
        <v>24</v>
      </c>
    </row>
    <row r="7818" spans="1:14" x14ac:dyDescent="0.25">
      <c r="A7818" t="s">
        <v>4817</v>
      </c>
      <c r="B7818" t="s">
        <v>4818</v>
      </c>
      <c r="C7818" t="s">
        <v>165</v>
      </c>
      <c r="D7818" t="s">
        <v>21</v>
      </c>
      <c r="E7818">
        <v>98375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43170</v>
      </c>
      <c r="L7818" t="s">
        <v>26</v>
      </c>
      <c r="N7818" t="s">
        <v>24</v>
      </c>
    </row>
    <row r="7819" spans="1:14" x14ac:dyDescent="0.25">
      <c r="A7819" t="s">
        <v>5387</v>
      </c>
      <c r="B7819" t="s">
        <v>5388</v>
      </c>
      <c r="C7819" t="s">
        <v>165</v>
      </c>
      <c r="D7819" t="s">
        <v>21</v>
      </c>
      <c r="E7819">
        <v>98374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43170</v>
      </c>
      <c r="L7819" t="s">
        <v>26</v>
      </c>
      <c r="N7819" t="s">
        <v>24</v>
      </c>
    </row>
    <row r="7820" spans="1:14" x14ac:dyDescent="0.25">
      <c r="A7820" t="s">
        <v>10544</v>
      </c>
      <c r="B7820" t="s">
        <v>5361</v>
      </c>
      <c r="C7820" t="s">
        <v>165</v>
      </c>
      <c r="D7820" t="s">
        <v>21</v>
      </c>
      <c r="E7820">
        <v>98373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43170</v>
      </c>
      <c r="L7820" t="s">
        <v>26</v>
      </c>
      <c r="N7820" t="s">
        <v>24</v>
      </c>
    </row>
    <row r="7821" spans="1:14" x14ac:dyDescent="0.25">
      <c r="A7821" t="s">
        <v>4823</v>
      </c>
      <c r="B7821" t="s">
        <v>4824</v>
      </c>
      <c r="C7821" t="s">
        <v>165</v>
      </c>
      <c r="D7821" t="s">
        <v>21</v>
      </c>
      <c r="E7821">
        <v>98375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43170</v>
      </c>
      <c r="L7821" t="s">
        <v>26</v>
      </c>
      <c r="N7821" t="s">
        <v>24</v>
      </c>
    </row>
    <row r="7822" spans="1:14" x14ac:dyDescent="0.25">
      <c r="A7822" t="s">
        <v>5397</v>
      </c>
      <c r="B7822" t="s">
        <v>5398</v>
      </c>
      <c r="C7822" t="s">
        <v>165</v>
      </c>
      <c r="D7822" t="s">
        <v>21</v>
      </c>
      <c r="E7822">
        <v>98375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43170</v>
      </c>
      <c r="L7822" t="s">
        <v>26</v>
      </c>
      <c r="N7822" t="s">
        <v>24</v>
      </c>
    </row>
    <row r="7823" spans="1:14" x14ac:dyDescent="0.25">
      <c r="A7823" t="s">
        <v>4829</v>
      </c>
      <c r="B7823" t="s">
        <v>4830</v>
      </c>
      <c r="C7823" t="s">
        <v>165</v>
      </c>
      <c r="D7823" t="s">
        <v>21</v>
      </c>
      <c r="E7823">
        <v>98373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43170</v>
      </c>
      <c r="L7823" t="s">
        <v>26</v>
      </c>
      <c r="N7823" t="s">
        <v>24</v>
      </c>
    </row>
    <row r="7824" spans="1:14" x14ac:dyDescent="0.25">
      <c r="A7824" t="s">
        <v>5322</v>
      </c>
      <c r="B7824" t="s">
        <v>5323</v>
      </c>
      <c r="C7824" t="s">
        <v>907</v>
      </c>
      <c r="D7824" t="s">
        <v>21</v>
      </c>
      <c r="E7824">
        <v>98221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43168</v>
      </c>
      <c r="L7824" t="s">
        <v>26</v>
      </c>
      <c r="N7824" t="s">
        <v>24</v>
      </c>
    </row>
    <row r="7825" spans="1:14" x14ac:dyDescent="0.25">
      <c r="A7825" t="s">
        <v>10545</v>
      </c>
      <c r="B7825" t="s">
        <v>10546</v>
      </c>
      <c r="C7825" t="s">
        <v>492</v>
      </c>
      <c r="D7825" t="s">
        <v>21</v>
      </c>
      <c r="E7825">
        <v>98506</v>
      </c>
      <c r="F7825" t="s">
        <v>22</v>
      </c>
      <c r="G7825" t="s">
        <v>23</v>
      </c>
      <c r="H7825" t="s">
        <v>24</v>
      </c>
      <c r="I7825" t="s">
        <v>24</v>
      </c>
      <c r="J7825" t="s">
        <v>25</v>
      </c>
      <c r="K7825" s="1">
        <v>43168</v>
      </c>
      <c r="L7825" t="s">
        <v>26</v>
      </c>
      <c r="N7825" t="s">
        <v>24</v>
      </c>
    </row>
    <row r="7826" spans="1:14" x14ac:dyDescent="0.25">
      <c r="A7826" t="s">
        <v>5130</v>
      </c>
      <c r="B7826" t="s">
        <v>5131</v>
      </c>
      <c r="C7826" t="s">
        <v>266</v>
      </c>
      <c r="D7826" t="s">
        <v>21</v>
      </c>
      <c r="E7826">
        <v>98002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43168</v>
      </c>
      <c r="L7826" t="s">
        <v>26</v>
      </c>
      <c r="N7826" t="s">
        <v>24</v>
      </c>
    </row>
    <row r="7827" spans="1:14" x14ac:dyDescent="0.25">
      <c r="A7827" t="s">
        <v>6849</v>
      </c>
      <c r="B7827" t="s">
        <v>6850</v>
      </c>
      <c r="C7827" t="s">
        <v>266</v>
      </c>
      <c r="D7827" t="s">
        <v>21</v>
      </c>
      <c r="E7827">
        <v>98002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43168</v>
      </c>
      <c r="L7827" t="s">
        <v>26</v>
      </c>
      <c r="N7827" t="s">
        <v>24</v>
      </c>
    </row>
    <row r="7828" spans="1:14" x14ac:dyDescent="0.25">
      <c r="A7828" t="s">
        <v>6575</v>
      </c>
      <c r="B7828" t="s">
        <v>6576</v>
      </c>
      <c r="C7828" t="s">
        <v>266</v>
      </c>
      <c r="D7828" t="s">
        <v>21</v>
      </c>
      <c r="E7828">
        <v>98002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43168</v>
      </c>
      <c r="L7828" t="s">
        <v>26</v>
      </c>
      <c r="N7828" t="s">
        <v>24</v>
      </c>
    </row>
    <row r="7829" spans="1:14" x14ac:dyDescent="0.25">
      <c r="A7829" t="s">
        <v>4417</v>
      </c>
      <c r="B7829" t="s">
        <v>4418</v>
      </c>
      <c r="C7829" t="s">
        <v>3762</v>
      </c>
      <c r="D7829" t="s">
        <v>21</v>
      </c>
      <c r="E7829">
        <v>98501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43168</v>
      </c>
      <c r="L7829" t="s">
        <v>26</v>
      </c>
      <c r="N7829" t="s">
        <v>24</v>
      </c>
    </row>
    <row r="7830" spans="1:14" x14ac:dyDescent="0.25">
      <c r="A7830" t="s">
        <v>6857</v>
      </c>
      <c r="B7830" t="s">
        <v>6858</v>
      </c>
      <c r="C7830" t="s">
        <v>266</v>
      </c>
      <c r="D7830" t="s">
        <v>21</v>
      </c>
      <c r="E7830">
        <v>98002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43168</v>
      </c>
      <c r="L7830" t="s">
        <v>26</v>
      </c>
      <c r="N7830" t="s">
        <v>24</v>
      </c>
    </row>
    <row r="7831" spans="1:14" x14ac:dyDescent="0.25">
      <c r="A7831" t="s">
        <v>503</v>
      </c>
      <c r="B7831" t="s">
        <v>4118</v>
      </c>
      <c r="C7831" t="s">
        <v>41</v>
      </c>
      <c r="D7831" t="s">
        <v>21</v>
      </c>
      <c r="E7831">
        <v>98188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43168</v>
      </c>
      <c r="L7831" t="s">
        <v>26</v>
      </c>
      <c r="N7831" t="s">
        <v>24</v>
      </c>
    </row>
    <row r="7832" spans="1:14" x14ac:dyDescent="0.25">
      <c r="A7832" t="s">
        <v>503</v>
      </c>
      <c r="B7832" t="s">
        <v>4115</v>
      </c>
      <c r="C7832" t="s">
        <v>41</v>
      </c>
      <c r="D7832" t="s">
        <v>21</v>
      </c>
      <c r="E7832">
        <v>98188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43168</v>
      </c>
      <c r="L7832" t="s">
        <v>26</v>
      </c>
      <c r="N7832" t="s">
        <v>24</v>
      </c>
    </row>
    <row r="7833" spans="1:14" x14ac:dyDescent="0.25">
      <c r="A7833" t="s">
        <v>5333</v>
      </c>
      <c r="B7833" t="s">
        <v>5334</v>
      </c>
      <c r="C7833" t="s">
        <v>907</v>
      </c>
      <c r="D7833" t="s">
        <v>21</v>
      </c>
      <c r="E7833">
        <v>98221</v>
      </c>
      <c r="F7833" t="s">
        <v>22</v>
      </c>
      <c r="G7833" t="s">
        <v>23</v>
      </c>
      <c r="H7833" t="s">
        <v>24</v>
      </c>
      <c r="I7833" t="s">
        <v>24</v>
      </c>
      <c r="J7833" t="s">
        <v>25</v>
      </c>
      <c r="K7833" s="1">
        <v>43168</v>
      </c>
      <c r="L7833" t="s">
        <v>26</v>
      </c>
      <c r="N7833" t="s">
        <v>24</v>
      </c>
    </row>
    <row r="7834" spans="1:14" x14ac:dyDescent="0.25">
      <c r="A7834" t="s">
        <v>244</v>
      </c>
      <c r="B7834" t="s">
        <v>1780</v>
      </c>
      <c r="C7834" t="s">
        <v>41</v>
      </c>
      <c r="D7834" t="s">
        <v>21</v>
      </c>
      <c r="E7834">
        <v>98188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43168</v>
      </c>
      <c r="L7834" t="s">
        <v>26</v>
      </c>
      <c r="N7834" t="s">
        <v>24</v>
      </c>
    </row>
    <row r="7835" spans="1:14" x14ac:dyDescent="0.25">
      <c r="A7835" t="s">
        <v>5067</v>
      </c>
      <c r="B7835" t="s">
        <v>6386</v>
      </c>
      <c r="C7835" t="s">
        <v>286</v>
      </c>
      <c r="D7835" t="s">
        <v>21</v>
      </c>
      <c r="E7835">
        <v>98516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43168</v>
      </c>
      <c r="L7835" t="s">
        <v>26</v>
      </c>
      <c r="N7835" t="s">
        <v>24</v>
      </c>
    </row>
    <row r="7836" spans="1:14" x14ac:dyDescent="0.25">
      <c r="A7836" t="s">
        <v>5335</v>
      </c>
      <c r="B7836" t="s">
        <v>5336</v>
      </c>
      <c r="C7836" t="s">
        <v>907</v>
      </c>
      <c r="D7836" t="s">
        <v>21</v>
      </c>
      <c r="E7836">
        <v>98221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43168</v>
      </c>
      <c r="L7836" t="s">
        <v>26</v>
      </c>
      <c r="N7836" t="s">
        <v>24</v>
      </c>
    </row>
    <row r="7837" spans="1:14" x14ac:dyDescent="0.25">
      <c r="A7837" t="s">
        <v>194</v>
      </c>
      <c r="B7837" t="s">
        <v>6685</v>
      </c>
      <c r="C7837" t="s">
        <v>3762</v>
      </c>
      <c r="D7837" t="s">
        <v>21</v>
      </c>
      <c r="E7837">
        <v>98501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43168</v>
      </c>
      <c r="L7837" t="s">
        <v>26</v>
      </c>
      <c r="N7837" t="s">
        <v>24</v>
      </c>
    </row>
    <row r="7838" spans="1:14" x14ac:dyDescent="0.25">
      <c r="A7838" t="s">
        <v>342</v>
      </c>
      <c r="B7838" t="s">
        <v>10547</v>
      </c>
      <c r="C7838" t="s">
        <v>7676</v>
      </c>
      <c r="D7838" t="s">
        <v>21</v>
      </c>
      <c r="E7838">
        <v>98572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43168</v>
      </c>
      <c r="L7838" t="s">
        <v>26</v>
      </c>
      <c r="N7838" t="s">
        <v>24</v>
      </c>
    </row>
    <row r="7839" spans="1:14" x14ac:dyDescent="0.25">
      <c r="A7839" t="s">
        <v>98</v>
      </c>
      <c r="B7839" t="s">
        <v>4812</v>
      </c>
      <c r="C7839" t="s">
        <v>286</v>
      </c>
      <c r="D7839" t="s">
        <v>21</v>
      </c>
      <c r="E7839">
        <v>98502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43168</v>
      </c>
      <c r="L7839" t="s">
        <v>26</v>
      </c>
      <c r="N7839" t="s">
        <v>24</v>
      </c>
    </row>
    <row r="7840" spans="1:14" x14ac:dyDescent="0.25">
      <c r="A7840" t="s">
        <v>5496</v>
      </c>
      <c r="B7840" t="s">
        <v>5497</v>
      </c>
      <c r="C7840" t="s">
        <v>470</v>
      </c>
      <c r="D7840" t="s">
        <v>21</v>
      </c>
      <c r="E7840">
        <v>98166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43167</v>
      </c>
      <c r="L7840" t="s">
        <v>26</v>
      </c>
      <c r="N7840" t="s">
        <v>24</v>
      </c>
    </row>
    <row r="7841" spans="1:14" x14ac:dyDescent="0.25">
      <c r="A7841" t="s">
        <v>5624</v>
      </c>
      <c r="B7841" t="s">
        <v>5625</v>
      </c>
      <c r="C7841" t="s">
        <v>1283</v>
      </c>
      <c r="D7841" t="s">
        <v>21</v>
      </c>
      <c r="E7841">
        <v>98802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43167</v>
      </c>
      <c r="L7841" t="s">
        <v>26</v>
      </c>
      <c r="N7841" t="s">
        <v>24</v>
      </c>
    </row>
    <row r="7842" spans="1:14" x14ac:dyDescent="0.25">
      <c r="A7842" t="s">
        <v>316</v>
      </c>
      <c r="B7842" t="s">
        <v>4468</v>
      </c>
      <c r="C7842" t="s">
        <v>41</v>
      </c>
      <c r="D7842" t="s">
        <v>21</v>
      </c>
      <c r="E7842">
        <v>98148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43167</v>
      </c>
      <c r="L7842" t="s">
        <v>26</v>
      </c>
      <c r="N7842" t="s">
        <v>24</v>
      </c>
    </row>
    <row r="7843" spans="1:14" x14ac:dyDescent="0.25">
      <c r="A7843" t="s">
        <v>2900</v>
      </c>
      <c r="B7843" t="s">
        <v>2901</v>
      </c>
      <c r="C7843" t="s">
        <v>41</v>
      </c>
      <c r="D7843" t="s">
        <v>21</v>
      </c>
      <c r="E7843">
        <v>98188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43167</v>
      </c>
      <c r="L7843" t="s">
        <v>26</v>
      </c>
      <c r="N7843" t="s">
        <v>24</v>
      </c>
    </row>
    <row r="7844" spans="1:14" x14ac:dyDescent="0.25">
      <c r="A7844" t="s">
        <v>1784</v>
      </c>
      <c r="B7844" t="s">
        <v>1785</v>
      </c>
      <c r="C7844" t="s">
        <v>1786</v>
      </c>
      <c r="D7844" t="s">
        <v>21</v>
      </c>
      <c r="E7844">
        <v>98822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43167</v>
      </c>
      <c r="L7844" t="s">
        <v>26</v>
      </c>
      <c r="N7844" t="s">
        <v>24</v>
      </c>
    </row>
    <row r="7845" spans="1:14" x14ac:dyDescent="0.25">
      <c r="A7845" t="s">
        <v>10548</v>
      </c>
      <c r="B7845" t="s">
        <v>6683</v>
      </c>
      <c r="C7845" t="s">
        <v>3762</v>
      </c>
      <c r="D7845" t="s">
        <v>21</v>
      </c>
      <c r="E7845">
        <v>98512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43167</v>
      </c>
      <c r="L7845" t="s">
        <v>26</v>
      </c>
      <c r="N7845" t="s">
        <v>24</v>
      </c>
    </row>
    <row r="7846" spans="1:14" x14ac:dyDescent="0.25">
      <c r="A7846" t="s">
        <v>3141</v>
      </c>
      <c r="B7846" t="s">
        <v>5626</v>
      </c>
      <c r="C7846" t="s">
        <v>299</v>
      </c>
      <c r="D7846" t="s">
        <v>21</v>
      </c>
      <c r="E7846">
        <v>98850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43167</v>
      </c>
      <c r="L7846" t="s">
        <v>26</v>
      </c>
      <c r="N7846" t="s">
        <v>24</v>
      </c>
    </row>
    <row r="7847" spans="1:14" x14ac:dyDescent="0.25">
      <c r="A7847" t="s">
        <v>8295</v>
      </c>
      <c r="B7847" t="s">
        <v>8296</v>
      </c>
      <c r="C7847" t="s">
        <v>6567</v>
      </c>
      <c r="D7847" t="s">
        <v>21</v>
      </c>
      <c r="E7847">
        <v>98530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43167</v>
      </c>
      <c r="L7847" t="s">
        <v>26</v>
      </c>
      <c r="N7847" t="s">
        <v>24</v>
      </c>
    </row>
    <row r="7848" spans="1:14" x14ac:dyDescent="0.25">
      <c r="A7848" t="s">
        <v>71</v>
      </c>
      <c r="B7848" t="s">
        <v>2959</v>
      </c>
      <c r="C7848" t="s">
        <v>470</v>
      </c>
      <c r="D7848" t="s">
        <v>21</v>
      </c>
      <c r="E7848">
        <v>98148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43167</v>
      </c>
      <c r="L7848" t="s">
        <v>26</v>
      </c>
      <c r="N7848" t="s">
        <v>24</v>
      </c>
    </row>
    <row r="7849" spans="1:14" x14ac:dyDescent="0.25">
      <c r="A7849" t="s">
        <v>2960</v>
      </c>
      <c r="B7849" t="s">
        <v>2961</v>
      </c>
      <c r="C7849" t="s">
        <v>470</v>
      </c>
      <c r="D7849" t="s">
        <v>21</v>
      </c>
      <c r="E7849">
        <v>98148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43167</v>
      </c>
      <c r="L7849" t="s">
        <v>26</v>
      </c>
      <c r="N7849" t="s">
        <v>24</v>
      </c>
    </row>
    <row r="7850" spans="1:14" x14ac:dyDescent="0.25">
      <c r="A7850" t="s">
        <v>9485</v>
      </c>
      <c r="B7850" t="s">
        <v>9486</v>
      </c>
      <c r="C7850" t="s">
        <v>29</v>
      </c>
      <c r="D7850" t="s">
        <v>21</v>
      </c>
      <c r="E7850">
        <v>98801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43167</v>
      </c>
      <c r="L7850" t="s">
        <v>26</v>
      </c>
      <c r="N7850" t="s">
        <v>24</v>
      </c>
    </row>
    <row r="7851" spans="1:14" x14ac:dyDescent="0.25">
      <c r="A7851" t="s">
        <v>2846</v>
      </c>
      <c r="B7851" t="s">
        <v>8142</v>
      </c>
      <c r="C7851" t="s">
        <v>619</v>
      </c>
      <c r="D7851" t="s">
        <v>21</v>
      </c>
      <c r="E7851">
        <v>98077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43167</v>
      </c>
      <c r="L7851" t="s">
        <v>26</v>
      </c>
      <c r="N7851" t="s">
        <v>24</v>
      </c>
    </row>
    <row r="7852" spans="1:14" x14ac:dyDescent="0.25">
      <c r="A7852" t="s">
        <v>3512</v>
      </c>
      <c r="B7852" t="s">
        <v>3513</v>
      </c>
      <c r="C7852" t="s">
        <v>3459</v>
      </c>
      <c r="D7852" t="s">
        <v>21</v>
      </c>
      <c r="E7852">
        <v>99328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43166</v>
      </c>
      <c r="L7852" t="s">
        <v>26</v>
      </c>
      <c r="N7852" t="s">
        <v>24</v>
      </c>
    </row>
    <row r="7853" spans="1:14" x14ac:dyDescent="0.25">
      <c r="A7853" t="s">
        <v>2194</v>
      </c>
      <c r="B7853" t="s">
        <v>5451</v>
      </c>
      <c r="C7853" t="s">
        <v>20</v>
      </c>
      <c r="D7853" t="s">
        <v>21</v>
      </c>
      <c r="E7853">
        <v>98105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43166</v>
      </c>
      <c r="L7853" t="s">
        <v>26</v>
      </c>
      <c r="N7853" t="s">
        <v>24</v>
      </c>
    </row>
    <row r="7854" spans="1:14" x14ac:dyDescent="0.25">
      <c r="A7854" t="s">
        <v>1234</v>
      </c>
      <c r="B7854" t="s">
        <v>1235</v>
      </c>
      <c r="C7854" t="s">
        <v>20</v>
      </c>
      <c r="D7854" t="s">
        <v>21</v>
      </c>
      <c r="E7854">
        <v>98101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43166</v>
      </c>
      <c r="L7854" t="s">
        <v>26</v>
      </c>
      <c r="N7854" t="s">
        <v>24</v>
      </c>
    </row>
    <row r="7855" spans="1:14" x14ac:dyDescent="0.25">
      <c r="A7855" t="s">
        <v>2846</v>
      </c>
      <c r="B7855" t="s">
        <v>5011</v>
      </c>
      <c r="C7855" t="s">
        <v>632</v>
      </c>
      <c r="D7855" t="s">
        <v>21</v>
      </c>
      <c r="E7855">
        <v>98036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43166</v>
      </c>
      <c r="L7855" t="s">
        <v>26</v>
      </c>
      <c r="N7855" t="s">
        <v>24</v>
      </c>
    </row>
    <row r="7856" spans="1:14" x14ac:dyDescent="0.25">
      <c r="A7856">
        <v>76</v>
      </c>
      <c r="B7856" t="s">
        <v>8001</v>
      </c>
      <c r="C7856" t="s">
        <v>209</v>
      </c>
      <c r="D7856" t="s">
        <v>21</v>
      </c>
      <c r="E7856">
        <v>98032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43165</v>
      </c>
      <c r="L7856" t="s">
        <v>26</v>
      </c>
      <c r="N7856" t="s">
        <v>24</v>
      </c>
    </row>
    <row r="7857" spans="1:14" x14ac:dyDescent="0.25">
      <c r="A7857" t="s">
        <v>3457</v>
      </c>
      <c r="B7857" t="s">
        <v>3458</v>
      </c>
      <c r="C7857" t="s">
        <v>3459</v>
      </c>
      <c r="D7857" t="s">
        <v>21</v>
      </c>
      <c r="E7857">
        <v>99328</v>
      </c>
      <c r="F7857" t="s">
        <v>22</v>
      </c>
      <c r="G7857" t="s">
        <v>23</v>
      </c>
      <c r="H7857" t="s">
        <v>24</v>
      </c>
      <c r="I7857" t="s">
        <v>24</v>
      </c>
      <c r="J7857" t="s">
        <v>25</v>
      </c>
      <c r="K7857" s="1">
        <v>43165</v>
      </c>
      <c r="L7857" t="s">
        <v>26</v>
      </c>
      <c r="N7857" t="s">
        <v>24</v>
      </c>
    </row>
    <row r="7858" spans="1:14" x14ac:dyDescent="0.25">
      <c r="A7858" t="s">
        <v>1530</v>
      </c>
      <c r="B7858" t="s">
        <v>1531</v>
      </c>
      <c r="C7858" t="s">
        <v>266</v>
      </c>
      <c r="D7858" t="s">
        <v>21</v>
      </c>
      <c r="E7858">
        <v>98092</v>
      </c>
      <c r="F7858" t="s">
        <v>23</v>
      </c>
      <c r="G7858" t="s">
        <v>23</v>
      </c>
      <c r="H7858" t="s">
        <v>24</v>
      </c>
      <c r="I7858" t="s">
        <v>24</v>
      </c>
      <c r="J7858" t="s">
        <v>25</v>
      </c>
      <c r="K7858" s="1">
        <v>43165</v>
      </c>
      <c r="L7858" t="s">
        <v>26</v>
      </c>
      <c r="N7858" t="s">
        <v>24</v>
      </c>
    </row>
    <row r="7859" spans="1:14" x14ac:dyDescent="0.25">
      <c r="A7859" t="s">
        <v>7179</v>
      </c>
      <c r="B7859" t="s">
        <v>7180</v>
      </c>
      <c r="C7859" t="s">
        <v>3459</v>
      </c>
      <c r="D7859" t="s">
        <v>21</v>
      </c>
      <c r="E7859">
        <v>99328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43165</v>
      </c>
      <c r="L7859" t="s">
        <v>26</v>
      </c>
      <c r="N7859" t="s">
        <v>24</v>
      </c>
    </row>
    <row r="7860" spans="1:14" x14ac:dyDescent="0.25">
      <c r="A7860" t="s">
        <v>4359</v>
      </c>
      <c r="B7860" t="s">
        <v>4360</v>
      </c>
      <c r="C7860" t="s">
        <v>20</v>
      </c>
      <c r="D7860" t="s">
        <v>21</v>
      </c>
      <c r="E7860">
        <v>98102</v>
      </c>
      <c r="F7860" t="s">
        <v>22</v>
      </c>
      <c r="G7860" t="s">
        <v>23</v>
      </c>
      <c r="H7860" t="s">
        <v>24</v>
      </c>
      <c r="I7860" t="s">
        <v>24</v>
      </c>
      <c r="J7860" t="s">
        <v>25</v>
      </c>
      <c r="K7860" s="1">
        <v>43165</v>
      </c>
      <c r="L7860" t="s">
        <v>26</v>
      </c>
      <c r="N7860" t="s">
        <v>24</v>
      </c>
    </row>
    <row r="7861" spans="1:14" x14ac:dyDescent="0.25">
      <c r="A7861" t="s">
        <v>6210</v>
      </c>
      <c r="B7861" t="s">
        <v>6211</v>
      </c>
      <c r="C7861" t="s">
        <v>20</v>
      </c>
      <c r="D7861" t="s">
        <v>21</v>
      </c>
      <c r="E7861">
        <v>98104</v>
      </c>
      <c r="F7861" t="s">
        <v>22</v>
      </c>
      <c r="G7861" t="s">
        <v>23</v>
      </c>
      <c r="H7861" t="s">
        <v>24</v>
      </c>
      <c r="I7861" t="s">
        <v>24</v>
      </c>
      <c r="J7861" t="s">
        <v>25</v>
      </c>
      <c r="K7861" s="1">
        <v>43165</v>
      </c>
      <c r="L7861" t="s">
        <v>26</v>
      </c>
      <c r="N7861" t="s">
        <v>24</v>
      </c>
    </row>
    <row r="7862" spans="1:14" x14ac:dyDescent="0.25">
      <c r="A7862" t="s">
        <v>10549</v>
      </c>
      <c r="B7862" t="s">
        <v>7133</v>
      </c>
      <c r="C7862" t="s">
        <v>3459</v>
      </c>
      <c r="D7862" t="s">
        <v>21</v>
      </c>
      <c r="E7862">
        <v>99328</v>
      </c>
      <c r="F7862" t="s">
        <v>22</v>
      </c>
      <c r="G7862" t="s">
        <v>23</v>
      </c>
      <c r="H7862" t="s">
        <v>24</v>
      </c>
      <c r="I7862" t="s">
        <v>24</v>
      </c>
      <c r="J7862" t="s">
        <v>25</v>
      </c>
      <c r="K7862" s="1">
        <v>43165</v>
      </c>
      <c r="L7862" t="s">
        <v>26</v>
      </c>
      <c r="N7862" t="s">
        <v>24</v>
      </c>
    </row>
    <row r="7863" spans="1:14" x14ac:dyDescent="0.25">
      <c r="A7863" t="s">
        <v>3847</v>
      </c>
      <c r="B7863" t="s">
        <v>7135</v>
      </c>
      <c r="C7863" t="s">
        <v>3459</v>
      </c>
      <c r="D7863" t="s">
        <v>21</v>
      </c>
      <c r="E7863">
        <v>99328</v>
      </c>
      <c r="F7863" t="s">
        <v>22</v>
      </c>
      <c r="G7863" t="s">
        <v>23</v>
      </c>
      <c r="H7863" t="s">
        <v>24</v>
      </c>
      <c r="I7863" t="s">
        <v>24</v>
      </c>
      <c r="J7863" t="s">
        <v>25</v>
      </c>
      <c r="K7863" s="1">
        <v>43165</v>
      </c>
      <c r="L7863" t="s">
        <v>26</v>
      </c>
      <c r="N7863" t="s">
        <v>24</v>
      </c>
    </row>
    <row r="7864" spans="1:14" x14ac:dyDescent="0.25">
      <c r="A7864" t="s">
        <v>4215</v>
      </c>
      <c r="B7864" t="s">
        <v>4216</v>
      </c>
      <c r="C7864" t="s">
        <v>20</v>
      </c>
      <c r="D7864" t="s">
        <v>21</v>
      </c>
      <c r="E7864">
        <v>98101</v>
      </c>
      <c r="F7864" t="s">
        <v>22</v>
      </c>
      <c r="G7864" t="s">
        <v>23</v>
      </c>
      <c r="H7864" t="s">
        <v>24</v>
      </c>
      <c r="I7864" t="s">
        <v>24</v>
      </c>
      <c r="J7864" t="s">
        <v>25</v>
      </c>
      <c r="K7864" s="1">
        <v>43165</v>
      </c>
      <c r="L7864" t="s">
        <v>26</v>
      </c>
      <c r="N7864" t="s">
        <v>24</v>
      </c>
    </row>
    <row r="7865" spans="1:14" x14ac:dyDescent="0.25">
      <c r="A7865" t="s">
        <v>3544</v>
      </c>
      <c r="B7865" t="s">
        <v>3545</v>
      </c>
      <c r="C7865" t="s">
        <v>3459</v>
      </c>
      <c r="D7865" t="s">
        <v>21</v>
      </c>
      <c r="E7865">
        <v>99328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43165</v>
      </c>
      <c r="L7865" t="s">
        <v>26</v>
      </c>
      <c r="N7865" t="s">
        <v>24</v>
      </c>
    </row>
    <row r="7866" spans="1:14" x14ac:dyDescent="0.25">
      <c r="A7866" t="s">
        <v>4219</v>
      </c>
      <c r="B7866" t="s">
        <v>4220</v>
      </c>
      <c r="C7866" t="s">
        <v>20</v>
      </c>
      <c r="D7866" t="s">
        <v>21</v>
      </c>
      <c r="E7866">
        <v>98101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43165</v>
      </c>
      <c r="L7866" t="s">
        <v>26</v>
      </c>
      <c r="N7866" t="s">
        <v>24</v>
      </c>
    </row>
    <row r="7867" spans="1:14" x14ac:dyDescent="0.25">
      <c r="A7867" t="s">
        <v>6301</v>
      </c>
      <c r="B7867" t="s">
        <v>6302</v>
      </c>
      <c r="C7867" t="s">
        <v>215</v>
      </c>
      <c r="D7867" t="s">
        <v>21</v>
      </c>
      <c r="E7867">
        <v>98003</v>
      </c>
      <c r="F7867" t="s">
        <v>22</v>
      </c>
      <c r="G7867" t="s">
        <v>23</v>
      </c>
      <c r="H7867" t="s">
        <v>24</v>
      </c>
      <c r="I7867" t="s">
        <v>24</v>
      </c>
      <c r="J7867" t="s">
        <v>25</v>
      </c>
      <c r="K7867" s="1">
        <v>43165</v>
      </c>
      <c r="L7867" t="s">
        <v>26</v>
      </c>
      <c r="N7867" t="s">
        <v>24</v>
      </c>
    </row>
    <row r="7868" spans="1:14" x14ac:dyDescent="0.25">
      <c r="A7868" t="s">
        <v>4120</v>
      </c>
      <c r="B7868" t="s">
        <v>4121</v>
      </c>
      <c r="C7868" t="s">
        <v>4122</v>
      </c>
      <c r="D7868" t="s">
        <v>21</v>
      </c>
      <c r="E7868">
        <v>98236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43164</v>
      </c>
      <c r="L7868" t="s">
        <v>26</v>
      </c>
      <c r="N7868" t="s">
        <v>24</v>
      </c>
    </row>
    <row r="7869" spans="1:14" x14ac:dyDescent="0.25">
      <c r="A7869" t="s">
        <v>10551</v>
      </c>
      <c r="B7869" t="s">
        <v>1639</v>
      </c>
      <c r="C7869" t="s">
        <v>525</v>
      </c>
      <c r="D7869" t="s">
        <v>21</v>
      </c>
      <c r="E7869">
        <v>98258</v>
      </c>
      <c r="F7869" t="s">
        <v>23</v>
      </c>
      <c r="G7869" t="s">
        <v>23</v>
      </c>
      <c r="H7869" t="s">
        <v>24</v>
      </c>
      <c r="I7869" t="s">
        <v>24</v>
      </c>
      <c r="J7869" t="s">
        <v>25</v>
      </c>
      <c r="K7869" s="1">
        <v>43164</v>
      </c>
      <c r="L7869" t="s">
        <v>26</v>
      </c>
      <c r="N7869" t="s">
        <v>24</v>
      </c>
    </row>
    <row r="7870" spans="1:14" x14ac:dyDescent="0.25">
      <c r="A7870" t="s">
        <v>10552</v>
      </c>
      <c r="B7870" t="s">
        <v>4898</v>
      </c>
      <c r="C7870" t="s">
        <v>92</v>
      </c>
      <c r="D7870" t="s">
        <v>21</v>
      </c>
      <c r="E7870">
        <v>98274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43164</v>
      </c>
      <c r="L7870" t="s">
        <v>26</v>
      </c>
      <c r="N7870" t="s">
        <v>24</v>
      </c>
    </row>
    <row r="7871" spans="1:14" x14ac:dyDescent="0.25">
      <c r="A7871" t="s">
        <v>8286</v>
      </c>
      <c r="B7871" t="s">
        <v>8287</v>
      </c>
      <c r="C7871" t="s">
        <v>20</v>
      </c>
      <c r="D7871" t="s">
        <v>21</v>
      </c>
      <c r="E7871">
        <v>98103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43164</v>
      </c>
      <c r="L7871" t="s">
        <v>26</v>
      </c>
      <c r="N7871" t="s">
        <v>24</v>
      </c>
    </row>
    <row r="7872" spans="1:14" x14ac:dyDescent="0.25">
      <c r="A7872" t="s">
        <v>1379</v>
      </c>
      <c r="B7872" t="s">
        <v>1380</v>
      </c>
      <c r="C7872" t="s">
        <v>258</v>
      </c>
      <c r="D7872" t="s">
        <v>21</v>
      </c>
      <c r="E7872">
        <v>98292</v>
      </c>
      <c r="F7872" t="s">
        <v>22</v>
      </c>
      <c r="G7872" t="s">
        <v>23</v>
      </c>
      <c r="H7872" t="s">
        <v>24</v>
      </c>
      <c r="I7872" t="s">
        <v>24</v>
      </c>
      <c r="J7872" t="s">
        <v>25</v>
      </c>
      <c r="K7872" s="1">
        <v>43164</v>
      </c>
      <c r="L7872" t="s">
        <v>26</v>
      </c>
      <c r="N7872" t="s">
        <v>24</v>
      </c>
    </row>
    <row r="7873" spans="1:14" x14ac:dyDescent="0.25">
      <c r="A7873" t="s">
        <v>2411</v>
      </c>
      <c r="B7873" t="s">
        <v>2412</v>
      </c>
      <c r="C7873" t="s">
        <v>2413</v>
      </c>
      <c r="D7873" t="s">
        <v>21</v>
      </c>
      <c r="E7873">
        <v>98239</v>
      </c>
      <c r="F7873" t="s">
        <v>23</v>
      </c>
      <c r="G7873" t="s">
        <v>23</v>
      </c>
      <c r="H7873" t="s">
        <v>24</v>
      </c>
      <c r="I7873" t="s">
        <v>24</v>
      </c>
      <c r="J7873" t="s">
        <v>25</v>
      </c>
      <c r="K7873" s="1">
        <v>43164</v>
      </c>
      <c r="L7873" t="s">
        <v>26</v>
      </c>
      <c r="N7873" t="s">
        <v>24</v>
      </c>
    </row>
    <row r="7874" spans="1:14" x14ac:dyDescent="0.25">
      <c r="A7874" t="s">
        <v>10553</v>
      </c>
      <c r="B7874" t="s">
        <v>10554</v>
      </c>
      <c r="C7874" t="s">
        <v>630</v>
      </c>
      <c r="D7874" t="s">
        <v>21</v>
      </c>
      <c r="E7874">
        <v>98237</v>
      </c>
      <c r="F7874" t="s">
        <v>22</v>
      </c>
      <c r="G7874" t="s">
        <v>23</v>
      </c>
      <c r="H7874" t="s">
        <v>24</v>
      </c>
      <c r="I7874" t="s">
        <v>24</v>
      </c>
      <c r="J7874" t="s">
        <v>25</v>
      </c>
      <c r="K7874" s="1">
        <v>43164</v>
      </c>
      <c r="L7874" t="s">
        <v>26</v>
      </c>
      <c r="N7874" t="s">
        <v>24</v>
      </c>
    </row>
    <row r="7875" spans="1:14" x14ac:dyDescent="0.25">
      <c r="A7875" t="s">
        <v>2414</v>
      </c>
      <c r="B7875" t="s">
        <v>2415</v>
      </c>
      <c r="C7875" t="s">
        <v>258</v>
      </c>
      <c r="D7875" t="s">
        <v>21</v>
      </c>
      <c r="E7875">
        <v>98292</v>
      </c>
      <c r="F7875" t="s">
        <v>23</v>
      </c>
      <c r="G7875" t="s">
        <v>23</v>
      </c>
      <c r="H7875" t="s">
        <v>24</v>
      </c>
      <c r="I7875" t="s">
        <v>24</v>
      </c>
      <c r="J7875" t="s">
        <v>25</v>
      </c>
      <c r="K7875" s="1">
        <v>43164</v>
      </c>
      <c r="L7875" t="s">
        <v>26</v>
      </c>
      <c r="N7875" t="s">
        <v>24</v>
      </c>
    </row>
    <row r="7876" spans="1:14" x14ac:dyDescent="0.25">
      <c r="A7876" t="s">
        <v>2564</v>
      </c>
      <c r="B7876" t="s">
        <v>2565</v>
      </c>
      <c r="C7876" t="s">
        <v>20</v>
      </c>
      <c r="D7876" t="s">
        <v>21</v>
      </c>
      <c r="E7876">
        <v>98105</v>
      </c>
      <c r="F7876" t="s">
        <v>23</v>
      </c>
      <c r="G7876" t="s">
        <v>23</v>
      </c>
      <c r="H7876" t="s">
        <v>24</v>
      </c>
      <c r="I7876" t="s">
        <v>24</v>
      </c>
      <c r="J7876" t="s">
        <v>25</v>
      </c>
      <c r="K7876" s="1">
        <v>43161</v>
      </c>
      <c r="L7876" t="s">
        <v>26</v>
      </c>
      <c r="N7876" t="s">
        <v>24</v>
      </c>
    </row>
    <row r="7877" spans="1:14" x14ac:dyDescent="0.25">
      <c r="A7877" t="s">
        <v>1597</v>
      </c>
      <c r="B7877" t="s">
        <v>1598</v>
      </c>
      <c r="C7877" t="s">
        <v>20</v>
      </c>
      <c r="D7877" t="s">
        <v>21</v>
      </c>
      <c r="E7877">
        <v>98101</v>
      </c>
      <c r="F7877" t="s">
        <v>23</v>
      </c>
      <c r="G7877" t="s">
        <v>23</v>
      </c>
      <c r="H7877" t="s">
        <v>24</v>
      </c>
      <c r="I7877" t="s">
        <v>24</v>
      </c>
      <c r="J7877" t="s">
        <v>25</v>
      </c>
      <c r="K7877" s="1">
        <v>43161</v>
      </c>
      <c r="L7877" t="s">
        <v>26</v>
      </c>
      <c r="N7877" t="s">
        <v>24</v>
      </c>
    </row>
    <row r="7878" spans="1:14" x14ac:dyDescent="0.25">
      <c r="A7878" t="s">
        <v>2574</v>
      </c>
      <c r="B7878" t="s">
        <v>2575</v>
      </c>
      <c r="C7878" t="s">
        <v>20</v>
      </c>
      <c r="D7878" t="s">
        <v>21</v>
      </c>
      <c r="E7878">
        <v>98115</v>
      </c>
      <c r="F7878" t="s">
        <v>23</v>
      </c>
      <c r="G7878" t="s">
        <v>23</v>
      </c>
      <c r="H7878" t="s">
        <v>24</v>
      </c>
      <c r="I7878" t="s">
        <v>24</v>
      </c>
      <c r="J7878" t="s">
        <v>25</v>
      </c>
      <c r="K7878" s="1">
        <v>43161</v>
      </c>
      <c r="L7878" t="s">
        <v>26</v>
      </c>
      <c r="N7878" t="s">
        <v>24</v>
      </c>
    </row>
    <row r="7879" spans="1:14" x14ac:dyDescent="0.25">
      <c r="A7879" t="s">
        <v>9537</v>
      </c>
      <c r="B7879" t="s">
        <v>9538</v>
      </c>
      <c r="C7879" t="s">
        <v>108</v>
      </c>
      <c r="D7879" t="s">
        <v>21</v>
      </c>
      <c r="E7879">
        <v>98201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43161</v>
      </c>
      <c r="L7879" t="s">
        <v>26</v>
      </c>
      <c r="N7879" t="s">
        <v>24</v>
      </c>
    </row>
    <row r="7880" spans="1:14" x14ac:dyDescent="0.25">
      <c r="A7880" t="s">
        <v>8901</v>
      </c>
      <c r="B7880" t="s">
        <v>8902</v>
      </c>
      <c r="C7880" t="s">
        <v>8903</v>
      </c>
      <c r="D7880" t="s">
        <v>21</v>
      </c>
      <c r="E7880">
        <v>98552</v>
      </c>
      <c r="F7880" t="s">
        <v>22</v>
      </c>
      <c r="G7880" t="s">
        <v>23</v>
      </c>
      <c r="H7880" t="s">
        <v>24</v>
      </c>
      <c r="I7880" t="s">
        <v>24</v>
      </c>
      <c r="J7880" t="s">
        <v>25</v>
      </c>
      <c r="K7880" s="1">
        <v>43161</v>
      </c>
      <c r="L7880" t="s">
        <v>26</v>
      </c>
      <c r="N7880" t="s">
        <v>24</v>
      </c>
    </row>
    <row r="7881" spans="1:14" x14ac:dyDescent="0.25">
      <c r="A7881" t="s">
        <v>1647</v>
      </c>
      <c r="B7881" t="s">
        <v>1648</v>
      </c>
      <c r="C7881" t="s">
        <v>20</v>
      </c>
      <c r="D7881" t="s">
        <v>21</v>
      </c>
      <c r="E7881">
        <v>98104</v>
      </c>
      <c r="F7881" t="s">
        <v>23</v>
      </c>
      <c r="G7881" t="s">
        <v>23</v>
      </c>
      <c r="H7881" t="s">
        <v>24</v>
      </c>
      <c r="I7881" t="s">
        <v>24</v>
      </c>
      <c r="J7881" t="s">
        <v>25</v>
      </c>
      <c r="K7881" s="1">
        <v>43161</v>
      </c>
      <c r="L7881" t="s">
        <v>26</v>
      </c>
      <c r="N7881" t="s">
        <v>24</v>
      </c>
    </row>
    <row r="7882" spans="1:14" x14ac:dyDescent="0.25">
      <c r="A7882" t="s">
        <v>1649</v>
      </c>
      <c r="B7882" t="s">
        <v>1650</v>
      </c>
      <c r="C7882" t="s">
        <v>20</v>
      </c>
      <c r="D7882" t="s">
        <v>21</v>
      </c>
      <c r="E7882">
        <v>98104</v>
      </c>
      <c r="F7882" t="s">
        <v>23</v>
      </c>
      <c r="G7882" t="s">
        <v>23</v>
      </c>
      <c r="H7882" t="s">
        <v>24</v>
      </c>
      <c r="I7882" t="s">
        <v>24</v>
      </c>
      <c r="J7882" t="s">
        <v>25</v>
      </c>
      <c r="K7882" s="1">
        <v>43161</v>
      </c>
      <c r="L7882" t="s">
        <v>26</v>
      </c>
      <c r="N7882" t="s">
        <v>24</v>
      </c>
    </row>
    <row r="7883" spans="1:14" x14ac:dyDescent="0.25">
      <c r="A7883" t="s">
        <v>1625</v>
      </c>
      <c r="B7883" t="s">
        <v>1626</v>
      </c>
      <c r="C7883" t="s">
        <v>20</v>
      </c>
      <c r="D7883" t="s">
        <v>21</v>
      </c>
      <c r="E7883">
        <v>98109</v>
      </c>
      <c r="F7883" t="s">
        <v>23</v>
      </c>
      <c r="G7883" t="s">
        <v>23</v>
      </c>
      <c r="H7883" t="s">
        <v>24</v>
      </c>
      <c r="I7883" t="s">
        <v>24</v>
      </c>
      <c r="J7883" t="s">
        <v>25</v>
      </c>
      <c r="K7883" s="1">
        <v>43161</v>
      </c>
      <c r="L7883" t="s">
        <v>26</v>
      </c>
      <c r="N7883" t="s">
        <v>24</v>
      </c>
    </row>
    <row r="7884" spans="1:14" x14ac:dyDescent="0.25">
      <c r="A7884" t="s">
        <v>1037</v>
      </c>
      <c r="B7884" t="s">
        <v>10555</v>
      </c>
      <c r="C7884" t="s">
        <v>20</v>
      </c>
      <c r="D7884" t="s">
        <v>21</v>
      </c>
      <c r="E7884">
        <v>98104</v>
      </c>
      <c r="F7884" t="s">
        <v>23</v>
      </c>
      <c r="G7884" t="s">
        <v>23</v>
      </c>
      <c r="H7884" t="s">
        <v>24</v>
      </c>
      <c r="I7884" t="s">
        <v>24</v>
      </c>
      <c r="J7884" t="s">
        <v>25</v>
      </c>
      <c r="K7884" s="1">
        <v>43161</v>
      </c>
      <c r="L7884" t="s">
        <v>26</v>
      </c>
      <c r="N7884" t="s">
        <v>24</v>
      </c>
    </row>
    <row r="7885" spans="1:14" x14ac:dyDescent="0.25">
      <c r="A7885" t="s">
        <v>1662</v>
      </c>
      <c r="B7885" t="s">
        <v>1663</v>
      </c>
      <c r="C7885" t="s">
        <v>20</v>
      </c>
      <c r="D7885" t="s">
        <v>21</v>
      </c>
      <c r="E7885">
        <v>98104</v>
      </c>
      <c r="F7885" t="s">
        <v>23</v>
      </c>
      <c r="G7885" t="s">
        <v>23</v>
      </c>
      <c r="H7885" t="s">
        <v>24</v>
      </c>
      <c r="I7885" t="s">
        <v>24</v>
      </c>
      <c r="J7885" t="s">
        <v>25</v>
      </c>
      <c r="K7885" s="1">
        <v>43161</v>
      </c>
      <c r="L7885" t="s">
        <v>26</v>
      </c>
      <c r="N7885" t="s">
        <v>24</v>
      </c>
    </row>
    <row r="7886" spans="1:14" x14ac:dyDescent="0.25">
      <c r="A7886" t="s">
        <v>2556</v>
      </c>
      <c r="B7886" t="s">
        <v>2557</v>
      </c>
      <c r="C7886" t="s">
        <v>443</v>
      </c>
      <c r="D7886" t="s">
        <v>21</v>
      </c>
      <c r="E7886">
        <v>98057</v>
      </c>
      <c r="F7886" t="s">
        <v>23</v>
      </c>
      <c r="G7886" t="s">
        <v>23</v>
      </c>
      <c r="H7886" t="s">
        <v>24</v>
      </c>
      <c r="I7886" t="s">
        <v>24</v>
      </c>
      <c r="J7886" t="s">
        <v>25</v>
      </c>
      <c r="K7886" s="1">
        <v>43160</v>
      </c>
      <c r="L7886" t="s">
        <v>26</v>
      </c>
      <c r="N7886" t="s">
        <v>24</v>
      </c>
    </row>
    <row r="7887" spans="1:14" x14ac:dyDescent="0.25">
      <c r="A7887" t="s">
        <v>1402</v>
      </c>
      <c r="B7887" t="s">
        <v>5866</v>
      </c>
      <c r="C7887" t="s">
        <v>268</v>
      </c>
      <c r="D7887" t="s">
        <v>21</v>
      </c>
      <c r="E7887">
        <v>98168</v>
      </c>
      <c r="F7887" t="s">
        <v>23</v>
      </c>
      <c r="G7887" t="s">
        <v>23</v>
      </c>
      <c r="H7887" t="s">
        <v>24</v>
      </c>
      <c r="I7887" t="s">
        <v>24</v>
      </c>
      <c r="J7887" t="s">
        <v>25</v>
      </c>
      <c r="K7887" s="1">
        <v>43160</v>
      </c>
      <c r="L7887" t="s">
        <v>26</v>
      </c>
      <c r="N7887" t="s">
        <v>24</v>
      </c>
    </row>
    <row r="7888" spans="1:14" x14ac:dyDescent="0.25">
      <c r="A7888" t="s">
        <v>10556</v>
      </c>
      <c r="B7888" t="s">
        <v>2530</v>
      </c>
      <c r="C7888" t="s">
        <v>443</v>
      </c>
      <c r="D7888" t="s">
        <v>21</v>
      </c>
      <c r="E7888">
        <v>98057</v>
      </c>
      <c r="F7888" t="s">
        <v>23</v>
      </c>
      <c r="G7888" t="s">
        <v>23</v>
      </c>
      <c r="H7888" t="s">
        <v>24</v>
      </c>
      <c r="I7888" t="s">
        <v>24</v>
      </c>
      <c r="J7888" t="s">
        <v>25</v>
      </c>
      <c r="K7888" s="1">
        <v>43160</v>
      </c>
      <c r="L7888" t="s">
        <v>26</v>
      </c>
      <c r="N7888" t="s">
        <v>24</v>
      </c>
    </row>
    <row r="7889" spans="1:14" x14ac:dyDescent="0.25">
      <c r="A7889" t="s">
        <v>2578</v>
      </c>
      <c r="B7889" t="s">
        <v>2579</v>
      </c>
      <c r="C7889" t="s">
        <v>443</v>
      </c>
      <c r="D7889" t="s">
        <v>21</v>
      </c>
      <c r="E7889">
        <v>98057</v>
      </c>
      <c r="F7889" t="s">
        <v>23</v>
      </c>
      <c r="G7889" t="s">
        <v>23</v>
      </c>
      <c r="H7889" t="s">
        <v>24</v>
      </c>
      <c r="I7889" t="s">
        <v>24</v>
      </c>
      <c r="J7889" t="s">
        <v>25</v>
      </c>
      <c r="K7889" s="1">
        <v>43160</v>
      </c>
      <c r="L7889" t="s">
        <v>26</v>
      </c>
      <c r="N7889" t="s">
        <v>24</v>
      </c>
    </row>
    <row r="7890" spans="1:14" x14ac:dyDescent="0.25">
      <c r="A7890" t="s">
        <v>2576</v>
      </c>
      <c r="B7890" t="s">
        <v>2577</v>
      </c>
      <c r="C7890" t="s">
        <v>443</v>
      </c>
      <c r="D7890" t="s">
        <v>21</v>
      </c>
      <c r="E7890">
        <v>98055</v>
      </c>
      <c r="F7890" t="s">
        <v>23</v>
      </c>
      <c r="G7890" t="s">
        <v>23</v>
      </c>
      <c r="H7890" t="s">
        <v>24</v>
      </c>
      <c r="I7890" t="s">
        <v>24</v>
      </c>
      <c r="J7890" t="s">
        <v>25</v>
      </c>
      <c r="K7890" s="1">
        <v>43160</v>
      </c>
      <c r="L7890" t="s">
        <v>26</v>
      </c>
      <c r="N7890" t="s">
        <v>24</v>
      </c>
    </row>
    <row r="7891" spans="1:14" x14ac:dyDescent="0.25">
      <c r="A7891" t="s">
        <v>2572</v>
      </c>
      <c r="B7891" t="s">
        <v>2573</v>
      </c>
      <c r="C7891" t="s">
        <v>443</v>
      </c>
      <c r="D7891" t="s">
        <v>21</v>
      </c>
      <c r="E7891">
        <v>98056</v>
      </c>
      <c r="F7891" t="s">
        <v>23</v>
      </c>
      <c r="G7891" t="s">
        <v>23</v>
      </c>
      <c r="H7891" t="s">
        <v>24</v>
      </c>
      <c r="I7891" t="s">
        <v>24</v>
      </c>
      <c r="J7891" t="s">
        <v>25</v>
      </c>
      <c r="K7891" s="1">
        <v>43160</v>
      </c>
      <c r="L7891" t="s">
        <v>26</v>
      </c>
      <c r="N7891" t="s">
        <v>24</v>
      </c>
    </row>
    <row r="7892" spans="1:14" x14ac:dyDescent="0.25">
      <c r="A7892" t="s">
        <v>2580</v>
      </c>
      <c r="B7892" t="s">
        <v>2581</v>
      </c>
      <c r="C7892" t="s">
        <v>443</v>
      </c>
      <c r="D7892" t="s">
        <v>21</v>
      </c>
      <c r="E7892">
        <v>98056</v>
      </c>
      <c r="F7892" t="s">
        <v>23</v>
      </c>
      <c r="G7892" t="s">
        <v>23</v>
      </c>
      <c r="H7892" t="s">
        <v>24</v>
      </c>
      <c r="I7892" t="s">
        <v>24</v>
      </c>
      <c r="J7892" t="s">
        <v>25</v>
      </c>
      <c r="K7892" s="1">
        <v>43160</v>
      </c>
      <c r="L7892" t="s">
        <v>26</v>
      </c>
      <c r="N7892" t="s">
        <v>24</v>
      </c>
    </row>
    <row r="7893" spans="1:14" x14ac:dyDescent="0.25">
      <c r="A7893" t="s">
        <v>2416</v>
      </c>
      <c r="B7893" t="s">
        <v>2417</v>
      </c>
      <c r="C7893" t="s">
        <v>630</v>
      </c>
      <c r="D7893" t="s">
        <v>21</v>
      </c>
      <c r="E7893">
        <v>98237</v>
      </c>
      <c r="F7893" t="s">
        <v>23</v>
      </c>
      <c r="G7893" t="s">
        <v>23</v>
      </c>
      <c r="H7893" t="s">
        <v>24</v>
      </c>
      <c r="I7893" t="s">
        <v>24</v>
      </c>
      <c r="J7893" t="s">
        <v>25</v>
      </c>
      <c r="K7893" s="1">
        <v>43160</v>
      </c>
      <c r="L7893" t="s">
        <v>26</v>
      </c>
      <c r="N7893" t="s">
        <v>24</v>
      </c>
    </row>
    <row r="7894" spans="1:14" x14ac:dyDescent="0.25">
      <c r="A7894" t="s">
        <v>1522</v>
      </c>
      <c r="B7894" t="s">
        <v>1523</v>
      </c>
      <c r="C7894" t="s">
        <v>108</v>
      </c>
      <c r="D7894" t="s">
        <v>21</v>
      </c>
      <c r="E7894">
        <v>98201</v>
      </c>
      <c r="F7894" t="s">
        <v>23</v>
      </c>
      <c r="G7894" t="s">
        <v>23</v>
      </c>
      <c r="H7894" t="s">
        <v>24</v>
      </c>
      <c r="I7894" t="s">
        <v>24</v>
      </c>
      <c r="J7894" t="s">
        <v>25</v>
      </c>
      <c r="K7894" s="1">
        <v>43160</v>
      </c>
      <c r="L7894" t="s">
        <v>26</v>
      </c>
      <c r="N7894" t="s">
        <v>24</v>
      </c>
    </row>
    <row r="7895" spans="1:14" x14ac:dyDescent="0.25">
      <c r="A7895" t="s">
        <v>4899</v>
      </c>
      <c r="B7895" t="s">
        <v>4900</v>
      </c>
      <c r="C7895" t="s">
        <v>261</v>
      </c>
      <c r="D7895" t="s">
        <v>21</v>
      </c>
      <c r="E7895">
        <v>99201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43160</v>
      </c>
      <c r="L7895" t="s">
        <v>26</v>
      </c>
      <c r="N7895" t="s">
        <v>24</v>
      </c>
    </row>
    <row r="7896" spans="1:14" x14ac:dyDescent="0.25">
      <c r="A7896" t="s">
        <v>2650</v>
      </c>
      <c r="B7896" t="s">
        <v>5891</v>
      </c>
      <c r="C7896" t="s">
        <v>268</v>
      </c>
      <c r="D7896" t="s">
        <v>21</v>
      </c>
      <c r="E7896">
        <v>98168</v>
      </c>
      <c r="F7896" t="s">
        <v>23</v>
      </c>
      <c r="G7896" t="s">
        <v>23</v>
      </c>
      <c r="H7896" t="s">
        <v>24</v>
      </c>
      <c r="I7896" t="s">
        <v>24</v>
      </c>
      <c r="J7896" t="s">
        <v>25</v>
      </c>
      <c r="K7896" s="1">
        <v>43160</v>
      </c>
      <c r="L7896" t="s">
        <v>26</v>
      </c>
      <c r="N7896" t="s">
        <v>24</v>
      </c>
    </row>
    <row r="7897" spans="1:14" x14ac:dyDescent="0.25">
      <c r="A7897" t="s">
        <v>2701</v>
      </c>
      <c r="B7897" t="s">
        <v>2703</v>
      </c>
      <c r="C7897" t="s">
        <v>443</v>
      </c>
      <c r="D7897" t="s">
        <v>21</v>
      </c>
      <c r="E7897">
        <v>98055</v>
      </c>
      <c r="F7897" t="s">
        <v>23</v>
      </c>
      <c r="G7897" t="s">
        <v>23</v>
      </c>
      <c r="H7897" t="s">
        <v>24</v>
      </c>
      <c r="I7897" t="s">
        <v>24</v>
      </c>
      <c r="J7897" t="s">
        <v>25</v>
      </c>
      <c r="K7897" s="1">
        <v>43160</v>
      </c>
      <c r="L7897" t="s">
        <v>26</v>
      </c>
      <c r="N7897" t="s">
        <v>24</v>
      </c>
    </row>
    <row r="7898" spans="1:14" x14ac:dyDescent="0.25">
      <c r="A7898" t="s">
        <v>5889</v>
      </c>
      <c r="B7898" t="s">
        <v>5890</v>
      </c>
      <c r="C7898" t="s">
        <v>268</v>
      </c>
      <c r="D7898" t="s">
        <v>21</v>
      </c>
      <c r="E7898">
        <v>98168</v>
      </c>
      <c r="F7898" t="s">
        <v>23</v>
      </c>
      <c r="G7898" t="s">
        <v>23</v>
      </c>
      <c r="H7898" t="s">
        <v>24</v>
      </c>
      <c r="I7898" t="s">
        <v>24</v>
      </c>
      <c r="J7898" t="s">
        <v>25</v>
      </c>
      <c r="K7898" s="1">
        <v>43160</v>
      </c>
      <c r="L7898" t="s">
        <v>26</v>
      </c>
      <c r="N7898" t="s">
        <v>24</v>
      </c>
    </row>
    <row r="7899" spans="1:14" x14ac:dyDescent="0.25">
      <c r="A7899" t="s">
        <v>2701</v>
      </c>
      <c r="B7899" t="s">
        <v>2702</v>
      </c>
      <c r="C7899" t="s">
        <v>41</v>
      </c>
      <c r="D7899" t="s">
        <v>21</v>
      </c>
      <c r="E7899">
        <v>98188</v>
      </c>
      <c r="F7899" t="s">
        <v>23</v>
      </c>
      <c r="G7899" t="s">
        <v>23</v>
      </c>
      <c r="H7899" t="s">
        <v>24</v>
      </c>
      <c r="I7899" t="s">
        <v>24</v>
      </c>
      <c r="J7899" t="s">
        <v>25</v>
      </c>
      <c r="K7899" s="1">
        <v>43160</v>
      </c>
      <c r="L7899" t="s">
        <v>26</v>
      </c>
      <c r="N7899" t="s">
        <v>24</v>
      </c>
    </row>
    <row r="7900" spans="1:14" x14ac:dyDescent="0.25">
      <c r="A7900" t="s">
        <v>356</v>
      </c>
      <c r="B7900" t="s">
        <v>6095</v>
      </c>
      <c r="C7900" t="s">
        <v>2841</v>
      </c>
      <c r="D7900" t="s">
        <v>21</v>
      </c>
      <c r="E7900">
        <v>99032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43160</v>
      </c>
      <c r="L7900" t="s">
        <v>26</v>
      </c>
      <c r="N7900" t="s">
        <v>24</v>
      </c>
    </row>
    <row r="7901" spans="1:14" x14ac:dyDescent="0.25">
      <c r="A7901" t="s">
        <v>10557</v>
      </c>
      <c r="B7901" t="s">
        <v>10558</v>
      </c>
      <c r="C7901" t="s">
        <v>2899</v>
      </c>
      <c r="D7901" t="s">
        <v>21</v>
      </c>
      <c r="E7901">
        <v>98028</v>
      </c>
      <c r="F7901" t="s">
        <v>23</v>
      </c>
      <c r="G7901" t="s">
        <v>23</v>
      </c>
      <c r="H7901" t="s">
        <v>24</v>
      </c>
      <c r="I7901" t="s">
        <v>24</v>
      </c>
      <c r="J7901" t="s">
        <v>25</v>
      </c>
      <c r="K7901" s="1">
        <v>43160</v>
      </c>
      <c r="L7901" t="s">
        <v>26</v>
      </c>
      <c r="N7901" t="s">
        <v>24</v>
      </c>
    </row>
    <row r="7902" spans="1:14" x14ac:dyDescent="0.25">
      <c r="A7902" t="s">
        <v>1494</v>
      </c>
      <c r="B7902" t="s">
        <v>1495</v>
      </c>
      <c r="C7902" t="s">
        <v>293</v>
      </c>
      <c r="D7902" t="s">
        <v>21</v>
      </c>
      <c r="E7902">
        <v>98270</v>
      </c>
      <c r="F7902" t="s">
        <v>23</v>
      </c>
      <c r="G7902" t="s">
        <v>23</v>
      </c>
      <c r="H7902" t="s">
        <v>24</v>
      </c>
      <c r="I7902" t="s">
        <v>24</v>
      </c>
      <c r="J7902" t="s">
        <v>25</v>
      </c>
      <c r="K7902" s="1">
        <v>43160</v>
      </c>
      <c r="L7902" t="s">
        <v>26</v>
      </c>
      <c r="N7902" t="s">
        <v>24</v>
      </c>
    </row>
    <row r="7903" spans="1:14" x14ac:dyDescent="0.25">
      <c r="A7903" t="s">
        <v>10559</v>
      </c>
      <c r="B7903" t="s">
        <v>2651</v>
      </c>
      <c r="C7903" t="s">
        <v>443</v>
      </c>
      <c r="D7903" t="s">
        <v>21</v>
      </c>
      <c r="E7903">
        <v>98055</v>
      </c>
      <c r="F7903" t="s">
        <v>23</v>
      </c>
      <c r="G7903" t="s">
        <v>23</v>
      </c>
      <c r="H7903" t="s">
        <v>24</v>
      </c>
      <c r="I7903" t="s">
        <v>24</v>
      </c>
      <c r="J7903" t="s">
        <v>25</v>
      </c>
      <c r="K7903" s="1">
        <v>43160</v>
      </c>
      <c r="L7903" t="s">
        <v>26</v>
      </c>
      <c r="N7903" t="s">
        <v>24</v>
      </c>
    </row>
    <row r="7904" spans="1:14" x14ac:dyDescent="0.25">
      <c r="A7904" t="s">
        <v>2354</v>
      </c>
      <c r="B7904" t="s">
        <v>2355</v>
      </c>
      <c r="C7904" t="s">
        <v>286</v>
      </c>
      <c r="D7904" t="s">
        <v>21</v>
      </c>
      <c r="E7904">
        <v>98502</v>
      </c>
      <c r="F7904" t="s">
        <v>23</v>
      </c>
      <c r="G7904" t="s">
        <v>23</v>
      </c>
      <c r="H7904" t="s">
        <v>24</v>
      </c>
      <c r="I7904" t="s">
        <v>24</v>
      </c>
      <c r="J7904" t="s">
        <v>25</v>
      </c>
      <c r="K7904" s="1">
        <v>43160</v>
      </c>
      <c r="L7904" t="s">
        <v>26</v>
      </c>
      <c r="N7904" t="s">
        <v>24</v>
      </c>
    </row>
    <row r="7905" spans="1:14" x14ac:dyDescent="0.25">
      <c r="A7905" t="s">
        <v>2489</v>
      </c>
      <c r="B7905" t="s">
        <v>2490</v>
      </c>
      <c r="C7905" t="s">
        <v>1145</v>
      </c>
      <c r="D7905" t="s">
        <v>21</v>
      </c>
      <c r="E7905">
        <v>98294</v>
      </c>
      <c r="F7905" t="s">
        <v>23</v>
      </c>
      <c r="G7905" t="s">
        <v>23</v>
      </c>
      <c r="H7905" t="s">
        <v>24</v>
      </c>
      <c r="I7905" t="s">
        <v>24</v>
      </c>
      <c r="J7905" t="s">
        <v>25</v>
      </c>
      <c r="K7905" s="1">
        <v>43160</v>
      </c>
      <c r="L7905" t="s">
        <v>26</v>
      </c>
      <c r="N7905" t="s">
        <v>24</v>
      </c>
    </row>
    <row r="7906" spans="1:14" x14ac:dyDescent="0.25">
      <c r="A7906" t="s">
        <v>1547</v>
      </c>
      <c r="B7906" t="s">
        <v>1548</v>
      </c>
      <c r="C7906" t="s">
        <v>293</v>
      </c>
      <c r="D7906" t="s">
        <v>21</v>
      </c>
      <c r="E7906">
        <v>98270</v>
      </c>
      <c r="F7906" t="s">
        <v>23</v>
      </c>
      <c r="G7906" t="s">
        <v>23</v>
      </c>
      <c r="H7906" t="s">
        <v>24</v>
      </c>
      <c r="I7906" t="s">
        <v>24</v>
      </c>
      <c r="J7906" t="s">
        <v>25</v>
      </c>
      <c r="K7906" s="1">
        <v>43160</v>
      </c>
      <c r="L7906" t="s">
        <v>26</v>
      </c>
      <c r="N7906" t="s">
        <v>24</v>
      </c>
    </row>
    <row r="7907" spans="1:14" x14ac:dyDescent="0.25">
      <c r="A7907" t="s">
        <v>77</v>
      </c>
      <c r="B7907" t="s">
        <v>6509</v>
      </c>
      <c r="C7907" t="s">
        <v>1390</v>
      </c>
      <c r="D7907" t="s">
        <v>21</v>
      </c>
      <c r="E7907">
        <v>99019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43160</v>
      </c>
      <c r="L7907" t="s">
        <v>26</v>
      </c>
      <c r="N7907" t="s">
        <v>24</v>
      </c>
    </row>
    <row r="7908" spans="1:14" x14ac:dyDescent="0.25">
      <c r="A7908" t="s">
        <v>1672</v>
      </c>
      <c r="B7908" t="s">
        <v>1673</v>
      </c>
      <c r="C7908" t="s">
        <v>632</v>
      </c>
      <c r="D7908" t="s">
        <v>21</v>
      </c>
      <c r="E7908">
        <v>98036</v>
      </c>
      <c r="F7908" t="s">
        <v>23</v>
      </c>
      <c r="G7908" t="s">
        <v>23</v>
      </c>
      <c r="H7908" t="s">
        <v>24</v>
      </c>
      <c r="I7908" t="s">
        <v>24</v>
      </c>
      <c r="J7908" t="s">
        <v>25</v>
      </c>
      <c r="K7908" s="1">
        <v>43160</v>
      </c>
      <c r="L7908" t="s">
        <v>26</v>
      </c>
      <c r="N7908" t="s">
        <v>24</v>
      </c>
    </row>
    <row r="7909" spans="1:14" x14ac:dyDescent="0.25">
      <c r="A7909" t="s">
        <v>2614</v>
      </c>
      <c r="B7909" t="s">
        <v>2615</v>
      </c>
      <c r="C7909" t="s">
        <v>20</v>
      </c>
      <c r="D7909" t="s">
        <v>21</v>
      </c>
      <c r="E7909">
        <v>98115</v>
      </c>
      <c r="F7909" t="s">
        <v>23</v>
      </c>
      <c r="G7909" t="s">
        <v>23</v>
      </c>
      <c r="H7909" t="s">
        <v>24</v>
      </c>
      <c r="I7909" t="s">
        <v>24</v>
      </c>
      <c r="J7909" t="s">
        <v>25</v>
      </c>
      <c r="K7909" s="1">
        <v>43160</v>
      </c>
      <c r="L7909" t="s">
        <v>26</v>
      </c>
      <c r="N7909" t="s">
        <v>24</v>
      </c>
    </row>
    <row r="7910" spans="1:14" x14ac:dyDescent="0.25">
      <c r="A7910" t="s">
        <v>9259</v>
      </c>
      <c r="B7910" t="s">
        <v>9260</v>
      </c>
      <c r="C7910" t="s">
        <v>1498</v>
      </c>
      <c r="D7910" t="s">
        <v>21</v>
      </c>
      <c r="E7910">
        <v>98332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43160</v>
      </c>
      <c r="L7910" t="s">
        <v>26</v>
      </c>
      <c r="N7910" t="s">
        <v>24</v>
      </c>
    </row>
    <row r="7911" spans="1:14" x14ac:dyDescent="0.25">
      <c r="A7911" t="s">
        <v>6481</v>
      </c>
      <c r="B7911" t="s">
        <v>6482</v>
      </c>
      <c r="C7911" t="s">
        <v>1390</v>
      </c>
      <c r="D7911" t="s">
        <v>21</v>
      </c>
      <c r="E7911">
        <v>99019</v>
      </c>
      <c r="F7911" t="s">
        <v>22</v>
      </c>
      <c r="G7911" t="s">
        <v>23</v>
      </c>
      <c r="H7911" t="s">
        <v>24</v>
      </c>
      <c r="I7911" t="s">
        <v>24</v>
      </c>
      <c r="J7911" t="s">
        <v>25</v>
      </c>
      <c r="K7911" s="1">
        <v>43159</v>
      </c>
      <c r="L7911" t="s">
        <v>26</v>
      </c>
      <c r="N7911" t="s">
        <v>24</v>
      </c>
    </row>
    <row r="7912" spans="1:14" x14ac:dyDescent="0.25">
      <c r="A7912" t="s">
        <v>4892</v>
      </c>
      <c r="B7912" t="s">
        <v>4893</v>
      </c>
      <c r="C7912" t="s">
        <v>261</v>
      </c>
      <c r="D7912" t="s">
        <v>21</v>
      </c>
      <c r="E7912">
        <v>99205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43159</v>
      </c>
      <c r="L7912" t="s">
        <v>26</v>
      </c>
      <c r="N7912" t="s">
        <v>24</v>
      </c>
    </row>
    <row r="7913" spans="1:14" x14ac:dyDescent="0.25">
      <c r="A7913" t="s">
        <v>1520</v>
      </c>
      <c r="B7913" t="s">
        <v>1521</v>
      </c>
      <c r="C7913" t="s">
        <v>108</v>
      </c>
      <c r="D7913" t="s">
        <v>21</v>
      </c>
      <c r="E7913">
        <v>98203</v>
      </c>
      <c r="F7913" t="s">
        <v>23</v>
      </c>
      <c r="G7913" t="s">
        <v>23</v>
      </c>
      <c r="H7913" t="s">
        <v>24</v>
      </c>
      <c r="I7913" t="s">
        <v>24</v>
      </c>
      <c r="J7913" t="s">
        <v>25</v>
      </c>
      <c r="K7913" s="1">
        <v>43159</v>
      </c>
      <c r="L7913" t="s">
        <v>26</v>
      </c>
      <c r="N7913" t="s">
        <v>24</v>
      </c>
    </row>
    <row r="7914" spans="1:14" x14ac:dyDescent="0.25">
      <c r="A7914" t="s">
        <v>1595</v>
      </c>
      <c r="B7914" t="s">
        <v>1596</v>
      </c>
      <c r="C7914" t="s">
        <v>20</v>
      </c>
      <c r="D7914" t="s">
        <v>21</v>
      </c>
      <c r="E7914">
        <v>98115</v>
      </c>
      <c r="F7914" t="s">
        <v>23</v>
      </c>
      <c r="G7914" t="s">
        <v>23</v>
      </c>
      <c r="H7914" t="s">
        <v>24</v>
      </c>
      <c r="I7914" t="s">
        <v>24</v>
      </c>
      <c r="J7914" t="s">
        <v>25</v>
      </c>
      <c r="K7914" s="1">
        <v>43159</v>
      </c>
      <c r="L7914" t="s">
        <v>26</v>
      </c>
      <c r="N7914" t="s">
        <v>24</v>
      </c>
    </row>
    <row r="7915" spans="1:14" x14ac:dyDescent="0.25">
      <c r="A7915" t="s">
        <v>1709</v>
      </c>
      <c r="B7915" t="s">
        <v>1710</v>
      </c>
      <c r="C7915" t="s">
        <v>20</v>
      </c>
      <c r="D7915" t="s">
        <v>21</v>
      </c>
      <c r="E7915">
        <v>98117</v>
      </c>
      <c r="F7915" t="s">
        <v>23</v>
      </c>
      <c r="G7915" t="s">
        <v>23</v>
      </c>
      <c r="H7915" t="s">
        <v>24</v>
      </c>
      <c r="I7915" t="s">
        <v>24</v>
      </c>
      <c r="J7915" t="s">
        <v>25</v>
      </c>
      <c r="K7915" s="1">
        <v>43159</v>
      </c>
      <c r="L7915" t="s">
        <v>26</v>
      </c>
      <c r="N7915" t="s">
        <v>24</v>
      </c>
    </row>
    <row r="7916" spans="1:14" x14ac:dyDescent="0.25">
      <c r="A7916" t="s">
        <v>1442</v>
      </c>
      <c r="B7916" t="s">
        <v>1443</v>
      </c>
      <c r="C7916" t="s">
        <v>165</v>
      </c>
      <c r="D7916" t="s">
        <v>21</v>
      </c>
      <c r="E7916">
        <v>98375</v>
      </c>
      <c r="F7916" t="s">
        <v>23</v>
      </c>
      <c r="G7916" t="s">
        <v>23</v>
      </c>
      <c r="H7916" t="s">
        <v>24</v>
      </c>
      <c r="I7916" t="s">
        <v>24</v>
      </c>
      <c r="J7916" t="s">
        <v>25</v>
      </c>
      <c r="K7916" s="1">
        <v>43159</v>
      </c>
      <c r="L7916" t="s">
        <v>26</v>
      </c>
      <c r="N7916" t="s">
        <v>24</v>
      </c>
    </row>
    <row r="7917" spans="1:14" x14ac:dyDescent="0.25">
      <c r="A7917" t="s">
        <v>10560</v>
      </c>
      <c r="B7917" t="s">
        <v>10561</v>
      </c>
      <c r="C7917" t="s">
        <v>286</v>
      </c>
      <c r="D7917" t="s">
        <v>21</v>
      </c>
      <c r="E7917">
        <v>98501</v>
      </c>
      <c r="F7917" t="s">
        <v>23</v>
      </c>
      <c r="G7917" t="s">
        <v>23</v>
      </c>
      <c r="H7917" t="s">
        <v>24</v>
      </c>
      <c r="I7917" t="s">
        <v>24</v>
      </c>
      <c r="J7917" t="s">
        <v>25</v>
      </c>
      <c r="K7917" s="1">
        <v>43159</v>
      </c>
      <c r="L7917" t="s">
        <v>26</v>
      </c>
      <c r="N7917" t="s">
        <v>24</v>
      </c>
    </row>
    <row r="7918" spans="1:14" x14ac:dyDescent="0.25">
      <c r="A7918" t="s">
        <v>5959</v>
      </c>
      <c r="B7918" t="s">
        <v>5960</v>
      </c>
      <c r="C7918" t="s">
        <v>227</v>
      </c>
      <c r="D7918" t="s">
        <v>21</v>
      </c>
      <c r="E7918">
        <v>98225</v>
      </c>
      <c r="F7918" t="s">
        <v>23</v>
      </c>
      <c r="G7918" t="s">
        <v>23</v>
      </c>
      <c r="H7918" t="s">
        <v>24</v>
      </c>
      <c r="I7918" t="s">
        <v>24</v>
      </c>
      <c r="J7918" t="s">
        <v>25</v>
      </c>
      <c r="K7918" s="1">
        <v>43159</v>
      </c>
      <c r="L7918" t="s">
        <v>26</v>
      </c>
      <c r="N7918" t="s">
        <v>24</v>
      </c>
    </row>
    <row r="7919" spans="1:14" x14ac:dyDescent="0.25">
      <c r="A7919" t="s">
        <v>5629</v>
      </c>
      <c r="B7919" t="s">
        <v>5630</v>
      </c>
      <c r="C7919" t="s">
        <v>227</v>
      </c>
      <c r="D7919" t="s">
        <v>21</v>
      </c>
      <c r="E7919">
        <v>98225</v>
      </c>
      <c r="F7919" t="s">
        <v>23</v>
      </c>
      <c r="G7919" t="s">
        <v>23</v>
      </c>
      <c r="H7919" t="s">
        <v>24</v>
      </c>
      <c r="I7919" t="s">
        <v>24</v>
      </c>
      <c r="J7919" t="s">
        <v>25</v>
      </c>
      <c r="K7919" s="1">
        <v>43159</v>
      </c>
      <c r="L7919" t="s">
        <v>26</v>
      </c>
      <c r="N7919" t="s">
        <v>24</v>
      </c>
    </row>
    <row r="7920" spans="1:14" x14ac:dyDescent="0.25">
      <c r="A7920" t="s">
        <v>1526</v>
      </c>
      <c r="B7920" t="s">
        <v>1527</v>
      </c>
      <c r="C7920" t="s">
        <v>108</v>
      </c>
      <c r="D7920" t="s">
        <v>21</v>
      </c>
      <c r="E7920">
        <v>98204</v>
      </c>
      <c r="F7920" t="s">
        <v>23</v>
      </c>
      <c r="G7920" t="s">
        <v>23</v>
      </c>
      <c r="H7920" t="s">
        <v>24</v>
      </c>
      <c r="I7920" t="s">
        <v>24</v>
      </c>
      <c r="J7920" t="s">
        <v>25</v>
      </c>
      <c r="K7920" s="1">
        <v>43159</v>
      </c>
      <c r="L7920" t="s">
        <v>26</v>
      </c>
      <c r="N7920" t="s">
        <v>24</v>
      </c>
    </row>
    <row r="7921" spans="1:14" x14ac:dyDescent="0.25">
      <c r="A7921" t="s">
        <v>5963</v>
      </c>
      <c r="B7921" t="s">
        <v>5964</v>
      </c>
      <c r="C7921" t="s">
        <v>227</v>
      </c>
      <c r="D7921" t="s">
        <v>21</v>
      </c>
      <c r="E7921">
        <v>98225</v>
      </c>
      <c r="F7921" t="s">
        <v>23</v>
      </c>
      <c r="G7921" t="s">
        <v>23</v>
      </c>
      <c r="H7921" t="s">
        <v>24</v>
      </c>
      <c r="I7921" t="s">
        <v>24</v>
      </c>
      <c r="J7921" t="s">
        <v>25</v>
      </c>
      <c r="K7921" s="1">
        <v>43159</v>
      </c>
      <c r="L7921" t="s">
        <v>26</v>
      </c>
      <c r="N7921" t="s">
        <v>24</v>
      </c>
    </row>
    <row r="7922" spans="1:14" x14ac:dyDescent="0.25">
      <c r="A7922" t="s">
        <v>581</v>
      </c>
      <c r="B7922" t="s">
        <v>6491</v>
      </c>
      <c r="C7922" t="s">
        <v>261</v>
      </c>
      <c r="D7922" t="s">
        <v>21</v>
      </c>
      <c r="E7922">
        <v>99205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43159</v>
      </c>
      <c r="L7922" t="s">
        <v>26</v>
      </c>
      <c r="N7922" t="s">
        <v>24</v>
      </c>
    </row>
    <row r="7923" spans="1:14" x14ac:dyDescent="0.25">
      <c r="A7923" t="s">
        <v>6492</v>
      </c>
      <c r="B7923" t="s">
        <v>6493</v>
      </c>
      <c r="C7923" t="s">
        <v>261</v>
      </c>
      <c r="D7923" t="s">
        <v>21</v>
      </c>
      <c r="E7923">
        <v>99205</v>
      </c>
      <c r="F7923" t="s">
        <v>22</v>
      </c>
      <c r="G7923" t="s">
        <v>23</v>
      </c>
      <c r="H7923" t="s">
        <v>24</v>
      </c>
      <c r="I7923" t="s">
        <v>24</v>
      </c>
      <c r="J7923" t="s">
        <v>25</v>
      </c>
      <c r="K7923" s="1">
        <v>43159</v>
      </c>
      <c r="L7923" t="s">
        <v>26</v>
      </c>
      <c r="N7923" t="s">
        <v>24</v>
      </c>
    </row>
    <row r="7924" spans="1:14" x14ac:dyDescent="0.25">
      <c r="A7924" t="s">
        <v>2450</v>
      </c>
      <c r="B7924" t="s">
        <v>10562</v>
      </c>
      <c r="C7924" t="s">
        <v>108</v>
      </c>
      <c r="D7924" t="s">
        <v>21</v>
      </c>
      <c r="E7924">
        <v>98203</v>
      </c>
      <c r="F7924" t="s">
        <v>23</v>
      </c>
      <c r="G7924" t="s">
        <v>23</v>
      </c>
      <c r="H7924" t="s">
        <v>24</v>
      </c>
      <c r="I7924" t="s">
        <v>24</v>
      </c>
      <c r="J7924" t="s">
        <v>25</v>
      </c>
      <c r="K7924" s="1">
        <v>43159</v>
      </c>
      <c r="L7924" t="s">
        <v>26</v>
      </c>
      <c r="N7924" t="s">
        <v>24</v>
      </c>
    </row>
    <row r="7925" spans="1:14" x14ac:dyDescent="0.25">
      <c r="A7925" t="s">
        <v>1532</v>
      </c>
      <c r="B7925" t="s">
        <v>1533</v>
      </c>
      <c r="C7925" t="s">
        <v>215</v>
      </c>
      <c r="D7925" t="s">
        <v>21</v>
      </c>
      <c r="E7925">
        <v>98023</v>
      </c>
      <c r="F7925" t="s">
        <v>23</v>
      </c>
      <c r="G7925" t="s">
        <v>23</v>
      </c>
      <c r="H7925" t="s">
        <v>24</v>
      </c>
      <c r="I7925" t="s">
        <v>24</v>
      </c>
      <c r="J7925" t="s">
        <v>25</v>
      </c>
      <c r="K7925" s="1">
        <v>43159</v>
      </c>
      <c r="L7925" t="s">
        <v>26</v>
      </c>
      <c r="N7925" t="s">
        <v>24</v>
      </c>
    </row>
    <row r="7926" spans="1:14" x14ac:dyDescent="0.25">
      <c r="A7926" t="s">
        <v>1417</v>
      </c>
      <c r="B7926" t="s">
        <v>6496</v>
      </c>
      <c r="C7926" t="s">
        <v>6497</v>
      </c>
      <c r="D7926" t="s">
        <v>21</v>
      </c>
      <c r="E7926">
        <v>99022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43159</v>
      </c>
      <c r="L7926" t="s">
        <v>26</v>
      </c>
      <c r="N7926" t="s">
        <v>24</v>
      </c>
    </row>
    <row r="7927" spans="1:14" x14ac:dyDescent="0.25">
      <c r="A7927" t="s">
        <v>2378</v>
      </c>
      <c r="B7927" t="s">
        <v>2379</v>
      </c>
      <c r="C7927" t="s">
        <v>151</v>
      </c>
      <c r="D7927" t="s">
        <v>21</v>
      </c>
      <c r="E7927">
        <v>98499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43159</v>
      </c>
      <c r="L7927" t="s">
        <v>26</v>
      </c>
      <c r="N7927" t="s">
        <v>24</v>
      </c>
    </row>
    <row r="7928" spans="1:14" x14ac:dyDescent="0.25">
      <c r="A7928" t="s">
        <v>6812</v>
      </c>
      <c r="B7928" t="s">
        <v>6813</v>
      </c>
      <c r="C7928" t="s">
        <v>236</v>
      </c>
      <c r="D7928" t="s">
        <v>21</v>
      </c>
      <c r="E7928">
        <v>98445</v>
      </c>
      <c r="F7928" t="s">
        <v>22</v>
      </c>
      <c r="G7928" t="s">
        <v>23</v>
      </c>
      <c r="H7928" t="s">
        <v>24</v>
      </c>
      <c r="I7928" t="s">
        <v>24</v>
      </c>
      <c r="J7928" t="s">
        <v>25</v>
      </c>
      <c r="K7928" s="1">
        <v>43159</v>
      </c>
      <c r="L7928" t="s">
        <v>26</v>
      </c>
      <c r="N7928" t="s">
        <v>24</v>
      </c>
    </row>
    <row r="7929" spans="1:14" x14ac:dyDescent="0.25">
      <c r="A7929" t="s">
        <v>6498</v>
      </c>
      <c r="B7929" t="s">
        <v>6499</v>
      </c>
      <c r="C7929" t="s">
        <v>6497</v>
      </c>
      <c r="D7929" t="s">
        <v>21</v>
      </c>
      <c r="E7929">
        <v>99022</v>
      </c>
      <c r="F7929" t="s">
        <v>22</v>
      </c>
      <c r="G7929" t="s">
        <v>23</v>
      </c>
      <c r="H7929" t="s">
        <v>24</v>
      </c>
      <c r="I7929" t="s">
        <v>24</v>
      </c>
      <c r="J7929" t="s">
        <v>25</v>
      </c>
      <c r="K7929" s="1">
        <v>43159</v>
      </c>
      <c r="L7929" t="s">
        <v>26</v>
      </c>
      <c r="N7929" t="s">
        <v>24</v>
      </c>
    </row>
    <row r="7930" spans="1:14" x14ac:dyDescent="0.25">
      <c r="A7930" t="s">
        <v>4948</v>
      </c>
      <c r="B7930" t="s">
        <v>4949</v>
      </c>
      <c r="C7930" t="s">
        <v>2841</v>
      </c>
      <c r="D7930" t="s">
        <v>21</v>
      </c>
      <c r="E7930">
        <v>99034</v>
      </c>
      <c r="F7930" t="s">
        <v>22</v>
      </c>
      <c r="G7930" t="s">
        <v>23</v>
      </c>
      <c r="H7930" t="s">
        <v>24</v>
      </c>
      <c r="I7930" t="s">
        <v>24</v>
      </c>
      <c r="J7930" t="s">
        <v>25</v>
      </c>
      <c r="K7930" s="1">
        <v>43159</v>
      </c>
      <c r="L7930" t="s">
        <v>26</v>
      </c>
      <c r="N7930" t="s">
        <v>24</v>
      </c>
    </row>
    <row r="7931" spans="1:14" x14ac:dyDescent="0.25">
      <c r="A7931" t="s">
        <v>5839</v>
      </c>
      <c r="B7931" t="s">
        <v>5840</v>
      </c>
      <c r="C7931" t="s">
        <v>578</v>
      </c>
      <c r="D7931" t="s">
        <v>21</v>
      </c>
      <c r="E7931">
        <v>98321</v>
      </c>
      <c r="F7931" t="s">
        <v>23</v>
      </c>
      <c r="G7931" t="s">
        <v>23</v>
      </c>
      <c r="H7931" t="s">
        <v>24</v>
      </c>
      <c r="I7931" t="s">
        <v>24</v>
      </c>
      <c r="J7931" t="s">
        <v>25</v>
      </c>
      <c r="K7931" s="1">
        <v>43159</v>
      </c>
      <c r="L7931" t="s">
        <v>26</v>
      </c>
      <c r="N7931" t="s">
        <v>24</v>
      </c>
    </row>
    <row r="7932" spans="1:14" x14ac:dyDescent="0.25">
      <c r="A7932" t="s">
        <v>4924</v>
      </c>
      <c r="B7932" t="s">
        <v>4925</v>
      </c>
      <c r="C7932" t="s">
        <v>261</v>
      </c>
      <c r="D7932" t="s">
        <v>21</v>
      </c>
      <c r="E7932">
        <v>99205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43159</v>
      </c>
      <c r="L7932" t="s">
        <v>26</v>
      </c>
      <c r="N7932" t="s">
        <v>24</v>
      </c>
    </row>
    <row r="7933" spans="1:14" x14ac:dyDescent="0.25">
      <c r="A7933" t="s">
        <v>4926</v>
      </c>
      <c r="B7933" t="s">
        <v>4927</v>
      </c>
      <c r="C7933" t="s">
        <v>261</v>
      </c>
      <c r="D7933" t="s">
        <v>21</v>
      </c>
      <c r="E7933">
        <v>99205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43159</v>
      </c>
      <c r="L7933" t="s">
        <v>26</v>
      </c>
      <c r="N7933" t="s">
        <v>24</v>
      </c>
    </row>
    <row r="7934" spans="1:14" x14ac:dyDescent="0.25">
      <c r="A7934" t="s">
        <v>1458</v>
      </c>
      <c r="B7934" t="s">
        <v>1459</v>
      </c>
      <c r="C7934" t="s">
        <v>165</v>
      </c>
      <c r="D7934" t="s">
        <v>21</v>
      </c>
      <c r="E7934">
        <v>98372</v>
      </c>
      <c r="F7934" t="s">
        <v>23</v>
      </c>
      <c r="G7934" t="s">
        <v>23</v>
      </c>
      <c r="H7934" t="s">
        <v>24</v>
      </c>
      <c r="I7934" t="s">
        <v>24</v>
      </c>
      <c r="J7934" t="s">
        <v>25</v>
      </c>
      <c r="K7934" s="1">
        <v>43159</v>
      </c>
      <c r="L7934" t="s">
        <v>26</v>
      </c>
      <c r="N7934" t="s">
        <v>24</v>
      </c>
    </row>
    <row r="7935" spans="1:14" x14ac:dyDescent="0.25">
      <c r="A7935" t="s">
        <v>7613</v>
      </c>
      <c r="B7935" t="s">
        <v>7614</v>
      </c>
      <c r="C7935" t="s">
        <v>2326</v>
      </c>
      <c r="D7935" t="s">
        <v>21</v>
      </c>
      <c r="E7935">
        <v>98355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43159</v>
      </c>
      <c r="L7935" t="s">
        <v>26</v>
      </c>
      <c r="N7935" t="s">
        <v>24</v>
      </c>
    </row>
    <row r="7936" spans="1:14" x14ac:dyDescent="0.25">
      <c r="A7936" t="s">
        <v>9656</v>
      </c>
      <c r="B7936" t="s">
        <v>9657</v>
      </c>
      <c r="C7936" t="s">
        <v>283</v>
      </c>
      <c r="D7936" t="s">
        <v>21</v>
      </c>
      <c r="E7936">
        <v>98466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43159</v>
      </c>
      <c r="L7936" t="s">
        <v>26</v>
      </c>
      <c r="N7936" t="s">
        <v>24</v>
      </c>
    </row>
    <row r="7937" spans="1:14" x14ac:dyDescent="0.25">
      <c r="A7937" t="s">
        <v>10563</v>
      </c>
      <c r="B7937" t="s">
        <v>1578</v>
      </c>
      <c r="C7937" t="s">
        <v>614</v>
      </c>
      <c r="D7937" t="s">
        <v>21</v>
      </c>
      <c r="E7937">
        <v>98674</v>
      </c>
      <c r="F7937" t="s">
        <v>23</v>
      </c>
      <c r="G7937" t="s">
        <v>23</v>
      </c>
      <c r="H7937" t="s">
        <v>24</v>
      </c>
      <c r="I7937" t="s">
        <v>24</v>
      </c>
      <c r="J7937" t="s">
        <v>25</v>
      </c>
      <c r="K7937" s="1">
        <v>43158</v>
      </c>
      <c r="L7937" t="s">
        <v>26</v>
      </c>
      <c r="N7937" t="s">
        <v>24</v>
      </c>
    </row>
    <row r="7938" spans="1:14" x14ac:dyDescent="0.25">
      <c r="A7938" t="s">
        <v>10564</v>
      </c>
      <c r="B7938" t="s">
        <v>5502</v>
      </c>
      <c r="C7938" t="s">
        <v>4759</v>
      </c>
      <c r="D7938" t="s">
        <v>21</v>
      </c>
      <c r="E7938">
        <v>98053</v>
      </c>
      <c r="F7938" t="s">
        <v>23</v>
      </c>
      <c r="G7938" t="s">
        <v>23</v>
      </c>
      <c r="H7938" t="s">
        <v>24</v>
      </c>
      <c r="I7938" t="s">
        <v>24</v>
      </c>
      <c r="J7938" t="s">
        <v>25</v>
      </c>
      <c r="K7938" s="1">
        <v>43158</v>
      </c>
      <c r="L7938" t="s">
        <v>26</v>
      </c>
      <c r="N7938" t="s">
        <v>24</v>
      </c>
    </row>
    <row r="7939" spans="1:14" x14ac:dyDescent="0.25">
      <c r="A7939" t="s">
        <v>2499</v>
      </c>
      <c r="B7939" t="s">
        <v>2500</v>
      </c>
      <c r="C7939" t="s">
        <v>470</v>
      </c>
      <c r="D7939" t="s">
        <v>21</v>
      </c>
      <c r="E7939">
        <v>98166</v>
      </c>
      <c r="F7939" t="s">
        <v>23</v>
      </c>
      <c r="G7939" t="s">
        <v>23</v>
      </c>
      <c r="H7939" t="s">
        <v>24</v>
      </c>
      <c r="I7939" t="s">
        <v>24</v>
      </c>
      <c r="J7939" t="s">
        <v>25</v>
      </c>
      <c r="K7939" s="1">
        <v>43158</v>
      </c>
      <c r="L7939" t="s">
        <v>26</v>
      </c>
      <c r="N7939" t="s">
        <v>24</v>
      </c>
    </row>
    <row r="7940" spans="1:14" x14ac:dyDescent="0.25">
      <c r="A7940" t="s">
        <v>111</v>
      </c>
      <c r="B7940" t="s">
        <v>7120</v>
      </c>
      <c r="C7940" t="s">
        <v>236</v>
      </c>
      <c r="D7940" t="s">
        <v>21</v>
      </c>
      <c r="E7940">
        <v>98418</v>
      </c>
      <c r="F7940" t="s">
        <v>22</v>
      </c>
      <c r="G7940" t="s">
        <v>23</v>
      </c>
      <c r="H7940" t="s">
        <v>24</v>
      </c>
      <c r="I7940" t="s">
        <v>24</v>
      </c>
      <c r="J7940" t="s">
        <v>25</v>
      </c>
      <c r="K7940" s="1">
        <v>43158</v>
      </c>
      <c r="L7940" t="s">
        <v>26</v>
      </c>
      <c r="N7940" t="s">
        <v>24</v>
      </c>
    </row>
    <row r="7941" spans="1:14" x14ac:dyDescent="0.25">
      <c r="A7941" t="s">
        <v>5815</v>
      </c>
      <c r="B7941" t="s">
        <v>5816</v>
      </c>
      <c r="C7941" t="s">
        <v>529</v>
      </c>
      <c r="D7941" t="s">
        <v>21</v>
      </c>
      <c r="E7941">
        <v>98034</v>
      </c>
      <c r="F7941" t="s">
        <v>23</v>
      </c>
      <c r="G7941" t="s">
        <v>23</v>
      </c>
      <c r="H7941" t="s">
        <v>24</v>
      </c>
      <c r="I7941" t="s">
        <v>24</v>
      </c>
      <c r="J7941" t="s">
        <v>25</v>
      </c>
      <c r="K7941" s="1">
        <v>43158</v>
      </c>
      <c r="L7941" t="s">
        <v>26</v>
      </c>
      <c r="N7941" t="s">
        <v>24</v>
      </c>
    </row>
    <row r="7942" spans="1:14" x14ac:dyDescent="0.25">
      <c r="A7942" t="s">
        <v>5820</v>
      </c>
      <c r="B7942" t="s">
        <v>5821</v>
      </c>
      <c r="C7942" t="s">
        <v>529</v>
      </c>
      <c r="D7942" t="s">
        <v>21</v>
      </c>
      <c r="E7942">
        <v>98033</v>
      </c>
      <c r="F7942" t="s">
        <v>23</v>
      </c>
      <c r="G7942" t="s">
        <v>23</v>
      </c>
      <c r="H7942" t="s">
        <v>24</v>
      </c>
      <c r="I7942" t="s">
        <v>24</v>
      </c>
      <c r="J7942" t="s">
        <v>25</v>
      </c>
      <c r="K7942" s="1">
        <v>43158</v>
      </c>
      <c r="L7942" t="s">
        <v>26</v>
      </c>
      <c r="N7942" t="s">
        <v>24</v>
      </c>
    </row>
    <row r="7943" spans="1:14" x14ac:dyDescent="0.25">
      <c r="A7943" t="s">
        <v>1515</v>
      </c>
      <c r="B7943" t="s">
        <v>1516</v>
      </c>
      <c r="C7943" t="s">
        <v>215</v>
      </c>
      <c r="D7943" t="s">
        <v>21</v>
      </c>
      <c r="E7943">
        <v>98003</v>
      </c>
      <c r="F7943" t="s">
        <v>23</v>
      </c>
      <c r="G7943" t="s">
        <v>23</v>
      </c>
      <c r="H7943" t="s">
        <v>24</v>
      </c>
      <c r="I7943" t="s">
        <v>24</v>
      </c>
      <c r="J7943" t="s">
        <v>25</v>
      </c>
      <c r="K7943" s="1">
        <v>43158</v>
      </c>
      <c r="L7943" t="s">
        <v>26</v>
      </c>
      <c r="N7943" t="s">
        <v>24</v>
      </c>
    </row>
    <row r="7944" spans="1:14" x14ac:dyDescent="0.25">
      <c r="A7944" t="s">
        <v>6722</v>
      </c>
      <c r="B7944" t="s">
        <v>6723</v>
      </c>
      <c r="C7944" t="s">
        <v>1897</v>
      </c>
      <c r="D7944" t="s">
        <v>21</v>
      </c>
      <c r="E7944">
        <v>98024</v>
      </c>
      <c r="F7944" t="s">
        <v>23</v>
      </c>
      <c r="G7944" t="s">
        <v>23</v>
      </c>
      <c r="H7944" t="s">
        <v>24</v>
      </c>
      <c r="I7944" t="s">
        <v>24</v>
      </c>
      <c r="J7944" t="s">
        <v>25</v>
      </c>
      <c r="K7944" s="1">
        <v>43158</v>
      </c>
      <c r="L7944" t="s">
        <v>26</v>
      </c>
      <c r="N7944" t="s">
        <v>24</v>
      </c>
    </row>
    <row r="7945" spans="1:14" x14ac:dyDescent="0.25">
      <c r="A7945" t="s">
        <v>1593</v>
      </c>
      <c r="B7945" t="s">
        <v>1594</v>
      </c>
      <c r="C7945" t="s">
        <v>20</v>
      </c>
      <c r="D7945" t="s">
        <v>21</v>
      </c>
      <c r="E7945">
        <v>98115</v>
      </c>
      <c r="F7945" t="s">
        <v>23</v>
      </c>
      <c r="G7945" t="s">
        <v>23</v>
      </c>
      <c r="H7945" t="s">
        <v>24</v>
      </c>
      <c r="I7945" t="s">
        <v>24</v>
      </c>
      <c r="J7945" t="s">
        <v>25</v>
      </c>
      <c r="K7945" s="1">
        <v>43158</v>
      </c>
      <c r="L7945" t="s">
        <v>26</v>
      </c>
      <c r="N7945" t="s">
        <v>24</v>
      </c>
    </row>
    <row r="7946" spans="1:14" x14ac:dyDescent="0.25">
      <c r="A7946" t="s">
        <v>1713</v>
      </c>
      <c r="B7946" t="s">
        <v>1714</v>
      </c>
      <c r="C7946" t="s">
        <v>20</v>
      </c>
      <c r="D7946" t="s">
        <v>21</v>
      </c>
      <c r="E7946">
        <v>98103</v>
      </c>
      <c r="F7946" t="s">
        <v>23</v>
      </c>
      <c r="G7946" t="s">
        <v>23</v>
      </c>
      <c r="H7946" t="s">
        <v>24</v>
      </c>
      <c r="I7946" t="s">
        <v>24</v>
      </c>
      <c r="J7946" t="s">
        <v>25</v>
      </c>
      <c r="K7946" s="1">
        <v>43158</v>
      </c>
      <c r="L7946" t="s">
        <v>26</v>
      </c>
      <c r="N7946" t="s">
        <v>24</v>
      </c>
    </row>
    <row r="7947" spans="1:14" x14ac:dyDescent="0.25">
      <c r="A7947" t="s">
        <v>2346</v>
      </c>
      <c r="B7947" t="s">
        <v>2347</v>
      </c>
      <c r="C7947" t="s">
        <v>286</v>
      </c>
      <c r="D7947" t="s">
        <v>21</v>
      </c>
      <c r="E7947">
        <v>98501</v>
      </c>
      <c r="F7947" t="s">
        <v>23</v>
      </c>
      <c r="G7947" t="s">
        <v>23</v>
      </c>
      <c r="H7947" t="s">
        <v>24</v>
      </c>
      <c r="I7947" t="s">
        <v>24</v>
      </c>
      <c r="J7947" t="s">
        <v>25</v>
      </c>
      <c r="K7947" s="1">
        <v>43158</v>
      </c>
      <c r="L7947" t="s">
        <v>26</v>
      </c>
      <c r="N7947" t="s">
        <v>24</v>
      </c>
    </row>
    <row r="7948" spans="1:14" x14ac:dyDescent="0.25">
      <c r="A7948" t="s">
        <v>10565</v>
      </c>
      <c r="B7948" t="s">
        <v>10566</v>
      </c>
      <c r="C7948" t="s">
        <v>10567</v>
      </c>
      <c r="D7948" t="s">
        <v>21</v>
      </c>
      <c r="E7948">
        <v>98323</v>
      </c>
      <c r="F7948" t="s">
        <v>23</v>
      </c>
      <c r="G7948" t="s">
        <v>23</v>
      </c>
      <c r="H7948" t="s">
        <v>24</v>
      </c>
      <c r="I7948" t="s">
        <v>24</v>
      </c>
      <c r="J7948" t="s">
        <v>25</v>
      </c>
      <c r="K7948" s="1">
        <v>43158</v>
      </c>
      <c r="L7948" t="s">
        <v>26</v>
      </c>
      <c r="N7948" t="s">
        <v>24</v>
      </c>
    </row>
    <row r="7949" spans="1:14" x14ac:dyDescent="0.25">
      <c r="A7949" t="s">
        <v>10568</v>
      </c>
      <c r="B7949" t="s">
        <v>9758</v>
      </c>
      <c r="C7949" t="s">
        <v>614</v>
      </c>
      <c r="D7949" t="s">
        <v>21</v>
      </c>
      <c r="E7949">
        <v>98674</v>
      </c>
      <c r="F7949" t="s">
        <v>23</v>
      </c>
      <c r="G7949" t="s">
        <v>23</v>
      </c>
      <c r="H7949" t="s">
        <v>24</v>
      </c>
      <c r="I7949" t="s">
        <v>24</v>
      </c>
      <c r="J7949" t="s">
        <v>25</v>
      </c>
      <c r="K7949" s="1">
        <v>43158</v>
      </c>
      <c r="L7949" t="s">
        <v>26</v>
      </c>
      <c r="N7949" t="s">
        <v>24</v>
      </c>
    </row>
    <row r="7950" spans="1:14" x14ac:dyDescent="0.25">
      <c r="A7950" t="s">
        <v>5824</v>
      </c>
      <c r="B7950" t="s">
        <v>5825</v>
      </c>
      <c r="C7950" t="s">
        <v>529</v>
      </c>
      <c r="D7950" t="s">
        <v>21</v>
      </c>
      <c r="E7950">
        <v>98034</v>
      </c>
      <c r="F7950" t="s">
        <v>23</v>
      </c>
      <c r="G7950" t="s">
        <v>23</v>
      </c>
      <c r="H7950" t="s">
        <v>24</v>
      </c>
      <c r="I7950" t="s">
        <v>24</v>
      </c>
      <c r="J7950" t="s">
        <v>25</v>
      </c>
      <c r="K7950" s="1">
        <v>43158</v>
      </c>
      <c r="L7950" t="s">
        <v>26</v>
      </c>
      <c r="N7950" t="s">
        <v>24</v>
      </c>
    </row>
    <row r="7951" spans="1:14" x14ac:dyDescent="0.25">
      <c r="A7951" t="s">
        <v>2582</v>
      </c>
      <c r="B7951" t="s">
        <v>2583</v>
      </c>
      <c r="C7951" t="s">
        <v>20</v>
      </c>
      <c r="D7951" t="s">
        <v>21</v>
      </c>
      <c r="E7951">
        <v>98125</v>
      </c>
      <c r="F7951" t="s">
        <v>23</v>
      </c>
      <c r="G7951" t="s">
        <v>23</v>
      </c>
      <c r="H7951" t="s">
        <v>24</v>
      </c>
      <c r="I7951" t="s">
        <v>24</v>
      </c>
      <c r="J7951" t="s">
        <v>25</v>
      </c>
      <c r="K7951" s="1">
        <v>43158</v>
      </c>
      <c r="L7951" t="s">
        <v>26</v>
      </c>
      <c r="N7951" t="s">
        <v>24</v>
      </c>
    </row>
    <row r="7952" spans="1:14" x14ac:dyDescent="0.25">
      <c r="A7952" t="s">
        <v>2706</v>
      </c>
      <c r="B7952" t="s">
        <v>2707</v>
      </c>
      <c r="C7952" t="s">
        <v>470</v>
      </c>
      <c r="D7952" t="s">
        <v>21</v>
      </c>
      <c r="E7952">
        <v>98166</v>
      </c>
      <c r="F7952" t="s">
        <v>23</v>
      </c>
      <c r="G7952" t="s">
        <v>23</v>
      </c>
      <c r="H7952" t="s">
        <v>24</v>
      </c>
      <c r="I7952" t="s">
        <v>24</v>
      </c>
      <c r="J7952" t="s">
        <v>25</v>
      </c>
      <c r="K7952" s="1">
        <v>43158</v>
      </c>
      <c r="L7952" t="s">
        <v>26</v>
      </c>
      <c r="N7952" t="s">
        <v>24</v>
      </c>
    </row>
    <row r="7953" spans="1:14" x14ac:dyDescent="0.25">
      <c r="A7953" t="s">
        <v>1489</v>
      </c>
      <c r="B7953" t="s">
        <v>1490</v>
      </c>
      <c r="C7953" t="s">
        <v>108</v>
      </c>
      <c r="D7953" t="s">
        <v>21</v>
      </c>
      <c r="E7953">
        <v>98204</v>
      </c>
      <c r="F7953" t="s">
        <v>23</v>
      </c>
      <c r="G7953" t="s">
        <v>23</v>
      </c>
      <c r="H7953" t="s">
        <v>24</v>
      </c>
      <c r="I7953" t="s">
        <v>24</v>
      </c>
      <c r="J7953" t="s">
        <v>25</v>
      </c>
      <c r="K7953" s="1">
        <v>43158</v>
      </c>
      <c r="L7953" t="s">
        <v>26</v>
      </c>
      <c r="N7953" t="s">
        <v>24</v>
      </c>
    </row>
    <row r="7954" spans="1:14" x14ac:dyDescent="0.25">
      <c r="A7954" t="s">
        <v>2424</v>
      </c>
      <c r="B7954" t="s">
        <v>2425</v>
      </c>
      <c r="C7954" t="s">
        <v>1270</v>
      </c>
      <c r="D7954" t="s">
        <v>21</v>
      </c>
      <c r="E7954">
        <v>98012</v>
      </c>
      <c r="F7954" t="s">
        <v>23</v>
      </c>
      <c r="G7954" t="s">
        <v>23</v>
      </c>
      <c r="H7954" t="s">
        <v>24</v>
      </c>
      <c r="I7954" t="s">
        <v>24</v>
      </c>
      <c r="J7954" t="s">
        <v>25</v>
      </c>
      <c r="K7954" s="1">
        <v>43158</v>
      </c>
      <c r="L7954" t="s">
        <v>26</v>
      </c>
      <c r="N7954" t="s">
        <v>24</v>
      </c>
    </row>
    <row r="7955" spans="1:14" x14ac:dyDescent="0.25">
      <c r="A7955" t="s">
        <v>1409</v>
      </c>
      <c r="B7955" t="s">
        <v>1410</v>
      </c>
      <c r="C7955" t="s">
        <v>151</v>
      </c>
      <c r="D7955" t="s">
        <v>21</v>
      </c>
      <c r="E7955">
        <v>98499</v>
      </c>
      <c r="F7955" t="s">
        <v>23</v>
      </c>
      <c r="G7955" t="s">
        <v>23</v>
      </c>
      <c r="H7955" t="s">
        <v>24</v>
      </c>
      <c r="I7955" t="s">
        <v>24</v>
      </c>
      <c r="J7955" t="s">
        <v>25</v>
      </c>
      <c r="K7955" s="1">
        <v>43158</v>
      </c>
      <c r="L7955" t="s">
        <v>26</v>
      </c>
      <c r="N7955" t="s">
        <v>24</v>
      </c>
    </row>
    <row r="7956" spans="1:14" x14ac:dyDescent="0.25">
      <c r="A7956" t="s">
        <v>1561</v>
      </c>
      <c r="B7956" t="s">
        <v>5416</v>
      </c>
      <c r="C7956" t="s">
        <v>261</v>
      </c>
      <c r="D7956" t="s">
        <v>21</v>
      </c>
      <c r="E7956">
        <v>99205</v>
      </c>
      <c r="F7956" t="s">
        <v>22</v>
      </c>
      <c r="G7956" t="s">
        <v>23</v>
      </c>
      <c r="H7956" t="s">
        <v>24</v>
      </c>
      <c r="I7956" t="s">
        <v>24</v>
      </c>
      <c r="J7956" t="s">
        <v>25</v>
      </c>
      <c r="K7956" s="1">
        <v>43158</v>
      </c>
      <c r="L7956" t="s">
        <v>26</v>
      </c>
      <c r="N7956" t="s">
        <v>24</v>
      </c>
    </row>
    <row r="7957" spans="1:14" x14ac:dyDescent="0.25">
      <c r="A7957" t="s">
        <v>581</v>
      </c>
      <c r="B7957" t="s">
        <v>6801</v>
      </c>
      <c r="C7957" t="s">
        <v>261</v>
      </c>
      <c r="D7957" t="s">
        <v>21</v>
      </c>
      <c r="E7957">
        <v>99218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43158</v>
      </c>
      <c r="L7957" t="s">
        <v>26</v>
      </c>
      <c r="N7957" t="s">
        <v>24</v>
      </c>
    </row>
    <row r="7958" spans="1:14" x14ac:dyDescent="0.25">
      <c r="A7958" t="s">
        <v>5262</v>
      </c>
      <c r="B7958" t="s">
        <v>5263</v>
      </c>
      <c r="C7958" t="s">
        <v>5230</v>
      </c>
      <c r="D7958" t="s">
        <v>21</v>
      </c>
      <c r="E7958">
        <v>99021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43158</v>
      </c>
      <c r="L7958" t="s">
        <v>26</v>
      </c>
      <c r="N7958" t="s">
        <v>24</v>
      </c>
    </row>
    <row r="7959" spans="1:14" x14ac:dyDescent="0.25">
      <c r="A7959" t="s">
        <v>5837</v>
      </c>
      <c r="B7959" t="s">
        <v>5838</v>
      </c>
      <c r="C7959" t="s">
        <v>2899</v>
      </c>
      <c r="D7959" t="s">
        <v>21</v>
      </c>
      <c r="E7959">
        <v>98028</v>
      </c>
      <c r="F7959" t="s">
        <v>23</v>
      </c>
      <c r="G7959" t="s">
        <v>23</v>
      </c>
      <c r="H7959" t="s">
        <v>24</v>
      </c>
      <c r="I7959" t="s">
        <v>24</v>
      </c>
      <c r="J7959" t="s">
        <v>25</v>
      </c>
      <c r="K7959" s="1">
        <v>43158</v>
      </c>
      <c r="L7959" t="s">
        <v>26</v>
      </c>
      <c r="N7959" t="s">
        <v>24</v>
      </c>
    </row>
    <row r="7960" spans="1:14" x14ac:dyDescent="0.25">
      <c r="A7960" t="s">
        <v>2541</v>
      </c>
      <c r="B7960" t="s">
        <v>2542</v>
      </c>
      <c r="C7960" t="s">
        <v>20</v>
      </c>
      <c r="D7960" t="s">
        <v>21</v>
      </c>
      <c r="E7960">
        <v>98121</v>
      </c>
      <c r="F7960" t="s">
        <v>23</v>
      </c>
      <c r="G7960" t="s">
        <v>23</v>
      </c>
      <c r="H7960" t="s">
        <v>24</v>
      </c>
      <c r="I7960" t="s">
        <v>24</v>
      </c>
      <c r="J7960" t="s">
        <v>25</v>
      </c>
      <c r="K7960" s="1">
        <v>43158</v>
      </c>
      <c r="L7960" t="s">
        <v>26</v>
      </c>
      <c r="N7960" t="s">
        <v>24</v>
      </c>
    </row>
    <row r="7961" spans="1:14" x14ac:dyDescent="0.25">
      <c r="A7961" t="s">
        <v>10569</v>
      </c>
      <c r="B7961" t="s">
        <v>10570</v>
      </c>
      <c r="C7961" t="s">
        <v>108</v>
      </c>
      <c r="D7961" t="s">
        <v>21</v>
      </c>
      <c r="E7961">
        <v>98204</v>
      </c>
      <c r="F7961" t="s">
        <v>23</v>
      </c>
      <c r="G7961" t="s">
        <v>23</v>
      </c>
      <c r="H7961" t="s">
        <v>24</v>
      </c>
      <c r="I7961" t="s">
        <v>24</v>
      </c>
      <c r="J7961" t="s">
        <v>25</v>
      </c>
      <c r="K7961" s="1">
        <v>43158</v>
      </c>
      <c r="L7961" t="s">
        <v>26</v>
      </c>
      <c r="N7961" t="s">
        <v>24</v>
      </c>
    </row>
    <row r="7962" spans="1:14" x14ac:dyDescent="0.25">
      <c r="A7962" t="s">
        <v>10571</v>
      </c>
      <c r="B7962" t="s">
        <v>6911</v>
      </c>
      <c r="C7962" t="s">
        <v>296</v>
      </c>
      <c r="D7962" t="s">
        <v>21</v>
      </c>
      <c r="E7962">
        <v>98367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43158</v>
      </c>
      <c r="L7962" t="s">
        <v>26</v>
      </c>
      <c r="N7962" t="s">
        <v>24</v>
      </c>
    </row>
    <row r="7963" spans="1:14" x14ac:dyDescent="0.25">
      <c r="A7963" t="s">
        <v>2324</v>
      </c>
      <c r="B7963" t="s">
        <v>2325</v>
      </c>
      <c r="C7963" t="s">
        <v>2326</v>
      </c>
      <c r="D7963" t="s">
        <v>21</v>
      </c>
      <c r="E7963">
        <v>98355</v>
      </c>
      <c r="F7963" t="s">
        <v>23</v>
      </c>
      <c r="G7963" t="s">
        <v>23</v>
      </c>
      <c r="H7963" t="s">
        <v>24</v>
      </c>
      <c r="I7963" t="s">
        <v>24</v>
      </c>
      <c r="J7963" t="s">
        <v>25</v>
      </c>
      <c r="K7963" s="1">
        <v>43158</v>
      </c>
      <c r="L7963" t="s">
        <v>26</v>
      </c>
      <c r="N7963" t="s">
        <v>24</v>
      </c>
    </row>
    <row r="7964" spans="1:14" x14ac:dyDescent="0.25">
      <c r="A7964" t="s">
        <v>1960</v>
      </c>
      <c r="B7964" t="s">
        <v>1961</v>
      </c>
      <c r="C7964" t="s">
        <v>619</v>
      </c>
      <c r="D7964" t="s">
        <v>21</v>
      </c>
      <c r="E7964">
        <v>98072</v>
      </c>
      <c r="F7964" t="s">
        <v>23</v>
      </c>
      <c r="G7964" t="s">
        <v>23</v>
      </c>
      <c r="H7964" t="s">
        <v>24</v>
      </c>
      <c r="I7964" t="s">
        <v>24</v>
      </c>
      <c r="J7964" t="s">
        <v>25</v>
      </c>
      <c r="K7964" s="1">
        <v>43158</v>
      </c>
      <c r="L7964" t="s">
        <v>26</v>
      </c>
      <c r="N7964" t="s">
        <v>24</v>
      </c>
    </row>
    <row r="7965" spans="1:14" x14ac:dyDescent="0.25">
      <c r="A7965" t="s">
        <v>10572</v>
      </c>
      <c r="B7965" t="s">
        <v>7761</v>
      </c>
      <c r="C7965" t="s">
        <v>246</v>
      </c>
      <c r="D7965" t="s">
        <v>21</v>
      </c>
      <c r="E7965">
        <v>98312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43158</v>
      </c>
      <c r="L7965" t="s">
        <v>26</v>
      </c>
      <c r="N7965" t="s">
        <v>24</v>
      </c>
    </row>
    <row r="7966" spans="1:14" x14ac:dyDescent="0.25">
      <c r="A7966" t="s">
        <v>4527</v>
      </c>
      <c r="B7966" t="s">
        <v>4528</v>
      </c>
      <c r="C7966" t="s">
        <v>92</v>
      </c>
      <c r="D7966" t="s">
        <v>21</v>
      </c>
      <c r="E7966">
        <v>98274</v>
      </c>
      <c r="F7966" t="s">
        <v>22</v>
      </c>
      <c r="G7966" t="s">
        <v>23</v>
      </c>
      <c r="H7966" t="s">
        <v>24</v>
      </c>
      <c r="I7966" t="s">
        <v>24</v>
      </c>
      <c r="J7966" t="s">
        <v>25</v>
      </c>
      <c r="K7966" s="1">
        <v>43158</v>
      </c>
      <c r="L7966" t="s">
        <v>26</v>
      </c>
      <c r="N7966" t="s">
        <v>24</v>
      </c>
    </row>
    <row r="7967" spans="1:14" x14ac:dyDescent="0.25">
      <c r="A7967" t="s">
        <v>10573</v>
      </c>
      <c r="B7967" t="s">
        <v>10574</v>
      </c>
      <c r="C7967" t="s">
        <v>20</v>
      </c>
      <c r="D7967" t="s">
        <v>21</v>
      </c>
      <c r="E7967">
        <v>98103</v>
      </c>
      <c r="F7967" t="s">
        <v>23</v>
      </c>
      <c r="G7967" t="s">
        <v>23</v>
      </c>
      <c r="H7967" t="s">
        <v>24</v>
      </c>
      <c r="I7967" t="s">
        <v>24</v>
      </c>
      <c r="J7967" t="s">
        <v>25</v>
      </c>
      <c r="K7967" s="1">
        <v>43158</v>
      </c>
      <c r="L7967" t="s">
        <v>26</v>
      </c>
      <c r="N7967" t="s">
        <v>24</v>
      </c>
    </row>
    <row r="7968" spans="1:14" x14ac:dyDescent="0.25">
      <c r="A7968" t="s">
        <v>1479</v>
      </c>
      <c r="B7968" t="s">
        <v>1480</v>
      </c>
      <c r="C7968" t="s">
        <v>209</v>
      </c>
      <c r="D7968" t="s">
        <v>21</v>
      </c>
      <c r="E7968">
        <v>98032</v>
      </c>
      <c r="F7968" t="s">
        <v>23</v>
      </c>
      <c r="G7968" t="s">
        <v>23</v>
      </c>
      <c r="H7968" t="s">
        <v>24</v>
      </c>
      <c r="I7968" t="s">
        <v>24</v>
      </c>
      <c r="J7968" t="s">
        <v>25</v>
      </c>
      <c r="K7968" s="1">
        <v>43158</v>
      </c>
      <c r="L7968" t="s">
        <v>26</v>
      </c>
      <c r="N7968" t="s">
        <v>24</v>
      </c>
    </row>
    <row r="7969" spans="1:14" x14ac:dyDescent="0.25">
      <c r="A7969" t="s">
        <v>291</v>
      </c>
      <c r="B7969" t="s">
        <v>6530</v>
      </c>
      <c r="C7969" t="s">
        <v>261</v>
      </c>
      <c r="D7969" t="s">
        <v>21</v>
      </c>
      <c r="E7969">
        <v>99208</v>
      </c>
      <c r="F7969" t="s">
        <v>22</v>
      </c>
      <c r="G7969" t="s">
        <v>23</v>
      </c>
      <c r="H7969" t="s">
        <v>24</v>
      </c>
      <c r="I7969" t="s">
        <v>24</v>
      </c>
      <c r="J7969" t="s">
        <v>25</v>
      </c>
      <c r="K7969" s="1">
        <v>43158</v>
      </c>
      <c r="L7969" t="s">
        <v>26</v>
      </c>
      <c r="N7969" t="s">
        <v>24</v>
      </c>
    </row>
    <row r="7970" spans="1:14" x14ac:dyDescent="0.25">
      <c r="A7970" t="s">
        <v>2551</v>
      </c>
      <c r="B7970" t="s">
        <v>10575</v>
      </c>
      <c r="C7970" t="s">
        <v>20</v>
      </c>
      <c r="D7970" t="s">
        <v>21</v>
      </c>
      <c r="E7970">
        <v>98109</v>
      </c>
      <c r="F7970" t="s">
        <v>23</v>
      </c>
      <c r="G7970" t="s">
        <v>23</v>
      </c>
      <c r="H7970" t="s">
        <v>24</v>
      </c>
      <c r="I7970" t="s">
        <v>24</v>
      </c>
      <c r="J7970" t="s">
        <v>25</v>
      </c>
      <c r="K7970" s="1">
        <v>43158</v>
      </c>
      <c r="L7970" t="s">
        <v>26</v>
      </c>
      <c r="N7970" t="s">
        <v>24</v>
      </c>
    </row>
    <row r="7971" spans="1:14" x14ac:dyDescent="0.25">
      <c r="A7971" t="s">
        <v>7993</v>
      </c>
      <c r="B7971" t="s">
        <v>7994</v>
      </c>
      <c r="C7971" t="s">
        <v>296</v>
      </c>
      <c r="D7971" t="s">
        <v>21</v>
      </c>
      <c r="E7971">
        <v>98366</v>
      </c>
      <c r="F7971" t="s">
        <v>22</v>
      </c>
      <c r="G7971" t="s">
        <v>23</v>
      </c>
      <c r="H7971" t="s">
        <v>24</v>
      </c>
      <c r="I7971" t="s">
        <v>24</v>
      </c>
      <c r="J7971" t="s">
        <v>25</v>
      </c>
      <c r="K7971" s="1">
        <v>43157</v>
      </c>
      <c r="L7971" t="s">
        <v>26</v>
      </c>
      <c r="N7971" t="s">
        <v>24</v>
      </c>
    </row>
    <row r="7972" spans="1:14" x14ac:dyDescent="0.25">
      <c r="A7972" t="s">
        <v>5228</v>
      </c>
      <c r="B7972" t="s">
        <v>5229</v>
      </c>
      <c r="C7972" t="s">
        <v>5230</v>
      </c>
      <c r="D7972" t="s">
        <v>21</v>
      </c>
      <c r="E7972">
        <v>99021</v>
      </c>
      <c r="F7972" t="s">
        <v>22</v>
      </c>
      <c r="G7972" t="s">
        <v>23</v>
      </c>
      <c r="H7972" t="s">
        <v>24</v>
      </c>
      <c r="I7972" t="s">
        <v>24</v>
      </c>
      <c r="J7972" t="s">
        <v>25</v>
      </c>
      <c r="K7972" s="1">
        <v>43157</v>
      </c>
      <c r="L7972" t="s">
        <v>26</v>
      </c>
      <c r="N7972" t="s">
        <v>24</v>
      </c>
    </row>
    <row r="7973" spans="1:14" x14ac:dyDescent="0.25">
      <c r="A7973" t="s">
        <v>5246</v>
      </c>
      <c r="B7973" t="s">
        <v>5247</v>
      </c>
      <c r="C7973" t="s">
        <v>5230</v>
      </c>
      <c r="D7973" t="s">
        <v>21</v>
      </c>
      <c r="E7973">
        <v>99021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43157</v>
      </c>
      <c r="L7973" t="s">
        <v>26</v>
      </c>
      <c r="N7973" t="s">
        <v>24</v>
      </c>
    </row>
    <row r="7974" spans="1:14" x14ac:dyDescent="0.25">
      <c r="A7974" t="s">
        <v>2336</v>
      </c>
      <c r="B7974" t="s">
        <v>2337</v>
      </c>
      <c r="C7974" t="s">
        <v>286</v>
      </c>
      <c r="D7974" t="s">
        <v>21</v>
      </c>
      <c r="E7974">
        <v>98501</v>
      </c>
      <c r="F7974" t="s">
        <v>23</v>
      </c>
      <c r="G7974" t="s">
        <v>23</v>
      </c>
      <c r="H7974" t="s">
        <v>24</v>
      </c>
      <c r="I7974" t="s">
        <v>24</v>
      </c>
      <c r="J7974" t="s">
        <v>25</v>
      </c>
      <c r="K7974" s="1">
        <v>43157</v>
      </c>
      <c r="L7974" t="s">
        <v>26</v>
      </c>
      <c r="N7974" t="s">
        <v>24</v>
      </c>
    </row>
    <row r="7975" spans="1:14" x14ac:dyDescent="0.25">
      <c r="A7975" t="s">
        <v>6514</v>
      </c>
      <c r="B7975" t="s">
        <v>6515</v>
      </c>
      <c r="C7975" t="s">
        <v>670</v>
      </c>
      <c r="D7975" t="s">
        <v>21</v>
      </c>
      <c r="E7975">
        <v>99006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43157</v>
      </c>
      <c r="L7975" t="s">
        <v>26</v>
      </c>
      <c r="N7975" t="s">
        <v>24</v>
      </c>
    </row>
    <row r="7976" spans="1:14" x14ac:dyDescent="0.25">
      <c r="A7976" t="s">
        <v>1402</v>
      </c>
      <c r="B7976" t="s">
        <v>1403</v>
      </c>
      <c r="C7976" t="s">
        <v>151</v>
      </c>
      <c r="D7976" t="s">
        <v>21</v>
      </c>
      <c r="E7976">
        <v>98499</v>
      </c>
      <c r="F7976" t="s">
        <v>23</v>
      </c>
      <c r="G7976" t="s">
        <v>23</v>
      </c>
      <c r="H7976" t="s">
        <v>24</v>
      </c>
      <c r="I7976" t="s">
        <v>24</v>
      </c>
      <c r="J7976" t="s">
        <v>25</v>
      </c>
      <c r="K7976" s="1">
        <v>43157</v>
      </c>
      <c r="L7976" t="s">
        <v>26</v>
      </c>
      <c r="N7976" t="s">
        <v>24</v>
      </c>
    </row>
    <row r="7977" spans="1:14" x14ac:dyDescent="0.25">
      <c r="A7977" t="s">
        <v>1474</v>
      </c>
      <c r="B7977" t="s">
        <v>1475</v>
      </c>
      <c r="C7977" t="s">
        <v>108</v>
      </c>
      <c r="D7977" t="s">
        <v>21</v>
      </c>
      <c r="E7977">
        <v>98201</v>
      </c>
      <c r="F7977" t="s">
        <v>23</v>
      </c>
      <c r="G7977" t="s">
        <v>23</v>
      </c>
      <c r="H7977" t="s">
        <v>24</v>
      </c>
      <c r="I7977" t="s">
        <v>24</v>
      </c>
      <c r="J7977" t="s">
        <v>25</v>
      </c>
      <c r="K7977" s="1">
        <v>43157</v>
      </c>
      <c r="L7977" t="s">
        <v>26</v>
      </c>
      <c r="N7977" t="s">
        <v>24</v>
      </c>
    </row>
    <row r="7978" spans="1:14" x14ac:dyDescent="0.25">
      <c r="A7978" t="s">
        <v>356</v>
      </c>
      <c r="B7978" t="s">
        <v>5260</v>
      </c>
      <c r="C7978" t="s">
        <v>5230</v>
      </c>
      <c r="D7978" t="s">
        <v>21</v>
      </c>
      <c r="E7978">
        <v>99021</v>
      </c>
      <c r="F7978" t="s">
        <v>22</v>
      </c>
      <c r="G7978" t="s">
        <v>23</v>
      </c>
      <c r="H7978" t="s">
        <v>24</v>
      </c>
      <c r="I7978" t="s">
        <v>24</v>
      </c>
      <c r="J7978" t="s">
        <v>25</v>
      </c>
      <c r="K7978" s="1">
        <v>43157</v>
      </c>
      <c r="L7978" t="s">
        <v>26</v>
      </c>
      <c r="N7978" t="s">
        <v>24</v>
      </c>
    </row>
    <row r="7979" spans="1:14" x14ac:dyDescent="0.25">
      <c r="A7979" t="s">
        <v>10576</v>
      </c>
      <c r="B7979" t="s">
        <v>10577</v>
      </c>
      <c r="C7979" t="s">
        <v>296</v>
      </c>
      <c r="D7979" t="s">
        <v>21</v>
      </c>
      <c r="E7979">
        <v>98366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43157</v>
      </c>
      <c r="L7979" t="s">
        <v>26</v>
      </c>
      <c r="N7979" t="s">
        <v>24</v>
      </c>
    </row>
    <row r="7980" spans="1:14" x14ac:dyDescent="0.25">
      <c r="A7980" t="s">
        <v>5264</v>
      </c>
      <c r="B7980" t="s">
        <v>5265</v>
      </c>
      <c r="C7980" t="s">
        <v>5230</v>
      </c>
      <c r="D7980" t="s">
        <v>21</v>
      </c>
      <c r="E7980">
        <v>99021</v>
      </c>
      <c r="F7980" t="s">
        <v>22</v>
      </c>
      <c r="G7980" t="s">
        <v>23</v>
      </c>
      <c r="H7980" t="s">
        <v>24</v>
      </c>
      <c r="I7980" t="s">
        <v>24</v>
      </c>
      <c r="J7980" t="s">
        <v>25</v>
      </c>
      <c r="K7980" s="1">
        <v>43157</v>
      </c>
      <c r="L7980" t="s">
        <v>26</v>
      </c>
      <c r="N7980" t="s">
        <v>24</v>
      </c>
    </row>
    <row r="7981" spans="1:14" x14ac:dyDescent="0.25">
      <c r="A7981" t="s">
        <v>2783</v>
      </c>
      <c r="B7981" t="s">
        <v>5268</v>
      </c>
      <c r="C7981" t="s">
        <v>5230</v>
      </c>
      <c r="D7981" t="s">
        <v>21</v>
      </c>
      <c r="E7981">
        <v>99021</v>
      </c>
      <c r="F7981" t="s">
        <v>22</v>
      </c>
      <c r="G7981" t="s">
        <v>23</v>
      </c>
      <c r="H7981" t="s">
        <v>24</v>
      </c>
      <c r="I7981" t="s">
        <v>24</v>
      </c>
      <c r="J7981" t="s">
        <v>25</v>
      </c>
      <c r="K7981" s="1">
        <v>43157</v>
      </c>
      <c r="L7981" t="s">
        <v>26</v>
      </c>
      <c r="N7981" t="s">
        <v>24</v>
      </c>
    </row>
    <row r="7982" spans="1:14" x14ac:dyDescent="0.25">
      <c r="A7982" t="s">
        <v>10578</v>
      </c>
      <c r="B7982" t="s">
        <v>10579</v>
      </c>
      <c r="C7982" t="s">
        <v>108</v>
      </c>
      <c r="D7982" t="s">
        <v>21</v>
      </c>
      <c r="E7982">
        <v>98201</v>
      </c>
      <c r="F7982" t="s">
        <v>23</v>
      </c>
      <c r="G7982" t="s">
        <v>23</v>
      </c>
      <c r="H7982" t="s">
        <v>24</v>
      </c>
      <c r="I7982" t="s">
        <v>24</v>
      </c>
      <c r="J7982" t="s">
        <v>25</v>
      </c>
      <c r="K7982" s="1">
        <v>43157</v>
      </c>
      <c r="L7982" t="s">
        <v>26</v>
      </c>
      <c r="N7982" t="s">
        <v>24</v>
      </c>
    </row>
    <row r="7983" spans="1:14" x14ac:dyDescent="0.25">
      <c r="A7983" t="s">
        <v>8054</v>
      </c>
      <c r="B7983" t="s">
        <v>8055</v>
      </c>
      <c r="C7983" t="s">
        <v>296</v>
      </c>
      <c r="D7983" t="s">
        <v>21</v>
      </c>
      <c r="E7983">
        <v>98366</v>
      </c>
      <c r="F7983" t="s">
        <v>22</v>
      </c>
      <c r="G7983" t="s">
        <v>23</v>
      </c>
      <c r="H7983" t="s">
        <v>24</v>
      </c>
      <c r="I7983" t="s">
        <v>24</v>
      </c>
      <c r="J7983" t="s">
        <v>25</v>
      </c>
      <c r="K7983" s="1">
        <v>43157</v>
      </c>
      <c r="L7983" t="s">
        <v>26</v>
      </c>
      <c r="N7983" t="s">
        <v>24</v>
      </c>
    </row>
    <row r="7984" spans="1:14" x14ac:dyDescent="0.25">
      <c r="A7984" t="s">
        <v>77</v>
      </c>
      <c r="B7984" t="s">
        <v>6840</v>
      </c>
      <c r="C7984" t="s">
        <v>261</v>
      </c>
      <c r="D7984" t="s">
        <v>21</v>
      </c>
      <c r="E7984">
        <v>99207</v>
      </c>
      <c r="F7984" t="s">
        <v>22</v>
      </c>
      <c r="G7984" t="s">
        <v>23</v>
      </c>
      <c r="H7984" t="s">
        <v>24</v>
      </c>
      <c r="I7984" t="s">
        <v>24</v>
      </c>
      <c r="J7984" t="s">
        <v>25</v>
      </c>
      <c r="K7984" s="1">
        <v>43157</v>
      </c>
      <c r="L7984" t="s">
        <v>26</v>
      </c>
      <c r="N7984" t="s">
        <v>24</v>
      </c>
    </row>
    <row r="7985" spans="1:14" x14ac:dyDescent="0.25">
      <c r="A7985" t="s">
        <v>2334</v>
      </c>
      <c r="B7985" t="s">
        <v>2335</v>
      </c>
      <c r="C7985" t="s">
        <v>286</v>
      </c>
      <c r="D7985" t="s">
        <v>21</v>
      </c>
      <c r="E7985">
        <v>98502</v>
      </c>
      <c r="F7985" t="s">
        <v>23</v>
      </c>
      <c r="G7985" t="s">
        <v>23</v>
      </c>
      <c r="H7985" t="s">
        <v>24</v>
      </c>
      <c r="I7985" t="s">
        <v>24</v>
      </c>
      <c r="J7985" t="s">
        <v>25</v>
      </c>
      <c r="K7985" s="1">
        <v>43156</v>
      </c>
      <c r="L7985" t="s">
        <v>26</v>
      </c>
      <c r="N7985" t="s">
        <v>24</v>
      </c>
    </row>
    <row r="7986" spans="1:14" x14ac:dyDescent="0.25">
      <c r="A7986" t="s">
        <v>4534</v>
      </c>
      <c r="B7986" t="s">
        <v>4535</v>
      </c>
      <c r="C7986" t="s">
        <v>20</v>
      </c>
      <c r="D7986" t="s">
        <v>21</v>
      </c>
      <c r="E7986">
        <v>98107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43154</v>
      </c>
      <c r="L7986" t="s">
        <v>26</v>
      </c>
      <c r="N7986" t="s">
        <v>24</v>
      </c>
    </row>
    <row r="7987" spans="1:14" x14ac:dyDescent="0.25">
      <c r="A7987" t="s">
        <v>10580</v>
      </c>
      <c r="B7987" t="s">
        <v>9605</v>
      </c>
      <c r="C7987" t="s">
        <v>20</v>
      </c>
      <c r="D7987" t="s">
        <v>21</v>
      </c>
      <c r="E7987">
        <v>98103</v>
      </c>
      <c r="F7987" t="s">
        <v>22</v>
      </c>
      <c r="G7987" t="s">
        <v>23</v>
      </c>
      <c r="H7987" t="s">
        <v>24</v>
      </c>
      <c r="I7987" t="s">
        <v>24</v>
      </c>
      <c r="J7987" t="s">
        <v>25</v>
      </c>
      <c r="K7987" s="1">
        <v>43154</v>
      </c>
      <c r="L7987" t="s">
        <v>26</v>
      </c>
      <c r="N7987" t="s">
        <v>24</v>
      </c>
    </row>
    <row r="7988" spans="1:14" x14ac:dyDescent="0.25">
      <c r="A7988" t="s">
        <v>5454</v>
      </c>
      <c r="B7988" t="s">
        <v>5455</v>
      </c>
      <c r="C7988" t="s">
        <v>20</v>
      </c>
      <c r="D7988" t="s">
        <v>21</v>
      </c>
      <c r="E7988">
        <v>98103</v>
      </c>
      <c r="F7988" t="s">
        <v>22</v>
      </c>
      <c r="G7988" t="s">
        <v>23</v>
      </c>
      <c r="H7988" t="s">
        <v>24</v>
      </c>
      <c r="I7988" t="s">
        <v>24</v>
      </c>
      <c r="J7988" t="s">
        <v>25</v>
      </c>
      <c r="K7988" s="1">
        <v>43154</v>
      </c>
      <c r="L7988" t="s">
        <v>26</v>
      </c>
      <c r="N7988" t="s">
        <v>24</v>
      </c>
    </row>
    <row r="7989" spans="1:14" x14ac:dyDescent="0.25">
      <c r="A7989" t="s">
        <v>7039</v>
      </c>
      <c r="B7989" t="s">
        <v>7040</v>
      </c>
      <c r="C7989" t="s">
        <v>286</v>
      </c>
      <c r="D7989" t="s">
        <v>21</v>
      </c>
      <c r="E7989">
        <v>98501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43154</v>
      </c>
      <c r="L7989" t="s">
        <v>26</v>
      </c>
      <c r="N7989" t="s">
        <v>24</v>
      </c>
    </row>
    <row r="7990" spans="1:14" x14ac:dyDescent="0.25">
      <c r="A7990" t="s">
        <v>5546</v>
      </c>
      <c r="B7990" t="s">
        <v>5547</v>
      </c>
      <c r="C7990" t="s">
        <v>20</v>
      </c>
      <c r="D7990" t="s">
        <v>21</v>
      </c>
      <c r="E7990">
        <v>98103</v>
      </c>
      <c r="F7990" t="s">
        <v>22</v>
      </c>
      <c r="G7990" t="s">
        <v>23</v>
      </c>
      <c r="H7990" t="s">
        <v>24</v>
      </c>
      <c r="I7990" t="s">
        <v>24</v>
      </c>
      <c r="J7990" t="s">
        <v>25</v>
      </c>
      <c r="K7990" s="1">
        <v>43154</v>
      </c>
      <c r="L7990" t="s">
        <v>26</v>
      </c>
      <c r="N7990" t="s">
        <v>24</v>
      </c>
    </row>
    <row r="7991" spans="1:14" x14ac:dyDescent="0.25">
      <c r="A7991" t="s">
        <v>8234</v>
      </c>
      <c r="B7991" t="s">
        <v>8235</v>
      </c>
      <c r="C7991" t="s">
        <v>266</v>
      </c>
      <c r="D7991" t="s">
        <v>21</v>
      </c>
      <c r="E7991">
        <v>98002</v>
      </c>
      <c r="F7991" t="s">
        <v>22</v>
      </c>
      <c r="G7991" t="s">
        <v>23</v>
      </c>
      <c r="H7991" t="s">
        <v>24</v>
      </c>
      <c r="I7991" t="s">
        <v>24</v>
      </c>
      <c r="J7991" t="s">
        <v>25</v>
      </c>
      <c r="K7991" s="1">
        <v>43154</v>
      </c>
      <c r="L7991" t="s">
        <v>26</v>
      </c>
      <c r="N7991" t="s">
        <v>24</v>
      </c>
    </row>
    <row r="7992" spans="1:14" x14ac:dyDescent="0.25">
      <c r="A7992" t="s">
        <v>6494</v>
      </c>
      <c r="B7992" t="s">
        <v>6495</v>
      </c>
      <c r="C7992" t="s">
        <v>1390</v>
      </c>
      <c r="D7992" t="s">
        <v>21</v>
      </c>
      <c r="E7992">
        <v>99019</v>
      </c>
      <c r="F7992" t="s">
        <v>22</v>
      </c>
      <c r="G7992" t="s">
        <v>23</v>
      </c>
      <c r="H7992" t="s">
        <v>24</v>
      </c>
      <c r="I7992" t="s">
        <v>24</v>
      </c>
      <c r="J7992" t="s">
        <v>25</v>
      </c>
      <c r="K7992" s="1">
        <v>43154</v>
      </c>
      <c r="L7992" t="s">
        <v>26</v>
      </c>
      <c r="N7992" t="s">
        <v>24</v>
      </c>
    </row>
    <row r="7993" spans="1:14" x14ac:dyDescent="0.25">
      <c r="A7993" t="s">
        <v>10581</v>
      </c>
      <c r="B7993" t="s">
        <v>6471</v>
      </c>
      <c r="C7993" t="s">
        <v>1390</v>
      </c>
      <c r="D7993" t="s">
        <v>21</v>
      </c>
      <c r="E7993">
        <v>99019</v>
      </c>
      <c r="F7993" t="s">
        <v>22</v>
      </c>
      <c r="G7993" t="s">
        <v>23</v>
      </c>
      <c r="H7993" t="s">
        <v>24</v>
      </c>
      <c r="I7993" t="s">
        <v>24</v>
      </c>
      <c r="J7993" t="s">
        <v>25</v>
      </c>
      <c r="K7993" s="1">
        <v>43154</v>
      </c>
      <c r="L7993" t="s">
        <v>26</v>
      </c>
      <c r="N7993" t="s">
        <v>24</v>
      </c>
    </row>
    <row r="7994" spans="1:14" x14ac:dyDescent="0.25">
      <c r="A7994" t="s">
        <v>2816</v>
      </c>
      <c r="B7994" t="s">
        <v>5475</v>
      </c>
      <c r="C7994" t="s">
        <v>5476</v>
      </c>
      <c r="D7994" t="s">
        <v>21</v>
      </c>
      <c r="E7994">
        <v>99212</v>
      </c>
      <c r="F7994" t="s">
        <v>22</v>
      </c>
      <c r="G7994" t="s">
        <v>23</v>
      </c>
      <c r="H7994" t="s">
        <v>24</v>
      </c>
      <c r="I7994" t="s">
        <v>24</v>
      </c>
      <c r="J7994" t="s">
        <v>25</v>
      </c>
      <c r="K7994" s="1">
        <v>43154</v>
      </c>
      <c r="L7994" t="s">
        <v>26</v>
      </c>
      <c r="N7994" t="s">
        <v>24</v>
      </c>
    </row>
    <row r="7995" spans="1:14" x14ac:dyDescent="0.25">
      <c r="A7995" t="s">
        <v>6221</v>
      </c>
      <c r="B7995" t="s">
        <v>6222</v>
      </c>
      <c r="C7995" t="s">
        <v>20</v>
      </c>
      <c r="D7995" t="s">
        <v>21</v>
      </c>
      <c r="E7995">
        <v>98104</v>
      </c>
      <c r="F7995" t="s">
        <v>22</v>
      </c>
      <c r="G7995" t="s">
        <v>23</v>
      </c>
      <c r="H7995" t="s">
        <v>24</v>
      </c>
      <c r="I7995" t="s">
        <v>24</v>
      </c>
      <c r="J7995" t="s">
        <v>25</v>
      </c>
      <c r="K7995" s="1">
        <v>43154</v>
      </c>
      <c r="L7995" t="s">
        <v>26</v>
      </c>
      <c r="N7995" t="s">
        <v>24</v>
      </c>
    </row>
    <row r="7996" spans="1:14" x14ac:dyDescent="0.25">
      <c r="A7996" t="s">
        <v>1958</v>
      </c>
      <c r="B7996" t="s">
        <v>5034</v>
      </c>
      <c r="C7996" t="s">
        <v>20</v>
      </c>
      <c r="D7996" t="s">
        <v>21</v>
      </c>
      <c r="E7996">
        <v>98101</v>
      </c>
      <c r="F7996" t="s">
        <v>22</v>
      </c>
      <c r="G7996" t="s">
        <v>23</v>
      </c>
      <c r="H7996" t="s">
        <v>24</v>
      </c>
      <c r="I7996" t="s">
        <v>24</v>
      </c>
      <c r="J7996" t="s">
        <v>25</v>
      </c>
      <c r="K7996" s="1">
        <v>43154</v>
      </c>
      <c r="L7996" t="s">
        <v>26</v>
      </c>
      <c r="N7996" t="s">
        <v>24</v>
      </c>
    </row>
    <row r="7997" spans="1:14" x14ac:dyDescent="0.25">
      <c r="A7997" t="s">
        <v>5478</v>
      </c>
      <c r="B7997" t="s">
        <v>5479</v>
      </c>
      <c r="C7997" t="s">
        <v>5476</v>
      </c>
      <c r="D7997" t="s">
        <v>21</v>
      </c>
      <c r="E7997">
        <v>99212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43154</v>
      </c>
      <c r="L7997" t="s">
        <v>26</v>
      </c>
      <c r="N7997" t="s">
        <v>24</v>
      </c>
    </row>
    <row r="7998" spans="1:14" x14ac:dyDescent="0.25">
      <c r="A7998" t="s">
        <v>2330</v>
      </c>
      <c r="B7998" t="s">
        <v>2331</v>
      </c>
      <c r="C7998" t="s">
        <v>403</v>
      </c>
      <c r="D7998" t="s">
        <v>21</v>
      </c>
      <c r="E7998">
        <v>98611</v>
      </c>
      <c r="F7998" t="s">
        <v>23</v>
      </c>
      <c r="G7998" t="s">
        <v>23</v>
      </c>
      <c r="H7998" t="s">
        <v>24</v>
      </c>
      <c r="I7998" t="s">
        <v>24</v>
      </c>
      <c r="J7998" t="s">
        <v>25</v>
      </c>
      <c r="K7998" s="1">
        <v>43154</v>
      </c>
      <c r="L7998" t="s">
        <v>26</v>
      </c>
      <c r="N7998" t="s">
        <v>24</v>
      </c>
    </row>
    <row r="7999" spans="1:14" x14ac:dyDescent="0.25">
      <c r="A7999" t="s">
        <v>6483</v>
      </c>
      <c r="B7999" t="s">
        <v>6484</v>
      </c>
      <c r="C7999" t="s">
        <v>1390</v>
      </c>
      <c r="D7999" t="s">
        <v>21</v>
      </c>
      <c r="E7999">
        <v>99019</v>
      </c>
      <c r="F7999" t="s">
        <v>22</v>
      </c>
      <c r="G7999" t="s">
        <v>23</v>
      </c>
      <c r="H7999" t="s">
        <v>24</v>
      </c>
      <c r="I7999" t="s">
        <v>24</v>
      </c>
      <c r="J7999" t="s">
        <v>25</v>
      </c>
      <c r="K7999" s="1">
        <v>43153</v>
      </c>
      <c r="L7999" t="s">
        <v>26</v>
      </c>
      <c r="N7999" t="s">
        <v>24</v>
      </c>
    </row>
    <row r="8000" spans="1:14" x14ac:dyDescent="0.25">
      <c r="A8000" t="s">
        <v>10582</v>
      </c>
      <c r="B8000" t="s">
        <v>10583</v>
      </c>
      <c r="C8000" t="s">
        <v>286</v>
      </c>
      <c r="D8000" t="s">
        <v>21</v>
      </c>
      <c r="E8000">
        <v>98516</v>
      </c>
      <c r="F8000" t="s">
        <v>22</v>
      </c>
      <c r="G8000" t="s">
        <v>23</v>
      </c>
      <c r="H8000" t="s">
        <v>24</v>
      </c>
      <c r="I8000" t="s">
        <v>24</v>
      </c>
      <c r="J8000" t="s">
        <v>25</v>
      </c>
      <c r="K8000" s="1">
        <v>43153</v>
      </c>
      <c r="L8000" t="s">
        <v>26</v>
      </c>
      <c r="N8000" t="s">
        <v>24</v>
      </c>
    </row>
    <row r="8001" spans="1:14" x14ac:dyDescent="0.25">
      <c r="A8001" t="s">
        <v>5513</v>
      </c>
      <c r="B8001" t="s">
        <v>5514</v>
      </c>
      <c r="C8001" t="s">
        <v>20</v>
      </c>
      <c r="D8001" t="s">
        <v>21</v>
      </c>
      <c r="E8001">
        <v>98103</v>
      </c>
      <c r="F8001" t="s">
        <v>22</v>
      </c>
      <c r="G8001" t="s">
        <v>23</v>
      </c>
      <c r="H8001" t="s">
        <v>24</v>
      </c>
      <c r="I8001" t="s">
        <v>24</v>
      </c>
      <c r="J8001" t="s">
        <v>25</v>
      </c>
      <c r="K8001" s="1">
        <v>43153</v>
      </c>
      <c r="L8001" t="s">
        <v>26</v>
      </c>
      <c r="N8001" t="s">
        <v>24</v>
      </c>
    </row>
    <row r="8002" spans="1:14" x14ac:dyDescent="0.25">
      <c r="A8002" t="s">
        <v>7035</v>
      </c>
      <c r="B8002" t="s">
        <v>7036</v>
      </c>
      <c r="C8002" t="s">
        <v>286</v>
      </c>
      <c r="D8002" t="s">
        <v>21</v>
      </c>
      <c r="E8002">
        <v>98501</v>
      </c>
      <c r="F8002" t="s">
        <v>22</v>
      </c>
      <c r="G8002" t="s">
        <v>23</v>
      </c>
      <c r="H8002" t="s">
        <v>24</v>
      </c>
      <c r="I8002" t="s">
        <v>24</v>
      </c>
      <c r="J8002" t="s">
        <v>25</v>
      </c>
      <c r="K8002" s="1">
        <v>43153</v>
      </c>
      <c r="L8002" t="s">
        <v>26</v>
      </c>
      <c r="N8002" t="s">
        <v>24</v>
      </c>
    </row>
    <row r="8003" spans="1:14" x14ac:dyDescent="0.25">
      <c r="A8003" t="s">
        <v>809</v>
      </c>
      <c r="B8003" t="s">
        <v>6063</v>
      </c>
      <c r="C8003" t="s">
        <v>286</v>
      </c>
      <c r="D8003" t="s">
        <v>21</v>
      </c>
      <c r="E8003">
        <v>98502</v>
      </c>
      <c r="F8003" t="s">
        <v>22</v>
      </c>
      <c r="G8003" t="s">
        <v>23</v>
      </c>
      <c r="H8003" t="s">
        <v>24</v>
      </c>
      <c r="I8003" t="s">
        <v>24</v>
      </c>
      <c r="J8003" t="s">
        <v>25</v>
      </c>
      <c r="K8003" s="1">
        <v>43153</v>
      </c>
      <c r="L8003" t="s">
        <v>26</v>
      </c>
      <c r="N8003" t="s">
        <v>24</v>
      </c>
    </row>
    <row r="8004" spans="1:14" x14ac:dyDescent="0.25">
      <c r="A8004" t="s">
        <v>4643</v>
      </c>
      <c r="B8004" t="s">
        <v>4644</v>
      </c>
      <c r="C8004" t="s">
        <v>20</v>
      </c>
      <c r="D8004" t="s">
        <v>21</v>
      </c>
      <c r="E8004">
        <v>98101</v>
      </c>
      <c r="F8004" t="s">
        <v>22</v>
      </c>
      <c r="G8004" t="s">
        <v>23</v>
      </c>
      <c r="H8004" t="s">
        <v>24</v>
      </c>
      <c r="I8004" t="s">
        <v>24</v>
      </c>
      <c r="J8004" t="s">
        <v>25</v>
      </c>
      <c r="K8004" s="1">
        <v>43153</v>
      </c>
      <c r="L8004" t="s">
        <v>26</v>
      </c>
      <c r="N8004" t="s">
        <v>24</v>
      </c>
    </row>
    <row r="8005" spans="1:14" x14ac:dyDescent="0.25">
      <c r="A8005" t="s">
        <v>2527</v>
      </c>
      <c r="B8005" t="s">
        <v>2528</v>
      </c>
      <c r="C8005" t="s">
        <v>20</v>
      </c>
      <c r="D8005" t="s">
        <v>21</v>
      </c>
      <c r="E8005">
        <v>98108</v>
      </c>
      <c r="F8005" t="s">
        <v>23</v>
      </c>
      <c r="G8005" t="s">
        <v>23</v>
      </c>
      <c r="H8005" t="s">
        <v>24</v>
      </c>
      <c r="I8005" t="s">
        <v>24</v>
      </c>
      <c r="J8005" t="s">
        <v>25</v>
      </c>
      <c r="K8005" s="1">
        <v>43153</v>
      </c>
      <c r="L8005" t="s">
        <v>26</v>
      </c>
      <c r="N8005" t="s">
        <v>24</v>
      </c>
    </row>
    <row r="8006" spans="1:14" x14ac:dyDescent="0.25">
      <c r="A8006" t="s">
        <v>2296</v>
      </c>
      <c r="B8006" t="s">
        <v>2297</v>
      </c>
      <c r="C8006" t="s">
        <v>255</v>
      </c>
      <c r="D8006" t="s">
        <v>21</v>
      </c>
      <c r="E8006">
        <v>98626</v>
      </c>
      <c r="F8006" t="s">
        <v>23</v>
      </c>
      <c r="G8006" t="s">
        <v>23</v>
      </c>
      <c r="H8006" t="s">
        <v>24</v>
      </c>
      <c r="I8006" t="s">
        <v>24</v>
      </c>
      <c r="J8006" t="s">
        <v>25</v>
      </c>
      <c r="K8006" s="1">
        <v>43153</v>
      </c>
      <c r="L8006" t="s">
        <v>26</v>
      </c>
      <c r="N8006" t="s">
        <v>24</v>
      </c>
    </row>
    <row r="8007" spans="1:14" x14ac:dyDescent="0.25">
      <c r="A8007" t="s">
        <v>6374</v>
      </c>
      <c r="B8007" t="s">
        <v>6375</v>
      </c>
      <c r="C8007" t="s">
        <v>286</v>
      </c>
      <c r="D8007" t="s">
        <v>21</v>
      </c>
      <c r="E8007">
        <v>98502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43153</v>
      </c>
      <c r="L8007" t="s">
        <v>26</v>
      </c>
      <c r="N8007" t="s">
        <v>24</v>
      </c>
    </row>
    <row r="8008" spans="1:14" x14ac:dyDescent="0.25">
      <c r="A8008" t="s">
        <v>4653</v>
      </c>
      <c r="B8008" t="s">
        <v>4654</v>
      </c>
      <c r="C8008" t="s">
        <v>20</v>
      </c>
      <c r="D8008" t="s">
        <v>21</v>
      </c>
      <c r="E8008">
        <v>98101</v>
      </c>
      <c r="F8008" t="s">
        <v>22</v>
      </c>
      <c r="G8008" t="s">
        <v>23</v>
      </c>
      <c r="H8008" t="s">
        <v>24</v>
      </c>
      <c r="I8008" t="s">
        <v>24</v>
      </c>
      <c r="J8008" t="s">
        <v>25</v>
      </c>
      <c r="K8008" s="1">
        <v>43153</v>
      </c>
      <c r="L8008" t="s">
        <v>26</v>
      </c>
      <c r="N8008" t="s">
        <v>24</v>
      </c>
    </row>
    <row r="8009" spans="1:14" x14ac:dyDescent="0.25">
      <c r="A8009" t="s">
        <v>10585</v>
      </c>
      <c r="B8009" t="s">
        <v>10586</v>
      </c>
      <c r="C8009" t="s">
        <v>261</v>
      </c>
      <c r="D8009" t="s">
        <v>21</v>
      </c>
      <c r="E8009">
        <v>99201</v>
      </c>
      <c r="F8009" t="s">
        <v>22</v>
      </c>
      <c r="G8009" t="s">
        <v>23</v>
      </c>
      <c r="H8009" t="s">
        <v>24</v>
      </c>
      <c r="I8009" t="s">
        <v>24</v>
      </c>
      <c r="J8009" t="s">
        <v>25</v>
      </c>
      <c r="K8009" s="1">
        <v>43153</v>
      </c>
      <c r="L8009" t="s">
        <v>26</v>
      </c>
      <c r="N8009" t="s">
        <v>24</v>
      </c>
    </row>
    <row r="8010" spans="1:14" x14ac:dyDescent="0.25">
      <c r="A8010" t="s">
        <v>4169</v>
      </c>
      <c r="B8010" t="s">
        <v>7048</v>
      </c>
      <c r="C8010" t="s">
        <v>286</v>
      </c>
      <c r="D8010" t="s">
        <v>21</v>
      </c>
      <c r="E8010">
        <v>98501</v>
      </c>
      <c r="F8010" t="s">
        <v>22</v>
      </c>
      <c r="G8010" t="s">
        <v>23</v>
      </c>
      <c r="H8010" t="s">
        <v>24</v>
      </c>
      <c r="I8010" t="s">
        <v>24</v>
      </c>
      <c r="J8010" t="s">
        <v>25</v>
      </c>
      <c r="K8010" s="1">
        <v>43153</v>
      </c>
      <c r="L8010" t="s">
        <v>26</v>
      </c>
      <c r="N8010" t="s">
        <v>24</v>
      </c>
    </row>
    <row r="8011" spans="1:14" x14ac:dyDescent="0.25">
      <c r="A8011" t="s">
        <v>4211</v>
      </c>
      <c r="B8011" t="s">
        <v>4212</v>
      </c>
      <c r="C8011" t="s">
        <v>20</v>
      </c>
      <c r="D8011" t="s">
        <v>21</v>
      </c>
      <c r="E8011">
        <v>98102</v>
      </c>
      <c r="F8011" t="s">
        <v>22</v>
      </c>
      <c r="G8011" t="s">
        <v>23</v>
      </c>
      <c r="H8011" t="s">
        <v>24</v>
      </c>
      <c r="I8011" t="s">
        <v>24</v>
      </c>
      <c r="J8011" t="s">
        <v>25</v>
      </c>
      <c r="K8011" s="1">
        <v>43153</v>
      </c>
      <c r="L8011" t="s">
        <v>26</v>
      </c>
      <c r="N8011" t="s">
        <v>24</v>
      </c>
    </row>
    <row r="8012" spans="1:14" x14ac:dyDescent="0.25">
      <c r="A8012" t="s">
        <v>2816</v>
      </c>
      <c r="B8012" t="s">
        <v>4436</v>
      </c>
      <c r="C8012" t="s">
        <v>286</v>
      </c>
      <c r="D8012" t="s">
        <v>21</v>
      </c>
      <c r="E8012">
        <v>98501</v>
      </c>
      <c r="F8012" t="s">
        <v>22</v>
      </c>
      <c r="G8012" t="s">
        <v>23</v>
      </c>
      <c r="H8012" t="s">
        <v>24</v>
      </c>
      <c r="I8012" t="s">
        <v>24</v>
      </c>
      <c r="J8012" t="s">
        <v>25</v>
      </c>
      <c r="K8012" s="1">
        <v>43153</v>
      </c>
      <c r="L8012" t="s">
        <v>26</v>
      </c>
      <c r="N8012" t="s">
        <v>24</v>
      </c>
    </row>
    <row r="8013" spans="1:14" x14ac:dyDescent="0.25">
      <c r="A8013" t="s">
        <v>405</v>
      </c>
      <c r="B8013" t="s">
        <v>1225</v>
      </c>
      <c r="C8013" t="s">
        <v>261</v>
      </c>
      <c r="D8013" t="s">
        <v>21</v>
      </c>
      <c r="E8013">
        <v>99202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43153</v>
      </c>
      <c r="L8013" t="s">
        <v>26</v>
      </c>
      <c r="N8013" t="s">
        <v>24</v>
      </c>
    </row>
    <row r="8014" spans="1:14" x14ac:dyDescent="0.25">
      <c r="A8014" t="s">
        <v>4442</v>
      </c>
      <c r="B8014" t="s">
        <v>4443</v>
      </c>
      <c r="C8014" t="s">
        <v>286</v>
      </c>
      <c r="D8014" t="s">
        <v>21</v>
      </c>
      <c r="E8014">
        <v>98501</v>
      </c>
      <c r="F8014" t="s">
        <v>22</v>
      </c>
      <c r="G8014" t="s">
        <v>23</v>
      </c>
      <c r="H8014" t="s">
        <v>24</v>
      </c>
      <c r="I8014" t="s">
        <v>24</v>
      </c>
      <c r="J8014" t="s">
        <v>25</v>
      </c>
      <c r="K8014" s="1">
        <v>43153</v>
      </c>
      <c r="L8014" t="s">
        <v>26</v>
      </c>
      <c r="N8014" t="s">
        <v>24</v>
      </c>
    </row>
    <row r="8015" spans="1:14" x14ac:dyDescent="0.25">
      <c r="A8015" t="s">
        <v>4217</v>
      </c>
      <c r="B8015" t="s">
        <v>4218</v>
      </c>
      <c r="C8015" t="s">
        <v>20</v>
      </c>
      <c r="D8015" t="s">
        <v>21</v>
      </c>
      <c r="E8015">
        <v>98102</v>
      </c>
      <c r="F8015" t="s">
        <v>22</v>
      </c>
      <c r="G8015" t="s">
        <v>23</v>
      </c>
      <c r="H8015" t="s">
        <v>24</v>
      </c>
      <c r="I8015" t="s">
        <v>24</v>
      </c>
      <c r="J8015" t="s">
        <v>25</v>
      </c>
      <c r="K8015" s="1">
        <v>43153</v>
      </c>
      <c r="L8015" t="s">
        <v>26</v>
      </c>
      <c r="N8015" t="s">
        <v>24</v>
      </c>
    </row>
    <row r="8016" spans="1:14" x14ac:dyDescent="0.25">
      <c r="A8016" t="s">
        <v>7068</v>
      </c>
      <c r="B8016" t="s">
        <v>7069</v>
      </c>
      <c r="C8016" t="s">
        <v>286</v>
      </c>
      <c r="D8016" t="s">
        <v>21</v>
      </c>
      <c r="E8016">
        <v>98506</v>
      </c>
      <c r="F8016" t="s">
        <v>22</v>
      </c>
      <c r="G8016" t="s">
        <v>23</v>
      </c>
      <c r="H8016" t="s">
        <v>24</v>
      </c>
      <c r="I8016" t="s">
        <v>24</v>
      </c>
      <c r="J8016" t="s">
        <v>25</v>
      </c>
      <c r="K8016" s="1">
        <v>43153</v>
      </c>
      <c r="L8016" t="s">
        <v>26</v>
      </c>
      <c r="N8016" t="s">
        <v>24</v>
      </c>
    </row>
    <row r="8017" spans="1:14" x14ac:dyDescent="0.25">
      <c r="A8017" t="s">
        <v>6352</v>
      </c>
      <c r="B8017" t="s">
        <v>6353</v>
      </c>
      <c r="C8017" t="s">
        <v>286</v>
      </c>
      <c r="D8017" t="s">
        <v>21</v>
      </c>
      <c r="E8017">
        <v>98502</v>
      </c>
      <c r="F8017" t="s">
        <v>22</v>
      </c>
      <c r="G8017" t="s">
        <v>23</v>
      </c>
      <c r="H8017" t="s">
        <v>24</v>
      </c>
      <c r="I8017" t="s">
        <v>24</v>
      </c>
      <c r="J8017" t="s">
        <v>25</v>
      </c>
      <c r="K8017" s="1">
        <v>43152</v>
      </c>
      <c r="L8017" t="s">
        <v>26</v>
      </c>
      <c r="N8017" t="s">
        <v>24</v>
      </c>
    </row>
    <row r="8018" spans="1:14" x14ac:dyDescent="0.25">
      <c r="A8018" t="s">
        <v>4413</v>
      </c>
      <c r="B8018" t="s">
        <v>4414</v>
      </c>
      <c r="C8018" t="s">
        <v>3762</v>
      </c>
      <c r="D8018" t="s">
        <v>21</v>
      </c>
      <c r="E8018">
        <v>98501</v>
      </c>
      <c r="F8018" t="s">
        <v>22</v>
      </c>
      <c r="G8018" t="s">
        <v>23</v>
      </c>
      <c r="H8018" t="s">
        <v>24</v>
      </c>
      <c r="I8018" t="s">
        <v>24</v>
      </c>
      <c r="J8018" t="s">
        <v>25</v>
      </c>
      <c r="K8018" s="1">
        <v>43152</v>
      </c>
      <c r="L8018" t="s">
        <v>26</v>
      </c>
      <c r="N8018" t="s">
        <v>24</v>
      </c>
    </row>
    <row r="8019" spans="1:14" x14ac:dyDescent="0.25">
      <c r="A8019" t="s">
        <v>700</v>
      </c>
      <c r="B8019" t="s">
        <v>5354</v>
      </c>
      <c r="C8019" t="s">
        <v>261</v>
      </c>
      <c r="D8019" t="s">
        <v>21</v>
      </c>
      <c r="E8019">
        <v>99201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43152</v>
      </c>
      <c r="L8019" t="s">
        <v>26</v>
      </c>
      <c r="N8019" t="s">
        <v>24</v>
      </c>
    </row>
    <row r="8020" spans="1:14" x14ac:dyDescent="0.25">
      <c r="A8020" t="s">
        <v>6673</v>
      </c>
      <c r="B8020" t="s">
        <v>6674</v>
      </c>
      <c r="C8020" t="s">
        <v>3762</v>
      </c>
      <c r="D8020" t="s">
        <v>21</v>
      </c>
      <c r="E8020">
        <v>98512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43152</v>
      </c>
      <c r="L8020" t="s">
        <v>26</v>
      </c>
      <c r="N8020" t="s">
        <v>24</v>
      </c>
    </row>
    <row r="8021" spans="1:14" x14ac:dyDescent="0.25">
      <c r="A8021" t="s">
        <v>6487</v>
      </c>
      <c r="B8021" t="s">
        <v>6488</v>
      </c>
      <c r="C8021" t="s">
        <v>1328</v>
      </c>
      <c r="D8021" t="s">
        <v>21</v>
      </c>
      <c r="E8021">
        <v>99004</v>
      </c>
      <c r="F8021" t="s">
        <v>22</v>
      </c>
      <c r="G8021" t="s">
        <v>23</v>
      </c>
      <c r="H8021" t="s">
        <v>24</v>
      </c>
      <c r="I8021" t="s">
        <v>24</v>
      </c>
      <c r="J8021" t="s">
        <v>25</v>
      </c>
      <c r="K8021" s="1">
        <v>43152</v>
      </c>
      <c r="L8021" t="s">
        <v>26</v>
      </c>
      <c r="N8021" t="s">
        <v>24</v>
      </c>
    </row>
    <row r="8022" spans="1:14" x14ac:dyDescent="0.25">
      <c r="A8022" t="s">
        <v>1700</v>
      </c>
      <c r="B8022" t="s">
        <v>1701</v>
      </c>
      <c r="C8022" t="s">
        <v>286</v>
      </c>
      <c r="D8022" t="s">
        <v>21</v>
      </c>
      <c r="E8022">
        <v>98501</v>
      </c>
      <c r="F8022" t="s">
        <v>23</v>
      </c>
      <c r="G8022" t="s">
        <v>23</v>
      </c>
      <c r="H8022" t="s">
        <v>24</v>
      </c>
      <c r="I8022" t="s">
        <v>24</v>
      </c>
      <c r="J8022" t="s">
        <v>25</v>
      </c>
      <c r="K8022" s="1">
        <v>43152</v>
      </c>
      <c r="L8022" t="s">
        <v>26</v>
      </c>
      <c r="N8022" t="s">
        <v>24</v>
      </c>
    </row>
    <row r="8023" spans="1:14" x14ac:dyDescent="0.25">
      <c r="A8023" t="s">
        <v>1446</v>
      </c>
      <c r="B8023" t="s">
        <v>1447</v>
      </c>
      <c r="C8023" t="s">
        <v>236</v>
      </c>
      <c r="D8023" t="s">
        <v>21</v>
      </c>
      <c r="E8023">
        <v>98406</v>
      </c>
      <c r="F8023" t="s">
        <v>23</v>
      </c>
      <c r="G8023" t="s">
        <v>23</v>
      </c>
      <c r="H8023" t="s">
        <v>24</v>
      </c>
      <c r="I8023" t="s">
        <v>24</v>
      </c>
      <c r="J8023" t="s">
        <v>25</v>
      </c>
      <c r="K8023" s="1">
        <v>43152</v>
      </c>
      <c r="L8023" t="s">
        <v>26</v>
      </c>
      <c r="N8023" t="s">
        <v>24</v>
      </c>
    </row>
    <row r="8024" spans="1:14" x14ac:dyDescent="0.25">
      <c r="A8024" t="s">
        <v>2236</v>
      </c>
      <c r="B8024" t="s">
        <v>2237</v>
      </c>
      <c r="C8024" t="s">
        <v>782</v>
      </c>
      <c r="D8024" t="s">
        <v>21</v>
      </c>
      <c r="E8024">
        <v>98043</v>
      </c>
      <c r="F8024" t="s">
        <v>23</v>
      </c>
      <c r="G8024" t="s">
        <v>23</v>
      </c>
      <c r="H8024" t="s">
        <v>24</v>
      </c>
      <c r="I8024" t="s">
        <v>24</v>
      </c>
      <c r="J8024" t="s">
        <v>25</v>
      </c>
      <c r="K8024" s="1">
        <v>43152</v>
      </c>
      <c r="L8024" t="s">
        <v>26</v>
      </c>
      <c r="N8024" t="s">
        <v>24</v>
      </c>
    </row>
    <row r="8025" spans="1:14" x14ac:dyDescent="0.25">
      <c r="A8025" t="s">
        <v>10589</v>
      </c>
      <c r="B8025" t="s">
        <v>2202</v>
      </c>
      <c r="C8025" t="s">
        <v>782</v>
      </c>
      <c r="D8025" t="s">
        <v>21</v>
      </c>
      <c r="E8025">
        <v>98043</v>
      </c>
      <c r="F8025" t="s">
        <v>23</v>
      </c>
      <c r="G8025" t="s">
        <v>23</v>
      </c>
      <c r="H8025" t="s">
        <v>24</v>
      </c>
      <c r="I8025" t="s">
        <v>24</v>
      </c>
      <c r="J8025" t="s">
        <v>25</v>
      </c>
      <c r="K8025" s="1">
        <v>43152</v>
      </c>
      <c r="L8025" t="s">
        <v>26</v>
      </c>
      <c r="N8025" t="s">
        <v>24</v>
      </c>
    </row>
    <row r="8026" spans="1:14" x14ac:dyDescent="0.25">
      <c r="A8026" t="s">
        <v>6875</v>
      </c>
      <c r="B8026" t="s">
        <v>6876</v>
      </c>
      <c r="C8026" t="s">
        <v>218</v>
      </c>
      <c r="D8026" t="s">
        <v>21</v>
      </c>
      <c r="E8026">
        <v>98391</v>
      </c>
      <c r="F8026" t="s">
        <v>22</v>
      </c>
      <c r="G8026" t="s">
        <v>23</v>
      </c>
      <c r="H8026" t="s">
        <v>24</v>
      </c>
      <c r="I8026" t="s">
        <v>24</v>
      </c>
      <c r="J8026" t="s">
        <v>25</v>
      </c>
      <c r="K8026" s="1">
        <v>43152</v>
      </c>
      <c r="L8026" t="s">
        <v>26</v>
      </c>
      <c r="N8026" t="s">
        <v>24</v>
      </c>
    </row>
    <row r="8027" spans="1:14" x14ac:dyDescent="0.25">
      <c r="A8027" t="s">
        <v>316</v>
      </c>
      <c r="B8027" t="s">
        <v>7183</v>
      </c>
      <c r="C8027" t="s">
        <v>261</v>
      </c>
      <c r="D8027" t="s">
        <v>21</v>
      </c>
      <c r="E8027">
        <v>99201</v>
      </c>
      <c r="F8027" t="s">
        <v>22</v>
      </c>
      <c r="G8027" t="s">
        <v>23</v>
      </c>
      <c r="H8027" t="s">
        <v>24</v>
      </c>
      <c r="I8027" t="s">
        <v>24</v>
      </c>
      <c r="J8027" t="s">
        <v>25</v>
      </c>
      <c r="K8027" s="1">
        <v>43152</v>
      </c>
      <c r="L8027" t="s">
        <v>26</v>
      </c>
      <c r="N8027" t="s">
        <v>24</v>
      </c>
    </row>
    <row r="8028" spans="1:14" x14ac:dyDescent="0.25">
      <c r="A8028" t="s">
        <v>2352</v>
      </c>
      <c r="B8028" t="s">
        <v>2353</v>
      </c>
      <c r="C8028" t="s">
        <v>286</v>
      </c>
      <c r="D8028" t="s">
        <v>21</v>
      </c>
      <c r="E8028">
        <v>98501</v>
      </c>
      <c r="F8028" t="s">
        <v>23</v>
      </c>
      <c r="G8028" t="s">
        <v>23</v>
      </c>
      <c r="H8028" t="s">
        <v>24</v>
      </c>
      <c r="I8028" t="s">
        <v>24</v>
      </c>
      <c r="J8028" t="s">
        <v>25</v>
      </c>
      <c r="K8028" s="1">
        <v>43152</v>
      </c>
      <c r="L8028" t="s">
        <v>26</v>
      </c>
      <c r="N8028" t="s">
        <v>24</v>
      </c>
    </row>
    <row r="8029" spans="1:14" x14ac:dyDescent="0.25">
      <c r="A8029" t="s">
        <v>3220</v>
      </c>
      <c r="B8029" t="s">
        <v>6500</v>
      </c>
      <c r="C8029" t="s">
        <v>1328</v>
      </c>
      <c r="D8029" t="s">
        <v>21</v>
      </c>
      <c r="E8029">
        <v>99004</v>
      </c>
      <c r="F8029" t="s">
        <v>22</v>
      </c>
      <c r="G8029" t="s">
        <v>23</v>
      </c>
      <c r="H8029" t="s">
        <v>24</v>
      </c>
      <c r="I8029" t="s">
        <v>24</v>
      </c>
      <c r="J8029" t="s">
        <v>25</v>
      </c>
      <c r="K8029" s="1">
        <v>43152</v>
      </c>
      <c r="L8029" t="s">
        <v>26</v>
      </c>
      <c r="N8029" t="s">
        <v>24</v>
      </c>
    </row>
    <row r="8030" spans="1:14" x14ac:dyDescent="0.25">
      <c r="A8030" t="s">
        <v>1787</v>
      </c>
      <c r="B8030" t="s">
        <v>1788</v>
      </c>
      <c r="C8030" t="s">
        <v>309</v>
      </c>
      <c r="D8030" t="s">
        <v>21</v>
      </c>
      <c r="E8030">
        <v>98026</v>
      </c>
      <c r="F8030" t="s">
        <v>23</v>
      </c>
      <c r="G8030" t="s">
        <v>23</v>
      </c>
      <c r="H8030" t="s">
        <v>24</v>
      </c>
      <c r="I8030" t="s">
        <v>24</v>
      </c>
      <c r="J8030" t="s">
        <v>25</v>
      </c>
      <c r="K8030" s="1">
        <v>43152</v>
      </c>
      <c r="L8030" t="s">
        <v>26</v>
      </c>
      <c r="N8030" t="s">
        <v>24</v>
      </c>
    </row>
    <row r="8031" spans="1:14" x14ac:dyDescent="0.25">
      <c r="A8031" t="s">
        <v>6505</v>
      </c>
      <c r="B8031" t="s">
        <v>6506</v>
      </c>
      <c r="C8031" t="s">
        <v>1328</v>
      </c>
      <c r="D8031" t="s">
        <v>21</v>
      </c>
      <c r="E8031">
        <v>99004</v>
      </c>
      <c r="F8031" t="s">
        <v>22</v>
      </c>
      <c r="G8031" t="s">
        <v>23</v>
      </c>
      <c r="H8031" t="s">
        <v>24</v>
      </c>
      <c r="I8031" t="s">
        <v>24</v>
      </c>
      <c r="J8031" t="s">
        <v>25</v>
      </c>
      <c r="K8031" s="1">
        <v>43152</v>
      </c>
      <c r="L8031" t="s">
        <v>26</v>
      </c>
      <c r="N8031" t="s">
        <v>24</v>
      </c>
    </row>
    <row r="8032" spans="1:14" x14ac:dyDescent="0.25">
      <c r="A8032" t="s">
        <v>1456</v>
      </c>
      <c r="B8032" t="s">
        <v>1457</v>
      </c>
      <c r="C8032" t="s">
        <v>236</v>
      </c>
      <c r="D8032" t="s">
        <v>21</v>
      </c>
      <c r="E8032">
        <v>98444</v>
      </c>
      <c r="F8032" t="s">
        <v>23</v>
      </c>
      <c r="G8032" t="s">
        <v>23</v>
      </c>
      <c r="H8032" t="s">
        <v>24</v>
      </c>
      <c r="I8032" t="s">
        <v>24</v>
      </c>
      <c r="J8032" t="s">
        <v>25</v>
      </c>
      <c r="K8032" s="1">
        <v>43152</v>
      </c>
      <c r="L8032" t="s">
        <v>26</v>
      </c>
      <c r="N8032" t="s">
        <v>24</v>
      </c>
    </row>
    <row r="8033" spans="1:14" x14ac:dyDescent="0.25">
      <c r="A8033" t="s">
        <v>71</v>
      </c>
      <c r="B8033" t="s">
        <v>4672</v>
      </c>
      <c r="C8033" t="s">
        <v>3862</v>
      </c>
      <c r="D8033" t="s">
        <v>21</v>
      </c>
      <c r="E8033">
        <v>98022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43152</v>
      </c>
      <c r="L8033" t="s">
        <v>26</v>
      </c>
      <c r="N8033" t="s">
        <v>24</v>
      </c>
    </row>
    <row r="8034" spans="1:14" x14ac:dyDescent="0.25">
      <c r="A8034" t="s">
        <v>1460</v>
      </c>
      <c r="B8034" t="s">
        <v>1461</v>
      </c>
      <c r="C8034" t="s">
        <v>309</v>
      </c>
      <c r="D8034" t="s">
        <v>21</v>
      </c>
      <c r="E8034">
        <v>98026</v>
      </c>
      <c r="F8034" t="s">
        <v>23</v>
      </c>
      <c r="G8034" t="s">
        <v>23</v>
      </c>
      <c r="H8034" t="s">
        <v>24</v>
      </c>
      <c r="I8034" t="s">
        <v>24</v>
      </c>
      <c r="J8034" t="s">
        <v>25</v>
      </c>
      <c r="K8034" s="1">
        <v>43152</v>
      </c>
      <c r="L8034" t="s">
        <v>26</v>
      </c>
      <c r="N8034" t="s">
        <v>24</v>
      </c>
    </row>
    <row r="8035" spans="1:14" x14ac:dyDescent="0.25">
      <c r="A8035" t="s">
        <v>10590</v>
      </c>
      <c r="B8035" t="s">
        <v>2211</v>
      </c>
      <c r="C8035" t="s">
        <v>782</v>
      </c>
      <c r="D8035" t="s">
        <v>21</v>
      </c>
      <c r="E8035">
        <v>98043</v>
      </c>
      <c r="F8035" t="s">
        <v>23</v>
      </c>
      <c r="G8035" t="s">
        <v>23</v>
      </c>
      <c r="H8035" t="s">
        <v>24</v>
      </c>
      <c r="I8035" t="s">
        <v>24</v>
      </c>
      <c r="J8035" t="s">
        <v>25</v>
      </c>
      <c r="K8035" s="1">
        <v>43152</v>
      </c>
      <c r="L8035" t="s">
        <v>26</v>
      </c>
      <c r="N8035" t="s">
        <v>24</v>
      </c>
    </row>
    <row r="8036" spans="1:14" x14ac:dyDescent="0.25">
      <c r="A8036" t="s">
        <v>10591</v>
      </c>
      <c r="B8036" t="s">
        <v>2731</v>
      </c>
      <c r="C8036" t="s">
        <v>218</v>
      </c>
      <c r="D8036" t="s">
        <v>21</v>
      </c>
      <c r="E8036">
        <v>98391</v>
      </c>
      <c r="F8036" t="s">
        <v>22</v>
      </c>
      <c r="G8036" t="s">
        <v>23</v>
      </c>
      <c r="H8036" t="s">
        <v>24</v>
      </c>
      <c r="I8036" t="s">
        <v>24</v>
      </c>
      <c r="J8036" t="s">
        <v>25</v>
      </c>
      <c r="K8036" s="1">
        <v>43151</v>
      </c>
      <c r="L8036" t="s">
        <v>26</v>
      </c>
      <c r="N8036" t="s">
        <v>24</v>
      </c>
    </row>
    <row r="8037" spans="1:14" x14ac:dyDescent="0.25">
      <c r="A8037" t="s">
        <v>3111</v>
      </c>
      <c r="B8037" t="s">
        <v>3112</v>
      </c>
      <c r="C8037" t="s">
        <v>3048</v>
      </c>
      <c r="D8037" t="s">
        <v>21</v>
      </c>
      <c r="E8037">
        <v>98040</v>
      </c>
      <c r="F8037" t="s">
        <v>22</v>
      </c>
      <c r="G8037" t="s">
        <v>23</v>
      </c>
      <c r="H8037" t="s">
        <v>24</v>
      </c>
      <c r="I8037" t="s">
        <v>24</v>
      </c>
      <c r="J8037" t="s">
        <v>25</v>
      </c>
      <c r="K8037" s="1">
        <v>43151</v>
      </c>
      <c r="L8037" t="s">
        <v>26</v>
      </c>
      <c r="N8037" t="s">
        <v>24</v>
      </c>
    </row>
    <row r="8038" spans="1:14" x14ac:dyDescent="0.25">
      <c r="A8038" t="s">
        <v>6853</v>
      </c>
      <c r="B8038" t="s">
        <v>6854</v>
      </c>
      <c r="C8038" t="s">
        <v>218</v>
      </c>
      <c r="D8038" t="s">
        <v>21</v>
      </c>
      <c r="E8038">
        <v>98391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43151</v>
      </c>
      <c r="L8038" t="s">
        <v>26</v>
      </c>
      <c r="N8038" t="s">
        <v>24</v>
      </c>
    </row>
    <row r="8039" spans="1:14" x14ac:dyDescent="0.25">
      <c r="A8039" t="s">
        <v>4503</v>
      </c>
      <c r="B8039" t="s">
        <v>4504</v>
      </c>
      <c r="C8039" t="s">
        <v>578</v>
      </c>
      <c r="D8039" t="s">
        <v>21</v>
      </c>
      <c r="E8039">
        <v>98321</v>
      </c>
      <c r="F8039" t="s">
        <v>22</v>
      </c>
      <c r="G8039" t="s">
        <v>23</v>
      </c>
      <c r="H8039" t="s">
        <v>24</v>
      </c>
      <c r="I8039" t="s">
        <v>24</v>
      </c>
      <c r="J8039" t="s">
        <v>25</v>
      </c>
      <c r="K8039" s="1">
        <v>43151</v>
      </c>
      <c r="L8039" t="s">
        <v>26</v>
      </c>
      <c r="N8039" t="s">
        <v>24</v>
      </c>
    </row>
    <row r="8040" spans="1:14" x14ac:dyDescent="0.25">
      <c r="A8040" t="s">
        <v>2398</v>
      </c>
      <c r="B8040" t="s">
        <v>2399</v>
      </c>
      <c r="C8040" t="s">
        <v>907</v>
      </c>
      <c r="D8040" t="s">
        <v>21</v>
      </c>
      <c r="E8040">
        <v>98221</v>
      </c>
      <c r="F8040" t="s">
        <v>23</v>
      </c>
      <c r="G8040" t="s">
        <v>23</v>
      </c>
      <c r="H8040" t="s">
        <v>24</v>
      </c>
      <c r="I8040" t="s">
        <v>24</v>
      </c>
      <c r="J8040" t="s">
        <v>25</v>
      </c>
      <c r="K8040" s="1">
        <v>43151</v>
      </c>
      <c r="L8040" t="s">
        <v>26</v>
      </c>
      <c r="N8040" t="s">
        <v>24</v>
      </c>
    </row>
    <row r="8041" spans="1:14" x14ac:dyDescent="0.25">
      <c r="A8041" t="s">
        <v>2400</v>
      </c>
      <c r="B8041" t="s">
        <v>2401</v>
      </c>
      <c r="C8041" t="s">
        <v>657</v>
      </c>
      <c r="D8041" t="s">
        <v>21</v>
      </c>
      <c r="E8041">
        <v>98277</v>
      </c>
      <c r="F8041" t="s">
        <v>23</v>
      </c>
      <c r="G8041" t="s">
        <v>23</v>
      </c>
      <c r="H8041" t="s">
        <v>24</v>
      </c>
      <c r="I8041" t="s">
        <v>24</v>
      </c>
      <c r="J8041" t="s">
        <v>25</v>
      </c>
      <c r="K8041" s="1">
        <v>43151</v>
      </c>
      <c r="L8041" t="s">
        <v>26</v>
      </c>
      <c r="N8041" t="s">
        <v>24</v>
      </c>
    </row>
    <row r="8042" spans="1:14" x14ac:dyDescent="0.25">
      <c r="A8042" t="s">
        <v>3209</v>
      </c>
      <c r="B8042" t="s">
        <v>3210</v>
      </c>
      <c r="C8042" t="s">
        <v>101</v>
      </c>
      <c r="D8042" t="s">
        <v>21</v>
      </c>
      <c r="E8042">
        <v>98284</v>
      </c>
      <c r="F8042" t="s">
        <v>23</v>
      </c>
      <c r="G8042" t="s">
        <v>23</v>
      </c>
      <c r="H8042" t="s">
        <v>24</v>
      </c>
      <c r="I8042" t="s">
        <v>24</v>
      </c>
      <c r="J8042" t="s">
        <v>25</v>
      </c>
      <c r="K8042" s="1">
        <v>43151</v>
      </c>
      <c r="L8042" t="s">
        <v>26</v>
      </c>
      <c r="N8042" t="s">
        <v>24</v>
      </c>
    </row>
    <row r="8043" spans="1:14" x14ac:dyDescent="0.25">
      <c r="A8043" t="s">
        <v>4508</v>
      </c>
      <c r="B8043" t="s">
        <v>4509</v>
      </c>
      <c r="C8043" t="s">
        <v>578</v>
      </c>
      <c r="D8043" t="s">
        <v>21</v>
      </c>
      <c r="E8043">
        <v>98321</v>
      </c>
      <c r="F8043" t="s">
        <v>22</v>
      </c>
      <c r="G8043" t="s">
        <v>23</v>
      </c>
      <c r="H8043" t="s">
        <v>24</v>
      </c>
      <c r="I8043" t="s">
        <v>24</v>
      </c>
      <c r="J8043" t="s">
        <v>25</v>
      </c>
      <c r="K8043" s="1">
        <v>43151</v>
      </c>
      <c r="L8043" t="s">
        <v>26</v>
      </c>
      <c r="N8043" t="s">
        <v>24</v>
      </c>
    </row>
    <row r="8044" spans="1:14" x14ac:dyDescent="0.25">
      <c r="A8044" t="s">
        <v>10592</v>
      </c>
      <c r="B8044" t="s">
        <v>9619</v>
      </c>
      <c r="C8044" t="s">
        <v>101</v>
      </c>
      <c r="D8044" t="s">
        <v>21</v>
      </c>
      <c r="E8044">
        <v>98284</v>
      </c>
      <c r="F8044" t="s">
        <v>23</v>
      </c>
      <c r="G8044" t="s">
        <v>23</v>
      </c>
      <c r="H8044" t="s">
        <v>24</v>
      </c>
      <c r="I8044" t="s">
        <v>24</v>
      </c>
      <c r="J8044" t="s">
        <v>25</v>
      </c>
      <c r="K8044" s="1">
        <v>43151</v>
      </c>
      <c r="L8044" t="s">
        <v>26</v>
      </c>
      <c r="N8044" t="s">
        <v>24</v>
      </c>
    </row>
    <row r="8045" spans="1:14" x14ac:dyDescent="0.25">
      <c r="A8045" t="s">
        <v>1407</v>
      </c>
      <c r="B8045" t="s">
        <v>1408</v>
      </c>
      <c r="C8045" t="s">
        <v>151</v>
      </c>
      <c r="D8045" t="s">
        <v>21</v>
      </c>
      <c r="E8045">
        <v>98499</v>
      </c>
      <c r="F8045" t="s">
        <v>23</v>
      </c>
      <c r="G8045" t="s">
        <v>23</v>
      </c>
      <c r="H8045" t="s">
        <v>24</v>
      </c>
      <c r="I8045" t="s">
        <v>24</v>
      </c>
      <c r="J8045" t="s">
        <v>25</v>
      </c>
      <c r="K8045" s="1">
        <v>43151</v>
      </c>
      <c r="L8045" t="s">
        <v>26</v>
      </c>
      <c r="N8045" t="s">
        <v>24</v>
      </c>
    </row>
    <row r="8046" spans="1:14" x14ac:dyDescent="0.25">
      <c r="A8046" t="s">
        <v>1411</v>
      </c>
      <c r="B8046" t="s">
        <v>1408</v>
      </c>
      <c r="C8046" t="s">
        <v>151</v>
      </c>
      <c r="D8046" t="s">
        <v>21</v>
      </c>
      <c r="E8046">
        <v>98499</v>
      </c>
      <c r="F8046" t="s">
        <v>23</v>
      </c>
      <c r="G8046" t="s">
        <v>23</v>
      </c>
      <c r="H8046" t="s">
        <v>24</v>
      </c>
      <c r="I8046" t="s">
        <v>24</v>
      </c>
      <c r="J8046" t="s">
        <v>25</v>
      </c>
      <c r="K8046" s="1">
        <v>43151</v>
      </c>
      <c r="L8046" t="s">
        <v>26</v>
      </c>
      <c r="N8046" t="s">
        <v>24</v>
      </c>
    </row>
    <row r="8047" spans="1:14" x14ac:dyDescent="0.25">
      <c r="A8047" t="s">
        <v>4655</v>
      </c>
      <c r="B8047" t="s">
        <v>4656</v>
      </c>
      <c r="C8047" t="s">
        <v>3862</v>
      </c>
      <c r="D8047" t="s">
        <v>21</v>
      </c>
      <c r="E8047">
        <v>98022</v>
      </c>
      <c r="F8047" t="s">
        <v>22</v>
      </c>
      <c r="G8047" t="s">
        <v>23</v>
      </c>
      <c r="H8047" t="s">
        <v>24</v>
      </c>
      <c r="I8047" t="s">
        <v>24</v>
      </c>
      <c r="J8047" t="s">
        <v>25</v>
      </c>
      <c r="K8047" s="1">
        <v>43151</v>
      </c>
      <c r="L8047" t="s">
        <v>26</v>
      </c>
      <c r="N8047" t="s">
        <v>24</v>
      </c>
    </row>
    <row r="8048" spans="1:14" x14ac:dyDescent="0.25">
      <c r="A8048" t="s">
        <v>5411</v>
      </c>
      <c r="B8048" t="s">
        <v>5412</v>
      </c>
      <c r="C8048" t="s">
        <v>578</v>
      </c>
      <c r="D8048" t="s">
        <v>21</v>
      </c>
      <c r="E8048">
        <v>98321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43151</v>
      </c>
      <c r="L8048" t="s">
        <v>26</v>
      </c>
      <c r="N8048" t="s">
        <v>24</v>
      </c>
    </row>
    <row r="8049" spans="1:14" x14ac:dyDescent="0.25">
      <c r="A8049" t="s">
        <v>6878</v>
      </c>
      <c r="B8049" t="s">
        <v>6879</v>
      </c>
      <c r="C8049" t="s">
        <v>218</v>
      </c>
      <c r="D8049" t="s">
        <v>21</v>
      </c>
      <c r="E8049">
        <v>98321</v>
      </c>
      <c r="F8049" t="s">
        <v>22</v>
      </c>
      <c r="G8049" t="s">
        <v>23</v>
      </c>
      <c r="H8049" t="s">
        <v>24</v>
      </c>
      <c r="I8049" t="s">
        <v>24</v>
      </c>
      <c r="J8049" t="s">
        <v>25</v>
      </c>
      <c r="K8049" s="1">
        <v>43151</v>
      </c>
      <c r="L8049" t="s">
        <v>26</v>
      </c>
      <c r="N8049" t="s">
        <v>24</v>
      </c>
    </row>
    <row r="8050" spans="1:14" x14ac:dyDescent="0.25">
      <c r="A8050" t="s">
        <v>6618</v>
      </c>
      <c r="B8050" t="s">
        <v>6619</v>
      </c>
      <c r="C8050" t="s">
        <v>2089</v>
      </c>
      <c r="D8050" t="s">
        <v>21</v>
      </c>
      <c r="E8050">
        <v>98338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43151</v>
      </c>
      <c r="L8050" t="s">
        <v>26</v>
      </c>
      <c r="N8050" t="s">
        <v>24</v>
      </c>
    </row>
    <row r="8051" spans="1:14" x14ac:dyDescent="0.25">
      <c r="A8051" t="s">
        <v>1454</v>
      </c>
      <c r="B8051" t="s">
        <v>1455</v>
      </c>
      <c r="C8051" t="s">
        <v>236</v>
      </c>
      <c r="D8051" t="s">
        <v>21</v>
      </c>
      <c r="E8051">
        <v>98403</v>
      </c>
      <c r="F8051" t="s">
        <v>23</v>
      </c>
      <c r="G8051" t="s">
        <v>23</v>
      </c>
      <c r="H8051" t="s">
        <v>24</v>
      </c>
      <c r="I8051" t="s">
        <v>24</v>
      </c>
      <c r="J8051" t="s">
        <v>25</v>
      </c>
      <c r="K8051" s="1">
        <v>43151</v>
      </c>
      <c r="L8051" t="s">
        <v>26</v>
      </c>
      <c r="N8051" t="s">
        <v>24</v>
      </c>
    </row>
    <row r="8052" spans="1:14" x14ac:dyDescent="0.25">
      <c r="A8052" t="s">
        <v>4522</v>
      </c>
      <c r="B8052" t="s">
        <v>4523</v>
      </c>
      <c r="C8052" t="s">
        <v>578</v>
      </c>
      <c r="D8052" t="s">
        <v>21</v>
      </c>
      <c r="E8052">
        <v>98321</v>
      </c>
      <c r="F8052" t="s">
        <v>22</v>
      </c>
      <c r="G8052" t="s">
        <v>23</v>
      </c>
      <c r="H8052" t="s">
        <v>24</v>
      </c>
      <c r="I8052" t="s">
        <v>24</v>
      </c>
      <c r="J8052" t="s">
        <v>25</v>
      </c>
      <c r="K8052" s="1">
        <v>43151</v>
      </c>
      <c r="L8052" t="s">
        <v>26</v>
      </c>
      <c r="N8052" t="s">
        <v>24</v>
      </c>
    </row>
    <row r="8053" spans="1:14" x14ac:dyDescent="0.25">
      <c r="A8053" t="s">
        <v>6954</v>
      </c>
      <c r="B8053" t="s">
        <v>6955</v>
      </c>
      <c r="C8053" t="s">
        <v>236</v>
      </c>
      <c r="D8053" t="s">
        <v>21</v>
      </c>
      <c r="E8053">
        <v>98409</v>
      </c>
      <c r="F8053" t="s">
        <v>23</v>
      </c>
      <c r="G8053" t="s">
        <v>23</v>
      </c>
      <c r="H8053" t="s">
        <v>24</v>
      </c>
      <c r="I8053" t="s">
        <v>24</v>
      </c>
      <c r="J8053" t="s">
        <v>25</v>
      </c>
      <c r="K8053" s="1">
        <v>43151</v>
      </c>
      <c r="L8053" t="s">
        <v>26</v>
      </c>
      <c r="N8053" t="s">
        <v>24</v>
      </c>
    </row>
    <row r="8054" spans="1:14" x14ac:dyDescent="0.25">
      <c r="A8054" t="s">
        <v>2407</v>
      </c>
      <c r="B8054" t="s">
        <v>2408</v>
      </c>
      <c r="C8054" t="s">
        <v>657</v>
      </c>
      <c r="D8054" t="s">
        <v>21</v>
      </c>
      <c r="E8054">
        <v>98277</v>
      </c>
      <c r="F8054" t="s">
        <v>23</v>
      </c>
      <c r="G8054" t="s">
        <v>23</v>
      </c>
      <c r="H8054" t="s">
        <v>24</v>
      </c>
      <c r="I8054" t="s">
        <v>24</v>
      </c>
      <c r="J8054" t="s">
        <v>25</v>
      </c>
      <c r="K8054" s="1">
        <v>43151</v>
      </c>
      <c r="L8054" t="s">
        <v>26</v>
      </c>
      <c r="N8054" t="s">
        <v>24</v>
      </c>
    </row>
    <row r="8055" spans="1:14" x14ac:dyDescent="0.25">
      <c r="A8055" t="s">
        <v>10593</v>
      </c>
      <c r="B8055" t="s">
        <v>6867</v>
      </c>
      <c r="C8055" t="s">
        <v>218</v>
      </c>
      <c r="D8055" t="s">
        <v>21</v>
      </c>
      <c r="E8055">
        <v>98391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43151</v>
      </c>
      <c r="L8055" t="s">
        <v>26</v>
      </c>
      <c r="N8055" t="s">
        <v>24</v>
      </c>
    </row>
    <row r="8056" spans="1:14" x14ac:dyDescent="0.25">
      <c r="A8056" t="s">
        <v>4407</v>
      </c>
      <c r="B8056" t="s">
        <v>4676</v>
      </c>
      <c r="C8056" t="s">
        <v>3862</v>
      </c>
      <c r="D8056" t="s">
        <v>21</v>
      </c>
      <c r="E8056">
        <v>98022</v>
      </c>
      <c r="F8056" t="s">
        <v>22</v>
      </c>
      <c r="G8056" t="s">
        <v>23</v>
      </c>
      <c r="H8056" t="s">
        <v>24</v>
      </c>
      <c r="I8056" t="s">
        <v>24</v>
      </c>
      <c r="J8056" t="s">
        <v>25</v>
      </c>
      <c r="K8056" s="1">
        <v>43151</v>
      </c>
      <c r="L8056" t="s">
        <v>26</v>
      </c>
      <c r="N8056" t="s">
        <v>24</v>
      </c>
    </row>
    <row r="8057" spans="1:14" x14ac:dyDescent="0.25">
      <c r="A8057" t="s">
        <v>2312</v>
      </c>
      <c r="B8057" t="s">
        <v>2313</v>
      </c>
      <c r="C8057" t="s">
        <v>1018</v>
      </c>
      <c r="D8057" t="s">
        <v>21</v>
      </c>
      <c r="E8057">
        <v>98531</v>
      </c>
      <c r="F8057" t="s">
        <v>23</v>
      </c>
      <c r="G8057" t="s">
        <v>23</v>
      </c>
      <c r="H8057" t="s">
        <v>24</v>
      </c>
      <c r="I8057" t="s">
        <v>24</v>
      </c>
      <c r="J8057" t="s">
        <v>25</v>
      </c>
      <c r="K8057" s="1">
        <v>43148</v>
      </c>
      <c r="L8057" t="s">
        <v>26</v>
      </c>
      <c r="N8057" t="s">
        <v>24</v>
      </c>
    </row>
    <row r="8058" spans="1:14" x14ac:dyDescent="0.25">
      <c r="A8058" t="s">
        <v>2332</v>
      </c>
      <c r="B8058" t="s">
        <v>2333</v>
      </c>
      <c r="C8058" t="s">
        <v>1018</v>
      </c>
      <c r="D8058" t="s">
        <v>21</v>
      </c>
      <c r="E8058">
        <v>98531</v>
      </c>
      <c r="F8058" t="s">
        <v>23</v>
      </c>
      <c r="G8058" t="s">
        <v>23</v>
      </c>
      <c r="H8058" t="s">
        <v>24</v>
      </c>
      <c r="I8058" t="s">
        <v>24</v>
      </c>
      <c r="J8058" t="s">
        <v>25</v>
      </c>
      <c r="K8058" s="1">
        <v>43148</v>
      </c>
      <c r="L8058" t="s">
        <v>26</v>
      </c>
      <c r="N8058" t="s">
        <v>24</v>
      </c>
    </row>
    <row r="8059" spans="1:14" x14ac:dyDescent="0.25">
      <c r="A8059" t="s">
        <v>6899</v>
      </c>
      <c r="B8059" t="s">
        <v>6900</v>
      </c>
      <c r="C8059" t="s">
        <v>492</v>
      </c>
      <c r="D8059" t="s">
        <v>21</v>
      </c>
      <c r="E8059">
        <v>98503</v>
      </c>
      <c r="F8059" t="s">
        <v>23</v>
      </c>
      <c r="G8059" t="s">
        <v>23</v>
      </c>
      <c r="H8059" t="s">
        <v>24</v>
      </c>
      <c r="I8059" t="s">
        <v>24</v>
      </c>
      <c r="J8059" t="s">
        <v>25</v>
      </c>
      <c r="K8059" s="1">
        <v>43147</v>
      </c>
      <c r="L8059" t="s">
        <v>26</v>
      </c>
      <c r="N8059" t="s">
        <v>24</v>
      </c>
    </row>
    <row r="8060" spans="1:14" x14ac:dyDescent="0.25">
      <c r="A8060" t="s">
        <v>2344</v>
      </c>
      <c r="B8060" t="s">
        <v>2345</v>
      </c>
      <c r="C8060" t="s">
        <v>286</v>
      </c>
      <c r="D8060" t="s">
        <v>21</v>
      </c>
      <c r="E8060">
        <v>98501</v>
      </c>
      <c r="F8060" t="s">
        <v>23</v>
      </c>
      <c r="G8060" t="s">
        <v>23</v>
      </c>
      <c r="H8060" t="s">
        <v>24</v>
      </c>
      <c r="I8060" t="s">
        <v>24</v>
      </c>
      <c r="J8060" t="s">
        <v>25</v>
      </c>
      <c r="K8060" s="1">
        <v>43147</v>
      </c>
      <c r="L8060" t="s">
        <v>26</v>
      </c>
      <c r="N8060" t="s">
        <v>24</v>
      </c>
    </row>
    <row r="8061" spans="1:14" x14ac:dyDescent="0.25">
      <c r="A8061" t="s">
        <v>4162</v>
      </c>
      <c r="B8061" t="s">
        <v>4163</v>
      </c>
      <c r="C8061" t="s">
        <v>361</v>
      </c>
      <c r="D8061" t="s">
        <v>21</v>
      </c>
      <c r="E8061">
        <v>98250</v>
      </c>
      <c r="F8061" t="s">
        <v>22</v>
      </c>
      <c r="G8061" t="s">
        <v>23</v>
      </c>
      <c r="H8061" t="s">
        <v>24</v>
      </c>
      <c r="I8061" t="s">
        <v>24</v>
      </c>
      <c r="J8061" t="s">
        <v>25</v>
      </c>
      <c r="K8061" s="1">
        <v>43147</v>
      </c>
      <c r="L8061" t="s">
        <v>26</v>
      </c>
      <c r="N8061" t="s">
        <v>24</v>
      </c>
    </row>
    <row r="8062" spans="1:14" x14ac:dyDescent="0.25">
      <c r="A8062" t="s">
        <v>6004</v>
      </c>
      <c r="B8062" t="s">
        <v>6005</v>
      </c>
      <c r="C8062" t="s">
        <v>37</v>
      </c>
      <c r="D8062" t="s">
        <v>21</v>
      </c>
      <c r="E8062">
        <v>99336</v>
      </c>
      <c r="F8062" t="s">
        <v>23</v>
      </c>
      <c r="G8062" t="s">
        <v>23</v>
      </c>
      <c r="H8062" t="s">
        <v>24</v>
      </c>
      <c r="I8062" t="s">
        <v>24</v>
      </c>
      <c r="J8062" t="s">
        <v>25</v>
      </c>
      <c r="K8062" s="1">
        <v>43147</v>
      </c>
      <c r="L8062" t="s">
        <v>26</v>
      </c>
      <c r="N8062" t="s">
        <v>24</v>
      </c>
    </row>
    <row r="8063" spans="1:14" x14ac:dyDescent="0.25">
      <c r="A8063" t="s">
        <v>10595</v>
      </c>
      <c r="B8063" t="s">
        <v>10596</v>
      </c>
      <c r="C8063" t="s">
        <v>236</v>
      </c>
      <c r="D8063" t="s">
        <v>21</v>
      </c>
      <c r="E8063">
        <v>98402</v>
      </c>
      <c r="F8063" t="s">
        <v>23</v>
      </c>
      <c r="G8063" t="s">
        <v>23</v>
      </c>
      <c r="H8063" t="s">
        <v>24</v>
      </c>
      <c r="I8063" t="s">
        <v>24</v>
      </c>
      <c r="J8063" t="s">
        <v>25</v>
      </c>
      <c r="K8063" s="1">
        <v>43147</v>
      </c>
      <c r="L8063" t="s">
        <v>26</v>
      </c>
      <c r="N8063" t="s">
        <v>24</v>
      </c>
    </row>
    <row r="8064" spans="1:14" x14ac:dyDescent="0.25">
      <c r="A8064" t="s">
        <v>2350</v>
      </c>
      <c r="B8064" t="s">
        <v>2351</v>
      </c>
      <c r="C8064" t="s">
        <v>286</v>
      </c>
      <c r="D8064" t="s">
        <v>21</v>
      </c>
      <c r="E8064">
        <v>98501</v>
      </c>
      <c r="F8064" t="s">
        <v>23</v>
      </c>
      <c r="G8064" t="s">
        <v>23</v>
      </c>
      <c r="H8064" t="s">
        <v>24</v>
      </c>
      <c r="I8064" t="s">
        <v>24</v>
      </c>
      <c r="J8064" t="s">
        <v>25</v>
      </c>
      <c r="K8064" s="1">
        <v>43147</v>
      </c>
      <c r="L8064" t="s">
        <v>26</v>
      </c>
      <c r="N8064" t="s">
        <v>24</v>
      </c>
    </row>
    <row r="8065" spans="1:14" x14ac:dyDescent="0.25">
      <c r="A8065" t="s">
        <v>2203</v>
      </c>
      <c r="B8065" t="s">
        <v>2204</v>
      </c>
      <c r="C8065" t="s">
        <v>20</v>
      </c>
      <c r="D8065" t="s">
        <v>21</v>
      </c>
      <c r="E8065">
        <v>98168</v>
      </c>
      <c r="F8065" t="s">
        <v>23</v>
      </c>
      <c r="G8065" t="s">
        <v>23</v>
      </c>
      <c r="H8065" t="s">
        <v>24</v>
      </c>
      <c r="I8065" t="s">
        <v>24</v>
      </c>
      <c r="J8065" t="s">
        <v>25</v>
      </c>
      <c r="K8065" s="1">
        <v>43147</v>
      </c>
      <c r="L8065" t="s">
        <v>26</v>
      </c>
      <c r="N8065" t="s">
        <v>24</v>
      </c>
    </row>
    <row r="8066" spans="1:14" x14ac:dyDescent="0.25">
      <c r="A8066" t="s">
        <v>359</v>
      </c>
      <c r="B8066" t="s">
        <v>360</v>
      </c>
      <c r="C8066" t="s">
        <v>361</v>
      </c>
      <c r="D8066" t="s">
        <v>21</v>
      </c>
      <c r="E8066">
        <v>98250</v>
      </c>
      <c r="F8066" t="s">
        <v>22</v>
      </c>
      <c r="G8066" t="s">
        <v>23</v>
      </c>
      <c r="H8066" t="s">
        <v>24</v>
      </c>
      <c r="I8066" t="s">
        <v>24</v>
      </c>
      <c r="J8066" t="s">
        <v>25</v>
      </c>
      <c r="K8066" s="1">
        <v>43147</v>
      </c>
      <c r="L8066" t="s">
        <v>26</v>
      </c>
      <c r="N8066" t="s">
        <v>24</v>
      </c>
    </row>
    <row r="8067" spans="1:14" x14ac:dyDescent="0.25">
      <c r="A8067" t="s">
        <v>4554</v>
      </c>
      <c r="B8067" t="s">
        <v>4555</v>
      </c>
      <c r="C8067" t="s">
        <v>20</v>
      </c>
      <c r="D8067" t="s">
        <v>21</v>
      </c>
      <c r="E8067">
        <v>98107</v>
      </c>
      <c r="F8067" t="s">
        <v>22</v>
      </c>
      <c r="G8067" t="s">
        <v>23</v>
      </c>
      <c r="H8067" t="s">
        <v>24</v>
      </c>
      <c r="I8067" t="s">
        <v>24</v>
      </c>
      <c r="J8067" t="s">
        <v>25</v>
      </c>
      <c r="K8067" s="1">
        <v>43147</v>
      </c>
      <c r="L8067" t="s">
        <v>26</v>
      </c>
      <c r="N8067" t="s">
        <v>24</v>
      </c>
    </row>
    <row r="8068" spans="1:14" x14ac:dyDescent="0.25">
      <c r="A8068" t="s">
        <v>364</v>
      </c>
      <c r="B8068" t="s">
        <v>365</v>
      </c>
      <c r="C8068" t="s">
        <v>361</v>
      </c>
      <c r="D8068" t="s">
        <v>21</v>
      </c>
      <c r="E8068">
        <v>98250</v>
      </c>
      <c r="F8068" t="s">
        <v>22</v>
      </c>
      <c r="G8068" t="s">
        <v>23</v>
      </c>
      <c r="H8068" t="s">
        <v>24</v>
      </c>
      <c r="I8068" t="s">
        <v>24</v>
      </c>
      <c r="J8068" t="s">
        <v>25</v>
      </c>
      <c r="K8068" s="1">
        <v>43147</v>
      </c>
      <c r="L8068" t="s">
        <v>26</v>
      </c>
      <c r="N8068" t="s">
        <v>24</v>
      </c>
    </row>
    <row r="8069" spans="1:14" x14ac:dyDescent="0.25">
      <c r="A8069" t="s">
        <v>4173</v>
      </c>
      <c r="B8069" t="s">
        <v>4174</v>
      </c>
      <c r="C8069" t="s">
        <v>361</v>
      </c>
      <c r="D8069" t="s">
        <v>21</v>
      </c>
      <c r="E8069">
        <v>98250</v>
      </c>
      <c r="F8069" t="s">
        <v>22</v>
      </c>
      <c r="G8069" t="s">
        <v>23</v>
      </c>
      <c r="H8069" t="s">
        <v>24</v>
      </c>
      <c r="I8069" t="s">
        <v>24</v>
      </c>
      <c r="J8069" t="s">
        <v>25</v>
      </c>
      <c r="K8069" s="1">
        <v>43147</v>
      </c>
      <c r="L8069" t="s">
        <v>26</v>
      </c>
      <c r="N8069" t="s">
        <v>24</v>
      </c>
    </row>
    <row r="8070" spans="1:14" x14ac:dyDescent="0.25">
      <c r="A8070" t="s">
        <v>10597</v>
      </c>
      <c r="B8070" t="s">
        <v>2716</v>
      </c>
      <c r="C8070" t="s">
        <v>361</v>
      </c>
      <c r="D8070" t="s">
        <v>21</v>
      </c>
      <c r="E8070">
        <v>98250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43147</v>
      </c>
      <c r="L8070" t="s">
        <v>26</v>
      </c>
      <c r="N8070" t="s">
        <v>24</v>
      </c>
    </row>
    <row r="8071" spans="1:14" x14ac:dyDescent="0.25">
      <c r="A8071" t="s">
        <v>1369</v>
      </c>
      <c r="B8071" t="s">
        <v>4186</v>
      </c>
      <c r="C8071" t="s">
        <v>361</v>
      </c>
      <c r="D8071" t="s">
        <v>21</v>
      </c>
      <c r="E8071">
        <v>98250</v>
      </c>
      <c r="F8071" t="s">
        <v>22</v>
      </c>
      <c r="G8071" t="s">
        <v>23</v>
      </c>
      <c r="H8071" t="s">
        <v>24</v>
      </c>
      <c r="I8071" t="s">
        <v>24</v>
      </c>
      <c r="J8071" t="s">
        <v>25</v>
      </c>
      <c r="K8071" s="1">
        <v>43147</v>
      </c>
      <c r="L8071" t="s">
        <v>26</v>
      </c>
      <c r="N8071" t="s">
        <v>24</v>
      </c>
    </row>
    <row r="8072" spans="1:14" x14ac:dyDescent="0.25">
      <c r="A8072" t="s">
        <v>10598</v>
      </c>
      <c r="B8072" t="s">
        <v>1654</v>
      </c>
      <c r="C8072" t="s">
        <v>286</v>
      </c>
      <c r="D8072" t="s">
        <v>21</v>
      </c>
      <c r="E8072">
        <v>98503</v>
      </c>
      <c r="F8072" t="s">
        <v>23</v>
      </c>
      <c r="G8072" t="s">
        <v>23</v>
      </c>
      <c r="H8072" t="s">
        <v>24</v>
      </c>
      <c r="I8072" t="s">
        <v>24</v>
      </c>
      <c r="J8072" t="s">
        <v>25</v>
      </c>
      <c r="K8072" s="1">
        <v>43147</v>
      </c>
      <c r="L8072" t="s">
        <v>26</v>
      </c>
      <c r="N8072" t="s">
        <v>24</v>
      </c>
    </row>
    <row r="8073" spans="1:14" x14ac:dyDescent="0.25">
      <c r="A8073" t="s">
        <v>556</v>
      </c>
      <c r="B8073" t="s">
        <v>3010</v>
      </c>
      <c r="C8073" t="s">
        <v>20</v>
      </c>
      <c r="D8073" t="s">
        <v>21</v>
      </c>
      <c r="E8073">
        <v>98199</v>
      </c>
      <c r="F8073" t="s">
        <v>22</v>
      </c>
      <c r="G8073" t="s">
        <v>23</v>
      </c>
      <c r="H8073" t="s">
        <v>24</v>
      </c>
      <c r="I8073" t="s">
        <v>24</v>
      </c>
      <c r="J8073" t="s">
        <v>25</v>
      </c>
      <c r="K8073" s="1">
        <v>43147</v>
      </c>
      <c r="L8073" t="s">
        <v>26</v>
      </c>
      <c r="N8073" t="s">
        <v>24</v>
      </c>
    </row>
    <row r="8074" spans="1:14" x14ac:dyDescent="0.25">
      <c r="A8074" t="s">
        <v>2140</v>
      </c>
      <c r="B8074" t="s">
        <v>2141</v>
      </c>
      <c r="C8074" t="s">
        <v>20</v>
      </c>
      <c r="D8074" t="s">
        <v>21</v>
      </c>
      <c r="E8074">
        <v>98107</v>
      </c>
      <c r="F8074" t="s">
        <v>22</v>
      </c>
      <c r="G8074" t="s">
        <v>23</v>
      </c>
      <c r="H8074" t="s">
        <v>24</v>
      </c>
      <c r="I8074" t="s">
        <v>24</v>
      </c>
      <c r="J8074" t="s">
        <v>25</v>
      </c>
      <c r="K8074" s="1">
        <v>43146</v>
      </c>
      <c r="L8074" t="s">
        <v>26</v>
      </c>
      <c r="N8074" t="s">
        <v>24</v>
      </c>
    </row>
    <row r="8075" spans="1:14" x14ac:dyDescent="0.25">
      <c r="A8075" t="s">
        <v>10599</v>
      </c>
      <c r="B8075" t="s">
        <v>10600</v>
      </c>
      <c r="C8075" t="s">
        <v>20</v>
      </c>
      <c r="D8075" t="s">
        <v>21</v>
      </c>
      <c r="E8075">
        <v>98101</v>
      </c>
      <c r="F8075" t="s">
        <v>22</v>
      </c>
      <c r="G8075" t="s">
        <v>23</v>
      </c>
      <c r="H8075" t="s">
        <v>24</v>
      </c>
      <c r="I8075" t="s">
        <v>24</v>
      </c>
      <c r="J8075" t="s">
        <v>25</v>
      </c>
      <c r="K8075" s="1">
        <v>43146</v>
      </c>
      <c r="L8075" t="s">
        <v>26</v>
      </c>
      <c r="N8075" t="s">
        <v>24</v>
      </c>
    </row>
    <row r="8076" spans="1:14" x14ac:dyDescent="0.25">
      <c r="A8076" t="s">
        <v>111</v>
      </c>
      <c r="B8076" t="s">
        <v>9773</v>
      </c>
      <c r="C8076" t="s">
        <v>1566</v>
      </c>
      <c r="D8076" t="s">
        <v>21</v>
      </c>
      <c r="E8076">
        <v>98520</v>
      </c>
      <c r="F8076" t="s">
        <v>22</v>
      </c>
      <c r="G8076" t="s">
        <v>23</v>
      </c>
      <c r="H8076" t="s">
        <v>24</v>
      </c>
      <c r="I8076" t="s">
        <v>24</v>
      </c>
      <c r="J8076" t="s">
        <v>25</v>
      </c>
      <c r="K8076" s="1">
        <v>43146</v>
      </c>
      <c r="L8076" t="s">
        <v>26</v>
      </c>
      <c r="N8076" t="s">
        <v>24</v>
      </c>
    </row>
    <row r="8077" spans="1:14" x14ac:dyDescent="0.25">
      <c r="A8077" t="s">
        <v>569</v>
      </c>
      <c r="B8077" t="s">
        <v>5449</v>
      </c>
      <c r="C8077" t="s">
        <v>20</v>
      </c>
      <c r="D8077" t="s">
        <v>21</v>
      </c>
      <c r="E8077">
        <v>98103</v>
      </c>
      <c r="F8077" t="s">
        <v>22</v>
      </c>
      <c r="G8077" t="s">
        <v>23</v>
      </c>
      <c r="H8077" t="s">
        <v>24</v>
      </c>
      <c r="I8077" t="s">
        <v>24</v>
      </c>
      <c r="J8077" t="s">
        <v>25</v>
      </c>
      <c r="K8077" s="1">
        <v>43146</v>
      </c>
      <c r="L8077" t="s">
        <v>26</v>
      </c>
      <c r="N8077" t="s">
        <v>24</v>
      </c>
    </row>
    <row r="8078" spans="1:14" x14ac:dyDescent="0.25">
      <c r="A8078" t="s">
        <v>5996</v>
      </c>
      <c r="B8078" t="s">
        <v>5997</v>
      </c>
      <c r="C8078" t="s">
        <v>37</v>
      </c>
      <c r="D8078" t="s">
        <v>21</v>
      </c>
      <c r="E8078">
        <v>99336</v>
      </c>
      <c r="F8078" t="s">
        <v>23</v>
      </c>
      <c r="G8078" t="s">
        <v>23</v>
      </c>
      <c r="H8078" t="s">
        <v>24</v>
      </c>
      <c r="I8078" t="s">
        <v>24</v>
      </c>
      <c r="J8078" t="s">
        <v>25</v>
      </c>
      <c r="K8078" s="1">
        <v>43146</v>
      </c>
      <c r="L8078" t="s">
        <v>26</v>
      </c>
      <c r="N8078" t="s">
        <v>24</v>
      </c>
    </row>
    <row r="8079" spans="1:14" x14ac:dyDescent="0.25">
      <c r="A8079" t="s">
        <v>5998</v>
      </c>
      <c r="B8079" t="s">
        <v>5999</v>
      </c>
      <c r="C8079" t="s">
        <v>37</v>
      </c>
      <c r="D8079" t="s">
        <v>21</v>
      </c>
      <c r="E8079">
        <v>99337</v>
      </c>
      <c r="F8079" t="s">
        <v>23</v>
      </c>
      <c r="G8079" t="s">
        <v>23</v>
      </c>
      <c r="H8079" t="s">
        <v>24</v>
      </c>
      <c r="I8079" t="s">
        <v>24</v>
      </c>
      <c r="J8079" t="s">
        <v>25</v>
      </c>
      <c r="K8079" s="1">
        <v>43146</v>
      </c>
      <c r="L8079" t="s">
        <v>26</v>
      </c>
      <c r="N8079" t="s">
        <v>24</v>
      </c>
    </row>
    <row r="8080" spans="1:14" x14ac:dyDescent="0.25">
      <c r="A8080" t="s">
        <v>9807</v>
      </c>
      <c r="B8080" t="s">
        <v>9808</v>
      </c>
      <c r="C8080" t="s">
        <v>9809</v>
      </c>
      <c r="D8080" t="s">
        <v>21</v>
      </c>
      <c r="E8080">
        <v>98557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43146</v>
      </c>
      <c r="L8080" t="s">
        <v>26</v>
      </c>
      <c r="N8080" t="s">
        <v>24</v>
      </c>
    </row>
    <row r="8081" spans="1:14" x14ac:dyDescent="0.25">
      <c r="A8081" t="s">
        <v>1759</v>
      </c>
      <c r="B8081" t="s">
        <v>1760</v>
      </c>
      <c r="C8081" t="s">
        <v>1566</v>
      </c>
      <c r="D8081" t="s">
        <v>21</v>
      </c>
      <c r="E8081">
        <v>98520</v>
      </c>
      <c r="F8081" t="s">
        <v>22</v>
      </c>
      <c r="G8081" t="s">
        <v>23</v>
      </c>
      <c r="H8081" t="s">
        <v>24</v>
      </c>
      <c r="I8081" t="s">
        <v>24</v>
      </c>
      <c r="J8081" t="s">
        <v>25</v>
      </c>
      <c r="K8081" s="1">
        <v>43146</v>
      </c>
      <c r="L8081" t="s">
        <v>26</v>
      </c>
      <c r="N8081" t="s">
        <v>24</v>
      </c>
    </row>
    <row r="8082" spans="1:14" x14ac:dyDescent="0.25">
      <c r="A8082" t="s">
        <v>8347</v>
      </c>
      <c r="B8082" t="s">
        <v>8348</v>
      </c>
      <c r="C8082" t="s">
        <v>548</v>
      </c>
      <c r="D8082" t="s">
        <v>21</v>
      </c>
      <c r="E8082">
        <v>98584</v>
      </c>
      <c r="F8082" t="s">
        <v>22</v>
      </c>
      <c r="G8082" t="s">
        <v>23</v>
      </c>
      <c r="H8082" t="s">
        <v>24</v>
      </c>
      <c r="I8082" t="s">
        <v>24</v>
      </c>
      <c r="J8082" t="s">
        <v>25</v>
      </c>
      <c r="K8082" s="1">
        <v>43146</v>
      </c>
      <c r="L8082" t="s">
        <v>26</v>
      </c>
      <c r="N8082" t="s">
        <v>24</v>
      </c>
    </row>
    <row r="8083" spans="1:14" x14ac:dyDescent="0.25">
      <c r="A8083" t="s">
        <v>4599</v>
      </c>
      <c r="B8083" t="s">
        <v>4600</v>
      </c>
      <c r="C8083" t="s">
        <v>132</v>
      </c>
      <c r="D8083" t="s">
        <v>21</v>
      </c>
      <c r="E8083">
        <v>99301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43145</v>
      </c>
      <c r="L8083" t="s">
        <v>26</v>
      </c>
      <c r="N8083" t="s">
        <v>24</v>
      </c>
    </row>
    <row r="8084" spans="1:14" x14ac:dyDescent="0.25">
      <c r="A8084" t="s">
        <v>6196</v>
      </c>
      <c r="B8084" t="s">
        <v>6197</v>
      </c>
      <c r="C8084" t="s">
        <v>215</v>
      </c>
      <c r="D8084" t="s">
        <v>21</v>
      </c>
      <c r="E8084">
        <v>98023</v>
      </c>
      <c r="F8084" t="s">
        <v>22</v>
      </c>
      <c r="G8084" t="s">
        <v>23</v>
      </c>
      <c r="H8084" t="s">
        <v>24</v>
      </c>
      <c r="I8084" t="s">
        <v>24</v>
      </c>
      <c r="J8084" t="s">
        <v>25</v>
      </c>
      <c r="K8084" s="1">
        <v>43145</v>
      </c>
      <c r="L8084" t="s">
        <v>26</v>
      </c>
      <c r="N8084" t="s">
        <v>24</v>
      </c>
    </row>
    <row r="8085" spans="1:14" x14ac:dyDescent="0.25">
      <c r="A8085" t="s">
        <v>662</v>
      </c>
      <c r="B8085" t="s">
        <v>4426</v>
      </c>
      <c r="C8085" t="s">
        <v>215</v>
      </c>
      <c r="D8085" t="s">
        <v>21</v>
      </c>
      <c r="E8085">
        <v>98023</v>
      </c>
      <c r="F8085" t="s">
        <v>22</v>
      </c>
      <c r="G8085" t="s">
        <v>23</v>
      </c>
      <c r="H8085" t="s">
        <v>24</v>
      </c>
      <c r="I8085" t="s">
        <v>24</v>
      </c>
      <c r="J8085" t="s">
        <v>25</v>
      </c>
      <c r="K8085" s="1">
        <v>43145</v>
      </c>
      <c r="L8085" t="s">
        <v>26</v>
      </c>
      <c r="N8085" t="s">
        <v>24</v>
      </c>
    </row>
    <row r="8086" spans="1:14" x14ac:dyDescent="0.25">
      <c r="A8086" t="s">
        <v>1599</v>
      </c>
      <c r="B8086" t="s">
        <v>1600</v>
      </c>
      <c r="C8086" t="s">
        <v>20</v>
      </c>
      <c r="D8086" t="s">
        <v>21</v>
      </c>
      <c r="E8086">
        <v>98121</v>
      </c>
      <c r="F8086" t="s">
        <v>23</v>
      </c>
      <c r="G8086" t="s">
        <v>23</v>
      </c>
      <c r="H8086" t="s">
        <v>24</v>
      </c>
      <c r="I8086" t="s">
        <v>24</v>
      </c>
      <c r="J8086" t="s">
        <v>25</v>
      </c>
      <c r="K8086" s="1">
        <v>43145</v>
      </c>
      <c r="L8086" t="s">
        <v>26</v>
      </c>
      <c r="N8086" t="s">
        <v>24</v>
      </c>
    </row>
    <row r="8087" spans="1:14" x14ac:dyDescent="0.25">
      <c r="A8087" t="s">
        <v>1776</v>
      </c>
      <c r="B8087" t="s">
        <v>1777</v>
      </c>
      <c r="C8087" t="s">
        <v>224</v>
      </c>
      <c r="D8087" t="s">
        <v>21</v>
      </c>
      <c r="E8087">
        <v>98133</v>
      </c>
      <c r="F8087" t="s">
        <v>23</v>
      </c>
      <c r="G8087" t="s">
        <v>23</v>
      </c>
      <c r="H8087" t="s">
        <v>24</v>
      </c>
      <c r="I8087" t="s">
        <v>24</v>
      </c>
      <c r="J8087" t="s">
        <v>25</v>
      </c>
      <c r="K8087" s="1">
        <v>43145</v>
      </c>
      <c r="L8087" t="s">
        <v>26</v>
      </c>
      <c r="N8087" t="s">
        <v>24</v>
      </c>
    </row>
    <row r="8088" spans="1:14" x14ac:dyDescent="0.25">
      <c r="A8088" t="s">
        <v>10605</v>
      </c>
      <c r="B8088" t="s">
        <v>10606</v>
      </c>
      <c r="C8088" t="s">
        <v>224</v>
      </c>
      <c r="D8088" t="s">
        <v>21</v>
      </c>
      <c r="E8088">
        <v>98133</v>
      </c>
      <c r="F8088" t="s">
        <v>23</v>
      </c>
      <c r="G8088" t="s">
        <v>23</v>
      </c>
      <c r="H8088" t="s">
        <v>24</v>
      </c>
      <c r="I8088" t="s">
        <v>24</v>
      </c>
      <c r="J8088" t="s">
        <v>25</v>
      </c>
      <c r="K8088" s="1">
        <v>43145</v>
      </c>
      <c r="L8088" t="s">
        <v>26</v>
      </c>
      <c r="N8088" t="s">
        <v>24</v>
      </c>
    </row>
    <row r="8089" spans="1:14" x14ac:dyDescent="0.25">
      <c r="A8089" t="s">
        <v>818</v>
      </c>
      <c r="B8089" t="s">
        <v>6281</v>
      </c>
      <c r="C8089" t="s">
        <v>215</v>
      </c>
      <c r="D8089" t="s">
        <v>21</v>
      </c>
      <c r="E8089">
        <v>98023</v>
      </c>
      <c r="F8089" t="s">
        <v>22</v>
      </c>
      <c r="G8089" t="s">
        <v>23</v>
      </c>
      <c r="H8089" t="s">
        <v>24</v>
      </c>
      <c r="I8089" t="s">
        <v>24</v>
      </c>
      <c r="J8089" t="s">
        <v>25</v>
      </c>
      <c r="K8089" s="1">
        <v>43145</v>
      </c>
      <c r="L8089" t="s">
        <v>26</v>
      </c>
      <c r="N8089" t="s">
        <v>24</v>
      </c>
    </row>
    <row r="8090" spans="1:14" x14ac:dyDescent="0.25">
      <c r="A8090" t="s">
        <v>3591</v>
      </c>
      <c r="B8090" t="s">
        <v>3592</v>
      </c>
      <c r="C8090" t="s">
        <v>37</v>
      </c>
      <c r="D8090" t="s">
        <v>21</v>
      </c>
      <c r="E8090">
        <v>99336</v>
      </c>
      <c r="F8090" t="s">
        <v>22</v>
      </c>
      <c r="G8090" t="s">
        <v>23</v>
      </c>
      <c r="H8090" t="s">
        <v>24</v>
      </c>
      <c r="I8090" t="s">
        <v>24</v>
      </c>
      <c r="J8090" t="s">
        <v>25</v>
      </c>
      <c r="K8090" s="1">
        <v>43145</v>
      </c>
      <c r="L8090" t="s">
        <v>26</v>
      </c>
      <c r="N8090" t="s">
        <v>24</v>
      </c>
    </row>
    <row r="8091" spans="1:14" x14ac:dyDescent="0.25">
      <c r="A8091" t="s">
        <v>823</v>
      </c>
      <c r="B8091" t="s">
        <v>10607</v>
      </c>
      <c r="C8091" t="s">
        <v>56</v>
      </c>
      <c r="D8091" t="s">
        <v>21</v>
      </c>
      <c r="E8091">
        <v>99352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43145</v>
      </c>
      <c r="L8091" t="s">
        <v>26</v>
      </c>
      <c r="N8091" t="s">
        <v>24</v>
      </c>
    </row>
    <row r="8092" spans="1:14" x14ac:dyDescent="0.25">
      <c r="A8092" t="s">
        <v>10608</v>
      </c>
      <c r="B8092" t="s">
        <v>7571</v>
      </c>
      <c r="C8092" t="s">
        <v>142</v>
      </c>
      <c r="D8092" t="s">
        <v>21</v>
      </c>
      <c r="E8092">
        <v>98908</v>
      </c>
      <c r="F8092" t="s">
        <v>22</v>
      </c>
      <c r="G8092" t="s">
        <v>23</v>
      </c>
      <c r="H8092" t="s">
        <v>24</v>
      </c>
      <c r="I8092" t="s">
        <v>24</v>
      </c>
      <c r="J8092" t="s">
        <v>25</v>
      </c>
      <c r="K8092" s="1">
        <v>43145</v>
      </c>
      <c r="L8092" t="s">
        <v>26</v>
      </c>
      <c r="N8092" t="s">
        <v>24</v>
      </c>
    </row>
    <row r="8093" spans="1:14" x14ac:dyDescent="0.25">
      <c r="A8093" t="s">
        <v>537</v>
      </c>
      <c r="B8093" t="s">
        <v>7178</v>
      </c>
      <c r="C8093" t="s">
        <v>539</v>
      </c>
      <c r="D8093" t="s">
        <v>21</v>
      </c>
      <c r="E8093">
        <v>98592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43145</v>
      </c>
      <c r="L8093" t="s">
        <v>26</v>
      </c>
      <c r="N8093" t="s">
        <v>24</v>
      </c>
    </row>
    <row r="8094" spans="1:14" x14ac:dyDescent="0.25">
      <c r="A8094" t="s">
        <v>5028</v>
      </c>
      <c r="B8094" t="s">
        <v>5029</v>
      </c>
      <c r="C8094" t="s">
        <v>56</v>
      </c>
      <c r="D8094" t="s">
        <v>21</v>
      </c>
      <c r="E8094">
        <v>99354</v>
      </c>
      <c r="F8094" t="s">
        <v>22</v>
      </c>
      <c r="G8094" t="s">
        <v>23</v>
      </c>
      <c r="H8094" t="s">
        <v>24</v>
      </c>
      <c r="I8094" t="s">
        <v>24</v>
      </c>
      <c r="J8094" t="s">
        <v>25</v>
      </c>
      <c r="K8094" s="1">
        <v>43145</v>
      </c>
      <c r="L8094" t="s">
        <v>26</v>
      </c>
      <c r="N8094" t="s">
        <v>24</v>
      </c>
    </row>
    <row r="8095" spans="1:14" x14ac:dyDescent="0.25">
      <c r="A8095" t="s">
        <v>10609</v>
      </c>
      <c r="B8095" t="s">
        <v>10610</v>
      </c>
      <c r="C8095" t="s">
        <v>548</v>
      </c>
      <c r="D8095" t="s">
        <v>21</v>
      </c>
      <c r="E8095">
        <v>98584</v>
      </c>
      <c r="F8095" t="s">
        <v>22</v>
      </c>
      <c r="G8095" t="s">
        <v>23</v>
      </c>
      <c r="H8095" t="s">
        <v>24</v>
      </c>
      <c r="I8095" t="s">
        <v>24</v>
      </c>
      <c r="J8095" t="s">
        <v>25</v>
      </c>
      <c r="K8095" s="1">
        <v>43145</v>
      </c>
      <c r="L8095" t="s">
        <v>26</v>
      </c>
      <c r="N8095" t="s">
        <v>24</v>
      </c>
    </row>
    <row r="8096" spans="1:14" x14ac:dyDescent="0.25">
      <c r="A8096" t="s">
        <v>10611</v>
      </c>
      <c r="B8096" t="s">
        <v>10612</v>
      </c>
      <c r="C8096" t="s">
        <v>1566</v>
      </c>
      <c r="D8096" t="s">
        <v>21</v>
      </c>
      <c r="E8096">
        <v>98520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43145</v>
      </c>
      <c r="L8096" t="s">
        <v>26</v>
      </c>
      <c r="N8096" t="s">
        <v>24</v>
      </c>
    </row>
    <row r="8097" spans="1:14" x14ac:dyDescent="0.25">
      <c r="A8097" t="s">
        <v>2546</v>
      </c>
      <c r="B8097" t="s">
        <v>2547</v>
      </c>
      <c r="C8097" t="s">
        <v>20</v>
      </c>
      <c r="D8097" t="s">
        <v>21</v>
      </c>
      <c r="E8097">
        <v>98103</v>
      </c>
      <c r="F8097" t="s">
        <v>23</v>
      </c>
      <c r="G8097" t="s">
        <v>23</v>
      </c>
      <c r="H8097" t="s">
        <v>24</v>
      </c>
      <c r="I8097" t="s">
        <v>24</v>
      </c>
      <c r="J8097" t="s">
        <v>25</v>
      </c>
      <c r="K8097" s="1">
        <v>43145</v>
      </c>
      <c r="L8097" t="s">
        <v>26</v>
      </c>
      <c r="N8097" t="s">
        <v>24</v>
      </c>
    </row>
    <row r="8098" spans="1:14" x14ac:dyDescent="0.25">
      <c r="A8098" t="s">
        <v>6303</v>
      </c>
      <c r="B8098" t="s">
        <v>6304</v>
      </c>
      <c r="C8098" t="s">
        <v>215</v>
      </c>
      <c r="D8098" t="s">
        <v>21</v>
      </c>
      <c r="E8098">
        <v>98023</v>
      </c>
      <c r="F8098" t="s">
        <v>22</v>
      </c>
      <c r="G8098" t="s">
        <v>23</v>
      </c>
      <c r="H8098" t="s">
        <v>24</v>
      </c>
      <c r="I8098" t="s">
        <v>24</v>
      </c>
      <c r="J8098" t="s">
        <v>25</v>
      </c>
      <c r="K8098" s="1">
        <v>43145</v>
      </c>
      <c r="L8098" t="s">
        <v>26</v>
      </c>
      <c r="N8098" t="s">
        <v>24</v>
      </c>
    </row>
    <row r="8099" spans="1:14" x14ac:dyDescent="0.25">
      <c r="A8099" t="s">
        <v>4740</v>
      </c>
      <c r="B8099" t="s">
        <v>4741</v>
      </c>
      <c r="C8099" t="s">
        <v>4714</v>
      </c>
      <c r="D8099" t="s">
        <v>21</v>
      </c>
      <c r="E8099">
        <v>98942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43145</v>
      </c>
      <c r="L8099" t="s">
        <v>26</v>
      </c>
      <c r="N8099" t="s">
        <v>24</v>
      </c>
    </row>
    <row r="8100" spans="1:14" x14ac:dyDescent="0.25">
      <c r="A8100" t="s">
        <v>10613</v>
      </c>
      <c r="B8100" t="s">
        <v>10614</v>
      </c>
      <c r="C8100" t="s">
        <v>20</v>
      </c>
      <c r="D8100" t="s">
        <v>21</v>
      </c>
      <c r="E8100">
        <v>98107</v>
      </c>
      <c r="F8100" t="s">
        <v>23</v>
      </c>
      <c r="G8100" t="s">
        <v>23</v>
      </c>
      <c r="H8100" t="s">
        <v>24</v>
      </c>
      <c r="I8100" t="s">
        <v>24</v>
      </c>
      <c r="J8100" t="s">
        <v>25</v>
      </c>
      <c r="K8100" s="1">
        <v>43145</v>
      </c>
      <c r="L8100" t="s">
        <v>26</v>
      </c>
      <c r="N8100" t="s">
        <v>24</v>
      </c>
    </row>
    <row r="8101" spans="1:14" x14ac:dyDescent="0.25">
      <c r="A8101" t="s">
        <v>1632</v>
      </c>
      <c r="B8101" t="s">
        <v>10615</v>
      </c>
      <c r="C8101" t="s">
        <v>20</v>
      </c>
      <c r="D8101" t="s">
        <v>21</v>
      </c>
      <c r="E8101">
        <v>98121</v>
      </c>
      <c r="F8101" t="s">
        <v>23</v>
      </c>
      <c r="G8101" t="s">
        <v>23</v>
      </c>
      <c r="H8101" t="s">
        <v>24</v>
      </c>
      <c r="I8101" t="s">
        <v>24</v>
      </c>
      <c r="J8101" t="s">
        <v>25</v>
      </c>
      <c r="K8101" s="1">
        <v>43145</v>
      </c>
      <c r="L8101" t="s">
        <v>26</v>
      </c>
      <c r="N8101" t="s">
        <v>24</v>
      </c>
    </row>
    <row r="8102" spans="1:14" x14ac:dyDescent="0.25">
      <c r="A8102" t="s">
        <v>2212</v>
      </c>
      <c r="B8102" t="s">
        <v>2213</v>
      </c>
      <c r="C8102" t="s">
        <v>20</v>
      </c>
      <c r="D8102" t="s">
        <v>21</v>
      </c>
      <c r="E8102">
        <v>98107</v>
      </c>
      <c r="F8102" t="s">
        <v>23</v>
      </c>
      <c r="G8102" t="s">
        <v>23</v>
      </c>
      <c r="H8102" t="s">
        <v>24</v>
      </c>
      <c r="I8102" t="s">
        <v>24</v>
      </c>
      <c r="J8102" t="s">
        <v>25</v>
      </c>
      <c r="K8102" s="1">
        <v>43145</v>
      </c>
      <c r="L8102" t="s">
        <v>26</v>
      </c>
      <c r="N8102" t="s">
        <v>24</v>
      </c>
    </row>
    <row r="8103" spans="1:14" x14ac:dyDescent="0.25">
      <c r="A8103" t="s">
        <v>1753</v>
      </c>
      <c r="B8103" t="s">
        <v>1754</v>
      </c>
      <c r="C8103" t="s">
        <v>20</v>
      </c>
      <c r="D8103" t="s">
        <v>21</v>
      </c>
      <c r="E8103">
        <v>98107</v>
      </c>
      <c r="F8103" t="s">
        <v>23</v>
      </c>
      <c r="G8103" t="s">
        <v>23</v>
      </c>
      <c r="H8103" t="s">
        <v>24</v>
      </c>
      <c r="I8103" t="s">
        <v>24</v>
      </c>
      <c r="J8103" t="s">
        <v>25</v>
      </c>
      <c r="K8103" s="1">
        <v>43145</v>
      </c>
      <c r="L8103" t="s">
        <v>26</v>
      </c>
      <c r="N8103" t="s">
        <v>24</v>
      </c>
    </row>
    <row r="8104" spans="1:14" x14ac:dyDescent="0.25">
      <c r="A8104" t="s">
        <v>6020</v>
      </c>
      <c r="B8104" t="s">
        <v>6021</v>
      </c>
      <c r="C8104" t="s">
        <v>209</v>
      </c>
      <c r="D8104" t="s">
        <v>21</v>
      </c>
      <c r="E8104">
        <v>98042</v>
      </c>
      <c r="F8104" t="s">
        <v>22</v>
      </c>
      <c r="G8104" t="s">
        <v>23</v>
      </c>
      <c r="H8104" t="s">
        <v>24</v>
      </c>
      <c r="I8104" t="s">
        <v>24</v>
      </c>
      <c r="J8104" t="s">
        <v>25</v>
      </c>
      <c r="K8104" s="1">
        <v>43144</v>
      </c>
      <c r="L8104" t="s">
        <v>26</v>
      </c>
      <c r="N8104" t="s">
        <v>24</v>
      </c>
    </row>
    <row r="8105" spans="1:14" x14ac:dyDescent="0.25">
      <c r="A8105" t="s">
        <v>946</v>
      </c>
      <c r="B8105" t="s">
        <v>10616</v>
      </c>
      <c r="C8105" t="s">
        <v>202</v>
      </c>
      <c r="D8105" t="s">
        <v>21</v>
      </c>
      <c r="E8105">
        <v>98038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43144</v>
      </c>
      <c r="L8105" t="s">
        <v>26</v>
      </c>
      <c r="N8105" t="s">
        <v>24</v>
      </c>
    </row>
    <row r="8106" spans="1:14" x14ac:dyDescent="0.25">
      <c r="A8106" t="s">
        <v>10617</v>
      </c>
      <c r="B8106" t="s">
        <v>7034</v>
      </c>
      <c r="C8106" t="s">
        <v>4714</v>
      </c>
      <c r="D8106" t="s">
        <v>21</v>
      </c>
      <c r="E8106">
        <v>98942</v>
      </c>
      <c r="F8106" t="s">
        <v>22</v>
      </c>
      <c r="G8106" t="s">
        <v>23</v>
      </c>
      <c r="H8106" t="s">
        <v>24</v>
      </c>
      <c r="I8106" t="s">
        <v>24</v>
      </c>
      <c r="J8106" t="s">
        <v>25</v>
      </c>
      <c r="K8106" s="1">
        <v>43144</v>
      </c>
      <c r="L8106" t="s">
        <v>26</v>
      </c>
      <c r="N8106" t="s">
        <v>24</v>
      </c>
    </row>
    <row r="8107" spans="1:14" x14ac:dyDescent="0.25">
      <c r="A8107" t="s">
        <v>6022</v>
      </c>
      <c r="B8107" t="s">
        <v>6023</v>
      </c>
      <c r="C8107" t="s">
        <v>209</v>
      </c>
      <c r="D8107" t="s">
        <v>21</v>
      </c>
      <c r="E8107">
        <v>98031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43144</v>
      </c>
      <c r="L8107" t="s">
        <v>26</v>
      </c>
      <c r="N8107" t="s">
        <v>24</v>
      </c>
    </row>
    <row r="8108" spans="1:14" x14ac:dyDescent="0.25">
      <c r="A8108" t="s">
        <v>6024</v>
      </c>
      <c r="B8108" t="s">
        <v>6025</v>
      </c>
      <c r="C8108" t="s">
        <v>209</v>
      </c>
      <c r="D8108" t="s">
        <v>21</v>
      </c>
      <c r="E8108">
        <v>98031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43144</v>
      </c>
      <c r="L8108" t="s">
        <v>26</v>
      </c>
      <c r="N8108" t="s">
        <v>24</v>
      </c>
    </row>
    <row r="8109" spans="1:14" x14ac:dyDescent="0.25">
      <c r="A8109" t="s">
        <v>5048</v>
      </c>
      <c r="B8109" t="s">
        <v>5049</v>
      </c>
      <c r="C8109" t="s">
        <v>209</v>
      </c>
      <c r="D8109" t="s">
        <v>21</v>
      </c>
      <c r="E8109">
        <v>98031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43144</v>
      </c>
      <c r="L8109" t="s">
        <v>26</v>
      </c>
      <c r="N8109" t="s">
        <v>24</v>
      </c>
    </row>
    <row r="8110" spans="1:14" x14ac:dyDescent="0.25">
      <c r="A8110" t="s">
        <v>5768</v>
      </c>
      <c r="B8110" t="s">
        <v>5769</v>
      </c>
      <c r="C8110" t="s">
        <v>529</v>
      </c>
      <c r="D8110" t="s">
        <v>21</v>
      </c>
      <c r="E8110">
        <v>98083</v>
      </c>
      <c r="F8110" t="s">
        <v>23</v>
      </c>
      <c r="G8110" t="s">
        <v>23</v>
      </c>
      <c r="H8110" t="s">
        <v>24</v>
      </c>
      <c r="I8110" t="s">
        <v>24</v>
      </c>
      <c r="J8110" t="s">
        <v>25</v>
      </c>
      <c r="K8110" s="1">
        <v>43144</v>
      </c>
      <c r="L8110" t="s">
        <v>26</v>
      </c>
      <c r="N8110" t="s">
        <v>24</v>
      </c>
    </row>
    <row r="8111" spans="1:14" x14ac:dyDescent="0.25">
      <c r="A8111" t="s">
        <v>10618</v>
      </c>
      <c r="B8111" t="s">
        <v>882</v>
      </c>
      <c r="C8111" t="s">
        <v>202</v>
      </c>
      <c r="D8111" t="s">
        <v>21</v>
      </c>
      <c r="E8111">
        <v>98038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43144</v>
      </c>
      <c r="L8111" t="s">
        <v>26</v>
      </c>
      <c r="N8111" t="s">
        <v>24</v>
      </c>
    </row>
    <row r="8112" spans="1:14" x14ac:dyDescent="0.25">
      <c r="A8112" t="s">
        <v>4500</v>
      </c>
      <c r="B8112" t="s">
        <v>4501</v>
      </c>
      <c r="C8112" t="s">
        <v>209</v>
      </c>
      <c r="D8112" t="s">
        <v>21</v>
      </c>
      <c r="E8112">
        <v>98032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43144</v>
      </c>
      <c r="L8112" t="s">
        <v>26</v>
      </c>
      <c r="N8112" t="s">
        <v>24</v>
      </c>
    </row>
    <row r="8113" spans="1:14" x14ac:dyDescent="0.25">
      <c r="A8113" t="s">
        <v>10619</v>
      </c>
      <c r="B8113" t="s">
        <v>10620</v>
      </c>
      <c r="C8113" t="s">
        <v>4714</v>
      </c>
      <c r="D8113" t="s">
        <v>21</v>
      </c>
      <c r="E8113">
        <v>98942</v>
      </c>
      <c r="F8113" t="s">
        <v>22</v>
      </c>
      <c r="G8113" t="s">
        <v>23</v>
      </c>
      <c r="H8113" t="s">
        <v>24</v>
      </c>
      <c r="I8113" t="s">
        <v>24</v>
      </c>
      <c r="J8113" t="s">
        <v>25</v>
      </c>
      <c r="K8113" s="1">
        <v>43144</v>
      </c>
      <c r="L8113" t="s">
        <v>26</v>
      </c>
      <c r="N8113" t="s">
        <v>24</v>
      </c>
    </row>
    <row r="8114" spans="1:14" x14ac:dyDescent="0.25">
      <c r="A8114" t="s">
        <v>4838</v>
      </c>
      <c r="B8114" t="s">
        <v>4839</v>
      </c>
      <c r="C8114" t="s">
        <v>20</v>
      </c>
      <c r="D8114" t="s">
        <v>21</v>
      </c>
      <c r="E8114">
        <v>98107</v>
      </c>
      <c r="F8114" t="s">
        <v>22</v>
      </c>
      <c r="G8114" t="s">
        <v>23</v>
      </c>
      <c r="H8114" t="s">
        <v>24</v>
      </c>
      <c r="I8114" t="s">
        <v>24</v>
      </c>
      <c r="J8114" t="s">
        <v>25</v>
      </c>
      <c r="K8114" s="1">
        <v>43144</v>
      </c>
      <c r="L8114" t="s">
        <v>26</v>
      </c>
      <c r="N8114" t="s">
        <v>24</v>
      </c>
    </row>
    <row r="8115" spans="1:14" x14ac:dyDescent="0.25">
      <c r="A8115" t="s">
        <v>6554</v>
      </c>
      <c r="B8115" t="s">
        <v>6555</v>
      </c>
      <c r="C8115" t="s">
        <v>142</v>
      </c>
      <c r="D8115" t="s">
        <v>21</v>
      </c>
      <c r="E8115">
        <v>98903</v>
      </c>
      <c r="F8115" t="s">
        <v>22</v>
      </c>
      <c r="G8115" t="s">
        <v>23</v>
      </c>
      <c r="H8115" t="s">
        <v>24</v>
      </c>
      <c r="I8115" t="s">
        <v>24</v>
      </c>
      <c r="J8115" t="s">
        <v>25</v>
      </c>
      <c r="K8115" s="1">
        <v>43144</v>
      </c>
      <c r="L8115" t="s">
        <v>26</v>
      </c>
      <c r="N8115" t="s">
        <v>24</v>
      </c>
    </row>
    <row r="8116" spans="1:14" x14ac:dyDescent="0.25">
      <c r="A8116" t="s">
        <v>2744</v>
      </c>
      <c r="B8116" t="s">
        <v>3416</v>
      </c>
      <c r="C8116" t="s">
        <v>555</v>
      </c>
      <c r="D8116" t="s">
        <v>21</v>
      </c>
      <c r="E8116">
        <v>98052</v>
      </c>
      <c r="F8116" t="s">
        <v>22</v>
      </c>
      <c r="G8116" t="s">
        <v>23</v>
      </c>
      <c r="H8116" t="s">
        <v>24</v>
      </c>
      <c r="I8116" t="s">
        <v>24</v>
      </c>
      <c r="J8116" t="s">
        <v>25</v>
      </c>
      <c r="K8116" s="1">
        <v>43144</v>
      </c>
      <c r="L8116" t="s">
        <v>26</v>
      </c>
      <c r="N8116" t="s">
        <v>24</v>
      </c>
    </row>
    <row r="8117" spans="1:14" x14ac:dyDescent="0.25">
      <c r="A8117" t="s">
        <v>7037</v>
      </c>
      <c r="B8117" t="s">
        <v>7038</v>
      </c>
      <c r="C8117" t="s">
        <v>4714</v>
      </c>
      <c r="D8117" t="s">
        <v>21</v>
      </c>
      <c r="E8117">
        <v>98942</v>
      </c>
      <c r="F8117" t="s">
        <v>22</v>
      </c>
      <c r="G8117" t="s">
        <v>23</v>
      </c>
      <c r="H8117" t="s">
        <v>24</v>
      </c>
      <c r="I8117" t="s">
        <v>24</v>
      </c>
      <c r="J8117" t="s">
        <v>25</v>
      </c>
      <c r="K8117" s="1">
        <v>43144</v>
      </c>
      <c r="L8117" t="s">
        <v>26</v>
      </c>
      <c r="N8117" t="s">
        <v>24</v>
      </c>
    </row>
    <row r="8118" spans="1:14" x14ac:dyDescent="0.25">
      <c r="A8118" t="s">
        <v>5540</v>
      </c>
      <c r="B8118" t="s">
        <v>5541</v>
      </c>
      <c r="C8118" t="s">
        <v>20</v>
      </c>
      <c r="D8118" t="s">
        <v>21</v>
      </c>
      <c r="E8118">
        <v>98117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43144</v>
      </c>
      <c r="L8118" t="s">
        <v>26</v>
      </c>
      <c r="N8118" t="s">
        <v>24</v>
      </c>
    </row>
    <row r="8119" spans="1:14" x14ac:dyDescent="0.25">
      <c r="A8119" t="s">
        <v>5147</v>
      </c>
      <c r="B8119" t="s">
        <v>5148</v>
      </c>
      <c r="C8119" t="s">
        <v>209</v>
      </c>
      <c r="D8119" t="s">
        <v>21</v>
      </c>
      <c r="E8119">
        <v>98032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43144</v>
      </c>
      <c r="L8119" t="s">
        <v>26</v>
      </c>
      <c r="N8119" t="s">
        <v>24</v>
      </c>
    </row>
    <row r="8120" spans="1:14" x14ac:dyDescent="0.25">
      <c r="A8120" t="s">
        <v>10621</v>
      </c>
      <c r="B8120" t="s">
        <v>6003</v>
      </c>
      <c r="C8120" t="s">
        <v>1347</v>
      </c>
      <c r="D8120" t="s">
        <v>21</v>
      </c>
      <c r="E8120">
        <v>98248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43144</v>
      </c>
      <c r="L8120" t="s">
        <v>26</v>
      </c>
      <c r="N8120" t="s">
        <v>24</v>
      </c>
    </row>
    <row r="8121" spans="1:14" x14ac:dyDescent="0.25">
      <c r="A8121" t="s">
        <v>1071</v>
      </c>
      <c r="B8121" t="s">
        <v>1072</v>
      </c>
      <c r="C8121" t="s">
        <v>132</v>
      </c>
      <c r="D8121" t="s">
        <v>21</v>
      </c>
      <c r="E8121">
        <v>99301</v>
      </c>
      <c r="F8121" t="s">
        <v>22</v>
      </c>
      <c r="G8121" t="s">
        <v>23</v>
      </c>
      <c r="H8121" t="s">
        <v>24</v>
      </c>
      <c r="I8121" t="s">
        <v>24</v>
      </c>
      <c r="J8121" t="s">
        <v>25</v>
      </c>
      <c r="K8121" s="1">
        <v>43144</v>
      </c>
      <c r="L8121" t="s">
        <v>26</v>
      </c>
      <c r="N8121" t="s">
        <v>24</v>
      </c>
    </row>
    <row r="8122" spans="1:14" x14ac:dyDescent="0.25">
      <c r="A8122" t="s">
        <v>10622</v>
      </c>
      <c r="B8122" t="s">
        <v>10623</v>
      </c>
      <c r="C8122" t="s">
        <v>209</v>
      </c>
      <c r="D8122" t="s">
        <v>21</v>
      </c>
      <c r="E8122">
        <v>98031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43144</v>
      </c>
      <c r="L8122" t="s">
        <v>26</v>
      </c>
      <c r="N8122" t="s">
        <v>24</v>
      </c>
    </row>
    <row r="8123" spans="1:14" x14ac:dyDescent="0.25">
      <c r="A8123" t="s">
        <v>356</v>
      </c>
      <c r="B8123" t="s">
        <v>4233</v>
      </c>
      <c r="C8123" t="s">
        <v>209</v>
      </c>
      <c r="D8123" t="s">
        <v>21</v>
      </c>
      <c r="E8123">
        <v>98032</v>
      </c>
      <c r="F8123" t="s">
        <v>22</v>
      </c>
      <c r="G8123" t="s">
        <v>23</v>
      </c>
      <c r="H8123" t="s">
        <v>24</v>
      </c>
      <c r="I8123" t="s">
        <v>24</v>
      </c>
      <c r="J8123" t="s">
        <v>25</v>
      </c>
      <c r="K8123" s="1">
        <v>43144</v>
      </c>
      <c r="L8123" t="s">
        <v>26</v>
      </c>
      <c r="N8123" t="s">
        <v>24</v>
      </c>
    </row>
    <row r="8124" spans="1:14" x14ac:dyDescent="0.25">
      <c r="A8124" t="s">
        <v>5723</v>
      </c>
      <c r="B8124" t="s">
        <v>5724</v>
      </c>
      <c r="C8124" t="s">
        <v>202</v>
      </c>
      <c r="D8124" t="s">
        <v>21</v>
      </c>
      <c r="E8124">
        <v>98038</v>
      </c>
      <c r="F8124" t="s">
        <v>22</v>
      </c>
      <c r="G8124" t="s">
        <v>23</v>
      </c>
      <c r="H8124" t="s">
        <v>24</v>
      </c>
      <c r="I8124" t="s">
        <v>24</v>
      </c>
      <c r="J8124" t="s">
        <v>25</v>
      </c>
      <c r="K8124" s="1">
        <v>43144</v>
      </c>
      <c r="L8124" t="s">
        <v>26</v>
      </c>
      <c r="N8124" t="s">
        <v>24</v>
      </c>
    </row>
    <row r="8125" spans="1:14" x14ac:dyDescent="0.25">
      <c r="A8125" t="s">
        <v>5062</v>
      </c>
      <c r="B8125" t="s">
        <v>5063</v>
      </c>
      <c r="C8125" t="s">
        <v>209</v>
      </c>
      <c r="D8125" t="s">
        <v>21</v>
      </c>
      <c r="E8125">
        <v>98030</v>
      </c>
      <c r="F8125" t="s">
        <v>22</v>
      </c>
      <c r="G8125" t="s">
        <v>23</v>
      </c>
      <c r="H8125" t="s">
        <v>24</v>
      </c>
      <c r="I8125" t="s">
        <v>24</v>
      </c>
      <c r="J8125" t="s">
        <v>25</v>
      </c>
      <c r="K8125" s="1">
        <v>43144</v>
      </c>
      <c r="L8125" t="s">
        <v>26</v>
      </c>
      <c r="N8125" t="s">
        <v>24</v>
      </c>
    </row>
    <row r="8126" spans="1:14" x14ac:dyDescent="0.25">
      <c r="A8126" t="s">
        <v>5965</v>
      </c>
      <c r="B8126" t="s">
        <v>5966</v>
      </c>
      <c r="C8126" t="s">
        <v>1101</v>
      </c>
      <c r="D8126" t="s">
        <v>21</v>
      </c>
      <c r="E8126">
        <v>98230</v>
      </c>
      <c r="F8126" t="s">
        <v>23</v>
      </c>
      <c r="G8126" t="s">
        <v>23</v>
      </c>
      <c r="H8126" t="s">
        <v>24</v>
      </c>
      <c r="I8126" t="s">
        <v>24</v>
      </c>
      <c r="J8126" t="s">
        <v>25</v>
      </c>
      <c r="K8126" s="1">
        <v>43144</v>
      </c>
      <c r="L8126" t="s">
        <v>26</v>
      </c>
      <c r="N8126" t="s">
        <v>24</v>
      </c>
    </row>
    <row r="8127" spans="1:14" x14ac:dyDescent="0.25">
      <c r="A8127" t="s">
        <v>10624</v>
      </c>
      <c r="B8127" t="s">
        <v>10625</v>
      </c>
      <c r="C8127" t="s">
        <v>1101</v>
      </c>
      <c r="D8127" t="s">
        <v>21</v>
      </c>
      <c r="E8127">
        <v>98230</v>
      </c>
      <c r="F8127" t="s">
        <v>23</v>
      </c>
      <c r="G8127" t="s">
        <v>23</v>
      </c>
      <c r="H8127" t="s">
        <v>24</v>
      </c>
      <c r="I8127" t="s">
        <v>24</v>
      </c>
      <c r="J8127" t="s">
        <v>25</v>
      </c>
      <c r="K8127" s="1">
        <v>43144</v>
      </c>
      <c r="L8127" t="s">
        <v>26</v>
      </c>
      <c r="N8127" t="s">
        <v>24</v>
      </c>
    </row>
    <row r="8128" spans="1:14" x14ac:dyDescent="0.25">
      <c r="A8128" t="s">
        <v>4712</v>
      </c>
      <c r="B8128" t="s">
        <v>4713</v>
      </c>
      <c r="C8128" t="s">
        <v>4714</v>
      </c>
      <c r="D8128" t="s">
        <v>21</v>
      </c>
      <c r="E8128">
        <v>98942</v>
      </c>
      <c r="F8128" t="s">
        <v>22</v>
      </c>
      <c r="G8128" t="s">
        <v>23</v>
      </c>
      <c r="H8128" t="s">
        <v>24</v>
      </c>
      <c r="I8128" t="s">
        <v>24</v>
      </c>
      <c r="J8128" t="s">
        <v>25</v>
      </c>
      <c r="K8128" s="1">
        <v>43144</v>
      </c>
      <c r="L8128" t="s">
        <v>26</v>
      </c>
      <c r="N8128" t="s">
        <v>24</v>
      </c>
    </row>
    <row r="8129" spans="1:14" x14ac:dyDescent="0.25">
      <c r="A8129" t="s">
        <v>716</v>
      </c>
      <c r="B8129" t="s">
        <v>717</v>
      </c>
      <c r="C8129" t="s">
        <v>209</v>
      </c>
      <c r="D8129" t="s">
        <v>21</v>
      </c>
      <c r="E8129">
        <v>98030</v>
      </c>
      <c r="F8129" t="s">
        <v>22</v>
      </c>
      <c r="G8129" t="s">
        <v>23</v>
      </c>
      <c r="H8129" t="s">
        <v>24</v>
      </c>
      <c r="I8129" t="s">
        <v>24</v>
      </c>
      <c r="J8129" t="s">
        <v>25</v>
      </c>
      <c r="K8129" s="1">
        <v>43144</v>
      </c>
      <c r="L8129" t="s">
        <v>26</v>
      </c>
      <c r="N8129" t="s">
        <v>24</v>
      </c>
    </row>
    <row r="8130" spans="1:14" x14ac:dyDescent="0.25">
      <c r="A8130" t="s">
        <v>5156</v>
      </c>
      <c r="B8130" t="s">
        <v>5157</v>
      </c>
      <c r="C8130" t="s">
        <v>209</v>
      </c>
      <c r="D8130" t="s">
        <v>21</v>
      </c>
      <c r="E8130">
        <v>98032</v>
      </c>
      <c r="F8130" t="s">
        <v>22</v>
      </c>
      <c r="G8130" t="s">
        <v>23</v>
      </c>
      <c r="H8130" t="s">
        <v>24</v>
      </c>
      <c r="I8130" t="s">
        <v>24</v>
      </c>
      <c r="J8130" t="s">
        <v>25</v>
      </c>
      <c r="K8130" s="1">
        <v>43144</v>
      </c>
      <c r="L8130" t="s">
        <v>26</v>
      </c>
      <c r="N8130" t="s">
        <v>24</v>
      </c>
    </row>
    <row r="8131" spans="1:14" x14ac:dyDescent="0.25">
      <c r="A8131" t="s">
        <v>10626</v>
      </c>
      <c r="B8131" t="s">
        <v>10627</v>
      </c>
      <c r="C8131" t="s">
        <v>227</v>
      </c>
      <c r="D8131" t="s">
        <v>21</v>
      </c>
      <c r="E8131">
        <v>98226</v>
      </c>
      <c r="F8131" t="s">
        <v>23</v>
      </c>
      <c r="G8131" t="s">
        <v>23</v>
      </c>
      <c r="H8131" t="s">
        <v>24</v>
      </c>
      <c r="I8131" t="s">
        <v>24</v>
      </c>
      <c r="J8131" t="s">
        <v>25</v>
      </c>
      <c r="K8131" s="1">
        <v>43144</v>
      </c>
      <c r="L8131" t="s">
        <v>26</v>
      </c>
      <c r="N8131" t="s">
        <v>24</v>
      </c>
    </row>
    <row r="8132" spans="1:14" x14ac:dyDescent="0.25">
      <c r="A8132" t="s">
        <v>6737</v>
      </c>
      <c r="B8132" t="s">
        <v>6738</v>
      </c>
      <c r="C8132" t="s">
        <v>377</v>
      </c>
      <c r="D8132" t="s">
        <v>21</v>
      </c>
      <c r="E8132">
        <v>98027</v>
      </c>
      <c r="F8132" t="s">
        <v>23</v>
      </c>
      <c r="G8132" t="s">
        <v>23</v>
      </c>
      <c r="H8132" t="s">
        <v>24</v>
      </c>
      <c r="I8132" t="s">
        <v>24</v>
      </c>
      <c r="J8132" t="s">
        <v>25</v>
      </c>
      <c r="K8132" s="1">
        <v>43144</v>
      </c>
      <c r="L8132" t="s">
        <v>26</v>
      </c>
      <c r="N8132" t="s">
        <v>24</v>
      </c>
    </row>
    <row r="8133" spans="1:14" x14ac:dyDescent="0.25">
      <c r="A8133" t="s">
        <v>6552</v>
      </c>
      <c r="B8133" t="s">
        <v>10628</v>
      </c>
      <c r="C8133" t="s">
        <v>548</v>
      </c>
      <c r="D8133" t="s">
        <v>21</v>
      </c>
      <c r="E8133">
        <v>98584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43144</v>
      </c>
      <c r="L8133" t="s">
        <v>26</v>
      </c>
      <c r="N8133" t="s">
        <v>24</v>
      </c>
    </row>
    <row r="8134" spans="1:14" x14ac:dyDescent="0.25">
      <c r="A8134" t="s">
        <v>6414</v>
      </c>
      <c r="B8134" t="s">
        <v>6415</v>
      </c>
      <c r="C8134" t="s">
        <v>1023</v>
      </c>
      <c r="D8134" t="s">
        <v>21</v>
      </c>
      <c r="E8134">
        <v>98541</v>
      </c>
      <c r="F8134" t="s">
        <v>22</v>
      </c>
      <c r="G8134" t="s">
        <v>23</v>
      </c>
      <c r="H8134" t="s">
        <v>24</v>
      </c>
      <c r="I8134" t="s">
        <v>24</v>
      </c>
      <c r="J8134" t="s">
        <v>25</v>
      </c>
      <c r="K8134" s="1">
        <v>43144</v>
      </c>
      <c r="L8134" t="s">
        <v>26</v>
      </c>
      <c r="N8134" t="s">
        <v>24</v>
      </c>
    </row>
    <row r="8135" spans="1:14" x14ac:dyDescent="0.25">
      <c r="A8135" t="s">
        <v>7064</v>
      </c>
      <c r="B8135" t="s">
        <v>7065</v>
      </c>
      <c r="C8135" t="s">
        <v>4714</v>
      </c>
      <c r="D8135" t="s">
        <v>21</v>
      </c>
      <c r="E8135">
        <v>98942</v>
      </c>
      <c r="F8135" t="s">
        <v>22</v>
      </c>
      <c r="G8135" t="s">
        <v>23</v>
      </c>
      <c r="H8135" t="s">
        <v>24</v>
      </c>
      <c r="I8135" t="s">
        <v>24</v>
      </c>
      <c r="J8135" t="s">
        <v>25</v>
      </c>
      <c r="K8135" s="1">
        <v>43144</v>
      </c>
      <c r="L8135" t="s">
        <v>26</v>
      </c>
      <c r="N8135" t="s">
        <v>24</v>
      </c>
    </row>
    <row r="8136" spans="1:14" x14ac:dyDescent="0.25">
      <c r="A8136" t="s">
        <v>6049</v>
      </c>
      <c r="B8136" t="s">
        <v>6050</v>
      </c>
      <c r="C8136" t="s">
        <v>209</v>
      </c>
      <c r="D8136" t="s">
        <v>21</v>
      </c>
      <c r="E8136">
        <v>98032</v>
      </c>
      <c r="F8136" t="s">
        <v>22</v>
      </c>
      <c r="G8136" t="s">
        <v>23</v>
      </c>
      <c r="H8136" t="s">
        <v>24</v>
      </c>
      <c r="I8136" t="s">
        <v>24</v>
      </c>
      <c r="J8136" t="s">
        <v>25</v>
      </c>
      <c r="K8136" s="1">
        <v>43144</v>
      </c>
      <c r="L8136" t="s">
        <v>26</v>
      </c>
      <c r="N8136" t="s">
        <v>24</v>
      </c>
    </row>
    <row r="8137" spans="1:14" x14ac:dyDescent="0.25">
      <c r="A8137" t="s">
        <v>7066</v>
      </c>
      <c r="B8137" t="s">
        <v>7067</v>
      </c>
      <c r="C8137" t="s">
        <v>4714</v>
      </c>
      <c r="D8137" t="s">
        <v>21</v>
      </c>
      <c r="E8137">
        <v>98942</v>
      </c>
      <c r="F8137" t="s">
        <v>22</v>
      </c>
      <c r="G8137" t="s">
        <v>23</v>
      </c>
      <c r="H8137" t="s">
        <v>24</v>
      </c>
      <c r="I8137" t="s">
        <v>24</v>
      </c>
      <c r="J8137" t="s">
        <v>25</v>
      </c>
      <c r="K8137" s="1">
        <v>43144</v>
      </c>
      <c r="L8137" t="s">
        <v>26</v>
      </c>
      <c r="N8137" t="s">
        <v>24</v>
      </c>
    </row>
    <row r="8138" spans="1:14" x14ac:dyDescent="0.25">
      <c r="A8138" t="s">
        <v>5853</v>
      </c>
      <c r="B8138" t="s">
        <v>5854</v>
      </c>
      <c r="C8138" t="s">
        <v>3835</v>
      </c>
      <c r="D8138" t="s">
        <v>21</v>
      </c>
      <c r="E8138">
        <v>98045</v>
      </c>
      <c r="F8138" t="s">
        <v>23</v>
      </c>
      <c r="G8138" t="s">
        <v>23</v>
      </c>
      <c r="H8138" t="s">
        <v>24</v>
      </c>
      <c r="I8138" t="s">
        <v>24</v>
      </c>
      <c r="J8138" t="s">
        <v>25</v>
      </c>
      <c r="K8138" s="1">
        <v>43144</v>
      </c>
      <c r="L8138" t="s">
        <v>26</v>
      </c>
      <c r="N8138" t="s">
        <v>24</v>
      </c>
    </row>
    <row r="8139" spans="1:14" x14ac:dyDescent="0.25">
      <c r="A8139" t="s">
        <v>6053</v>
      </c>
      <c r="B8139" t="s">
        <v>6054</v>
      </c>
      <c r="C8139" t="s">
        <v>209</v>
      </c>
      <c r="D8139" t="s">
        <v>21</v>
      </c>
      <c r="E8139">
        <v>98031</v>
      </c>
      <c r="F8139" t="s">
        <v>22</v>
      </c>
      <c r="G8139" t="s">
        <v>23</v>
      </c>
      <c r="H8139" t="s">
        <v>24</v>
      </c>
      <c r="I8139" t="s">
        <v>24</v>
      </c>
      <c r="J8139" t="s">
        <v>25</v>
      </c>
      <c r="K8139" s="1">
        <v>43144</v>
      </c>
      <c r="L8139" t="s">
        <v>26</v>
      </c>
      <c r="N8139" t="s">
        <v>24</v>
      </c>
    </row>
    <row r="8140" spans="1:14" x14ac:dyDescent="0.25">
      <c r="A8140" t="s">
        <v>10629</v>
      </c>
      <c r="B8140" t="s">
        <v>10630</v>
      </c>
      <c r="C8140" t="s">
        <v>209</v>
      </c>
      <c r="D8140" t="s">
        <v>21</v>
      </c>
      <c r="E8140">
        <v>98032</v>
      </c>
      <c r="F8140" t="s">
        <v>22</v>
      </c>
      <c r="G8140" t="s">
        <v>23</v>
      </c>
      <c r="H8140" t="s">
        <v>24</v>
      </c>
      <c r="I8140" t="s">
        <v>24</v>
      </c>
      <c r="J8140" t="s">
        <v>25</v>
      </c>
      <c r="K8140" s="1">
        <v>43144</v>
      </c>
      <c r="L8140" t="s">
        <v>26</v>
      </c>
      <c r="N8140" t="s">
        <v>24</v>
      </c>
    </row>
    <row r="8141" spans="1:14" x14ac:dyDescent="0.25">
      <c r="A8141" t="s">
        <v>5855</v>
      </c>
      <c r="B8141" t="s">
        <v>5856</v>
      </c>
      <c r="C8141" t="s">
        <v>3835</v>
      </c>
      <c r="D8141" t="s">
        <v>21</v>
      </c>
      <c r="E8141">
        <v>98045</v>
      </c>
      <c r="F8141" t="s">
        <v>23</v>
      </c>
      <c r="G8141" t="s">
        <v>23</v>
      </c>
      <c r="H8141" t="s">
        <v>24</v>
      </c>
      <c r="I8141" t="s">
        <v>24</v>
      </c>
      <c r="J8141" t="s">
        <v>25</v>
      </c>
      <c r="K8141" s="1">
        <v>43144</v>
      </c>
      <c r="L8141" t="s">
        <v>26</v>
      </c>
      <c r="N8141" t="s">
        <v>24</v>
      </c>
    </row>
    <row r="8142" spans="1:14" x14ac:dyDescent="0.25">
      <c r="A8142" t="s">
        <v>10631</v>
      </c>
      <c r="B8142" t="s">
        <v>8346</v>
      </c>
      <c r="C8142" t="s">
        <v>548</v>
      </c>
      <c r="D8142" t="s">
        <v>21</v>
      </c>
      <c r="E8142">
        <v>98584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43144</v>
      </c>
      <c r="L8142" t="s">
        <v>26</v>
      </c>
      <c r="N8142" t="s">
        <v>24</v>
      </c>
    </row>
    <row r="8143" spans="1:14" x14ac:dyDescent="0.25">
      <c r="A8143" t="s">
        <v>6912</v>
      </c>
      <c r="B8143" t="s">
        <v>6913</v>
      </c>
      <c r="C8143" t="s">
        <v>236</v>
      </c>
      <c r="D8143" t="s">
        <v>21</v>
      </c>
      <c r="E8143">
        <v>98409</v>
      </c>
      <c r="F8143" t="s">
        <v>23</v>
      </c>
      <c r="G8143" t="s">
        <v>23</v>
      </c>
      <c r="H8143" t="s">
        <v>24</v>
      </c>
      <c r="I8143" t="s">
        <v>24</v>
      </c>
      <c r="J8143" t="s">
        <v>25</v>
      </c>
      <c r="K8143" s="1">
        <v>43143</v>
      </c>
      <c r="L8143" t="s">
        <v>26</v>
      </c>
      <c r="N8143" t="s">
        <v>24</v>
      </c>
    </row>
    <row r="8144" spans="1:14" x14ac:dyDescent="0.25">
      <c r="A8144" t="s">
        <v>10632</v>
      </c>
      <c r="B8144" t="s">
        <v>10633</v>
      </c>
      <c r="C8144" t="s">
        <v>37</v>
      </c>
      <c r="D8144" t="s">
        <v>21</v>
      </c>
      <c r="E8144">
        <v>99336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43143</v>
      </c>
      <c r="L8144" t="s">
        <v>26</v>
      </c>
      <c r="N8144" t="s">
        <v>24</v>
      </c>
    </row>
    <row r="8145" spans="1:14" x14ac:dyDescent="0.25">
      <c r="A8145" t="s">
        <v>4701</v>
      </c>
      <c r="B8145" t="s">
        <v>4702</v>
      </c>
      <c r="C8145" t="s">
        <v>246</v>
      </c>
      <c r="D8145" t="s">
        <v>21</v>
      </c>
      <c r="E8145">
        <v>98312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43143</v>
      </c>
      <c r="L8145" t="s">
        <v>26</v>
      </c>
      <c r="N8145" t="s">
        <v>24</v>
      </c>
    </row>
    <row r="8146" spans="1:14" x14ac:dyDescent="0.25">
      <c r="A8146" t="s">
        <v>3672</v>
      </c>
      <c r="B8146" t="s">
        <v>3673</v>
      </c>
      <c r="C8146" t="s">
        <v>37</v>
      </c>
      <c r="D8146" t="s">
        <v>21</v>
      </c>
      <c r="E8146">
        <v>99336</v>
      </c>
      <c r="F8146" t="s">
        <v>22</v>
      </c>
      <c r="G8146" t="s">
        <v>23</v>
      </c>
      <c r="H8146" t="s">
        <v>24</v>
      </c>
      <c r="I8146" t="s">
        <v>24</v>
      </c>
      <c r="J8146" t="s">
        <v>25</v>
      </c>
      <c r="K8146" s="1">
        <v>43143</v>
      </c>
      <c r="L8146" t="s">
        <v>26</v>
      </c>
      <c r="N8146" t="s">
        <v>24</v>
      </c>
    </row>
    <row r="8147" spans="1:14" x14ac:dyDescent="0.25">
      <c r="A8147">
        <v>76</v>
      </c>
      <c r="B8147" t="s">
        <v>10634</v>
      </c>
      <c r="C8147" t="s">
        <v>934</v>
      </c>
      <c r="D8147" t="s">
        <v>21</v>
      </c>
      <c r="E8147">
        <v>99344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43143</v>
      </c>
      <c r="L8147" t="s">
        <v>26</v>
      </c>
      <c r="N8147" t="s">
        <v>24</v>
      </c>
    </row>
    <row r="8148" spans="1:14" x14ac:dyDescent="0.25">
      <c r="A8148" t="s">
        <v>5818</v>
      </c>
      <c r="B8148" t="s">
        <v>5819</v>
      </c>
      <c r="C8148" t="s">
        <v>236</v>
      </c>
      <c r="D8148" t="s">
        <v>21</v>
      </c>
      <c r="E8148">
        <v>98444</v>
      </c>
      <c r="F8148" t="s">
        <v>23</v>
      </c>
      <c r="G8148" t="s">
        <v>23</v>
      </c>
      <c r="H8148" t="s">
        <v>24</v>
      </c>
      <c r="I8148" t="s">
        <v>24</v>
      </c>
      <c r="J8148" t="s">
        <v>25</v>
      </c>
      <c r="K8148" s="1">
        <v>43143</v>
      </c>
      <c r="L8148" t="s">
        <v>26</v>
      </c>
      <c r="N8148" t="s">
        <v>24</v>
      </c>
    </row>
    <row r="8149" spans="1:14" x14ac:dyDescent="0.25">
      <c r="A8149" t="s">
        <v>10635</v>
      </c>
      <c r="B8149" t="s">
        <v>1445</v>
      </c>
      <c r="C8149" t="s">
        <v>236</v>
      </c>
      <c r="D8149" t="s">
        <v>21</v>
      </c>
      <c r="E8149">
        <v>98404</v>
      </c>
      <c r="F8149" t="s">
        <v>23</v>
      </c>
      <c r="G8149" t="s">
        <v>23</v>
      </c>
      <c r="H8149" t="s">
        <v>24</v>
      </c>
      <c r="I8149" t="s">
        <v>24</v>
      </c>
      <c r="J8149" t="s">
        <v>25</v>
      </c>
      <c r="K8149" s="1">
        <v>43143</v>
      </c>
      <c r="L8149" t="s">
        <v>26</v>
      </c>
      <c r="N8149" t="s">
        <v>24</v>
      </c>
    </row>
    <row r="8150" spans="1:14" x14ac:dyDescent="0.25">
      <c r="A8150" t="s">
        <v>3455</v>
      </c>
      <c r="B8150" t="s">
        <v>3456</v>
      </c>
      <c r="C8150" t="s">
        <v>934</v>
      </c>
      <c r="D8150" t="s">
        <v>21</v>
      </c>
      <c r="E8150">
        <v>99344</v>
      </c>
      <c r="F8150" t="s">
        <v>22</v>
      </c>
      <c r="G8150" t="s">
        <v>23</v>
      </c>
      <c r="H8150" t="s">
        <v>24</v>
      </c>
      <c r="I8150" t="s">
        <v>24</v>
      </c>
      <c r="J8150" t="s">
        <v>25</v>
      </c>
      <c r="K8150" s="1">
        <v>43143</v>
      </c>
      <c r="L8150" t="s">
        <v>26</v>
      </c>
      <c r="N8150" t="s">
        <v>24</v>
      </c>
    </row>
    <row r="8151" spans="1:14" x14ac:dyDescent="0.25">
      <c r="A8151" t="s">
        <v>2201</v>
      </c>
      <c r="B8151" t="s">
        <v>6037</v>
      </c>
      <c r="C8151" t="s">
        <v>132</v>
      </c>
      <c r="D8151" t="s">
        <v>21</v>
      </c>
      <c r="E8151">
        <v>99301</v>
      </c>
      <c r="F8151" t="s">
        <v>23</v>
      </c>
      <c r="G8151" t="s">
        <v>23</v>
      </c>
      <c r="H8151" t="s">
        <v>24</v>
      </c>
      <c r="I8151" t="s">
        <v>24</v>
      </c>
      <c r="J8151" t="s">
        <v>25</v>
      </c>
      <c r="K8151" s="1">
        <v>43143</v>
      </c>
      <c r="L8151" t="s">
        <v>26</v>
      </c>
      <c r="N8151" t="s">
        <v>24</v>
      </c>
    </row>
    <row r="8152" spans="1:14" x14ac:dyDescent="0.25">
      <c r="A8152" t="s">
        <v>5095</v>
      </c>
      <c r="B8152" t="s">
        <v>5096</v>
      </c>
      <c r="C8152" t="s">
        <v>37</v>
      </c>
      <c r="D8152" t="s">
        <v>21</v>
      </c>
      <c r="E8152">
        <v>99336</v>
      </c>
      <c r="F8152" t="s">
        <v>22</v>
      </c>
      <c r="G8152" t="s">
        <v>23</v>
      </c>
      <c r="H8152" t="s">
        <v>24</v>
      </c>
      <c r="I8152" t="s">
        <v>24</v>
      </c>
      <c r="J8152" t="s">
        <v>25</v>
      </c>
      <c r="K8152" s="1">
        <v>43143</v>
      </c>
      <c r="L8152" t="s">
        <v>26</v>
      </c>
      <c r="N8152" t="s">
        <v>24</v>
      </c>
    </row>
    <row r="8153" spans="1:14" x14ac:dyDescent="0.25">
      <c r="A8153" t="s">
        <v>5071</v>
      </c>
      <c r="B8153" t="s">
        <v>5072</v>
      </c>
      <c r="C8153" t="s">
        <v>266</v>
      </c>
      <c r="D8153" t="s">
        <v>21</v>
      </c>
      <c r="E8153">
        <v>98002</v>
      </c>
      <c r="F8153" t="s">
        <v>22</v>
      </c>
      <c r="G8153" t="s">
        <v>23</v>
      </c>
      <c r="H8153" t="s">
        <v>24</v>
      </c>
      <c r="I8153" t="s">
        <v>24</v>
      </c>
      <c r="J8153" t="s">
        <v>25</v>
      </c>
      <c r="K8153" s="1">
        <v>43143</v>
      </c>
      <c r="L8153" t="s">
        <v>26</v>
      </c>
      <c r="N8153" t="s">
        <v>24</v>
      </c>
    </row>
    <row r="8154" spans="1:14" x14ac:dyDescent="0.25">
      <c r="A8154" t="s">
        <v>6903</v>
      </c>
      <c r="B8154" t="s">
        <v>6904</v>
      </c>
      <c r="C8154" t="s">
        <v>236</v>
      </c>
      <c r="D8154" t="s">
        <v>21</v>
      </c>
      <c r="E8154">
        <v>98406</v>
      </c>
      <c r="F8154" t="s">
        <v>23</v>
      </c>
      <c r="G8154" t="s">
        <v>23</v>
      </c>
      <c r="H8154" t="s">
        <v>24</v>
      </c>
      <c r="I8154" t="s">
        <v>24</v>
      </c>
      <c r="J8154" t="s">
        <v>25</v>
      </c>
      <c r="K8154" s="1">
        <v>43143</v>
      </c>
      <c r="L8154" t="s">
        <v>26</v>
      </c>
      <c r="N8154" t="s">
        <v>24</v>
      </c>
    </row>
    <row r="8155" spans="1:14" x14ac:dyDescent="0.25">
      <c r="A8155" t="s">
        <v>5375</v>
      </c>
      <c r="B8155" t="s">
        <v>5376</v>
      </c>
      <c r="C8155" t="s">
        <v>108</v>
      </c>
      <c r="D8155" t="s">
        <v>21</v>
      </c>
      <c r="E8155">
        <v>98201</v>
      </c>
      <c r="F8155" t="s">
        <v>22</v>
      </c>
      <c r="G8155" t="s">
        <v>23</v>
      </c>
      <c r="H8155" t="s">
        <v>24</v>
      </c>
      <c r="I8155" t="s">
        <v>24</v>
      </c>
      <c r="J8155" t="s">
        <v>25</v>
      </c>
      <c r="K8155" s="1">
        <v>43143</v>
      </c>
      <c r="L8155" t="s">
        <v>26</v>
      </c>
      <c r="N8155" t="s">
        <v>24</v>
      </c>
    </row>
    <row r="8156" spans="1:14" x14ac:dyDescent="0.25">
      <c r="A8156" t="s">
        <v>5480</v>
      </c>
      <c r="B8156" t="s">
        <v>5481</v>
      </c>
      <c r="C8156" t="s">
        <v>132</v>
      </c>
      <c r="D8156" t="s">
        <v>21</v>
      </c>
      <c r="E8156">
        <v>99301</v>
      </c>
      <c r="F8156" t="s">
        <v>22</v>
      </c>
      <c r="G8156" t="s">
        <v>23</v>
      </c>
      <c r="H8156" t="s">
        <v>24</v>
      </c>
      <c r="I8156" t="s">
        <v>24</v>
      </c>
      <c r="J8156" t="s">
        <v>25</v>
      </c>
      <c r="K8156" s="1">
        <v>43143</v>
      </c>
      <c r="L8156" t="s">
        <v>26</v>
      </c>
      <c r="N8156" t="s">
        <v>24</v>
      </c>
    </row>
    <row r="8157" spans="1:14" x14ac:dyDescent="0.25">
      <c r="A8157" t="s">
        <v>10636</v>
      </c>
      <c r="B8157" t="s">
        <v>3767</v>
      </c>
      <c r="C8157" t="s">
        <v>460</v>
      </c>
      <c r="D8157" t="s">
        <v>21</v>
      </c>
      <c r="E8157">
        <v>98290</v>
      </c>
      <c r="F8157" t="s">
        <v>22</v>
      </c>
      <c r="G8157" t="s">
        <v>23</v>
      </c>
      <c r="H8157" t="s">
        <v>24</v>
      </c>
      <c r="I8157" t="s">
        <v>24</v>
      </c>
      <c r="J8157" t="s">
        <v>25</v>
      </c>
      <c r="K8157" s="1">
        <v>43143</v>
      </c>
      <c r="L8157" t="s">
        <v>26</v>
      </c>
      <c r="N8157" t="s">
        <v>24</v>
      </c>
    </row>
    <row r="8158" spans="1:14" x14ac:dyDescent="0.25">
      <c r="A8158" t="s">
        <v>6596</v>
      </c>
      <c r="B8158" t="s">
        <v>6597</v>
      </c>
      <c r="C8158" t="s">
        <v>132</v>
      </c>
      <c r="D8158" t="s">
        <v>21</v>
      </c>
      <c r="E8158">
        <v>99301</v>
      </c>
      <c r="F8158" t="s">
        <v>23</v>
      </c>
      <c r="G8158" t="s">
        <v>23</v>
      </c>
      <c r="H8158" t="s">
        <v>24</v>
      </c>
      <c r="I8158" t="s">
        <v>24</v>
      </c>
      <c r="J8158" t="s">
        <v>25</v>
      </c>
      <c r="K8158" s="1">
        <v>43143</v>
      </c>
      <c r="L8158" t="s">
        <v>26</v>
      </c>
      <c r="N8158" t="s">
        <v>24</v>
      </c>
    </row>
    <row r="8159" spans="1:14" x14ac:dyDescent="0.25">
      <c r="A8159" t="s">
        <v>10637</v>
      </c>
      <c r="B8159" t="s">
        <v>10638</v>
      </c>
      <c r="C8159" t="s">
        <v>236</v>
      </c>
      <c r="D8159" t="s">
        <v>21</v>
      </c>
      <c r="E8159">
        <v>98407</v>
      </c>
      <c r="F8159" t="s">
        <v>23</v>
      </c>
      <c r="G8159" t="s">
        <v>23</v>
      </c>
      <c r="H8159" t="s">
        <v>24</v>
      </c>
      <c r="I8159" t="s">
        <v>24</v>
      </c>
      <c r="J8159" t="s">
        <v>25</v>
      </c>
      <c r="K8159" s="1">
        <v>43143</v>
      </c>
      <c r="L8159" t="s">
        <v>26</v>
      </c>
      <c r="N8159" t="s">
        <v>24</v>
      </c>
    </row>
    <row r="8160" spans="1:14" x14ac:dyDescent="0.25">
      <c r="A8160" t="s">
        <v>1383</v>
      </c>
      <c r="B8160" t="s">
        <v>5380</v>
      </c>
      <c r="C8160" t="s">
        <v>108</v>
      </c>
      <c r="D8160" t="s">
        <v>21</v>
      </c>
      <c r="E8160">
        <v>98201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43143</v>
      </c>
      <c r="L8160" t="s">
        <v>26</v>
      </c>
      <c r="N8160" t="s">
        <v>24</v>
      </c>
    </row>
    <row r="8161" spans="1:14" x14ac:dyDescent="0.25">
      <c r="A8161" t="s">
        <v>556</v>
      </c>
      <c r="B8161" t="s">
        <v>5005</v>
      </c>
      <c r="C8161" t="s">
        <v>266</v>
      </c>
      <c r="D8161" t="s">
        <v>21</v>
      </c>
      <c r="E8161">
        <v>98002</v>
      </c>
      <c r="F8161" t="s">
        <v>22</v>
      </c>
      <c r="G8161" t="s">
        <v>23</v>
      </c>
      <c r="H8161" t="s">
        <v>24</v>
      </c>
      <c r="I8161" t="s">
        <v>24</v>
      </c>
      <c r="J8161" t="s">
        <v>25</v>
      </c>
      <c r="K8161" s="1">
        <v>43143</v>
      </c>
      <c r="L8161" t="s">
        <v>26</v>
      </c>
      <c r="N8161" t="s">
        <v>24</v>
      </c>
    </row>
    <row r="8162" spans="1:14" x14ac:dyDescent="0.25">
      <c r="A8162" t="s">
        <v>556</v>
      </c>
      <c r="B8162" t="s">
        <v>10639</v>
      </c>
      <c r="C8162" t="s">
        <v>20</v>
      </c>
      <c r="D8162" t="s">
        <v>21</v>
      </c>
      <c r="E8162">
        <v>98134</v>
      </c>
      <c r="F8162" t="s">
        <v>22</v>
      </c>
      <c r="G8162" t="s">
        <v>23</v>
      </c>
      <c r="H8162" t="s">
        <v>24</v>
      </c>
      <c r="I8162" t="s">
        <v>24</v>
      </c>
      <c r="J8162" t="s">
        <v>25</v>
      </c>
      <c r="K8162" s="1">
        <v>43143</v>
      </c>
      <c r="L8162" t="s">
        <v>26</v>
      </c>
      <c r="N8162" t="s">
        <v>24</v>
      </c>
    </row>
    <row r="8163" spans="1:14" x14ac:dyDescent="0.25">
      <c r="A8163" t="s">
        <v>9924</v>
      </c>
      <c r="B8163" t="s">
        <v>9925</v>
      </c>
      <c r="C8163" t="s">
        <v>209</v>
      </c>
      <c r="D8163" t="s">
        <v>21</v>
      </c>
      <c r="E8163">
        <v>98032</v>
      </c>
      <c r="F8163" t="s">
        <v>22</v>
      </c>
      <c r="G8163" t="s">
        <v>23</v>
      </c>
      <c r="H8163" t="s">
        <v>24</v>
      </c>
      <c r="I8163" t="s">
        <v>24</v>
      </c>
      <c r="J8163" t="s">
        <v>25</v>
      </c>
      <c r="K8163" s="1">
        <v>43143</v>
      </c>
      <c r="L8163" t="s">
        <v>26</v>
      </c>
      <c r="N8163" t="s">
        <v>24</v>
      </c>
    </row>
    <row r="8164" spans="1:14" x14ac:dyDescent="0.25">
      <c r="A8164" t="s">
        <v>111</v>
      </c>
      <c r="B8164" t="s">
        <v>600</v>
      </c>
      <c r="C8164" t="s">
        <v>268</v>
      </c>
      <c r="D8164" t="s">
        <v>21</v>
      </c>
      <c r="E8164">
        <v>98168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43142</v>
      </c>
      <c r="L8164" t="s">
        <v>26</v>
      </c>
      <c r="N8164" t="s">
        <v>24</v>
      </c>
    </row>
    <row r="8165" spans="1:14" x14ac:dyDescent="0.25">
      <c r="A8165" t="s">
        <v>356</v>
      </c>
      <c r="B8165" t="s">
        <v>887</v>
      </c>
      <c r="C8165" t="s">
        <v>268</v>
      </c>
      <c r="D8165" t="s">
        <v>21</v>
      </c>
      <c r="E8165">
        <v>98168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43142</v>
      </c>
      <c r="L8165" t="s">
        <v>26</v>
      </c>
      <c r="N8165" t="s">
        <v>24</v>
      </c>
    </row>
    <row r="8166" spans="1:14" x14ac:dyDescent="0.25">
      <c r="A8166" t="s">
        <v>932</v>
      </c>
      <c r="B8166" t="s">
        <v>933</v>
      </c>
      <c r="C8166" t="s">
        <v>934</v>
      </c>
      <c r="D8166" t="s">
        <v>21</v>
      </c>
      <c r="E8166">
        <v>99344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43142</v>
      </c>
      <c r="L8166" t="s">
        <v>26</v>
      </c>
      <c r="N8166" t="s">
        <v>24</v>
      </c>
    </row>
    <row r="8167" spans="1:14" x14ac:dyDescent="0.25">
      <c r="A8167" t="s">
        <v>3552</v>
      </c>
      <c r="B8167" t="s">
        <v>10640</v>
      </c>
      <c r="C8167" t="s">
        <v>132</v>
      </c>
      <c r="D8167" t="s">
        <v>21</v>
      </c>
      <c r="E8167">
        <v>99301</v>
      </c>
      <c r="F8167" t="s">
        <v>22</v>
      </c>
      <c r="G8167" t="s">
        <v>23</v>
      </c>
      <c r="H8167" t="s">
        <v>24</v>
      </c>
      <c r="I8167" t="s">
        <v>24</v>
      </c>
      <c r="J8167" t="s">
        <v>25</v>
      </c>
      <c r="K8167" s="1">
        <v>43142</v>
      </c>
      <c r="L8167" t="s">
        <v>26</v>
      </c>
      <c r="N8167" t="s">
        <v>24</v>
      </c>
    </row>
    <row r="8168" spans="1:14" x14ac:dyDescent="0.25">
      <c r="A8168" t="s">
        <v>10641</v>
      </c>
      <c r="B8168" t="s">
        <v>4896</v>
      </c>
      <c r="C8168" t="s">
        <v>1270</v>
      </c>
      <c r="D8168" t="s">
        <v>21</v>
      </c>
      <c r="E8168">
        <v>98021</v>
      </c>
      <c r="F8168" t="s">
        <v>22</v>
      </c>
      <c r="G8168" t="s">
        <v>23</v>
      </c>
      <c r="H8168" t="s">
        <v>24</v>
      </c>
      <c r="I8168" t="s">
        <v>24</v>
      </c>
      <c r="J8168" t="s">
        <v>25</v>
      </c>
      <c r="K8168" s="1">
        <v>43141</v>
      </c>
      <c r="L8168" t="s">
        <v>26</v>
      </c>
      <c r="N8168" t="s">
        <v>24</v>
      </c>
    </row>
    <row r="8169" spans="1:14" x14ac:dyDescent="0.25">
      <c r="A8169" t="s">
        <v>10642</v>
      </c>
      <c r="B8169" t="s">
        <v>10643</v>
      </c>
      <c r="C8169" t="s">
        <v>1270</v>
      </c>
      <c r="D8169" t="s">
        <v>21</v>
      </c>
      <c r="E8169">
        <v>98021</v>
      </c>
      <c r="F8169" t="s">
        <v>22</v>
      </c>
      <c r="G8169" t="s">
        <v>23</v>
      </c>
      <c r="H8169" t="s">
        <v>24</v>
      </c>
      <c r="I8169" t="s">
        <v>24</v>
      </c>
      <c r="J8169" t="s">
        <v>25</v>
      </c>
      <c r="K8169" s="1">
        <v>43141</v>
      </c>
      <c r="L8169" t="s">
        <v>26</v>
      </c>
      <c r="N8169" t="s">
        <v>24</v>
      </c>
    </row>
    <row r="8170" spans="1:14" x14ac:dyDescent="0.25">
      <c r="A8170" t="s">
        <v>10644</v>
      </c>
      <c r="B8170" t="s">
        <v>10645</v>
      </c>
      <c r="C8170" t="s">
        <v>20</v>
      </c>
      <c r="D8170" t="s">
        <v>21</v>
      </c>
      <c r="E8170">
        <v>98126</v>
      </c>
      <c r="F8170" t="s">
        <v>22</v>
      </c>
      <c r="G8170" t="s">
        <v>23</v>
      </c>
      <c r="H8170" t="s">
        <v>24</v>
      </c>
      <c r="I8170" t="s">
        <v>24</v>
      </c>
      <c r="J8170" t="s">
        <v>25</v>
      </c>
      <c r="K8170" s="1">
        <v>43141</v>
      </c>
      <c r="L8170" t="s">
        <v>26</v>
      </c>
      <c r="N8170" t="s">
        <v>24</v>
      </c>
    </row>
    <row r="8171" spans="1:14" x14ac:dyDescent="0.25">
      <c r="A8171" t="s">
        <v>6579</v>
      </c>
      <c r="B8171" t="s">
        <v>6580</v>
      </c>
      <c r="C8171" t="s">
        <v>266</v>
      </c>
      <c r="D8171" t="s">
        <v>21</v>
      </c>
      <c r="E8171">
        <v>98002</v>
      </c>
      <c r="F8171" t="s">
        <v>22</v>
      </c>
      <c r="G8171" t="s">
        <v>23</v>
      </c>
      <c r="H8171" t="s">
        <v>24</v>
      </c>
      <c r="I8171" t="s">
        <v>24</v>
      </c>
      <c r="J8171" t="s">
        <v>25</v>
      </c>
      <c r="K8171" s="1">
        <v>43141</v>
      </c>
      <c r="L8171" t="s">
        <v>26</v>
      </c>
      <c r="N8171" t="s">
        <v>24</v>
      </c>
    </row>
    <row r="8172" spans="1:14" x14ac:dyDescent="0.25">
      <c r="A8172" t="s">
        <v>6864</v>
      </c>
      <c r="B8172" t="s">
        <v>6865</v>
      </c>
      <c r="C8172" t="s">
        <v>266</v>
      </c>
      <c r="D8172" t="s">
        <v>21</v>
      </c>
      <c r="E8172">
        <v>98002</v>
      </c>
      <c r="F8172" t="s">
        <v>22</v>
      </c>
      <c r="G8172" t="s">
        <v>23</v>
      </c>
      <c r="H8172" t="s">
        <v>24</v>
      </c>
      <c r="I8172" t="s">
        <v>24</v>
      </c>
      <c r="J8172" t="s">
        <v>25</v>
      </c>
      <c r="K8172" s="1">
        <v>43141</v>
      </c>
      <c r="L8172" t="s">
        <v>26</v>
      </c>
      <c r="N8172" t="s">
        <v>24</v>
      </c>
    </row>
    <row r="8173" spans="1:14" x14ac:dyDescent="0.25">
      <c r="A8173" t="s">
        <v>3024</v>
      </c>
      <c r="B8173" t="s">
        <v>3025</v>
      </c>
      <c r="C8173" t="s">
        <v>1270</v>
      </c>
      <c r="D8173" t="s">
        <v>21</v>
      </c>
      <c r="E8173">
        <v>98011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43141</v>
      </c>
      <c r="L8173" t="s">
        <v>26</v>
      </c>
      <c r="N8173" t="s">
        <v>24</v>
      </c>
    </row>
    <row r="8174" spans="1:14" x14ac:dyDescent="0.25">
      <c r="A8174" t="s">
        <v>5212</v>
      </c>
      <c r="B8174" t="s">
        <v>5213</v>
      </c>
      <c r="C8174" t="s">
        <v>1270</v>
      </c>
      <c r="D8174" t="s">
        <v>21</v>
      </c>
      <c r="E8174">
        <v>98011</v>
      </c>
      <c r="F8174" t="s">
        <v>22</v>
      </c>
      <c r="G8174" t="s">
        <v>23</v>
      </c>
      <c r="H8174" t="s">
        <v>24</v>
      </c>
      <c r="I8174" t="s">
        <v>24</v>
      </c>
      <c r="J8174" t="s">
        <v>25</v>
      </c>
      <c r="K8174" s="1">
        <v>43141</v>
      </c>
      <c r="L8174" t="s">
        <v>26</v>
      </c>
      <c r="N8174" t="s">
        <v>24</v>
      </c>
    </row>
    <row r="8175" spans="1:14" x14ac:dyDescent="0.25">
      <c r="A8175" t="s">
        <v>77</v>
      </c>
      <c r="B8175" t="s">
        <v>6347</v>
      </c>
      <c r="C8175" t="s">
        <v>266</v>
      </c>
      <c r="D8175" t="s">
        <v>21</v>
      </c>
      <c r="E8175">
        <v>98002</v>
      </c>
      <c r="F8175" t="s">
        <v>22</v>
      </c>
      <c r="G8175" t="s">
        <v>23</v>
      </c>
      <c r="H8175" t="s">
        <v>24</v>
      </c>
      <c r="I8175" t="s">
        <v>24</v>
      </c>
      <c r="J8175" t="s">
        <v>25</v>
      </c>
      <c r="K8175" s="1">
        <v>43141</v>
      </c>
      <c r="L8175" t="s">
        <v>26</v>
      </c>
      <c r="N8175" t="s">
        <v>24</v>
      </c>
    </row>
    <row r="8176" spans="1:14" x14ac:dyDescent="0.25">
      <c r="A8176" t="s">
        <v>77</v>
      </c>
      <c r="B8176" t="s">
        <v>6234</v>
      </c>
      <c r="C8176" t="s">
        <v>215</v>
      </c>
      <c r="D8176" t="s">
        <v>21</v>
      </c>
      <c r="E8176">
        <v>98023</v>
      </c>
      <c r="F8176" t="s">
        <v>22</v>
      </c>
      <c r="G8176" t="s">
        <v>23</v>
      </c>
      <c r="H8176" t="s">
        <v>24</v>
      </c>
      <c r="I8176" t="s">
        <v>24</v>
      </c>
      <c r="J8176" t="s">
        <v>25</v>
      </c>
      <c r="K8176" s="1">
        <v>43141</v>
      </c>
      <c r="L8176" t="s">
        <v>26</v>
      </c>
      <c r="N8176" t="s">
        <v>24</v>
      </c>
    </row>
    <row r="8177" spans="1:14" x14ac:dyDescent="0.25">
      <c r="A8177" t="s">
        <v>6963</v>
      </c>
      <c r="B8177" t="s">
        <v>6964</v>
      </c>
      <c r="C8177" t="s">
        <v>6965</v>
      </c>
      <c r="D8177" t="s">
        <v>21</v>
      </c>
      <c r="E8177">
        <v>98577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43140</v>
      </c>
      <c r="L8177" t="s">
        <v>26</v>
      </c>
      <c r="N8177" t="s">
        <v>24</v>
      </c>
    </row>
    <row r="8178" spans="1:14" x14ac:dyDescent="0.25">
      <c r="A8178" t="s">
        <v>9801</v>
      </c>
      <c r="B8178" t="s">
        <v>9802</v>
      </c>
      <c r="C8178" t="s">
        <v>1023</v>
      </c>
      <c r="D8178" t="s">
        <v>21</v>
      </c>
      <c r="E8178">
        <v>98541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43140</v>
      </c>
      <c r="L8178" t="s">
        <v>26</v>
      </c>
      <c r="N8178" t="s">
        <v>24</v>
      </c>
    </row>
    <row r="8179" spans="1:14" x14ac:dyDescent="0.25">
      <c r="A8179" t="s">
        <v>9805</v>
      </c>
      <c r="B8179" t="s">
        <v>9806</v>
      </c>
      <c r="C8179" t="s">
        <v>1023</v>
      </c>
      <c r="D8179" t="s">
        <v>21</v>
      </c>
      <c r="E8179">
        <v>98541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43140</v>
      </c>
      <c r="L8179" t="s">
        <v>26</v>
      </c>
      <c r="N8179" t="s">
        <v>24</v>
      </c>
    </row>
    <row r="8180" spans="1:14" x14ac:dyDescent="0.25">
      <c r="A8180" t="s">
        <v>10646</v>
      </c>
      <c r="B8180" t="s">
        <v>3071</v>
      </c>
      <c r="C8180" t="s">
        <v>632</v>
      </c>
      <c r="D8180" t="s">
        <v>21</v>
      </c>
      <c r="E8180">
        <v>98036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43140</v>
      </c>
      <c r="L8180" t="s">
        <v>26</v>
      </c>
      <c r="N8180" t="s">
        <v>24</v>
      </c>
    </row>
    <row r="8181" spans="1:14" x14ac:dyDescent="0.25">
      <c r="A8181" t="s">
        <v>4876</v>
      </c>
      <c r="B8181" t="s">
        <v>4263</v>
      </c>
      <c r="C8181" t="s">
        <v>34</v>
      </c>
      <c r="D8181" t="s">
        <v>21</v>
      </c>
      <c r="E8181">
        <v>98684</v>
      </c>
      <c r="F8181" t="s">
        <v>22</v>
      </c>
      <c r="G8181" t="s">
        <v>23</v>
      </c>
      <c r="H8181" t="s">
        <v>24</v>
      </c>
      <c r="I8181" t="s">
        <v>24</v>
      </c>
      <c r="J8181" t="s">
        <v>25</v>
      </c>
      <c r="K8181" s="1">
        <v>43139</v>
      </c>
      <c r="L8181" t="s">
        <v>26</v>
      </c>
      <c r="N8181" t="s">
        <v>24</v>
      </c>
    </row>
    <row r="8182" spans="1:14" x14ac:dyDescent="0.25">
      <c r="A8182" t="s">
        <v>6186</v>
      </c>
      <c r="B8182" t="s">
        <v>6187</v>
      </c>
      <c r="C8182" t="s">
        <v>215</v>
      </c>
      <c r="D8182" t="s">
        <v>21</v>
      </c>
      <c r="E8182">
        <v>98005</v>
      </c>
      <c r="F8182" t="s">
        <v>22</v>
      </c>
      <c r="G8182" t="s">
        <v>23</v>
      </c>
      <c r="H8182" t="s">
        <v>24</v>
      </c>
      <c r="I8182" t="s">
        <v>24</v>
      </c>
      <c r="J8182" t="s">
        <v>25</v>
      </c>
      <c r="K8182" s="1">
        <v>43139</v>
      </c>
      <c r="L8182" t="s">
        <v>26</v>
      </c>
      <c r="N8182" t="s">
        <v>24</v>
      </c>
    </row>
    <row r="8183" spans="1:14" x14ac:dyDescent="0.25">
      <c r="A8183" t="s">
        <v>111</v>
      </c>
      <c r="B8183" t="s">
        <v>6269</v>
      </c>
      <c r="C8183" t="s">
        <v>215</v>
      </c>
      <c r="D8183" t="s">
        <v>21</v>
      </c>
      <c r="E8183">
        <v>98003</v>
      </c>
      <c r="F8183" t="s">
        <v>22</v>
      </c>
      <c r="G8183" t="s">
        <v>23</v>
      </c>
      <c r="H8183" t="s">
        <v>24</v>
      </c>
      <c r="I8183" t="s">
        <v>24</v>
      </c>
      <c r="J8183" t="s">
        <v>25</v>
      </c>
      <c r="K8183" s="1">
        <v>43139</v>
      </c>
      <c r="L8183" t="s">
        <v>26</v>
      </c>
      <c r="N8183" t="s">
        <v>24</v>
      </c>
    </row>
    <row r="8184" spans="1:14" x14ac:dyDescent="0.25">
      <c r="A8184" t="s">
        <v>10647</v>
      </c>
      <c r="B8184" t="s">
        <v>10648</v>
      </c>
      <c r="C8184" t="s">
        <v>215</v>
      </c>
      <c r="D8184" t="s">
        <v>21</v>
      </c>
      <c r="E8184">
        <v>98003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43139</v>
      </c>
      <c r="L8184" t="s">
        <v>26</v>
      </c>
      <c r="N8184" t="s">
        <v>24</v>
      </c>
    </row>
    <row r="8185" spans="1:14" x14ac:dyDescent="0.25">
      <c r="A8185" t="s">
        <v>5869</v>
      </c>
      <c r="B8185" t="s">
        <v>6202</v>
      </c>
      <c r="C8185" t="s">
        <v>215</v>
      </c>
      <c r="D8185" t="s">
        <v>21</v>
      </c>
      <c r="E8185">
        <v>98023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43139</v>
      </c>
      <c r="L8185" t="s">
        <v>26</v>
      </c>
      <c r="N8185" t="s">
        <v>24</v>
      </c>
    </row>
    <row r="8186" spans="1:14" x14ac:dyDescent="0.25">
      <c r="A8186" t="s">
        <v>4719</v>
      </c>
      <c r="B8186" t="s">
        <v>4720</v>
      </c>
      <c r="C8186" t="s">
        <v>34</v>
      </c>
      <c r="D8186" t="s">
        <v>21</v>
      </c>
      <c r="E8186">
        <v>98661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43139</v>
      </c>
      <c r="L8186" t="s">
        <v>26</v>
      </c>
      <c r="N8186" t="s">
        <v>24</v>
      </c>
    </row>
    <row r="8187" spans="1:14" x14ac:dyDescent="0.25">
      <c r="A8187" t="s">
        <v>5947</v>
      </c>
      <c r="B8187" t="s">
        <v>4772</v>
      </c>
      <c r="C8187" t="s">
        <v>34</v>
      </c>
      <c r="D8187" t="s">
        <v>21</v>
      </c>
      <c r="E8187">
        <v>98662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43139</v>
      </c>
      <c r="L8187" t="s">
        <v>26</v>
      </c>
      <c r="N8187" t="s">
        <v>24</v>
      </c>
    </row>
    <row r="8188" spans="1:14" x14ac:dyDescent="0.25">
      <c r="A8188" t="s">
        <v>4723</v>
      </c>
      <c r="B8188" t="s">
        <v>4724</v>
      </c>
      <c r="C8188" t="s">
        <v>34</v>
      </c>
      <c r="D8188" t="s">
        <v>21</v>
      </c>
      <c r="E8188">
        <v>98685</v>
      </c>
      <c r="F8188" t="s">
        <v>22</v>
      </c>
      <c r="G8188" t="s">
        <v>23</v>
      </c>
      <c r="H8188" t="s">
        <v>24</v>
      </c>
      <c r="I8188" t="s">
        <v>24</v>
      </c>
      <c r="J8188" t="s">
        <v>25</v>
      </c>
      <c r="K8188" s="1">
        <v>43139</v>
      </c>
      <c r="L8188" t="s">
        <v>26</v>
      </c>
      <c r="N8188" t="s">
        <v>24</v>
      </c>
    </row>
    <row r="8189" spans="1:14" x14ac:dyDescent="0.25">
      <c r="A8189" t="s">
        <v>4135</v>
      </c>
      <c r="B8189" t="s">
        <v>3283</v>
      </c>
      <c r="C8189" t="s">
        <v>215</v>
      </c>
      <c r="D8189" t="s">
        <v>21</v>
      </c>
      <c r="E8189">
        <v>98023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43139</v>
      </c>
      <c r="L8189" t="s">
        <v>26</v>
      </c>
      <c r="N8189" t="s">
        <v>24</v>
      </c>
    </row>
    <row r="8190" spans="1:14" x14ac:dyDescent="0.25">
      <c r="A8190" t="s">
        <v>4203</v>
      </c>
      <c r="B8190" t="s">
        <v>4204</v>
      </c>
      <c r="C8190" t="s">
        <v>34</v>
      </c>
      <c r="D8190" t="s">
        <v>21</v>
      </c>
      <c r="E8190">
        <v>98686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43139</v>
      </c>
      <c r="L8190" t="s">
        <v>26</v>
      </c>
      <c r="N8190" t="s">
        <v>24</v>
      </c>
    </row>
    <row r="8191" spans="1:14" x14ac:dyDescent="0.25">
      <c r="A8191" t="s">
        <v>7516</v>
      </c>
      <c r="B8191" t="s">
        <v>7517</v>
      </c>
      <c r="C8191" t="s">
        <v>1691</v>
      </c>
      <c r="D8191" t="s">
        <v>21</v>
      </c>
      <c r="E8191">
        <v>98368</v>
      </c>
      <c r="F8191" t="s">
        <v>22</v>
      </c>
      <c r="G8191" t="s">
        <v>23</v>
      </c>
      <c r="H8191" t="s">
        <v>24</v>
      </c>
      <c r="I8191" t="s">
        <v>24</v>
      </c>
      <c r="J8191" t="s">
        <v>25</v>
      </c>
      <c r="K8191" s="1">
        <v>43139</v>
      </c>
      <c r="L8191" t="s">
        <v>26</v>
      </c>
      <c r="N8191" t="s">
        <v>24</v>
      </c>
    </row>
    <row r="8192" spans="1:14" x14ac:dyDescent="0.25">
      <c r="A8192" t="s">
        <v>6238</v>
      </c>
      <c r="B8192" t="s">
        <v>6239</v>
      </c>
      <c r="C8192" t="s">
        <v>215</v>
      </c>
      <c r="D8192" t="s">
        <v>21</v>
      </c>
      <c r="E8192">
        <v>98023</v>
      </c>
      <c r="F8192" t="s">
        <v>22</v>
      </c>
      <c r="G8192" t="s">
        <v>23</v>
      </c>
      <c r="H8192" t="s">
        <v>24</v>
      </c>
      <c r="I8192" t="s">
        <v>24</v>
      </c>
      <c r="J8192" t="s">
        <v>25</v>
      </c>
      <c r="K8192" s="1">
        <v>43139</v>
      </c>
      <c r="L8192" t="s">
        <v>26</v>
      </c>
      <c r="N8192" t="s">
        <v>24</v>
      </c>
    </row>
    <row r="8193" spans="1:14" x14ac:dyDescent="0.25">
      <c r="A8193" t="s">
        <v>7959</v>
      </c>
      <c r="B8193" t="s">
        <v>6610</v>
      </c>
      <c r="C8193" t="s">
        <v>1675</v>
      </c>
      <c r="D8193" t="s">
        <v>21</v>
      </c>
      <c r="E8193">
        <v>98339</v>
      </c>
      <c r="F8193" t="s">
        <v>22</v>
      </c>
      <c r="G8193" t="s">
        <v>23</v>
      </c>
      <c r="H8193" t="s">
        <v>24</v>
      </c>
      <c r="I8193" t="s">
        <v>24</v>
      </c>
      <c r="J8193" t="s">
        <v>25</v>
      </c>
      <c r="K8193" s="1">
        <v>43138</v>
      </c>
      <c r="L8193" t="s">
        <v>26</v>
      </c>
      <c r="N8193" t="s">
        <v>24</v>
      </c>
    </row>
    <row r="8194" spans="1:14" x14ac:dyDescent="0.25">
      <c r="A8194" t="s">
        <v>6870</v>
      </c>
      <c r="B8194" t="s">
        <v>6871</v>
      </c>
      <c r="C8194" t="s">
        <v>236</v>
      </c>
      <c r="D8194" t="s">
        <v>21</v>
      </c>
      <c r="E8194">
        <v>98406</v>
      </c>
      <c r="F8194" t="s">
        <v>23</v>
      </c>
      <c r="G8194" t="s">
        <v>23</v>
      </c>
      <c r="H8194" t="s">
        <v>24</v>
      </c>
      <c r="I8194" t="s">
        <v>24</v>
      </c>
      <c r="J8194" t="s">
        <v>25</v>
      </c>
      <c r="K8194" s="1">
        <v>43138</v>
      </c>
      <c r="L8194" t="s">
        <v>26</v>
      </c>
      <c r="N8194" t="s">
        <v>24</v>
      </c>
    </row>
    <row r="8195" spans="1:14" x14ac:dyDescent="0.25">
      <c r="A8195" t="s">
        <v>3770</v>
      </c>
      <c r="B8195" t="s">
        <v>7513</v>
      </c>
      <c r="C8195" t="s">
        <v>1691</v>
      </c>
      <c r="D8195" t="s">
        <v>21</v>
      </c>
      <c r="E8195">
        <v>98368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43138</v>
      </c>
      <c r="L8195" t="s">
        <v>26</v>
      </c>
      <c r="N8195" t="s">
        <v>24</v>
      </c>
    </row>
    <row r="8196" spans="1:14" x14ac:dyDescent="0.25">
      <c r="A8196" t="s">
        <v>5371</v>
      </c>
      <c r="B8196" t="s">
        <v>5372</v>
      </c>
      <c r="C8196" t="s">
        <v>108</v>
      </c>
      <c r="D8196" t="s">
        <v>21</v>
      </c>
      <c r="E8196">
        <v>98201</v>
      </c>
      <c r="F8196" t="s">
        <v>22</v>
      </c>
      <c r="G8196" t="s">
        <v>23</v>
      </c>
      <c r="H8196" t="s">
        <v>24</v>
      </c>
      <c r="I8196" t="s">
        <v>24</v>
      </c>
      <c r="J8196" t="s">
        <v>25</v>
      </c>
      <c r="K8196" s="1">
        <v>43138</v>
      </c>
      <c r="L8196" t="s">
        <v>26</v>
      </c>
      <c r="N8196" t="s">
        <v>24</v>
      </c>
    </row>
    <row r="8197" spans="1:14" x14ac:dyDescent="0.25">
      <c r="A8197" t="s">
        <v>7323</v>
      </c>
      <c r="B8197" t="s">
        <v>7324</v>
      </c>
      <c r="C8197" t="s">
        <v>142</v>
      </c>
      <c r="D8197" t="s">
        <v>21</v>
      </c>
      <c r="E8197">
        <v>98902</v>
      </c>
      <c r="F8197" t="s">
        <v>22</v>
      </c>
      <c r="G8197" t="s">
        <v>23</v>
      </c>
      <c r="H8197" t="s">
        <v>24</v>
      </c>
      <c r="I8197" t="s">
        <v>24</v>
      </c>
      <c r="J8197" t="s">
        <v>25</v>
      </c>
      <c r="K8197" s="1">
        <v>43138</v>
      </c>
      <c r="L8197" t="s">
        <v>26</v>
      </c>
      <c r="N8197" t="s">
        <v>24</v>
      </c>
    </row>
    <row r="8198" spans="1:14" x14ac:dyDescent="0.25">
      <c r="A8198" t="s">
        <v>6884</v>
      </c>
      <c r="B8198" t="s">
        <v>6885</v>
      </c>
      <c r="C8198" t="s">
        <v>246</v>
      </c>
      <c r="D8198" t="s">
        <v>21</v>
      </c>
      <c r="E8198">
        <v>98312</v>
      </c>
      <c r="F8198" t="s">
        <v>23</v>
      </c>
      <c r="G8198" t="s">
        <v>23</v>
      </c>
      <c r="H8198" t="s">
        <v>24</v>
      </c>
      <c r="I8198" t="s">
        <v>24</v>
      </c>
      <c r="J8198" t="s">
        <v>25</v>
      </c>
      <c r="K8198" s="1">
        <v>43138</v>
      </c>
      <c r="L8198" t="s">
        <v>26</v>
      </c>
      <c r="N8198" t="s">
        <v>24</v>
      </c>
    </row>
    <row r="8199" spans="1:14" x14ac:dyDescent="0.25">
      <c r="A8199" t="s">
        <v>6231</v>
      </c>
      <c r="B8199" t="s">
        <v>6232</v>
      </c>
      <c r="C8199" t="s">
        <v>20</v>
      </c>
      <c r="D8199" t="s">
        <v>21</v>
      </c>
      <c r="E8199">
        <v>98109</v>
      </c>
      <c r="F8199" t="s">
        <v>22</v>
      </c>
      <c r="G8199" t="s">
        <v>23</v>
      </c>
      <c r="H8199" t="s">
        <v>24</v>
      </c>
      <c r="I8199" t="s">
        <v>24</v>
      </c>
      <c r="J8199" t="s">
        <v>25</v>
      </c>
      <c r="K8199" s="1">
        <v>43138</v>
      </c>
      <c r="L8199" t="s">
        <v>26</v>
      </c>
      <c r="N8199" t="s">
        <v>24</v>
      </c>
    </row>
    <row r="8200" spans="1:14" x14ac:dyDescent="0.25">
      <c r="A8200" t="s">
        <v>1462</v>
      </c>
      <c r="B8200" t="s">
        <v>1463</v>
      </c>
      <c r="C8200" t="s">
        <v>236</v>
      </c>
      <c r="D8200" t="s">
        <v>21</v>
      </c>
      <c r="E8200">
        <v>98402</v>
      </c>
      <c r="F8200" t="s">
        <v>23</v>
      </c>
      <c r="G8200" t="s">
        <v>23</v>
      </c>
      <c r="H8200" t="s">
        <v>24</v>
      </c>
      <c r="I8200" t="s">
        <v>24</v>
      </c>
      <c r="J8200" t="s">
        <v>25</v>
      </c>
      <c r="K8200" s="1">
        <v>43138</v>
      </c>
      <c r="L8200" t="s">
        <v>26</v>
      </c>
      <c r="N8200" t="s">
        <v>24</v>
      </c>
    </row>
    <row r="8201" spans="1:14" x14ac:dyDescent="0.25">
      <c r="A8201" t="s">
        <v>10650</v>
      </c>
      <c r="B8201" t="s">
        <v>5681</v>
      </c>
      <c r="C8201" t="s">
        <v>108</v>
      </c>
      <c r="D8201" t="s">
        <v>21</v>
      </c>
      <c r="E8201">
        <v>98204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43137</v>
      </c>
      <c r="L8201" t="s">
        <v>26</v>
      </c>
      <c r="N8201" t="s">
        <v>24</v>
      </c>
    </row>
    <row r="8202" spans="1:14" x14ac:dyDescent="0.25">
      <c r="A8202" t="s">
        <v>7561</v>
      </c>
      <c r="B8202" t="s">
        <v>7562</v>
      </c>
      <c r="C8202" t="s">
        <v>142</v>
      </c>
      <c r="D8202" t="s">
        <v>21</v>
      </c>
      <c r="E8202">
        <v>98908</v>
      </c>
      <c r="F8202" t="s">
        <v>22</v>
      </c>
      <c r="G8202" t="s">
        <v>23</v>
      </c>
      <c r="H8202" t="s">
        <v>24</v>
      </c>
      <c r="I8202" t="s">
        <v>24</v>
      </c>
      <c r="J8202" t="s">
        <v>25</v>
      </c>
      <c r="K8202" s="1">
        <v>43137</v>
      </c>
      <c r="L8202" t="s">
        <v>26</v>
      </c>
      <c r="N8202" t="s">
        <v>24</v>
      </c>
    </row>
    <row r="8203" spans="1:14" x14ac:dyDescent="0.25">
      <c r="A8203" t="s">
        <v>10651</v>
      </c>
      <c r="B8203" t="s">
        <v>10652</v>
      </c>
      <c r="C8203" t="s">
        <v>108</v>
      </c>
      <c r="D8203" t="s">
        <v>21</v>
      </c>
      <c r="E8203">
        <v>98201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43137</v>
      </c>
      <c r="L8203" t="s">
        <v>26</v>
      </c>
      <c r="N8203" t="s">
        <v>24</v>
      </c>
    </row>
    <row r="8204" spans="1:14" x14ac:dyDescent="0.25">
      <c r="A8204" t="s">
        <v>10653</v>
      </c>
      <c r="B8204" t="s">
        <v>7565</v>
      </c>
      <c r="C8204" t="s">
        <v>142</v>
      </c>
      <c r="D8204" t="s">
        <v>21</v>
      </c>
      <c r="E8204">
        <v>98903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43137</v>
      </c>
      <c r="L8204" t="s">
        <v>26</v>
      </c>
      <c r="N8204" t="s">
        <v>24</v>
      </c>
    </row>
    <row r="8205" spans="1:14" x14ac:dyDescent="0.25">
      <c r="A8205">
        <v>76</v>
      </c>
      <c r="B8205" t="s">
        <v>3787</v>
      </c>
      <c r="C8205" t="s">
        <v>886</v>
      </c>
      <c r="D8205" t="s">
        <v>21</v>
      </c>
      <c r="E8205">
        <v>98223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43137</v>
      </c>
      <c r="L8205" t="s">
        <v>26</v>
      </c>
      <c r="N8205" t="s">
        <v>24</v>
      </c>
    </row>
    <row r="8206" spans="1:14" x14ac:dyDescent="0.25">
      <c r="A8206" t="s">
        <v>3875</v>
      </c>
      <c r="B8206" t="s">
        <v>3876</v>
      </c>
      <c r="C8206" t="s">
        <v>1542</v>
      </c>
      <c r="D8206" t="s">
        <v>21</v>
      </c>
      <c r="E8206">
        <v>98362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43137</v>
      </c>
      <c r="L8206" t="s">
        <v>26</v>
      </c>
      <c r="N8206" t="s">
        <v>24</v>
      </c>
    </row>
    <row r="8207" spans="1:14" x14ac:dyDescent="0.25">
      <c r="A8207" t="s">
        <v>7563</v>
      </c>
      <c r="B8207" t="s">
        <v>7564</v>
      </c>
      <c r="C8207" t="s">
        <v>142</v>
      </c>
      <c r="D8207" t="s">
        <v>21</v>
      </c>
      <c r="E8207">
        <v>98903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43137</v>
      </c>
      <c r="L8207" t="s">
        <v>26</v>
      </c>
      <c r="N8207" t="s">
        <v>24</v>
      </c>
    </row>
    <row r="8208" spans="1:14" x14ac:dyDescent="0.25">
      <c r="A8208" t="s">
        <v>93</v>
      </c>
      <c r="B8208" t="s">
        <v>1843</v>
      </c>
      <c r="C8208" t="s">
        <v>1542</v>
      </c>
      <c r="D8208" t="s">
        <v>21</v>
      </c>
      <c r="E8208">
        <v>98362</v>
      </c>
      <c r="F8208" t="s">
        <v>22</v>
      </c>
      <c r="G8208" t="s">
        <v>23</v>
      </c>
      <c r="H8208" t="s">
        <v>24</v>
      </c>
      <c r="I8208" t="s">
        <v>24</v>
      </c>
      <c r="J8208" t="s">
        <v>25</v>
      </c>
      <c r="K8208" s="1">
        <v>43137</v>
      </c>
      <c r="L8208" t="s">
        <v>26</v>
      </c>
      <c r="N8208" t="s">
        <v>24</v>
      </c>
    </row>
    <row r="8209" spans="1:14" x14ac:dyDescent="0.25">
      <c r="A8209" t="s">
        <v>10295</v>
      </c>
      <c r="B8209" t="s">
        <v>5672</v>
      </c>
      <c r="C8209" t="s">
        <v>108</v>
      </c>
      <c r="D8209" t="s">
        <v>21</v>
      </c>
      <c r="E8209">
        <v>98204</v>
      </c>
      <c r="F8209" t="s">
        <v>22</v>
      </c>
      <c r="G8209" t="s">
        <v>23</v>
      </c>
      <c r="H8209" t="s">
        <v>24</v>
      </c>
      <c r="I8209" t="s">
        <v>24</v>
      </c>
      <c r="J8209" t="s">
        <v>25</v>
      </c>
      <c r="K8209" s="1">
        <v>43137</v>
      </c>
      <c r="L8209" t="s">
        <v>26</v>
      </c>
      <c r="N8209" t="s">
        <v>24</v>
      </c>
    </row>
    <row r="8210" spans="1:14" x14ac:dyDescent="0.25">
      <c r="A8210" t="s">
        <v>8236</v>
      </c>
      <c r="B8210" t="s">
        <v>8237</v>
      </c>
      <c r="C8210" t="s">
        <v>1542</v>
      </c>
      <c r="D8210" t="s">
        <v>21</v>
      </c>
      <c r="E8210">
        <v>98363</v>
      </c>
      <c r="F8210" t="s">
        <v>22</v>
      </c>
      <c r="G8210" t="s">
        <v>23</v>
      </c>
      <c r="H8210" t="s">
        <v>24</v>
      </c>
      <c r="I8210" t="s">
        <v>24</v>
      </c>
      <c r="J8210" t="s">
        <v>25</v>
      </c>
      <c r="K8210" s="1">
        <v>43137</v>
      </c>
      <c r="L8210" t="s">
        <v>26</v>
      </c>
      <c r="N8210" t="s">
        <v>24</v>
      </c>
    </row>
    <row r="8211" spans="1:14" x14ac:dyDescent="0.25">
      <c r="A8211" t="s">
        <v>242</v>
      </c>
      <c r="B8211" t="s">
        <v>3804</v>
      </c>
      <c r="C8211" t="s">
        <v>206</v>
      </c>
      <c r="D8211" t="s">
        <v>21</v>
      </c>
      <c r="E8211">
        <v>98272</v>
      </c>
      <c r="F8211" t="s">
        <v>22</v>
      </c>
      <c r="G8211" t="s">
        <v>23</v>
      </c>
      <c r="H8211" t="s">
        <v>24</v>
      </c>
      <c r="I8211" t="s">
        <v>24</v>
      </c>
      <c r="J8211" t="s">
        <v>25</v>
      </c>
      <c r="K8211" s="1">
        <v>43137</v>
      </c>
      <c r="L8211" t="s">
        <v>26</v>
      </c>
      <c r="N8211" t="s">
        <v>24</v>
      </c>
    </row>
    <row r="8212" spans="1:14" x14ac:dyDescent="0.25">
      <c r="A8212" t="s">
        <v>6556</v>
      </c>
      <c r="B8212" t="s">
        <v>6557</v>
      </c>
      <c r="C8212" t="s">
        <v>142</v>
      </c>
      <c r="D8212" t="s">
        <v>21</v>
      </c>
      <c r="E8212">
        <v>98902</v>
      </c>
      <c r="F8212" t="s">
        <v>22</v>
      </c>
      <c r="G8212" t="s">
        <v>23</v>
      </c>
      <c r="H8212" t="s">
        <v>24</v>
      </c>
      <c r="I8212" t="s">
        <v>24</v>
      </c>
      <c r="J8212" t="s">
        <v>25</v>
      </c>
      <c r="K8212" s="1">
        <v>43137</v>
      </c>
      <c r="L8212" t="s">
        <v>26</v>
      </c>
      <c r="N8212" t="s">
        <v>24</v>
      </c>
    </row>
    <row r="8213" spans="1:14" x14ac:dyDescent="0.25">
      <c r="A8213" t="s">
        <v>10654</v>
      </c>
      <c r="B8213" t="s">
        <v>10655</v>
      </c>
      <c r="C8213" t="s">
        <v>108</v>
      </c>
      <c r="D8213" t="s">
        <v>21</v>
      </c>
      <c r="E8213">
        <v>98204</v>
      </c>
      <c r="F8213" t="s">
        <v>22</v>
      </c>
      <c r="G8213" t="s">
        <v>23</v>
      </c>
      <c r="H8213" t="s">
        <v>24</v>
      </c>
      <c r="I8213" t="s">
        <v>24</v>
      </c>
      <c r="J8213" t="s">
        <v>25</v>
      </c>
      <c r="K8213" s="1">
        <v>43137</v>
      </c>
      <c r="L8213" t="s">
        <v>26</v>
      </c>
      <c r="N8213" t="s">
        <v>24</v>
      </c>
    </row>
    <row r="8214" spans="1:14" x14ac:dyDescent="0.25">
      <c r="A8214" t="s">
        <v>3144</v>
      </c>
      <c r="B8214" t="s">
        <v>3145</v>
      </c>
      <c r="C8214" t="s">
        <v>3146</v>
      </c>
      <c r="D8214" t="s">
        <v>21</v>
      </c>
      <c r="E8214">
        <v>98848</v>
      </c>
      <c r="F8214" t="s">
        <v>22</v>
      </c>
      <c r="G8214" t="s">
        <v>23</v>
      </c>
      <c r="H8214" t="s">
        <v>24</v>
      </c>
      <c r="I8214" t="s">
        <v>24</v>
      </c>
      <c r="J8214" t="s">
        <v>25</v>
      </c>
      <c r="K8214" s="1">
        <v>43137</v>
      </c>
      <c r="L8214" t="s">
        <v>26</v>
      </c>
      <c r="N8214" t="s">
        <v>24</v>
      </c>
    </row>
    <row r="8215" spans="1:14" x14ac:dyDescent="0.25">
      <c r="A8215" t="s">
        <v>1208</v>
      </c>
      <c r="B8215" t="s">
        <v>6551</v>
      </c>
      <c r="C8215" t="s">
        <v>142</v>
      </c>
      <c r="D8215" t="s">
        <v>21</v>
      </c>
      <c r="E8215">
        <v>98902</v>
      </c>
      <c r="F8215" t="s">
        <v>22</v>
      </c>
      <c r="G8215" t="s">
        <v>23</v>
      </c>
      <c r="H8215" t="s">
        <v>24</v>
      </c>
      <c r="I8215" t="s">
        <v>24</v>
      </c>
      <c r="J8215" t="s">
        <v>25</v>
      </c>
      <c r="K8215" s="1">
        <v>43137</v>
      </c>
      <c r="L8215" t="s">
        <v>26</v>
      </c>
      <c r="N8215" t="s">
        <v>24</v>
      </c>
    </row>
    <row r="8216" spans="1:14" x14ac:dyDescent="0.25">
      <c r="A8216" t="s">
        <v>7778</v>
      </c>
      <c r="B8216" t="s">
        <v>7779</v>
      </c>
      <c r="C8216" t="s">
        <v>934</v>
      </c>
      <c r="D8216" t="s">
        <v>21</v>
      </c>
      <c r="E8216">
        <v>99344</v>
      </c>
      <c r="F8216" t="s">
        <v>22</v>
      </c>
      <c r="G8216" t="s">
        <v>23</v>
      </c>
      <c r="H8216" t="s">
        <v>24</v>
      </c>
      <c r="I8216" t="s">
        <v>24</v>
      </c>
      <c r="J8216" t="s">
        <v>25</v>
      </c>
      <c r="K8216" s="1">
        <v>43137</v>
      </c>
      <c r="L8216" t="s">
        <v>26</v>
      </c>
      <c r="N8216" t="s">
        <v>24</v>
      </c>
    </row>
    <row r="8217" spans="1:14" x14ac:dyDescent="0.25">
      <c r="A8217" t="s">
        <v>5295</v>
      </c>
      <c r="B8217" t="s">
        <v>5296</v>
      </c>
      <c r="C8217" t="s">
        <v>142</v>
      </c>
      <c r="D8217" t="s">
        <v>21</v>
      </c>
      <c r="E8217">
        <v>98908</v>
      </c>
      <c r="F8217" t="s">
        <v>22</v>
      </c>
      <c r="G8217" t="s">
        <v>23</v>
      </c>
      <c r="H8217" t="s">
        <v>24</v>
      </c>
      <c r="I8217" t="s">
        <v>24</v>
      </c>
      <c r="J8217" t="s">
        <v>25</v>
      </c>
      <c r="K8217" s="1">
        <v>43137</v>
      </c>
      <c r="L8217" t="s">
        <v>26</v>
      </c>
      <c r="N8217" t="s">
        <v>24</v>
      </c>
    </row>
    <row r="8218" spans="1:14" x14ac:dyDescent="0.25">
      <c r="A8218" t="s">
        <v>4932</v>
      </c>
      <c r="B8218" t="s">
        <v>4933</v>
      </c>
      <c r="C8218" t="s">
        <v>886</v>
      </c>
      <c r="D8218" t="s">
        <v>21</v>
      </c>
      <c r="E8218">
        <v>98223</v>
      </c>
      <c r="F8218" t="s">
        <v>22</v>
      </c>
      <c r="G8218" t="s">
        <v>23</v>
      </c>
      <c r="H8218" t="s">
        <v>24</v>
      </c>
      <c r="I8218" t="s">
        <v>24</v>
      </c>
      <c r="J8218" t="s">
        <v>25</v>
      </c>
      <c r="K8218" s="1">
        <v>43137</v>
      </c>
      <c r="L8218" t="s">
        <v>26</v>
      </c>
      <c r="N8218" t="s">
        <v>24</v>
      </c>
    </row>
    <row r="8219" spans="1:14" x14ac:dyDescent="0.25">
      <c r="A8219" t="s">
        <v>7282</v>
      </c>
      <c r="B8219" t="s">
        <v>7283</v>
      </c>
      <c r="C8219" t="s">
        <v>142</v>
      </c>
      <c r="D8219" t="s">
        <v>21</v>
      </c>
      <c r="E8219">
        <v>98902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43137</v>
      </c>
      <c r="L8219" t="s">
        <v>26</v>
      </c>
      <c r="N8219" t="s">
        <v>24</v>
      </c>
    </row>
    <row r="8220" spans="1:14" x14ac:dyDescent="0.25">
      <c r="A8220" t="s">
        <v>1117</v>
      </c>
      <c r="B8220" t="s">
        <v>6570</v>
      </c>
      <c r="C8220" t="s">
        <v>142</v>
      </c>
      <c r="D8220" t="s">
        <v>21</v>
      </c>
      <c r="E8220">
        <v>98908</v>
      </c>
      <c r="F8220" t="s">
        <v>22</v>
      </c>
      <c r="G8220" t="s">
        <v>23</v>
      </c>
      <c r="H8220" t="s">
        <v>24</v>
      </c>
      <c r="I8220" t="s">
        <v>24</v>
      </c>
      <c r="J8220" t="s">
        <v>25</v>
      </c>
      <c r="K8220" s="1">
        <v>43137</v>
      </c>
      <c r="L8220" t="s">
        <v>26</v>
      </c>
      <c r="N8220" t="s">
        <v>24</v>
      </c>
    </row>
    <row r="8221" spans="1:14" x14ac:dyDescent="0.25">
      <c r="A8221" t="s">
        <v>4618</v>
      </c>
      <c r="B8221" t="s">
        <v>4619</v>
      </c>
      <c r="C8221" t="s">
        <v>1542</v>
      </c>
      <c r="D8221" t="s">
        <v>21</v>
      </c>
      <c r="E8221">
        <v>98362</v>
      </c>
      <c r="F8221" t="s">
        <v>22</v>
      </c>
      <c r="G8221" t="s">
        <v>23</v>
      </c>
      <c r="H8221" t="s">
        <v>24</v>
      </c>
      <c r="I8221" t="s">
        <v>24</v>
      </c>
      <c r="J8221" t="s">
        <v>25</v>
      </c>
      <c r="K8221" s="1">
        <v>43137</v>
      </c>
      <c r="L8221" t="s">
        <v>26</v>
      </c>
      <c r="N8221" t="s">
        <v>24</v>
      </c>
    </row>
    <row r="8222" spans="1:14" x14ac:dyDescent="0.25">
      <c r="A8222" t="s">
        <v>8218</v>
      </c>
      <c r="B8222" t="s">
        <v>8219</v>
      </c>
      <c r="C8222" t="s">
        <v>687</v>
      </c>
      <c r="D8222" t="s">
        <v>21</v>
      </c>
      <c r="E8222">
        <v>98382</v>
      </c>
      <c r="F8222" t="s">
        <v>22</v>
      </c>
      <c r="G8222" t="s">
        <v>23</v>
      </c>
      <c r="H8222" t="s">
        <v>24</v>
      </c>
      <c r="I8222" t="s">
        <v>24</v>
      </c>
      <c r="J8222" t="s">
        <v>25</v>
      </c>
      <c r="K8222" s="1">
        <v>43136</v>
      </c>
      <c r="L8222" t="s">
        <v>26</v>
      </c>
      <c r="N8222" t="s">
        <v>24</v>
      </c>
    </row>
    <row r="8223" spans="1:14" x14ac:dyDescent="0.25">
      <c r="A8223" t="s">
        <v>4379</v>
      </c>
      <c r="B8223" t="s">
        <v>4380</v>
      </c>
      <c r="C8223" t="s">
        <v>206</v>
      </c>
      <c r="D8223" t="s">
        <v>21</v>
      </c>
      <c r="E8223">
        <v>98272</v>
      </c>
      <c r="F8223" t="s">
        <v>22</v>
      </c>
      <c r="G8223" t="s">
        <v>23</v>
      </c>
      <c r="H8223" t="s">
        <v>24</v>
      </c>
      <c r="I8223" t="s">
        <v>24</v>
      </c>
      <c r="J8223" t="s">
        <v>25</v>
      </c>
      <c r="K8223" s="1">
        <v>43136</v>
      </c>
      <c r="L8223" t="s">
        <v>26</v>
      </c>
      <c r="N8223" t="s">
        <v>24</v>
      </c>
    </row>
    <row r="8224" spans="1:14" x14ac:dyDescent="0.25">
      <c r="A8224" t="s">
        <v>111</v>
      </c>
      <c r="B8224" t="s">
        <v>10656</v>
      </c>
      <c r="C8224" t="s">
        <v>886</v>
      </c>
      <c r="D8224" t="s">
        <v>21</v>
      </c>
      <c r="E8224">
        <v>98223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43136</v>
      </c>
      <c r="L8224" t="s">
        <v>26</v>
      </c>
      <c r="N8224" t="s">
        <v>24</v>
      </c>
    </row>
    <row r="8225" spans="1:14" x14ac:dyDescent="0.25">
      <c r="A8225" t="s">
        <v>10657</v>
      </c>
      <c r="B8225" t="s">
        <v>3798</v>
      </c>
      <c r="C8225" t="s">
        <v>206</v>
      </c>
      <c r="D8225" t="s">
        <v>21</v>
      </c>
      <c r="E8225">
        <v>98272</v>
      </c>
      <c r="F8225" t="s">
        <v>22</v>
      </c>
      <c r="G8225" t="s">
        <v>23</v>
      </c>
      <c r="H8225" t="s">
        <v>24</v>
      </c>
      <c r="I8225" t="s">
        <v>24</v>
      </c>
      <c r="J8225" t="s">
        <v>25</v>
      </c>
      <c r="K8225" s="1">
        <v>43136</v>
      </c>
      <c r="L8225" t="s">
        <v>26</v>
      </c>
      <c r="N8225" t="s">
        <v>24</v>
      </c>
    </row>
    <row r="8226" spans="1:14" x14ac:dyDescent="0.25">
      <c r="A8226" t="s">
        <v>5330</v>
      </c>
      <c r="B8226" t="s">
        <v>5331</v>
      </c>
      <c r="C8226" t="s">
        <v>886</v>
      </c>
      <c r="D8226" t="s">
        <v>21</v>
      </c>
      <c r="E8226">
        <v>98223</v>
      </c>
      <c r="F8226" t="s">
        <v>22</v>
      </c>
      <c r="G8226" t="s">
        <v>23</v>
      </c>
      <c r="H8226" t="s">
        <v>24</v>
      </c>
      <c r="I8226" t="s">
        <v>24</v>
      </c>
      <c r="J8226" t="s">
        <v>25</v>
      </c>
      <c r="K8226" s="1">
        <v>43136</v>
      </c>
      <c r="L8226" t="s">
        <v>26</v>
      </c>
      <c r="N8226" t="s">
        <v>24</v>
      </c>
    </row>
    <row r="8227" spans="1:14" x14ac:dyDescent="0.25">
      <c r="A8227" t="s">
        <v>5154</v>
      </c>
      <c r="B8227" t="s">
        <v>5155</v>
      </c>
      <c r="C8227" t="s">
        <v>209</v>
      </c>
      <c r="D8227" t="s">
        <v>21</v>
      </c>
      <c r="E8227">
        <v>98030</v>
      </c>
      <c r="F8227" t="s">
        <v>22</v>
      </c>
      <c r="G8227" t="s">
        <v>23</v>
      </c>
      <c r="H8227" t="s">
        <v>24</v>
      </c>
      <c r="I8227" t="s">
        <v>24</v>
      </c>
      <c r="J8227" t="s">
        <v>25</v>
      </c>
      <c r="K8227" s="1">
        <v>43136</v>
      </c>
      <c r="L8227" t="s">
        <v>26</v>
      </c>
      <c r="N8227" t="s">
        <v>24</v>
      </c>
    </row>
    <row r="8228" spans="1:14" x14ac:dyDescent="0.25">
      <c r="A8228" t="s">
        <v>2319</v>
      </c>
      <c r="B8228" t="s">
        <v>2320</v>
      </c>
      <c r="C8228" t="s">
        <v>331</v>
      </c>
      <c r="D8228" t="s">
        <v>21</v>
      </c>
      <c r="E8228">
        <v>98596</v>
      </c>
      <c r="F8228" t="s">
        <v>23</v>
      </c>
      <c r="G8228" t="s">
        <v>23</v>
      </c>
      <c r="H8228" t="s">
        <v>24</v>
      </c>
      <c r="I8228" t="s">
        <v>24</v>
      </c>
      <c r="J8228" t="s">
        <v>25</v>
      </c>
      <c r="K8228" s="1">
        <v>43136</v>
      </c>
      <c r="L8228" t="s">
        <v>26</v>
      </c>
      <c r="N8228" t="s">
        <v>24</v>
      </c>
    </row>
    <row r="8229" spans="1:14" x14ac:dyDescent="0.25">
      <c r="A8229" t="s">
        <v>6028</v>
      </c>
      <c r="B8229" t="s">
        <v>6029</v>
      </c>
      <c r="C8229" t="s">
        <v>209</v>
      </c>
      <c r="D8229" t="s">
        <v>21</v>
      </c>
      <c r="E8229">
        <v>98032</v>
      </c>
      <c r="F8229" t="s">
        <v>22</v>
      </c>
      <c r="G8229" t="s">
        <v>23</v>
      </c>
      <c r="H8229" t="s">
        <v>24</v>
      </c>
      <c r="I8229" t="s">
        <v>24</v>
      </c>
      <c r="J8229" t="s">
        <v>25</v>
      </c>
      <c r="K8229" s="1">
        <v>43134</v>
      </c>
      <c r="L8229" t="s">
        <v>26</v>
      </c>
      <c r="N8229" t="s">
        <v>24</v>
      </c>
    </row>
    <row r="8230" spans="1:14" x14ac:dyDescent="0.25">
      <c r="A8230" t="s">
        <v>6901</v>
      </c>
      <c r="B8230" t="s">
        <v>6902</v>
      </c>
      <c r="C8230" t="s">
        <v>743</v>
      </c>
      <c r="D8230" t="s">
        <v>21</v>
      </c>
      <c r="E8230">
        <v>98597</v>
      </c>
      <c r="F8230" t="s">
        <v>23</v>
      </c>
      <c r="G8230" t="s">
        <v>23</v>
      </c>
      <c r="H8230" t="s">
        <v>24</v>
      </c>
      <c r="I8230" t="s">
        <v>24</v>
      </c>
      <c r="J8230" t="s">
        <v>25</v>
      </c>
      <c r="K8230" s="1">
        <v>43134</v>
      </c>
      <c r="L8230" t="s">
        <v>26</v>
      </c>
      <c r="N8230" t="s">
        <v>24</v>
      </c>
    </row>
    <row r="8231" spans="1:14" x14ac:dyDescent="0.25">
      <c r="A8231" t="s">
        <v>5378</v>
      </c>
      <c r="B8231" t="s">
        <v>5379</v>
      </c>
      <c r="C8231" t="s">
        <v>209</v>
      </c>
      <c r="D8231" t="s">
        <v>21</v>
      </c>
      <c r="E8231">
        <v>98032</v>
      </c>
      <c r="F8231" t="s">
        <v>22</v>
      </c>
      <c r="G8231" t="s">
        <v>23</v>
      </c>
      <c r="H8231" t="s">
        <v>24</v>
      </c>
      <c r="I8231" t="s">
        <v>24</v>
      </c>
      <c r="J8231" t="s">
        <v>25</v>
      </c>
      <c r="K8231" s="1">
        <v>43134</v>
      </c>
      <c r="L8231" t="s">
        <v>26</v>
      </c>
      <c r="N8231" t="s">
        <v>24</v>
      </c>
    </row>
    <row r="8232" spans="1:14" x14ac:dyDescent="0.25">
      <c r="A8232" t="s">
        <v>6125</v>
      </c>
      <c r="B8232" t="s">
        <v>6126</v>
      </c>
      <c r="C8232" t="s">
        <v>236</v>
      </c>
      <c r="D8232" t="s">
        <v>21</v>
      </c>
      <c r="E8232">
        <v>98408</v>
      </c>
      <c r="F8232" t="s">
        <v>23</v>
      </c>
      <c r="G8232" t="s">
        <v>23</v>
      </c>
      <c r="H8232" t="s">
        <v>24</v>
      </c>
      <c r="I8232" t="s">
        <v>24</v>
      </c>
      <c r="J8232" t="s">
        <v>25</v>
      </c>
      <c r="K8232" s="1">
        <v>43133</v>
      </c>
      <c r="L8232" t="s">
        <v>26</v>
      </c>
      <c r="N8232" t="s">
        <v>24</v>
      </c>
    </row>
    <row r="8233" spans="1:14" x14ac:dyDescent="0.25">
      <c r="A8233" t="s">
        <v>6590</v>
      </c>
      <c r="B8233" t="s">
        <v>6591</v>
      </c>
      <c r="C8233" t="s">
        <v>142</v>
      </c>
      <c r="D8233" t="s">
        <v>21</v>
      </c>
      <c r="E8233">
        <v>98901</v>
      </c>
      <c r="F8233" t="s">
        <v>23</v>
      </c>
      <c r="G8233" t="s">
        <v>23</v>
      </c>
      <c r="H8233" t="s">
        <v>24</v>
      </c>
      <c r="I8233" t="s">
        <v>24</v>
      </c>
      <c r="J8233" t="s">
        <v>25</v>
      </c>
      <c r="K8233" s="1">
        <v>43133</v>
      </c>
      <c r="L8233" t="s">
        <v>26</v>
      </c>
      <c r="N8233" t="s">
        <v>24</v>
      </c>
    </row>
    <row r="8234" spans="1:14" x14ac:dyDescent="0.25">
      <c r="A8234" t="s">
        <v>10659</v>
      </c>
      <c r="B8234" t="s">
        <v>10660</v>
      </c>
      <c r="C8234" t="s">
        <v>2669</v>
      </c>
      <c r="D8234" t="s">
        <v>21</v>
      </c>
      <c r="E8234">
        <v>98022</v>
      </c>
      <c r="F8234" t="s">
        <v>23</v>
      </c>
      <c r="G8234" t="s">
        <v>23</v>
      </c>
      <c r="H8234" t="s">
        <v>24</v>
      </c>
      <c r="I8234" t="s">
        <v>24</v>
      </c>
      <c r="J8234" t="s">
        <v>25</v>
      </c>
      <c r="K8234" s="1">
        <v>43133</v>
      </c>
      <c r="L8234" t="s">
        <v>26</v>
      </c>
      <c r="N8234" t="s">
        <v>24</v>
      </c>
    </row>
    <row r="8235" spans="1:14" x14ac:dyDescent="0.25">
      <c r="A8235" t="s">
        <v>5530</v>
      </c>
      <c r="B8235" t="s">
        <v>5531</v>
      </c>
      <c r="C8235" t="s">
        <v>20</v>
      </c>
      <c r="D8235" t="s">
        <v>21</v>
      </c>
      <c r="E8235">
        <v>98103</v>
      </c>
      <c r="F8235" t="s">
        <v>22</v>
      </c>
      <c r="G8235" t="s">
        <v>23</v>
      </c>
      <c r="H8235" t="s">
        <v>24</v>
      </c>
      <c r="I8235" t="s">
        <v>24</v>
      </c>
      <c r="J8235" t="s">
        <v>25</v>
      </c>
      <c r="K8235" s="1">
        <v>43132</v>
      </c>
      <c r="L8235" t="s">
        <v>26</v>
      </c>
      <c r="N8235" t="s">
        <v>24</v>
      </c>
    </row>
    <row r="8236" spans="1:14" x14ac:dyDescent="0.25">
      <c r="A8236" t="s">
        <v>2228</v>
      </c>
      <c r="B8236" t="s">
        <v>627</v>
      </c>
      <c r="C8236" t="s">
        <v>115</v>
      </c>
      <c r="D8236" t="s">
        <v>21</v>
      </c>
      <c r="E8236">
        <v>98532</v>
      </c>
      <c r="F8236" t="s">
        <v>22</v>
      </c>
      <c r="G8236" t="s">
        <v>23</v>
      </c>
      <c r="H8236" t="s">
        <v>24</v>
      </c>
      <c r="I8236" t="s">
        <v>24</v>
      </c>
      <c r="J8236" t="s">
        <v>25</v>
      </c>
      <c r="K8236" s="1">
        <v>43132</v>
      </c>
      <c r="L8236" t="s">
        <v>26</v>
      </c>
      <c r="N8236" t="s">
        <v>24</v>
      </c>
    </row>
    <row r="8237" spans="1:14" x14ac:dyDescent="0.25">
      <c r="A8237" t="s">
        <v>2342</v>
      </c>
      <c r="B8237" t="s">
        <v>2343</v>
      </c>
      <c r="C8237" t="s">
        <v>286</v>
      </c>
      <c r="D8237" t="s">
        <v>21</v>
      </c>
      <c r="E8237">
        <v>98546</v>
      </c>
      <c r="F8237" t="s">
        <v>23</v>
      </c>
      <c r="G8237" t="s">
        <v>23</v>
      </c>
      <c r="H8237" t="s">
        <v>24</v>
      </c>
      <c r="I8237" t="s">
        <v>24</v>
      </c>
      <c r="J8237" t="s">
        <v>25</v>
      </c>
      <c r="K8237" s="1">
        <v>43132</v>
      </c>
      <c r="L8237" t="s">
        <v>26</v>
      </c>
      <c r="N8237" t="s">
        <v>24</v>
      </c>
    </row>
    <row r="8238" spans="1:14" x14ac:dyDescent="0.25">
      <c r="A8238" t="s">
        <v>5549</v>
      </c>
      <c r="B8238" t="s">
        <v>5550</v>
      </c>
      <c r="C8238" t="s">
        <v>221</v>
      </c>
      <c r="D8238" t="s">
        <v>21</v>
      </c>
      <c r="E8238">
        <v>98607</v>
      </c>
      <c r="F8238" t="s">
        <v>22</v>
      </c>
      <c r="G8238" t="s">
        <v>23</v>
      </c>
      <c r="H8238" t="s">
        <v>24</v>
      </c>
      <c r="I8238" t="s">
        <v>24</v>
      </c>
      <c r="J8238" t="s">
        <v>25</v>
      </c>
      <c r="K8238" s="1">
        <v>43132</v>
      </c>
      <c r="L8238" t="s">
        <v>26</v>
      </c>
      <c r="N8238" t="s">
        <v>24</v>
      </c>
    </row>
    <row r="8239" spans="1:14" x14ac:dyDescent="0.25">
      <c r="A8239" t="s">
        <v>5553</v>
      </c>
      <c r="B8239" t="s">
        <v>5554</v>
      </c>
      <c r="C8239" t="s">
        <v>221</v>
      </c>
      <c r="D8239" t="s">
        <v>21</v>
      </c>
      <c r="E8239">
        <v>98607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43132</v>
      </c>
      <c r="L8239" t="s">
        <v>26</v>
      </c>
      <c r="N8239" t="s">
        <v>24</v>
      </c>
    </row>
    <row r="8240" spans="1:14" x14ac:dyDescent="0.25">
      <c r="A8240" t="s">
        <v>5824</v>
      </c>
      <c r="B8240" t="s">
        <v>5913</v>
      </c>
      <c r="C8240" t="s">
        <v>142</v>
      </c>
      <c r="D8240" t="s">
        <v>21</v>
      </c>
      <c r="E8240">
        <v>98901</v>
      </c>
      <c r="F8240" t="s">
        <v>23</v>
      </c>
      <c r="G8240" t="s">
        <v>23</v>
      </c>
      <c r="H8240" t="s">
        <v>24</v>
      </c>
      <c r="I8240" t="s">
        <v>24</v>
      </c>
      <c r="J8240" t="s">
        <v>25</v>
      </c>
      <c r="K8240" s="1">
        <v>43132</v>
      </c>
      <c r="L8240" t="s">
        <v>26</v>
      </c>
      <c r="N8240" t="s">
        <v>24</v>
      </c>
    </row>
    <row r="8241" spans="1:14" x14ac:dyDescent="0.25">
      <c r="A8241" t="s">
        <v>316</v>
      </c>
      <c r="B8241" t="s">
        <v>5560</v>
      </c>
      <c r="C8241" t="s">
        <v>221</v>
      </c>
      <c r="D8241" t="s">
        <v>21</v>
      </c>
      <c r="E8241">
        <v>98607</v>
      </c>
      <c r="F8241" t="s">
        <v>22</v>
      </c>
      <c r="G8241" t="s">
        <v>23</v>
      </c>
      <c r="H8241" t="s">
        <v>24</v>
      </c>
      <c r="I8241" t="s">
        <v>24</v>
      </c>
      <c r="J8241" t="s">
        <v>25</v>
      </c>
      <c r="K8241" s="1">
        <v>43132</v>
      </c>
      <c r="L8241" t="s">
        <v>26</v>
      </c>
      <c r="N8241" t="s">
        <v>24</v>
      </c>
    </row>
    <row r="8242" spans="1:14" x14ac:dyDescent="0.25">
      <c r="A8242" t="s">
        <v>1451</v>
      </c>
      <c r="B8242" t="s">
        <v>1452</v>
      </c>
      <c r="C8242" t="s">
        <v>1453</v>
      </c>
      <c r="D8242" t="s">
        <v>21</v>
      </c>
      <c r="E8242">
        <v>98466</v>
      </c>
      <c r="F8242" t="s">
        <v>23</v>
      </c>
      <c r="G8242" t="s">
        <v>23</v>
      </c>
      <c r="H8242" t="s">
        <v>24</v>
      </c>
      <c r="I8242" t="s">
        <v>24</v>
      </c>
      <c r="J8242" t="s">
        <v>25</v>
      </c>
      <c r="K8242" s="1">
        <v>43132</v>
      </c>
      <c r="L8242" t="s">
        <v>26</v>
      </c>
      <c r="N8242" t="s">
        <v>24</v>
      </c>
    </row>
    <row r="8243" spans="1:14" x14ac:dyDescent="0.25">
      <c r="A8243" t="s">
        <v>10663</v>
      </c>
      <c r="B8243" t="s">
        <v>10664</v>
      </c>
      <c r="C8243" t="s">
        <v>2144</v>
      </c>
      <c r="D8243" t="s">
        <v>21</v>
      </c>
      <c r="E8243">
        <v>98155</v>
      </c>
      <c r="F8243" t="s">
        <v>22</v>
      </c>
      <c r="G8243" t="s">
        <v>23</v>
      </c>
      <c r="H8243" t="s">
        <v>24</v>
      </c>
      <c r="I8243" t="s">
        <v>24</v>
      </c>
      <c r="J8243" t="s">
        <v>25</v>
      </c>
      <c r="K8243" s="1">
        <v>43132</v>
      </c>
      <c r="L8243" t="s">
        <v>26</v>
      </c>
      <c r="N8243" t="s">
        <v>24</v>
      </c>
    </row>
    <row r="8244" spans="1:14" x14ac:dyDescent="0.25">
      <c r="A8244" t="s">
        <v>6598</v>
      </c>
      <c r="B8244" t="s">
        <v>6599</v>
      </c>
      <c r="C8244" t="s">
        <v>6600</v>
      </c>
      <c r="D8244" t="s">
        <v>21</v>
      </c>
      <c r="E8244">
        <v>98556</v>
      </c>
      <c r="F8244" t="s">
        <v>23</v>
      </c>
      <c r="G8244" t="s">
        <v>23</v>
      </c>
      <c r="H8244" t="s">
        <v>24</v>
      </c>
      <c r="I8244" t="s">
        <v>24</v>
      </c>
      <c r="J8244" t="s">
        <v>25</v>
      </c>
      <c r="K8244" s="1">
        <v>43132</v>
      </c>
      <c r="L8244" t="s">
        <v>26</v>
      </c>
      <c r="N8244" t="s">
        <v>24</v>
      </c>
    </row>
    <row r="8245" spans="1:14" x14ac:dyDescent="0.25">
      <c r="A8245" t="s">
        <v>5012</v>
      </c>
      <c r="B8245" t="s">
        <v>5013</v>
      </c>
      <c r="C8245" t="s">
        <v>454</v>
      </c>
      <c r="D8245" t="s">
        <v>21</v>
      </c>
      <c r="E8245">
        <v>98005</v>
      </c>
      <c r="F8245" t="s">
        <v>22</v>
      </c>
      <c r="G8245" t="s">
        <v>23</v>
      </c>
      <c r="H8245" t="s">
        <v>24</v>
      </c>
      <c r="I8245" t="s">
        <v>24</v>
      </c>
      <c r="J8245" t="s">
        <v>25</v>
      </c>
      <c r="K8245" s="1">
        <v>43131</v>
      </c>
      <c r="L8245" t="s">
        <v>26</v>
      </c>
      <c r="N8245" t="s">
        <v>24</v>
      </c>
    </row>
    <row r="8246" spans="1:14" x14ac:dyDescent="0.25">
      <c r="A8246" t="s">
        <v>1429</v>
      </c>
      <c r="B8246" t="s">
        <v>1430</v>
      </c>
      <c r="C8246" t="s">
        <v>236</v>
      </c>
      <c r="D8246" t="s">
        <v>21</v>
      </c>
      <c r="E8246">
        <v>98445</v>
      </c>
      <c r="F8246" t="s">
        <v>23</v>
      </c>
      <c r="G8246" t="s">
        <v>23</v>
      </c>
      <c r="H8246" t="s">
        <v>24</v>
      </c>
      <c r="I8246" t="s">
        <v>24</v>
      </c>
      <c r="J8246" t="s">
        <v>25</v>
      </c>
      <c r="K8246" s="1">
        <v>43131</v>
      </c>
      <c r="L8246" t="s">
        <v>26</v>
      </c>
      <c r="N8246" t="s">
        <v>24</v>
      </c>
    </row>
    <row r="8247" spans="1:14" x14ac:dyDescent="0.25">
      <c r="A8247" t="s">
        <v>6182</v>
      </c>
      <c r="B8247" t="s">
        <v>6183</v>
      </c>
      <c r="C8247" t="s">
        <v>20</v>
      </c>
      <c r="D8247" t="s">
        <v>21</v>
      </c>
      <c r="E8247">
        <v>98104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43131</v>
      </c>
      <c r="L8247" t="s">
        <v>26</v>
      </c>
      <c r="N8247" t="s">
        <v>24</v>
      </c>
    </row>
    <row r="8248" spans="1:14" x14ac:dyDescent="0.25">
      <c r="A8248" t="s">
        <v>7114</v>
      </c>
      <c r="B8248" t="s">
        <v>7115</v>
      </c>
      <c r="C8248" t="s">
        <v>236</v>
      </c>
      <c r="D8248" t="s">
        <v>21</v>
      </c>
      <c r="E8248">
        <v>98405</v>
      </c>
      <c r="F8248" t="s">
        <v>22</v>
      </c>
      <c r="G8248" t="s">
        <v>23</v>
      </c>
      <c r="H8248" t="s">
        <v>24</v>
      </c>
      <c r="I8248" t="s">
        <v>24</v>
      </c>
      <c r="J8248" t="s">
        <v>25</v>
      </c>
      <c r="K8248" s="1">
        <v>43131</v>
      </c>
      <c r="L8248" t="s">
        <v>26</v>
      </c>
      <c r="N8248" t="s">
        <v>24</v>
      </c>
    </row>
    <row r="8249" spans="1:14" x14ac:dyDescent="0.25">
      <c r="A8249" t="s">
        <v>1795</v>
      </c>
      <c r="B8249" t="s">
        <v>1796</v>
      </c>
      <c r="C8249" t="s">
        <v>20</v>
      </c>
      <c r="D8249" t="s">
        <v>21</v>
      </c>
      <c r="E8249">
        <v>98199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43131</v>
      </c>
      <c r="L8249" t="s">
        <v>26</v>
      </c>
      <c r="N8249" t="s">
        <v>24</v>
      </c>
    </row>
    <row r="8250" spans="1:14" x14ac:dyDescent="0.25">
      <c r="A8250" t="s">
        <v>1438</v>
      </c>
      <c r="B8250" t="s">
        <v>1439</v>
      </c>
      <c r="C8250" t="s">
        <v>236</v>
      </c>
      <c r="D8250" t="s">
        <v>21</v>
      </c>
      <c r="E8250">
        <v>98406</v>
      </c>
      <c r="F8250" t="s">
        <v>23</v>
      </c>
      <c r="G8250" t="s">
        <v>23</v>
      </c>
      <c r="H8250" t="s">
        <v>24</v>
      </c>
      <c r="I8250" t="s">
        <v>24</v>
      </c>
      <c r="J8250" t="s">
        <v>25</v>
      </c>
      <c r="K8250" s="1">
        <v>43131</v>
      </c>
      <c r="L8250" t="s">
        <v>26</v>
      </c>
      <c r="N8250" t="s">
        <v>24</v>
      </c>
    </row>
    <row r="8251" spans="1:14" x14ac:dyDescent="0.25">
      <c r="A8251" t="s">
        <v>1448</v>
      </c>
      <c r="B8251" t="s">
        <v>1449</v>
      </c>
      <c r="C8251" t="s">
        <v>236</v>
      </c>
      <c r="D8251" t="s">
        <v>21</v>
      </c>
      <c r="E8251">
        <v>98444</v>
      </c>
      <c r="F8251" t="s">
        <v>23</v>
      </c>
      <c r="G8251" t="s">
        <v>23</v>
      </c>
      <c r="H8251" t="s">
        <v>24</v>
      </c>
      <c r="I8251" t="s">
        <v>24</v>
      </c>
      <c r="J8251" t="s">
        <v>25</v>
      </c>
      <c r="K8251" s="1">
        <v>43131</v>
      </c>
      <c r="L8251" t="s">
        <v>26</v>
      </c>
      <c r="N8251" t="s">
        <v>24</v>
      </c>
    </row>
    <row r="8252" spans="1:14" x14ac:dyDescent="0.25">
      <c r="A8252" t="s">
        <v>5835</v>
      </c>
      <c r="B8252" t="s">
        <v>5836</v>
      </c>
      <c r="C8252" t="s">
        <v>236</v>
      </c>
      <c r="D8252" t="s">
        <v>21</v>
      </c>
      <c r="E8252">
        <v>98402</v>
      </c>
      <c r="F8252" t="s">
        <v>23</v>
      </c>
      <c r="G8252" t="s">
        <v>23</v>
      </c>
      <c r="H8252" t="s">
        <v>24</v>
      </c>
      <c r="I8252" t="s">
        <v>24</v>
      </c>
      <c r="J8252" t="s">
        <v>25</v>
      </c>
      <c r="K8252" s="1">
        <v>43131</v>
      </c>
      <c r="L8252" t="s">
        <v>26</v>
      </c>
      <c r="N8252" t="s">
        <v>24</v>
      </c>
    </row>
    <row r="8253" spans="1:14" x14ac:dyDescent="0.25">
      <c r="A8253" t="s">
        <v>9834</v>
      </c>
      <c r="B8253" t="s">
        <v>9835</v>
      </c>
      <c r="C8253" t="s">
        <v>236</v>
      </c>
      <c r="D8253" t="s">
        <v>21</v>
      </c>
      <c r="E8253">
        <v>98406</v>
      </c>
      <c r="F8253" t="s">
        <v>22</v>
      </c>
      <c r="G8253" t="s">
        <v>23</v>
      </c>
      <c r="H8253" t="s">
        <v>24</v>
      </c>
      <c r="I8253" t="s">
        <v>24</v>
      </c>
      <c r="J8253" t="s">
        <v>25</v>
      </c>
      <c r="K8253" s="1">
        <v>43131</v>
      </c>
      <c r="L8253" t="s">
        <v>26</v>
      </c>
      <c r="N8253" t="s">
        <v>24</v>
      </c>
    </row>
    <row r="8254" spans="1:14" x14ac:dyDescent="0.25">
      <c r="A8254" t="s">
        <v>2475</v>
      </c>
      <c r="B8254" t="s">
        <v>2476</v>
      </c>
      <c r="C8254" t="s">
        <v>532</v>
      </c>
      <c r="D8254" t="s">
        <v>21</v>
      </c>
      <c r="E8254">
        <v>98528</v>
      </c>
      <c r="F8254" t="s">
        <v>23</v>
      </c>
      <c r="G8254" t="s">
        <v>23</v>
      </c>
      <c r="H8254" t="s">
        <v>24</v>
      </c>
      <c r="I8254" t="s">
        <v>24</v>
      </c>
      <c r="J8254" t="s">
        <v>25</v>
      </c>
      <c r="K8254" s="1">
        <v>43131</v>
      </c>
      <c r="L8254" t="s">
        <v>26</v>
      </c>
      <c r="N8254" t="s">
        <v>24</v>
      </c>
    </row>
    <row r="8255" spans="1:14" x14ac:dyDescent="0.25">
      <c r="A8255" t="s">
        <v>1421</v>
      </c>
      <c r="B8255" t="s">
        <v>1422</v>
      </c>
      <c r="C8255" t="s">
        <v>991</v>
      </c>
      <c r="D8255" t="s">
        <v>21</v>
      </c>
      <c r="E8255">
        <v>98388</v>
      </c>
      <c r="F8255" t="s">
        <v>23</v>
      </c>
      <c r="G8255" t="s">
        <v>23</v>
      </c>
      <c r="H8255" t="s">
        <v>24</v>
      </c>
      <c r="I8255" t="s">
        <v>24</v>
      </c>
      <c r="J8255" t="s">
        <v>25</v>
      </c>
      <c r="K8255" s="1">
        <v>43131</v>
      </c>
      <c r="L8255" t="s">
        <v>26</v>
      </c>
      <c r="N8255" t="s">
        <v>24</v>
      </c>
    </row>
    <row r="8256" spans="1:14" x14ac:dyDescent="0.25">
      <c r="A8256" t="s">
        <v>10666</v>
      </c>
      <c r="B8256" t="s">
        <v>2603</v>
      </c>
      <c r="C8256" t="s">
        <v>97</v>
      </c>
      <c r="D8256" t="s">
        <v>21</v>
      </c>
      <c r="E8256">
        <v>98233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43131</v>
      </c>
      <c r="L8256" t="s">
        <v>26</v>
      </c>
      <c r="N8256" t="s">
        <v>24</v>
      </c>
    </row>
    <row r="8257" spans="1:14" x14ac:dyDescent="0.25">
      <c r="A8257" t="s">
        <v>1143</v>
      </c>
      <c r="B8257" t="s">
        <v>7235</v>
      </c>
      <c r="C8257" t="s">
        <v>529</v>
      </c>
      <c r="D8257" t="s">
        <v>21</v>
      </c>
      <c r="E8257">
        <v>98033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43131</v>
      </c>
      <c r="L8257" t="s">
        <v>26</v>
      </c>
      <c r="N8257" t="s">
        <v>24</v>
      </c>
    </row>
    <row r="8258" spans="1:14" x14ac:dyDescent="0.25">
      <c r="A8258" t="s">
        <v>2220</v>
      </c>
      <c r="B8258" t="s">
        <v>2221</v>
      </c>
      <c r="C8258" t="s">
        <v>97</v>
      </c>
      <c r="D8258" t="s">
        <v>21</v>
      </c>
      <c r="E8258">
        <v>98233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43130</v>
      </c>
      <c r="L8258" t="s">
        <v>26</v>
      </c>
      <c r="N8258" t="s">
        <v>24</v>
      </c>
    </row>
    <row r="8259" spans="1:14" x14ac:dyDescent="0.25">
      <c r="A8259" t="s">
        <v>4755</v>
      </c>
      <c r="B8259" t="s">
        <v>4756</v>
      </c>
      <c r="C8259" t="s">
        <v>1566</v>
      </c>
      <c r="D8259" t="s">
        <v>21</v>
      </c>
      <c r="E8259">
        <v>98520</v>
      </c>
      <c r="F8259" t="s">
        <v>22</v>
      </c>
      <c r="G8259" t="s">
        <v>23</v>
      </c>
      <c r="H8259" t="s">
        <v>24</v>
      </c>
      <c r="I8259" t="s">
        <v>24</v>
      </c>
      <c r="J8259" t="s">
        <v>25</v>
      </c>
      <c r="K8259" s="1">
        <v>43130</v>
      </c>
      <c r="L8259" t="s">
        <v>26</v>
      </c>
      <c r="N8259" t="s">
        <v>24</v>
      </c>
    </row>
    <row r="8260" spans="1:14" x14ac:dyDescent="0.25">
      <c r="A8260" t="s">
        <v>10667</v>
      </c>
      <c r="B8260" t="s">
        <v>5806</v>
      </c>
      <c r="C8260" t="s">
        <v>227</v>
      </c>
      <c r="D8260" t="s">
        <v>21</v>
      </c>
      <c r="E8260">
        <v>98225</v>
      </c>
      <c r="F8260" t="s">
        <v>22</v>
      </c>
      <c r="G8260" t="s">
        <v>23</v>
      </c>
      <c r="H8260" t="s">
        <v>24</v>
      </c>
      <c r="I8260" t="s">
        <v>24</v>
      </c>
      <c r="J8260" t="s">
        <v>25</v>
      </c>
      <c r="K8260" s="1">
        <v>43130</v>
      </c>
      <c r="L8260" t="s">
        <v>26</v>
      </c>
      <c r="N8260" t="s">
        <v>24</v>
      </c>
    </row>
    <row r="8261" spans="1:14" x14ac:dyDescent="0.25">
      <c r="A8261" t="s">
        <v>2467</v>
      </c>
      <c r="B8261" t="s">
        <v>2468</v>
      </c>
      <c r="C8261" t="s">
        <v>548</v>
      </c>
      <c r="D8261" t="s">
        <v>21</v>
      </c>
      <c r="E8261">
        <v>98584</v>
      </c>
      <c r="F8261" t="s">
        <v>23</v>
      </c>
      <c r="G8261" t="s">
        <v>23</v>
      </c>
      <c r="H8261" t="s">
        <v>24</v>
      </c>
      <c r="I8261" t="s">
        <v>24</v>
      </c>
      <c r="J8261" t="s">
        <v>25</v>
      </c>
      <c r="K8261" s="1">
        <v>43130</v>
      </c>
      <c r="L8261" t="s">
        <v>26</v>
      </c>
      <c r="N8261" t="s">
        <v>24</v>
      </c>
    </row>
    <row r="8262" spans="1:14" x14ac:dyDescent="0.25">
      <c r="A8262" t="s">
        <v>2234</v>
      </c>
      <c r="B8262" t="s">
        <v>2235</v>
      </c>
      <c r="C8262" t="s">
        <v>97</v>
      </c>
      <c r="D8262" t="s">
        <v>21</v>
      </c>
      <c r="E8262">
        <v>98233</v>
      </c>
      <c r="F8262" t="s">
        <v>22</v>
      </c>
      <c r="G8262" t="s">
        <v>23</v>
      </c>
      <c r="H8262" t="s">
        <v>24</v>
      </c>
      <c r="I8262" t="s">
        <v>24</v>
      </c>
      <c r="J8262" t="s">
        <v>25</v>
      </c>
      <c r="K8262" s="1">
        <v>43130</v>
      </c>
      <c r="L8262" t="s">
        <v>26</v>
      </c>
      <c r="N8262" t="s">
        <v>24</v>
      </c>
    </row>
    <row r="8263" spans="1:14" x14ac:dyDescent="0.25">
      <c r="A8263" t="s">
        <v>9873</v>
      </c>
      <c r="B8263" t="s">
        <v>819</v>
      </c>
      <c r="C8263" t="s">
        <v>92</v>
      </c>
      <c r="D8263" t="s">
        <v>21</v>
      </c>
      <c r="E8263">
        <v>98273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43130</v>
      </c>
      <c r="L8263" t="s">
        <v>26</v>
      </c>
      <c r="N8263" t="s">
        <v>24</v>
      </c>
    </row>
    <row r="8264" spans="1:14" x14ac:dyDescent="0.25">
      <c r="A8264" t="s">
        <v>4315</v>
      </c>
      <c r="B8264" t="s">
        <v>4316</v>
      </c>
      <c r="C8264" t="s">
        <v>4317</v>
      </c>
      <c r="D8264" t="s">
        <v>21</v>
      </c>
      <c r="E8264">
        <v>99324</v>
      </c>
      <c r="F8264" t="s">
        <v>22</v>
      </c>
      <c r="G8264" t="s">
        <v>23</v>
      </c>
      <c r="H8264" t="s">
        <v>24</v>
      </c>
      <c r="I8264" t="s">
        <v>24</v>
      </c>
      <c r="J8264" t="s">
        <v>25</v>
      </c>
      <c r="K8264" s="1">
        <v>43130</v>
      </c>
      <c r="L8264" t="s">
        <v>26</v>
      </c>
      <c r="N8264" t="s">
        <v>24</v>
      </c>
    </row>
    <row r="8265" spans="1:14" x14ac:dyDescent="0.25">
      <c r="A8265" t="s">
        <v>2473</v>
      </c>
      <c r="B8265" t="s">
        <v>2474</v>
      </c>
      <c r="C8265" t="s">
        <v>548</v>
      </c>
      <c r="D8265" t="s">
        <v>21</v>
      </c>
      <c r="E8265">
        <v>98584</v>
      </c>
      <c r="F8265" t="s">
        <v>23</v>
      </c>
      <c r="G8265" t="s">
        <v>23</v>
      </c>
      <c r="H8265" t="s">
        <v>24</v>
      </c>
      <c r="I8265" t="s">
        <v>24</v>
      </c>
      <c r="J8265" t="s">
        <v>25</v>
      </c>
      <c r="K8265" s="1">
        <v>43130</v>
      </c>
      <c r="L8265" t="s">
        <v>26</v>
      </c>
      <c r="N8265" t="s">
        <v>24</v>
      </c>
    </row>
    <row r="8266" spans="1:14" x14ac:dyDescent="0.25">
      <c r="A8266" t="s">
        <v>5569</v>
      </c>
      <c r="B8266" t="s">
        <v>5570</v>
      </c>
      <c r="C8266" t="s">
        <v>934</v>
      </c>
      <c r="D8266" t="s">
        <v>21</v>
      </c>
      <c r="E8266">
        <v>99344</v>
      </c>
      <c r="F8266" t="s">
        <v>22</v>
      </c>
      <c r="G8266" t="s">
        <v>23</v>
      </c>
      <c r="H8266" t="s">
        <v>24</v>
      </c>
      <c r="I8266" t="s">
        <v>24</v>
      </c>
      <c r="J8266" t="s">
        <v>25</v>
      </c>
      <c r="K8266" s="1">
        <v>43130</v>
      </c>
      <c r="L8266" t="s">
        <v>26</v>
      </c>
      <c r="N8266" t="s">
        <v>24</v>
      </c>
    </row>
    <row r="8267" spans="1:14" x14ac:dyDescent="0.25">
      <c r="A8267" t="s">
        <v>3644</v>
      </c>
      <c r="B8267" t="s">
        <v>5574</v>
      </c>
      <c r="C8267" t="s">
        <v>934</v>
      </c>
      <c r="D8267" t="s">
        <v>21</v>
      </c>
      <c r="E8267">
        <v>99344</v>
      </c>
      <c r="F8267" t="s">
        <v>22</v>
      </c>
      <c r="G8267" t="s">
        <v>23</v>
      </c>
      <c r="H8267" t="s">
        <v>24</v>
      </c>
      <c r="I8267" t="s">
        <v>24</v>
      </c>
      <c r="J8267" t="s">
        <v>25</v>
      </c>
      <c r="K8267" s="1">
        <v>43130</v>
      </c>
      <c r="L8267" t="s">
        <v>26</v>
      </c>
      <c r="N8267" t="s">
        <v>24</v>
      </c>
    </row>
    <row r="8268" spans="1:14" x14ac:dyDescent="0.25">
      <c r="A8268" t="s">
        <v>4031</v>
      </c>
      <c r="B8268" t="s">
        <v>5579</v>
      </c>
      <c r="C8268" t="s">
        <v>934</v>
      </c>
      <c r="D8268" t="s">
        <v>21</v>
      </c>
      <c r="E8268">
        <v>99344</v>
      </c>
      <c r="F8268" t="s">
        <v>22</v>
      </c>
      <c r="G8268" t="s">
        <v>23</v>
      </c>
      <c r="H8268" t="s">
        <v>24</v>
      </c>
      <c r="I8268" t="s">
        <v>24</v>
      </c>
      <c r="J8268" t="s">
        <v>25</v>
      </c>
      <c r="K8268" s="1">
        <v>43130</v>
      </c>
      <c r="L8268" t="s">
        <v>26</v>
      </c>
      <c r="N8268" t="s">
        <v>24</v>
      </c>
    </row>
    <row r="8269" spans="1:14" x14ac:dyDescent="0.25">
      <c r="A8269" t="s">
        <v>3432</v>
      </c>
      <c r="B8269" t="s">
        <v>10668</v>
      </c>
      <c r="C8269" t="s">
        <v>1566</v>
      </c>
      <c r="D8269" t="s">
        <v>21</v>
      </c>
      <c r="E8269">
        <v>98520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43130</v>
      </c>
      <c r="L8269" t="s">
        <v>26</v>
      </c>
      <c r="N8269" t="s">
        <v>24</v>
      </c>
    </row>
    <row r="8270" spans="1:14" x14ac:dyDescent="0.25">
      <c r="A8270" t="s">
        <v>5581</v>
      </c>
      <c r="B8270" t="s">
        <v>5582</v>
      </c>
      <c r="C8270" t="s">
        <v>934</v>
      </c>
      <c r="D8270" t="s">
        <v>21</v>
      </c>
      <c r="E8270">
        <v>99344</v>
      </c>
      <c r="F8270" t="s">
        <v>22</v>
      </c>
      <c r="G8270" t="s">
        <v>23</v>
      </c>
      <c r="H8270" t="s">
        <v>24</v>
      </c>
      <c r="I8270" t="s">
        <v>24</v>
      </c>
      <c r="J8270" t="s">
        <v>25</v>
      </c>
      <c r="K8270" s="1">
        <v>43130</v>
      </c>
      <c r="L8270" t="s">
        <v>26</v>
      </c>
      <c r="N8270" t="s">
        <v>24</v>
      </c>
    </row>
    <row r="8271" spans="1:14" x14ac:dyDescent="0.25">
      <c r="A8271" t="s">
        <v>210</v>
      </c>
      <c r="B8271" t="s">
        <v>10669</v>
      </c>
      <c r="C8271" t="s">
        <v>296</v>
      </c>
      <c r="D8271" t="s">
        <v>21</v>
      </c>
      <c r="E8271">
        <v>98366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43130</v>
      </c>
      <c r="L8271" t="s">
        <v>26</v>
      </c>
      <c r="N8271" t="s">
        <v>24</v>
      </c>
    </row>
    <row r="8272" spans="1:14" x14ac:dyDescent="0.25">
      <c r="A8272" t="s">
        <v>8282</v>
      </c>
      <c r="B8272" t="s">
        <v>8283</v>
      </c>
      <c r="C8272" t="s">
        <v>7623</v>
      </c>
      <c r="D8272" t="s">
        <v>21</v>
      </c>
      <c r="E8272">
        <v>98589</v>
      </c>
      <c r="F8272" t="s">
        <v>22</v>
      </c>
      <c r="G8272" t="s">
        <v>23</v>
      </c>
      <c r="H8272" t="s">
        <v>24</v>
      </c>
      <c r="I8272" t="s">
        <v>24</v>
      </c>
      <c r="J8272" t="s">
        <v>25</v>
      </c>
      <c r="K8272" s="1">
        <v>43129</v>
      </c>
      <c r="L8272" t="s">
        <v>26</v>
      </c>
      <c r="N8272" t="s">
        <v>24</v>
      </c>
    </row>
    <row r="8273" spans="1:14" x14ac:dyDescent="0.25">
      <c r="A8273">
        <v>76</v>
      </c>
      <c r="B8273" t="s">
        <v>7211</v>
      </c>
      <c r="C8273" t="s">
        <v>529</v>
      </c>
      <c r="D8273" t="s">
        <v>21</v>
      </c>
      <c r="E8273">
        <v>98034</v>
      </c>
      <c r="F8273" t="s">
        <v>22</v>
      </c>
      <c r="G8273" t="s">
        <v>23</v>
      </c>
      <c r="H8273" t="s">
        <v>24</v>
      </c>
      <c r="I8273" t="s">
        <v>24</v>
      </c>
      <c r="J8273" t="s">
        <v>25</v>
      </c>
      <c r="K8273" s="1">
        <v>43129</v>
      </c>
      <c r="L8273" t="s">
        <v>26</v>
      </c>
      <c r="N8273" t="s">
        <v>24</v>
      </c>
    </row>
    <row r="8274" spans="1:14" x14ac:dyDescent="0.25">
      <c r="A8274" t="s">
        <v>3230</v>
      </c>
      <c r="B8274" t="s">
        <v>10670</v>
      </c>
      <c r="C8274" t="s">
        <v>3762</v>
      </c>
      <c r="D8274" t="s">
        <v>21</v>
      </c>
      <c r="E8274">
        <v>98501</v>
      </c>
      <c r="F8274" t="s">
        <v>22</v>
      </c>
      <c r="G8274" t="s">
        <v>23</v>
      </c>
      <c r="H8274" t="s">
        <v>24</v>
      </c>
      <c r="I8274" t="s">
        <v>24</v>
      </c>
      <c r="J8274" t="s">
        <v>25</v>
      </c>
      <c r="K8274" s="1">
        <v>43129</v>
      </c>
      <c r="L8274" t="s">
        <v>26</v>
      </c>
      <c r="N8274" t="s">
        <v>24</v>
      </c>
    </row>
    <row r="8275" spans="1:14" x14ac:dyDescent="0.25">
      <c r="A8275" t="s">
        <v>466</v>
      </c>
      <c r="B8275" t="s">
        <v>467</v>
      </c>
      <c r="C8275" t="s">
        <v>20</v>
      </c>
      <c r="D8275" t="s">
        <v>21</v>
      </c>
      <c r="E8275">
        <v>98101</v>
      </c>
      <c r="F8275" t="s">
        <v>22</v>
      </c>
      <c r="G8275" t="s">
        <v>23</v>
      </c>
      <c r="H8275" t="s">
        <v>24</v>
      </c>
      <c r="I8275" t="s">
        <v>24</v>
      </c>
      <c r="J8275" t="s">
        <v>25</v>
      </c>
      <c r="K8275" s="1">
        <v>43129</v>
      </c>
      <c r="L8275" t="s">
        <v>26</v>
      </c>
      <c r="N8275" t="s">
        <v>24</v>
      </c>
    </row>
    <row r="8276" spans="1:14" x14ac:dyDescent="0.25">
      <c r="A8276" t="s">
        <v>10671</v>
      </c>
      <c r="B8276" t="s">
        <v>1287</v>
      </c>
      <c r="C8276" t="s">
        <v>590</v>
      </c>
      <c r="D8276" t="s">
        <v>21</v>
      </c>
      <c r="E8276">
        <v>98065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43129</v>
      </c>
      <c r="L8276" t="s">
        <v>26</v>
      </c>
      <c r="N8276" t="s">
        <v>24</v>
      </c>
    </row>
    <row r="8277" spans="1:14" x14ac:dyDescent="0.25">
      <c r="A8277" t="s">
        <v>10672</v>
      </c>
      <c r="B8277" t="s">
        <v>10673</v>
      </c>
      <c r="C8277" t="s">
        <v>236</v>
      </c>
      <c r="D8277" t="s">
        <v>21</v>
      </c>
      <c r="E8277">
        <v>98444</v>
      </c>
      <c r="F8277" t="s">
        <v>22</v>
      </c>
      <c r="G8277" t="s">
        <v>23</v>
      </c>
      <c r="H8277" t="s">
        <v>24</v>
      </c>
      <c r="I8277" t="s">
        <v>24</v>
      </c>
      <c r="J8277" t="s">
        <v>25</v>
      </c>
      <c r="K8277" s="1">
        <v>43129</v>
      </c>
      <c r="L8277" t="s">
        <v>26</v>
      </c>
      <c r="N8277" t="s">
        <v>24</v>
      </c>
    </row>
    <row r="8278" spans="1:14" x14ac:dyDescent="0.25">
      <c r="A8278" t="s">
        <v>6565</v>
      </c>
      <c r="B8278" t="s">
        <v>6566</v>
      </c>
      <c r="C8278" t="s">
        <v>6567</v>
      </c>
      <c r="D8278" t="s">
        <v>21</v>
      </c>
      <c r="E8278">
        <v>98530</v>
      </c>
      <c r="F8278" t="s">
        <v>23</v>
      </c>
      <c r="G8278" t="s">
        <v>23</v>
      </c>
      <c r="H8278" t="s">
        <v>24</v>
      </c>
      <c r="I8278" t="s">
        <v>24</v>
      </c>
      <c r="J8278" t="s">
        <v>25</v>
      </c>
      <c r="K8278" s="1">
        <v>43129</v>
      </c>
      <c r="L8278" t="s">
        <v>26</v>
      </c>
      <c r="N8278" t="s">
        <v>24</v>
      </c>
    </row>
    <row r="8279" spans="1:14" x14ac:dyDescent="0.25">
      <c r="A8279" t="s">
        <v>2327</v>
      </c>
      <c r="B8279" t="s">
        <v>10674</v>
      </c>
      <c r="C8279" t="s">
        <v>2329</v>
      </c>
      <c r="D8279" t="s">
        <v>21</v>
      </c>
      <c r="E8279">
        <v>99143</v>
      </c>
      <c r="F8279" t="s">
        <v>23</v>
      </c>
      <c r="G8279" t="s">
        <v>23</v>
      </c>
      <c r="H8279" t="s">
        <v>24</v>
      </c>
      <c r="I8279" t="s">
        <v>24</v>
      </c>
      <c r="J8279" t="s">
        <v>25</v>
      </c>
      <c r="K8279" s="1">
        <v>43129</v>
      </c>
      <c r="L8279" t="s">
        <v>26</v>
      </c>
      <c r="N8279" t="s">
        <v>24</v>
      </c>
    </row>
    <row r="8280" spans="1:14" x14ac:dyDescent="0.25">
      <c r="A8280" t="s">
        <v>77</v>
      </c>
      <c r="B8280" t="s">
        <v>7151</v>
      </c>
      <c r="C8280" t="s">
        <v>236</v>
      </c>
      <c r="D8280" t="s">
        <v>21</v>
      </c>
      <c r="E8280">
        <v>98405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43129</v>
      </c>
      <c r="L8280" t="s">
        <v>26</v>
      </c>
      <c r="N8280" t="s">
        <v>24</v>
      </c>
    </row>
    <row r="8281" spans="1:14" x14ac:dyDescent="0.25">
      <c r="A8281" t="s">
        <v>2846</v>
      </c>
      <c r="B8281" t="s">
        <v>5857</v>
      </c>
      <c r="C8281" t="s">
        <v>283</v>
      </c>
      <c r="D8281" t="s">
        <v>21</v>
      </c>
      <c r="E8281">
        <v>98467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43129</v>
      </c>
      <c r="L8281" t="s">
        <v>26</v>
      </c>
      <c r="N8281" t="s">
        <v>24</v>
      </c>
    </row>
    <row r="8282" spans="1:14" x14ac:dyDescent="0.25">
      <c r="A8282" t="s">
        <v>6861</v>
      </c>
      <c r="B8282" t="s">
        <v>6347</v>
      </c>
      <c r="C8282" t="s">
        <v>266</v>
      </c>
      <c r="D8282" t="s">
        <v>21</v>
      </c>
      <c r="E8282">
        <v>98002</v>
      </c>
      <c r="F8282" t="s">
        <v>22</v>
      </c>
      <c r="G8282" t="s">
        <v>23</v>
      </c>
      <c r="H8282" t="s">
        <v>24</v>
      </c>
      <c r="I8282" t="s">
        <v>24</v>
      </c>
      <c r="J8282" t="s">
        <v>25</v>
      </c>
      <c r="K8282" s="1">
        <v>43127</v>
      </c>
      <c r="L8282" t="s">
        <v>26</v>
      </c>
      <c r="N8282" t="s">
        <v>24</v>
      </c>
    </row>
    <row r="8283" spans="1:14" x14ac:dyDescent="0.25">
      <c r="A8283">
        <v>76</v>
      </c>
      <c r="B8283" t="s">
        <v>9514</v>
      </c>
      <c r="C8283" t="s">
        <v>266</v>
      </c>
      <c r="D8283" t="s">
        <v>21</v>
      </c>
      <c r="E8283">
        <v>98092</v>
      </c>
      <c r="F8283" t="s">
        <v>22</v>
      </c>
      <c r="G8283" t="s">
        <v>23</v>
      </c>
      <c r="H8283" t="s">
        <v>24</v>
      </c>
      <c r="I8283" t="s">
        <v>24</v>
      </c>
      <c r="J8283" t="s">
        <v>25</v>
      </c>
      <c r="K8283" s="1">
        <v>43127</v>
      </c>
      <c r="L8283" t="s">
        <v>26</v>
      </c>
      <c r="N8283" t="s">
        <v>24</v>
      </c>
    </row>
    <row r="8284" spans="1:14" x14ac:dyDescent="0.25">
      <c r="A8284" t="s">
        <v>10675</v>
      </c>
      <c r="B8284" t="s">
        <v>10676</v>
      </c>
      <c r="C8284" t="s">
        <v>20</v>
      </c>
      <c r="D8284" t="s">
        <v>21</v>
      </c>
      <c r="E8284">
        <v>98122</v>
      </c>
      <c r="F8284" t="s">
        <v>23</v>
      </c>
      <c r="G8284" t="s">
        <v>23</v>
      </c>
      <c r="H8284" t="s">
        <v>24</v>
      </c>
      <c r="I8284" t="s">
        <v>24</v>
      </c>
      <c r="J8284" t="s">
        <v>25</v>
      </c>
      <c r="K8284" s="1">
        <v>43127</v>
      </c>
      <c r="L8284" t="s">
        <v>26</v>
      </c>
      <c r="N8284" t="s">
        <v>24</v>
      </c>
    </row>
    <row r="8285" spans="1:14" x14ac:dyDescent="0.25">
      <c r="A8285" t="s">
        <v>10677</v>
      </c>
      <c r="B8285" t="s">
        <v>10678</v>
      </c>
      <c r="C8285" t="s">
        <v>20</v>
      </c>
      <c r="D8285" t="s">
        <v>21</v>
      </c>
      <c r="E8285">
        <v>98144</v>
      </c>
      <c r="F8285" t="s">
        <v>23</v>
      </c>
      <c r="G8285" t="s">
        <v>23</v>
      </c>
      <c r="H8285" t="s">
        <v>24</v>
      </c>
      <c r="I8285" t="s">
        <v>24</v>
      </c>
      <c r="J8285" t="s">
        <v>25</v>
      </c>
      <c r="K8285" s="1">
        <v>43127</v>
      </c>
      <c r="L8285" t="s">
        <v>26</v>
      </c>
      <c r="N8285" t="s">
        <v>24</v>
      </c>
    </row>
    <row r="8286" spans="1:14" x14ac:dyDescent="0.25">
      <c r="A8286" t="s">
        <v>2704</v>
      </c>
      <c r="B8286" t="s">
        <v>2705</v>
      </c>
      <c r="C8286" t="s">
        <v>20</v>
      </c>
      <c r="D8286" t="s">
        <v>21</v>
      </c>
      <c r="E8286">
        <v>98126</v>
      </c>
      <c r="F8286" t="s">
        <v>23</v>
      </c>
      <c r="G8286" t="s">
        <v>23</v>
      </c>
      <c r="H8286" t="s">
        <v>24</v>
      </c>
      <c r="I8286" t="s">
        <v>24</v>
      </c>
      <c r="J8286" t="s">
        <v>25</v>
      </c>
      <c r="K8286" s="1">
        <v>43127</v>
      </c>
      <c r="L8286" t="s">
        <v>26</v>
      </c>
      <c r="N8286" t="s">
        <v>24</v>
      </c>
    </row>
    <row r="8287" spans="1:14" x14ac:dyDescent="0.25">
      <c r="A8287" t="s">
        <v>3277</v>
      </c>
      <c r="B8287" t="s">
        <v>3278</v>
      </c>
      <c r="C8287" t="s">
        <v>20</v>
      </c>
      <c r="D8287" t="s">
        <v>21</v>
      </c>
      <c r="E8287">
        <v>98134</v>
      </c>
      <c r="F8287" t="s">
        <v>23</v>
      </c>
      <c r="G8287" t="s">
        <v>23</v>
      </c>
      <c r="H8287" t="s">
        <v>24</v>
      </c>
      <c r="I8287" t="s">
        <v>24</v>
      </c>
      <c r="J8287" t="s">
        <v>25</v>
      </c>
      <c r="K8287" s="1">
        <v>43127</v>
      </c>
      <c r="L8287" t="s">
        <v>26</v>
      </c>
      <c r="N8287" t="s">
        <v>24</v>
      </c>
    </row>
    <row r="8288" spans="1:14" x14ac:dyDescent="0.25">
      <c r="A8288" t="s">
        <v>1643</v>
      </c>
      <c r="B8288" t="s">
        <v>1644</v>
      </c>
      <c r="C8288" t="s">
        <v>20</v>
      </c>
      <c r="D8288" t="s">
        <v>21</v>
      </c>
      <c r="E8288">
        <v>98122</v>
      </c>
      <c r="F8288" t="s">
        <v>23</v>
      </c>
      <c r="G8288" t="s">
        <v>23</v>
      </c>
      <c r="H8288" t="s">
        <v>24</v>
      </c>
      <c r="I8288" t="s">
        <v>24</v>
      </c>
      <c r="J8288" t="s">
        <v>25</v>
      </c>
      <c r="K8288" s="1">
        <v>43127</v>
      </c>
      <c r="L8288" t="s">
        <v>26</v>
      </c>
      <c r="N8288" t="s">
        <v>24</v>
      </c>
    </row>
    <row r="8289" spans="1:14" x14ac:dyDescent="0.25">
      <c r="A8289" t="s">
        <v>1862</v>
      </c>
      <c r="B8289" t="s">
        <v>9541</v>
      </c>
      <c r="C8289" t="s">
        <v>20</v>
      </c>
      <c r="D8289" t="s">
        <v>21</v>
      </c>
      <c r="E8289">
        <v>98118</v>
      </c>
      <c r="F8289" t="s">
        <v>22</v>
      </c>
      <c r="G8289" t="s">
        <v>23</v>
      </c>
      <c r="H8289" t="s">
        <v>24</v>
      </c>
      <c r="I8289" t="s">
        <v>24</v>
      </c>
      <c r="J8289" t="s">
        <v>25</v>
      </c>
      <c r="K8289" s="1">
        <v>43127</v>
      </c>
      <c r="L8289" t="s">
        <v>26</v>
      </c>
      <c r="N8289" t="s">
        <v>24</v>
      </c>
    </row>
    <row r="8290" spans="1:14" x14ac:dyDescent="0.25">
      <c r="A8290" t="s">
        <v>1214</v>
      </c>
      <c r="B8290" t="s">
        <v>1215</v>
      </c>
      <c r="C8290" t="s">
        <v>20</v>
      </c>
      <c r="D8290" t="s">
        <v>21</v>
      </c>
      <c r="E8290">
        <v>98122</v>
      </c>
      <c r="F8290" t="s">
        <v>23</v>
      </c>
      <c r="G8290" t="s">
        <v>23</v>
      </c>
      <c r="H8290" t="s">
        <v>24</v>
      </c>
      <c r="I8290" t="s">
        <v>24</v>
      </c>
      <c r="J8290" t="s">
        <v>25</v>
      </c>
      <c r="K8290" s="1">
        <v>43127</v>
      </c>
      <c r="L8290" t="s">
        <v>26</v>
      </c>
      <c r="N8290" t="s">
        <v>24</v>
      </c>
    </row>
    <row r="8291" spans="1:14" x14ac:dyDescent="0.25">
      <c r="A8291" t="s">
        <v>583</v>
      </c>
      <c r="B8291" t="s">
        <v>4810</v>
      </c>
      <c r="C8291" t="s">
        <v>377</v>
      </c>
      <c r="D8291" t="s">
        <v>21</v>
      </c>
      <c r="E8291">
        <v>98029</v>
      </c>
      <c r="F8291" t="s">
        <v>22</v>
      </c>
      <c r="G8291" t="s">
        <v>23</v>
      </c>
      <c r="H8291" t="s">
        <v>24</v>
      </c>
      <c r="I8291" t="s">
        <v>24</v>
      </c>
      <c r="J8291" t="s">
        <v>25</v>
      </c>
      <c r="K8291" s="1">
        <v>43126</v>
      </c>
      <c r="L8291" t="s">
        <v>26</v>
      </c>
      <c r="N8291" t="s">
        <v>24</v>
      </c>
    </row>
    <row r="8292" spans="1:14" x14ac:dyDescent="0.25">
      <c r="A8292" t="s">
        <v>7383</v>
      </c>
      <c r="B8292" t="s">
        <v>7384</v>
      </c>
      <c r="C8292" t="s">
        <v>529</v>
      </c>
      <c r="D8292" t="s">
        <v>21</v>
      </c>
      <c r="E8292">
        <v>98034</v>
      </c>
      <c r="F8292" t="s">
        <v>22</v>
      </c>
      <c r="G8292" t="s">
        <v>23</v>
      </c>
      <c r="H8292" t="s">
        <v>24</v>
      </c>
      <c r="I8292" t="s">
        <v>24</v>
      </c>
      <c r="J8292" t="s">
        <v>25</v>
      </c>
      <c r="K8292" s="1">
        <v>43125</v>
      </c>
      <c r="L8292" t="s">
        <v>26</v>
      </c>
      <c r="N8292" t="s">
        <v>24</v>
      </c>
    </row>
    <row r="8293" spans="1:14" x14ac:dyDescent="0.25">
      <c r="A8293" t="s">
        <v>3579</v>
      </c>
      <c r="B8293" t="s">
        <v>5132</v>
      </c>
      <c r="C8293" t="s">
        <v>266</v>
      </c>
      <c r="D8293" t="s">
        <v>21</v>
      </c>
      <c r="E8293">
        <v>98001</v>
      </c>
      <c r="F8293" t="s">
        <v>22</v>
      </c>
      <c r="G8293" t="s">
        <v>23</v>
      </c>
      <c r="H8293" t="s">
        <v>24</v>
      </c>
      <c r="I8293" t="s">
        <v>24</v>
      </c>
      <c r="J8293" t="s">
        <v>25</v>
      </c>
      <c r="K8293" s="1">
        <v>43125</v>
      </c>
      <c r="L8293" t="s">
        <v>26</v>
      </c>
      <c r="N8293" t="s">
        <v>24</v>
      </c>
    </row>
    <row r="8294" spans="1:14" x14ac:dyDescent="0.25">
      <c r="A8294" t="s">
        <v>7924</v>
      </c>
      <c r="B8294" t="s">
        <v>7925</v>
      </c>
      <c r="C8294" t="s">
        <v>743</v>
      </c>
      <c r="D8294" t="s">
        <v>21</v>
      </c>
      <c r="E8294">
        <v>98597</v>
      </c>
      <c r="F8294" t="s">
        <v>22</v>
      </c>
      <c r="G8294" t="s">
        <v>23</v>
      </c>
      <c r="H8294" t="s">
        <v>24</v>
      </c>
      <c r="I8294" t="s">
        <v>24</v>
      </c>
      <c r="J8294" t="s">
        <v>25</v>
      </c>
      <c r="K8294" s="1">
        <v>43125</v>
      </c>
      <c r="L8294" t="s">
        <v>26</v>
      </c>
      <c r="N8294" t="s">
        <v>24</v>
      </c>
    </row>
    <row r="8295" spans="1:14" x14ac:dyDescent="0.25">
      <c r="A8295" t="s">
        <v>6577</v>
      </c>
      <c r="B8295" t="s">
        <v>6578</v>
      </c>
      <c r="C8295" t="s">
        <v>215</v>
      </c>
      <c r="D8295" t="s">
        <v>21</v>
      </c>
      <c r="E8295">
        <v>98003</v>
      </c>
      <c r="F8295" t="s">
        <v>22</v>
      </c>
      <c r="G8295" t="s">
        <v>23</v>
      </c>
      <c r="H8295" t="s">
        <v>24</v>
      </c>
      <c r="I8295" t="s">
        <v>24</v>
      </c>
      <c r="J8295" t="s">
        <v>25</v>
      </c>
      <c r="K8295" s="1">
        <v>43125</v>
      </c>
      <c r="L8295" t="s">
        <v>26</v>
      </c>
      <c r="N8295" t="s">
        <v>24</v>
      </c>
    </row>
    <row r="8296" spans="1:14" x14ac:dyDescent="0.25">
      <c r="A8296" t="s">
        <v>662</v>
      </c>
      <c r="B8296" t="s">
        <v>8007</v>
      </c>
      <c r="C8296" t="s">
        <v>743</v>
      </c>
      <c r="D8296" t="s">
        <v>21</v>
      </c>
      <c r="E8296">
        <v>98597</v>
      </c>
      <c r="F8296" t="s">
        <v>22</v>
      </c>
      <c r="G8296" t="s">
        <v>23</v>
      </c>
      <c r="H8296" t="s">
        <v>24</v>
      </c>
      <c r="I8296" t="s">
        <v>24</v>
      </c>
      <c r="J8296" t="s">
        <v>25</v>
      </c>
      <c r="K8296" s="1">
        <v>43125</v>
      </c>
      <c r="L8296" t="s">
        <v>26</v>
      </c>
      <c r="N8296" t="s">
        <v>24</v>
      </c>
    </row>
    <row r="8297" spans="1:14" x14ac:dyDescent="0.25">
      <c r="A8297" t="s">
        <v>7750</v>
      </c>
      <c r="B8297" t="s">
        <v>7751</v>
      </c>
      <c r="C8297" t="s">
        <v>614</v>
      </c>
      <c r="D8297" t="s">
        <v>21</v>
      </c>
      <c r="E8297">
        <v>98674</v>
      </c>
      <c r="F8297" t="s">
        <v>22</v>
      </c>
      <c r="G8297" t="s">
        <v>23</v>
      </c>
      <c r="H8297" t="s">
        <v>24</v>
      </c>
      <c r="I8297" t="s">
        <v>24</v>
      </c>
      <c r="J8297" t="s">
        <v>25</v>
      </c>
      <c r="K8297" s="1">
        <v>43125</v>
      </c>
      <c r="L8297" t="s">
        <v>26</v>
      </c>
      <c r="N8297" t="s">
        <v>24</v>
      </c>
    </row>
    <row r="8298" spans="1:14" x14ac:dyDescent="0.25">
      <c r="A8298" t="s">
        <v>7752</v>
      </c>
      <c r="B8298" t="s">
        <v>7753</v>
      </c>
      <c r="C8298" t="s">
        <v>573</v>
      </c>
      <c r="D8298" t="s">
        <v>21</v>
      </c>
      <c r="E8298">
        <v>98579</v>
      </c>
      <c r="F8298" t="s">
        <v>22</v>
      </c>
      <c r="G8298" t="s">
        <v>23</v>
      </c>
      <c r="H8298" t="s">
        <v>24</v>
      </c>
      <c r="I8298" t="s">
        <v>24</v>
      </c>
      <c r="J8298" t="s">
        <v>25</v>
      </c>
      <c r="K8298" s="1">
        <v>43125</v>
      </c>
      <c r="L8298" t="s">
        <v>26</v>
      </c>
      <c r="N8298" t="s">
        <v>24</v>
      </c>
    </row>
    <row r="8299" spans="1:14" x14ac:dyDescent="0.25">
      <c r="A8299" t="s">
        <v>8238</v>
      </c>
      <c r="B8299" t="s">
        <v>8239</v>
      </c>
      <c r="C8299" t="s">
        <v>331</v>
      </c>
      <c r="D8299" t="s">
        <v>21</v>
      </c>
      <c r="E8299">
        <v>98596</v>
      </c>
      <c r="F8299" t="s">
        <v>22</v>
      </c>
      <c r="G8299" t="s">
        <v>23</v>
      </c>
      <c r="H8299" t="s">
        <v>24</v>
      </c>
      <c r="I8299" t="s">
        <v>24</v>
      </c>
      <c r="J8299" t="s">
        <v>25</v>
      </c>
      <c r="K8299" s="1">
        <v>43125</v>
      </c>
      <c r="L8299" t="s">
        <v>26</v>
      </c>
      <c r="N8299" t="s">
        <v>24</v>
      </c>
    </row>
    <row r="8300" spans="1:14" x14ac:dyDescent="0.25">
      <c r="A8300" t="s">
        <v>581</v>
      </c>
      <c r="B8300" t="s">
        <v>5717</v>
      </c>
      <c r="C8300" t="s">
        <v>3762</v>
      </c>
      <c r="D8300" t="s">
        <v>21</v>
      </c>
      <c r="E8300">
        <v>98501</v>
      </c>
      <c r="F8300" t="s">
        <v>22</v>
      </c>
      <c r="G8300" t="s">
        <v>23</v>
      </c>
      <c r="H8300" t="s">
        <v>24</v>
      </c>
      <c r="I8300" t="s">
        <v>24</v>
      </c>
      <c r="J8300" t="s">
        <v>25</v>
      </c>
      <c r="K8300" s="1">
        <v>43125</v>
      </c>
      <c r="L8300" t="s">
        <v>26</v>
      </c>
      <c r="N8300" t="s">
        <v>24</v>
      </c>
    </row>
    <row r="8301" spans="1:14" x14ac:dyDescent="0.25">
      <c r="A8301" t="s">
        <v>5471</v>
      </c>
      <c r="B8301" t="s">
        <v>5472</v>
      </c>
      <c r="C8301" t="s">
        <v>5473</v>
      </c>
      <c r="D8301" t="s">
        <v>21</v>
      </c>
      <c r="E8301">
        <v>98025</v>
      </c>
      <c r="F8301" t="s">
        <v>22</v>
      </c>
      <c r="G8301" t="s">
        <v>23</v>
      </c>
      <c r="H8301" t="s">
        <v>24</v>
      </c>
      <c r="I8301" t="s">
        <v>24</v>
      </c>
      <c r="J8301" t="s">
        <v>25</v>
      </c>
      <c r="K8301" s="1">
        <v>43125</v>
      </c>
      <c r="L8301" t="s">
        <v>26</v>
      </c>
      <c r="N8301" t="s">
        <v>24</v>
      </c>
    </row>
    <row r="8302" spans="1:14" x14ac:dyDescent="0.25">
      <c r="A8302" t="s">
        <v>6594</v>
      </c>
      <c r="B8302" t="s">
        <v>6595</v>
      </c>
      <c r="C8302" t="s">
        <v>215</v>
      </c>
      <c r="D8302" t="s">
        <v>21</v>
      </c>
      <c r="E8302">
        <v>98023</v>
      </c>
      <c r="F8302" t="s">
        <v>22</v>
      </c>
      <c r="G8302" t="s">
        <v>23</v>
      </c>
      <c r="H8302" t="s">
        <v>24</v>
      </c>
      <c r="I8302" t="s">
        <v>24</v>
      </c>
      <c r="J8302" t="s">
        <v>25</v>
      </c>
      <c r="K8302" s="1">
        <v>43125</v>
      </c>
      <c r="L8302" t="s">
        <v>26</v>
      </c>
      <c r="N8302" t="s">
        <v>24</v>
      </c>
    </row>
    <row r="8303" spans="1:14" x14ac:dyDescent="0.25">
      <c r="A8303" t="s">
        <v>7920</v>
      </c>
      <c r="B8303" t="s">
        <v>7921</v>
      </c>
      <c r="C8303" t="s">
        <v>573</v>
      </c>
      <c r="D8303" t="s">
        <v>21</v>
      </c>
      <c r="E8303">
        <v>98579</v>
      </c>
      <c r="F8303" t="s">
        <v>22</v>
      </c>
      <c r="G8303" t="s">
        <v>23</v>
      </c>
      <c r="H8303" t="s">
        <v>24</v>
      </c>
      <c r="I8303" t="s">
        <v>24</v>
      </c>
      <c r="J8303" t="s">
        <v>25</v>
      </c>
      <c r="K8303" s="1">
        <v>43125</v>
      </c>
      <c r="L8303" t="s">
        <v>26</v>
      </c>
      <c r="N8303" t="s">
        <v>24</v>
      </c>
    </row>
    <row r="8304" spans="1:14" x14ac:dyDescent="0.25">
      <c r="A8304" t="s">
        <v>77</v>
      </c>
      <c r="B8304" t="s">
        <v>6839</v>
      </c>
      <c r="C8304" t="s">
        <v>463</v>
      </c>
      <c r="D8304" t="s">
        <v>21</v>
      </c>
      <c r="E8304">
        <v>98632</v>
      </c>
      <c r="F8304" t="s">
        <v>22</v>
      </c>
      <c r="G8304" t="s">
        <v>23</v>
      </c>
      <c r="H8304" t="s">
        <v>24</v>
      </c>
      <c r="I8304" t="s">
        <v>24</v>
      </c>
      <c r="J8304" t="s">
        <v>25</v>
      </c>
      <c r="K8304" s="1">
        <v>43125</v>
      </c>
      <c r="L8304" t="s">
        <v>26</v>
      </c>
      <c r="N8304" t="s">
        <v>24</v>
      </c>
    </row>
    <row r="8305" spans="1:14" x14ac:dyDescent="0.25">
      <c r="A8305" t="s">
        <v>6690</v>
      </c>
      <c r="B8305" t="s">
        <v>6691</v>
      </c>
      <c r="C8305" t="s">
        <v>142</v>
      </c>
      <c r="D8305" t="s">
        <v>21</v>
      </c>
      <c r="E8305">
        <v>98908</v>
      </c>
      <c r="F8305" t="s">
        <v>22</v>
      </c>
      <c r="G8305" t="s">
        <v>23</v>
      </c>
      <c r="H8305" t="s">
        <v>24</v>
      </c>
      <c r="I8305" t="s">
        <v>24</v>
      </c>
      <c r="J8305" t="s">
        <v>25</v>
      </c>
      <c r="K8305" s="1">
        <v>43124</v>
      </c>
      <c r="L8305" t="s">
        <v>26</v>
      </c>
      <c r="N8305" t="s">
        <v>24</v>
      </c>
    </row>
    <row r="8306" spans="1:14" x14ac:dyDescent="0.25">
      <c r="A8306" t="s">
        <v>5385</v>
      </c>
      <c r="B8306" t="s">
        <v>5386</v>
      </c>
      <c r="C8306" t="s">
        <v>165</v>
      </c>
      <c r="D8306" t="s">
        <v>21</v>
      </c>
      <c r="E8306">
        <v>98373</v>
      </c>
      <c r="F8306" t="s">
        <v>22</v>
      </c>
      <c r="G8306" t="s">
        <v>23</v>
      </c>
      <c r="H8306" t="s">
        <v>24</v>
      </c>
      <c r="I8306" t="s">
        <v>24</v>
      </c>
      <c r="J8306" t="s">
        <v>25</v>
      </c>
      <c r="K8306" s="1">
        <v>43124</v>
      </c>
      <c r="L8306" t="s">
        <v>26</v>
      </c>
      <c r="N8306" t="s">
        <v>24</v>
      </c>
    </row>
    <row r="8307" spans="1:14" x14ac:dyDescent="0.25">
      <c r="A8307" t="s">
        <v>4625</v>
      </c>
      <c r="B8307" t="s">
        <v>4489</v>
      </c>
      <c r="C8307" t="s">
        <v>165</v>
      </c>
      <c r="D8307" t="s">
        <v>21</v>
      </c>
      <c r="E8307">
        <v>98373</v>
      </c>
      <c r="F8307" t="s">
        <v>22</v>
      </c>
      <c r="G8307" t="s">
        <v>23</v>
      </c>
      <c r="H8307" t="s">
        <v>24</v>
      </c>
      <c r="I8307" t="s">
        <v>24</v>
      </c>
      <c r="J8307" t="s">
        <v>25</v>
      </c>
      <c r="K8307" s="1">
        <v>43124</v>
      </c>
      <c r="L8307" t="s">
        <v>26</v>
      </c>
      <c r="N8307" t="s">
        <v>24</v>
      </c>
    </row>
    <row r="8308" spans="1:14" x14ac:dyDescent="0.25">
      <c r="A8308" t="s">
        <v>10680</v>
      </c>
      <c r="B8308" t="s">
        <v>10681</v>
      </c>
      <c r="C8308" t="s">
        <v>142</v>
      </c>
      <c r="D8308" t="s">
        <v>21</v>
      </c>
      <c r="E8308">
        <v>98901</v>
      </c>
      <c r="F8308" t="s">
        <v>22</v>
      </c>
      <c r="G8308" t="s">
        <v>23</v>
      </c>
      <c r="H8308" t="s">
        <v>24</v>
      </c>
      <c r="I8308" t="s">
        <v>24</v>
      </c>
      <c r="J8308" t="s">
        <v>25</v>
      </c>
      <c r="K8308" s="1">
        <v>43124</v>
      </c>
      <c r="L8308" t="s">
        <v>26</v>
      </c>
      <c r="N8308" t="s">
        <v>24</v>
      </c>
    </row>
    <row r="8309" spans="1:14" x14ac:dyDescent="0.25">
      <c r="A8309" t="s">
        <v>4687</v>
      </c>
      <c r="B8309" t="s">
        <v>4688</v>
      </c>
      <c r="C8309" t="s">
        <v>1566</v>
      </c>
      <c r="D8309" t="s">
        <v>21</v>
      </c>
      <c r="E8309">
        <v>98520</v>
      </c>
      <c r="F8309" t="s">
        <v>22</v>
      </c>
      <c r="G8309" t="s">
        <v>23</v>
      </c>
      <c r="H8309" t="s">
        <v>24</v>
      </c>
      <c r="I8309" t="s">
        <v>24</v>
      </c>
      <c r="J8309" t="s">
        <v>25</v>
      </c>
      <c r="K8309" s="1">
        <v>43124</v>
      </c>
      <c r="L8309" t="s">
        <v>26</v>
      </c>
      <c r="N8309" t="s">
        <v>24</v>
      </c>
    </row>
    <row r="8310" spans="1:14" x14ac:dyDescent="0.25">
      <c r="A8310" t="s">
        <v>7030</v>
      </c>
      <c r="B8310" t="s">
        <v>7031</v>
      </c>
      <c r="C8310" t="s">
        <v>142</v>
      </c>
      <c r="D8310" t="s">
        <v>21</v>
      </c>
      <c r="E8310">
        <v>98901</v>
      </c>
      <c r="F8310" t="s">
        <v>22</v>
      </c>
      <c r="G8310" t="s">
        <v>23</v>
      </c>
      <c r="H8310" t="s">
        <v>24</v>
      </c>
      <c r="I8310" t="s">
        <v>24</v>
      </c>
      <c r="J8310" t="s">
        <v>25</v>
      </c>
      <c r="K8310" s="1">
        <v>43124</v>
      </c>
      <c r="L8310" t="s">
        <v>26</v>
      </c>
      <c r="N8310" t="s">
        <v>24</v>
      </c>
    </row>
    <row r="8311" spans="1:14" x14ac:dyDescent="0.25">
      <c r="A8311" t="s">
        <v>6258</v>
      </c>
      <c r="B8311" t="s">
        <v>6259</v>
      </c>
      <c r="C8311" t="s">
        <v>165</v>
      </c>
      <c r="D8311" t="s">
        <v>21</v>
      </c>
      <c r="E8311">
        <v>98375</v>
      </c>
      <c r="F8311" t="s">
        <v>22</v>
      </c>
      <c r="G8311" t="s">
        <v>23</v>
      </c>
      <c r="H8311" t="s">
        <v>24</v>
      </c>
      <c r="I8311" t="s">
        <v>24</v>
      </c>
      <c r="J8311" t="s">
        <v>25</v>
      </c>
      <c r="K8311" s="1">
        <v>43124</v>
      </c>
      <c r="L8311" t="s">
        <v>26</v>
      </c>
      <c r="N8311" t="s">
        <v>24</v>
      </c>
    </row>
    <row r="8312" spans="1:14" x14ac:dyDescent="0.25">
      <c r="A8312" t="s">
        <v>6716</v>
      </c>
      <c r="B8312" t="s">
        <v>6717</v>
      </c>
      <c r="C8312" t="s">
        <v>1555</v>
      </c>
      <c r="D8312" t="s">
        <v>21</v>
      </c>
      <c r="E8312">
        <v>98550</v>
      </c>
      <c r="F8312" t="s">
        <v>22</v>
      </c>
      <c r="G8312" t="s">
        <v>23</v>
      </c>
      <c r="H8312" t="s">
        <v>24</v>
      </c>
      <c r="I8312" t="s">
        <v>24</v>
      </c>
      <c r="J8312" t="s">
        <v>25</v>
      </c>
      <c r="K8312" s="1">
        <v>43124</v>
      </c>
      <c r="L8312" t="s">
        <v>26</v>
      </c>
      <c r="N8312" t="s">
        <v>24</v>
      </c>
    </row>
    <row r="8313" spans="1:14" x14ac:dyDescent="0.25">
      <c r="A8313" t="s">
        <v>4496</v>
      </c>
      <c r="B8313" t="s">
        <v>4497</v>
      </c>
      <c r="C8313" t="s">
        <v>165</v>
      </c>
      <c r="D8313" t="s">
        <v>21</v>
      </c>
      <c r="E8313">
        <v>98373</v>
      </c>
      <c r="F8313" t="s">
        <v>22</v>
      </c>
      <c r="G8313" t="s">
        <v>23</v>
      </c>
      <c r="H8313" t="s">
        <v>24</v>
      </c>
      <c r="I8313" t="s">
        <v>24</v>
      </c>
      <c r="J8313" t="s">
        <v>25</v>
      </c>
      <c r="K8313" s="1">
        <v>43124</v>
      </c>
      <c r="L8313" t="s">
        <v>26</v>
      </c>
      <c r="N8313" t="s">
        <v>24</v>
      </c>
    </row>
    <row r="8314" spans="1:14" x14ac:dyDescent="0.25">
      <c r="A8314" t="s">
        <v>503</v>
      </c>
      <c r="B8314" t="s">
        <v>5403</v>
      </c>
      <c r="C8314" t="s">
        <v>165</v>
      </c>
      <c r="D8314" t="s">
        <v>21</v>
      </c>
      <c r="E8314">
        <v>98373</v>
      </c>
      <c r="F8314" t="s">
        <v>22</v>
      </c>
      <c r="G8314" t="s">
        <v>23</v>
      </c>
      <c r="H8314" t="s">
        <v>24</v>
      </c>
      <c r="I8314" t="s">
        <v>24</v>
      </c>
      <c r="J8314" t="s">
        <v>25</v>
      </c>
      <c r="K8314" s="1">
        <v>43124</v>
      </c>
      <c r="L8314" t="s">
        <v>26</v>
      </c>
      <c r="N8314" t="s">
        <v>24</v>
      </c>
    </row>
    <row r="8315" spans="1:14" x14ac:dyDescent="0.25">
      <c r="A8315" t="s">
        <v>7568</v>
      </c>
      <c r="B8315" t="s">
        <v>7569</v>
      </c>
      <c r="C8315" t="s">
        <v>142</v>
      </c>
      <c r="D8315" t="s">
        <v>21</v>
      </c>
      <c r="E8315">
        <v>98901</v>
      </c>
      <c r="F8315" t="s">
        <v>22</v>
      </c>
      <c r="G8315" t="s">
        <v>23</v>
      </c>
      <c r="H8315" t="s">
        <v>24</v>
      </c>
      <c r="I8315" t="s">
        <v>24</v>
      </c>
      <c r="J8315" t="s">
        <v>25</v>
      </c>
      <c r="K8315" s="1">
        <v>43124</v>
      </c>
      <c r="L8315" t="s">
        <v>26</v>
      </c>
      <c r="N8315" t="s">
        <v>24</v>
      </c>
    </row>
    <row r="8316" spans="1:14" x14ac:dyDescent="0.25">
      <c r="A8316" t="s">
        <v>7480</v>
      </c>
      <c r="B8316" t="s">
        <v>7731</v>
      </c>
      <c r="C8316" t="s">
        <v>3874</v>
      </c>
      <c r="D8316" t="s">
        <v>21</v>
      </c>
      <c r="E8316">
        <v>98563</v>
      </c>
      <c r="F8316" t="s">
        <v>22</v>
      </c>
      <c r="G8316" t="s">
        <v>23</v>
      </c>
      <c r="H8316" t="s">
        <v>24</v>
      </c>
      <c r="I8316" t="s">
        <v>24</v>
      </c>
      <c r="J8316" t="s">
        <v>25</v>
      </c>
      <c r="K8316" s="1">
        <v>43124</v>
      </c>
      <c r="L8316" t="s">
        <v>26</v>
      </c>
      <c r="N8316" t="s">
        <v>24</v>
      </c>
    </row>
    <row r="8317" spans="1:14" x14ac:dyDescent="0.25">
      <c r="A8317" t="s">
        <v>2028</v>
      </c>
      <c r="B8317" t="s">
        <v>2029</v>
      </c>
      <c r="C8317" t="s">
        <v>142</v>
      </c>
      <c r="D8317" t="s">
        <v>21</v>
      </c>
      <c r="E8317">
        <v>98901</v>
      </c>
      <c r="F8317" t="s">
        <v>22</v>
      </c>
      <c r="G8317" t="s">
        <v>23</v>
      </c>
      <c r="H8317" t="s">
        <v>24</v>
      </c>
      <c r="I8317" t="s">
        <v>24</v>
      </c>
      <c r="J8317" t="s">
        <v>25</v>
      </c>
      <c r="K8317" s="1">
        <v>43124</v>
      </c>
      <c r="L8317" t="s">
        <v>26</v>
      </c>
      <c r="N8317" t="s">
        <v>24</v>
      </c>
    </row>
    <row r="8318" spans="1:14" x14ac:dyDescent="0.25">
      <c r="A8318" t="s">
        <v>4281</v>
      </c>
      <c r="B8318" t="s">
        <v>4282</v>
      </c>
      <c r="C8318" t="s">
        <v>165</v>
      </c>
      <c r="D8318" t="s">
        <v>21</v>
      </c>
      <c r="E8318">
        <v>98371</v>
      </c>
      <c r="F8318" t="s">
        <v>22</v>
      </c>
      <c r="G8318" t="s">
        <v>23</v>
      </c>
      <c r="H8318" t="s">
        <v>24</v>
      </c>
      <c r="I8318" t="s">
        <v>24</v>
      </c>
      <c r="J8318" t="s">
        <v>25</v>
      </c>
      <c r="K8318" s="1">
        <v>43124</v>
      </c>
      <c r="L8318" t="s">
        <v>26</v>
      </c>
      <c r="N8318" t="s">
        <v>24</v>
      </c>
    </row>
    <row r="8319" spans="1:14" x14ac:dyDescent="0.25">
      <c r="A8319" t="s">
        <v>242</v>
      </c>
      <c r="B8319" t="s">
        <v>6804</v>
      </c>
      <c r="C8319" t="s">
        <v>236</v>
      </c>
      <c r="D8319" t="s">
        <v>21</v>
      </c>
      <c r="E8319">
        <v>98409</v>
      </c>
      <c r="F8319" t="s">
        <v>22</v>
      </c>
      <c r="G8319" t="s">
        <v>23</v>
      </c>
      <c r="H8319" t="s">
        <v>24</v>
      </c>
      <c r="I8319" t="s">
        <v>24</v>
      </c>
      <c r="J8319" t="s">
        <v>25</v>
      </c>
      <c r="K8319" s="1">
        <v>43124</v>
      </c>
      <c r="L8319" t="s">
        <v>26</v>
      </c>
      <c r="N8319" t="s">
        <v>24</v>
      </c>
    </row>
    <row r="8320" spans="1:14" x14ac:dyDescent="0.25">
      <c r="A8320" t="s">
        <v>3973</v>
      </c>
      <c r="B8320" t="s">
        <v>3974</v>
      </c>
      <c r="C8320" t="s">
        <v>1566</v>
      </c>
      <c r="D8320" t="s">
        <v>21</v>
      </c>
      <c r="E8320">
        <v>98520</v>
      </c>
      <c r="F8320" t="s">
        <v>22</v>
      </c>
      <c r="G8320" t="s">
        <v>23</v>
      </c>
      <c r="H8320" t="s">
        <v>24</v>
      </c>
      <c r="I8320" t="s">
        <v>24</v>
      </c>
      <c r="J8320" t="s">
        <v>25</v>
      </c>
      <c r="K8320" s="1">
        <v>43124</v>
      </c>
      <c r="L8320" t="s">
        <v>26</v>
      </c>
      <c r="N8320" t="s">
        <v>24</v>
      </c>
    </row>
    <row r="8321" spans="1:14" x14ac:dyDescent="0.25">
      <c r="A8321" t="s">
        <v>6013</v>
      </c>
      <c r="B8321" t="s">
        <v>6014</v>
      </c>
      <c r="C8321" t="s">
        <v>1555</v>
      </c>
      <c r="D8321" t="s">
        <v>21</v>
      </c>
      <c r="E8321">
        <v>98550</v>
      </c>
      <c r="F8321" t="s">
        <v>22</v>
      </c>
      <c r="G8321" t="s">
        <v>23</v>
      </c>
      <c r="H8321" t="s">
        <v>24</v>
      </c>
      <c r="I8321" t="s">
        <v>24</v>
      </c>
      <c r="J8321" t="s">
        <v>25</v>
      </c>
      <c r="K8321" s="1">
        <v>43124</v>
      </c>
      <c r="L8321" t="s">
        <v>26</v>
      </c>
      <c r="N8321" t="s">
        <v>24</v>
      </c>
    </row>
    <row r="8322" spans="1:14" x14ac:dyDescent="0.25">
      <c r="A8322" t="s">
        <v>8073</v>
      </c>
      <c r="B8322" t="s">
        <v>8074</v>
      </c>
      <c r="C8322" t="s">
        <v>142</v>
      </c>
      <c r="D8322" t="s">
        <v>21</v>
      </c>
      <c r="E8322">
        <v>98908</v>
      </c>
      <c r="F8322" t="s">
        <v>22</v>
      </c>
      <c r="G8322" t="s">
        <v>23</v>
      </c>
      <c r="H8322" t="s">
        <v>24</v>
      </c>
      <c r="I8322" t="s">
        <v>24</v>
      </c>
      <c r="J8322" t="s">
        <v>25</v>
      </c>
      <c r="K8322" s="1">
        <v>43124</v>
      </c>
      <c r="L8322" t="s">
        <v>26</v>
      </c>
      <c r="N8322" t="s">
        <v>24</v>
      </c>
    </row>
    <row r="8323" spans="1:14" x14ac:dyDescent="0.25">
      <c r="A8323" t="s">
        <v>5906</v>
      </c>
      <c r="B8323" t="s">
        <v>5907</v>
      </c>
      <c r="C8323" t="s">
        <v>358</v>
      </c>
      <c r="D8323" t="s">
        <v>21</v>
      </c>
      <c r="E8323">
        <v>99350</v>
      </c>
      <c r="F8323" t="s">
        <v>23</v>
      </c>
      <c r="G8323" t="s">
        <v>23</v>
      </c>
      <c r="H8323" t="s">
        <v>24</v>
      </c>
      <c r="I8323" t="s">
        <v>24</v>
      </c>
      <c r="J8323" t="s">
        <v>25</v>
      </c>
      <c r="K8323" s="1">
        <v>43123</v>
      </c>
      <c r="L8323" t="s">
        <v>26</v>
      </c>
      <c r="N8323" t="s">
        <v>24</v>
      </c>
    </row>
    <row r="8324" spans="1:14" x14ac:dyDescent="0.25">
      <c r="A8324" t="s">
        <v>4628</v>
      </c>
      <c r="B8324" t="s">
        <v>4629</v>
      </c>
      <c r="C8324" t="s">
        <v>20</v>
      </c>
      <c r="D8324" t="s">
        <v>21</v>
      </c>
      <c r="E8324">
        <v>98101</v>
      </c>
      <c r="F8324" t="s">
        <v>22</v>
      </c>
      <c r="G8324" t="s">
        <v>23</v>
      </c>
      <c r="H8324" t="s">
        <v>24</v>
      </c>
      <c r="I8324" t="s">
        <v>24</v>
      </c>
      <c r="J8324" t="s">
        <v>25</v>
      </c>
      <c r="K8324" s="1">
        <v>43123</v>
      </c>
      <c r="L8324" t="s">
        <v>26</v>
      </c>
      <c r="N8324" t="s">
        <v>24</v>
      </c>
    </row>
    <row r="8325" spans="1:14" x14ac:dyDescent="0.25">
      <c r="A8325" t="s">
        <v>6924</v>
      </c>
      <c r="B8325" t="s">
        <v>6925</v>
      </c>
      <c r="C8325" t="s">
        <v>1984</v>
      </c>
      <c r="D8325" t="s">
        <v>21</v>
      </c>
      <c r="E8325">
        <v>99133</v>
      </c>
      <c r="F8325" t="s">
        <v>23</v>
      </c>
      <c r="G8325" t="s">
        <v>23</v>
      </c>
      <c r="H8325" t="s">
        <v>24</v>
      </c>
      <c r="I8325" t="s">
        <v>24</v>
      </c>
      <c r="J8325" t="s">
        <v>25</v>
      </c>
      <c r="K8325" s="1">
        <v>43123</v>
      </c>
      <c r="L8325" t="s">
        <v>26</v>
      </c>
      <c r="N8325" t="s">
        <v>24</v>
      </c>
    </row>
    <row r="8326" spans="1:14" x14ac:dyDescent="0.25">
      <c r="A8326" t="s">
        <v>7032</v>
      </c>
      <c r="B8326" t="s">
        <v>7033</v>
      </c>
      <c r="C8326" t="s">
        <v>492</v>
      </c>
      <c r="D8326" t="s">
        <v>21</v>
      </c>
      <c r="E8326">
        <v>98503</v>
      </c>
      <c r="F8326" t="s">
        <v>22</v>
      </c>
      <c r="G8326" t="s">
        <v>23</v>
      </c>
      <c r="H8326" t="s">
        <v>24</v>
      </c>
      <c r="I8326" t="s">
        <v>24</v>
      </c>
      <c r="J8326" t="s">
        <v>25</v>
      </c>
      <c r="K8326" s="1">
        <v>43123</v>
      </c>
      <c r="L8326" t="s">
        <v>26</v>
      </c>
      <c r="N8326" t="s">
        <v>24</v>
      </c>
    </row>
    <row r="8327" spans="1:14" x14ac:dyDescent="0.25">
      <c r="A8327" t="s">
        <v>111</v>
      </c>
      <c r="B8327" t="s">
        <v>3988</v>
      </c>
      <c r="C8327" t="s">
        <v>20</v>
      </c>
      <c r="D8327" t="s">
        <v>21</v>
      </c>
      <c r="E8327">
        <v>98109</v>
      </c>
      <c r="F8327" t="s">
        <v>22</v>
      </c>
      <c r="G8327" t="s">
        <v>23</v>
      </c>
      <c r="H8327" t="s">
        <v>24</v>
      </c>
      <c r="I8327" t="s">
        <v>24</v>
      </c>
      <c r="J8327" t="s">
        <v>25</v>
      </c>
      <c r="K8327" s="1">
        <v>43123</v>
      </c>
      <c r="L8327" t="s">
        <v>26</v>
      </c>
      <c r="N8327" t="s">
        <v>24</v>
      </c>
    </row>
    <row r="8328" spans="1:14" x14ac:dyDescent="0.25">
      <c r="A8328" t="s">
        <v>5677</v>
      </c>
      <c r="B8328" t="s">
        <v>5678</v>
      </c>
      <c r="C8328" t="s">
        <v>358</v>
      </c>
      <c r="D8328" t="s">
        <v>21</v>
      </c>
      <c r="E8328">
        <v>99350</v>
      </c>
      <c r="F8328" t="s">
        <v>23</v>
      </c>
      <c r="G8328" t="s">
        <v>23</v>
      </c>
      <c r="H8328" t="s">
        <v>24</v>
      </c>
      <c r="I8328" t="s">
        <v>24</v>
      </c>
      <c r="J8328" t="s">
        <v>25</v>
      </c>
      <c r="K8328" s="1">
        <v>43123</v>
      </c>
      <c r="L8328" t="s">
        <v>26</v>
      </c>
      <c r="N8328" t="s">
        <v>24</v>
      </c>
    </row>
    <row r="8329" spans="1:14" x14ac:dyDescent="0.25">
      <c r="A8329" t="s">
        <v>6936</v>
      </c>
      <c r="B8329" t="s">
        <v>6937</v>
      </c>
      <c r="C8329" t="s">
        <v>296</v>
      </c>
      <c r="D8329" t="s">
        <v>21</v>
      </c>
      <c r="E8329">
        <v>98366</v>
      </c>
      <c r="F8329" t="s">
        <v>23</v>
      </c>
      <c r="G8329" t="s">
        <v>23</v>
      </c>
      <c r="H8329" t="s">
        <v>24</v>
      </c>
      <c r="I8329" t="s">
        <v>24</v>
      </c>
      <c r="J8329" t="s">
        <v>25</v>
      </c>
      <c r="K8329" s="1">
        <v>43123</v>
      </c>
      <c r="L8329" t="s">
        <v>26</v>
      </c>
      <c r="N8329" t="s">
        <v>24</v>
      </c>
    </row>
    <row r="8330" spans="1:14" x14ac:dyDescent="0.25">
      <c r="A8330" t="s">
        <v>2371</v>
      </c>
      <c r="B8330" t="s">
        <v>3423</v>
      </c>
      <c r="C8330" t="s">
        <v>377</v>
      </c>
      <c r="D8330" t="s">
        <v>21</v>
      </c>
      <c r="E8330">
        <v>98027</v>
      </c>
      <c r="F8330" t="s">
        <v>22</v>
      </c>
      <c r="G8330" t="s">
        <v>23</v>
      </c>
      <c r="H8330" t="s">
        <v>24</v>
      </c>
      <c r="I8330" t="s">
        <v>24</v>
      </c>
      <c r="J8330" t="s">
        <v>25</v>
      </c>
      <c r="K8330" s="1">
        <v>43123</v>
      </c>
      <c r="L8330" t="s">
        <v>26</v>
      </c>
      <c r="N8330" t="s">
        <v>24</v>
      </c>
    </row>
    <row r="8331" spans="1:14" x14ac:dyDescent="0.25">
      <c r="A8331" t="s">
        <v>1355</v>
      </c>
      <c r="B8331" t="s">
        <v>1356</v>
      </c>
      <c r="C8331" t="s">
        <v>1357</v>
      </c>
      <c r="D8331" t="s">
        <v>21</v>
      </c>
      <c r="E8331">
        <v>99115</v>
      </c>
      <c r="F8331" t="s">
        <v>22</v>
      </c>
      <c r="G8331" t="s">
        <v>23</v>
      </c>
      <c r="H8331" t="s">
        <v>24</v>
      </c>
      <c r="I8331" t="s">
        <v>24</v>
      </c>
      <c r="J8331" t="s">
        <v>25</v>
      </c>
      <c r="K8331" s="1">
        <v>43123</v>
      </c>
      <c r="L8331" t="s">
        <v>26</v>
      </c>
      <c r="N8331" t="s">
        <v>24</v>
      </c>
    </row>
    <row r="8332" spans="1:14" x14ac:dyDescent="0.25">
      <c r="A8332" t="s">
        <v>6946</v>
      </c>
      <c r="B8332" t="s">
        <v>6947</v>
      </c>
      <c r="C8332" t="s">
        <v>296</v>
      </c>
      <c r="D8332" t="s">
        <v>21</v>
      </c>
      <c r="E8332">
        <v>98366</v>
      </c>
      <c r="F8332" t="s">
        <v>23</v>
      </c>
      <c r="G8332" t="s">
        <v>23</v>
      </c>
      <c r="H8332" t="s">
        <v>24</v>
      </c>
      <c r="I8332" t="s">
        <v>24</v>
      </c>
      <c r="J8332" t="s">
        <v>25</v>
      </c>
      <c r="K8332" s="1">
        <v>43123</v>
      </c>
      <c r="L8332" t="s">
        <v>26</v>
      </c>
      <c r="N8332" t="s">
        <v>24</v>
      </c>
    </row>
    <row r="8333" spans="1:14" x14ac:dyDescent="0.25">
      <c r="A8333" t="s">
        <v>405</v>
      </c>
      <c r="B8333" t="s">
        <v>7059</v>
      </c>
      <c r="C8333" t="s">
        <v>492</v>
      </c>
      <c r="D8333" t="s">
        <v>21</v>
      </c>
      <c r="E8333">
        <v>98503</v>
      </c>
      <c r="F8333" t="s">
        <v>22</v>
      </c>
      <c r="G8333" t="s">
        <v>23</v>
      </c>
      <c r="H8333" t="s">
        <v>24</v>
      </c>
      <c r="I8333" t="s">
        <v>24</v>
      </c>
      <c r="J8333" t="s">
        <v>25</v>
      </c>
      <c r="K8333" s="1">
        <v>43123</v>
      </c>
      <c r="L8333" t="s">
        <v>26</v>
      </c>
      <c r="N8333" t="s">
        <v>24</v>
      </c>
    </row>
    <row r="8334" spans="1:14" x14ac:dyDescent="0.25">
      <c r="A8334" t="s">
        <v>8291</v>
      </c>
      <c r="B8334" t="s">
        <v>8292</v>
      </c>
      <c r="C8334" t="s">
        <v>7623</v>
      </c>
      <c r="D8334" t="s">
        <v>21</v>
      </c>
      <c r="E8334">
        <v>98589</v>
      </c>
      <c r="F8334" t="s">
        <v>22</v>
      </c>
      <c r="G8334" t="s">
        <v>23</v>
      </c>
      <c r="H8334" t="s">
        <v>24</v>
      </c>
      <c r="I8334" t="s">
        <v>24</v>
      </c>
      <c r="J8334" t="s">
        <v>25</v>
      </c>
      <c r="K8334" s="1">
        <v>43123</v>
      </c>
      <c r="L8334" t="s">
        <v>26</v>
      </c>
      <c r="N8334" t="s">
        <v>24</v>
      </c>
    </row>
    <row r="8335" spans="1:14" x14ac:dyDescent="0.25">
      <c r="A8335" t="s">
        <v>3357</v>
      </c>
      <c r="B8335" t="s">
        <v>3358</v>
      </c>
      <c r="C8335" t="s">
        <v>1691</v>
      </c>
      <c r="D8335" t="s">
        <v>21</v>
      </c>
      <c r="E8335">
        <v>98368</v>
      </c>
      <c r="F8335" t="s">
        <v>23</v>
      </c>
      <c r="G8335" t="s">
        <v>23</v>
      </c>
      <c r="H8335" t="s">
        <v>24</v>
      </c>
      <c r="I8335" t="s">
        <v>24</v>
      </c>
      <c r="J8335" t="s">
        <v>25</v>
      </c>
      <c r="K8335" s="1">
        <v>43123</v>
      </c>
      <c r="L8335" t="s">
        <v>26</v>
      </c>
      <c r="N8335" t="s">
        <v>24</v>
      </c>
    </row>
    <row r="8336" spans="1:14" x14ac:dyDescent="0.25">
      <c r="A8336" t="s">
        <v>3609</v>
      </c>
      <c r="B8336" t="s">
        <v>3610</v>
      </c>
      <c r="C8336" t="s">
        <v>230</v>
      </c>
      <c r="D8336" t="s">
        <v>21</v>
      </c>
      <c r="E8336">
        <v>98264</v>
      </c>
      <c r="F8336" t="s">
        <v>22</v>
      </c>
      <c r="G8336" t="s">
        <v>23</v>
      </c>
      <c r="H8336" t="s">
        <v>24</v>
      </c>
      <c r="I8336" t="s">
        <v>24</v>
      </c>
      <c r="J8336" t="s">
        <v>25</v>
      </c>
      <c r="K8336" s="1">
        <v>43123</v>
      </c>
      <c r="L8336" t="s">
        <v>26</v>
      </c>
      <c r="N8336" t="s">
        <v>24</v>
      </c>
    </row>
    <row r="8337" spans="1:14" x14ac:dyDescent="0.25">
      <c r="A8337" t="s">
        <v>3364</v>
      </c>
      <c r="B8337" t="s">
        <v>3365</v>
      </c>
      <c r="C8337" t="s">
        <v>1691</v>
      </c>
      <c r="D8337" t="s">
        <v>21</v>
      </c>
      <c r="E8337">
        <v>98368</v>
      </c>
      <c r="F8337" t="s">
        <v>23</v>
      </c>
      <c r="G8337" t="s">
        <v>23</v>
      </c>
      <c r="H8337" t="s">
        <v>24</v>
      </c>
      <c r="I8337" t="s">
        <v>24</v>
      </c>
      <c r="J8337" t="s">
        <v>25</v>
      </c>
      <c r="K8337" s="1">
        <v>43123</v>
      </c>
      <c r="L8337" t="s">
        <v>26</v>
      </c>
      <c r="N8337" t="s">
        <v>24</v>
      </c>
    </row>
    <row r="8338" spans="1:14" x14ac:dyDescent="0.25">
      <c r="A8338" t="s">
        <v>7149</v>
      </c>
      <c r="B8338" t="s">
        <v>7150</v>
      </c>
      <c r="C8338" t="s">
        <v>236</v>
      </c>
      <c r="D8338" t="s">
        <v>21</v>
      </c>
      <c r="E8338">
        <v>98409</v>
      </c>
      <c r="F8338" t="s">
        <v>22</v>
      </c>
      <c r="G8338" t="s">
        <v>23</v>
      </c>
      <c r="H8338" t="s">
        <v>24</v>
      </c>
      <c r="I8338" t="s">
        <v>24</v>
      </c>
      <c r="J8338" t="s">
        <v>25</v>
      </c>
      <c r="K8338" s="1">
        <v>43123</v>
      </c>
      <c r="L8338" t="s">
        <v>26</v>
      </c>
      <c r="N8338" t="s">
        <v>24</v>
      </c>
    </row>
    <row r="8339" spans="1:14" x14ac:dyDescent="0.25">
      <c r="A8339" t="s">
        <v>2501</v>
      </c>
      <c r="B8339" t="s">
        <v>2502</v>
      </c>
      <c r="C8339" t="s">
        <v>1542</v>
      </c>
      <c r="D8339" t="s">
        <v>21</v>
      </c>
      <c r="E8339">
        <v>98362</v>
      </c>
      <c r="F8339" t="s">
        <v>23</v>
      </c>
      <c r="G8339" t="s">
        <v>23</v>
      </c>
      <c r="H8339" t="s">
        <v>24</v>
      </c>
      <c r="I8339" t="s">
        <v>24</v>
      </c>
      <c r="J8339" t="s">
        <v>25</v>
      </c>
      <c r="K8339" s="1">
        <v>43122</v>
      </c>
      <c r="L8339" t="s">
        <v>26</v>
      </c>
      <c r="N8339" t="s">
        <v>24</v>
      </c>
    </row>
    <row r="8340" spans="1:14" x14ac:dyDescent="0.25">
      <c r="A8340" t="s">
        <v>683</v>
      </c>
      <c r="B8340" t="s">
        <v>6819</v>
      </c>
      <c r="C8340" t="s">
        <v>236</v>
      </c>
      <c r="D8340" t="s">
        <v>21</v>
      </c>
      <c r="E8340">
        <v>98444</v>
      </c>
      <c r="F8340" t="s">
        <v>22</v>
      </c>
      <c r="G8340" t="s">
        <v>23</v>
      </c>
      <c r="H8340" t="s">
        <v>24</v>
      </c>
      <c r="I8340" t="s">
        <v>24</v>
      </c>
      <c r="J8340" t="s">
        <v>25</v>
      </c>
      <c r="K8340" s="1">
        <v>43122</v>
      </c>
      <c r="L8340" t="s">
        <v>26</v>
      </c>
      <c r="N8340" t="s">
        <v>24</v>
      </c>
    </row>
    <row r="8341" spans="1:14" x14ac:dyDescent="0.25">
      <c r="A8341" t="s">
        <v>375</v>
      </c>
      <c r="B8341" t="s">
        <v>7143</v>
      </c>
      <c r="C8341" t="s">
        <v>236</v>
      </c>
      <c r="D8341" t="s">
        <v>21</v>
      </c>
      <c r="E8341">
        <v>98404</v>
      </c>
      <c r="F8341" t="s">
        <v>22</v>
      </c>
      <c r="G8341" t="s">
        <v>23</v>
      </c>
      <c r="H8341" t="s">
        <v>24</v>
      </c>
      <c r="I8341" t="s">
        <v>24</v>
      </c>
      <c r="J8341" t="s">
        <v>25</v>
      </c>
      <c r="K8341" s="1">
        <v>43122</v>
      </c>
      <c r="L8341" t="s">
        <v>26</v>
      </c>
      <c r="N8341" t="s">
        <v>24</v>
      </c>
    </row>
    <row r="8342" spans="1:14" x14ac:dyDescent="0.25">
      <c r="A8342" t="s">
        <v>6956</v>
      </c>
      <c r="B8342" t="s">
        <v>6957</v>
      </c>
      <c r="C8342" t="s">
        <v>6958</v>
      </c>
      <c r="D8342" t="s">
        <v>21</v>
      </c>
      <c r="E8342">
        <v>98353</v>
      </c>
      <c r="F8342" t="s">
        <v>23</v>
      </c>
      <c r="G8342" t="s">
        <v>23</v>
      </c>
      <c r="H8342" t="s">
        <v>24</v>
      </c>
      <c r="I8342" t="s">
        <v>24</v>
      </c>
      <c r="J8342" t="s">
        <v>25</v>
      </c>
      <c r="K8342" s="1">
        <v>43122</v>
      </c>
      <c r="L8342" t="s">
        <v>26</v>
      </c>
      <c r="N8342" t="s">
        <v>24</v>
      </c>
    </row>
    <row r="8343" spans="1:14" x14ac:dyDescent="0.25">
      <c r="A8343" t="s">
        <v>6358</v>
      </c>
      <c r="B8343" t="s">
        <v>6359</v>
      </c>
      <c r="C8343" t="s">
        <v>236</v>
      </c>
      <c r="D8343" t="s">
        <v>21</v>
      </c>
      <c r="E8343">
        <v>98404</v>
      </c>
      <c r="F8343" t="s">
        <v>22</v>
      </c>
      <c r="G8343" t="s">
        <v>23</v>
      </c>
      <c r="H8343" t="s">
        <v>24</v>
      </c>
      <c r="I8343" t="s">
        <v>24</v>
      </c>
      <c r="J8343" t="s">
        <v>25</v>
      </c>
      <c r="K8343" s="1">
        <v>43119</v>
      </c>
      <c r="L8343" t="s">
        <v>26</v>
      </c>
      <c r="N8343" t="s">
        <v>24</v>
      </c>
    </row>
    <row r="8344" spans="1:14" x14ac:dyDescent="0.25">
      <c r="A8344" t="s">
        <v>111</v>
      </c>
      <c r="B8344" t="s">
        <v>6362</v>
      </c>
      <c r="C8344" t="s">
        <v>236</v>
      </c>
      <c r="D8344" t="s">
        <v>21</v>
      </c>
      <c r="E8344">
        <v>98444</v>
      </c>
      <c r="F8344" t="s">
        <v>22</v>
      </c>
      <c r="G8344" t="s">
        <v>23</v>
      </c>
      <c r="H8344" t="s">
        <v>24</v>
      </c>
      <c r="I8344" t="s">
        <v>24</v>
      </c>
      <c r="J8344" t="s">
        <v>25</v>
      </c>
      <c r="K8344" s="1">
        <v>43119</v>
      </c>
      <c r="L8344" t="s">
        <v>26</v>
      </c>
      <c r="N8344" t="s">
        <v>24</v>
      </c>
    </row>
    <row r="8345" spans="1:14" x14ac:dyDescent="0.25">
      <c r="A8345" t="s">
        <v>503</v>
      </c>
      <c r="B8345" t="s">
        <v>6364</v>
      </c>
      <c r="C8345" t="s">
        <v>236</v>
      </c>
      <c r="D8345" t="s">
        <v>21</v>
      </c>
      <c r="E8345">
        <v>98421</v>
      </c>
      <c r="F8345" t="s">
        <v>22</v>
      </c>
      <c r="G8345" t="s">
        <v>23</v>
      </c>
      <c r="H8345" t="s">
        <v>24</v>
      </c>
      <c r="I8345" t="s">
        <v>24</v>
      </c>
      <c r="J8345" t="s">
        <v>25</v>
      </c>
      <c r="K8345" s="1">
        <v>43119</v>
      </c>
      <c r="L8345" t="s">
        <v>26</v>
      </c>
      <c r="N8345" t="s">
        <v>24</v>
      </c>
    </row>
    <row r="8346" spans="1:14" x14ac:dyDescent="0.25">
      <c r="A8346" t="s">
        <v>6810</v>
      </c>
      <c r="B8346" t="s">
        <v>6811</v>
      </c>
      <c r="C8346" t="s">
        <v>236</v>
      </c>
      <c r="D8346" t="s">
        <v>21</v>
      </c>
      <c r="E8346">
        <v>98445</v>
      </c>
      <c r="F8346" t="s">
        <v>22</v>
      </c>
      <c r="G8346" t="s">
        <v>23</v>
      </c>
      <c r="H8346" t="s">
        <v>24</v>
      </c>
      <c r="I8346" t="s">
        <v>24</v>
      </c>
      <c r="J8346" t="s">
        <v>25</v>
      </c>
      <c r="K8346" s="1">
        <v>43119</v>
      </c>
      <c r="L8346" t="s">
        <v>26</v>
      </c>
      <c r="N8346" t="s">
        <v>24</v>
      </c>
    </row>
    <row r="8347" spans="1:14" x14ac:dyDescent="0.25">
      <c r="A8347" t="s">
        <v>10682</v>
      </c>
      <c r="B8347" t="s">
        <v>10683</v>
      </c>
      <c r="C8347" t="s">
        <v>236</v>
      </c>
      <c r="D8347" t="s">
        <v>21</v>
      </c>
      <c r="E8347">
        <v>98402</v>
      </c>
      <c r="F8347" t="s">
        <v>22</v>
      </c>
      <c r="G8347" t="s">
        <v>23</v>
      </c>
      <c r="H8347" t="s">
        <v>24</v>
      </c>
      <c r="I8347" t="s">
        <v>24</v>
      </c>
      <c r="J8347" t="s">
        <v>25</v>
      </c>
      <c r="K8347" s="1">
        <v>43119</v>
      </c>
      <c r="L8347" t="s">
        <v>26</v>
      </c>
      <c r="N8347" t="s">
        <v>24</v>
      </c>
    </row>
    <row r="8348" spans="1:14" x14ac:dyDescent="0.25">
      <c r="A8348" t="s">
        <v>7136</v>
      </c>
      <c r="B8348" t="s">
        <v>7137</v>
      </c>
      <c r="C8348" t="s">
        <v>236</v>
      </c>
      <c r="D8348" t="s">
        <v>21</v>
      </c>
      <c r="E8348">
        <v>98404</v>
      </c>
      <c r="F8348" t="s">
        <v>22</v>
      </c>
      <c r="G8348" t="s">
        <v>23</v>
      </c>
      <c r="H8348" t="s">
        <v>24</v>
      </c>
      <c r="I8348" t="s">
        <v>24</v>
      </c>
      <c r="J8348" t="s">
        <v>25</v>
      </c>
      <c r="K8348" s="1">
        <v>43119</v>
      </c>
      <c r="L8348" t="s">
        <v>26</v>
      </c>
      <c r="N8348" t="s">
        <v>24</v>
      </c>
    </row>
    <row r="8349" spans="1:14" x14ac:dyDescent="0.25">
      <c r="A8349" t="s">
        <v>6821</v>
      </c>
      <c r="B8349" t="s">
        <v>6822</v>
      </c>
      <c r="C8349" t="s">
        <v>236</v>
      </c>
      <c r="D8349" t="s">
        <v>21</v>
      </c>
      <c r="E8349">
        <v>98444</v>
      </c>
      <c r="F8349" t="s">
        <v>22</v>
      </c>
      <c r="G8349" t="s">
        <v>23</v>
      </c>
      <c r="H8349" t="s">
        <v>24</v>
      </c>
      <c r="I8349" t="s">
        <v>24</v>
      </c>
      <c r="J8349" t="s">
        <v>25</v>
      </c>
      <c r="K8349" s="1">
        <v>43119</v>
      </c>
      <c r="L8349" t="s">
        <v>26</v>
      </c>
      <c r="N8349" t="s">
        <v>24</v>
      </c>
    </row>
    <row r="8350" spans="1:14" x14ac:dyDescent="0.25">
      <c r="A8350" t="s">
        <v>3284</v>
      </c>
      <c r="B8350" t="s">
        <v>7144</v>
      </c>
      <c r="C8350" t="s">
        <v>236</v>
      </c>
      <c r="D8350" t="s">
        <v>21</v>
      </c>
      <c r="E8350">
        <v>98406</v>
      </c>
      <c r="F8350" t="s">
        <v>22</v>
      </c>
      <c r="G8350" t="s">
        <v>23</v>
      </c>
      <c r="H8350" t="s">
        <v>24</v>
      </c>
      <c r="I8350" t="s">
        <v>24</v>
      </c>
      <c r="J8350" t="s">
        <v>25</v>
      </c>
      <c r="K8350" s="1">
        <v>43119</v>
      </c>
      <c r="L8350" t="s">
        <v>26</v>
      </c>
      <c r="N8350" t="s">
        <v>24</v>
      </c>
    </row>
    <row r="8351" spans="1:14" x14ac:dyDescent="0.25">
      <c r="A8351" t="s">
        <v>6227</v>
      </c>
      <c r="B8351" t="s">
        <v>6228</v>
      </c>
      <c r="C8351" t="s">
        <v>236</v>
      </c>
      <c r="D8351" t="s">
        <v>21</v>
      </c>
      <c r="E8351">
        <v>98422</v>
      </c>
      <c r="F8351" t="s">
        <v>22</v>
      </c>
      <c r="G8351" t="s">
        <v>23</v>
      </c>
      <c r="H8351" t="s">
        <v>24</v>
      </c>
      <c r="I8351" t="s">
        <v>24</v>
      </c>
      <c r="J8351" t="s">
        <v>25</v>
      </c>
      <c r="K8351" s="1">
        <v>43119</v>
      </c>
      <c r="L8351" t="s">
        <v>26</v>
      </c>
      <c r="N8351" t="s">
        <v>24</v>
      </c>
    </row>
    <row r="8352" spans="1:14" x14ac:dyDescent="0.25">
      <c r="A8352" t="s">
        <v>556</v>
      </c>
      <c r="B8352" t="s">
        <v>6326</v>
      </c>
      <c r="C8352" t="s">
        <v>29</v>
      </c>
      <c r="D8352" t="s">
        <v>21</v>
      </c>
      <c r="E8352">
        <v>98801</v>
      </c>
      <c r="F8352" t="s">
        <v>22</v>
      </c>
      <c r="G8352" t="s">
        <v>23</v>
      </c>
      <c r="H8352" t="s">
        <v>24</v>
      </c>
      <c r="I8352" t="s">
        <v>24</v>
      </c>
      <c r="J8352" t="s">
        <v>25</v>
      </c>
      <c r="K8352" s="1">
        <v>43119</v>
      </c>
      <c r="L8352" t="s">
        <v>26</v>
      </c>
      <c r="N8352" t="s">
        <v>24</v>
      </c>
    </row>
    <row r="8353" spans="1:14" x14ac:dyDescent="0.25">
      <c r="A8353" t="s">
        <v>6112</v>
      </c>
      <c r="B8353" t="s">
        <v>6113</v>
      </c>
      <c r="C8353" t="s">
        <v>29</v>
      </c>
      <c r="D8353" t="s">
        <v>21</v>
      </c>
      <c r="E8353">
        <v>98801</v>
      </c>
      <c r="F8353" t="s">
        <v>22</v>
      </c>
      <c r="G8353" t="s">
        <v>23</v>
      </c>
      <c r="H8353" t="s">
        <v>24</v>
      </c>
      <c r="I8353" t="s">
        <v>24</v>
      </c>
      <c r="J8353" t="s">
        <v>25</v>
      </c>
      <c r="K8353" s="1">
        <v>43118</v>
      </c>
      <c r="L8353" t="s">
        <v>26</v>
      </c>
      <c r="N8353" t="s">
        <v>24</v>
      </c>
    </row>
    <row r="8354" spans="1:14" x14ac:dyDescent="0.25">
      <c r="A8354" t="s">
        <v>51</v>
      </c>
      <c r="B8354" t="s">
        <v>52</v>
      </c>
      <c r="C8354" t="s">
        <v>53</v>
      </c>
      <c r="D8354" t="s">
        <v>21</v>
      </c>
      <c r="E8354">
        <v>98815</v>
      </c>
      <c r="F8354" t="s">
        <v>22</v>
      </c>
      <c r="G8354" t="s">
        <v>23</v>
      </c>
      <c r="H8354" t="s">
        <v>24</v>
      </c>
      <c r="I8354" t="s">
        <v>24</v>
      </c>
      <c r="J8354" t="s">
        <v>25</v>
      </c>
      <c r="K8354" s="1">
        <v>43118</v>
      </c>
      <c r="L8354" t="s">
        <v>26</v>
      </c>
      <c r="N8354" t="s">
        <v>24</v>
      </c>
    </row>
    <row r="8355" spans="1:14" x14ac:dyDescent="0.25">
      <c r="A8355" t="s">
        <v>5679</v>
      </c>
      <c r="B8355" t="s">
        <v>5680</v>
      </c>
      <c r="C8355" t="s">
        <v>56</v>
      </c>
      <c r="D8355" t="s">
        <v>21</v>
      </c>
      <c r="E8355">
        <v>99352</v>
      </c>
      <c r="F8355" t="s">
        <v>23</v>
      </c>
      <c r="G8355" t="s">
        <v>23</v>
      </c>
      <c r="H8355" t="s">
        <v>24</v>
      </c>
      <c r="I8355" t="s">
        <v>24</v>
      </c>
      <c r="J8355" t="s">
        <v>25</v>
      </c>
      <c r="K8355" s="1">
        <v>43118</v>
      </c>
      <c r="L8355" t="s">
        <v>26</v>
      </c>
      <c r="N8355" t="s">
        <v>24</v>
      </c>
    </row>
    <row r="8356" spans="1:14" x14ac:dyDescent="0.25">
      <c r="A8356" t="s">
        <v>581</v>
      </c>
      <c r="B8356" t="s">
        <v>1464</v>
      </c>
      <c r="C8356" t="s">
        <v>1465</v>
      </c>
      <c r="D8356" t="s">
        <v>21</v>
      </c>
      <c r="E8356">
        <v>98816</v>
      </c>
      <c r="F8356" t="s">
        <v>22</v>
      </c>
      <c r="G8356" t="s">
        <v>23</v>
      </c>
      <c r="H8356" t="s">
        <v>24</v>
      </c>
      <c r="I8356" t="s">
        <v>24</v>
      </c>
      <c r="J8356" t="s">
        <v>25</v>
      </c>
      <c r="K8356" s="1">
        <v>43118</v>
      </c>
      <c r="L8356" t="s">
        <v>26</v>
      </c>
      <c r="N8356" t="s">
        <v>24</v>
      </c>
    </row>
    <row r="8357" spans="1:14" x14ac:dyDescent="0.25">
      <c r="A8357" t="s">
        <v>7138</v>
      </c>
      <c r="B8357" t="s">
        <v>7139</v>
      </c>
      <c r="C8357" t="s">
        <v>236</v>
      </c>
      <c r="D8357" t="s">
        <v>21</v>
      </c>
      <c r="E8357">
        <v>98408</v>
      </c>
      <c r="F8357" t="s">
        <v>22</v>
      </c>
      <c r="G8357" t="s">
        <v>23</v>
      </c>
      <c r="H8357" t="s">
        <v>24</v>
      </c>
      <c r="I8357" t="s">
        <v>24</v>
      </c>
      <c r="J8357" t="s">
        <v>25</v>
      </c>
      <c r="K8357" s="1">
        <v>43118</v>
      </c>
      <c r="L8357" t="s">
        <v>26</v>
      </c>
      <c r="N8357" t="s">
        <v>24</v>
      </c>
    </row>
    <row r="8358" spans="1:14" x14ac:dyDescent="0.25">
      <c r="A8358" t="s">
        <v>9194</v>
      </c>
      <c r="B8358" t="s">
        <v>9195</v>
      </c>
      <c r="C8358" t="s">
        <v>9196</v>
      </c>
      <c r="D8358" t="s">
        <v>21</v>
      </c>
      <c r="E8358">
        <v>98849</v>
      </c>
      <c r="F8358" t="s">
        <v>22</v>
      </c>
      <c r="G8358" t="s">
        <v>23</v>
      </c>
      <c r="H8358" t="s">
        <v>24</v>
      </c>
      <c r="I8358" t="s">
        <v>24</v>
      </c>
      <c r="J8358" t="s">
        <v>25</v>
      </c>
      <c r="K8358" s="1">
        <v>43118</v>
      </c>
      <c r="L8358" t="s">
        <v>26</v>
      </c>
      <c r="N8358" t="s">
        <v>24</v>
      </c>
    </row>
    <row r="8359" spans="1:14" x14ac:dyDescent="0.25">
      <c r="A8359" t="s">
        <v>391</v>
      </c>
      <c r="B8359" t="s">
        <v>392</v>
      </c>
      <c r="C8359" t="s">
        <v>393</v>
      </c>
      <c r="D8359" t="s">
        <v>21</v>
      </c>
      <c r="E8359">
        <v>98812</v>
      </c>
      <c r="F8359" t="s">
        <v>22</v>
      </c>
      <c r="G8359" t="s">
        <v>23</v>
      </c>
      <c r="H8359" t="s">
        <v>24</v>
      </c>
      <c r="I8359" t="s">
        <v>24</v>
      </c>
      <c r="J8359" t="s">
        <v>25</v>
      </c>
      <c r="K8359" s="1">
        <v>43118</v>
      </c>
      <c r="L8359" t="s">
        <v>26</v>
      </c>
      <c r="N8359" t="s">
        <v>24</v>
      </c>
    </row>
    <row r="8360" spans="1:14" x14ac:dyDescent="0.25">
      <c r="A8360" t="s">
        <v>10686</v>
      </c>
      <c r="B8360" t="s">
        <v>10687</v>
      </c>
      <c r="C8360" t="s">
        <v>29</v>
      </c>
      <c r="D8360" t="s">
        <v>21</v>
      </c>
      <c r="E8360">
        <v>98801</v>
      </c>
      <c r="F8360" t="s">
        <v>22</v>
      </c>
      <c r="G8360" t="s">
        <v>23</v>
      </c>
      <c r="H8360" t="s">
        <v>24</v>
      </c>
      <c r="I8360" t="s">
        <v>24</v>
      </c>
      <c r="J8360" t="s">
        <v>25</v>
      </c>
      <c r="K8360" s="1">
        <v>43117</v>
      </c>
      <c r="L8360" t="s">
        <v>26</v>
      </c>
      <c r="N8360" t="s">
        <v>24</v>
      </c>
    </row>
    <row r="8361" spans="1:14" x14ac:dyDescent="0.25">
      <c r="A8361" t="s">
        <v>6089</v>
      </c>
      <c r="B8361" t="s">
        <v>6090</v>
      </c>
      <c r="C8361" t="s">
        <v>29</v>
      </c>
      <c r="D8361" t="s">
        <v>21</v>
      </c>
      <c r="E8361">
        <v>98801</v>
      </c>
      <c r="F8361" t="s">
        <v>22</v>
      </c>
      <c r="G8361" t="s">
        <v>23</v>
      </c>
      <c r="H8361" t="s">
        <v>24</v>
      </c>
      <c r="I8361" t="s">
        <v>24</v>
      </c>
      <c r="J8361" t="s">
        <v>25</v>
      </c>
      <c r="K8361" s="1">
        <v>43117</v>
      </c>
      <c r="L8361" t="s">
        <v>26</v>
      </c>
      <c r="N8361" t="s">
        <v>24</v>
      </c>
    </row>
    <row r="8362" spans="1:14" x14ac:dyDescent="0.25">
      <c r="A8362" t="s">
        <v>6091</v>
      </c>
      <c r="B8362" t="s">
        <v>6092</v>
      </c>
      <c r="C8362" t="s">
        <v>29</v>
      </c>
      <c r="D8362" t="s">
        <v>21</v>
      </c>
      <c r="E8362">
        <v>98801</v>
      </c>
      <c r="F8362" t="s">
        <v>22</v>
      </c>
      <c r="G8362" t="s">
        <v>23</v>
      </c>
      <c r="H8362" t="s">
        <v>24</v>
      </c>
      <c r="I8362" t="s">
        <v>24</v>
      </c>
      <c r="J8362" t="s">
        <v>25</v>
      </c>
      <c r="K8362" s="1">
        <v>43117</v>
      </c>
      <c r="L8362" t="s">
        <v>26</v>
      </c>
      <c r="N8362" t="s">
        <v>24</v>
      </c>
    </row>
    <row r="8363" spans="1:14" x14ac:dyDescent="0.25">
      <c r="A8363" t="s">
        <v>7589</v>
      </c>
      <c r="B8363" t="s">
        <v>7590</v>
      </c>
      <c r="C8363" t="s">
        <v>29</v>
      </c>
      <c r="D8363" t="s">
        <v>21</v>
      </c>
      <c r="E8363">
        <v>98801</v>
      </c>
      <c r="F8363" t="s">
        <v>22</v>
      </c>
      <c r="G8363" t="s">
        <v>23</v>
      </c>
      <c r="H8363" t="s">
        <v>24</v>
      </c>
      <c r="I8363" t="s">
        <v>24</v>
      </c>
      <c r="J8363" t="s">
        <v>25</v>
      </c>
      <c r="K8363" s="1">
        <v>43117</v>
      </c>
      <c r="L8363" t="s">
        <v>26</v>
      </c>
      <c r="N8363" t="s">
        <v>24</v>
      </c>
    </row>
    <row r="8364" spans="1:14" x14ac:dyDescent="0.25">
      <c r="A8364" t="s">
        <v>6797</v>
      </c>
      <c r="B8364" t="s">
        <v>6798</v>
      </c>
      <c r="C8364" t="s">
        <v>463</v>
      </c>
      <c r="D8364" t="s">
        <v>21</v>
      </c>
      <c r="E8364">
        <v>98632</v>
      </c>
      <c r="F8364" t="s">
        <v>22</v>
      </c>
      <c r="G8364" t="s">
        <v>23</v>
      </c>
      <c r="H8364" t="s">
        <v>24</v>
      </c>
      <c r="I8364" t="s">
        <v>24</v>
      </c>
      <c r="J8364" t="s">
        <v>25</v>
      </c>
      <c r="K8364" s="1">
        <v>43117</v>
      </c>
      <c r="L8364" t="s">
        <v>26</v>
      </c>
      <c r="N8364" t="s">
        <v>24</v>
      </c>
    </row>
    <row r="8365" spans="1:14" x14ac:dyDescent="0.25">
      <c r="A8365" t="s">
        <v>2050</v>
      </c>
      <c r="B8365" t="s">
        <v>6319</v>
      </c>
      <c r="C8365" t="s">
        <v>1283</v>
      </c>
      <c r="D8365" t="s">
        <v>21</v>
      </c>
      <c r="E8365">
        <v>98802</v>
      </c>
      <c r="F8365" t="s">
        <v>22</v>
      </c>
      <c r="G8365" t="s">
        <v>23</v>
      </c>
      <c r="H8365" t="s">
        <v>24</v>
      </c>
      <c r="I8365" t="s">
        <v>24</v>
      </c>
      <c r="J8365" t="s">
        <v>25</v>
      </c>
      <c r="K8365" s="1">
        <v>43117</v>
      </c>
      <c r="L8365" t="s">
        <v>26</v>
      </c>
      <c r="N8365" t="s">
        <v>24</v>
      </c>
    </row>
    <row r="8366" spans="1:14" x14ac:dyDescent="0.25">
      <c r="A8366" t="s">
        <v>316</v>
      </c>
      <c r="B8366" t="s">
        <v>7906</v>
      </c>
      <c r="C8366" t="s">
        <v>7623</v>
      </c>
      <c r="D8366" t="s">
        <v>21</v>
      </c>
      <c r="E8366">
        <v>98589</v>
      </c>
      <c r="F8366" t="s">
        <v>22</v>
      </c>
      <c r="G8366" t="s">
        <v>23</v>
      </c>
      <c r="H8366" t="s">
        <v>24</v>
      </c>
      <c r="I8366" t="s">
        <v>24</v>
      </c>
      <c r="J8366" t="s">
        <v>25</v>
      </c>
      <c r="K8366" s="1">
        <v>43117</v>
      </c>
      <c r="L8366" t="s">
        <v>26</v>
      </c>
      <c r="N8366" t="s">
        <v>24</v>
      </c>
    </row>
    <row r="8367" spans="1:14" x14ac:dyDescent="0.25">
      <c r="A8367" t="s">
        <v>242</v>
      </c>
      <c r="B8367" t="s">
        <v>7177</v>
      </c>
      <c r="C8367" t="s">
        <v>296</v>
      </c>
      <c r="D8367" t="s">
        <v>21</v>
      </c>
      <c r="E8367">
        <v>98366</v>
      </c>
      <c r="F8367" t="s">
        <v>22</v>
      </c>
      <c r="G8367" t="s">
        <v>23</v>
      </c>
      <c r="H8367" t="s">
        <v>24</v>
      </c>
      <c r="I8367" t="s">
        <v>24</v>
      </c>
      <c r="J8367" t="s">
        <v>25</v>
      </c>
      <c r="K8367" s="1">
        <v>43117</v>
      </c>
      <c r="L8367" t="s">
        <v>26</v>
      </c>
      <c r="N8367" t="s">
        <v>24</v>
      </c>
    </row>
    <row r="8368" spans="1:14" x14ac:dyDescent="0.25">
      <c r="A8368" t="s">
        <v>8243</v>
      </c>
      <c r="B8368" t="s">
        <v>8244</v>
      </c>
      <c r="C8368" t="s">
        <v>29</v>
      </c>
      <c r="D8368" t="s">
        <v>21</v>
      </c>
      <c r="E8368">
        <v>98801</v>
      </c>
      <c r="F8368" t="s">
        <v>22</v>
      </c>
      <c r="G8368" t="s">
        <v>23</v>
      </c>
      <c r="H8368" t="s">
        <v>24</v>
      </c>
      <c r="I8368" t="s">
        <v>24</v>
      </c>
      <c r="J8368" t="s">
        <v>25</v>
      </c>
      <c r="K8368" s="1">
        <v>43117</v>
      </c>
      <c r="L8368" t="s">
        <v>26</v>
      </c>
      <c r="N8368" t="s">
        <v>24</v>
      </c>
    </row>
    <row r="8369" spans="1:14" x14ac:dyDescent="0.25">
      <c r="A8369" t="s">
        <v>4610</v>
      </c>
      <c r="B8369" t="s">
        <v>4611</v>
      </c>
      <c r="C8369" t="s">
        <v>37</v>
      </c>
      <c r="D8369" t="s">
        <v>21</v>
      </c>
      <c r="E8369">
        <v>99336</v>
      </c>
      <c r="F8369" t="s">
        <v>22</v>
      </c>
      <c r="G8369" t="s">
        <v>23</v>
      </c>
      <c r="H8369" t="s">
        <v>24</v>
      </c>
      <c r="I8369" t="s">
        <v>24</v>
      </c>
      <c r="J8369" t="s">
        <v>25</v>
      </c>
      <c r="K8369" s="1">
        <v>43117</v>
      </c>
      <c r="L8369" t="s">
        <v>26</v>
      </c>
      <c r="N8369" t="s">
        <v>24</v>
      </c>
    </row>
    <row r="8370" spans="1:14" x14ac:dyDescent="0.25">
      <c r="A8370" t="s">
        <v>4612</v>
      </c>
      <c r="B8370" t="s">
        <v>4613</v>
      </c>
      <c r="C8370" t="s">
        <v>37</v>
      </c>
      <c r="D8370" t="s">
        <v>21</v>
      </c>
      <c r="E8370">
        <v>99338</v>
      </c>
      <c r="F8370" t="s">
        <v>22</v>
      </c>
      <c r="G8370" t="s">
        <v>23</v>
      </c>
      <c r="H8370" t="s">
        <v>24</v>
      </c>
      <c r="I8370" t="s">
        <v>24</v>
      </c>
      <c r="J8370" t="s">
        <v>25</v>
      </c>
      <c r="K8370" s="1">
        <v>43117</v>
      </c>
      <c r="L8370" t="s">
        <v>26</v>
      </c>
      <c r="N8370" t="s">
        <v>24</v>
      </c>
    </row>
    <row r="8371" spans="1:14" x14ac:dyDescent="0.25">
      <c r="A8371" t="s">
        <v>6096</v>
      </c>
      <c r="B8371" t="s">
        <v>6097</v>
      </c>
      <c r="C8371" t="s">
        <v>29</v>
      </c>
      <c r="D8371" t="s">
        <v>21</v>
      </c>
      <c r="E8371">
        <v>98801</v>
      </c>
      <c r="F8371" t="s">
        <v>22</v>
      </c>
      <c r="G8371" t="s">
        <v>23</v>
      </c>
      <c r="H8371" t="s">
        <v>24</v>
      </c>
      <c r="I8371" t="s">
        <v>24</v>
      </c>
      <c r="J8371" t="s">
        <v>25</v>
      </c>
      <c r="K8371" s="1">
        <v>43117</v>
      </c>
      <c r="L8371" t="s">
        <v>26</v>
      </c>
      <c r="N8371" t="s">
        <v>24</v>
      </c>
    </row>
    <row r="8372" spans="1:14" x14ac:dyDescent="0.25">
      <c r="A8372" t="s">
        <v>7380</v>
      </c>
      <c r="B8372" t="s">
        <v>7381</v>
      </c>
      <c r="C8372" t="s">
        <v>29</v>
      </c>
      <c r="D8372" t="s">
        <v>21</v>
      </c>
      <c r="E8372">
        <v>98801</v>
      </c>
      <c r="F8372" t="s">
        <v>22</v>
      </c>
      <c r="G8372" t="s">
        <v>23</v>
      </c>
      <c r="H8372" t="s">
        <v>24</v>
      </c>
      <c r="I8372" t="s">
        <v>24</v>
      </c>
      <c r="J8372" t="s">
        <v>25</v>
      </c>
      <c r="K8372" s="1">
        <v>43117</v>
      </c>
      <c r="L8372" t="s">
        <v>26</v>
      </c>
      <c r="N8372" t="s">
        <v>24</v>
      </c>
    </row>
    <row r="8373" spans="1:14" x14ac:dyDescent="0.25">
      <c r="A8373" t="s">
        <v>7580</v>
      </c>
      <c r="B8373" t="s">
        <v>7581</v>
      </c>
      <c r="C8373" t="s">
        <v>29</v>
      </c>
      <c r="D8373" t="s">
        <v>21</v>
      </c>
      <c r="E8373">
        <v>98801</v>
      </c>
      <c r="F8373" t="s">
        <v>22</v>
      </c>
      <c r="G8373" t="s">
        <v>23</v>
      </c>
      <c r="H8373" t="s">
        <v>24</v>
      </c>
      <c r="I8373" t="s">
        <v>24</v>
      </c>
      <c r="J8373" t="s">
        <v>25</v>
      </c>
      <c r="K8373" s="1">
        <v>43117</v>
      </c>
      <c r="L8373" t="s">
        <v>26</v>
      </c>
      <c r="N8373" t="s">
        <v>24</v>
      </c>
    </row>
    <row r="8374" spans="1:14" x14ac:dyDescent="0.25">
      <c r="A8374" t="s">
        <v>71</v>
      </c>
      <c r="B8374" t="s">
        <v>7382</v>
      </c>
      <c r="C8374" t="s">
        <v>29</v>
      </c>
      <c r="D8374" t="s">
        <v>21</v>
      </c>
      <c r="E8374">
        <v>98801</v>
      </c>
      <c r="F8374" t="s">
        <v>22</v>
      </c>
      <c r="G8374" t="s">
        <v>23</v>
      </c>
      <c r="H8374" t="s">
        <v>24</v>
      </c>
      <c r="I8374" t="s">
        <v>24</v>
      </c>
      <c r="J8374" t="s">
        <v>25</v>
      </c>
      <c r="K8374" s="1">
        <v>43117</v>
      </c>
      <c r="L8374" t="s">
        <v>26</v>
      </c>
      <c r="N8374" t="s">
        <v>24</v>
      </c>
    </row>
    <row r="8375" spans="1:14" x14ac:dyDescent="0.25">
      <c r="A8375" t="s">
        <v>6102</v>
      </c>
      <c r="B8375" t="s">
        <v>6103</v>
      </c>
      <c r="C8375" t="s">
        <v>29</v>
      </c>
      <c r="D8375" t="s">
        <v>21</v>
      </c>
      <c r="E8375">
        <v>98801</v>
      </c>
      <c r="F8375" t="s">
        <v>22</v>
      </c>
      <c r="G8375" t="s">
        <v>23</v>
      </c>
      <c r="H8375" t="s">
        <v>24</v>
      </c>
      <c r="I8375" t="s">
        <v>24</v>
      </c>
      <c r="J8375" t="s">
        <v>25</v>
      </c>
      <c r="K8375" s="1">
        <v>43117</v>
      </c>
      <c r="L8375" t="s">
        <v>26</v>
      </c>
      <c r="N8375" t="s">
        <v>24</v>
      </c>
    </row>
    <row r="8376" spans="1:14" x14ac:dyDescent="0.25">
      <c r="A8376" t="s">
        <v>4673</v>
      </c>
      <c r="B8376" t="s">
        <v>4674</v>
      </c>
      <c r="C8376" t="s">
        <v>56</v>
      </c>
      <c r="D8376" t="s">
        <v>21</v>
      </c>
      <c r="E8376">
        <v>99352</v>
      </c>
      <c r="F8376" t="s">
        <v>22</v>
      </c>
      <c r="G8376" t="s">
        <v>23</v>
      </c>
      <c r="H8376" t="s">
        <v>24</v>
      </c>
      <c r="I8376" t="s">
        <v>24</v>
      </c>
      <c r="J8376" t="s">
        <v>25</v>
      </c>
      <c r="K8376" s="1">
        <v>43117</v>
      </c>
      <c r="L8376" t="s">
        <v>26</v>
      </c>
      <c r="N8376" t="s">
        <v>24</v>
      </c>
    </row>
    <row r="8377" spans="1:14" x14ac:dyDescent="0.25">
      <c r="A8377" t="s">
        <v>4673</v>
      </c>
      <c r="B8377" t="s">
        <v>869</v>
      </c>
      <c r="C8377" t="s">
        <v>857</v>
      </c>
      <c r="D8377" t="s">
        <v>21</v>
      </c>
      <c r="E8377">
        <v>99353</v>
      </c>
      <c r="F8377" t="s">
        <v>22</v>
      </c>
      <c r="G8377" t="s">
        <v>23</v>
      </c>
      <c r="H8377" t="s">
        <v>24</v>
      </c>
      <c r="I8377" t="s">
        <v>24</v>
      </c>
      <c r="J8377" t="s">
        <v>25</v>
      </c>
      <c r="K8377" s="1">
        <v>43117</v>
      </c>
      <c r="L8377" t="s">
        <v>26</v>
      </c>
      <c r="N8377" t="s">
        <v>24</v>
      </c>
    </row>
    <row r="8378" spans="1:14" x14ac:dyDescent="0.25">
      <c r="A8378" t="s">
        <v>7619</v>
      </c>
      <c r="B8378" t="s">
        <v>7620</v>
      </c>
      <c r="C8378" t="s">
        <v>29</v>
      </c>
      <c r="D8378" t="s">
        <v>21</v>
      </c>
      <c r="E8378">
        <v>98801</v>
      </c>
      <c r="F8378" t="s">
        <v>22</v>
      </c>
      <c r="G8378" t="s">
        <v>23</v>
      </c>
      <c r="H8378" t="s">
        <v>24</v>
      </c>
      <c r="I8378" t="s">
        <v>24</v>
      </c>
      <c r="J8378" t="s">
        <v>25</v>
      </c>
      <c r="K8378" s="1">
        <v>43117</v>
      </c>
      <c r="L8378" t="s">
        <v>26</v>
      </c>
      <c r="N8378" t="s">
        <v>24</v>
      </c>
    </row>
    <row r="8379" spans="1:14" x14ac:dyDescent="0.25">
      <c r="A8379" t="s">
        <v>1052</v>
      </c>
      <c r="B8379" t="s">
        <v>7364</v>
      </c>
      <c r="C8379" t="s">
        <v>29</v>
      </c>
      <c r="D8379" t="s">
        <v>21</v>
      </c>
      <c r="E8379">
        <v>98801</v>
      </c>
      <c r="F8379" t="s">
        <v>22</v>
      </c>
      <c r="G8379" t="s">
        <v>23</v>
      </c>
      <c r="H8379" t="s">
        <v>24</v>
      </c>
      <c r="I8379" t="s">
        <v>24</v>
      </c>
      <c r="J8379" t="s">
        <v>25</v>
      </c>
      <c r="K8379" s="1">
        <v>43117</v>
      </c>
      <c r="L8379" t="s">
        <v>26</v>
      </c>
      <c r="N8379" t="s">
        <v>24</v>
      </c>
    </row>
    <row r="8380" spans="1:14" x14ac:dyDescent="0.25">
      <c r="A8380" t="s">
        <v>4868</v>
      </c>
      <c r="B8380" t="s">
        <v>4869</v>
      </c>
      <c r="C8380" t="s">
        <v>37</v>
      </c>
      <c r="D8380" t="s">
        <v>21</v>
      </c>
      <c r="E8380">
        <v>99336</v>
      </c>
      <c r="F8380" t="s">
        <v>22</v>
      </c>
      <c r="G8380" t="s">
        <v>23</v>
      </c>
      <c r="H8380" t="s">
        <v>24</v>
      </c>
      <c r="I8380" t="s">
        <v>24</v>
      </c>
      <c r="J8380" t="s">
        <v>25</v>
      </c>
      <c r="K8380" s="1">
        <v>43117</v>
      </c>
      <c r="L8380" t="s">
        <v>26</v>
      </c>
      <c r="N8380" t="s">
        <v>24</v>
      </c>
    </row>
    <row r="8381" spans="1:14" x14ac:dyDescent="0.25">
      <c r="A8381" t="s">
        <v>1143</v>
      </c>
      <c r="B8381" t="s">
        <v>10688</v>
      </c>
      <c r="C8381" t="s">
        <v>309</v>
      </c>
      <c r="D8381" t="s">
        <v>21</v>
      </c>
      <c r="E8381">
        <v>98026</v>
      </c>
      <c r="F8381" t="s">
        <v>22</v>
      </c>
      <c r="G8381" t="s">
        <v>23</v>
      </c>
      <c r="H8381" t="s">
        <v>24</v>
      </c>
      <c r="I8381" t="s">
        <v>24</v>
      </c>
      <c r="J8381" t="s">
        <v>25</v>
      </c>
      <c r="K8381" s="1">
        <v>43117</v>
      </c>
      <c r="L8381" t="s">
        <v>26</v>
      </c>
      <c r="N8381" t="s">
        <v>24</v>
      </c>
    </row>
    <row r="8382" spans="1:14" x14ac:dyDescent="0.25">
      <c r="A8382" t="s">
        <v>7997</v>
      </c>
      <c r="B8382" t="s">
        <v>7998</v>
      </c>
      <c r="C8382" t="s">
        <v>296</v>
      </c>
      <c r="D8382" t="s">
        <v>21</v>
      </c>
      <c r="E8382">
        <v>98366</v>
      </c>
      <c r="F8382" t="s">
        <v>22</v>
      </c>
      <c r="G8382" t="s">
        <v>23</v>
      </c>
      <c r="H8382" t="s">
        <v>24</v>
      </c>
      <c r="I8382" t="s">
        <v>24</v>
      </c>
      <c r="J8382" t="s">
        <v>25</v>
      </c>
      <c r="K8382" s="1">
        <v>43116</v>
      </c>
      <c r="L8382" t="s">
        <v>26</v>
      </c>
      <c r="N8382" t="s">
        <v>24</v>
      </c>
    </row>
    <row r="8383" spans="1:14" x14ac:dyDescent="0.25">
      <c r="A8383" t="s">
        <v>10689</v>
      </c>
      <c r="B8383" t="s">
        <v>2445</v>
      </c>
      <c r="C8383" t="s">
        <v>470</v>
      </c>
      <c r="D8383" t="s">
        <v>21</v>
      </c>
      <c r="E8383">
        <v>98148</v>
      </c>
      <c r="F8383" t="s">
        <v>22</v>
      </c>
      <c r="G8383" t="s">
        <v>23</v>
      </c>
      <c r="H8383" t="s">
        <v>24</v>
      </c>
      <c r="I8383" t="s">
        <v>24</v>
      </c>
      <c r="J8383" t="s">
        <v>25</v>
      </c>
      <c r="K8383" s="1">
        <v>43116</v>
      </c>
      <c r="L8383" t="s">
        <v>26</v>
      </c>
      <c r="N8383" t="s">
        <v>24</v>
      </c>
    </row>
    <row r="8384" spans="1:14" x14ac:dyDescent="0.25">
      <c r="A8384" t="s">
        <v>7110</v>
      </c>
      <c r="B8384" t="s">
        <v>7111</v>
      </c>
      <c r="C8384" t="s">
        <v>236</v>
      </c>
      <c r="D8384" t="s">
        <v>21</v>
      </c>
      <c r="E8384">
        <v>98406</v>
      </c>
      <c r="F8384" t="s">
        <v>22</v>
      </c>
      <c r="G8384" t="s">
        <v>23</v>
      </c>
      <c r="H8384" t="s">
        <v>24</v>
      </c>
      <c r="I8384" t="s">
        <v>24</v>
      </c>
      <c r="J8384" t="s">
        <v>25</v>
      </c>
      <c r="K8384" s="1">
        <v>43116</v>
      </c>
      <c r="L8384" t="s">
        <v>26</v>
      </c>
      <c r="N8384" t="s">
        <v>24</v>
      </c>
    </row>
    <row r="8385" spans="1:14" x14ac:dyDescent="0.25">
      <c r="A8385" t="s">
        <v>7112</v>
      </c>
      <c r="B8385" t="s">
        <v>7113</v>
      </c>
      <c r="C8385" t="s">
        <v>236</v>
      </c>
      <c r="D8385" t="s">
        <v>21</v>
      </c>
      <c r="E8385">
        <v>98404</v>
      </c>
      <c r="F8385" t="s">
        <v>22</v>
      </c>
      <c r="G8385" t="s">
        <v>23</v>
      </c>
      <c r="H8385" t="s">
        <v>24</v>
      </c>
      <c r="I8385" t="s">
        <v>24</v>
      </c>
      <c r="J8385" t="s">
        <v>25</v>
      </c>
      <c r="K8385" s="1">
        <v>43116</v>
      </c>
      <c r="L8385" t="s">
        <v>26</v>
      </c>
      <c r="N8385" t="s">
        <v>24</v>
      </c>
    </row>
    <row r="8386" spans="1:14" x14ac:dyDescent="0.25">
      <c r="A8386" t="s">
        <v>111</v>
      </c>
      <c r="B8386" t="s">
        <v>4096</v>
      </c>
      <c r="C8386" t="s">
        <v>296</v>
      </c>
      <c r="D8386" t="s">
        <v>21</v>
      </c>
      <c r="E8386">
        <v>98366</v>
      </c>
      <c r="F8386" t="s">
        <v>22</v>
      </c>
      <c r="G8386" t="s">
        <v>23</v>
      </c>
      <c r="H8386" t="s">
        <v>24</v>
      </c>
      <c r="I8386" t="s">
        <v>24</v>
      </c>
      <c r="J8386" t="s">
        <v>25</v>
      </c>
      <c r="K8386" s="1">
        <v>43116</v>
      </c>
      <c r="L8386" t="s">
        <v>26</v>
      </c>
      <c r="N8386" t="s">
        <v>24</v>
      </c>
    </row>
    <row r="8387" spans="1:14" x14ac:dyDescent="0.25">
      <c r="A8387" t="s">
        <v>7370</v>
      </c>
      <c r="B8387" t="s">
        <v>7371</v>
      </c>
      <c r="C8387" t="s">
        <v>236</v>
      </c>
      <c r="D8387" t="s">
        <v>21</v>
      </c>
      <c r="E8387">
        <v>98407</v>
      </c>
      <c r="F8387" t="s">
        <v>22</v>
      </c>
      <c r="G8387" t="s">
        <v>23</v>
      </c>
      <c r="H8387" t="s">
        <v>24</v>
      </c>
      <c r="I8387" t="s">
        <v>24</v>
      </c>
      <c r="J8387" t="s">
        <v>25</v>
      </c>
      <c r="K8387" s="1">
        <v>43116</v>
      </c>
      <c r="L8387" t="s">
        <v>26</v>
      </c>
      <c r="N8387" t="s">
        <v>24</v>
      </c>
    </row>
    <row r="8388" spans="1:14" x14ac:dyDescent="0.25">
      <c r="A8388" t="s">
        <v>1589</v>
      </c>
      <c r="B8388" t="s">
        <v>10690</v>
      </c>
      <c r="C8388" t="s">
        <v>470</v>
      </c>
      <c r="D8388" t="s">
        <v>21</v>
      </c>
      <c r="E8388">
        <v>98148</v>
      </c>
      <c r="F8388" t="s">
        <v>22</v>
      </c>
      <c r="G8388" t="s">
        <v>23</v>
      </c>
      <c r="H8388" t="s">
        <v>24</v>
      </c>
      <c r="I8388" t="s">
        <v>24</v>
      </c>
      <c r="J8388" t="s">
        <v>25</v>
      </c>
      <c r="K8388" s="1">
        <v>43116</v>
      </c>
      <c r="L8388" t="s">
        <v>26</v>
      </c>
      <c r="N8388" t="s">
        <v>24</v>
      </c>
    </row>
    <row r="8389" spans="1:14" x14ac:dyDescent="0.25">
      <c r="A8389" t="s">
        <v>4276</v>
      </c>
      <c r="B8389" t="s">
        <v>4277</v>
      </c>
      <c r="C8389" t="s">
        <v>286</v>
      </c>
      <c r="D8389" t="s">
        <v>21</v>
      </c>
      <c r="E8389">
        <v>98503</v>
      </c>
      <c r="F8389" t="s">
        <v>22</v>
      </c>
      <c r="G8389" t="s">
        <v>23</v>
      </c>
      <c r="H8389" t="s">
        <v>24</v>
      </c>
      <c r="I8389" t="s">
        <v>24</v>
      </c>
      <c r="J8389" t="s">
        <v>25</v>
      </c>
      <c r="K8389" s="1">
        <v>43116</v>
      </c>
      <c r="L8389" t="s">
        <v>26</v>
      </c>
      <c r="N8389" t="s">
        <v>24</v>
      </c>
    </row>
    <row r="8390" spans="1:14" x14ac:dyDescent="0.25">
      <c r="A8390" t="s">
        <v>5528</v>
      </c>
      <c r="B8390" t="s">
        <v>5529</v>
      </c>
      <c r="C8390" t="s">
        <v>470</v>
      </c>
      <c r="D8390" t="s">
        <v>21</v>
      </c>
      <c r="E8390">
        <v>98148</v>
      </c>
      <c r="F8390" t="s">
        <v>22</v>
      </c>
      <c r="G8390" t="s">
        <v>23</v>
      </c>
      <c r="H8390" t="s">
        <v>24</v>
      </c>
      <c r="I8390" t="s">
        <v>24</v>
      </c>
      <c r="J8390" t="s">
        <v>25</v>
      </c>
      <c r="K8390" s="1">
        <v>43116</v>
      </c>
      <c r="L8390" t="s">
        <v>26</v>
      </c>
      <c r="N8390" t="s">
        <v>24</v>
      </c>
    </row>
    <row r="8391" spans="1:14" x14ac:dyDescent="0.25">
      <c r="A8391" t="s">
        <v>3528</v>
      </c>
      <c r="B8391" t="s">
        <v>8006</v>
      </c>
      <c r="C8391" t="s">
        <v>296</v>
      </c>
      <c r="D8391" t="s">
        <v>21</v>
      </c>
      <c r="E8391">
        <v>98367</v>
      </c>
      <c r="F8391" t="s">
        <v>22</v>
      </c>
      <c r="G8391" t="s">
        <v>23</v>
      </c>
      <c r="H8391" t="s">
        <v>24</v>
      </c>
      <c r="I8391" t="s">
        <v>24</v>
      </c>
      <c r="J8391" t="s">
        <v>25</v>
      </c>
      <c r="K8391" s="1">
        <v>43116</v>
      </c>
      <c r="L8391" t="s">
        <v>26</v>
      </c>
      <c r="N8391" t="s">
        <v>24</v>
      </c>
    </row>
    <row r="8392" spans="1:14" x14ac:dyDescent="0.25">
      <c r="A8392" t="s">
        <v>3052</v>
      </c>
      <c r="B8392" t="s">
        <v>3053</v>
      </c>
      <c r="C8392" t="s">
        <v>470</v>
      </c>
      <c r="D8392" t="s">
        <v>21</v>
      </c>
      <c r="E8392">
        <v>98148</v>
      </c>
      <c r="F8392" t="s">
        <v>22</v>
      </c>
      <c r="G8392" t="s">
        <v>23</v>
      </c>
      <c r="H8392" t="s">
        <v>24</v>
      </c>
      <c r="I8392" t="s">
        <v>24</v>
      </c>
      <c r="J8392" t="s">
        <v>25</v>
      </c>
      <c r="K8392" s="1">
        <v>43116</v>
      </c>
      <c r="L8392" t="s">
        <v>26</v>
      </c>
      <c r="N8392" t="s">
        <v>24</v>
      </c>
    </row>
    <row r="8393" spans="1:14" x14ac:dyDescent="0.25">
      <c r="A8393" t="s">
        <v>5404</v>
      </c>
      <c r="B8393" t="s">
        <v>5405</v>
      </c>
      <c r="C8393" t="s">
        <v>470</v>
      </c>
      <c r="D8393" t="s">
        <v>21</v>
      </c>
      <c r="E8393">
        <v>98166</v>
      </c>
      <c r="F8393" t="s">
        <v>22</v>
      </c>
      <c r="G8393" t="s">
        <v>23</v>
      </c>
      <c r="H8393" t="s">
        <v>24</v>
      </c>
      <c r="I8393" t="s">
        <v>24</v>
      </c>
      <c r="J8393" t="s">
        <v>25</v>
      </c>
      <c r="K8393" s="1">
        <v>43116</v>
      </c>
      <c r="L8393" t="s">
        <v>26</v>
      </c>
      <c r="N8393" t="s">
        <v>24</v>
      </c>
    </row>
    <row r="8394" spans="1:14" x14ac:dyDescent="0.25">
      <c r="A8394" t="s">
        <v>10691</v>
      </c>
      <c r="B8394" t="s">
        <v>10692</v>
      </c>
      <c r="C8394" t="s">
        <v>41</v>
      </c>
      <c r="D8394" t="s">
        <v>21</v>
      </c>
      <c r="E8394">
        <v>98188</v>
      </c>
      <c r="F8394" t="s">
        <v>22</v>
      </c>
      <c r="G8394" t="s">
        <v>23</v>
      </c>
      <c r="H8394" t="s">
        <v>24</v>
      </c>
      <c r="I8394" t="s">
        <v>24</v>
      </c>
      <c r="J8394" t="s">
        <v>25</v>
      </c>
      <c r="K8394" s="1">
        <v>43116</v>
      </c>
      <c r="L8394" t="s">
        <v>26</v>
      </c>
      <c r="N8394" t="s">
        <v>24</v>
      </c>
    </row>
    <row r="8395" spans="1:14" x14ac:dyDescent="0.25">
      <c r="A8395" t="s">
        <v>5551</v>
      </c>
      <c r="B8395" t="s">
        <v>5552</v>
      </c>
      <c r="C8395" t="s">
        <v>470</v>
      </c>
      <c r="D8395" t="s">
        <v>21</v>
      </c>
      <c r="E8395">
        <v>98166</v>
      </c>
      <c r="F8395" t="s">
        <v>22</v>
      </c>
      <c r="G8395" t="s">
        <v>23</v>
      </c>
      <c r="H8395" t="s">
        <v>24</v>
      </c>
      <c r="I8395" t="s">
        <v>24</v>
      </c>
      <c r="J8395" t="s">
        <v>25</v>
      </c>
      <c r="K8395" s="1">
        <v>43116</v>
      </c>
      <c r="L8395" t="s">
        <v>26</v>
      </c>
      <c r="N8395" t="s">
        <v>24</v>
      </c>
    </row>
    <row r="8396" spans="1:14" x14ac:dyDescent="0.25">
      <c r="A8396" t="s">
        <v>10693</v>
      </c>
      <c r="B8396" t="s">
        <v>10694</v>
      </c>
      <c r="C8396" t="s">
        <v>443</v>
      </c>
      <c r="D8396" t="s">
        <v>21</v>
      </c>
      <c r="E8396">
        <v>98058</v>
      </c>
      <c r="F8396" t="s">
        <v>22</v>
      </c>
      <c r="G8396" t="s">
        <v>23</v>
      </c>
      <c r="H8396" t="s">
        <v>24</v>
      </c>
      <c r="I8396" t="s">
        <v>24</v>
      </c>
      <c r="J8396" t="s">
        <v>25</v>
      </c>
      <c r="K8396" s="1">
        <v>43116</v>
      </c>
      <c r="L8396" t="s">
        <v>26</v>
      </c>
      <c r="N8396" t="s">
        <v>24</v>
      </c>
    </row>
    <row r="8397" spans="1:14" x14ac:dyDescent="0.25">
      <c r="A8397" t="s">
        <v>6282</v>
      </c>
      <c r="B8397" t="s">
        <v>6283</v>
      </c>
      <c r="C8397" t="s">
        <v>3762</v>
      </c>
      <c r="D8397" t="s">
        <v>21</v>
      </c>
      <c r="E8397">
        <v>98501</v>
      </c>
      <c r="F8397" t="s">
        <v>22</v>
      </c>
      <c r="G8397" t="s">
        <v>23</v>
      </c>
      <c r="H8397" t="s">
        <v>24</v>
      </c>
      <c r="I8397" t="s">
        <v>24</v>
      </c>
      <c r="J8397" t="s">
        <v>25</v>
      </c>
      <c r="K8397" s="1">
        <v>43116</v>
      </c>
      <c r="L8397" t="s">
        <v>26</v>
      </c>
      <c r="N8397" t="s">
        <v>24</v>
      </c>
    </row>
    <row r="8398" spans="1:14" x14ac:dyDescent="0.25">
      <c r="A8398" t="s">
        <v>5792</v>
      </c>
      <c r="B8398" t="s">
        <v>5793</v>
      </c>
      <c r="C8398" t="s">
        <v>443</v>
      </c>
      <c r="D8398" t="s">
        <v>21</v>
      </c>
      <c r="E8398">
        <v>98055</v>
      </c>
      <c r="F8398" t="s">
        <v>22</v>
      </c>
      <c r="G8398" t="s">
        <v>23</v>
      </c>
      <c r="H8398" t="s">
        <v>24</v>
      </c>
      <c r="I8398" t="s">
        <v>24</v>
      </c>
      <c r="J8398" t="s">
        <v>25</v>
      </c>
      <c r="K8398" s="1">
        <v>43116</v>
      </c>
      <c r="L8398" t="s">
        <v>26</v>
      </c>
      <c r="N8398" t="s">
        <v>24</v>
      </c>
    </row>
    <row r="8399" spans="1:14" x14ac:dyDescent="0.25">
      <c r="A8399" t="s">
        <v>1417</v>
      </c>
      <c r="B8399" t="s">
        <v>6385</v>
      </c>
      <c r="C8399" t="s">
        <v>142</v>
      </c>
      <c r="D8399" t="s">
        <v>21</v>
      </c>
      <c r="E8399">
        <v>98902</v>
      </c>
      <c r="F8399" t="s">
        <v>22</v>
      </c>
      <c r="G8399" t="s">
        <v>23</v>
      </c>
      <c r="H8399" t="s">
        <v>24</v>
      </c>
      <c r="I8399" t="s">
        <v>24</v>
      </c>
      <c r="J8399" t="s">
        <v>25</v>
      </c>
      <c r="K8399" s="1">
        <v>43116</v>
      </c>
      <c r="L8399" t="s">
        <v>26</v>
      </c>
      <c r="N8399" t="s">
        <v>24</v>
      </c>
    </row>
    <row r="8400" spans="1:14" x14ac:dyDescent="0.25">
      <c r="A8400" t="s">
        <v>1799</v>
      </c>
      <c r="B8400" t="s">
        <v>5390</v>
      </c>
      <c r="C8400" t="s">
        <v>443</v>
      </c>
      <c r="D8400" t="s">
        <v>21</v>
      </c>
      <c r="E8400">
        <v>98055</v>
      </c>
      <c r="F8400" t="s">
        <v>22</v>
      </c>
      <c r="G8400" t="s">
        <v>23</v>
      </c>
      <c r="H8400" t="s">
        <v>24</v>
      </c>
      <c r="I8400" t="s">
        <v>24</v>
      </c>
      <c r="J8400" t="s">
        <v>25</v>
      </c>
      <c r="K8400" s="1">
        <v>43116</v>
      </c>
      <c r="L8400" t="s">
        <v>26</v>
      </c>
      <c r="N8400" t="s">
        <v>24</v>
      </c>
    </row>
    <row r="8401" spans="1:14" x14ac:dyDescent="0.25">
      <c r="A8401" t="s">
        <v>6208</v>
      </c>
      <c r="B8401" t="s">
        <v>6209</v>
      </c>
      <c r="C8401" t="s">
        <v>20</v>
      </c>
      <c r="D8401" t="s">
        <v>21</v>
      </c>
      <c r="E8401">
        <v>98144</v>
      </c>
      <c r="F8401" t="s">
        <v>22</v>
      </c>
      <c r="G8401" t="s">
        <v>23</v>
      </c>
      <c r="H8401" t="s">
        <v>24</v>
      </c>
      <c r="I8401" t="s">
        <v>24</v>
      </c>
      <c r="J8401" t="s">
        <v>25</v>
      </c>
      <c r="K8401" s="1">
        <v>43116</v>
      </c>
      <c r="L8401" t="s">
        <v>26</v>
      </c>
      <c r="N8401" t="s">
        <v>24</v>
      </c>
    </row>
    <row r="8402" spans="1:14" x14ac:dyDescent="0.25">
      <c r="A8402" t="s">
        <v>7252</v>
      </c>
      <c r="B8402" t="s">
        <v>7253</v>
      </c>
      <c r="C8402" t="s">
        <v>142</v>
      </c>
      <c r="D8402" t="s">
        <v>21</v>
      </c>
      <c r="E8402">
        <v>98902</v>
      </c>
      <c r="F8402" t="s">
        <v>22</v>
      </c>
      <c r="G8402" t="s">
        <v>23</v>
      </c>
      <c r="H8402" t="s">
        <v>24</v>
      </c>
      <c r="I8402" t="s">
        <v>24</v>
      </c>
      <c r="J8402" t="s">
        <v>25</v>
      </c>
      <c r="K8402" s="1">
        <v>43116</v>
      </c>
      <c r="L8402" t="s">
        <v>26</v>
      </c>
      <c r="N8402" t="s">
        <v>24</v>
      </c>
    </row>
    <row r="8403" spans="1:14" x14ac:dyDescent="0.25">
      <c r="A8403" t="s">
        <v>6622</v>
      </c>
      <c r="B8403" t="s">
        <v>6623</v>
      </c>
      <c r="C8403" t="s">
        <v>20</v>
      </c>
      <c r="D8403" t="s">
        <v>21</v>
      </c>
      <c r="E8403">
        <v>98144</v>
      </c>
      <c r="F8403" t="s">
        <v>22</v>
      </c>
      <c r="G8403" t="s">
        <v>23</v>
      </c>
      <c r="H8403" t="s">
        <v>24</v>
      </c>
      <c r="I8403" t="s">
        <v>24</v>
      </c>
      <c r="J8403" t="s">
        <v>25</v>
      </c>
      <c r="K8403" s="1">
        <v>43116</v>
      </c>
      <c r="L8403" t="s">
        <v>26</v>
      </c>
      <c r="N8403" t="s">
        <v>24</v>
      </c>
    </row>
    <row r="8404" spans="1:14" x14ac:dyDescent="0.25">
      <c r="A8404" t="s">
        <v>4514</v>
      </c>
      <c r="B8404" t="s">
        <v>4515</v>
      </c>
      <c r="C8404" t="s">
        <v>41</v>
      </c>
      <c r="D8404" t="s">
        <v>21</v>
      </c>
      <c r="E8404">
        <v>98148</v>
      </c>
      <c r="F8404" t="s">
        <v>22</v>
      </c>
      <c r="G8404" t="s">
        <v>23</v>
      </c>
      <c r="H8404" t="s">
        <v>24</v>
      </c>
      <c r="I8404" t="s">
        <v>24</v>
      </c>
      <c r="J8404" t="s">
        <v>25</v>
      </c>
      <c r="K8404" s="1">
        <v>43116</v>
      </c>
      <c r="L8404" t="s">
        <v>26</v>
      </c>
      <c r="N8404" t="s">
        <v>24</v>
      </c>
    </row>
    <row r="8405" spans="1:14" x14ac:dyDescent="0.25">
      <c r="A8405" t="s">
        <v>7376</v>
      </c>
      <c r="B8405" t="s">
        <v>7377</v>
      </c>
      <c r="C8405" t="s">
        <v>236</v>
      </c>
      <c r="D8405" t="s">
        <v>21</v>
      </c>
      <c r="E8405">
        <v>98402</v>
      </c>
      <c r="F8405" t="s">
        <v>22</v>
      </c>
      <c r="G8405" t="s">
        <v>23</v>
      </c>
      <c r="H8405" t="s">
        <v>24</v>
      </c>
      <c r="I8405" t="s">
        <v>24</v>
      </c>
      <c r="J8405" t="s">
        <v>25</v>
      </c>
      <c r="K8405" s="1">
        <v>43116</v>
      </c>
      <c r="L8405" t="s">
        <v>26</v>
      </c>
      <c r="N8405" t="s">
        <v>24</v>
      </c>
    </row>
    <row r="8406" spans="1:14" x14ac:dyDescent="0.25">
      <c r="A8406" t="s">
        <v>7345</v>
      </c>
      <c r="B8406" t="s">
        <v>10695</v>
      </c>
      <c r="C8406" t="s">
        <v>236</v>
      </c>
      <c r="D8406" t="s">
        <v>21</v>
      </c>
      <c r="E8406">
        <v>98421</v>
      </c>
      <c r="F8406" t="s">
        <v>22</v>
      </c>
      <c r="G8406" t="s">
        <v>23</v>
      </c>
      <c r="H8406" t="s">
        <v>24</v>
      </c>
      <c r="I8406" t="s">
        <v>24</v>
      </c>
      <c r="J8406" t="s">
        <v>25</v>
      </c>
      <c r="K8406" s="1">
        <v>43116</v>
      </c>
      <c r="L8406" t="s">
        <v>26</v>
      </c>
      <c r="N8406" t="s">
        <v>24</v>
      </c>
    </row>
    <row r="8407" spans="1:14" x14ac:dyDescent="0.25">
      <c r="A8407" t="s">
        <v>3540</v>
      </c>
      <c r="B8407" t="s">
        <v>3541</v>
      </c>
      <c r="C8407" t="s">
        <v>236</v>
      </c>
      <c r="D8407" t="s">
        <v>21</v>
      </c>
      <c r="E8407">
        <v>98418</v>
      </c>
      <c r="F8407" t="s">
        <v>22</v>
      </c>
      <c r="G8407" t="s">
        <v>23</v>
      </c>
      <c r="H8407" t="s">
        <v>24</v>
      </c>
      <c r="I8407" t="s">
        <v>24</v>
      </c>
      <c r="J8407" t="s">
        <v>25</v>
      </c>
      <c r="K8407" s="1">
        <v>43116</v>
      </c>
      <c r="L8407" t="s">
        <v>26</v>
      </c>
      <c r="N8407" t="s">
        <v>24</v>
      </c>
    </row>
    <row r="8408" spans="1:14" x14ac:dyDescent="0.25">
      <c r="A8408" t="s">
        <v>3246</v>
      </c>
      <c r="B8408" t="s">
        <v>3247</v>
      </c>
      <c r="C8408" t="s">
        <v>41</v>
      </c>
      <c r="D8408" t="s">
        <v>21</v>
      </c>
      <c r="E8408">
        <v>98188</v>
      </c>
      <c r="F8408" t="s">
        <v>22</v>
      </c>
      <c r="G8408" t="s">
        <v>23</v>
      </c>
      <c r="H8408" t="s">
        <v>24</v>
      </c>
      <c r="I8408" t="s">
        <v>24</v>
      </c>
      <c r="J8408" t="s">
        <v>25</v>
      </c>
      <c r="K8408" s="1">
        <v>43116</v>
      </c>
      <c r="L8408" t="s">
        <v>26</v>
      </c>
      <c r="N8408" t="s">
        <v>24</v>
      </c>
    </row>
    <row r="8409" spans="1:14" x14ac:dyDescent="0.25">
      <c r="A8409" t="s">
        <v>8035</v>
      </c>
      <c r="B8409" t="s">
        <v>8036</v>
      </c>
      <c r="C8409" t="s">
        <v>296</v>
      </c>
      <c r="D8409" t="s">
        <v>21</v>
      </c>
      <c r="E8409">
        <v>98366</v>
      </c>
      <c r="F8409" t="s">
        <v>22</v>
      </c>
      <c r="G8409" t="s">
        <v>23</v>
      </c>
      <c r="H8409" t="s">
        <v>24</v>
      </c>
      <c r="I8409" t="s">
        <v>24</v>
      </c>
      <c r="J8409" t="s">
        <v>25</v>
      </c>
      <c r="K8409" s="1">
        <v>43116</v>
      </c>
      <c r="L8409" t="s">
        <v>26</v>
      </c>
      <c r="N8409" t="s">
        <v>24</v>
      </c>
    </row>
    <row r="8410" spans="1:14" x14ac:dyDescent="0.25">
      <c r="A8410" t="s">
        <v>10696</v>
      </c>
      <c r="B8410" t="s">
        <v>10697</v>
      </c>
      <c r="C8410" t="s">
        <v>20</v>
      </c>
      <c r="D8410" t="s">
        <v>21</v>
      </c>
      <c r="E8410">
        <v>98106</v>
      </c>
      <c r="F8410" t="s">
        <v>22</v>
      </c>
      <c r="G8410" t="s">
        <v>23</v>
      </c>
      <c r="H8410" t="s">
        <v>24</v>
      </c>
      <c r="I8410" t="s">
        <v>24</v>
      </c>
      <c r="J8410" t="s">
        <v>25</v>
      </c>
      <c r="K8410" s="1">
        <v>43116</v>
      </c>
      <c r="L8410" t="s">
        <v>26</v>
      </c>
      <c r="N8410" t="s">
        <v>24</v>
      </c>
    </row>
    <row r="8411" spans="1:14" x14ac:dyDescent="0.25">
      <c r="A8411" t="s">
        <v>2117</v>
      </c>
      <c r="B8411" t="s">
        <v>2118</v>
      </c>
      <c r="C8411" t="s">
        <v>2111</v>
      </c>
      <c r="D8411" t="s">
        <v>21</v>
      </c>
      <c r="E8411">
        <v>98923</v>
      </c>
      <c r="F8411" t="s">
        <v>22</v>
      </c>
      <c r="G8411" t="s">
        <v>23</v>
      </c>
      <c r="H8411" t="s">
        <v>24</v>
      </c>
      <c r="I8411" t="s">
        <v>24</v>
      </c>
      <c r="J8411" t="s">
        <v>25</v>
      </c>
      <c r="K8411" s="1">
        <v>43116</v>
      </c>
      <c r="L8411" t="s">
        <v>26</v>
      </c>
      <c r="N8411" t="s">
        <v>24</v>
      </c>
    </row>
    <row r="8412" spans="1:14" x14ac:dyDescent="0.25">
      <c r="A8412" t="s">
        <v>6409</v>
      </c>
      <c r="B8412" t="s">
        <v>6410</v>
      </c>
      <c r="C8412" t="s">
        <v>142</v>
      </c>
      <c r="D8412" t="s">
        <v>21</v>
      </c>
      <c r="E8412">
        <v>98902</v>
      </c>
      <c r="F8412" t="s">
        <v>22</v>
      </c>
      <c r="G8412" t="s">
        <v>23</v>
      </c>
      <c r="H8412" t="s">
        <v>24</v>
      </c>
      <c r="I8412" t="s">
        <v>24</v>
      </c>
      <c r="J8412" t="s">
        <v>25</v>
      </c>
      <c r="K8412" s="1">
        <v>43116</v>
      </c>
      <c r="L8412" t="s">
        <v>26</v>
      </c>
      <c r="N8412" t="s">
        <v>24</v>
      </c>
    </row>
    <row r="8413" spans="1:14" x14ac:dyDescent="0.25">
      <c r="A8413" t="s">
        <v>4016</v>
      </c>
      <c r="B8413" t="s">
        <v>4017</v>
      </c>
      <c r="C8413" t="s">
        <v>20</v>
      </c>
      <c r="D8413" t="s">
        <v>21</v>
      </c>
      <c r="E8413">
        <v>98117</v>
      </c>
      <c r="F8413" t="s">
        <v>22</v>
      </c>
      <c r="G8413" t="s">
        <v>23</v>
      </c>
      <c r="H8413" t="s">
        <v>24</v>
      </c>
      <c r="I8413" t="s">
        <v>24</v>
      </c>
      <c r="J8413" t="s">
        <v>25</v>
      </c>
      <c r="K8413" s="1">
        <v>43116</v>
      </c>
      <c r="L8413" t="s">
        <v>26</v>
      </c>
      <c r="N8413" t="s">
        <v>24</v>
      </c>
    </row>
    <row r="8414" spans="1:14" x14ac:dyDescent="0.25">
      <c r="A8414" t="s">
        <v>6412</v>
      </c>
      <c r="B8414" t="s">
        <v>6413</v>
      </c>
      <c r="C8414" t="s">
        <v>142</v>
      </c>
      <c r="D8414" t="s">
        <v>21</v>
      </c>
      <c r="E8414">
        <v>98902</v>
      </c>
      <c r="F8414" t="s">
        <v>22</v>
      </c>
      <c r="G8414" t="s">
        <v>23</v>
      </c>
      <c r="H8414" t="s">
        <v>24</v>
      </c>
      <c r="I8414" t="s">
        <v>24</v>
      </c>
      <c r="J8414" t="s">
        <v>25</v>
      </c>
      <c r="K8414" s="1">
        <v>43116</v>
      </c>
      <c r="L8414" t="s">
        <v>26</v>
      </c>
      <c r="N8414" t="s">
        <v>24</v>
      </c>
    </row>
    <row r="8415" spans="1:14" x14ac:dyDescent="0.25">
      <c r="A8415" t="s">
        <v>2035</v>
      </c>
      <c r="B8415" t="s">
        <v>2036</v>
      </c>
      <c r="C8415" t="s">
        <v>142</v>
      </c>
      <c r="D8415" t="s">
        <v>21</v>
      </c>
      <c r="E8415">
        <v>98902</v>
      </c>
      <c r="F8415" t="s">
        <v>22</v>
      </c>
      <c r="G8415" t="s">
        <v>23</v>
      </c>
      <c r="H8415" t="s">
        <v>24</v>
      </c>
      <c r="I8415" t="s">
        <v>24</v>
      </c>
      <c r="J8415" t="s">
        <v>25</v>
      </c>
      <c r="K8415" s="1">
        <v>43116</v>
      </c>
      <c r="L8415" t="s">
        <v>26</v>
      </c>
      <c r="N8415" t="s">
        <v>24</v>
      </c>
    </row>
    <row r="8416" spans="1:14" x14ac:dyDescent="0.25">
      <c r="A8416" t="s">
        <v>5158</v>
      </c>
      <c r="B8416" t="s">
        <v>5159</v>
      </c>
      <c r="C8416" t="s">
        <v>202</v>
      </c>
      <c r="D8416" t="s">
        <v>21</v>
      </c>
      <c r="E8416">
        <v>98038</v>
      </c>
      <c r="F8416" t="s">
        <v>22</v>
      </c>
      <c r="G8416" t="s">
        <v>23</v>
      </c>
      <c r="H8416" t="s">
        <v>24</v>
      </c>
      <c r="I8416" t="s">
        <v>24</v>
      </c>
      <c r="J8416" t="s">
        <v>25</v>
      </c>
      <c r="K8416" s="1">
        <v>43116</v>
      </c>
      <c r="L8416" t="s">
        <v>26</v>
      </c>
      <c r="N8416" t="s">
        <v>24</v>
      </c>
    </row>
    <row r="8417" spans="1:14" x14ac:dyDescent="0.25">
      <c r="A8417" t="s">
        <v>5123</v>
      </c>
      <c r="B8417" t="s">
        <v>5124</v>
      </c>
      <c r="C8417" t="s">
        <v>41</v>
      </c>
      <c r="D8417" t="s">
        <v>21</v>
      </c>
      <c r="E8417">
        <v>98188</v>
      </c>
      <c r="F8417" t="s">
        <v>22</v>
      </c>
      <c r="G8417" t="s">
        <v>23</v>
      </c>
      <c r="H8417" t="s">
        <v>24</v>
      </c>
      <c r="I8417" t="s">
        <v>24</v>
      </c>
      <c r="J8417" t="s">
        <v>25</v>
      </c>
      <c r="K8417" s="1">
        <v>43116</v>
      </c>
      <c r="L8417" t="s">
        <v>26</v>
      </c>
      <c r="N8417" t="s">
        <v>24</v>
      </c>
    </row>
    <row r="8418" spans="1:14" x14ac:dyDescent="0.25">
      <c r="A8418" t="s">
        <v>4860</v>
      </c>
      <c r="B8418" t="s">
        <v>4861</v>
      </c>
      <c r="C8418" t="s">
        <v>20</v>
      </c>
      <c r="D8418" t="s">
        <v>21</v>
      </c>
      <c r="E8418">
        <v>98106</v>
      </c>
      <c r="F8418" t="s">
        <v>22</v>
      </c>
      <c r="G8418" t="s">
        <v>23</v>
      </c>
      <c r="H8418" t="s">
        <v>24</v>
      </c>
      <c r="I8418" t="s">
        <v>24</v>
      </c>
      <c r="J8418" t="s">
        <v>25</v>
      </c>
      <c r="K8418" s="1">
        <v>43116</v>
      </c>
      <c r="L8418" t="s">
        <v>26</v>
      </c>
      <c r="N8418" t="s">
        <v>24</v>
      </c>
    </row>
    <row r="8419" spans="1:14" x14ac:dyDescent="0.25">
      <c r="A8419" t="s">
        <v>6420</v>
      </c>
      <c r="B8419" t="s">
        <v>6421</v>
      </c>
      <c r="C8419" t="s">
        <v>142</v>
      </c>
      <c r="D8419" t="s">
        <v>21</v>
      </c>
      <c r="E8419">
        <v>98902</v>
      </c>
      <c r="F8419" t="s">
        <v>22</v>
      </c>
      <c r="G8419" t="s">
        <v>23</v>
      </c>
      <c r="H8419" t="s">
        <v>24</v>
      </c>
      <c r="I8419" t="s">
        <v>24</v>
      </c>
      <c r="J8419" t="s">
        <v>25</v>
      </c>
      <c r="K8419" s="1">
        <v>43116</v>
      </c>
      <c r="L8419" t="s">
        <v>26</v>
      </c>
      <c r="N8419" t="s">
        <v>24</v>
      </c>
    </row>
    <row r="8420" spans="1:14" x14ac:dyDescent="0.25">
      <c r="A8420" t="s">
        <v>4858</v>
      </c>
      <c r="B8420" t="s">
        <v>4859</v>
      </c>
      <c r="C8420" t="s">
        <v>20</v>
      </c>
      <c r="D8420" t="s">
        <v>21</v>
      </c>
      <c r="E8420">
        <v>98106</v>
      </c>
      <c r="F8420" t="s">
        <v>22</v>
      </c>
      <c r="G8420" t="s">
        <v>23</v>
      </c>
      <c r="H8420" t="s">
        <v>24</v>
      </c>
      <c r="I8420" t="s">
        <v>24</v>
      </c>
      <c r="J8420" t="s">
        <v>25</v>
      </c>
      <c r="K8420" s="1">
        <v>43116</v>
      </c>
      <c r="L8420" t="s">
        <v>26</v>
      </c>
      <c r="N8420" t="s">
        <v>24</v>
      </c>
    </row>
    <row r="8421" spans="1:14" x14ac:dyDescent="0.25">
      <c r="A8421" t="s">
        <v>10698</v>
      </c>
      <c r="B8421" t="s">
        <v>10699</v>
      </c>
      <c r="C8421" t="s">
        <v>236</v>
      </c>
      <c r="D8421" t="s">
        <v>21</v>
      </c>
      <c r="E8421">
        <v>98405</v>
      </c>
      <c r="F8421" t="s">
        <v>22</v>
      </c>
      <c r="G8421" t="s">
        <v>23</v>
      </c>
      <c r="H8421" t="s">
        <v>24</v>
      </c>
      <c r="I8421" t="s">
        <v>24</v>
      </c>
      <c r="J8421" t="s">
        <v>25</v>
      </c>
      <c r="K8421" s="1">
        <v>43116</v>
      </c>
      <c r="L8421" t="s">
        <v>26</v>
      </c>
      <c r="N8421" t="s">
        <v>24</v>
      </c>
    </row>
    <row r="8422" spans="1:14" x14ac:dyDescent="0.25">
      <c r="A8422" t="s">
        <v>6843</v>
      </c>
      <c r="B8422" t="s">
        <v>6844</v>
      </c>
      <c r="C8422" t="s">
        <v>236</v>
      </c>
      <c r="D8422" t="s">
        <v>21</v>
      </c>
      <c r="E8422">
        <v>98403</v>
      </c>
      <c r="F8422" t="s">
        <v>22</v>
      </c>
      <c r="G8422" t="s">
        <v>23</v>
      </c>
      <c r="H8422" t="s">
        <v>24</v>
      </c>
      <c r="I8422" t="s">
        <v>24</v>
      </c>
      <c r="J8422" t="s">
        <v>25</v>
      </c>
      <c r="K8422" s="1">
        <v>43116</v>
      </c>
      <c r="L8422" t="s">
        <v>26</v>
      </c>
      <c r="N8422" t="s">
        <v>24</v>
      </c>
    </row>
    <row r="8423" spans="1:14" x14ac:dyDescent="0.25">
      <c r="A8423" t="s">
        <v>5596</v>
      </c>
      <c r="B8423" t="s">
        <v>5597</v>
      </c>
      <c r="C8423" t="s">
        <v>1387</v>
      </c>
      <c r="D8423" t="s">
        <v>21</v>
      </c>
      <c r="E8423">
        <v>98424</v>
      </c>
      <c r="F8423" t="s">
        <v>22</v>
      </c>
      <c r="G8423" t="s">
        <v>23</v>
      </c>
      <c r="H8423" t="s">
        <v>24</v>
      </c>
      <c r="I8423" t="s">
        <v>24</v>
      </c>
      <c r="J8423" t="s">
        <v>25</v>
      </c>
      <c r="K8423" s="1">
        <v>43116</v>
      </c>
      <c r="L8423" t="s">
        <v>26</v>
      </c>
      <c r="N8423" t="s">
        <v>24</v>
      </c>
    </row>
    <row r="8424" spans="1:14" x14ac:dyDescent="0.25">
      <c r="A8424" t="s">
        <v>4258</v>
      </c>
      <c r="B8424" t="s">
        <v>4259</v>
      </c>
      <c r="C8424" t="s">
        <v>492</v>
      </c>
      <c r="D8424" t="s">
        <v>21</v>
      </c>
      <c r="E8424">
        <v>98516</v>
      </c>
      <c r="F8424" t="s">
        <v>22</v>
      </c>
      <c r="G8424" t="s">
        <v>23</v>
      </c>
      <c r="H8424" t="s">
        <v>24</v>
      </c>
      <c r="I8424" t="s">
        <v>24</v>
      </c>
      <c r="J8424" t="s">
        <v>25</v>
      </c>
      <c r="K8424" s="1">
        <v>43114</v>
      </c>
      <c r="L8424" t="s">
        <v>26</v>
      </c>
      <c r="N8424" t="s">
        <v>24</v>
      </c>
    </row>
    <row r="8425" spans="1:14" x14ac:dyDescent="0.25">
      <c r="A8425" t="s">
        <v>6670</v>
      </c>
      <c r="B8425" t="s">
        <v>6671</v>
      </c>
      <c r="C8425" t="s">
        <v>3762</v>
      </c>
      <c r="D8425" t="s">
        <v>21</v>
      </c>
      <c r="E8425">
        <v>98512</v>
      </c>
      <c r="F8425" t="s">
        <v>22</v>
      </c>
      <c r="G8425" t="s">
        <v>23</v>
      </c>
      <c r="H8425" t="s">
        <v>24</v>
      </c>
      <c r="I8425" t="s">
        <v>24</v>
      </c>
      <c r="J8425" t="s">
        <v>25</v>
      </c>
      <c r="K8425" s="1">
        <v>43114</v>
      </c>
      <c r="L8425" t="s">
        <v>26</v>
      </c>
      <c r="N8425" t="s">
        <v>24</v>
      </c>
    </row>
    <row r="8426" spans="1:14" x14ac:dyDescent="0.25">
      <c r="A8426" t="s">
        <v>5697</v>
      </c>
      <c r="B8426" t="s">
        <v>5698</v>
      </c>
      <c r="C8426" t="s">
        <v>3762</v>
      </c>
      <c r="D8426" t="s">
        <v>21</v>
      </c>
      <c r="E8426">
        <v>98501</v>
      </c>
      <c r="F8426" t="s">
        <v>22</v>
      </c>
      <c r="G8426" t="s">
        <v>23</v>
      </c>
      <c r="H8426" t="s">
        <v>24</v>
      </c>
      <c r="I8426" t="s">
        <v>24</v>
      </c>
      <c r="J8426" t="s">
        <v>25</v>
      </c>
      <c r="K8426" s="1">
        <v>43114</v>
      </c>
      <c r="L8426" t="s">
        <v>26</v>
      </c>
      <c r="N8426" t="s">
        <v>24</v>
      </c>
    </row>
    <row r="8427" spans="1:14" x14ac:dyDescent="0.25">
      <c r="A8427" t="s">
        <v>7409</v>
      </c>
      <c r="B8427" t="s">
        <v>7410</v>
      </c>
      <c r="C8427" t="s">
        <v>286</v>
      </c>
      <c r="D8427" t="s">
        <v>21</v>
      </c>
      <c r="E8427">
        <v>98506</v>
      </c>
      <c r="F8427" t="s">
        <v>22</v>
      </c>
      <c r="G8427" t="s">
        <v>23</v>
      </c>
      <c r="H8427" t="s">
        <v>24</v>
      </c>
      <c r="I8427" t="s">
        <v>24</v>
      </c>
      <c r="J8427" t="s">
        <v>25</v>
      </c>
      <c r="K8427" s="1">
        <v>43114</v>
      </c>
      <c r="L8427" t="s">
        <v>26</v>
      </c>
      <c r="N8427" t="s">
        <v>24</v>
      </c>
    </row>
    <row r="8428" spans="1:14" x14ac:dyDescent="0.25">
      <c r="A8428" t="s">
        <v>2194</v>
      </c>
      <c r="B8428" t="s">
        <v>4274</v>
      </c>
      <c r="C8428" t="s">
        <v>492</v>
      </c>
      <c r="D8428" t="s">
        <v>21</v>
      </c>
      <c r="E8428">
        <v>98516</v>
      </c>
      <c r="F8428" t="s">
        <v>22</v>
      </c>
      <c r="G8428" t="s">
        <v>23</v>
      </c>
      <c r="H8428" t="s">
        <v>24</v>
      </c>
      <c r="I8428" t="s">
        <v>24</v>
      </c>
      <c r="J8428" t="s">
        <v>25</v>
      </c>
      <c r="K8428" s="1">
        <v>43114</v>
      </c>
      <c r="L8428" t="s">
        <v>26</v>
      </c>
      <c r="N8428" t="s">
        <v>24</v>
      </c>
    </row>
    <row r="8429" spans="1:14" x14ac:dyDescent="0.25">
      <c r="A8429" t="s">
        <v>7084</v>
      </c>
      <c r="B8429" t="s">
        <v>7085</v>
      </c>
      <c r="C8429" t="s">
        <v>286</v>
      </c>
      <c r="D8429" t="s">
        <v>21</v>
      </c>
      <c r="E8429">
        <v>98506</v>
      </c>
      <c r="F8429" t="s">
        <v>22</v>
      </c>
      <c r="G8429" t="s">
        <v>23</v>
      </c>
      <c r="H8429" t="s">
        <v>24</v>
      </c>
      <c r="I8429" t="s">
        <v>24</v>
      </c>
      <c r="J8429" t="s">
        <v>25</v>
      </c>
      <c r="K8429" s="1">
        <v>43114</v>
      </c>
      <c r="L8429" t="s">
        <v>26</v>
      </c>
      <c r="N8429" t="s">
        <v>24</v>
      </c>
    </row>
    <row r="8430" spans="1:14" x14ac:dyDescent="0.25">
      <c r="A8430" t="s">
        <v>7055</v>
      </c>
      <c r="B8430" t="s">
        <v>7056</v>
      </c>
      <c r="C8430" t="s">
        <v>492</v>
      </c>
      <c r="D8430" t="s">
        <v>21</v>
      </c>
      <c r="E8430">
        <v>98503</v>
      </c>
      <c r="F8430" t="s">
        <v>22</v>
      </c>
      <c r="G8430" t="s">
        <v>23</v>
      </c>
      <c r="H8430" t="s">
        <v>24</v>
      </c>
      <c r="I8430" t="s">
        <v>24</v>
      </c>
      <c r="J8430" t="s">
        <v>25</v>
      </c>
      <c r="K8430" s="1">
        <v>43114</v>
      </c>
      <c r="L8430" t="s">
        <v>26</v>
      </c>
      <c r="N8430" t="s">
        <v>24</v>
      </c>
    </row>
    <row r="8431" spans="1:14" x14ac:dyDescent="0.25">
      <c r="A8431" t="s">
        <v>7434</v>
      </c>
      <c r="B8431" t="s">
        <v>7435</v>
      </c>
      <c r="C8431" t="s">
        <v>286</v>
      </c>
      <c r="D8431" t="s">
        <v>21</v>
      </c>
      <c r="E8431">
        <v>98501</v>
      </c>
      <c r="F8431" t="s">
        <v>22</v>
      </c>
      <c r="G8431" t="s">
        <v>23</v>
      </c>
      <c r="H8431" t="s">
        <v>24</v>
      </c>
      <c r="I8431" t="s">
        <v>24</v>
      </c>
      <c r="J8431" t="s">
        <v>25</v>
      </c>
      <c r="K8431" s="1">
        <v>43114</v>
      </c>
      <c r="L8431" t="s">
        <v>26</v>
      </c>
      <c r="N8431" t="s">
        <v>24</v>
      </c>
    </row>
    <row r="8432" spans="1:14" x14ac:dyDescent="0.25">
      <c r="A8432" t="s">
        <v>77</v>
      </c>
      <c r="B8432" t="s">
        <v>7440</v>
      </c>
      <c r="C8432" t="s">
        <v>492</v>
      </c>
      <c r="D8432" t="s">
        <v>21</v>
      </c>
      <c r="E8432">
        <v>98503</v>
      </c>
      <c r="F8432" t="s">
        <v>22</v>
      </c>
      <c r="G8432" t="s">
        <v>23</v>
      </c>
      <c r="H8432" t="s">
        <v>24</v>
      </c>
      <c r="I8432" t="s">
        <v>24</v>
      </c>
      <c r="J8432" t="s">
        <v>25</v>
      </c>
      <c r="K8432" s="1">
        <v>43114</v>
      </c>
      <c r="L8432" t="s">
        <v>26</v>
      </c>
      <c r="N8432" t="s">
        <v>24</v>
      </c>
    </row>
    <row r="8433" spans="1:14" x14ac:dyDescent="0.25">
      <c r="A8433" t="s">
        <v>5734</v>
      </c>
      <c r="B8433" t="s">
        <v>5735</v>
      </c>
      <c r="C8433" t="s">
        <v>3762</v>
      </c>
      <c r="D8433" t="s">
        <v>21</v>
      </c>
      <c r="E8433">
        <v>98501</v>
      </c>
      <c r="F8433" t="s">
        <v>22</v>
      </c>
      <c r="G8433" t="s">
        <v>23</v>
      </c>
      <c r="H8433" t="s">
        <v>24</v>
      </c>
      <c r="I8433" t="s">
        <v>24</v>
      </c>
      <c r="J8433" t="s">
        <v>25</v>
      </c>
      <c r="K8433" s="1">
        <v>43114</v>
      </c>
      <c r="L8433" t="s">
        <v>26</v>
      </c>
      <c r="N8433" t="s">
        <v>24</v>
      </c>
    </row>
    <row r="8434" spans="1:14" x14ac:dyDescent="0.25">
      <c r="A8434" t="s">
        <v>5074</v>
      </c>
      <c r="B8434" t="s">
        <v>5075</v>
      </c>
      <c r="C8434" t="s">
        <v>92</v>
      </c>
      <c r="D8434" t="s">
        <v>21</v>
      </c>
      <c r="E8434">
        <v>98273</v>
      </c>
      <c r="F8434" t="s">
        <v>22</v>
      </c>
      <c r="G8434" t="s">
        <v>23</v>
      </c>
      <c r="H8434" t="s">
        <v>24</v>
      </c>
      <c r="I8434" t="s">
        <v>24</v>
      </c>
      <c r="J8434" t="s">
        <v>25</v>
      </c>
      <c r="K8434" s="1">
        <v>43113</v>
      </c>
      <c r="L8434" t="s">
        <v>26</v>
      </c>
      <c r="N8434" t="s">
        <v>24</v>
      </c>
    </row>
    <row r="8435" spans="1:14" x14ac:dyDescent="0.25">
      <c r="A8435" t="s">
        <v>4201</v>
      </c>
      <c r="B8435" t="s">
        <v>6830</v>
      </c>
      <c r="C8435" t="s">
        <v>463</v>
      </c>
      <c r="D8435" t="s">
        <v>21</v>
      </c>
      <c r="E8435">
        <v>98632</v>
      </c>
      <c r="F8435" t="s">
        <v>22</v>
      </c>
      <c r="G8435" t="s">
        <v>23</v>
      </c>
      <c r="H8435" t="s">
        <v>24</v>
      </c>
      <c r="I8435" t="s">
        <v>24</v>
      </c>
      <c r="J8435" t="s">
        <v>25</v>
      </c>
      <c r="K8435" s="1">
        <v>43113</v>
      </c>
      <c r="L8435" t="s">
        <v>26</v>
      </c>
      <c r="N8435" t="s">
        <v>24</v>
      </c>
    </row>
    <row r="8436" spans="1:14" x14ac:dyDescent="0.25">
      <c r="A8436" t="s">
        <v>6835</v>
      </c>
      <c r="B8436" t="s">
        <v>6836</v>
      </c>
      <c r="C8436" t="s">
        <v>463</v>
      </c>
      <c r="D8436" t="s">
        <v>21</v>
      </c>
      <c r="E8436">
        <v>98632</v>
      </c>
      <c r="F8436" t="s">
        <v>22</v>
      </c>
      <c r="G8436" t="s">
        <v>23</v>
      </c>
      <c r="H8436" t="s">
        <v>24</v>
      </c>
      <c r="I8436" t="s">
        <v>24</v>
      </c>
      <c r="J8436" t="s">
        <v>25</v>
      </c>
      <c r="K8436" s="1">
        <v>43113</v>
      </c>
      <c r="L8436" t="s">
        <v>26</v>
      </c>
      <c r="N8436" t="s">
        <v>24</v>
      </c>
    </row>
    <row r="8437" spans="1:14" x14ac:dyDescent="0.25">
      <c r="A8437" t="s">
        <v>9822</v>
      </c>
      <c r="B8437" t="s">
        <v>4565</v>
      </c>
      <c r="C8437" t="s">
        <v>555</v>
      </c>
      <c r="D8437" t="s">
        <v>21</v>
      </c>
      <c r="E8437">
        <v>98052</v>
      </c>
      <c r="F8437" t="s">
        <v>22</v>
      </c>
      <c r="G8437" t="s">
        <v>23</v>
      </c>
      <c r="H8437" t="s">
        <v>24</v>
      </c>
      <c r="I8437" t="s">
        <v>24</v>
      </c>
      <c r="J8437" t="s">
        <v>25</v>
      </c>
      <c r="K8437" s="1">
        <v>43112</v>
      </c>
      <c r="L8437" t="s">
        <v>26</v>
      </c>
      <c r="N8437" t="s">
        <v>24</v>
      </c>
    </row>
    <row r="8438" spans="1:14" x14ac:dyDescent="0.25">
      <c r="A8438" t="s">
        <v>10700</v>
      </c>
      <c r="B8438" t="s">
        <v>4884</v>
      </c>
      <c r="C8438" t="s">
        <v>1270</v>
      </c>
      <c r="D8438" t="s">
        <v>21</v>
      </c>
      <c r="E8438">
        <v>98012</v>
      </c>
      <c r="F8438" t="s">
        <v>22</v>
      </c>
      <c r="G8438" t="s">
        <v>23</v>
      </c>
      <c r="H8438" t="s">
        <v>24</v>
      </c>
      <c r="I8438" t="s">
        <v>24</v>
      </c>
      <c r="J8438" t="s">
        <v>25</v>
      </c>
      <c r="K8438" s="1">
        <v>43112</v>
      </c>
      <c r="L8438" t="s">
        <v>26</v>
      </c>
      <c r="N8438" t="s">
        <v>24</v>
      </c>
    </row>
    <row r="8439" spans="1:14" x14ac:dyDescent="0.25">
      <c r="A8439" t="s">
        <v>994</v>
      </c>
      <c r="B8439" t="s">
        <v>2992</v>
      </c>
      <c r="C8439" t="s">
        <v>619</v>
      </c>
      <c r="D8439" t="s">
        <v>21</v>
      </c>
      <c r="E8439">
        <v>98072</v>
      </c>
      <c r="F8439" t="s">
        <v>22</v>
      </c>
      <c r="G8439" t="s">
        <v>23</v>
      </c>
      <c r="H8439" t="s">
        <v>24</v>
      </c>
      <c r="I8439" t="s">
        <v>24</v>
      </c>
      <c r="J8439" t="s">
        <v>25</v>
      </c>
      <c r="K8439" s="1">
        <v>43112</v>
      </c>
      <c r="L8439" t="s">
        <v>26</v>
      </c>
      <c r="N8439" t="s">
        <v>24</v>
      </c>
    </row>
    <row r="8440" spans="1:14" x14ac:dyDescent="0.25">
      <c r="A8440" t="s">
        <v>10701</v>
      </c>
      <c r="B8440" t="s">
        <v>4347</v>
      </c>
      <c r="C8440" t="s">
        <v>632</v>
      </c>
      <c r="D8440" t="s">
        <v>21</v>
      </c>
      <c r="E8440">
        <v>98036</v>
      </c>
      <c r="F8440" t="s">
        <v>22</v>
      </c>
      <c r="G8440" t="s">
        <v>23</v>
      </c>
      <c r="H8440" t="s">
        <v>24</v>
      </c>
      <c r="I8440" t="s">
        <v>24</v>
      </c>
      <c r="J8440" t="s">
        <v>25</v>
      </c>
      <c r="K8440" s="1">
        <v>43112</v>
      </c>
      <c r="L8440" t="s">
        <v>26</v>
      </c>
      <c r="N8440" t="s">
        <v>24</v>
      </c>
    </row>
    <row r="8441" spans="1:14" x14ac:dyDescent="0.25">
      <c r="A8441" t="s">
        <v>10702</v>
      </c>
      <c r="B8441" t="s">
        <v>10703</v>
      </c>
      <c r="C8441" t="s">
        <v>236</v>
      </c>
      <c r="D8441" t="s">
        <v>21</v>
      </c>
      <c r="E8441">
        <v>98444</v>
      </c>
      <c r="F8441" t="s">
        <v>22</v>
      </c>
      <c r="G8441" t="s">
        <v>23</v>
      </c>
      <c r="H8441" t="s">
        <v>24</v>
      </c>
      <c r="I8441" t="s">
        <v>24</v>
      </c>
      <c r="J8441" t="s">
        <v>25</v>
      </c>
      <c r="K8441" s="1">
        <v>43112</v>
      </c>
      <c r="L8441" t="s">
        <v>26</v>
      </c>
      <c r="N8441" t="s">
        <v>24</v>
      </c>
    </row>
    <row r="8442" spans="1:14" x14ac:dyDescent="0.25">
      <c r="A8442" t="s">
        <v>10704</v>
      </c>
      <c r="B8442" t="s">
        <v>7338</v>
      </c>
      <c r="C8442" t="s">
        <v>236</v>
      </c>
      <c r="D8442" t="s">
        <v>21</v>
      </c>
      <c r="E8442">
        <v>98418</v>
      </c>
      <c r="F8442" t="s">
        <v>22</v>
      </c>
      <c r="G8442" t="s">
        <v>23</v>
      </c>
      <c r="H8442" t="s">
        <v>24</v>
      </c>
      <c r="I8442" t="s">
        <v>24</v>
      </c>
      <c r="J8442" t="s">
        <v>25</v>
      </c>
      <c r="K8442" s="1">
        <v>43112</v>
      </c>
      <c r="L8442" t="s">
        <v>26</v>
      </c>
      <c r="N8442" t="s">
        <v>24</v>
      </c>
    </row>
    <row r="8443" spans="1:14" x14ac:dyDescent="0.25">
      <c r="A8443" t="s">
        <v>3546</v>
      </c>
      <c r="B8443" t="s">
        <v>10705</v>
      </c>
      <c r="C8443" t="s">
        <v>236</v>
      </c>
      <c r="D8443" t="s">
        <v>21</v>
      </c>
      <c r="E8443">
        <v>98418</v>
      </c>
      <c r="F8443" t="s">
        <v>22</v>
      </c>
      <c r="G8443" t="s">
        <v>23</v>
      </c>
      <c r="H8443" t="s">
        <v>24</v>
      </c>
      <c r="I8443" t="s">
        <v>24</v>
      </c>
      <c r="J8443" t="s">
        <v>25</v>
      </c>
      <c r="K8443" s="1">
        <v>43112</v>
      </c>
      <c r="L8443" t="s">
        <v>26</v>
      </c>
      <c r="N8443" t="s">
        <v>24</v>
      </c>
    </row>
    <row r="8444" spans="1:14" x14ac:dyDescent="0.25">
      <c r="A8444" t="s">
        <v>10706</v>
      </c>
      <c r="B8444" t="s">
        <v>10707</v>
      </c>
      <c r="C8444" t="s">
        <v>286</v>
      </c>
      <c r="D8444" t="s">
        <v>21</v>
      </c>
      <c r="E8444">
        <v>98502</v>
      </c>
      <c r="F8444" t="s">
        <v>22</v>
      </c>
      <c r="G8444" t="s">
        <v>23</v>
      </c>
      <c r="H8444" t="s">
        <v>24</v>
      </c>
      <c r="I8444" t="s">
        <v>24</v>
      </c>
      <c r="J8444" t="s">
        <v>25</v>
      </c>
      <c r="K8444" s="1">
        <v>43112</v>
      </c>
      <c r="L8444" t="s">
        <v>26</v>
      </c>
      <c r="N8444" t="s">
        <v>24</v>
      </c>
    </row>
    <row r="8445" spans="1:14" x14ac:dyDescent="0.25">
      <c r="A8445" t="s">
        <v>1739</v>
      </c>
      <c r="B8445" t="s">
        <v>1740</v>
      </c>
      <c r="C8445" t="s">
        <v>224</v>
      </c>
      <c r="D8445" t="s">
        <v>21</v>
      </c>
      <c r="E8445">
        <v>98133</v>
      </c>
      <c r="F8445" t="s">
        <v>22</v>
      </c>
      <c r="G8445" t="s">
        <v>23</v>
      </c>
      <c r="H8445" t="s">
        <v>24</v>
      </c>
      <c r="I8445" t="s">
        <v>24</v>
      </c>
      <c r="J8445" t="s">
        <v>25</v>
      </c>
      <c r="K8445" s="1">
        <v>43112</v>
      </c>
      <c r="L8445" t="s">
        <v>26</v>
      </c>
      <c r="N8445" t="s">
        <v>24</v>
      </c>
    </row>
    <row r="8446" spans="1:14" x14ac:dyDescent="0.25">
      <c r="A8446" t="s">
        <v>1369</v>
      </c>
      <c r="B8446" t="s">
        <v>5377</v>
      </c>
      <c r="C8446" t="s">
        <v>236</v>
      </c>
      <c r="D8446" t="s">
        <v>21</v>
      </c>
      <c r="E8446">
        <v>98418</v>
      </c>
      <c r="F8446" t="s">
        <v>22</v>
      </c>
      <c r="G8446" t="s">
        <v>23</v>
      </c>
      <c r="H8446" t="s">
        <v>24</v>
      </c>
      <c r="I8446" t="s">
        <v>24</v>
      </c>
      <c r="J8446" t="s">
        <v>25</v>
      </c>
      <c r="K8446" s="1">
        <v>43112</v>
      </c>
      <c r="L8446" t="s">
        <v>26</v>
      </c>
      <c r="N8446" t="s">
        <v>24</v>
      </c>
    </row>
    <row r="8447" spans="1:14" x14ac:dyDescent="0.25">
      <c r="A8447" t="s">
        <v>3791</v>
      </c>
      <c r="B8447" t="s">
        <v>3792</v>
      </c>
      <c r="C8447" t="s">
        <v>632</v>
      </c>
      <c r="D8447" t="s">
        <v>21</v>
      </c>
      <c r="E8447">
        <v>98037</v>
      </c>
      <c r="F8447" t="s">
        <v>22</v>
      </c>
      <c r="G8447" t="s">
        <v>23</v>
      </c>
      <c r="H8447" t="s">
        <v>24</v>
      </c>
      <c r="I8447" t="s">
        <v>24</v>
      </c>
      <c r="J8447" t="s">
        <v>25</v>
      </c>
      <c r="K8447" s="1">
        <v>43111</v>
      </c>
      <c r="L8447" t="s">
        <v>26</v>
      </c>
      <c r="N8447" t="s">
        <v>24</v>
      </c>
    </row>
    <row r="8448" spans="1:14" x14ac:dyDescent="0.25">
      <c r="A8448" t="s">
        <v>4454</v>
      </c>
      <c r="B8448" t="s">
        <v>2971</v>
      </c>
      <c r="C8448" t="s">
        <v>1270</v>
      </c>
      <c r="D8448" t="s">
        <v>21</v>
      </c>
      <c r="E8448">
        <v>98021</v>
      </c>
      <c r="F8448" t="s">
        <v>22</v>
      </c>
      <c r="G8448" t="s">
        <v>23</v>
      </c>
      <c r="H8448" t="s">
        <v>24</v>
      </c>
      <c r="I8448" t="s">
        <v>24</v>
      </c>
      <c r="J8448" t="s">
        <v>25</v>
      </c>
      <c r="K8448" s="1">
        <v>43111</v>
      </c>
      <c r="L8448" t="s">
        <v>26</v>
      </c>
      <c r="N8448" t="s">
        <v>24</v>
      </c>
    </row>
    <row r="8449" spans="1:14" x14ac:dyDescent="0.25">
      <c r="A8449" t="s">
        <v>5191</v>
      </c>
      <c r="B8449" t="s">
        <v>5192</v>
      </c>
      <c r="C8449" t="s">
        <v>1270</v>
      </c>
      <c r="D8449" t="s">
        <v>21</v>
      </c>
      <c r="E8449">
        <v>98012</v>
      </c>
      <c r="F8449" t="s">
        <v>22</v>
      </c>
      <c r="G8449" t="s">
        <v>23</v>
      </c>
      <c r="H8449" t="s">
        <v>24</v>
      </c>
      <c r="I8449" t="s">
        <v>24</v>
      </c>
      <c r="J8449" t="s">
        <v>25</v>
      </c>
      <c r="K8449" s="1">
        <v>43111</v>
      </c>
      <c r="L8449" t="s">
        <v>26</v>
      </c>
      <c r="N8449" t="s">
        <v>24</v>
      </c>
    </row>
    <row r="8450" spans="1:14" x14ac:dyDescent="0.25">
      <c r="A8450" t="s">
        <v>111</v>
      </c>
      <c r="B8450" t="s">
        <v>952</v>
      </c>
      <c r="C8450" t="s">
        <v>20</v>
      </c>
      <c r="D8450" t="s">
        <v>21</v>
      </c>
      <c r="E8450">
        <v>98112</v>
      </c>
      <c r="F8450" t="s">
        <v>22</v>
      </c>
      <c r="G8450" t="s">
        <v>23</v>
      </c>
      <c r="H8450" t="s">
        <v>24</v>
      </c>
      <c r="I8450" t="s">
        <v>24</v>
      </c>
      <c r="J8450" t="s">
        <v>25</v>
      </c>
      <c r="K8450" s="1">
        <v>43111</v>
      </c>
      <c r="L8450" t="s">
        <v>26</v>
      </c>
      <c r="N8450" t="s">
        <v>24</v>
      </c>
    </row>
    <row r="8451" spans="1:14" x14ac:dyDescent="0.25">
      <c r="A8451" t="s">
        <v>4388</v>
      </c>
      <c r="B8451" t="s">
        <v>4389</v>
      </c>
      <c r="C8451" t="s">
        <v>1145</v>
      </c>
      <c r="D8451" t="s">
        <v>21</v>
      </c>
      <c r="E8451">
        <v>98294</v>
      </c>
      <c r="F8451" t="s">
        <v>22</v>
      </c>
      <c r="G8451" t="s">
        <v>23</v>
      </c>
      <c r="H8451" t="s">
        <v>24</v>
      </c>
      <c r="I8451" t="s">
        <v>24</v>
      </c>
      <c r="J8451" t="s">
        <v>25</v>
      </c>
      <c r="K8451" s="1">
        <v>43111</v>
      </c>
      <c r="L8451" t="s">
        <v>26</v>
      </c>
      <c r="N8451" t="s">
        <v>24</v>
      </c>
    </row>
    <row r="8452" spans="1:14" x14ac:dyDescent="0.25">
      <c r="A8452" t="s">
        <v>10709</v>
      </c>
      <c r="B8452" t="s">
        <v>10710</v>
      </c>
      <c r="C8452" t="s">
        <v>632</v>
      </c>
      <c r="D8452" t="s">
        <v>21</v>
      </c>
      <c r="E8452">
        <v>98036</v>
      </c>
      <c r="F8452" t="s">
        <v>22</v>
      </c>
      <c r="G8452" t="s">
        <v>23</v>
      </c>
      <c r="H8452" t="s">
        <v>24</v>
      </c>
      <c r="I8452" t="s">
        <v>24</v>
      </c>
      <c r="J8452" t="s">
        <v>25</v>
      </c>
      <c r="K8452" s="1">
        <v>43111</v>
      </c>
      <c r="L8452" t="s">
        <v>26</v>
      </c>
      <c r="N8452" t="s">
        <v>24</v>
      </c>
    </row>
    <row r="8453" spans="1:14" x14ac:dyDescent="0.25">
      <c r="A8453" t="s">
        <v>1417</v>
      </c>
      <c r="B8453" t="s">
        <v>6807</v>
      </c>
      <c r="C8453" t="s">
        <v>261</v>
      </c>
      <c r="D8453" t="s">
        <v>21</v>
      </c>
      <c r="E8453">
        <v>99203</v>
      </c>
      <c r="F8453" t="s">
        <v>22</v>
      </c>
      <c r="G8453" t="s">
        <v>23</v>
      </c>
      <c r="H8453" t="s">
        <v>24</v>
      </c>
      <c r="I8453" t="s">
        <v>24</v>
      </c>
      <c r="J8453" t="s">
        <v>25</v>
      </c>
      <c r="K8453" s="1">
        <v>43110</v>
      </c>
      <c r="L8453" t="s">
        <v>26</v>
      </c>
      <c r="N8453" t="s">
        <v>24</v>
      </c>
    </row>
    <row r="8454" spans="1:14" x14ac:dyDescent="0.25">
      <c r="A8454" t="s">
        <v>1733</v>
      </c>
      <c r="B8454" t="s">
        <v>1734</v>
      </c>
      <c r="C8454" t="s">
        <v>20</v>
      </c>
      <c r="D8454" t="s">
        <v>21</v>
      </c>
      <c r="E8454">
        <v>98108</v>
      </c>
      <c r="F8454" t="s">
        <v>23</v>
      </c>
      <c r="G8454" t="s">
        <v>23</v>
      </c>
      <c r="H8454" t="s">
        <v>24</v>
      </c>
      <c r="I8454" t="s">
        <v>24</v>
      </c>
      <c r="J8454" t="s">
        <v>25</v>
      </c>
      <c r="K8454" s="1">
        <v>43110</v>
      </c>
      <c r="L8454" t="s">
        <v>26</v>
      </c>
      <c r="N8454" t="s">
        <v>24</v>
      </c>
    </row>
    <row r="8455" spans="1:14" x14ac:dyDescent="0.25">
      <c r="A8455" t="s">
        <v>4365</v>
      </c>
      <c r="B8455" t="s">
        <v>4366</v>
      </c>
      <c r="C8455" t="s">
        <v>2899</v>
      </c>
      <c r="D8455" t="s">
        <v>21</v>
      </c>
      <c r="E8455">
        <v>98028</v>
      </c>
      <c r="F8455" t="s">
        <v>22</v>
      </c>
      <c r="G8455" t="s">
        <v>23</v>
      </c>
      <c r="H8455" t="s">
        <v>24</v>
      </c>
      <c r="I8455" t="s">
        <v>24</v>
      </c>
      <c r="J8455" t="s">
        <v>25</v>
      </c>
      <c r="K8455" s="1">
        <v>43110</v>
      </c>
      <c r="L8455" t="s">
        <v>26</v>
      </c>
      <c r="N8455" t="s">
        <v>24</v>
      </c>
    </row>
    <row r="8456" spans="1:14" x14ac:dyDescent="0.25">
      <c r="A8456" t="s">
        <v>7199</v>
      </c>
      <c r="B8456" t="s">
        <v>7200</v>
      </c>
      <c r="C8456" t="s">
        <v>261</v>
      </c>
      <c r="D8456" t="s">
        <v>21</v>
      </c>
      <c r="E8456">
        <v>99205</v>
      </c>
      <c r="F8456" t="s">
        <v>22</v>
      </c>
      <c r="G8456" t="s">
        <v>23</v>
      </c>
      <c r="H8456" t="s">
        <v>24</v>
      </c>
      <c r="I8456" t="s">
        <v>24</v>
      </c>
      <c r="J8456" t="s">
        <v>25</v>
      </c>
      <c r="K8456" s="1">
        <v>43109</v>
      </c>
      <c r="L8456" t="s">
        <v>26</v>
      </c>
      <c r="N8456" t="s">
        <v>24</v>
      </c>
    </row>
    <row r="8457" spans="1:14" x14ac:dyDescent="0.25">
      <c r="A8457" t="s">
        <v>7203</v>
      </c>
      <c r="B8457" t="s">
        <v>7204</v>
      </c>
      <c r="C8457" t="s">
        <v>261</v>
      </c>
      <c r="D8457" t="s">
        <v>21</v>
      </c>
      <c r="E8457">
        <v>99208</v>
      </c>
      <c r="F8457" t="s">
        <v>22</v>
      </c>
      <c r="G8457" t="s">
        <v>23</v>
      </c>
      <c r="H8457" t="s">
        <v>24</v>
      </c>
      <c r="I8457" t="s">
        <v>24</v>
      </c>
      <c r="J8457" t="s">
        <v>25</v>
      </c>
      <c r="K8457" s="1">
        <v>43109</v>
      </c>
      <c r="L8457" t="s">
        <v>26</v>
      </c>
      <c r="N8457" t="s">
        <v>24</v>
      </c>
    </row>
    <row r="8458" spans="1:14" x14ac:dyDescent="0.25">
      <c r="A8458" t="s">
        <v>7205</v>
      </c>
      <c r="B8458" t="s">
        <v>7206</v>
      </c>
      <c r="C8458" t="s">
        <v>261</v>
      </c>
      <c r="D8458" t="s">
        <v>21</v>
      </c>
      <c r="E8458">
        <v>99205</v>
      </c>
      <c r="F8458" t="s">
        <v>22</v>
      </c>
      <c r="G8458" t="s">
        <v>23</v>
      </c>
      <c r="H8458" t="s">
        <v>24</v>
      </c>
      <c r="I8458" t="s">
        <v>24</v>
      </c>
      <c r="J8458" t="s">
        <v>25</v>
      </c>
      <c r="K8458" s="1">
        <v>43109</v>
      </c>
      <c r="L8458" t="s">
        <v>26</v>
      </c>
      <c r="N8458" t="s">
        <v>24</v>
      </c>
    </row>
    <row r="8459" spans="1:14" x14ac:dyDescent="0.25">
      <c r="A8459" t="s">
        <v>6714</v>
      </c>
      <c r="B8459" t="s">
        <v>6715</v>
      </c>
      <c r="C8459" t="s">
        <v>261</v>
      </c>
      <c r="D8459" t="s">
        <v>21</v>
      </c>
      <c r="E8459">
        <v>99205</v>
      </c>
      <c r="F8459" t="s">
        <v>22</v>
      </c>
      <c r="G8459" t="s">
        <v>23</v>
      </c>
      <c r="H8459" t="s">
        <v>24</v>
      </c>
      <c r="I8459" t="s">
        <v>24</v>
      </c>
      <c r="J8459" t="s">
        <v>25</v>
      </c>
      <c r="K8459" s="1">
        <v>43109</v>
      </c>
      <c r="L8459" t="s">
        <v>26</v>
      </c>
      <c r="N8459" t="s">
        <v>24</v>
      </c>
    </row>
    <row r="8460" spans="1:14" x14ac:dyDescent="0.25">
      <c r="A8460" t="s">
        <v>6770</v>
      </c>
      <c r="B8460" t="s">
        <v>6771</v>
      </c>
      <c r="C8460" t="s">
        <v>261</v>
      </c>
      <c r="D8460" t="s">
        <v>21</v>
      </c>
      <c r="E8460">
        <v>99208</v>
      </c>
      <c r="F8460" t="s">
        <v>22</v>
      </c>
      <c r="G8460" t="s">
        <v>23</v>
      </c>
      <c r="H8460" t="s">
        <v>24</v>
      </c>
      <c r="I8460" t="s">
        <v>24</v>
      </c>
      <c r="J8460" t="s">
        <v>25</v>
      </c>
      <c r="K8460" s="1">
        <v>43109</v>
      </c>
      <c r="L8460" t="s">
        <v>26</v>
      </c>
      <c r="N8460" t="s">
        <v>24</v>
      </c>
    </row>
    <row r="8461" spans="1:14" x14ac:dyDescent="0.25">
      <c r="A8461" t="s">
        <v>4800</v>
      </c>
      <c r="B8461" t="s">
        <v>4801</v>
      </c>
      <c r="C8461" t="s">
        <v>377</v>
      </c>
      <c r="D8461" t="s">
        <v>21</v>
      </c>
      <c r="E8461">
        <v>98027</v>
      </c>
      <c r="F8461" t="s">
        <v>22</v>
      </c>
      <c r="G8461" t="s">
        <v>23</v>
      </c>
      <c r="H8461" t="s">
        <v>24</v>
      </c>
      <c r="I8461" t="s">
        <v>24</v>
      </c>
      <c r="J8461" t="s">
        <v>25</v>
      </c>
      <c r="K8461" s="1">
        <v>43109</v>
      </c>
      <c r="L8461" t="s">
        <v>26</v>
      </c>
      <c r="N8461" t="s">
        <v>24</v>
      </c>
    </row>
    <row r="8462" spans="1:14" x14ac:dyDescent="0.25">
      <c r="A8462" t="s">
        <v>7212</v>
      </c>
      <c r="B8462" t="s">
        <v>7213</v>
      </c>
      <c r="C8462" t="s">
        <v>261</v>
      </c>
      <c r="D8462" t="s">
        <v>21</v>
      </c>
      <c r="E8462">
        <v>99201</v>
      </c>
      <c r="F8462" t="s">
        <v>22</v>
      </c>
      <c r="G8462" t="s">
        <v>23</v>
      </c>
      <c r="H8462" t="s">
        <v>24</v>
      </c>
      <c r="I8462" t="s">
        <v>24</v>
      </c>
      <c r="J8462" t="s">
        <v>25</v>
      </c>
      <c r="K8462" s="1">
        <v>43109</v>
      </c>
      <c r="L8462" t="s">
        <v>26</v>
      </c>
      <c r="N8462" t="s">
        <v>24</v>
      </c>
    </row>
    <row r="8463" spans="1:14" x14ac:dyDescent="0.25">
      <c r="A8463">
        <v>76</v>
      </c>
      <c r="B8463" t="s">
        <v>4116</v>
      </c>
      <c r="C8463" t="s">
        <v>41</v>
      </c>
      <c r="D8463" t="s">
        <v>21</v>
      </c>
      <c r="E8463">
        <v>98198</v>
      </c>
      <c r="F8463" t="s">
        <v>22</v>
      </c>
      <c r="G8463" t="s">
        <v>23</v>
      </c>
      <c r="H8463" t="s">
        <v>24</v>
      </c>
      <c r="I8463" t="s">
        <v>24</v>
      </c>
      <c r="J8463" t="s">
        <v>25</v>
      </c>
      <c r="K8463" s="1">
        <v>43109</v>
      </c>
      <c r="L8463" t="s">
        <v>26</v>
      </c>
      <c r="N8463" t="s">
        <v>24</v>
      </c>
    </row>
    <row r="8464" spans="1:14" x14ac:dyDescent="0.25">
      <c r="A8464" t="s">
        <v>6784</v>
      </c>
      <c r="B8464" t="s">
        <v>6785</v>
      </c>
      <c r="C8464" t="s">
        <v>261</v>
      </c>
      <c r="D8464" t="s">
        <v>21</v>
      </c>
      <c r="E8464">
        <v>99208</v>
      </c>
      <c r="F8464" t="s">
        <v>22</v>
      </c>
      <c r="G8464" t="s">
        <v>23</v>
      </c>
      <c r="H8464" t="s">
        <v>24</v>
      </c>
      <c r="I8464" t="s">
        <v>24</v>
      </c>
      <c r="J8464" t="s">
        <v>25</v>
      </c>
      <c r="K8464" s="1">
        <v>43109</v>
      </c>
      <c r="L8464" t="s">
        <v>26</v>
      </c>
      <c r="N8464" t="s">
        <v>24</v>
      </c>
    </row>
    <row r="8465" spans="1:14" x14ac:dyDescent="0.25">
      <c r="A8465" t="s">
        <v>1711</v>
      </c>
      <c r="B8465" t="s">
        <v>1712</v>
      </c>
      <c r="C8465" t="s">
        <v>20</v>
      </c>
      <c r="D8465" t="s">
        <v>21</v>
      </c>
      <c r="E8465">
        <v>98108</v>
      </c>
      <c r="F8465" t="s">
        <v>23</v>
      </c>
      <c r="G8465" t="s">
        <v>23</v>
      </c>
      <c r="H8465" t="s">
        <v>24</v>
      </c>
      <c r="I8465" t="s">
        <v>24</v>
      </c>
      <c r="J8465" t="s">
        <v>25</v>
      </c>
      <c r="K8465" s="1">
        <v>43109</v>
      </c>
      <c r="L8465" t="s">
        <v>26</v>
      </c>
      <c r="N8465" t="s">
        <v>24</v>
      </c>
    </row>
    <row r="8466" spans="1:14" x14ac:dyDescent="0.25">
      <c r="A8466" t="s">
        <v>2232</v>
      </c>
      <c r="B8466" t="s">
        <v>2233</v>
      </c>
      <c r="C8466" t="s">
        <v>101</v>
      </c>
      <c r="D8466" t="s">
        <v>21</v>
      </c>
      <c r="E8466">
        <v>98284</v>
      </c>
      <c r="F8466" t="s">
        <v>22</v>
      </c>
      <c r="G8466" t="s">
        <v>23</v>
      </c>
      <c r="H8466" t="s">
        <v>24</v>
      </c>
      <c r="I8466" t="s">
        <v>24</v>
      </c>
      <c r="J8466" t="s">
        <v>25</v>
      </c>
      <c r="K8466" s="1">
        <v>43109</v>
      </c>
      <c r="L8466" t="s">
        <v>26</v>
      </c>
      <c r="N8466" t="s">
        <v>24</v>
      </c>
    </row>
    <row r="8467" spans="1:14" x14ac:dyDescent="0.25">
      <c r="A8467" t="s">
        <v>2371</v>
      </c>
      <c r="B8467" t="s">
        <v>3803</v>
      </c>
      <c r="C8467" t="s">
        <v>898</v>
      </c>
      <c r="D8467" t="s">
        <v>21</v>
      </c>
      <c r="E8467">
        <v>98252</v>
      </c>
      <c r="F8467" t="s">
        <v>22</v>
      </c>
      <c r="G8467" t="s">
        <v>23</v>
      </c>
      <c r="H8467" t="s">
        <v>24</v>
      </c>
      <c r="I8467" t="s">
        <v>24</v>
      </c>
      <c r="J8467" t="s">
        <v>25</v>
      </c>
      <c r="K8467" s="1">
        <v>43109</v>
      </c>
      <c r="L8467" t="s">
        <v>26</v>
      </c>
      <c r="N8467" t="s">
        <v>24</v>
      </c>
    </row>
    <row r="8468" spans="1:14" x14ac:dyDescent="0.25">
      <c r="A8468" t="s">
        <v>6805</v>
      </c>
      <c r="B8468" t="s">
        <v>6806</v>
      </c>
      <c r="C8468" t="s">
        <v>261</v>
      </c>
      <c r="D8468" t="s">
        <v>21</v>
      </c>
      <c r="E8468">
        <v>99207</v>
      </c>
      <c r="F8468" t="s">
        <v>22</v>
      </c>
      <c r="G8468" t="s">
        <v>23</v>
      </c>
      <c r="H8468" t="s">
        <v>24</v>
      </c>
      <c r="I8468" t="s">
        <v>24</v>
      </c>
      <c r="J8468" t="s">
        <v>25</v>
      </c>
      <c r="K8468" s="1">
        <v>43109</v>
      </c>
      <c r="L8468" t="s">
        <v>26</v>
      </c>
      <c r="N8468" t="s">
        <v>24</v>
      </c>
    </row>
    <row r="8469" spans="1:14" x14ac:dyDescent="0.25">
      <c r="A8469" t="s">
        <v>10714</v>
      </c>
      <c r="B8469" t="s">
        <v>1614</v>
      </c>
      <c r="C8469" t="s">
        <v>20</v>
      </c>
      <c r="D8469" t="s">
        <v>21</v>
      </c>
      <c r="E8469">
        <v>98122</v>
      </c>
      <c r="F8469" t="s">
        <v>23</v>
      </c>
      <c r="G8469" t="s">
        <v>23</v>
      </c>
      <c r="H8469" t="s">
        <v>24</v>
      </c>
      <c r="I8469" t="s">
        <v>24</v>
      </c>
      <c r="J8469" t="s">
        <v>25</v>
      </c>
      <c r="K8469" s="1">
        <v>43109</v>
      </c>
      <c r="L8469" t="s">
        <v>26</v>
      </c>
      <c r="N8469" t="s">
        <v>24</v>
      </c>
    </row>
    <row r="8470" spans="1:14" x14ac:dyDescent="0.25">
      <c r="A8470" t="s">
        <v>2316</v>
      </c>
      <c r="B8470" t="s">
        <v>2317</v>
      </c>
      <c r="C8470" t="s">
        <v>2318</v>
      </c>
      <c r="D8470" t="s">
        <v>21</v>
      </c>
      <c r="E8470">
        <v>98241</v>
      </c>
      <c r="F8470" t="s">
        <v>22</v>
      </c>
      <c r="G8470" t="s">
        <v>23</v>
      </c>
      <c r="H8470" t="s">
        <v>24</v>
      </c>
      <c r="I8470" t="s">
        <v>24</v>
      </c>
      <c r="J8470" t="s">
        <v>25</v>
      </c>
      <c r="K8470" s="1">
        <v>43109</v>
      </c>
      <c r="L8470" t="s">
        <v>26</v>
      </c>
      <c r="N8470" t="s">
        <v>24</v>
      </c>
    </row>
    <row r="8471" spans="1:14" x14ac:dyDescent="0.25">
      <c r="A8471" t="s">
        <v>4552</v>
      </c>
      <c r="B8471" t="s">
        <v>4553</v>
      </c>
      <c r="C8471" t="s">
        <v>2899</v>
      </c>
      <c r="D8471" t="s">
        <v>21</v>
      </c>
      <c r="E8471">
        <v>98028</v>
      </c>
      <c r="F8471" t="s">
        <v>22</v>
      </c>
      <c r="G8471" t="s">
        <v>23</v>
      </c>
      <c r="H8471" t="s">
        <v>24</v>
      </c>
      <c r="I8471" t="s">
        <v>24</v>
      </c>
      <c r="J8471" t="s">
        <v>25</v>
      </c>
      <c r="K8471" s="1">
        <v>43109</v>
      </c>
      <c r="L8471" t="s">
        <v>26</v>
      </c>
      <c r="N8471" t="s">
        <v>24</v>
      </c>
    </row>
    <row r="8472" spans="1:14" x14ac:dyDescent="0.25">
      <c r="A8472" t="s">
        <v>1019</v>
      </c>
      <c r="B8472" t="s">
        <v>1020</v>
      </c>
      <c r="C8472" t="s">
        <v>20</v>
      </c>
      <c r="D8472" t="s">
        <v>21</v>
      </c>
      <c r="E8472">
        <v>98101</v>
      </c>
      <c r="F8472" t="s">
        <v>22</v>
      </c>
      <c r="G8472" t="s">
        <v>23</v>
      </c>
      <c r="H8472" t="s">
        <v>24</v>
      </c>
      <c r="I8472" t="s">
        <v>24</v>
      </c>
      <c r="J8472" t="s">
        <v>25</v>
      </c>
      <c r="K8472" s="1">
        <v>43109</v>
      </c>
      <c r="L8472" t="s">
        <v>26</v>
      </c>
      <c r="N8472" t="s">
        <v>24</v>
      </c>
    </row>
    <row r="8473" spans="1:14" x14ac:dyDescent="0.25">
      <c r="A8473" t="s">
        <v>7190</v>
      </c>
      <c r="B8473" t="s">
        <v>7191</v>
      </c>
      <c r="C8473" t="s">
        <v>261</v>
      </c>
      <c r="D8473" t="s">
        <v>21</v>
      </c>
      <c r="E8473">
        <v>99201</v>
      </c>
      <c r="F8473" t="s">
        <v>22</v>
      </c>
      <c r="G8473" t="s">
        <v>23</v>
      </c>
      <c r="H8473" t="s">
        <v>24</v>
      </c>
      <c r="I8473" t="s">
        <v>24</v>
      </c>
      <c r="J8473" t="s">
        <v>25</v>
      </c>
      <c r="K8473" s="1">
        <v>43109</v>
      </c>
      <c r="L8473" t="s">
        <v>26</v>
      </c>
      <c r="N8473" t="s">
        <v>24</v>
      </c>
    </row>
    <row r="8474" spans="1:14" x14ac:dyDescent="0.25">
      <c r="A8474" t="s">
        <v>10715</v>
      </c>
      <c r="B8474" t="s">
        <v>10716</v>
      </c>
      <c r="C8474" t="s">
        <v>5084</v>
      </c>
      <c r="D8474" t="s">
        <v>21</v>
      </c>
      <c r="E8474">
        <v>98070</v>
      </c>
      <c r="F8474" t="s">
        <v>22</v>
      </c>
      <c r="G8474" t="s">
        <v>23</v>
      </c>
      <c r="H8474" t="s">
        <v>24</v>
      </c>
      <c r="I8474" t="s">
        <v>24</v>
      </c>
      <c r="J8474" t="s">
        <v>25</v>
      </c>
      <c r="K8474" s="1">
        <v>43109</v>
      </c>
      <c r="L8474" t="s">
        <v>26</v>
      </c>
      <c r="N8474" t="s">
        <v>24</v>
      </c>
    </row>
    <row r="8475" spans="1:14" x14ac:dyDescent="0.25">
      <c r="A8475" t="s">
        <v>6219</v>
      </c>
      <c r="B8475" t="s">
        <v>6220</v>
      </c>
      <c r="C8475" t="s">
        <v>20</v>
      </c>
      <c r="D8475" t="s">
        <v>21</v>
      </c>
      <c r="E8475">
        <v>98122</v>
      </c>
      <c r="F8475" t="s">
        <v>22</v>
      </c>
      <c r="G8475" t="s">
        <v>23</v>
      </c>
      <c r="H8475" t="s">
        <v>24</v>
      </c>
      <c r="I8475" t="s">
        <v>24</v>
      </c>
      <c r="J8475" t="s">
        <v>25</v>
      </c>
      <c r="K8475" s="1">
        <v>43109</v>
      </c>
      <c r="L8475" t="s">
        <v>26</v>
      </c>
      <c r="N8475" t="s">
        <v>24</v>
      </c>
    </row>
    <row r="8476" spans="1:14" x14ac:dyDescent="0.25">
      <c r="A8476" t="s">
        <v>1737</v>
      </c>
      <c r="B8476" t="s">
        <v>1738</v>
      </c>
      <c r="C8476" t="s">
        <v>20</v>
      </c>
      <c r="D8476" t="s">
        <v>21</v>
      </c>
      <c r="E8476">
        <v>98108</v>
      </c>
      <c r="F8476" t="s">
        <v>23</v>
      </c>
      <c r="G8476" t="s">
        <v>23</v>
      </c>
      <c r="H8476" t="s">
        <v>24</v>
      </c>
      <c r="I8476" t="s">
        <v>24</v>
      </c>
      <c r="J8476" t="s">
        <v>25</v>
      </c>
      <c r="K8476" s="1">
        <v>43109</v>
      </c>
      <c r="L8476" t="s">
        <v>26</v>
      </c>
      <c r="N8476" t="s">
        <v>24</v>
      </c>
    </row>
    <row r="8477" spans="1:14" x14ac:dyDescent="0.25">
      <c r="A8477" t="s">
        <v>3103</v>
      </c>
      <c r="B8477" t="s">
        <v>3104</v>
      </c>
      <c r="C8477" t="s">
        <v>555</v>
      </c>
      <c r="D8477" t="s">
        <v>21</v>
      </c>
      <c r="E8477">
        <v>98052</v>
      </c>
      <c r="F8477" t="s">
        <v>22</v>
      </c>
      <c r="G8477" t="s">
        <v>23</v>
      </c>
      <c r="H8477" t="s">
        <v>24</v>
      </c>
      <c r="I8477" t="s">
        <v>24</v>
      </c>
      <c r="J8477" t="s">
        <v>25</v>
      </c>
      <c r="K8477" s="1">
        <v>43109</v>
      </c>
      <c r="L8477" t="s">
        <v>26</v>
      </c>
      <c r="N8477" t="s">
        <v>24</v>
      </c>
    </row>
    <row r="8478" spans="1:14" x14ac:dyDescent="0.25">
      <c r="A8478" t="s">
        <v>1655</v>
      </c>
      <c r="B8478" t="s">
        <v>1656</v>
      </c>
      <c r="C8478" t="s">
        <v>20</v>
      </c>
      <c r="D8478" t="s">
        <v>21</v>
      </c>
      <c r="E8478">
        <v>98122</v>
      </c>
      <c r="F8478" t="s">
        <v>23</v>
      </c>
      <c r="G8478" t="s">
        <v>23</v>
      </c>
      <c r="H8478" t="s">
        <v>24</v>
      </c>
      <c r="I8478" t="s">
        <v>24</v>
      </c>
      <c r="J8478" t="s">
        <v>25</v>
      </c>
      <c r="K8478" s="1">
        <v>43109</v>
      </c>
      <c r="L8478" t="s">
        <v>26</v>
      </c>
      <c r="N8478" t="s">
        <v>24</v>
      </c>
    </row>
    <row r="8479" spans="1:14" x14ac:dyDescent="0.25">
      <c r="A8479" t="s">
        <v>7196</v>
      </c>
      <c r="B8479" t="s">
        <v>7197</v>
      </c>
      <c r="C8479" t="s">
        <v>3176</v>
      </c>
      <c r="D8479" t="s">
        <v>21</v>
      </c>
      <c r="E8479">
        <v>98629</v>
      </c>
      <c r="F8479" t="s">
        <v>22</v>
      </c>
      <c r="G8479" t="s">
        <v>23</v>
      </c>
      <c r="H8479" t="s">
        <v>24</v>
      </c>
      <c r="I8479" t="s">
        <v>24</v>
      </c>
      <c r="J8479" t="s">
        <v>25</v>
      </c>
      <c r="K8479" s="1">
        <v>43109</v>
      </c>
      <c r="L8479" t="s">
        <v>26</v>
      </c>
      <c r="N8479" t="s">
        <v>24</v>
      </c>
    </row>
    <row r="8480" spans="1:14" x14ac:dyDescent="0.25">
      <c r="A8480" t="s">
        <v>1746</v>
      </c>
      <c r="B8480" t="s">
        <v>1747</v>
      </c>
      <c r="C8480" t="s">
        <v>20</v>
      </c>
      <c r="D8480" t="s">
        <v>21</v>
      </c>
      <c r="E8480">
        <v>98108</v>
      </c>
      <c r="F8480" t="s">
        <v>23</v>
      </c>
      <c r="G8480" t="s">
        <v>23</v>
      </c>
      <c r="H8480" t="s">
        <v>24</v>
      </c>
      <c r="I8480" t="s">
        <v>24</v>
      </c>
      <c r="J8480" t="s">
        <v>25</v>
      </c>
      <c r="K8480" s="1">
        <v>43109</v>
      </c>
      <c r="L8480" t="s">
        <v>26</v>
      </c>
      <c r="N8480" t="s">
        <v>24</v>
      </c>
    </row>
    <row r="8481" spans="1:14" x14ac:dyDescent="0.25">
      <c r="A8481" t="s">
        <v>77</v>
      </c>
      <c r="B8481" t="s">
        <v>2464</v>
      </c>
      <c r="C8481" t="s">
        <v>20</v>
      </c>
      <c r="D8481" t="s">
        <v>21</v>
      </c>
      <c r="E8481">
        <v>98112</v>
      </c>
      <c r="F8481" t="s">
        <v>22</v>
      </c>
      <c r="G8481" t="s">
        <v>23</v>
      </c>
      <c r="H8481" t="s">
        <v>24</v>
      </c>
      <c r="I8481" t="s">
        <v>24</v>
      </c>
      <c r="J8481" t="s">
        <v>25</v>
      </c>
      <c r="K8481" s="1">
        <v>43109</v>
      </c>
      <c r="L8481" t="s">
        <v>26</v>
      </c>
      <c r="N8481" t="s">
        <v>24</v>
      </c>
    </row>
    <row r="8482" spans="1:14" x14ac:dyDescent="0.25">
      <c r="A8482" t="s">
        <v>1117</v>
      </c>
      <c r="B8482" t="s">
        <v>7233</v>
      </c>
      <c r="C8482" t="s">
        <v>261</v>
      </c>
      <c r="D8482" t="s">
        <v>21</v>
      </c>
      <c r="E8482">
        <v>99220</v>
      </c>
      <c r="F8482" t="s">
        <v>22</v>
      </c>
      <c r="G8482" t="s">
        <v>23</v>
      </c>
      <c r="H8482" t="s">
        <v>24</v>
      </c>
      <c r="I8482" t="s">
        <v>24</v>
      </c>
      <c r="J8482" t="s">
        <v>25</v>
      </c>
      <c r="K8482" s="1">
        <v>43109</v>
      </c>
      <c r="L8482" t="s">
        <v>26</v>
      </c>
      <c r="N8482" t="s">
        <v>24</v>
      </c>
    </row>
    <row r="8483" spans="1:14" x14ac:dyDescent="0.25">
      <c r="A8483" t="s">
        <v>10717</v>
      </c>
      <c r="B8483" t="s">
        <v>10718</v>
      </c>
      <c r="C8483" t="s">
        <v>8639</v>
      </c>
      <c r="D8483" t="s">
        <v>21</v>
      </c>
      <c r="E8483">
        <v>98056</v>
      </c>
      <c r="F8483" t="s">
        <v>22</v>
      </c>
      <c r="G8483" t="s">
        <v>23</v>
      </c>
      <c r="H8483" t="s">
        <v>24</v>
      </c>
      <c r="I8483" t="s">
        <v>24</v>
      </c>
      <c r="J8483" t="s">
        <v>25</v>
      </c>
      <c r="K8483" s="1">
        <v>43109</v>
      </c>
      <c r="L8483" t="s">
        <v>26</v>
      </c>
      <c r="N8483" t="s">
        <v>24</v>
      </c>
    </row>
    <row r="8484" spans="1:14" x14ac:dyDescent="0.25">
      <c r="A8484" t="s">
        <v>1660</v>
      </c>
      <c r="B8484" t="s">
        <v>1661</v>
      </c>
      <c r="C8484" t="s">
        <v>20</v>
      </c>
      <c r="D8484" t="s">
        <v>21</v>
      </c>
      <c r="E8484">
        <v>98134</v>
      </c>
      <c r="F8484" t="s">
        <v>23</v>
      </c>
      <c r="G8484" t="s">
        <v>23</v>
      </c>
      <c r="H8484" t="s">
        <v>24</v>
      </c>
      <c r="I8484" t="s">
        <v>24</v>
      </c>
      <c r="J8484" t="s">
        <v>25</v>
      </c>
      <c r="K8484" s="1">
        <v>43109</v>
      </c>
      <c r="L8484" t="s">
        <v>26</v>
      </c>
      <c r="N8484" t="s">
        <v>24</v>
      </c>
    </row>
    <row r="8485" spans="1:14" x14ac:dyDescent="0.25">
      <c r="A8485" t="s">
        <v>9545</v>
      </c>
      <c r="B8485" t="s">
        <v>9546</v>
      </c>
      <c r="C8485" t="s">
        <v>20</v>
      </c>
      <c r="D8485" t="s">
        <v>21</v>
      </c>
      <c r="E8485">
        <v>98103</v>
      </c>
      <c r="F8485" t="s">
        <v>22</v>
      </c>
      <c r="G8485" t="s">
        <v>23</v>
      </c>
      <c r="H8485" t="s">
        <v>24</v>
      </c>
      <c r="I8485" t="s">
        <v>24</v>
      </c>
      <c r="J8485" t="s">
        <v>25</v>
      </c>
      <c r="K8485" s="1">
        <v>43109</v>
      </c>
      <c r="L8485" t="s">
        <v>26</v>
      </c>
      <c r="N8485" t="s">
        <v>24</v>
      </c>
    </row>
    <row r="8486" spans="1:14" x14ac:dyDescent="0.25">
      <c r="A8486" t="s">
        <v>5434</v>
      </c>
      <c r="B8486" t="s">
        <v>5435</v>
      </c>
      <c r="C8486" t="s">
        <v>81</v>
      </c>
      <c r="D8486" t="s">
        <v>21</v>
      </c>
      <c r="E8486">
        <v>99216</v>
      </c>
      <c r="F8486" t="s">
        <v>22</v>
      </c>
      <c r="G8486" t="s">
        <v>23</v>
      </c>
      <c r="H8486" t="s">
        <v>24</v>
      </c>
      <c r="I8486" t="s">
        <v>24</v>
      </c>
      <c r="J8486" t="s">
        <v>25</v>
      </c>
      <c r="K8486" s="1">
        <v>43108</v>
      </c>
      <c r="L8486" t="s">
        <v>26</v>
      </c>
      <c r="N8486" t="s">
        <v>24</v>
      </c>
    </row>
    <row r="8487" spans="1:14" x14ac:dyDescent="0.25">
      <c r="A8487" t="s">
        <v>10719</v>
      </c>
      <c r="B8487" t="s">
        <v>4394</v>
      </c>
      <c r="C8487" t="s">
        <v>1145</v>
      </c>
      <c r="D8487" t="s">
        <v>21</v>
      </c>
      <c r="E8487">
        <v>98294</v>
      </c>
      <c r="F8487" t="s">
        <v>22</v>
      </c>
      <c r="G8487" t="s">
        <v>23</v>
      </c>
      <c r="H8487" t="s">
        <v>24</v>
      </c>
      <c r="I8487" t="s">
        <v>24</v>
      </c>
      <c r="J8487" t="s">
        <v>25</v>
      </c>
      <c r="K8487" s="1">
        <v>43108</v>
      </c>
      <c r="L8487" t="s">
        <v>26</v>
      </c>
      <c r="N8487" t="s">
        <v>24</v>
      </c>
    </row>
    <row r="8488" spans="1:14" x14ac:dyDescent="0.25">
      <c r="A8488" t="s">
        <v>352</v>
      </c>
      <c r="B8488" t="s">
        <v>4603</v>
      </c>
      <c r="C8488" t="s">
        <v>20</v>
      </c>
      <c r="D8488" t="s">
        <v>21</v>
      </c>
      <c r="E8488">
        <v>98116</v>
      </c>
      <c r="F8488" t="s">
        <v>22</v>
      </c>
      <c r="G8488" t="s">
        <v>23</v>
      </c>
      <c r="H8488" t="s">
        <v>24</v>
      </c>
      <c r="I8488" t="s">
        <v>24</v>
      </c>
      <c r="J8488" t="s">
        <v>25</v>
      </c>
      <c r="K8488" s="1">
        <v>43108</v>
      </c>
      <c r="L8488" t="s">
        <v>26</v>
      </c>
      <c r="N8488" t="s">
        <v>24</v>
      </c>
    </row>
    <row r="8489" spans="1:14" x14ac:dyDescent="0.25">
      <c r="A8489" t="s">
        <v>994</v>
      </c>
      <c r="B8489" t="s">
        <v>4642</v>
      </c>
      <c r="C8489" t="s">
        <v>20</v>
      </c>
      <c r="D8489" t="s">
        <v>21</v>
      </c>
      <c r="E8489">
        <v>98106</v>
      </c>
      <c r="F8489" t="s">
        <v>22</v>
      </c>
      <c r="G8489" t="s">
        <v>23</v>
      </c>
      <c r="H8489" t="s">
        <v>24</v>
      </c>
      <c r="I8489" t="s">
        <v>24</v>
      </c>
      <c r="J8489" t="s">
        <v>25</v>
      </c>
      <c r="K8489" s="1">
        <v>43108</v>
      </c>
      <c r="L8489" t="s">
        <v>26</v>
      </c>
      <c r="N8489" t="s">
        <v>24</v>
      </c>
    </row>
    <row r="8490" spans="1:14" x14ac:dyDescent="0.25">
      <c r="A8490" t="s">
        <v>733</v>
      </c>
      <c r="B8490" t="s">
        <v>2884</v>
      </c>
      <c r="C8490" t="s">
        <v>206</v>
      </c>
      <c r="D8490" t="s">
        <v>21</v>
      </c>
      <c r="E8490">
        <v>98272</v>
      </c>
      <c r="F8490" t="s">
        <v>22</v>
      </c>
      <c r="G8490" t="s">
        <v>23</v>
      </c>
      <c r="H8490" t="s">
        <v>24</v>
      </c>
      <c r="I8490" t="s">
        <v>24</v>
      </c>
      <c r="J8490" t="s">
        <v>25</v>
      </c>
      <c r="K8490" s="1">
        <v>43108</v>
      </c>
      <c r="L8490" t="s">
        <v>26</v>
      </c>
      <c r="N8490" t="s">
        <v>24</v>
      </c>
    </row>
    <row r="8491" spans="1:14" x14ac:dyDescent="0.25">
      <c r="A8491" t="s">
        <v>3799</v>
      </c>
      <c r="B8491" t="s">
        <v>3800</v>
      </c>
      <c r="C8491" t="s">
        <v>1145</v>
      </c>
      <c r="D8491" t="s">
        <v>21</v>
      </c>
      <c r="E8491">
        <v>98294</v>
      </c>
      <c r="F8491" t="s">
        <v>22</v>
      </c>
      <c r="G8491" t="s">
        <v>23</v>
      </c>
      <c r="H8491" t="s">
        <v>24</v>
      </c>
      <c r="I8491" t="s">
        <v>24</v>
      </c>
      <c r="J8491" t="s">
        <v>25</v>
      </c>
      <c r="K8491" s="1">
        <v>43108</v>
      </c>
      <c r="L8491" t="s">
        <v>26</v>
      </c>
      <c r="N8491" t="s">
        <v>24</v>
      </c>
    </row>
    <row r="8492" spans="1:14" x14ac:dyDescent="0.25">
      <c r="A8492" t="s">
        <v>4841</v>
      </c>
      <c r="B8492" t="s">
        <v>4842</v>
      </c>
      <c r="C8492" t="s">
        <v>81</v>
      </c>
      <c r="D8492" t="s">
        <v>21</v>
      </c>
      <c r="E8492">
        <v>99206</v>
      </c>
      <c r="F8492" t="s">
        <v>22</v>
      </c>
      <c r="G8492" t="s">
        <v>23</v>
      </c>
      <c r="H8492" t="s">
        <v>24</v>
      </c>
      <c r="I8492" t="s">
        <v>24</v>
      </c>
      <c r="J8492" t="s">
        <v>25</v>
      </c>
      <c r="K8492" s="1">
        <v>43108</v>
      </c>
      <c r="L8492" t="s">
        <v>26</v>
      </c>
      <c r="N8492" t="s">
        <v>24</v>
      </c>
    </row>
    <row r="8493" spans="1:14" x14ac:dyDescent="0.25">
      <c r="A8493" t="s">
        <v>5409</v>
      </c>
      <c r="B8493" t="s">
        <v>5410</v>
      </c>
      <c r="C8493" t="s">
        <v>165</v>
      </c>
      <c r="D8493" t="s">
        <v>21</v>
      </c>
      <c r="E8493">
        <v>98371</v>
      </c>
      <c r="F8493" t="s">
        <v>22</v>
      </c>
      <c r="G8493" t="s">
        <v>23</v>
      </c>
      <c r="H8493" t="s">
        <v>24</v>
      </c>
      <c r="I8493" t="s">
        <v>24</v>
      </c>
      <c r="J8493" t="s">
        <v>25</v>
      </c>
      <c r="K8493" s="1">
        <v>43108</v>
      </c>
      <c r="L8493" t="s">
        <v>26</v>
      </c>
      <c r="N8493" t="s">
        <v>24</v>
      </c>
    </row>
    <row r="8494" spans="1:14" x14ac:dyDescent="0.25">
      <c r="A8494" t="s">
        <v>10720</v>
      </c>
      <c r="B8494" t="s">
        <v>10721</v>
      </c>
      <c r="C8494" t="s">
        <v>206</v>
      </c>
      <c r="D8494" t="s">
        <v>21</v>
      </c>
      <c r="E8494">
        <v>98272</v>
      </c>
      <c r="F8494" t="s">
        <v>22</v>
      </c>
      <c r="G8494" t="s">
        <v>23</v>
      </c>
      <c r="H8494" t="s">
        <v>24</v>
      </c>
      <c r="I8494" t="s">
        <v>24</v>
      </c>
      <c r="J8494" t="s">
        <v>25</v>
      </c>
      <c r="K8494" s="1">
        <v>43108</v>
      </c>
      <c r="L8494" t="s">
        <v>26</v>
      </c>
      <c r="N8494" t="s">
        <v>24</v>
      </c>
    </row>
    <row r="8495" spans="1:14" x14ac:dyDescent="0.25">
      <c r="A8495" t="s">
        <v>4390</v>
      </c>
      <c r="B8495" t="s">
        <v>4391</v>
      </c>
      <c r="C8495" t="s">
        <v>1145</v>
      </c>
      <c r="D8495" t="s">
        <v>21</v>
      </c>
      <c r="E8495">
        <v>98294</v>
      </c>
      <c r="F8495" t="s">
        <v>22</v>
      </c>
      <c r="G8495" t="s">
        <v>23</v>
      </c>
      <c r="H8495" t="s">
        <v>24</v>
      </c>
      <c r="I8495" t="s">
        <v>24</v>
      </c>
      <c r="J8495" t="s">
        <v>25</v>
      </c>
      <c r="K8495" s="1">
        <v>43108</v>
      </c>
      <c r="L8495" t="s">
        <v>26</v>
      </c>
      <c r="N8495" t="s">
        <v>24</v>
      </c>
    </row>
    <row r="8496" spans="1:14" x14ac:dyDescent="0.25">
      <c r="A8496" t="s">
        <v>4384</v>
      </c>
      <c r="B8496" t="s">
        <v>4385</v>
      </c>
      <c r="C8496" t="s">
        <v>1145</v>
      </c>
      <c r="D8496" t="s">
        <v>21</v>
      </c>
      <c r="E8496">
        <v>98294</v>
      </c>
      <c r="F8496" t="s">
        <v>22</v>
      </c>
      <c r="G8496" t="s">
        <v>23</v>
      </c>
      <c r="H8496" t="s">
        <v>24</v>
      </c>
      <c r="I8496" t="s">
        <v>24</v>
      </c>
      <c r="J8496" t="s">
        <v>25</v>
      </c>
      <c r="K8496" s="1">
        <v>43108</v>
      </c>
      <c r="L8496" t="s">
        <v>26</v>
      </c>
      <c r="N8496" t="s">
        <v>24</v>
      </c>
    </row>
    <row r="8497" spans="1:14" x14ac:dyDescent="0.25">
      <c r="A8497" t="s">
        <v>242</v>
      </c>
      <c r="B8497" t="s">
        <v>6803</v>
      </c>
      <c r="C8497" t="s">
        <v>261</v>
      </c>
      <c r="D8497" t="s">
        <v>21</v>
      </c>
      <c r="E8497">
        <v>99208</v>
      </c>
      <c r="F8497" t="s">
        <v>22</v>
      </c>
      <c r="G8497" t="s">
        <v>23</v>
      </c>
      <c r="H8497" t="s">
        <v>24</v>
      </c>
      <c r="I8497" t="s">
        <v>24</v>
      </c>
      <c r="J8497" t="s">
        <v>25</v>
      </c>
      <c r="K8497" s="1">
        <v>43108</v>
      </c>
      <c r="L8497" t="s">
        <v>26</v>
      </c>
      <c r="N8497" t="s">
        <v>24</v>
      </c>
    </row>
    <row r="8498" spans="1:14" x14ac:dyDescent="0.25">
      <c r="A8498" t="s">
        <v>583</v>
      </c>
      <c r="B8498" t="s">
        <v>584</v>
      </c>
      <c r="C8498" t="s">
        <v>293</v>
      </c>
      <c r="D8498" t="s">
        <v>21</v>
      </c>
      <c r="E8498">
        <v>98270</v>
      </c>
      <c r="F8498" t="s">
        <v>22</v>
      </c>
      <c r="G8498" t="s">
        <v>23</v>
      </c>
      <c r="H8498" t="s">
        <v>24</v>
      </c>
      <c r="I8498" t="s">
        <v>24</v>
      </c>
      <c r="J8498" t="s">
        <v>25</v>
      </c>
      <c r="K8498" s="1">
        <v>43108</v>
      </c>
      <c r="L8498" t="s">
        <v>26</v>
      </c>
      <c r="N8498" t="s">
        <v>24</v>
      </c>
    </row>
    <row r="8499" spans="1:14" x14ac:dyDescent="0.25">
      <c r="A8499" t="s">
        <v>6808</v>
      </c>
      <c r="B8499" t="s">
        <v>6809</v>
      </c>
      <c r="C8499" t="s">
        <v>261</v>
      </c>
      <c r="D8499" t="s">
        <v>21</v>
      </c>
      <c r="E8499">
        <v>99218</v>
      </c>
      <c r="F8499" t="s">
        <v>22</v>
      </c>
      <c r="G8499" t="s">
        <v>23</v>
      </c>
      <c r="H8499" t="s">
        <v>24</v>
      </c>
      <c r="I8499" t="s">
        <v>24</v>
      </c>
      <c r="J8499" t="s">
        <v>25</v>
      </c>
      <c r="K8499" s="1">
        <v>43108</v>
      </c>
      <c r="L8499" t="s">
        <v>26</v>
      </c>
      <c r="N8499" t="s">
        <v>24</v>
      </c>
    </row>
    <row r="8500" spans="1:14" x14ac:dyDescent="0.25">
      <c r="A8500" t="s">
        <v>6814</v>
      </c>
      <c r="B8500" t="s">
        <v>6815</v>
      </c>
      <c r="C8500" t="s">
        <v>261</v>
      </c>
      <c r="D8500" t="s">
        <v>21</v>
      </c>
      <c r="E8500">
        <v>99208</v>
      </c>
      <c r="F8500" t="s">
        <v>22</v>
      </c>
      <c r="G8500" t="s">
        <v>23</v>
      </c>
      <c r="H8500" t="s">
        <v>24</v>
      </c>
      <c r="I8500" t="s">
        <v>24</v>
      </c>
      <c r="J8500" t="s">
        <v>25</v>
      </c>
      <c r="K8500" s="1">
        <v>43108</v>
      </c>
      <c r="L8500" t="s">
        <v>26</v>
      </c>
      <c r="N8500" t="s">
        <v>24</v>
      </c>
    </row>
    <row r="8501" spans="1:14" x14ac:dyDescent="0.25">
      <c r="A8501" t="s">
        <v>4325</v>
      </c>
      <c r="B8501" t="s">
        <v>4326</v>
      </c>
      <c r="C8501" t="s">
        <v>20</v>
      </c>
      <c r="D8501" t="s">
        <v>21</v>
      </c>
      <c r="E8501">
        <v>98108</v>
      </c>
      <c r="F8501" t="s">
        <v>22</v>
      </c>
      <c r="G8501" t="s">
        <v>23</v>
      </c>
      <c r="H8501" t="s">
        <v>24</v>
      </c>
      <c r="I8501" t="s">
        <v>24</v>
      </c>
      <c r="J8501" t="s">
        <v>25</v>
      </c>
      <c r="K8501" s="1">
        <v>43108</v>
      </c>
      <c r="L8501" t="s">
        <v>26</v>
      </c>
      <c r="N8501" t="s">
        <v>24</v>
      </c>
    </row>
    <row r="8502" spans="1:14" x14ac:dyDescent="0.25">
      <c r="A8502" t="s">
        <v>683</v>
      </c>
      <c r="B8502" t="s">
        <v>4364</v>
      </c>
      <c r="C8502" t="s">
        <v>20</v>
      </c>
      <c r="D8502" t="s">
        <v>21</v>
      </c>
      <c r="E8502">
        <v>98108</v>
      </c>
      <c r="F8502" t="s">
        <v>22</v>
      </c>
      <c r="G8502" t="s">
        <v>23</v>
      </c>
      <c r="H8502" t="s">
        <v>24</v>
      </c>
      <c r="I8502" t="s">
        <v>24</v>
      </c>
      <c r="J8502" t="s">
        <v>25</v>
      </c>
      <c r="K8502" s="1">
        <v>43108</v>
      </c>
      <c r="L8502" t="s">
        <v>26</v>
      </c>
      <c r="N8502" t="s">
        <v>24</v>
      </c>
    </row>
    <row r="8503" spans="1:14" x14ac:dyDescent="0.25">
      <c r="A8503" t="s">
        <v>7224</v>
      </c>
      <c r="B8503" t="s">
        <v>7225</v>
      </c>
      <c r="C8503" t="s">
        <v>261</v>
      </c>
      <c r="D8503" t="s">
        <v>21</v>
      </c>
      <c r="E8503">
        <v>99204</v>
      </c>
      <c r="F8503" t="s">
        <v>22</v>
      </c>
      <c r="G8503" t="s">
        <v>23</v>
      </c>
      <c r="H8503" t="s">
        <v>24</v>
      </c>
      <c r="I8503" t="s">
        <v>24</v>
      </c>
      <c r="J8503" t="s">
        <v>25</v>
      </c>
      <c r="K8503" s="1">
        <v>43108</v>
      </c>
      <c r="L8503" t="s">
        <v>26</v>
      </c>
      <c r="N8503" t="s">
        <v>24</v>
      </c>
    </row>
    <row r="8504" spans="1:14" x14ac:dyDescent="0.25">
      <c r="A8504" t="s">
        <v>10722</v>
      </c>
      <c r="B8504" t="s">
        <v>3811</v>
      </c>
      <c r="C8504" t="s">
        <v>206</v>
      </c>
      <c r="D8504" t="s">
        <v>21</v>
      </c>
      <c r="E8504">
        <v>98272</v>
      </c>
      <c r="F8504" t="s">
        <v>22</v>
      </c>
      <c r="G8504" t="s">
        <v>23</v>
      </c>
      <c r="H8504" t="s">
        <v>24</v>
      </c>
      <c r="I8504" t="s">
        <v>24</v>
      </c>
      <c r="J8504" t="s">
        <v>25</v>
      </c>
      <c r="K8504" s="1">
        <v>43108</v>
      </c>
      <c r="L8504" t="s">
        <v>26</v>
      </c>
      <c r="N8504" t="s">
        <v>24</v>
      </c>
    </row>
    <row r="8505" spans="1:14" x14ac:dyDescent="0.25">
      <c r="A8505" t="s">
        <v>6507</v>
      </c>
      <c r="B8505" t="s">
        <v>6508</v>
      </c>
      <c r="C8505" t="s">
        <v>81</v>
      </c>
      <c r="D8505" t="s">
        <v>21</v>
      </c>
      <c r="E8505">
        <v>99206</v>
      </c>
      <c r="F8505" t="s">
        <v>22</v>
      </c>
      <c r="G8505" t="s">
        <v>23</v>
      </c>
      <c r="H8505" t="s">
        <v>24</v>
      </c>
      <c r="I8505" t="s">
        <v>24</v>
      </c>
      <c r="J8505" t="s">
        <v>25</v>
      </c>
      <c r="K8505" s="1">
        <v>43108</v>
      </c>
      <c r="L8505" t="s">
        <v>26</v>
      </c>
      <c r="N8505" t="s">
        <v>24</v>
      </c>
    </row>
    <row r="8506" spans="1:14" x14ac:dyDescent="0.25">
      <c r="A8506" t="s">
        <v>7192</v>
      </c>
      <c r="B8506" t="s">
        <v>7193</v>
      </c>
      <c r="C8506" t="s">
        <v>261</v>
      </c>
      <c r="D8506" t="s">
        <v>21</v>
      </c>
      <c r="E8506">
        <v>99201</v>
      </c>
      <c r="F8506" t="s">
        <v>22</v>
      </c>
      <c r="G8506" t="s">
        <v>23</v>
      </c>
      <c r="H8506" t="s">
        <v>24</v>
      </c>
      <c r="I8506" t="s">
        <v>24</v>
      </c>
      <c r="J8506" t="s">
        <v>25</v>
      </c>
      <c r="K8506" s="1">
        <v>43108</v>
      </c>
      <c r="L8506" t="s">
        <v>26</v>
      </c>
      <c r="N8506" t="s">
        <v>24</v>
      </c>
    </row>
    <row r="8507" spans="1:14" x14ac:dyDescent="0.25">
      <c r="A8507" t="s">
        <v>10723</v>
      </c>
      <c r="B8507" t="s">
        <v>3821</v>
      </c>
      <c r="C8507" t="s">
        <v>1145</v>
      </c>
      <c r="D8507" t="s">
        <v>21</v>
      </c>
      <c r="E8507">
        <v>98294</v>
      </c>
      <c r="F8507" t="s">
        <v>22</v>
      </c>
      <c r="G8507" t="s">
        <v>23</v>
      </c>
      <c r="H8507" t="s">
        <v>24</v>
      </c>
      <c r="I8507" t="s">
        <v>24</v>
      </c>
      <c r="J8507" t="s">
        <v>25</v>
      </c>
      <c r="K8507" s="1">
        <v>43108</v>
      </c>
      <c r="L8507" t="s">
        <v>26</v>
      </c>
      <c r="N8507" t="s">
        <v>24</v>
      </c>
    </row>
    <row r="8508" spans="1:14" x14ac:dyDescent="0.25">
      <c r="A8508" t="s">
        <v>1115</v>
      </c>
      <c r="B8508" t="s">
        <v>10724</v>
      </c>
      <c r="C8508" t="s">
        <v>165</v>
      </c>
      <c r="D8508" t="s">
        <v>21</v>
      </c>
      <c r="E8508">
        <v>98373</v>
      </c>
      <c r="F8508" t="s">
        <v>22</v>
      </c>
      <c r="G8508" t="s">
        <v>23</v>
      </c>
      <c r="H8508" t="s">
        <v>24</v>
      </c>
      <c r="I8508" t="s">
        <v>24</v>
      </c>
      <c r="J8508" t="s">
        <v>25</v>
      </c>
      <c r="K8508" s="1">
        <v>43108</v>
      </c>
      <c r="L8508" t="s">
        <v>26</v>
      </c>
      <c r="N8508" t="s">
        <v>24</v>
      </c>
    </row>
    <row r="8509" spans="1:14" x14ac:dyDescent="0.25">
      <c r="A8509" t="s">
        <v>1767</v>
      </c>
      <c r="B8509" t="s">
        <v>1768</v>
      </c>
      <c r="C8509" t="s">
        <v>1769</v>
      </c>
      <c r="D8509" t="s">
        <v>21</v>
      </c>
      <c r="E8509">
        <v>99139</v>
      </c>
      <c r="F8509" t="s">
        <v>22</v>
      </c>
      <c r="G8509" t="s">
        <v>23</v>
      </c>
      <c r="H8509" t="s">
        <v>24</v>
      </c>
      <c r="I8509" t="s">
        <v>24</v>
      </c>
      <c r="J8509" t="s">
        <v>25</v>
      </c>
      <c r="K8509" s="1">
        <v>43108</v>
      </c>
      <c r="L8509" t="s">
        <v>26</v>
      </c>
      <c r="N8509" t="s">
        <v>24</v>
      </c>
    </row>
    <row r="8510" spans="1:14" x14ac:dyDescent="0.25">
      <c r="A8510" t="s">
        <v>291</v>
      </c>
      <c r="B8510" t="s">
        <v>10725</v>
      </c>
      <c r="C8510" t="s">
        <v>293</v>
      </c>
      <c r="D8510" t="s">
        <v>21</v>
      </c>
      <c r="E8510">
        <v>98270</v>
      </c>
      <c r="F8510" t="s">
        <v>22</v>
      </c>
      <c r="G8510" t="s">
        <v>23</v>
      </c>
      <c r="H8510" t="s">
        <v>24</v>
      </c>
      <c r="I8510" t="s">
        <v>24</v>
      </c>
      <c r="J8510" t="s">
        <v>25</v>
      </c>
      <c r="K8510" s="1">
        <v>43108</v>
      </c>
      <c r="L8510" t="s">
        <v>26</v>
      </c>
      <c r="N8510" t="s">
        <v>24</v>
      </c>
    </row>
    <row r="8511" spans="1:14" x14ac:dyDescent="0.25">
      <c r="A8511" t="s">
        <v>556</v>
      </c>
      <c r="B8511" t="s">
        <v>5808</v>
      </c>
      <c r="C8511" t="s">
        <v>20</v>
      </c>
      <c r="D8511" t="s">
        <v>21</v>
      </c>
      <c r="E8511">
        <v>98122</v>
      </c>
      <c r="F8511" t="s">
        <v>22</v>
      </c>
      <c r="G8511" t="s">
        <v>23</v>
      </c>
      <c r="H8511" t="s">
        <v>24</v>
      </c>
      <c r="I8511" t="s">
        <v>24</v>
      </c>
      <c r="J8511" t="s">
        <v>25</v>
      </c>
      <c r="K8511" s="1">
        <v>43108</v>
      </c>
      <c r="L8511" t="s">
        <v>26</v>
      </c>
      <c r="N8511" t="s">
        <v>24</v>
      </c>
    </row>
    <row r="8512" spans="1:14" x14ac:dyDescent="0.25">
      <c r="A8512" t="s">
        <v>10726</v>
      </c>
      <c r="B8512" t="s">
        <v>3254</v>
      </c>
      <c r="C8512" t="s">
        <v>1145</v>
      </c>
      <c r="D8512" t="s">
        <v>21</v>
      </c>
      <c r="E8512">
        <v>98294</v>
      </c>
      <c r="F8512" t="s">
        <v>22</v>
      </c>
      <c r="G8512" t="s">
        <v>23</v>
      </c>
      <c r="H8512" t="s">
        <v>24</v>
      </c>
      <c r="I8512" t="s">
        <v>24</v>
      </c>
      <c r="J8512" t="s">
        <v>25</v>
      </c>
      <c r="K8512" s="1">
        <v>43108</v>
      </c>
      <c r="L8512" t="s">
        <v>26</v>
      </c>
      <c r="N8512" t="s">
        <v>24</v>
      </c>
    </row>
    <row r="8513" spans="1:14" x14ac:dyDescent="0.25">
      <c r="A8513" t="s">
        <v>6479</v>
      </c>
      <c r="B8513" t="s">
        <v>6480</v>
      </c>
      <c r="C8513" t="s">
        <v>81</v>
      </c>
      <c r="D8513" t="s">
        <v>21</v>
      </c>
      <c r="E8513">
        <v>99216</v>
      </c>
      <c r="F8513" t="s">
        <v>22</v>
      </c>
      <c r="G8513" t="s">
        <v>23</v>
      </c>
      <c r="H8513" t="s">
        <v>24</v>
      </c>
      <c r="I8513" t="s">
        <v>24</v>
      </c>
      <c r="J8513" t="s">
        <v>25</v>
      </c>
      <c r="K8513" s="1">
        <v>43107</v>
      </c>
      <c r="L8513" t="s">
        <v>26</v>
      </c>
      <c r="N8513" t="s">
        <v>24</v>
      </c>
    </row>
    <row r="8514" spans="1:14" x14ac:dyDescent="0.25">
      <c r="A8514" t="s">
        <v>5233</v>
      </c>
      <c r="B8514" t="s">
        <v>5234</v>
      </c>
      <c r="C8514" t="s">
        <v>81</v>
      </c>
      <c r="D8514" t="s">
        <v>21</v>
      </c>
      <c r="E8514">
        <v>99212</v>
      </c>
      <c r="F8514" t="s">
        <v>22</v>
      </c>
      <c r="G8514" t="s">
        <v>23</v>
      </c>
      <c r="H8514" t="s">
        <v>24</v>
      </c>
      <c r="I8514" t="s">
        <v>24</v>
      </c>
      <c r="J8514" t="s">
        <v>25</v>
      </c>
      <c r="K8514" s="1">
        <v>43107</v>
      </c>
      <c r="L8514" t="s">
        <v>26</v>
      </c>
      <c r="N8514" t="s">
        <v>24</v>
      </c>
    </row>
    <row r="8515" spans="1:14" x14ac:dyDescent="0.25">
      <c r="A8515" t="s">
        <v>5430</v>
      </c>
      <c r="B8515" t="s">
        <v>5431</v>
      </c>
      <c r="C8515" t="s">
        <v>81</v>
      </c>
      <c r="D8515" t="s">
        <v>21</v>
      </c>
      <c r="E8515">
        <v>99212</v>
      </c>
      <c r="F8515" t="s">
        <v>22</v>
      </c>
      <c r="G8515" t="s">
        <v>23</v>
      </c>
      <c r="H8515" t="s">
        <v>24</v>
      </c>
      <c r="I8515" t="s">
        <v>24</v>
      </c>
      <c r="J8515" t="s">
        <v>25</v>
      </c>
      <c r="K8515" s="1">
        <v>43107</v>
      </c>
      <c r="L8515" t="s">
        <v>26</v>
      </c>
      <c r="N8515" t="s">
        <v>24</v>
      </c>
    </row>
    <row r="8516" spans="1:14" x14ac:dyDescent="0.25">
      <c r="A8516" t="s">
        <v>4626</v>
      </c>
      <c r="B8516" t="s">
        <v>4627</v>
      </c>
      <c r="C8516" t="s">
        <v>20</v>
      </c>
      <c r="D8516" t="s">
        <v>21</v>
      </c>
      <c r="E8516">
        <v>98106</v>
      </c>
      <c r="F8516" t="s">
        <v>22</v>
      </c>
      <c r="G8516" t="s">
        <v>23</v>
      </c>
      <c r="H8516" t="s">
        <v>24</v>
      </c>
      <c r="I8516" t="s">
        <v>24</v>
      </c>
      <c r="J8516" t="s">
        <v>25</v>
      </c>
      <c r="K8516" s="1">
        <v>43107</v>
      </c>
      <c r="L8516" t="s">
        <v>26</v>
      </c>
      <c r="N8516" t="s">
        <v>24</v>
      </c>
    </row>
    <row r="8517" spans="1:14" x14ac:dyDescent="0.25">
      <c r="A8517" t="s">
        <v>4026</v>
      </c>
      <c r="B8517" t="s">
        <v>10727</v>
      </c>
      <c r="C8517" t="s">
        <v>20</v>
      </c>
      <c r="D8517" t="s">
        <v>21</v>
      </c>
      <c r="E8517">
        <v>98106</v>
      </c>
      <c r="F8517" t="s">
        <v>22</v>
      </c>
      <c r="G8517" t="s">
        <v>23</v>
      </c>
      <c r="H8517" t="s">
        <v>24</v>
      </c>
      <c r="I8517" t="s">
        <v>24</v>
      </c>
      <c r="J8517" t="s">
        <v>25</v>
      </c>
      <c r="K8517" s="1">
        <v>43107</v>
      </c>
      <c r="L8517" t="s">
        <v>26</v>
      </c>
      <c r="N8517" t="s">
        <v>24</v>
      </c>
    </row>
    <row r="8518" spans="1:14" x14ac:dyDescent="0.25">
      <c r="A8518" t="s">
        <v>6762</v>
      </c>
      <c r="B8518" t="s">
        <v>6763</v>
      </c>
      <c r="C8518" t="s">
        <v>81</v>
      </c>
      <c r="D8518" t="s">
        <v>21</v>
      </c>
      <c r="E8518">
        <v>99216</v>
      </c>
      <c r="F8518" t="s">
        <v>22</v>
      </c>
      <c r="G8518" t="s">
        <v>23</v>
      </c>
      <c r="H8518" t="s">
        <v>24</v>
      </c>
      <c r="I8518" t="s">
        <v>24</v>
      </c>
      <c r="J8518" t="s">
        <v>25</v>
      </c>
      <c r="K8518" s="1">
        <v>43107</v>
      </c>
      <c r="L8518" t="s">
        <v>26</v>
      </c>
      <c r="N8518" t="s">
        <v>24</v>
      </c>
    </row>
    <row r="8519" spans="1:14" x14ac:dyDescent="0.25">
      <c r="A8519" t="s">
        <v>6764</v>
      </c>
      <c r="B8519" t="s">
        <v>6765</v>
      </c>
      <c r="C8519" t="s">
        <v>261</v>
      </c>
      <c r="D8519" t="s">
        <v>21</v>
      </c>
      <c r="E8519">
        <v>99207</v>
      </c>
      <c r="F8519" t="s">
        <v>22</v>
      </c>
      <c r="G8519" t="s">
        <v>23</v>
      </c>
      <c r="H8519" t="s">
        <v>24</v>
      </c>
      <c r="I8519" t="s">
        <v>24</v>
      </c>
      <c r="J8519" t="s">
        <v>25</v>
      </c>
      <c r="K8519" s="1">
        <v>43107</v>
      </c>
      <c r="L8519" t="s">
        <v>26</v>
      </c>
      <c r="N8519" t="s">
        <v>24</v>
      </c>
    </row>
    <row r="8520" spans="1:14" x14ac:dyDescent="0.25">
      <c r="A8520" t="s">
        <v>6774</v>
      </c>
      <c r="B8520" t="s">
        <v>6775</v>
      </c>
      <c r="C8520" t="s">
        <v>261</v>
      </c>
      <c r="D8520" t="s">
        <v>21</v>
      </c>
      <c r="E8520">
        <v>99223</v>
      </c>
      <c r="F8520" t="s">
        <v>22</v>
      </c>
      <c r="G8520" t="s">
        <v>23</v>
      </c>
      <c r="H8520" t="s">
        <v>24</v>
      </c>
      <c r="I8520" t="s">
        <v>24</v>
      </c>
      <c r="J8520" t="s">
        <v>25</v>
      </c>
      <c r="K8520" s="1">
        <v>43107</v>
      </c>
      <c r="L8520" t="s">
        <v>26</v>
      </c>
      <c r="N8520" t="s">
        <v>24</v>
      </c>
    </row>
    <row r="8521" spans="1:14" x14ac:dyDescent="0.25">
      <c r="A8521" t="s">
        <v>7526</v>
      </c>
      <c r="B8521" t="s">
        <v>7527</v>
      </c>
      <c r="C8521" t="s">
        <v>261</v>
      </c>
      <c r="D8521" t="s">
        <v>21</v>
      </c>
      <c r="E8521">
        <v>99207</v>
      </c>
      <c r="F8521" t="s">
        <v>22</v>
      </c>
      <c r="G8521" t="s">
        <v>23</v>
      </c>
      <c r="H8521" t="s">
        <v>24</v>
      </c>
      <c r="I8521" t="s">
        <v>24</v>
      </c>
      <c r="J8521" t="s">
        <v>25</v>
      </c>
      <c r="K8521" s="1">
        <v>43107</v>
      </c>
      <c r="L8521" t="s">
        <v>26</v>
      </c>
      <c r="N8521" t="s">
        <v>24</v>
      </c>
    </row>
    <row r="8522" spans="1:14" x14ac:dyDescent="0.25">
      <c r="A8522" t="s">
        <v>7808</v>
      </c>
      <c r="B8522" t="s">
        <v>7809</v>
      </c>
      <c r="C8522" t="s">
        <v>261</v>
      </c>
      <c r="D8522" t="s">
        <v>21</v>
      </c>
      <c r="E8522">
        <v>99218</v>
      </c>
      <c r="F8522" t="s">
        <v>22</v>
      </c>
      <c r="G8522" t="s">
        <v>23</v>
      </c>
      <c r="H8522" t="s">
        <v>24</v>
      </c>
      <c r="I8522" t="s">
        <v>24</v>
      </c>
      <c r="J8522" t="s">
        <v>25</v>
      </c>
      <c r="K8522" s="1">
        <v>43107</v>
      </c>
      <c r="L8522" t="s">
        <v>26</v>
      </c>
      <c r="N8522" t="s">
        <v>24</v>
      </c>
    </row>
    <row r="8523" spans="1:14" x14ac:dyDescent="0.25">
      <c r="A8523" t="s">
        <v>111</v>
      </c>
      <c r="B8523" t="s">
        <v>8059</v>
      </c>
      <c r="C8523" t="s">
        <v>261</v>
      </c>
      <c r="D8523" t="s">
        <v>21</v>
      </c>
      <c r="E8523">
        <v>99202</v>
      </c>
      <c r="F8523" t="s">
        <v>22</v>
      </c>
      <c r="G8523" t="s">
        <v>23</v>
      </c>
      <c r="H8523" t="s">
        <v>24</v>
      </c>
      <c r="I8523" t="s">
        <v>24</v>
      </c>
      <c r="J8523" t="s">
        <v>25</v>
      </c>
      <c r="K8523" s="1">
        <v>43107</v>
      </c>
      <c r="L8523" t="s">
        <v>26</v>
      </c>
      <c r="N8523" t="s">
        <v>24</v>
      </c>
    </row>
    <row r="8524" spans="1:14" x14ac:dyDescent="0.25">
      <c r="A8524" t="s">
        <v>2448</v>
      </c>
      <c r="B8524" t="s">
        <v>2449</v>
      </c>
      <c r="C8524" t="s">
        <v>20</v>
      </c>
      <c r="D8524" t="s">
        <v>21</v>
      </c>
      <c r="E8524">
        <v>98112</v>
      </c>
      <c r="F8524" t="s">
        <v>22</v>
      </c>
      <c r="G8524" t="s">
        <v>23</v>
      </c>
      <c r="H8524" t="s">
        <v>24</v>
      </c>
      <c r="I8524" t="s">
        <v>24</v>
      </c>
      <c r="J8524" t="s">
        <v>25</v>
      </c>
      <c r="K8524" s="1">
        <v>43107</v>
      </c>
      <c r="L8524" t="s">
        <v>26</v>
      </c>
      <c r="N8524" t="s">
        <v>24</v>
      </c>
    </row>
    <row r="8525" spans="1:14" x14ac:dyDescent="0.25">
      <c r="A8525" t="s">
        <v>8061</v>
      </c>
      <c r="B8525" t="s">
        <v>8062</v>
      </c>
      <c r="C8525" t="s">
        <v>261</v>
      </c>
      <c r="D8525" t="s">
        <v>21</v>
      </c>
      <c r="E8525">
        <v>99201</v>
      </c>
      <c r="F8525" t="s">
        <v>22</v>
      </c>
      <c r="G8525" t="s">
        <v>23</v>
      </c>
      <c r="H8525" t="s">
        <v>24</v>
      </c>
      <c r="I8525" t="s">
        <v>24</v>
      </c>
      <c r="J8525" t="s">
        <v>25</v>
      </c>
      <c r="K8525" s="1">
        <v>43107</v>
      </c>
      <c r="L8525" t="s">
        <v>26</v>
      </c>
      <c r="N8525" t="s">
        <v>24</v>
      </c>
    </row>
    <row r="8526" spans="1:14" x14ac:dyDescent="0.25">
      <c r="A8526" t="s">
        <v>1417</v>
      </c>
      <c r="B8526" t="s">
        <v>7223</v>
      </c>
      <c r="C8526" t="s">
        <v>261</v>
      </c>
      <c r="D8526" t="s">
        <v>21</v>
      </c>
      <c r="E8526">
        <v>99204</v>
      </c>
      <c r="F8526" t="s">
        <v>22</v>
      </c>
      <c r="G8526" t="s">
        <v>23</v>
      </c>
      <c r="H8526" t="s">
        <v>24</v>
      </c>
      <c r="I8526" t="s">
        <v>24</v>
      </c>
      <c r="J8526" t="s">
        <v>25</v>
      </c>
      <c r="K8526" s="1">
        <v>43107</v>
      </c>
      <c r="L8526" t="s">
        <v>26</v>
      </c>
      <c r="N8526" t="s">
        <v>24</v>
      </c>
    </row>
    <row r="8527" spans="1:14" x14ac:dyDescent="0.25">
      <c r="A8527" t="s">
        <v>7831</v>
      </c>
      <c r="B8527" t="s">
        <v>7832</v>
      </c>
      <c r="C8527" t="s">
        <v>261</v>
      </c>
      <c r="D8527" t="s">
        <v>21</v>
      </c>
      <c r="E8527">
        <v>99218</v>
      </c>
      <c r="F8527" t="s">
        <v>22</v>
      </c>
      <c r="G8527" t="s">
        <v>23</v>
      </c>
      <c r="H8527" t="s">
        <v>24</v>
      </c>
      <c r="I8527" t="s">
        <v>24</v>
      </c>
      <c r="J8527" t="s">
        <v>25</v>
      </c>
      <c r="K8527" s="1">
        <v>43107</v>
      </c>
      <c r="L8527" t="s">
        <v>26</v>
      </c>
      <c r="N8527" t="s">
        <v>24</v>
      </c>
    </row>
    <row r="8528" spans="1:14" x14ac:dyDescent="0.25">
      <c r="A8528" t="s">
        <v>6240</v>
      </c>
      <c r="B8528" t="s">
        <v>6241</v>
      </c>
      <c r="C8528" t="s">
        <v>165</v>
      </c>
      <c r="D8528" t="s">
        <v>21</v>
      </c>
      <c r="E8528">
        <v>98373</v>
      </c>
      <c r="F8528" t="s">
        <v>22</v>
      </c>
      <c r="G8528" t="s">
        <v>23</v>
      </c>
      <c r="H8528" t="s">
        <v>24</v>
      </c>
      <c r="I8528" t="s">
        <v>24</v>
      </c>
      <c r="J8528" t="s">
        <v>25</v>
      </c>
      <c r="K8528" s="1">
        <v>43105</v>
      </c>
      <c r="L8528" t="s">
        <v>26</v>
      </c>
      <c r="N8528" t="s">
        <v>24</v>
      </c>
    </row>
    <row r="8529" spans="1:14" x14ac:dyDescent="0.25">
      <c r="A8529" t="s">
        <v>5762</v>
      </c>
      <c r="B8529" t="s">
        <v>5763</v>
      </c>
      <c r="C8529" t="s">
        <v>20</v>
      </c>
      <c r="D8529" t="s">
        <v>21</v>
      </c>
      <c r="E8529">
        <v>98122</v>
      </c>
      <c r="F8529" t="s">
        <v>22</v>
      </c>
      <c r="G8529" t="s">
        <v>23</v>
      </c>
      <c r="H8529" t="s">
        <v>24</v>
      </c>
      <c r="I8529" t="s">
        <v>24</v>
      </c>
      <c r="J8529" t="s">
        <v>25</v>
      </c>
      <c r="K8529" s="1">
        <v>43104</v>
      </c>
      <c r="L8529" t="s">
        <v>26</v>
      </c>
      <c r="N8529" t="s">
        <v>24</v>
      </c>
    </row>
    <row r="8530" spans="1:14" x14ac:dyDescent="0.25">
      <c r="A8530" t="s">
        <v>4595</v>
      </c>
      <c r="B8530" t="s">
        <v>4596</v>
      </c>
      <c r="C8530" t="s">
        <v>20</v>
      </c>
      <c r="D8530" t="s">
        <v>21</v>
      </c>
      <c r="E8530">
        <v>98116</v>
      </c>
      <c r="F8530" t="s">
        <v>22</v>
      </c>
      <c r="G8530" t="s">
        <v>23</v>
      </c>
      <c r="H8530" t="s">
        <v>24</v>
      </c>
      <c r="I8530" t="s">
        <v>24</v>
      </c>
      <c r="J8530" t="s">
        <v>25</v>
      </c>
      <c r="K8530" s="1">
        <v>43104</v>
      </c>
      <c r="L8530" t="s">
        <v>26</v>
      </c>
      <c r="N8530" t="s">
        <v>24</v>
      </c>
    </row>
    <row r="8531" spans="1:14" x14ac:dyDescent="0.25">
      <c r="A8531" t="s">
        <v>4693</v>
      </c>
      <c r="B8531" t="s">
        <v>4694</v>
      </c>
      <c r="C8531" t="s">
        <v>34</v>
      </c>
      <c r="D8531" t="s">
        <v>21</v>
      </c>
      <c r="E8531">
        <v>98663</v>
      </c>
      <c r="F8531" t="s">
        <v>22</v>
      </c>
      <c r="G8531" t="s">
        <v>23</v>
      </c>
      <c r="H8531" t="s">
        <v>24</v>
      </c>
      <c r="I8531" t="s">
        <v>24</v>
      </c>
      <c r="J8531" t="s">
        <v>25</v>
      </c>
      <c r="K8531" s="1">
        <v>43104</v>
      </c>
      <c r="L8531" t="s">
        <v>26</v>
      </c>
      <c r="N8531" t="s">
        <v>24</v>
      </c>
    </row>
    <row r="8532" spans="1:14" x14ac:dyDescent="0.25">
      <c r="A8532" t="s">
        <v>4597</v>
      </c>
      <c r="B8532" t="s">
        <v>4598</v>
      </c>
      <c r="C8532" t="s">
        <v>20</v>
      </c>
      <c r="D8532" t="s">
        <v>21</v>
      </c>
      <c r="E8532">
        <v>98116</v>
      </c>
      <c r="F8532" t="s">
        <v>22</v>
      </c>
      <c r="G8532" t="s">
        <v>23</v>
      </c>
      <c r="H8532" t="s">
        <v>24</v>
      </c>
      <c r="I8532" t="s">
        <v>24</v>
      </c>
      <c r="J8532" t="s">
        <v>25</v>
      </c>
      <c r="K8532" s="1">
        <v>43104</v>
      </c>
      <c r="L8532" t="s">
        <v>26</v>
      </c>
      <c r="N8532" t="s">
        <v>24</v>
      </c>
    </row>
    <row r="8533" spans="1:14" x14ac:dyDescent="0.25">
      <c r="A8533" t="s">
        <v>4877</v>
      </c>
      <c r="B8533" t="s">
        <v>4878</v>
      </c>
      <c r="C8533" t="s">
        <v>34</v>
      </c>
      <c r="D8533" t="s">
        <v>21</v>
      </c>
      <c r="E8533">
        <v>98683</v>
      </c>
      <c r="F8533" t="s">
        <v>22</v>
      </c>
      <c r="G8533" t="s">
        <v>23</v>
      </c>
      <c r="H8533" t="s">
        <v>24</v>
      </c>
      <c r="I8533" t="s">
        <v>24</v>
      </c>
      <c r="J8533" t="s">
        <v>25</v>
      </c>
      <c r="K8533" s="1">
        <v>43104</v>
      </c>
      <c r="L8533" t="s">
        <v>26</v>
      </c>
      <c r="N8533" t="s">
        <v>24</v>
      </c>
    </row>
    <row r="8534" spans="1:14" x14ac:dyDescent="0.25">
      <c r="A8534" t="s">
        <v>4881</v>
      </c>
      <c r="B8534" t="s">
        <v>4882</v>
      </c>
      <c r="C8534" t="s">
        <v>34</v>
      </c>
      <c r="D8534" t="s">
        <v>21</v>
      </c>
      <c r="E8534">
        <v>98684</v>
      </c>
      <c r="F8534" t="s">
        <v>22</v>
      </c>
      <c r="G8534" t="s">
        <v>23</v>
      </c>
      <c r="H8534" t="s">
        <v>24</v>
      </c>
      <c r="I8534" t="s">
        <v>24</v>
      </c>
      <c r="J8534" t="s">
        <v>25</v>
      </c>
      <c r="K8534" s="1">
        <v>43104</v>
      </c>
      <c r="L8534" t="s">
        <v>26</v>
      </c>
      <c r="N8534" t="s">
        <v>24</v>
      </c>
    </row>
    <row r="8535" spans="1:14" x14ac:dyDescent="0.25">
      <c r="A8535" t="s">
        <v>880</v>
      </c>
      <c r="B8535" t="s">
        <v>4197</v>
      </c>
      <c r="C8535" t="s">
        <v>34</v>
      </c>
      <c r="D8535" t="s">
        <v>21</v>
      </c>
      <c r="E8535">
        <v>98684</v>
      </c>
      <c r="F8535" t="s">
        <v>22</v>
      </c>
      <c r="G8535" t="s">
        <v>23</v>
      </c>
      <c r="H8535" t="s">
        <v>24</v>
      </c>
      <c r="I8535" t="s">
        <v>24</v>
      </c>
      <c r="J8535" t="s">
        <v>25</v>
      </c>
      <c r="K8535" s="1">
        <v>43104</v>
      </c>
      <c r="L8535" t="s">
        <v>26</v>
      </c>
      <c r="N8535" t="s">
        <v>24</v>
      </c>
    </row>
    <row r="8536" spans="1:14" x14ac:dyDescent="0.25">
      <c r="A8536" t="s">
        <v>6368</v>
      </c>
      <c r="B8536" t="s">
        <v>6369</v>
      </c>
      <c r="C8536" t="s">
        <v>1023</v>
      </c>
      <c r="D8536" t="s">
        <v>21</v>
      </c>
      <c r="E8536">
        <v>98541</v>
      </c>
      <c r="F8536" t="s">
        <v>22</v>
      </c>
      <c r="G8536" t="s">
        <v>23</v>
      </c>
      <c r="H8536" t="s">
        <v>24</v>
      </c>
      <c r="I8536" t="s">
        <v>24</v>
      </c>
      <c r="J8536" t="s">
        <v>25</v>
      </c>
      <c r="K8536" s="1">
        <v>43104</v>
      </c>
      <c r="L8536" t="s">
        <v>26</v>
      </c>
      <c r="N8536" t="s">
        <v>24</v>
      </c>
    </row>
    <row r="8537" spans="1:14" x14ac:dyDescent="0.25">
      <c r="A8537" t="s">
        <v>10730</v>
      </c>
      <c r="B8537" t="s">
        <v>10731</v>
      </c>
      <c r="C8537" t="s">
        <v>1566</v>
      </c>
      <c r="D8537" t="s">
        <v>21</v>
      </c>
      <c r="E8537">
        <v>98520</v>
      </c>
      <c r="F8537" t="s">
        <v>23</v>
      </c>
      <c r="G8537" t="s">
        <v>23</v>
      </c>
      <c r="H8537" t="s">
        <v>24</v>
      </c>
      <c r="I8537" t="s">
        <v>24</v>
      </c>
      <c r="J8537" t="s">
        <v>25</v>
      </c>
      <c r="K8537" s="1">
        <v>43104</v>
      </c>
      <c r="L8537" t="s">
        <v>26</v>
      </c>
      <c r="N8537" t="s">
        <v>24</v>
      </c>
    </row>
    <row r="8538" spans="1:14" x14ac:dyDescent="0.25">
      <c r="A8538" t="s">
        <v>4648</v>
      </c>
      <c r="B8538" t="s">
        <v>4649</v>
      </c>
      <c r="C8538" t="s">
        <v>4650</v>
      </c>
      <c r="D8538" t="s">
        <v>21</v>
      </c>
      <c r="E8538">
        <v>98935</v>
      </c>
      <c r="F8538" t="s">
        <v>22</v>
      </c>
      <c r="G8538" t="s">
        <v>23</v>
      </c>
      <c r="H8538" t="s">
        <v>24</v>
      </c>
      <c r="I8538" t="s">
        <v>24</v>
      </c>
      <c r="J8538" t="s">
        <v>25</v>
      </c>
      <c r="K8538" s="1">
        <v>43104</v>
      </c>
      <c r="L8538" t="s">
        <v>26</v>
      </c>
      <c r="N8538" t="s">
        <v>24</v>
      </c>
    </row>
    <row r="8539" spans="1:14" x14ac:dyDescent="0.25">
      <c r="A8539" t="s">
        <v>5462</v>
      </c>
      <c r="B8539" t="s">
        <v>6205</v>
      </c>
      <c r="C8539" t="s">
        <v>20</v>
      </c>
      <c r="D8539" t="s">
        <v>21</v>
      </c>
      <c r="E8539">
        <v>98122</v>
      </c>
      <c r="F8539" t="s">
        <v>22</v>
      </c>
      <c r="G8539" t="s">
        <v>23</v>
      </c>
      <c r="H8539" t="s">
        <v>24</v>
      </c>
      <c r="I8539" t="s">
        <v>24</v>
      </c>
      <c r="J8539" t="s">
        <v>25</v>
      </c>
      <c r="K8539" s="1">
        <v>43104</v>
      </c>
      <c r="L8539" t="s">
        <v>26</v>
      </c>
      <c r="N8539" t="s">
        <v>24</v>
      </c>
    </row>
    <row r="8540" spans="1:14" x14ac:dyDescent="0.25">
      <c r="A8540" t="s">
        <v>5262</v>
      </c>
      <c r="B8540" t="s">
        <v>10340</v>
      </c>
      <c r="C8540" t="s">
        <v>178</v>
      </c>
      <c r="D8540" t="s">
        <v>21</v>
      </c>
      <c r="E8540">
        <v>98944</v>
      </c>
      <c r="F8540" t="s">
        <v>22</v>
      </c>
      <c r="G8540" t="s">
        <v>23</v>
      </c>
      <c r="H8540" t="s">
        <v>24</v>
      </c>
      <c r="I8540" t="s">
        <v>24</v>
      </c>
      <c r="J8540" t="s">
        <v>25</v>
      </c>
      <c r="K8540" s="1">
        <v>43104</v>
      </c>
      <c r="L8540" t="s">
        <v>26</v>
      </c>
      <c r="N8540" t="s">
        <v>24</v>
      </c>
    </row>
    <row r="8541" spans="1:14" x14ac:dyDescent="0.25">
      <c r="A8541" t="s">
        <v>5266</v>
      </c>
      <c r="B8541" t="s">
        <v>5267</v>
      </c>
      <c r="C8541" t="s">
        <v>34</v>
      </c>
      <c r="D8541" t="s">
        <v>21</v>
      </c>
      <c r="E8541">
        <v>98660</v>
      </c>
      <c r="F8541" t="s">
        <v>22</v>
      </c>
      <c r="G8541" t="s">
        <v>23</v>
      </c>
      <c r="H8541" t="s">
        <v>24</v>
      </c>
      <c r="I8541" t="s">
        <v>24</v>
      </c>
      <c r="J8541" t="s">
        <v>25</v>
      </c>
      <c r="K8541" s="1">
        <v>43104</v>
      </c>
      <c r="L8541" t="s">
        <v>26</v>
      </c>
      <c r="N8541" t="s">
        <v>24</v>
      </c>
    </row>
    <row r="8542" spans="1:14" x14ac:dyDescent="0.25">
      <c r="A8542" t="s">
        <v>3411</v>
      </c>
      <c r="B8542" t="s">
        <v>10732</v>
      </c>
      <c r="C8542" t="s">
        <v>236</v>
      </c>
      <c r="D8542" t="s">
        <v>21</v>
      </c>
      <c r="E8542">
        <v>98005</v>
      </c>
      <c r="F8542" t="s">
        <v>22</v>
      </c>
      <c r="G8542" t="s">
        <v>23</v>
      </c>
      <c r="H8542" t="s">
        <v>24</v>
      </c>
      <c r="I8542" t="s">
        <v>24</v>
      </c>
      <c r="J8542" t="s">
        <v>25</v>
      </c>
      <c r="K8542" s="1">
        <v>43103</v>
      </c>
      <c r="L8542" t="s">
        <v>26</v>
      </c>
      <c r="N8542" t="s">
        <v>24</v>
      </c>
    </row>
    <row r="8543" spans="1:14" x14ac:dyDescent="0.25">
      <c r="A8543" t="s">
        <v>1436</v>
      </c>
      <c r="B8543" t="s">
        <v>1437</v>
      </c>
      <c r="C8543" t="s">
        <v>209</v>
      </c>
      <c r="D8543" t="s">
        <v>21</v>
      </c>
      <c r="E8543">
        <v>98031</v>
      </c>
      <c r="F8543" t="s">
        <v>23</v>
      </c>
      <c r="G8543" t="s">
        <v>23</v>
      </c>
      <c r="H8543" t="s">
        <v>24</v>
      </c>
      <c r="I8543" t="s">
        <v>24</v>
      </c>
      <c r="J8543" t="s">
        <v>25</v>
      </c>
      <c r="K8543" s="1">
        <v>43103</v>
      </c>
      <c r="L8543" t="s">
        <v>26</v>
      </c>
      <c r="N8543" t="s">
        <v>24</v>
      </c>
    </row>
    <row r="8544" spans="1:14" x14ac:dyDescent="0.25">
      <c r="A8544" t="s">
        <v>3528</v>
      </c>
      <c r="B8544" t="s">
        <v>4308</v>
      </c>
      <c r="C8544" t="s">
        <v>1015</v>
      </c>
      <c r="D8544" t="s">
        <v>21</v>
      </c>
      <c r="E8544">
        <v>99362</v>
      </c>
      <c r="F8544" t="s">
        <v>22</v>
      </c>
      <c r="G8544" t="s">
        <v>23</v>
      </c>
      <c r="H8544" t="s">
        <v>24</v>
      </c>
      <c r="I8544" t="s">
        <v>24</v>
      </c>
      <c r="J8544" t="s">
        <v>25</v>
      </c>
      <c r="K8544" s="1">
        <v>43103</v>
      </c>
      <c r="L8544" t="s">
        <v>26</v>
      </c>
      <c r="N8544" t="s">
        <v>24</v>
      </c>
    </row>
    <row r="8545" spans="1:14" x14ac:dyDescent="0.25">
      <c r="A8545" t="s">
        <v>1468</v>
      </c>
      <c r="B8545" t="s">
        <v>1469</v>
      </c>
      <c r="C8545" t="s">
        <v>209</v>
      </c>
      <c r="D8545" t="s">
        <v>21</v>
      </c>
      <c r="E8545">
        <v>98032</v>
      </c>
      <c r="F8545" t="s">
        <v>23</v>
      </c>
      <c r="G8545" t="s">
        <v>23</v>
      </c>
      <c r="H8545" t="s">
        <v>24</v>
      </c>
      <c r="I8545" t="s">
        <v>24</v>
      </c>
      <c r="J8545" t="s">
        <v>25</v>
      </c>
      <c r="K8545" s="1">
        <v>43103</v>
      </c>
      <c r="L8545" t="s">
        <v>26</v>
      </c>
      <c r="N8545" t="s">
        <v>24</v>
      </c>
    </row>
    <row r="8546" spans="1:14" x14ac:dyDescent="0.25">
      <c r="A8546" t="s">
        <v>10733</v>
      </c>
      <c r="B8546" t="s">
        <v>10734</v>
      </c>
      <c r="C8546" t="s">
        <v>218</v>
      </c>
      <c r="D8546" t="s">
        <v>21</v>
      </c>
      <c r="E8546">
        <v>98391</v>
      </c>
      <c r="F8546" t="s">
        <v>23</v>
      </c>
      <c r="G8546" t="s">
        <v>23</v>
      </c>
      <c r="H8546" t="s">
        <v>24</v>
      </c>
      <c r="I8546" t="s">
        <v>24</v>
      </c>
      <c r="J8546" t="s">
        <v>25</v>
      </c>
      <c r="K8546" s="1">
        <v>43103</v>
      </c>
      <c r="L8546" t="s">
        <v>26</v>
      </c>
      <c r="N8546" t="s">
        <v>24</v>
      </c>
    </row>
    <row r="8547" spans="1:14" x14ac:dyDescent="0.25">
      <c r="A8547" t="s">
        <v>10735</v>
      </c>
      <c r="B8547" t="s">
        <v>10736</v>
      </c>
      <c r="C8547" t="s">
        <v>1688</v>
      </c>
      <c r="D8547" t="s">
        <v>21</v>
      </c>
      <c r="E8547">
        <v>98198</v>
      </c>
      <c r="F8547" t="s">
        <v>23</v>
      </c>
      <c r="G8547" t="s">
        <v>23</v>
      </c>
      <c r="H8547" t="s">
        <v>24</v>
      </c>
      <c r="I8547" t="s">
        <v>24</v>
      </c>
      <c r="J8547" t="s">
        <v>25</v>
      </c>
      <c r="K8547" s="1">
        <v>43103</v>
      </c>
      <c r="L8547" t="s">
        <v>26</v>
      </c>
      <c r="N8547" t="s">
        <v>24</v>
      </c>
    </row>
    <row r="8548" spans="1:14" x14ac:dyDescent="0.25">
      <c r="A8548" t="s">
        <v>1470</v>
      </c>
      <c r="B8548" t="s">
        <v>1471</v>
      </c>
      <c r="C8548" t="s">
        <v>209</v>
      </c>
      <c r="D8548" t="s">
        <v>21</v>
      </c>
      <c r="E8548">
        <v>98032</v>
      </c>
      <c r="F8548" t="s">
        <v>23</v>
      </c>
      <c r="G8548" t="s">
        <v>23</v>
      </c>
      <c r="H8548" t="s">
        <v>24</v>
      </c>
      <c r="I8548" t="s">
        <v>24</v>
      </c>
      <c r="J8548" t="s">
        <v>25</v>
      </c>
      <c r="K8548" s="1">
        <v>43103</v>
      </c>
      <c r="L8548" t="s">
        <v>26</v>
      </c>
      <c r="N8548" t="s">
        <v>24</v>
      </c>
    </row>
    <row r="8549" spans="1:14" x14ac:dyDescent="0.25">
      <c r="A8549" t="s">
        <v>413</v>
      </c>
      <c r="B8549" t="s">
        <v>2082</v>
      </c>
      <c r="C8549" t="s">
        <v>20</v>
      </c>
      <c r="D8549" t="s">
        <v>21</v>
      </c>
      <c r="E8549">
        <v>98164</v>
      </c>
      <c r="F8549" t="s">
        <v>22</v>
      </c>
      <c r="G8549" t="s">
        <v>23</v>
      </c>
      <c r="H8549" t="s">
        <v>24</v>
      </c>
      <c r="I8549" t="s">
        <v>24</v>
      </c>
      <c r="J8549" t="s">
        <v>25</v>
      </c>
      <c r="K8549" s="1">
        <v>43103</v>
      </c>
      <c r="L8549" t="s">
        <v>26</v>
      </c>
      <c r="N8549" t="s">
        <v>24</v>
      </c>
    </row>
    <row r="8550" spans="1:14" x14ac:dyDescent="0.25">
      <c r="A8550" t="s">
        <v>4285</v>
      </c>
      <c r="B8550" t="s">
        <v>4286</v>
      </c>
      <c r="C8550" t="s">
        <v>34</v>
      </c>
      <c r="D8550" t="s">
        <v>21</v>
      </c>
      <c r="E8550">
        <v>98683</v>
      </c>
      <c r="F8550" t="s">
        <v>22</v>
      </c>
      <c r="G8550" t="s">
        <v>23</v>
      </c>
      <c r="H8550" t="s">
        <v>24</v>
      </c>
      <c r="I8550" t="s">
        <v>24</v>
      </c>
      <c r="J8550" t="s">
        <v>25</v>
      </c>
      <c r="K8550" s="1">
        <v>43103</v>
      </c>
      <c r="L8550" t="s">
        <v>26</v>
      </c>
      <c r="N8550" t="s">
        <v>24</v>
      </c>
    </row>
    <row r="8551" spans="1:14" x14ac:dyDescent="0.25">
      <c r="A8551" t="s">
        <v>2060</v>
      </c>
      <c r="B8551" t="s">
        <v>10737</v>
      </c>
      <c r="C8551" t="s">
        <v>151</v>
      </c>
      <c r="D8551" t="s">
        <v>21</v>
      </c>
      <c r="E8551">
        <v>98499</v>
      </c>
      <c r="F8551" t="s">
        <v>22</v>
      </c>
      <c r="G8551" t="s">
        <v>23</v>
      </c>
      <c r="H8551" t="s">
        <v>24</v>
      </c>
      <c r="I8551" t="s">
        <v>24</v>
      </c>
      <c r="J8551" t="s">
        <v>25</v>
      </c>
      <c r="K8551" s="1">
        <v>43103</v>
      </c>
      <c r="L8551" t="s">
        <v>26</v>
      </c>
      <c r="N8551" t="s">
        <v>24</v>
      </c>
    </row>
    <row r="8552" spans="1:14" x14ac:dyDescent="0.25">
      <c r="A8552" t="s">
        <v>6734</v>
      </c>
      <c r="B8552" t="s">
        <v>6735</v>
      </c>
      <c r="C8552" t="s">
        <v>454</v>
      </c>
      <c r="D8552" t="s">
        <v>21</v>
      </c>
      <c r="E8552">
        <v>98005</v>
      </c>
      <c r="F8552" t="s">
        <v>23</v>
      </c>
      <c r="G8552" t="s">
        <v>23</v>
      </c>
      <c r="H8552" t="s">
        <v>24</v>
      </c>
      <c r="I8552" t="s">
        <v>24</v>
      </c>
      <c r="J8552" t="s">
        <v>25</v>
      </c>
      <c r="K8552" s="1">
        <v>43103</v>
      </c>
      <c r="L8552" t="s">
        <v>26</v>
      </c>
      <c r="N8552" t="s">
        <v>24</v>
      </c>
    </row>
    <row r="8553" spans="1:14" x14ac:dyDescent="0.25">
      <c r="A8553" t="s">
        <v>6215</v>
      </c>
      <c r="B8553" t="s">
        <v>6216</v>
      </c>
      <c r="C8553" t="s">
        <v>20</v>
      </c>
      <c r="D8553" t="s">
        <v>21</v>
      </c>
      <c r="E8553">
        <v>98104</v>
      </c>
      <c r="F8553" t="s">
        <v>22</v>
      </c>
      <c r="G8553" t="s">
        <v>23</v>
      </c>
      <c r="H8553" t="s">
        <v>24</v>
      </c>
      <c r="I8553" t="s">
        <v>24</v>
      </c>
      <c r="J8553" t="s">
        <v>25</v>
      </c>
      <c r="K8553" s="1">
        <v>43103</v>
      </c>
      <c r="L8553" t="s">
        <v>26</v>
      </c>
      <c r="N8553" t="s">
        <v>24</v>
      </c>
    </row>
    <row r="8554" spans="1:14" x14ac:dyDescent="0.25">
      <c r="A8554" t="s">
        <v>6248</v>
      </c>
      <c r="B8554" t="s">
        <v>6249</v>
      </c>
      <c r="C8554" t="s">
        <v>34</v>
      </c>
      <c r="D8554" t="s">
        <v>21</v>
      </c>
      <c r="E8554">
        <v>98660</v>
      </c>
      <c r="F8554" t="s">
        <v>22</v>
      </c>
      <c r="G8554" t="s">
        <v>23</v>
      </c>
      <c r="H8554" t="s">
        <v>24</v>
      </c>
      <c r="I8554" t="s">
        <v>24</v>
      </c>
      <c r="J8554" t="s">
        <v>25</v>
      </c>
      <c r="K8554" s="1">
        <v>43102</v>
      </c>
      <c r="L8554" t="s">
        <v>26</v>
      </c>
      <c r="N8554" t="s">
        <v>24</v>
      </c>
    </row>
    <row r="8555" spans="1:14" x14ac:dyDescent="0.25">
      <c r="A8555" t="s">
        <v>5231</v>
      </c>
      <c r="B8555" t="s">
        <v>5232</v>
      </c>
      <c r="C8555" t="s">
        <v>34</v>
      </c>
      <c r="D8555" t="s">
        <v>21</v>
      </c>
      <c r="E8555">
        <v>98665</v>
      </c>
      <c r="F8555" t="s">
        <v>22</v>
      </c>
      <c r="G8555" t="s">
        <v>23</v>
      </c>
      <c r="H8555" t="s">
        <v>24</v>
      </c>
      <c r="I8555" t="s">
        <v>24</v>
      </c>
      <c r="J8555" t="s">
        <v>25</v>
      </c>
      <c r="K8555" s="1">
        <v>43102</v>
      </c>
      <c r="L8555" t="s">
        <v>26</v>
      </c>
      <c r="N8555" t="s">
        <v>24</v>
      </c>
    </row>
    <row r="8556" spans="1:14" x14ac:dyDescent="0.25">
      <c r="A8556" t="s">
        <v>4685</v>
      </c>
      <c r="B8556" t="s">
        <v>4686</v>
      </c>
      <c r="C8556" t="s">
        <v>34</v>
      </c>
      <c r="D8556" t="s">
        <v>21</v>
      </c>
      <c r="E8556">
        <v>98686</v>
      </c>
      <c r="F8556" t="s">
        <v>22</v>
      </c>
      <c r="G8556" t="s">
        <v>23</v>
      </c>
      <c r="H8556" t="s">
        <v>24</v>
      </c>
      <c r="I8556" t="s">
        <v>24</v>
      </c>
      <c r="J8556" t="s">
        <v>25</v>
      </c>
      <c r="K8556" s="1">
        <v>43102</v>
      </c>
      <c r="L8556" t="s">
        <v>26</v>
      </c>
      <c r="N8556" t="s">
        <v>24</v>
      </c>
    </row>
    <row r="8557" spans="1:14" x14ac:dyDescent="0.25">
      <c r="A8557" t="s">
        <v>5990</v>
      </c>
      <c r="B8557" t="s">
        <v>5991</v>
      </c>
      <c r="C8557" t="s">
        <v>1015</v>
      </c>
      <c r="D8557" t="s">
        <v>21</v>
      </c>
      <c r="E8557">
        <v>99362</v>
      </c>
      <c r="F8557" t="s">
        <v>22</v>
      </c>
      <c r="G8557" t="s">
        <v>23</v>
      </c>
      <c r="H8557" t="s">
        <v>24</v>
      </c>
      <c r="I8557" t="s">
        <v>24</v>
      </c>
      <c r="J8557" t="s">
        <v>25</v>
      </c>
      <c r="K8557" s="1">
        <v>43102</v>
      </c>
      <c r="L8557" t="s">
        <v>26</v>
      </c>
      <c r="N8557" t="s">
        <v>24</v>
      </c>
    </row>
    <row r="8558" spans="1:14" x14ac:dyDescent="0.25">
      <c r="A8558" t="s">
        <v>5994</v>
      </c>
      <c r="B8558" t="s">
        <v>5995</v>
      </c>
      <c r="C8558" t="s">
        <v>1015</v>
      </c>
      <c r="D8558" t="s">
        <v>21</v>
      </c>
      <c r="E8558">
        <v>99362</v>
      </c>
      <c r="F8558" t="s">
        <v>22</v>
      </c>
      <c r="G8558" t="s">
        <v>23</v>
      </c>
      <c r="H8558" t="s">
        <v>24</v>
      </c>
      <c r="I8558" t="s">
        <v>24</v>
      </c>
      <c r="J8558" t="s">
        <v>25</v>
      </c>
      <c r="K8558" s="1">
        <v>43102</v>
      </c>
      <c r="L8558" t="s">
        <v>26</v>
      </c>
      <c r="N8558" t="s">
        <v>24</v>
      </c>
    </row>
    <row r="8559" spans="1:14" x14ac:dyDescent="0.25">
      <c r="A8559" t="s">
        <v>10738</v>
      </c>
      <c r="B8559" t="s">
        <v>10739</v>
      </c>
      <c r="C8559" t="s">
        <v>1015</v>
      </c>
      <c r="D8559" t="s">
        <v>21</v>
      </c>
      <c r="E8559">
        <v>99362</v>
      </c>
      <c r="F8559" t="s">
        <v>22</v>
      </c>
      <c r="G8559" t="s">
        <v>23</v>
      </c>
      <c r="H8559" t="s">
        <v>24</v>
      </c>
      <c r="I8559" t="s">
        <v>24</v>
      </c>
      <c r="J8559" t="s">
        <v>25</v>
      </c>
      <c r="K8559" s="1">
        <v>43102</v>
      </c>
      <c r="L8559" t="s">
        <v>26</v>
      </c>
      <c r="N8559" t="s">
        <v>24</v>
      </c>
    </row>
    <row r="8560" spans="1:14" x14ac:dyDescent="0.25">
      <c r="A8560" t="s">
        <v>5252</v>
      </c>
      <c r="B8560" t="s">
        <v>5253</v>
      </c>
      <c r="C8560" t="s">
        <v>34</v>
      </c>
      <c r="D8560" t="s">
        <v>21</v>
      </c>
      <c r="E8560">
        <v>98665</v>
      </c>
      <c r="F8560" t="s">
        <v>22</v>
      </c>
      <c r="G8560" t="s">
        <v>23</v>
      </c>
      <c r="H8560" t="s">
        <v>24</v>
      </c>
      <c r="I8560" t="s">
        <v>24</v>
      </c>
      <c r="J8560" t="s">
        <v>25</v>
      </c>
      <c r="K8560" s="1">
        <v>43102</v>
      </c>
      <c r="L8560" t="s">
        <v>26</v>
      </c>
      <c r="N8560" t="s">
        <v>24</v>
      </c>
    </row>
    <row r="8561" spans="1:14" x14ac:dyDescent="0.25">
      <c r="A8561" t="s">
        <v>1485</v>
      </c>
      <c r="B8561" t="s">
        <v>10740</v>
      </c>
      <c r="C8561" t="s">
        <v>266</v>
      </c>
      <c r="D8561" t="s">
        <v>21</v>
      </c>
      <c r="E8561">
        <v>98092</v>
      </c>
      <c r="F8561" t="s">
        <v>23</v>
      </c>
      <c r="G8561" t="s">
        <v>23</v>
      </c>
      <c r="H8561" t="s">
        <v>24</v>
      </c>
      <c r="I8561" t="s">
        <v>24</v>
      </c>
      <c r="J8561" t="s">
        <v>25</v>
      </c>
      <c r="K8561" s="1">
        <v>43102</v>
      </c>
      <c r="L8561" t="s">
        <v>26</v>
      </c>
      <c r="N8561" t="s">
        <v>24</v>
      </c>
    </row>
    <row r="8562" spans="1:14" x14ac:dyDescent="0.25">
      <c r="A8562" t="s">
        <v>10741</v>
      </c>
      <c r="B8562" t="s">
        <v>10742</v>
      </c>
      <c r="C8562" t="s">
        <v>156</v>
      </c>
      <c r="D8562" t="s">
        <v>21</v>
      </c>
      <c r="E8562">
        <v>98390</v>
      </c>
      <c r="F8562" t="s">
        <v>23</v>
      </c>
      <c r="G8562" t="s">
        <v>23</v>
      </c>
      <c r="H8562" t="s">
        <v>24</v>
      </c>
      <c r="I8562" t="s">
        <v>24</v>
      </c>
      <c r="J8562" t="s">
        <v>25</v>
      </c>
      <c r="K8562" s="1">
        <v>43102</v>
      </c>
      <c r="L8562" t="s">
        <v>26</v>
      </c>
      <c r="N8562" t="s">
        <v>24</v>
      </c>
    </row>
    <row r="8563" spans="1:14" x14ac:dyDescent="0.25">
      <c r="A8563" t="s">
        <v>6006</v>
      </c>
      <c r="B8563" t="s">
        <v>6007</v>
      </c>
      <c r="C8563" t="s">
        <v>1015</v>
      </c>
      <c r="D8563" t="s">
        <v>21</v>
      </c>
      <c r="E8563">
        <v>99362</v>
      </c>
      <c r="F8563" t="s">
        <v>22</v>
      </c>
      <c r="G8563" t="s">
        <v>23</v>
      </c>
      <c r="H8563" t="s">
        <v>24</v>
      </c>
      <c r="I8563" t="s">
        <v>24</v>
      </c>
      <c r="J8563" t="s">
        <v>25</v>
      </c>
      <c r="K8563" s="1">
        <v>43102</v>
      </c>
      <c r="L8563" t="s">
        <v>26</v>
      </c>
      <c r="N8563" t="s">
        <v>24</v>
      </c>
    </row>
    <row r="8564" spans="1:14" x14ac:dyDescent="0.25">
      <c r="A8564" t="s">
        <v>10743</v>
      </c>
      <c r="B8564" t="s">
        <v>10744</v>
      </c>
      <c r="C8564" t="s">
        <v>454</v>
      </c>
      <c r="D8564" t="s">
        <v>21</v>
      </c>
      <c r="E8564">
        <v>98006</v>
      </c>
      <c r="F8564" t="s">
        <v>22</v>
      </c>
      <c r="G8564" t="s">
        <v>23</v>
      </c>
      <c r="H8564" t="s">
        <v>24</v>
      </c>
      <c r="I8564" t="s">
        <v>24</v>
      </c>
      <c r="J8564" t="s">
        <v>25</v>
      </c>
      <c r="K8564" s="1">
        <v>43102</v>
      </c>
      <c r="L8564" t="s">
        <v>26</v>
      </c>
      <c r="N8564" t="s">
        <v>24</v>
      </c>
    </row>
    <row r="8565" spans="1:14" x14ac:dyDescent="0.25">
      <c r="A8565" t="s">
        <v>316</v>
      </c>
      <c r="B8565" t="s">
        <v>6587</v>
      </c>
      <c r="C8565" t="s">
        <v>1498</v>
      </c>
      <c r="D8565" t="s">
        <v>21</v>
      </c>
      <c r="E8565">
        <v>98335</v>
      </c>
      <c r="F8565" t="s">
        <v>22</v>
      </c>
      <c r="G8565" t="s">
        <v>23</v>
      </c>
      <c r="H8565" t="s">
        <v>24</v>
      </c>
      <c r="I8565" t="s">
        <v>24</v>
      </c>
      <c r="J8565" t="s">
        <v>25</v>
      </c>
      <c r="K8565" s="1">
        <v>43102</v>
      </c>
      <c r="L8565" t="s">
        <v>26</v>
      </c>
      <c r="N8565" t="s">
        <v>24</v>
      </c>
    </row>
    <row r="8566" spans="1:14" x14ac:dyDescent="0.25">
      <c r="A8566" t="s">
        <v>316</v>
      </c>
      <c r="B8566" t="s">
        <v>6009</v>
      </c>
      <c r="C8566" t="s">
        <v>1015</v>
      </c>
      <c r="D8566" t="s">
        <v>21</v>
      </c>
      <c r="E8566">
        <v>99362</v>
      </c>
      <c r="F8566" t="s">
        <v>22</v>
      </c>
      <c r="G8566" t="s">
        <v>23</v>
      </c>
      <c r="H8566" t="s">
        <v>24</v>
      </c>
      <c r="I8566" t="s">
        <v>24</v>
      </c>
      <c r="J8566" t="s">
        <v>25</v>
      </c>
      <c r="K8566" s="1">
        <v>43102</v>
      </c>
      <c r="L8566" t="s">
        <v>26</v>
      </c>
      <c r="N8566" t="s">
        <v>24</v>
      </c>
    </row>
    <row r="8567" spans="1:14" x14ac:dyDescent="0.25">
      <c r="A8567" t="s">
        <v>138</v>
      </c>
      <c r="B8567" t="s">
        <v>6010</v>
      </c>
      <c r="C8567" t="s">
        <v>1015</v>
      </c>
      <c r="D8567" t="s">
        <v>21</v>
      </c>
      <c r="E8567">
        <v>99362</v>
      </c>
      <c r="F8567" t="s">
        <v>22</v>
      </c>
      <c r="G8567" t="s">
        <v>23</v>
      </c>
      <c r="H8567" t="s">
        <v>24</v>
      </c>
      <c r="I8567" t="s">
        <v>24</v>
      </c>
      <c r="J8567" t="s">
        <v>25</v>
      </c>
      <c r="K8567" s="1">
        <v>43102</v>
      </c>
      <c r="L8567" t="s">
        <v>26</v>
      </c>
      <c r="N8567" t="s">
        <v>24</v>
      </c>
    </row>
    <row r="8568" spans="1:14" x14ac:dyDescent="0.25">
      <c r="A8568" t="s">
        <v>10745</v>
      </c>
      <c r="B8568" t="s">
        <v>10746</v>
      </c>
      <c r="C8568" t="s">
        <v>34</v>
      </c>
      <c r="D8568" t="s">
        <v>21</v>
      </c>
      <c r="E8568">
        <v>98686</v>
      </c>
      <c r="F8568" t="s">
        <v>22</v>
      </c>
      <c r="G8568" t="s">
        <v>23</v>
      </c>
      <c r="H8568" t="s">
        <v>24</v>
      </c>
      <c r="I8568" t="s">
        <v>24</v>
      </c>
      <c r="J8568" t="s">
        <v>25</v>
      </c>
      <c r="K8568" s="1">
        <v>43102</v>
      </c>
      <c r="L8568" t="s">
        <v>26</v>
      </c>
      <c r="N8568" t="s">
        <v>24</v>
      </c>
    </row>
    <row r="8569" spans="1:14" x14ac:dyDescent="0.25">
      <c r="A8569" t="s">
        <v>437</v>
      </c>
      <c r="B8569" t="s">
        <v>438</v>
      </c>
      <c r="C8569" t="s">
        <v>97</v>
      </c>
      <c r="D8569" t="s">
        <v>21</v>
      </c>
      <c r="E8569">
        <v>98233</v>
      </c>
      <c r="F8569" t="s">
        <v>22</v>
      </c>
      <c r="G8569" t="s">
        <v>23</v>
      </c>
      <c r="H8569" t="s">
        <v>24</v>
      </c>
      <c r="I8569" t="s">
        <v>24</v>
      </c>
      <c r="J8569" t="s">
        <v>25</v>
      </c>
      <c r="K8569" s="1">
        <v>43102</v>
      </c>
      <c r="L8569" t="s">
        <v>26</v>
      </c>
      <c r="N8569" t="s">
        <v>24</v>
      </c>
    </row>
    <row r="8570" spans="1:14" x14ac:dyDescent="0.25">
      <c r="A8570" t="s">
        <v>1110</v>
      </c>
      <c r="B8570" t="s">
        <v>1111</v>
      </c>
      <c r="C8570" t="s">
        <v>1015</v>
      </c>
      <c r="D8570" t="s">
        <v>21</v>
      </c>
      <c r="E8570">
        <v>99362</v>
      </c>
      <c r="F8570" t="s">
        <v>22</v>
      </c>
      <c r="G8570" t="s">
        <v>23</v>
      </c>
      <c r="H8570" t="s">
        <v>24</v>
      </c>
      <c r="I8570" t="s">
        <v>24</v>
      </c>
      <c r="J8570" t="s">
        <v>25</v>
      </c>
      <c r="K8570" s="1">
        <v>43102</v>
      </c>
      <c r="L8570" t="s">
        <v>26</v>
      </c>
      <c r="N8570" t="s">
        <v>24</v>
      </c>
    </row>
    <row r="8571" spans="1:14" x14ac:dyDescent="0.25">
      <c r="A8571" t="s">
        <v>683</v>
      </c>
      <c r="B8571" t="s">
        <v>6290</v>
      </c>
      <c r="C8571" t="s">
        <v>34</v>
      </c>
      <c r="D8571" t="s">
        <v>21</v>
      </c>
      <c r="E8571">
        <v>98665</v>
      </c>
      <c r="F8571" t="s">
        <v>22</v>
      </c>
      <c r="G8571" t="s">
        <v>23</v>
      </c>
      <c r="H8571" t="s">
        <v>24</v>
      </c>
      <c r="I8571" t="s">
        <v>24</v>
      </c>
      <c r="J8571" t="s">
        <v>25</v>
      </c>
      <c r="K8571" s="1">
        <v>43102</v>
      </c>
      <c r="L8571" t="s">
        <v>26</v>
      </c>
      <c r="N8571" t="s">
        <v>24</v>
      </c>
    </row>
    <row r="8572" spans="1:14" x14ac:dyDescent="0.25">
      <c r="A8572" t="s">
        <v>10747</v>
      </c>
      <c r="B8572" t="s">
        <v>5343</v>
      </c>
      <c r="C8572" t="s">
        <v>907</v>
      </c>
      <c r="D8572" t="s">
        <v>21</v>
      </c>
      <c r="E8572">
        <v>98221</v>
      </c>
      <c r="F8572" t="s">
        <v>22</v>
      </c>
      <c r="G8572" t="s">
        <v>23</v>
      </c>
      <c r="H8572" t="s">
        <v>24</v>
      </c>
      <c r="I8572" t="s">
        <v>24</v>
      </c>
      <c r="J8572" t="s">
        <v>25</v>
      </c>
      <c r="K8572" s="1">
        <v>43102</v>
      </c>
      <c r="L8572" t="s">
        <v>26</v>
      </c>
      <c r="N8572" t="s">
        <v>24</v>
      </c>
    </row>
    <row r="8573" spans="1:14" x14ac:dyDescent="0.25">
      <c r="A8573" t="s">
        <v>4928</v>
      </c>
      <c r="B8573" t="s">
        <v>5731</v>
      </c>
      <c r="C8573" t="s">
        <v>1387</v>
      </c>
      <c r="D8573" t="s">
        <v>21</v>
      </c>
      <c r="E8573">
        <v>98424</v>
      </c>
      <c r="F8573" t="s">
        <v>22</v>
      </c>
      <c r="G8573" t="s">
        <v>23</v>
      </c>
      <c r="H8573" t="s">
        <v>24</v>
      </c>
      <c r="I8573" t="s">
        <v>24</v>
      </c>
      <c r="J8573" t="s">
        <v>25</v>
      </c>
      <c r="K8573" s="1">
        <v>43102</v>
      </c>
      <c r="L8573" t="s">
        <v>26</v>
      </c>
      <c r="N8573" t="s">
        <v>24</v>
      </c>
    </row>
    <row r="8574" spans="1:14" x14ac:dyDescent="0.25">
      <c r="A8574" t="s">
        <v>4201</v>
      </c>
      <c r="B8574" t="s">
        <v>4202</v>
      </c>
      <c r="C8574" t="s">
        <v>34</v>
      </c>
      <c r="D8574" t="s">
        <v>21</v>
      </c>
      <c r="E8574">
        <v>98664</v>
      </c>
      <c r="F8574" t="s">
        <v>22</v>
      </c>
      <c r="G8574" t="s">
        <v>23</v>
      </c>
      <c r="H8574" t="s">
        <v>24</v>
      </c>
      <c r="I8574" t="s">
        <v>24</v>
      </c>
      <c r="J8574" t="s">
        <v>25</v>
      </c>
      <c r="K8574" s="1">
        <v>43102</v>
      </c>
      <c r="L8574" t="s">
        <v>26</v>
      </c>
      <c r="N8574" t="s">
        <v>24</v>
      </c>
    </row>
    <row r="8575" spans="1:14" x14ac:dyDescent="0.25">
      <c r="A8575" t="s">
        <v>7983</v>
      </c>
      <c r="B8575" t="s">
        <v>7984</v>
      </c>
      <c r="C8575" t="s">
        <v>7985</v>
      </c>
      <c r="D8575" t="s">
        <v>21</v>
      </c>
      <c r="E8575">
        <v>98365</v>
      </c>
      <c r="F8575" t="s">
        <v>22</v>
      </c>
      <c r="G8575" t="s">
        <v>23</v>
      </c>
      <c r="H8575" t="s">
        <v>24</v>
      </c>
      <c r="I8575" t="s">
        <v>24</v>
      </c>
      <c r="J8575" t="s">
        <v>25</v>
      </c>
      <c r="K8575" s="1">
        <v>43102</v>
      </c>
      <c r="L8575" t="s">
        <v>26</v>
      </c>
      <c r="N8575" t="s">
        <v>24</v>
      </c>
    </row>
    <row r="8576" spans="1:14" x14ac:dyDescent="0.25">
      <c r="A8576" t="s">
        <v>4742</v>
      </c>
      <c r="B8576" t="s">
        <v>4743</v>
      </c>
      <c r="C8576" t="s">
        <v>34</v>
      </c>
      <c r="D8576" t="s">
        <v>21</v>
      </c>
      <c r="E8576">
        <v>98663</v>
      </c>
      <c r="F8576" t="s">
        <v>22</v>
      </c>
      <c r="G8576" t="s">
        <v>23</v>
      </c>
      <c r="H8576" t="s">
        <v>24</v>
      </c>
      <c r="I8576" t="s">
        <v>24</v>
      </c>
      <c r="J8576" t="s">
        <v>25</v>
      </c>
      <c r="K8576" s="1">
        <v>43102</v>
      </c>
      <c r="L8576" t="s">
        <v>26</v>
      </c>
      <c r="N8576" t="s">
        <v>24</v>
      </c>
    </row>
    <row r="8577" spans="1:14" x14ac:dyDescent="0.25">
      <c r="A8577" t="s">
        <v>54</v>
      </c>
      <c r="B8577" t="s">
        <v>55</v>
      </c>
      <c r="C8577" t="s">
        <v>56</v>
      </c>
      <c r="D8577" t="s">
        <v>21</v>
      </c>
      <c r="E8577">
        <v>99352</v>
      </c>
      <c r="F8577" t="s">
        <v>22</v>
      </c>
      <c r="G8577" t="s">
        <v>22</v>
      </c>
      <c r="H8577" t="s">
        <v>57</v>
      </c>
      <c r="I8577" t="s">
        <v>58</v>
      </c>
      <c r="J8577" t="s">
        <v>59</v>
      </c>
      <c r="K8577" s="1">
        <v>43738</v>
      </c>
      <c r="L8577" t="s">
        <v>60</v>
      </c>
      <c r="M8577" t="str">
        <f>HYPERLINK("https://www.regulations.gov/docket?D=FDA-2019-H-4517")</f>
        <v>https://www.regulations.gov/docket?D=FDA-2019-H-4517</v>
      </c>
      <c r="N8577" t="s">
        <v>59</v>
      </c>
    </row>
    <row r="8578" spans="1:14" x14ac:dyDescent="0.25">
      <c r="A8578" t="s">
        <v>102</v>
      </c>
      <c r="B8578" t="s">
        <v>103</v>
      </c>
      <c r="C8578" t="s">
        <v>37</v>
      </c>
      <c r="D8578" t="s">
        <v>21</v>
      </c>
      <c r="E8578">
        <v>99337</v>
      </c>
      <c r="F8578" t="s">
        <v>22</v>
      </c>
      <c r="G8578" t="s">
        <v>22</v>
      </c>
      <c r="H8578" t="s">
        <v>104</v>
      </c>
      <c r="I8578" t="s">
        <v>105</v>
      </c>
      <c r="J8578" t="s">
        <v>59</v>
      </c>
      <c r="K8578" s="1">
        <v>43735</v>
      </c>
      <c r="L8578" t="s">
        <v>60</v>
      </c>
      <c r="M8578" t="str">
        <f>HYPERLINK("https://www.regulations.gov/docket?D=FDA-2019-H-4503")</f>
        <v>https://www.regulations.gov/docket?D=FDA-2019-H-4503</v>
      </c>
      <c r="N8578" t="s">
        <v>59</v>
      </c>
    </row>
    <row r="8579" spans="1:14" x14ac:dyDescent="0.25">
      <c r="A8579" t="s">
        <v>113</v>
      </c>
      <c r="B8579" t="s">
        <v>114</v>
      </c>
      <c r="C8579" t="s">
        <v>115</v>
      </c>
      <c r="D8579" t="s">
        <v>21</v>
      </c>
      <c r="E8579">
        <v>98532</v>
      </c>
      <c r="F8579" t="s">
        <v>22</v>
      </c>
      <c r="G8579" t="s">
        <v>22</v>
      </c>
      <c r="H8579" t="s">
        <v>116</v>
      </c>
      <c r="I8579" t="s">
        <v>117</v>
      </c>
      <c r="J8579" s="1">
        <v>43713</v>
      </c>
      <c r="K8579" s="1">
        <v>43734</v>
      </c>
      <c r="L8579" t="s">
        <v>118</v>
      </c>
      <c r="N8579" t="s">
        <v>119</v>
      </c>
    </row>
    <row r="8580" spans="1:14" x14ac:dyDescent="0.25">
      <c r="A8580" t="s">
        <v>146</v>
      </c>
      <c r="B8580" t="s">
        <v>147</v>
      </c>
      <c r="C8580" t="s">
        <v>34</v>
      </c>
      <c r="D8580" t="s">
        <v>21</v>
      </c>
      <c r="E8580">
        <v>98684</v>
      </c>
      <c r="F8580" t="s">
        <v>22</v>
      </c>
      <c r="G8580" t="s">
        <v>22</v>
      </c>
      <c r="H8580" t="s">
        <v>104</v>
      </c>
      <c r="I8580" t="s">
        <v>148</v>
      </c>
      <c r="J8580" t="s">
        <v>59</v>
      </c>
      <c r="K8580" s="1">
        <v>43732</v>
      </c>
      <c r="L8580" t="s">
        <v>60</v>
      </c>
      <c r="M8580" t="str">
        <f>HYPERLINK("https://www.regulations.gov/docket?D=FDA-2019-H-4208")</f>
        <v>https://www.regulations.gov/docket?D=FDA-2019-H-4208</v>
      </c>
      <c r="N8580" t="s">
        <v>59</v>
      </c>
    </row>
    <row r="8581" spans="1:14" x14ac:dyDescent="0.25">
      <c r="A8581" t="s">
        <v>168</v>
      </c>
      <c r="B8581" t="s">
        <v>169</v>
      </c>
      <c r="C8581" t="s">
        <v>142</v>
      </c>
      <c r="D8581" t="s">
        <v>21</v>
      </c>
      <c r="E8581">
        <v>98908</v>
      </c>
      <c r="F8581" t="s">
        <v>22</v>
      </c>
      <c r="G8581" t="s">
        <v>22</v>
      </c>
      <c r="H8581" t="s">
        <v>116</v>
      </c>
      <c r="I8581" t="s">
        <v>117</v>
      </c>
      <c r="J8581" t="s">
        <v>59</v>
      </c>
      <c r="K8581" s="1">
        <v>43732</v>
      </c>
      <c r="L8581" t="s">
        <v>60</v>
      </c>
      <c r="M8581" t="str">
        <f>HYPERLINK("https://www.regulations.gov/docket?D=FDA-2019-H-4414")</f>
        <v>https://www.regulations.gov/docket?D=FDA-2019-H-4414</v>
      </c>
      <c r="N8581" t="s">
        <v>59</v>
      </c>
    </row>
    <row r="8582" spans="1:14" x14ac:dyDescent="0.25">
      <c r="A8582" t="s">
        <v>181</v>
      </c>
      <c r="B8582" t="s">
        <v>182</v>
      </c>
      <c r="C8582" t="s">
        <v>183</v>
      </c>
      <c r="D8582" t="s">
        <v>21</v>
      </c>
      <c r="E8582">
        <v>98851</v>
      </c>
      <c r="F8582" t="s">
        <v>22</v>
      </c>
      <c r="G8582" t="s">
        <v>22</v>
      </c>
      <c r="H8582" t="s">
        <v>116</v>
      </c>
      <c r="I8582" t="s">
        <v>117</v>
      </c>
      <c r="J8582" t="s">
        <v>59</v>
      </c>
      <c r="K8582" s="1">
        <v>43731</v>
      </c>
      <c r="L8582" t="s">
        <v>60</v>
      </c>
      <c r="M8582" t="str">
        <f>HYPERLINK("https://www.regulations.gov/docket?D=FDA-2019-H-4393")</f>
        <v>https://www.regulations.gov/docket?D=FDA-2019-H-4393</v>
      </c>
      <c r="N8582" t="s">
        <v>59</v>
      </c>
    </row>
    <row r="8583" spans="1:14" x14ac:dyDescent="0.25">
      <c r="A8583" t="s">
        <v>184</v>
      </c>
      <c r="B8583" t="s">
        <v>185</v>
      </c>
      <c r="C8583" t="s">
        <v>186</v>
      </c>
      <c r="D8583" t="s">
        <v>21</v>
      </c>
      <c r="E8583">
        <v>98823</v>
      </c>
      <c r="F8583" t="s">
        <v>22</v>
      </c>
      <c r="G8583" t="s">
        <v>22</v>
      </c>
      <c r="H8583" t="s">
        <v>104</v>
      </c>
      <c r="I8583" t="s">
        <v>105</v>
      </c>
      <c r="J8583" t="s">
        <v>59</v>
      </c>
      <c r="K8583" s="1">
        <v>43731</v>
      </c>
      <c r="L8583" t="s">
        <v>60</v>
      </c>
      <c r="M8583" t="str">
        <f>HYPERLINK("https://www.regulations.gov/docket?D=FDA-2019-H-4391")</f>
        <v>https://www.regulations.gov/docket?D=FDA-2019-H-4391</v>
      </c>
      <c r="N8583" t="s">
        <v>59</v>
      </c>
    </row>
    <row r="8584" spans="1:14" x14ac:dyDescent="0.25">
      <c r="A8584" t="s">
        <v>197</v>
      </c>
      <c r="B8584" t="s">
        <v>198</v>
      </c>
      <c r="C8584" t="s">
        <v>199</v>
      </c>
      <c r="D8584" t="s">
        <v>21</v>
      </c>
      <c r="E8584">
        <v>98326</v>
      </c>
      <c r="F8584" t="s">
        <v>22</v>
      </c>
      <c r="G8584" t="s">
        <v>22</v>
      </c>
      <c r="H8584" t="s">
        <v>104</v>
      </c>
      <c r="I8584" t="s">
        <v>148</v>
      </c>
      <c r="J8584" t="s">
        <v>59</v>
      </c>
      <c r="K8584" s="1">
        <v>43728</v>
      </c>
      <c r="L8584" t="s">
        <v>60</v>
      </c>
      <c r="M8584" t="str">
        <f>HYPERLINK("https://www.regulations.gov/docket?D=FDA-2019-H-4357")</f>
        <v>https://www.regulations.gov/docket?D=FDA-2019-H-4357</v>
      </c>
      <c r="N8584" t="s">
        <v>59</v>
      </c>
    </row>
    <row r="8585" spans="1:14" x14ac:dyDescent="0.25">
      <c r="A8585" t="s">
        <v>200</v>
      </c>
      <c r="B8585" t="s">
        <v>201</v>
      </c>
      <c r="C8585" t="s">
        <v>202</v>
      </c>
      <c r="D8585" t="s">
        <v>21</v>
      </c>
      <c r="E8585">
        <v>98038</v>
      </c>
      <c r="F8585" t="s">
        <v>22</v>
      </c>
      <c r="G8585" t="s">
        <v>22</v>
      </c>
      <c r="H8585" t="s">
        <v>57</v>
      </c>
      <c r="I8585" t="s">
        <v>203</v>
      </c>
      <c r="J8585" s="1">
        <v>43686</v>
      </c>
      <c r="K8585" s="1">
        <v>43727</v>
      </c>
      <c r="L8585" t="s">
        <v>118</v>
      </c>
      <c r="N8585" t="s">
        <v>119</v>
      </c>
    </row>
    <row r="8586" spans="1:14" x14ac:dyDescent="0.25">
      <c r="A8586" t="s">
        <v>204</v>
      </c>
      <c r="B8586" t="s">
        <v>205</v>
      </c>
      <c r="C8586" t="s">
        <v>206</v>
      </c>
      <c r="D8586" t="s">
        <v>21</v>
      </c>
      <c r="E8586">
        <v>98272</v>
      </c>
      <c r="F8586" t="s">
        <v>22</v>
      </c>
      <c r="G8586" t="s">
        <v>22</v>
      </c>
      <c r="H8586" t="s">
        <v>57</v>
      </c>
      <c r="I8586" t="s">
        <v>203</v>
      </c>
      <c r="J8586" t="s">
        <v>59</v>
      </c>
      <c r="K8586" s="1">
        <v>43727</v>
      </c>
      <c r="L8586" t="s">
        <v>60</v>
      </c>
      <c r="M8586" t="str">
        <f>HYPERLINK("https://www.regulations.gov/docket?D=FDA-2019-H-4347")</f>
        <v>https://www.regulations.gov/docket?D=FDA-2019-H-4347</v>
      </c>
      <c r="N8586" t="s">
        <v>59</v>
      </c>
    </row>
    <row r="8587" spans="1:14" x14ac:dyDescent="0.25">
      <c r="A8587" t="s">
        <v>207</v>
      </c>
      <c r="B8587" t="s">
        <v>208</v>
      </c>
      <c r="C8587" t="s">
        <v>209</v>
      </c>
      <c r="D8587" t="s">
        <v>21</v>
      </c>
      <c r="E8587">
        <v>98031</v>
      </c>
      <c r="F8587" t="s">
        <v>22</v>
      </c>
      <c r="G8587" t="s">
        <v>22</v>
      </c>
      <c r="H8587" t="s">
        <v>104</v>
      </c>
      <c r="I8587" t="s">
        <v>148</v>
      </c>
      <c r="J8587" s="1">
        <v>43705</v>
      </c>
      <c r="K8587" s="1">
        <v>43727</v>
      </c>
      <c r="L8587" t="s">
        <v>118</v>
      </c>
      <c r="N8587" t="s">
        <v>119</v>
      </c>
    </row>
    <row r="8588" spans="1:14" x14ac:dyDescent="0.25">
      <c r="A8588" t="s">
        <v>210</v>
      </c>
      <c r="B8588" t="s">
        <v>211</v>
      </c>
      <c r="C8588" t="s">
        <v>20</v>
      </c>
      <c r="D8588" t="s">
        <v>21</v>
      </c>
      <c r="E8588">
        <v>98106</v>
      </c>
      <c r="F8588" t="s">
        <v>22</v>
      </c>
      <c r="G8588" t="s">
        <v>22</v>
      </c>
      <c r="H8588" t="s">
        <v>57</v>
      </c>
      <c r="I8588" t="s">
        <v>212</v>
      </c>
      <c r="J8588" s="1">
        <v>43706</v>
      </c>
      <c r="K8588" s="1">
        <v>43727</v>
      </c>
      <c r="L8588" t="s">
        <v>118</v>
      </c>
      <c r="N8588" t="s">
        <v>119</v>
      </c>
    </row>
    <row r="8589" spans="1:14" x14ac:dyDescent="0.25">
      <c r="A8589" t="s">
        <v>216</v>
      </c>
      <c r="B8589" t="s">
        <v>217</v>
      </c>
      <c r="C8589" t="s">
        <v>218</v>
      </c>
      <c r="D8589" t="s">
        <v>21</v>
      </c>
      <c r="E8589">
        <v>98391</v>
      </c>
      <c r="F8589" t="s">
        <v>22</v>
      </c>
      <c r="G8589" t="s">
        <v>22</v>
      </c>
      <c r="H8589" t="s">
        <v>116</v>
      </c>
      <c r="I8589" t="s">
        <v>117</v>
      </c>
      <c r="J8589" t="s">
        <v>59</v>
      </c>
      <c r="K8589" s="1">
        <v>43724</v>
      </c>
      <c r="L8589" t="s">
        <v>60</v>
      </c>
      <c r="M8589" t="str">
        <f>HYPERLINK("https://www.regulations.gov/docket?D=FDA-2019-H-4275")</f>
        <v>https://www.regulations.gov/docket?D=FDA-2019-H-4275</v>
      </c>
      <c r="N8589" t="s">
        <v>59</v>
      </c>
    </row>
    <row r="8590" spans="1:14" x14ac:dyDescent="0.25">
      <c r="A8590" t="s">
        <v>219</v>
      </c>
      <c r="B8590" t="s">
        <v>220</v>
      </c>
      <c r="C8590" t="s">
        <v>221</v>
      </c>
      <c r="D8590" t="s">
        <v>21</v>
      </c>
      <c r="E8590">
        <v>98607</v>
      </c>
      <c r="F8590" t="s">
        <v>22</v>
      </c>
      <c r="G8590" t="s">
        <v>22</v>
      </c>
      <c r="H8590" t="s">
        <v>116</v>
      </c>
      <c r="I8590" t="s">
        <v>212</v>
      </c>
      <c r="J8590" t="s">
        <v>59</v>
      </c>
      <c r="K8590" s="1">
        <v>43724</v>
      </c>
      <c r="L8590" t="s">
        <v>60</v>
      </c>
      <c r="M8590" t="str">
        <f>HYPERLINK("https://www.regulations.gov/docket?D=FDA-2019-H-4282")</f>
        <v>https://www.regulations.gov/docket?D=FDA-2019-H-4282</v>
      </c>
      <c r="N8590" t="s">
        <v>59</v>
      </c>
    </row>
    <row r="8591" spans="1:14" x14ac:dyDescent="0.25">
      <c r="A8591" t="s">
        <v>233</v>
      </c>
      <c r="B8591" t="s">
        <v>234</v>
      </c>
      <c r="C8591" t="s">
        <v>20</v>
      </c>
      <c r="D8591" t="s">
        <v>21</v>
      </c>
      <c r="E8591">
        <v>98105</v>
      </c>
      <c r="F8591" t="s">
        <v>22</v>
      </c>
      <c r="G8591" t="s">
        <v>22</v>
      </c>
      <c r="H8591" t="s">
        <v>104</v>
      </c>
      <c r="I8591" t="s">
        <v>105</v>
      </c>
      <c r="J8591" t="s">
        <v>59</v>
      </c>
      <c r="K8591" s="1">
        <v>43721</v>
      </c>
      <c r="L8591" t="s">
        <v>60</v>
      </c>
      <c r="M8591" t="str">
        <f>HYPERLINK("https://www.regulations.gov/docket?D=FDA-2019-H-4254")</f>
        <v>https://www.regulations.gov/docket?D=FDA-2019-H-4254</v>
      </c>
      <c r="N8591" t="s">
        <v>59</v>
      </c>
    </row>
    <row r="8592" spans="1:14" x14ac:dyDescent="0.25">
      <c r="A8592" t="s">
        <v>253</v>
      </c>
      <c r="B8592" t="s">
        <v>254</v>
      </c>
      <c r="C8592" t="s">
        <v>255</v>
      </c>
      <c r="D8592" t="s">
        <v>21</v>
      </c>
      <c r="E8592">
        <v>98626</v>
      </c>
      <c r="F8592" t="s">
        <v>22</v>
      </c>
      <c r="G8592" t="s">
        <v>22</v>
      </c>
      <c r="H8592" t="s">
        <v>116</v>
      </c>
      <c r="I8592" t="s">
        <v>117</v>
      </c>
      <c r="J8592" s="1">
        <v>43699</v>
      </c>
      <c r="K8592" s="1">
        <v>43720</v>
      </c>
      <c r="L8592" t="s">
        <v>118</v>
      </c>
      <c r="N8592" t="s">
        <v>119</v>
      </c>
    </row>
    <row r="8593" spans="1:14" x14ac:dyDescent="0.25">
      <c r="A8593" t="s">
        <v>256</v>
      </c>
      <c r="B8593" t="s">
        <v>257</v>
      </c>
      <c r="C8593" t="s">
        <v>258</v>
      </c>
      <c r="D8593" t="s">
        <v>21</v>
      </c>
      <c r="E8593">
        <v>98292</v>
      </c>
      <c r="F8593" t="s">
        <v>22</v>
      </c>
      <c r="G8593" t="s">
        <v>22</v>
      </c>
      <c r="H8593" t="s">
        <v>57</v>
      </c>
      <c r="I8593" t="s">
        <v>203</v>
      </c>
      <c r="J8593" s="1">
        <v>43692</v>
      </c>
      <c r="K8593" s="1">
        <v>43720</v>
      </c>
      <c r="L8593" t="s">
        <v>118</v>
      </c>
      <c r="N8593" t="s">
        <v>119</v>
      </c>
    </row>
    <row r="8594" spans="1:14" x14ac:dyDescent="0.25">
      <c r="A8594" t="s">
        <v>259</v>
      </c>
      <c r="B8594" t="s">
        <v>260</v>
      </c>
      <c r="C8594" t="s">
        <v>261</v>
      </c>
      <c r="D8594" t="s">
        <v>21</v>
      </c>
      <c r="E8594">
        <v>99218</v>
      </c>
      <c r="F8594" t="s">
        <v>22</v>
      </c>
      <c r="G8594" t="s">
        <v>22</v>
      </c>
      <c r="H8594" t="s">
        <v>57</v>
      </c>
      <c r="I8594" t="s">
        <v>58</v>
      </c>
      <c r="J8594" s="1">
        <v>43696</v>
      </c>
      <c r="K8594" s="1">
        <v>43720</v>
      </c>
      <c r="L8594" t="s">
        <v>118</v>
      </c>
      <c r="N8594" t="s">
        <v>119</v>
      </c>
    </row>
    <row r="8595" spans="1:14" x14ac:dyDescent="0.25">
      <c r="A8595" t="s">
        <v>262</v>
      </c>
      <c r="B8595" t="s">
        <v>263</v>
      </c>
      <c r="C8595" t="s">
        <v>202</v>
      </c>
      <c r="D8595" t="s">
        <v>21</v>
      </c>
      <c r="E8595">
        <v>98038</v>
      </c>
      <c r="F8595" t="s">
        <v>22</v>
      </c>
      <c r="G8595" t="s">
        <v>22</v>
      </c>
      <c r="H8595" t="s">
        <v>116</v>
      </c>
      <c r="I8595" t="s">
        <v>117</v>
      </c>
      <c r="J8595" s="1">
        <v>43690</v>
      </c>
      <c r="K8595" s="1">
        <v>43720</v>
      </c>
      <c r="L8595" t="s">
        <v>118</v>
      </c>
      <c r="N8595" t="s">
        <v>119</v>
      </c>
    </row>
    <row r="8596" spans="1:14" x14ac:dyDescent="0.25">
      <c r="A8596" t="s">
        <v>264</v>
      </c>
      <c r="B8596" t="s">
        <v>265</v>
      </c>
      <c r="C8596" t="s">
        <v>266</v>
      </c>
      <c r="D8596" t="s">
        <v>21</v>
      </c>
      <c r="E8596">
        <v>98001</v>
      </c>
      <c r="F8596" t="s">
        <v>22</v>
      </c>
      <c r="G8596" t="s">
        <v>22</v>
      </c>
      <c r="H8596" t="s">
        <v>57</v>
      </c>
      <c r="I8596" t="s">
        <v>58</v>
      </c>
      <c r="J8596" s="1">
        <v>43705</v>
      </c>
      <c r="K8596" s="1">
        <v>43720</v>
      </c>
      <c r="L8596" t="s">
        <v>118</v>
      </c>
      <c r="N8596" t="s">
        <v>119</v>
      </c>
    </row>
    <row r="8597" spans="1:14" x14ac:dyDescent="0.25">
      <c r="A8597" t="s">
        <v>264</v>
      </c>
      <c r="B8597" t="s">
        <v>267</v>
      </c>
      <c r="C8597" t="s">
        <v>268</v>
      </c>
      <c r="D8597" t="s">
        <v>21</v>
      </c>
      <c r="E8597">
        <v>98188</v>
      </c>
      <c r="F8597" t="s">
        <v>22</v>
      </c>
      <c r="G8597" t="s">
        <v>22</v>
      </c>
      <c r="H8597" t="s">
        <v>57</v>
      </c>
      <c r="I8597" t="s">
        <v>58</v>
      </c>
      <c r="J8597" s="1">
        <v>43700</v>
      </c>
      <c r="K8597" s="1">
        <v>43720</v>
      </c>
      <c r="L8597" t="s">
        <v>118</v>
      </c>
      <c r="N8597" t="s">
        <v>119</v>
      </c>
    </row>
    <row r="8598" spans="1:14" x14ac:dyDescent="0.25">
      <c r="A8598" t="s">
        <v>269</v>
      </c>
      <c r="B8598" t="s">
        <v>270</v>
      </c>
      <c r="C8598" t="s">
        <v>20</v>
      </c>
      <c r="D8598" t="s">
        <v>21</v>
      </c>
      <c r="E8598">
        <v>98106</v>
      </c>
      <c r="F8598" t="s">
        <v>22</v>
      </c>
      <c r="G8598" t="s">
        <v>22</v>
      </c>
      <c r="H8598" t="s">
        <v>104</v>
      </c>
      <c r="I8598" t="s">
        <v>105</v>
      </c>
      <c r="J8598" s="1">
        <v>43699</v>
      </c>
      <c r="K8598" s="1">
        <v>43720</v>
      </c>
      <c r="L8598" t="s">
        <v>118</v>
      </c>
      <c r="N8598" t="s">
        <v>119</v>
      </c>
    </row>
    <row r="8599" spans="1:14" x14ac:dyDescent="0.25">
      <c r="A8599" t="s">
        <v>271</v>
      </c>
      <c r="B8599" t="s">
        <v>272</v>
      </c>
      <c r="C8599" t="s">
        <v>258</v>
      </c>
      <c r="D8599" t="s">
        <v>21</v>
      </c>
      <c r="E8599">
        <v>98292</v>
      </c>
      <c r="F8599" t="s">
        <v>22</v>
      </c>
      <c r="G8599" t="s">
        <v>22</v>
      </c>
      <c r="H8599" t="s">
        <v>57</v>
      </c>
      <c r="I8599" t="s">
        <v>203</v>
      </c>
      <c r="J8599" s="1">
        <v>43692</v>
      </c>
      <c r="K8599" s="1">
        <v>43720</v>
      </c>
      <c r="L8599" t="s">
        <v>118</v>
      </c>
      <c r="N8599" t="s">
        <v>119</v>
      </c>
    </row>
    <row r="8600" spans="1:14" x14ac:dyDescent="0.25">
      <c r="A8600" t="s">
        <v>273</v>
      </c>
      <c r="B8600" t="s">
        <v>274</v>
      </c>
      <c r="C8600" t="s">
        <v>20</v>
      </c>
      <c r="D8600" t="s">
        <v>21</v>
      </c>
      <c r="E8600">
        <v>98122</v>
      </c>
      <c r="F8600" t="s">
        <v>22</v>
      </c>
      <c r="G8600" t="s">
        <v>22</v>
      </c>
      <c r="H8600" t="s">
        <v>57</v>
      </c>
      <c r="I8600" t="s">
        <v>212</v>
      </c>
      <c r="J8600" s="1">
        <v>43705</v>
      </c>
      <c r="K8600" s="1">
        <v>43720</v>
      </c>
      <c r="L8600" t="s">
        <v>118</v>
      </c>
      <c r="N8600" t="s">
        <v>119</v>
      </c>
    </row>
    <row r="8601" spans="1:14" x14ac:dyDescent="0.25">
      <c r="A8601" t="s">
        <v>275</v>
      </c>
      <c r="B8601" t="s">
        <v>276</v>
      </c>
      <c r="C8601" t="s">
        <v>258</v>
      </c>
      <c r="D8601" t="s">
        <v>21</v>
      </c>
      <c r="E8601">
        <v>98292</v>
      </c>
      <c r="F8601" t="s">
        <v>22</v>
      </c>
      <c r="G8601" t="s">
        <v>22</v>
      </c>
      <c r="H8601" t="s">
        <v>104</v>
      </c>
      <c r="I8601" t="s">
        <v>148</v>
      </c>
      <c r="J8601" s="1">
        <v>43692</v>
      </c>
      <c r="K8601" s="1">
        <v>43720</v>
      </c>
      <c r="L8601" t="s">
        <v>118</v>
      </c>
      <c r="N8601" t="s">
        <v>119</v>
      </c>
    </row>
    <row r="8602" spans="1:14" x14ac:dyDescent="0.25">
      <c r="A8602" t="s">
        <v>277</v>
      </c>
      <c r="B8602" t="s">
        <v>278</v>
      </c>
      <c r="C8602" t="s">
        <v>236</v>
      </c>
      <c r="D8602" t="s">
        <v>21</v>
      </c>
      <c r="E8602">
        <v>98405</v>
      </c>
      <c r="F8602" t="s">
        <v>22</v>
      </c>
      <c r="G8602" t="s">
        <v>22</v>
      </c>
      <c r="H8602" t="s">
        <v>104</v>
      </c>
      <c r="I8602" t="s">
        <v>148</v>
      </c>
      <c r="J8602" s="1">
        <v>43690</v>
      </c>
      <c r="K8602" s="1">
        <v>43720</v>
      </c>
      <c r="L8602" t="s">
        <v>118</v>
      </c>
      <c r="N8602" t="s">
        <v>119</v>
      </c>
    </row>
    <row r="8603" spans="1:14" x14ac:dyDescent="0.25">
      <c r="A8603" t="s">
        <v>279</v>
      </c>
      <c r="B8603" t="s">
        <v>280</v>
      </c>
      <c r="C8603" t="s">
        <v>227</v>
      </c>
      <c r="D8603" t="s">
        <v>21</v>
      </c>
      <c r="E8603">
        <v>98225</v>
      </c>
      <c r="F8603" t="s">
        <v>22</v>
      </c>
      <c r="G8603" t="s">
        <v>22</v>
      </c>
      <c r="H8603" t="s">
        <v>104</v>
      </c>
      <c r="I8603" t="s">
        <v>148</v>
      </c>
      <c r="J8603" s="1">
        <v>43705</v>
      </c>
      <c r="K8603" s="1">
        <v>43720</v>
      </c>
      <c r="L8603" t="s">
        <v>118</v>
      </c>
      <c r="N8603" t="s">
        <v>119</v>
      </c>
    </row>
    <row r="8604" spans="1:14" x14ac:dyDescent="0.25">
      <c r="A8604" t="s">
        <v>281</v>
      </c>
      <c r="B8604" t="s">
        <v>282</v>
      </c>
      <c r="C8604" t="s">
        <v>283</v>
      </c>
      <c r="D8604" t="s">
        <v>21</v>
      </c>
      <c r="E8604">
        <v>98467</v>
      </c>
      <c r="F8604" t="s">
        <v>22</v>
      </c>
      <c r="G8604" t="s">
        <v>22</v>
      </c>
      <c r="H8604" t="s">
        <v>116</v>
      </c>
      <c r="I8604" t="s">
        <v>117</v>
      </c>
      <c r="J8604" s="1">
        <v>43690</v>
      </c>
      <c r="K8604" s="1">
        <v>43720</v>
      </c>
      <c r="L8604" t="s">
        <v>118</v>
      </c>
      <c r="N8604" t="s">
        <v>119</v>
      </c>
    </row>
    <row r="8605" spans="1:14" x14ac:dyDescent="0.25">
      <c r="A8605" t="s">
        <v>284</v>
      </c>
      <c r="B8605" t="s">
        <v>285</v>
      </c>
      <c r="C8605" t="s">
        <v>286</v>
      </c>
      <c r="D8605" t="s">
        <v>21</v>
      </c>
      <c r="E8605">
        <v>98506</v>
      </c>
      <c r="F8605" t="s">
        <v>22</v>
      </c>
      <c r="G8605" t="s">
        <v>22</v>
      </c>
      <c r="H8605" t="s">
        <v>104</v>
      </c>
      <c r="I8605" t="s">
        <v>148</v>
      </c>
      <c r="J8605" s="1">
        <v>43698</v>
      </c>
      <c r="K8605" s="1">
        <v>43720</v>
      </c>
      <c r="L8605" t="s">
        <v>118</v>
      </c>
      <c r="N8605" t="s">
        <v>119</v>
      </c>
    </row>
    <row r="8606" spans="1:14" x14ac:dyDescent="0.25">
      <c r="A8606" t="s">
        <v>287</v>
      </c>
      <c r="B8606" t="s">
        <v>288</v>
      </c>
      <c r="C8606" t="s">
        <v>209</v>
      </c>
      <c r="D8606" t="s">
        <v>21</v>
      </c>
      <c r="E8606">
        <v>98032</v>
      </c>
      <c r="F8606" t="s">
        <v>22</v>
      </c>
      <c r="G8606" t="s">
        <v>22</v>
      </c>
      <c r="H8606" t="s">
        <v>57</v>
      </c>
      <c r="I8606" t="s">
        <v>58</v>
      </c>
      <c r="J8606" s="1">
        <v>43705</v>
      </c>
      <c r="K8606" s="1">
        <v>43720</v>
      </c>
      <c r="L8606" t="s">
        <v>118</v>
      </c>
      <c r="N8606" t="s">
        <v>119</v>
      </c>
    </row>
    <row r="8607" spans="1:14" x14ac:dyDescent="0.25">
      <c r="A8607" t="s">
        <v>291</v>
      </c>
      <c r="B8607" t="s">
        <v>292</v>
      </c>
      <c r="C8607" t="s">
        <v>293</v>
      </c>
      <c r="D8607" t="s">
        <v>21</v>
      </c>
      <c r="E8607">
        <v>98270</v>
      </c>
      <c r="F8607" t="s">
        <v>22</v>
      </c>
      <c r="G8607" t="s">
        <v>22</v>
      </c>
      <c r="H8607" t="s">
        <v>57</v>
      </c>
      <c r="I8607" t="s">
        <v>212</v>
      </c>
      <c r="J8607" s="1">
        <v>43694</v>
      </c>
      <c r="K8607" s="1">
        <v>43720</v>
      </c>
      <c r="L8607" t="s">
        <v>118</v>
      </c>
      <c r="N8607" t="s">
        <v>119</v>
      </c>
    </row>
    <row r="8608" spans="1:14" x14ac:dyDescent="0.25">
      <c r="A8608" t="s">
        <v>294</v>
      </c>
      <c r="B8608" t="s">
        <v>295</v>
      </c>
      <c r="C8608" t="s">
        <v>296</v>
      </c>
      <c r="D8608" t="s">
        <v>21</v>
      </c>
      <c r="E8608">
        <v>98366</v>
      </c>
      <c r="F8608" t="s">
        <v>22</v>
      </c>
      <c r="G8608" t="s">
        <v>22</v>
      </c>
      <c r="H8608" t="s">
        <v>116</v>
      </c>
      <c r="I8608" t="s">
        <v>117</v>
      </c>
      <c r="J8608" t="s">
        <v>59</v>
      </c>
      <c r="K8608" s="1">
        <v>43719</v>
      </c>
      <c r="L8608" t="s">
        <v>60</v>
      </c>
      <c r="M8608" t="str">
        <f>HYPERLINK("https://www.regulations.gov/docket?D=FDA-2019-H-4194")</f>
        <v>https://www.regulations.gov/docket?D=FDA-2019-H-4194</v>
      </c>
      <c r="N8608" t="s">
        <v>59</v>
      </c>
    </row>
    <row r="8609" spans="1:14" x14ac:dyDescent="0.25">
      <c r="A8609" t="s">
        <v>297</v>
      </c>
      <c r="B8609" t="s">
        <v>298</v>
      </c>
      <c r="C8609" t="s">
        <v>299</v>
      </c>
      <c r="D8609" t="s">
        <v>21</v>
      </c>
      <c r="E8609">
        <v>98850</v>
      </c>
      <c r="F8609" t="s">
        <v>22</v>
      </c>
      <c r="G8609" t="s">
        <v>22</v>
      </c>
      <c r="H8609" t="s">
        <v>104</v>
      </c>
      <c r="I8609" t="s">
        <v>105</v>
      </c>
      <c r="J8609" t="s">
        <v>59</v>
      </c>
      <c r="K8609" s="1">
        <v>43719</v>
      </c>
      <c r="L8609" t="s">
        <v>60</v>
      </c>
      <c r="M8609" t="str">
        <f>HYPERLINK("https://www.regulations.gov/docket?D=FDA-2019-H-4202")</f>
        <v>https://www.regulations.gov/docket?D=FDA-2019-H-4202</v>
      </c>
      <c r="N8609" t="s">
        <v>59</v>
      </c>
    </row>
    <row r="8610" spans="1:14" x14ac:dyDescent="0.25">
      <c r="A8610" t="s">
        <v>300</v>
      </c>
      <c r="B8610" t="s">
        <v>301</v>
      </c>
      <c r="C8610" t="s">
        <v>206</v>
      </c>
      <c r="D8610" t="s">
        <v>21</v>
      </c>
      <c r="E8610">
        <v>98272</v>
      </c>
      <c r="F8610" t="s">
        <v>22</v>
      </c>
      <c r="G8610" t="s">
        <v>22</v>
      </c>
      <c r="H8610" t="s">
        <v>116</v>
      </c>
      <c r="I8610" t="s">
        <v>117</v>
      </c>
      <c r="J8610" t="s">
        <v>59</v>
      </c>
      <c r="K8610" s="1">
        <v>43718</v>
      </c>
      <c r="L8610" t="s">
        <v>60</v>
      </c>
      <c r="M8610" t="str">
        <f>HYPERLINK("https://www.regulations.gov/docket?D=FDA-2019-H-4185")</f>
        <v>https://www.regulations.gov/docket?D=FDA-2019-H-4185</v>
      </c>
      <c r="N8610" t="s">
        <v>59</v>
      </c>
    </row>
    <row r="8611" spans="1:14" x14ac:dyDescent="0.25">
      <c r="A8611" t="s">
        <v>302</v>
      </c>
      <c r="B8611" t="s">
        <v>303</v>
      </c>
      <c r="C8611" t="s">
        <v>304</v>
      </c>
      <c r="D8611" t="s">
        <v>21</v>
      </c>
      <c r="E8611">
        <v>98328</v>
      </c>
      <c r="F8611" t="s">
        <v>22</v>
      </c>
      <c r="G8611" t="s">
        <v>22</v>
      </c>
      <c r="H8611" t="s">
        <v>116</v>
      </c>
      <c r="I8611" t="s">
        <v>117</v>
      </c>
      <c r="J8611" t="s">
        <v>59</v>
      </c>
      <c r="K8611" s="1">
        <v>43718</v>
      </c>
      <c r="L8611" t="s">
        <v>60</v>
      </c>
      <c r="M8611" t="str">
        <f>HYPERLINK("https://www.regulations.gov/docket?D=FDA-2019-H-4176")</f>
        <v>https://www.regulations.gov/docket?D=FDA-2019-H-4176</v>
      </c>
      <c r="N8611" t="s">
        <v>59</v>
      </c>
    </row>
    <row r="8612" spans="1:14" x14ac:dyDescent="0.25">
      <c r="A8612" t="s">
        <v>337</v>
      </c>
      <c r="B8612" t="s">
        <v>338</v>
      </c>
      <c r="C8612" t="s">
        <v>339</v>
      </c>
      <c r="D8612" t="s">
        <v>21</v>
      </c>
      <c r="E8612">
        <v>98848</v>
      </c>
      <c r="F8612" t="s">
        <v>22</v>
      </c>
      <c r="G8612" t="s">
        <v>22</v>
      </c>
      <c r="H8612" t="s">
        <v>104</v>
      </c>
      <c r="I8612" t="s">
        <v>105</v>
      </c>
      <c r="J8612" t="s">
        <v>59</v>
      </c>
      <c r="K8612" s="1">
        <v>43714</v>
      </c>
      <c r="L8612" t="s">
        <v>60</v>
      </c>
      <c r="M8612" t="str">
        <f>HYPERLINK("https://www.regulations.gov/docket?D=FDA-2019-H-4124")</f>
        <v>https://www.regulations.gov/docket?D=FDA-2019-H-4124</v>
      </c>
      <c r="N8612" t="s">
        <v>59</v>
      </c>
    </row>
    <row r="8613" spans="1:14" x14ac:dyDescent="0.25">
      <c r="A8613" t="s">
        <v>345</v>
      </c>
      <c r="B8613" t="s">
        <v>346</v>
      </c>
      <c r="C8613" t="s">
        <v>20</v>
      </c>
      <c r="D8613" t="s">
        <v>21</v>
      </c>
      <c r="E8613">
        <v>98188</v>
      </c>
      <c r="F8613" t="s">
        <v>22</v>
      </c>
      <c r="G8613" t="s">
        <v>22</v>
      </c>
      <c r="H8613" t="s">
        <v>57</v>
      </c>
      <c r="I8613" t="s">
        <v>203</v>
      </c>
      <c r="J8613" s="1">
        <v>43686</v>
      </c>
      <c r="K8613" s="1">
        <v>43713</v>
      </c>
      <c r="L8613" t="s">
        <v>118</v>
      </c>
      <c r="N8613" t="s">
        <v>119</v>
      </c>
    </row>
    <row r="8614" spans="1:14" x14ac:dyDescent="0.25">
      <c r="A8614" t="s">
        <v>352</v>
      </c>
      <c r="B8614" t="s">
        <v>353</v>
      </c>
      <c r="C8614" t="s">
        <v>151</v>
      </c>
      <c r="D8614" t="s">
        <v>21</v>
      </c>
      <c r="E8614">
        <v>98499</v>
      </c>
      <c r="F8614" t="s">
        <v>22</v>
      </c>
      <c r="G8614" t="s">
        <v>22</v>
      </c>
      <c r="H8614" t="s">
        <v>116</v>
      </c>
      <c r="I8614" t="s">
        <v>117</v>
      </c>
      <c r="J8614" s="1">
        <v>43685</v>
      </c>
      <c r="K8614" s="1">
        <v>43713</v>
      </c>
      <c r="L8614" t="s">
        <v>118</v>
      </c>
      <c r="N8614" t="s">
        <v>119</v>
      </c>
    </row>
    <row r="8615" spans="1:14" x14ac:dyDescent="0.25">
      <c r="A8615" t="s">
        <v>362</v>
      </c>
      <c r="B8615" t="s">
        <v>363</v>
      </c>
      <c r="C8615" t="s">
        <v>20</v>
      </c>
      <c r="D8615" t="s">
        <v>21</v>
      </c>
      <c r="E8615">
        <v>98102</v>
      </c>
      <c r="F8615" t="s">
        <v>22</v>
      </c>
      <c r="G8615" t="s">
        <v>22</v>
      </c>
      <c r="H8615" t="s">
        <v>57</v>
      </c>
      <c r="I8615" t="s">
        <v>212</v>
      </c>
      <c r="J8615" s="1">
        <v>43686</v>
      </c>
      <c r="K8615" s="1">
        <v>43713</v>
      </c>
      <c r="L8615" t="s">
        <v>118</v>
      </c>
      <c r="N8615" t="s">
        <v>119</v>
      </c>
    </row>
    <row r="8616" spans="1:14" x14ac:dyDescent="0.25">
      <c r="A8616" t="s">
        <v>370</v>
      </c>
      <c r="B8616" t="s">
        <v>371</v>
      </c>
      <c r="C8616" t="s">
        <v>372</v>
      </c>
      <c r="D8616" t="s">
        <v>21</v>
      </c>
      <c r="E8616">
        <v>99129</v>
      </c>
      <c r="F8616" t="s">
        <v>22</v>
      </c>
      <c r="G8616" t="s">
        <v>22</v>
      </c>
      <c r="H8616" t="s">
        <v>373</v>
      </c>
      <c r="I8616" t="s">
        <v>374</v>
      </c>
      <c r="J8616" s="1">
        <v>43686</v>
      </c>
      <c r="K8616" s="1">
        <v>43713</v>
      </c>
      <c r="L8616" t="s">
        <v>118</v>
      </c>
      <c r="N8616" t="s">
        <v>119</v>
      </c>
    </row>
    <row r="8617" spans="1:14" x14ac:dyDescent="0.25">
      <c r="A8617" t="s">
        <v>375</v>
      </c>
      <c r="B8617" t="s">
        <v>376</v>
      </c>
      <c r="C8617" t="s">
        <v>377</v>
      </c>
      <c r="D8617" t="s">
        <v>21</v>
      </c>
      <c r="E8617">
        <v>98029</v>
      </c>
      <c r="F8617" t="s">
        <v>22</v>
      </c>
      <c r="G8617" t="s">
        <v>22</v>
      </c>
      <c r="H8617" t="s">
        <v>116</v>
      </c>
      <c r="I8617" t="s">
        <v>117</v>
      </c>
      <c r="J8617" s="1">
        <v>43685</v>
      </c>
      <c r="K8617" s="1">
        <v>43713</v>
      </c>
      <c r="L8617" t="s">
        <v>118</v>
      </c>
      <c r="N8617" t="s">
        <v>119</v>
      </c>
    </row>
    <row r="8618" spans="1:14" x14ac:dyDescent="0.25">
      <c r="A8618" t="s">
        <v>380</v>
      </c>
      <c r="B8618" t="s">
        <v>381</v>
      </c>
      <c r="C8618" t="s">
        <v>382</v>
      </c>
      <c r="D8618" t="s">
        <v>21</v>
      </c>
      <c r="E8618">
        <v>99173</v>
      </c>
      <c r="F8618" t="s">
        <v>22</v>
      </c>
      <c r="G8618" t="s">
        <v>22</v>
      </c>
      <c r="H8618" t="s">
        <v>104</v>
      </c>
      <c r="I8618" t="s">
        <v>105</v>
      </c>
      <c r="J8618" s="1">
        <v>43686</v>
      </c>
      <c r="K8618" s="1">
        <v>43713</v>
      </c>
      <c r="L8618" t="s">
        <v>118</v>
      </c>
      <c r="N8618" t="s">
        <v>119</v>
      </c>
    </row>
    <row r="8619" spans="1:14" x14ac:dyDescent="0.25">
      <c r="A8619" t="s">
        <v>391</v>
      </c>
      <c r="B8619" t="s">
        <v>392</v>
      </c>
      <c r="C8619" t="s">
        <v>393</v>
      </c>
      <c r="D8619" t="s">
        <v>21</v>
      </c>
      <c r="E8619">
        <v>98812</v>
      </c>
      <c r="F8619" t="s">
        <v>22</v>
      </c>
      <c r="G8619" t="s">
        <v>22</v>
      </c>
      <c r="H8619" t="s">
        <v>104</v>
      </c>
      <c r="I8619" t="s">
        <v>105</v>
      </c>
      <c r="J8619" s="1">
        <v>43687</v>
      </c>
      <c r="K8619" s="1">
        <v>43713</v>
      </c>
      <c r="L8619" t="s">
        <v>118</v>
      </c>
      <c r="N8619" t="s">
        <v>119</v>
      </c>
    </row>
    <row r="8620" spans="1:14" x14ac:dyDescent="0.25">
      <c r="A8620" t="s">
        <v>401</v>
      </c>
      <c r="B8620" t="s">
        <v>402</v>
      </c>
      <c r="C8620" t="s">
        <v>403</v>
      </c>
      <c r="D8620" t="s">
        <v>21</v>
      </c>
      <c r="E8620">
        <v>98611</v>
      </c>
      <c r="F8620" t="s">
        <v>22</v>
      </c>
      <c r="G8620" t="s">
        <v>22</v>
      </c>
      <c r="H8620" t="s">
        <v>57</v>
      </c>
      <c r="I8620" t="s">
        <v>58</v>
      </c>
      <c r="J8620" t="s">
        <v>59</v>
      </c>
      <c r="K8620" s="1">
        <v>43712</v>
      </c>
      <c r="L8620" t="s">
        <v>60</v>
      </c>
      <c r="M8620" t="str">
        <f>HYPERLINK("https://www.regulations.gov/docket?D=FDA-2019-H-4100")</f>
        <v>https://www.regulations.gov/docket?D=FDA-2019-H-4100</v>
      </c>
      <c r="N8620" t="s">
        <v>59</v>
      </c>
    </row>
    <row r="8621" spans="1:14" x14ac:dyDescent="0.25">
      <c r="A8621" t="s">
        <v>435</v>
      </c>
      <c r="B8621" t="s">
        <v>436</v>
      </c>
      <c r="C8621" t="s">
        <v>261</v>
      </c>
      <c r="D8621" t="s">
        <v>21</v>
      </c>
      <c r="E8621">
        <v>99208</v>
      </c>
      <c r="F8621" t="s">
        <v>22</v>
      </c>
      <c r="G8621" t="s">
        <v>22</v>
      </c>
      <c r="H8621" t="s">
        <v>57</v>
      </c>
      <c r="I8621" t="s">
        <v>203</v>
      </c>
      <c r="J8621" t="s">
        <v>59</v>
      </c>
      <c r="K8621" s="1">
        <v>43707</v>
      </c>
      <c r="L8621" t="s">
        <v>60</v>
      </c>
      <c r="M8621" t="str">
        <f>HYPERLINK("https://www.regulations.gov/docket?D=FDA-2019-H-4052")</f>
        <v>https://www.regulations.gov/docket?D=FDA-2019-H-4052</v>
      </c>
      <c r="N8621" t="s">
        <v>59</v>
      </c>
    </row>
    <row r="8622" spans="1:14" x14ac:dyDescent="0.25">
      <c r="A8622" t="s">
        <v>441</v>
      </c>
      <c r="B8622" t="s">
        <v>442</v>
      </c>
      <c r="C8622" t="s">
        <v>443</v>
      </c>
      <c r="D8622" t="s">
        <v>21</v>
      </c>
      <c r="E8622">
        <v>98059</v>
      </c>
      <c r="F8622" t="s">
        <v>22</v>
      </c>
      <c r="G8622" t="s">
        <v>22</v>
      </c>
      <c r="H8622" t="s">
        <v>104</v>
      </c>
      <c r="I8622" t="s">
        <v>105</v>
      </c>
      <c r="J8622" t="s">
        <v>59</v>
      </c>
      <c r="K8622" s="1">
        <v>43706</v>
      </c>
      <c r="L8622" t="s">
        <v>60</v>
      </c>
      <c r="M8622" t="str">
        <f>HYPERLINK("https://www.regulations.gov/docket?D=FDA-2019-H-4026")</f>
        <v>https://www.regulations.gov/docket?D=FDA-2019-H-4026</v>
      </c>
      <c r="N8622" t="s">
        <v>59</v>
      </c>
    </row>
    <row r="8623" spans="1:14" x14ac:dyDescent="0.25">
      <c r="A8623">
        <v>76</v>
      </c>
      <c r="B8623" t="s">
        <v>449</v>
      </c>
      <c r="C8623" t="s">
        <v>261</v>
      </c>
      <c r="D8623" t="s">
        <v>21</v>
      </c>
      <c r="E8623">
        <v>99207</v>
      </c>
      <c r="F8623" t="s">
        <v>22</v>
      </c>
      <c r="G8623" t="s">
        <v>22</v>
      </c>
      <c r="H8623" t="s">
        <v>116</v>
      </c>
      <c r="I8623" t="s">
        <v>117</v>
      </c>
      <c r="J8623" t="s">
        <v>59</v>
      </c>
      <c r="K8623" s="1">
        <v>43706</v>
      </c>
      <c r="L8623" t="s">
        <v>60</v>
      </c>
      <c r="M8623" t="str">
        <f>HYPERLINK("https://www.regulations.gov/docket?D=FDA-2019-H-4040")</f>
        <v>https://www.regulations.gov/docket?D=FDA-2019-H-4040</v>
      </c>
      <c r="N8623" t="s">
        <v>59</v>
      </c>
    </row>
    <row r="8624" spans="1:14" x14ac:dyDescent="0.25">
      <c r="A8624" t="s">
        <v>452</v>
      </c>
      <c r="B8624" t="s">
        <v>453</v>
      </c>
      <c r="C8624" t="s">
        <v>454</v>
      </c>
      <c r="D8624" t="s">
        <v>21</v>
      </c>
      <c r="E8624">
        <v>98004</v>
      </c>
      <c r="F8624" t="s">
        <v>22</v>
      </c>
      <c r="G8624" t="s">
        <v>22</v>
      </c>
      <c r="H8624" t="s">
        <v>104</v>
      </c>
      <c r="I8624" t="s">
        <v>105</v>
      </c>
      <c r="J8624" s="1">
        <v>43678</v>
      </c>
      <c r="K8624" s="1">
        <v>43706</v>
      </c>
      <c r="L8624" t="s">
        <v>118</v>
      </c>
      <c r="N8624" t="s">
        <v>119</v>
      </c>
    </row>
    <row r="8625" spans="1:14" x14ac:dyDescent="0.25">
      <c r="A8625" t="s">
        <v>455</v>
      </c>
      <c r="B8625" t="s">
        <v>456</v>
      </c>
      <c r="C8625" t="s">
        <v>457</v>
      </c>
      <c r="D8625" t="s">
        <v>21</v>
      </c>
      <c r="E8625">
        <v>98377</v>
      </c>
      <c r="F8625" t="s">
        <v>22</v>
      </c>
      <c r="G8625" t="s">
        <v>22</v>
      </c>
      <c r="H8625" t="s">
        <v>116</v>
      </c>
      <c r="I8625" t="s">
        <v>117</v>
      </c>
      <c r="J8625" s="1">
        <v>43678</v>
      </c>
      <c r="K8625" s="1">
        <v>43706</v>
      </c>
      <c r="L8625" t="s">
        <v>118</v>
      </c>
      <c r="N8625" t="s">
        <v>119</v>
      </c>
    </row>
    <row r="8626" spans="1:14" x14ac:dyDescent="0.25">
      <c r="A8626" t="s">
        <v>458</v>
      </c>
      <c r="B8626" t="s">
        <v>459</v>
      </c>
      <c r="C8626" t="s">
        <v>460</v>
      </c>
      <c r="D8626" t="s">
        <v>21</v>
      </c>
      <c r="E8626">
        <v>98296</v>
      </c>
      <c r="F8626" t="s">
        <v>22</v>
      </c>
      <c r="G8626" t="s">
        <v>22</v>
      </c>
      <c r="H8626" t="s">
        <v>57</v>
      </c>
      <c r="I8626" t="s">
        <v>212</v>
      </c>
      <c r="J8626" t="s">
        <v>59</v>
      </c>
      <c r="K8626" s="1">
        <v>43706</v>
      </c>
      <c r="L8626" t="s">
        <v>60</v>
      </c>
      <c r="M8626" t="str">
        <f>HYPERLINK("https://www.regulations.gov/docket?D=FDA-2019-H-4035")</f>
        <v>https://www.regulations.gov/docket?D=FDA-2019-H-4035</v>
      </c>
      <c r="N8626" t="s">
        <v>59</v>
      </c>
    </row>
    <row r="8627" spans="1:14" x14ac:dyDescent="0.25">
      <c r="A8627" t="s">
        <v>461</v>
      </c>
      <c r="B8627" t="s">
        <v>462</v>
      </c>
      <c r="C8627" t="s">
        <v>463</v>
      </c>
      <c r="D8627" t="s">
        <v>21</v>
      </c>
      <c r="E8627">
        <v>98632</v>
      </c>
      <c r="F8627" t="s">
        <v>22</v>
      </c>
      <c r="G8627" t="s">
        <v>22</v>
      </c>
      <c r="H8627" t="s">
        <v>116</v>
      </c>
      <c r="I8627" t="s">
        <v>117</v>
      </c>
      <c r="J8627" s="1">
        <v>43684</v>
      </c>
      <c r="K8627" s="1">
        <v>43706</v>
      </c>
      <c r="L8627" t="s">
        <v>118</v>
      </c>
      <c r="N8627" t="s">
        <v>119</v>
      </c>
    </row>
    <row r="8628" spans="1:14" x14ac:dyDescent="0.25">
      <c r="A8628" t="s">
        <v>468</v>
      </c>
      <c r="B8628" t="s">
        <v>469</v>
      </c>
      <c r="C8628" t="s">
        <v>470</v>
      </c>
      <c r="D8628" t="s">
        <v>21</v>
      </c>
      <c r="E8628">
        <v>98166</v>
      </c>
      <c r="F8628" t="s">
        <v>22</v>
      </c>
      <c r="G8628" t="s">
        <v>22</v>
      </c>
      <c r="H8628" t="s">
        <v>104</v>
      </c>
      <c r="I8628" t="s">
        <v>105</v>
      </c>
      <c r="J8628" s="1">
        <v>43600</v>
      </c>
      <c r="K8628" s="1">
        <v>43706</v>
      </c>
      <c r="L8628" t="s">
        <v>118</v>
      </c>
      <c r="N8628" t="s">
        <v>119</v>
      </c>
    </row>
    <row r="8629" spans="1:14" x14ac:dyDescent="0.25">
      <c r="A8629" t="s">
        <v>471</v>
      </c>
      <c r="B8629" t="s">
        <v>472</v>
      </c>
      <c r="C8629" t="s">
        <v>473</v>
      </c>
      <c r="D8629" t="s">
        <v>21</v>
      </c>
      <c r="E8629">
        <v>98937</v>
      </c>
      <c r="F8629" t="s">
        <v>22</v>
      </c>
      <c r="G8629" t="s">
        <v>22</v>
      </c>
      <c r="H8629" t="s">
        <v>104</v>
      </c>
      <c r="I8629" t="s">
        <v>105</v>
      </c>
      <c r="J8629" s="1">
        <v>43682</v>
      </c>
      <c r="K8629" s="1">
        <v>43706</v>
      </c>
      <c r="L8629" t="s">
        <v>118</v>
      </c>
      <c r="N8629" t="s">
        <v>119</v>
      </c>
    </row>
    <row r="8630" spans="1:14" x14ac:dyDescent="0.25">
      <c r="A8630" t="s">
        <v>477</v>
      </c>
      <c r="B8630" t="s">
        <v>478</v>
      </c>
      <c r="C8630" t="s">
        <v>473</v>
      </c>
      <c r="D8630" t="s">
        <v>21</v>
      </c>
      <c r="E8630">
        <v>98937</v>
      </c>
      <c r="F8630" t="s">
        <v>22</v>
      </c>
      <c r="G8630" t="s">
        <v>22</v>
      </c>
      <c r="H8630" t="s">
        <v>104</v>
      </c>
      <c r="I8630" t="s">
        <v>105</v>
      </c>
      <c r="J8630" s="1">
        <v>43682</v>
      </c>
      <c r="K8630" s="1">
        <v>43706</v>
      </c>
      <c r="L8630" t="s">
        <v>118</v>
      </c>
      <c r="N8630" t="s">
        <v>119</v>
      </c>
    </row>
    <row r="8631" spans="1:14" x14ac:dyDescent="0.25">
      <c r="A8631" t="s">
        <v>482</v>
      </c>
      <c r="B8631" t="s">
        <v>483</v>
      </c>
      <c r="C8631" t="s">
        <v>457</v>
      </c>
      <c r="D8631" t="s">
        <v>21</v>
      </c>
      <c r="E8631">
        <v>98377</v>
      </c>
      <c r="F8631" t="s">
        <v>22</v>
      </c>
      <c r="G8631" t="s">
        <v>22</v>
      </c>
      <c r="H8631" t="s">
        <v>116</v>
      </c>
      <c r="I8631" t="s">
        <v>117</v>
      </c>
      <c r="J8631" s="1">
        <v>43678</v>
      </c>
      <c r="K8631" s="1">
        <v>43706</v>
      </c>
      <c r="L8631" t="s">
        <v>118</v>
      </c>
      <c r="N8631" t="s">
        <v>119</v>
      </c>
    </row>
    <row r="8632" spans="1:14" x14ac:dyDescent="0.25">
      <c r="A8632" t="s">
        <v>486</v>
      </c>
      <c r="B8632" t="s">
        <v>487</v>
      </c>
      <c r="C8632" t="s">
        <v>41</v>
      </c>
      <c r="D8632" t="s">
        <v>21</v>
      </c>
      <c r="E8632">
        <v>98188</v>
      </c>
      <c r="F8632" t="s">
        <v>22</v>
      </c>
      <c r="G8632" t="s">
        <v>22</v>
      </c>
      <c r="H8632" t="s">
        <v>57</v>
      </c>
      <c r="I8632" t="s">
        <v>58</v>
      </c>
      <c r="J8632" s="1">
        <v>43677</v>
      </c>
      <c r="K8632" s="1">
        <v>43706</v>
      </c>
      <c r="L8632" t="s">
        <v>118</v>
      </c>
      <c r="N8632" t="s">
        <v>119</v>
      </c>
    </row>
    <row r="8633" spans="1:14" x14ac:dyDescent="0.25">
      <c r="A8633" t="s">
        <v>490</v>
      </c>
      <c r="B8633" t="s">
        <v>491</v>
      </c>
      <c r="C8633" t="s">
        <v>492</v>
      </c>
      <c r="D8633" t="s">
        <v>21</v>
      </c>
      <c r="E8633">
        <v>98503</v>
      </c>
      <c r="F8633" t="s">
        <v>22</v>
      </c>
      <c r="G8633" t="s">
        <v>22</v>
      </c>
      <c r="H8633" t="s">
        <v>116</v>
      </c>
      <c r="I8633" t="s">
        <v>117</v>
      </c>
      <c r="J8633" s="1">
        <v>43677</v>
      </c>
      <c r="K8633" s="1">
        <v>43706</v>
      </c>
      <c r="L8633" t="s">
        <v>118</v>
      </c>
      <c r="N8633" t="s">
        <v>119</v>
      </c>
    </row>
    <row r="8634" spans="1:14" x14ac:dyDescent="0.25">
      <c r="A8634" t="s">
        <v>605</v>
      </c>
      <c r="B8634" t="s">
        <v>606</v>
      </c>
      <c r="C8634" t="s">
        <v>218</v>
      </c>
      <c r="D8634" t="s">
        <v>21</v>
      </c>
      <c r="E8634">
        <v>98391</v>
      </c>
      <c r="F8634" t="s">
        <v>22</v>
      </c>
      <c r="G8634" t="s">
        <v>22</v>
      </c>
      <c r="H8634" t="s">
        <v>57</v>
      </c>
      <c r="I8634" t="s">
        <v>58</v>
      </c>
      <c r="J8634" t="s">
        <v>59</v>
      </c>
      <c r="K8634" s="1">
        <v>43700</v>
      </c>
      <c r="L8634" t="s">
        <v>60</v>
      </c>
      <c r="M8634" t="str">
        <f>HYPERLINK("https://www.regulations.gov/docket?D=FDA-2019-H-3961")</f>
        <v>https://www.regulations.gov/docket?D=FDA-2019-H-3961</v>
      </c>
      <c r="N8634" t="s">
        <v>59</v>
      </c>
    </row>
    <row r="8635" spans="1:14" x14ac:dyDescent="0.25">
      <c r="A8635" t="s">
        <v>610</v>
      </c>
      <c r="B8635" t="s">
        <v>611</v>
      </c>
      <c r="C8635" t="s">
        <v>41</v>
      </c>
      <c r="D8635" t="s">
        <v>21</v>
      </c>
      <c r="E8635">
        <v>98158</v>
      </c>
      <c r="F8635" t="s">
        <v>22</v>
      </c>
      <c r="G8635" t="s">
        <v>22</v>
      </c>
      <c r="H8635" t="s">
        <v>104</v>
      </c>
      <c r="I8635" t="s">
        <v>105</v>
      </c>
      <c r="J8635" t="s">
        <v>59</v>
      </c>
      <c r="K8635" s="1">
        <v>43699</v>
      </c>
      <c r="L8635" t="s">
        <v>60</v>
      </c>
      <c r="M8635" t="str">
        <f>HYPERLINK("https://www.regulations.gov/docket?D=FDA-2019-H-3883")</f>
        <v>https://www.regulations.gov/docket?D=FDA-2019-H-3883</v>
      </c>
      <c r="N8635" t="s">
        <v>59</v>
      </c>
    </row>
    <row r="8636" spans="1:14" x14ac:dyDescent="0.25">
      <c r="A8636" t="s">
        <v>617</v>
      </c>
      <c r="B8636" t="s">
        <v>618</v>
      </c>
      <c r="C8636" t="s">
        <v>619</v>
      </c>
      <c r="D8636" t="s">
        <v>21</v>
      </c>
      <c r="E8636">
        <v>98072</v>
      </c>
      <c r="F8636" t="s">
        <v>22</v>
      </c>
      <c r="G8636" t="s">
        <v>22</v>
      </c>
      <c r="H8636" t="s">
        <v>57</v>
      </c>
      <c r="I8636" t="s">
        <v>620</v>
      </c>
      <c r="J8636" t="s">
        <v>59</v>
      </c>
      <c r="K8636" s="1">
        <v>43699</v>
      </c>
      <c r="L8636" t="s">
        <v>60</v>
      </c>
      <c r="M8636" t="str">
        <f>HYPERLINK("https://www.regulations.gov/docket?D=FDA-2019-H-3942")</f>
        <v>https://www.regulations.gov/docket?D=FDA-2019-H-3942</v>
      </c>
      <c r="N8636" t="s">
        <v>59</v>
      </c>
    </row>
    <row r="8637" spans="1:14" x14ac:dyDescent="0.25">
      <c r="A8637" t="s">
        <v>352</v>
      </c>
      <c r="B8637" t="s">
        <v>621</v>
      </c>
      <c r="C8637" t="s">
        <v>258</v>
      </c>
      <c r="D8637" t="s">
        <v>21</v>
      </c>
      <c r="E8637">
        <v>98292</v>
      </c>
      <c r="F8637" t="s">
        <v>22</v>
      </c>
      <c r="G8637" t="s">
        <v>22</v>
      </c>
      <c r="H8637" t="s">
        <v>104</v>
      </c>
      <c r="I8637" t="s">
        <v>148</v>
      </c>
      <c r="J8637" s="1">
        <v>43671</v>
      </c>
      <c r="K8637" s="1">
        <v>43699</v>
      </c>
      <c r="L8637" t="s">
        <v>118</v>
      </c>
      <c r="N8637" t="s">
        <v>119</v>
      </c>
    </row>
    <row r="8638" spans="1:14" x14ac:dyDescent="0.25">
      <c r="A8638" t="s">
        <v>622</v>
      </c>
      <c r="B8638" t="s">
        <v>623</v>
      </c>
      <c r="C8638" t="s">
        <v>29</v>
      </c>
      <c r="D8638" t="s">
        <v>21</v>
      </c>
      <c r="E8638">
        <v>98801</v>
      </c>
      <c r="F8638" t="s">
        <v>22</v>
      </c>
      <c r="G8638" t="s">
        <v>22</v>
      </c>
      <c r="H8638" t="s">
        <v>104</v>
      </c>
      <c r="I8638" t="s">
        <v>105</v>
      </c>
      <c r="J8638" s="1">
        <v>43604</v>
      </c>
      <c r="K8638" s="1">
        <v>43699</v>
      </c>
      <c r="L8638" t="s">
        <v>118</v>
      </c>
      <c r="N8638" t="s">
        <v>119</v>
      </c>
    </row>
    <row r="8639" spans="1:14" x14ac:dyDescent="0.25">
      <c r="A8639" t="s">
        <v>624</v>
      </c>
      <c r="B8639" t="s">
        <v>625</v>
      </c>
      <c r="C8639" t="s">
        <v>115</v>
      </c>
      <c r="D8639" t="s">
        <v>21</v>
      </c>
      <c r="E8639">
        <v>98532</v>
      </c>
      <c r="F8639" t="s">
        <v>22</v>
      </c>
      <c r="G8639" t="s">
        <v>22</v>
      </c>
      <c r="H8639" t="s">
        <v>57</v>
      </c>
      <c r="I8639" t="s">
        <v>58</v>
      </c>
      <c r="J8639" s="1">
        <v>43675</v>
      </c>
      <c r="K8639" s="1">
        <v>43699</v>
      </c>
      <c r="L8639" t="s">
        <v>118</v>
      </c>
      <c r="N8639" t="s">
        <v>119</v>
      </c>
    </row>
    <row r="8640" spans="1:14" x14ac:dyDescent="0.25">
      <c r="A8640" t="s">
        <v>312</v>
      </c>
      <c r="B8640" t="s">
        <v>627</v>
      </c>
      <c r="C8640" t="s">
        <v>115</v>
      </c>
      <c r="D8640" t="s">
        <v>21</v>
      </c>
      <c r="E8640">
        <v>98532</v>
      </c>
      <c r="F8640" t="s">
        <v>22</v>
      </c>
      <c r="G8640" t="s">
        <v>22</v>
      </c>
      <c r="H8640" t="s">
        <v>57</v>
      </c>
      <c r="I8640" t="s">
        <v>58</v>
      </c>
      <c r="J8640" s="1">
        <v>43675</v>
      </c>
      <c r="K8640" s="1">
        <v>43699</v>
      </c>
      <c r="L8640" t="s">
        <v>118</v>
      </c>
      <c r="N8640" t="s">
        <v>119</v>
      </c>
    </row>
    <row r="8641" spans="1:14" x14ac:dyDescent="0.25">
      <c r="A8641" t="s">
        <v>244</v>
      </c>
      <c r="B8641" t="s">
        <v>635</v>
      </c>
      <c r="C8641" t="s">
        <v>165</v>
      </c>
      <c r="D8641" t="s">
        <v>21</v>
      </c>
      <c r="E8641">
        <v>98371</v>
      </c>
      <c r="F8641" t="s">
        <v>22</v>
      </c>
      <c r="G8641" t="s">
        <v>22</v>
      </c>
      <c r="H8641" t="s">
        <v>104</v>
      </c>
      <c r="I8641" t="s">
        <v>148</v>
      </c>
      <c r="J8641" s="1">
        <v>43676</v>
      </c>
      <c r="K8641" s="1">
        <v>43699</v>
      </c>
      <c r="L8641" t="s">
        <v>118</v>
      </c>
      <c r="N8641" t="s">
        <v>119</v>
      </c>
    </row>
    <row r="8642" spans="1:14" x14ac:dyDescent="0.25">
      <c r="A8642" t="s">
        <v>645</v>
      </c>
      <c r="B8642" t="s">
        <v>646</v>
      </c>
      <c r="C8642" t="s">
        <v>630</v>
      </c>
      <c r="D8642" t="s">
        <v>21</v>
      </c>
      <c r="E8642">
        <v>98237</v>
      </c>
      <c r="F8642" t="s">
        <v>22</v>
      </c>
      <c r="G8642" t="s">
        <v>22</v>
      </c>
      <c r="H8642" t="s">
        <v>57</v>
      </c>
      <c r="I8642" t="s">
        <v>212</v>
      </c>
      <c r="J8642" s="1">
        <v>43671</v>
      </c>
      <c r="K8642" s="1">
        <v>43699</v>
      </c>
      <c r="L8642" t="s">
        <v>118</v>
      </c>
      <c r="N8642" t="s">
        <v>119</v>
      </c>
    </row>
    <row r="8643" spans="1:14" x14ac:dyDescent="0.25">
      <c r="A8643" t="s">
        <v>649</v>
      </c>
      <c r="B8643" t="s">
        <v>650</v>
      </c>
      <c r="C8643" t="s">
        <v>29</v>
      </c>
      <c r="D8643" t="s">
        <v>21</v>
      </c>
      <c r="E8643">
        <v>98801</v>
      </c>
      <c r="F8643" t="s">
        <v>22</v>
      </c>
      <c r="G8643" t="s">
        <v>22</v>
      </c>
      <c r="H8643" t="s">
        <v>57</v>
      </c>
      <c r="I8643" t="s">
        <v>620</v>
      </c>
      <c r="J8643" t="s">
        <v>59</v>
      </c>
      <c r="K8643" s="1">
        <v>43699</v>
      </c>
      <c r="L8643" t="s">
        <v>60</v>
      </c>
      <c r="M8643" t="str">
        <f>HYPERLINK("https://www.regulations.gov/docket?D=FDA-2019-H-3938")</f>
        <v>https://www.regulations.gov/docket?D=FDA-2019-H-3938</v>
      </c>
      <c r="N8643" t="s">
        <v>59</v>
      </c>
    </row>
    <row r="8644" spans="1:14" x14ac:dyDescent="0.25">
      <c r="A8644" t="s">
        <v>653</v>
      </c>
      <c r="B8644" t="s">
        <v>654</v>
      </c>
      <c r="C8644" t="s">
        <v>454</v>
      </c>
      <c r="D8644" t="s">
        <v>21</v>
      </c>
      <c r="E8644">
        <v>98005</v>
      </c>
      <c r="F8644" t="s">
        <v>22</v>
      </c>
      <c r="G8644" t="s">
        <v>22</v>
      </c>
      <c r="H8644" t="s">
        <v>104</v>
      </c>
      <c r="I8644" t="s">
        <v>105</v>
      </c>
      <c r="J8644" s="1">
        <v>43671</v>
      </c>
      <c r="K8644" s="1">
        <v>43699</v>
      </c>
      <c r="L8644" t="s">
        <v>118</v>
      </c>
      <c r="N8644" t="s">
        <v>119</v>
      </c>
    </row>
    <row r="8645" spans="1:14" x14ac:dyDescent="0.25">
      <c r="A8645" t="s">
        <v>356</v>
      </c>
      <c r="B8645" t="s">
        <v>820</v>
      </c>
      <c r="C8645" t="s">
        <v>108</v>
      </c>
      <c r="D8645" t="s">
        <v>21</v>
      </c>
      <c r="E8645">
        <v>98201</v>
      </c>
      <c r="F8645" t="s">
        <v>22</v>
      </c>
      <c r="G8645" t="s">
        <v>22</v>
      </c>
      <c r="H8645" t="s">
        <v>104</v>
      </c>
      <c r="I8645" t="s">
        <v>148</v>
      </c>
      <c r="J8645" t="s">
        <v>59</v>
      </c>
      <c r="K8645" s="1">
        <v>43692</v>
      </c>
      <c r="L8645" t="s">
        <v>821</v>
      </c>
      <c r="M8645" t="str">
        <f>HYPERLINK("https://www.regulations.gov/docket?D=FDA-2019-R-3843")</f>
        <v>https://www.regulations.gov/docket?D=FDA-2019-R-3843</v>
      </c>
      <c r="N8645" t="s">
        <v>59</v>
      </c>
    </row>
    <row r="8646" spans="1:14" x14ac:dyDescent="0.25">
      <c r="A8646" t="s">
        <v>194</v>
      </c>
      <c r="B8646" t="s">
        <v>834</v>
      </c>
      <c r="C8646" t="s">
        <v>20</v>
      </c>
      <c r="D8646" t="s">
        <v>21</v>
      </c>
      <c r="E8646">
        <v>98122</v>
      </c>
      <c r="F8646" t="s">
        <v>22</v>
      </c>
      <c r="G8646" t="s">
        <v>22</v>
      </c>
      <c r="H8646" t="s">
        <v>57</v>
      </c>
      <c r="I8646" t="s">
        <v>212</v>
      </c>
      <c r="J8646" s="1">
        <v>43668</v>
      </c>
      <c r="K8646" s="1">
        <v>43692</v>
      </c>
      <c r="L8646" t="s">
        <v>118</v>
      </c>
      <c r="N8646" t="s">
        <v>119</v>
      </c>
    </row>
    <row r="8647" spans="1:14" x14ac:dyDescent="0.25">
      <c r="A8647" t="s">
        <v>842</v>
      </c>
      <c r="B8647" t="s">
        <v>843</v>
      </c>
      <c r="C8647" t="s">
        <v>142</v>
      </c>
      <c r="D8647" t="s">
        <v>21</v>
      </c>
      <c r="E8647">
        <v>98902</v>
      </c>
      <c r="F8647" t="s">
        <v>22</v>
      </c>
      <c r="G8647" t="s">
        <v>22</v>
      </c>
      <c r="H8647" t="s">
        <v>116</v>
      </c>
      <c r="I8647" t="s">
        <v>117</v>
      </c>
      <c r="J8647" t="s">
        <v>59</v>
      </c>
      <c r="K8647" s="1">
        <v>43692</v>
      </c>
      <c r="L8647" t="s">
        <v>60</v>
      </c>
      <c r="M8647" t="str">
        <f>HYPERLINK("https://www.regulations.gov/docket?D=FDA-2019-H-3822")</f>
        <v>https://www.regulations.gov/docket?D=FDA-2019-H-3822</v>
      </c>
      <c r="N8647" t="s">
        <v>59</v>
      </c>
    </row>
    <row r="8648" spans="1:14" x14ac:dyDescent="0.25">
      <c r="A8648" t="s">
        <v>876</v>
      </c>
      <c r="B8648" t="s">
        <v>877</v>
      </c>
      <c r="C8648" t="s">
        <v>443</v>
      </c>
      <c r="D8648" t="s">
        <v>21</v>
      </c>
      <c r="E8648">
        <v>98056</v>
      </c>
      <c r="F8648" t="s">
        <v>22</v>
      </c>
      <c r="G8648" t="s">
        <v>22</v>
      </c>
      <c r="H8648" t="s">
        <v>57</v>
      </c>
      <c r="I8648" t="s">
        <v>58</v>
      </c>
      <c r="J8648" t="s">
        <v>59</v>
      </c>
      <c r="K8648" s="1">
        <v>43690</v>
      </c>
      <c r="L8648" t="s">
        <v>60</v>
      </c>
      <c r="M8648" t="str">
        <f>HYPERLINK("https://www.regulations.gov/docket?D=FDA-2019-H-3786")</f>
        <v>https://www.regulations.gov/docket?D=FDA-2019-H-3786</v>
      </c>
      <c r="N8648" t="s">
        <v>59</v>
      </c>
    </row>
    <row r="8649" spans="1:14" x14ac:dyDescent="0.25">
      <c r="A8649" t="s">
        <v>264</v>
      </c>
      <c r="B8649" t="s">
        <v>883</v>
      </c>
      <c r="C8649" t="s">
        <v>209</v>
      </c>
      <c r="D8649" t="s">
        <v>21</v>
      </c>
      <c r="E8649">
        <v>98032</v>
      </c>
      <c r="F8649" t="s">
        <v>22</v>
      </c>
      <c r="G8649" t="s">
        <v>22</v>
      </c>
      <c r="H8649" t="s">
        <v>57</v>
      </c>
      <c r="I8649" t="s">
        <v>58</v>
      </c>
      <c r="J8649" t="s">
        <v>59</v>
      </c>
      <c r="K8649" s="1">
        <v>43690</v>
      </c>
      <c r="L8649" t="s">
        <v>60</v>
      </c>
      <c r="M8649" t="str">
        <f>HYPERLINK("https://www.regulations.gov/docket?D=FDA-2019-H-3789")</f>
        <v>https://www.regulations.gov/docket?D=FDA-2019-H-3789</v>
      </c>
      <c r="N8649" t="s">
        <v>59</v>
      </c>
    </row>
    <row r="8650" spans="1:14" x14ac:dyDescent="0.25">
      <c r="A8650" t="s">
        <v>1008</v>
      </c>
      <c r="B8650" t="s">
        <v>1009</v>
      </c>
      <c r="C8650" t="s">
        <v>1010</v>
      </c>
      <c r="D8650" t="s">
        <v>21</v>
      </c>
      <c r="E8650">
        <v>98819</v>
      </c>
      <c r="F8650" t="s">
        <v>22</v>
      </c>
      <c r="G8650" t="s">
        <v>22</v>
      </c>
      <c r="H8650" t="s">
        <v>104</v>
      </c>
      <c r="I8650" t="s">
        <v>105</v>
      </c>
      <c r="J8650" s="1">
        <v>43654</v>
      </c>
      <c r="K8650" s="1">
        <v>43685</v>
      </c>
      <c r="L8650" t="s">
        <v>118</v>
      </c>
      <c r="N8650" t="s">
        <v>119</v>
      </c>
    </row>
    <row r="8651" spans="1:14" x14ac:dyDescent="0.25">
      <c r="A8651" t="s">
        <v>191</v>
      </c>
      <c r="B8651" t="s">
        <v>192</v>
      </c>
      <c r="C8651" t="s">
        <v>193</v>
      </c>
      <c r="D8651" t="s">
        <v>21</v>
      </c>
      <c r="E8651">
        <v>99119</v>
      </c>
      <c r="F8651" t="s">
        <v>22</v>
      </c>
      <c r="G8651" t="s">
        <v>22</v>
      </c>
      <c r="H8651" t="s">
        <v>104</v>
      </c>
      <c r="I8651" t="s">
        <v>105</v>
      </c>
      <c r="J8651" s="1">
        <v>43656</v>
      </c>
      <c r="K8651" s="1">
        <v>43685</v>
      </c>
      <c r="L8651" t="s">
        <v>118</v>
      </c>
      <c r="N8651" t="s">
        <v>119</v>
      </c>
    </row>
    <row r="8652" spans="1:14" x14ac:dyDescent="0.25">
      <c r="A8652" t="s">
        <v>1021</v>
      </c>
      <c r="B8652" t="s">
        <v>1022</v>
      </c>
      <c r="C8652" t="s">
        <v>1023</v>
      </c>
      <c r="D8652" t="s">
        <v>21</v>
      </c>
      <c r="E8652">
        <v>98541</v>
      </c>
      <c r="F8652" t="s">
        <v>22</v>
      </c>
      <c r="G8652" t="s">
        <v>22</v>
      </c>
      <c r="H8652" t="s">
        <v>116</v>
      </c>
      <c r="I8652" t="s">
        <v>117</v>
      </c>
      <c r="J8652" s="1">
        <v>43656</v>
      </c>
      <c r="K8652" s="1">
        <v>43685</v>
      </c>
      <c r="L8652" t="s">
        <v>118</v>
      </c>
      <c r="N8652" t="s">
        <v>119</v>
      </c>
    </row>
    <row r="8653" spans="1:14" x14ac:dyDescent="0.25">
      <c r="A8653" t="s">
        <v>1044</v>
      </c>
      <c r="B8653" t="s">
        <v>1045</v>
      </c>
      <c r="C8653" t="s">
        <v>108</v>
      </c>
      <c r="D8653" t="s">
        <v>21</v>
      </c>
      <c r="E8653">
        <v>98208</v>
      </c>
      <c r="F8653" t="s">
        <v>22</v>
      </c>
      <c r="G8653" t="s">
        <v>22</v>
      </c>
      <c r="H8653" t="s">
        <v>57</v>
      </c>
      <c r="I8653" t="s">
        <v>212</v>
      </c>
      <c r="J8653" s="1">
        <v>43661</v>
      </c>
      <c r="K8653" s="1">
        <v>43685</v>
      </c>
      <c r="L8653" t="s">
        <v>118</v>
      </c>
      <c r="N8653" t="s">
        <v>119</v>
      </c>
    </row>
    <row r="8654" spans="1:14" x14ac:dyDescent="0.25">
      <c r="A8654" t="s">
        <v>1050</v>
      </c>
      <c r="B8654" t="s">
        <v>1051</v>
      </c>
      <c r="C8654" t="s">
        <v>492</v>
      </c>
      <c r="D8654" t="s">
        <v>21</v>
      </c>
      <c r="E8654">
        <v>98503</v>
      </c>
      <c r="F8654" t="s">
        <v>22</v>
      </c>
      <c r="G8654" t="s">
        <v>22</v>
      </c>
      <c r="H8654" t="s">
        <v>57</v>
      </c>
      <c r="I8654" t="s">
        <v>212</v>
      </c>
      <c r="J8654" t="s">
        <v>59</v>
      </c>
      <c r="K8654" s="1">
        <v>43685</v>
      </c>
      <c r="L8654" t="s">
        <v>60</v>
      </c>
      <c r="M8654" t="str">
        <f>HYPERLINK("https://www.regulations.gov/docket?D=FDA-2019-H-3709")</f>
        <v>https://www.regulations.gov/docket?D=FDA-2019-H-3709</v>
      </c>
      <c r="N8654" t="s">
        <v>59</v>
      </c>
    </row>
    <row r="8655" spans="1:14" x14ac:dyDescent="0.25">
      <c r="A8655" t="s">
        <v>1052</v>
      </c>
      <c r="B8655" t="s">
        <v>1053</v>
      </c>
      <c r="C8655" t="s">
        <v>236</v>
      </c>
      <c r="D8655" t="s">
        <v>21</v>
      </c>
      <c r="E8655">
        <v>98444</v>
      </c>
      <c r="F8655" t="s">
        <v>22</v>
      </c>
      <c r="G8655" t="s">
        <v>22</v>
      </c>
      <c r="H8655" t="s">
        <v>57</v>
      </c>
      <c r="I8655" t="s">
        <v>58</v>
      </c>
      <c r="J8655" t="s">
        <v>59</v>
      </c>
      <c r="K8655" s="1">
        <v>43685</v>
      </c>
      <c r="L8655" t="s">
        <v>60</v>
      </c>
      <c r="M8655" t="str">
        <f>HYPERLINK("https://www.regulations.gov/docket?D=FDA-2019-H-3720")</f>
        <v>https://www.regulations.gov/docket?D=FDA-2019-H-3720</v>
      </c>
      <c r="N8655" t="s">
        <v>59</v>
      </c>
    </row>
    <row r="8656" spans="1:14" x14ac:dyDescent="0.25">
      <c r="A8656" t="s">
        <v>1099</v>
      </c>
      <c r="B8656" t="s">
        <v>1100</v>
      </c>
      <c r="C8656" t="s">
        <v>1101</v>
      </c>
      <c r="D8656" t="s">
        <v>21</v>
      </c>
      <c r="E8656">
        <v>98230</v>
      </c>
      <c r="F8656" t="s">
        <v>22</v>
      </c>
      <c r="G8656" t="s">
        <v>22</v>
      </c>
      <c r="H8656" t="s">
        <v>104</v>
      </c>
      <c r="I8656" t="s">
        <v>148</v>
      </c>
      <c r="J8656" t="s">
        <v>59</v>
      </c>
      <c r="K8656" s="1">
        <v>43683</v>
      </c>
      <c r="L8656" t="s">
        <v>60</v>
      </c>
      <c r="M8656" t="str">
        <f>HYPERLINK("https://www.regulations.gov/docket?D=FDA-2019-H-3669")</f>
        <v>https://www.regulations.gov/docket?D=FDA-2019-H-3669</v>
      </c>
      <c r="N8656" t="s">
        <v>59</v>
      </c>
    </row>
    <row r="8657" spans="1:14" x14ac:dyDescent="0.25">
      <c r="A8657" t="s">
        <v>1153</v>
      </c>
      <c r="B8657" t="s">
        <v>1154</v>
      </c>
      <c r="C8657" t="s">
        <v>555</v>
      </c>
      <c r="D8657" t="s">
        <v>21</v>
      </c>
      <c r="E8657">
        <v>98053</v>
      </c>
      <c r="F8657" t="s">
        <v>22</v>
      </c>
      <c r="G8657" t="s">
        <v>22</v>
      </c>
      <c r="H8657" t="s">
        <v>116</v>
      </c>
      <c r="I8657" t="s">
        <v>212</v>
      </c>
      <c r="J8657" t="s">
        <v>59</v>
      </c>
      <c r="K8657" s="1">
        <v>43679</v>
      </c>
      <c r="L8657" t="s">
        <v>60</v>
      </c>
      <c r="M8657" t="str">
        <f>HYPERLINK("https://www.regulations.gov/docket?D=FDA-2019-H-3619")</f>
        <v>https://www.regulations.gov/docket?D=FDA-2019-H-3619</v>
      </c>
      <c r="N8657" t="s">
        <v>59</v>
      </c>
    </row>
    <row r="8658" spans="1:14" x14ac:dyDescent="0.25">
      <c r="A8658" t="s">
        <v>1180</v>
      </c>
      <c r="B8658" t="s">
        <v>1181</v>
      </c>
      <c r="C8658" t="s">
        <v>206</v>
      </c>
      <c r="D8658" t="s">
        <v>21</v>
      </c>
      <c r="E8658">
        <v>98272</v>
      </c>
      <c r="F8658" t="s">
        <v>22</v>
      </c>
      <c r="G8658" t="s">
        <v>22</v>
      </c>
      <c r="H8658" t="s">
        <v>57</v>
      </c>
      <c r="I8658" t="s">
        <v>58</v>
      </c>
      <c r="J8658" s="1">
        <v>43649</v>
      </c>
      <c r="K8658" s="1">
        <v>43678</v>
      </c>
      <c r="L8658" t="s">
        <v>118</v>
      </c>
      <c r="N8658" t="s">
        <v>119</v>
      </c>
    </row>
    <row r="8659" spans="1:14" x14ac:dyDescent="0.25">
      <c r="A8659" t="s">
        <v>1201</v>
      </c>
      <c r="B8659" t="s">
        <v>1202</v>
      </c>
      <c r="C8659" t="s">
        <v>1203</v>
      </c>
      <c r="D8659" t="s">
        <v>21</v>
      </c>
      <c r="E8659">
        <v>98059</v>
      </c>
      <c r="F8659" t="s">
        <v>22</v>
      </c>
      <c r="G8659" t="s">
        <v>22</v>
      </c>
      <c r="H8659" t="s">
        <v>116</v>
      </c>
      <c r="I8659" t="s">
        <v>212</v>
      </c>
      <c r="J8659" t="s">
        <v>59</v>
      </c>
      <c r="K8659" s="1">
        <v>43677</v>
      </c>
      <c r="L8659" t="s">
        <v>60</v>
      </c>
      <c r="M8659" t="str">
        <f>HYPERLINK("https://www.regulations.gov/docket?D=FDA-2019-H-3586")</f>
        <v>https://www.regulations.gov/docket?D=FDA-2019-H-3586</v>
      </c>
      <c r="N8659" t="s">
        <v>59</v>
      </c>
    </row>
    <row r="8660" spans="1:14" x14ac:dyDescent="0.25">
      <c r="A8660" t="s">
        <v>1205</v>
      </c>
      <c r="B8660" t="s">
        <v>1206</v>
      </c>
      <c r="C8660" t="s">
        <v>1207</v>
      </c>
      <c r="D8660" t="s">
        <v>21</v>
      </c>
      <c r="E8660">
        <v>98249</v>
      </c>
      <c r="F8660" t="s">
        <v>22</v>
      </c>
      <c r="G8660" t="s">
        <v>22</v>
      </c>
      <c r="H8660" t="s">
        <v>104</v>
      </c>
      <c r="I8660" t="s">
        <v>212</v>
      </c>
      <c r="J8660" t="s">
        <v>59</v>
      </c>
      <c r="K8660" s="1">
        <v>43677</v>
      </c>
      <c r="L8660" t="s">
        <v>60</v>
      </c>
      <c r="M8660" t="str">
        <f>HYPERLINK("https://www.regulations.gov/docket?D=FDA-2019-H-3596")</f>
        <v>https://www.regulations.gov/docket?D=FDA-2019-H-3596</v>
      </c>
      <c r="N8660" t="s">
        <v>59</v>
      </c>
    </row>
    <row r="8661" spans="1:14" x14ac:dyDescent="0.25">
      <c r="A8661" t="s">
        <v>1224</v>
      </c>
      <c r="B8661" t="s">
        <v>1225</v>
      </c>
      <c r="C8661" t="s">
        <v>261</v>
      </c>
      <c r="D8661" t="s">
        <v>21</v>
      </c>
      <c r="E8661">
        <v>99202</v>
      </c>
      <c r="F8661" t="s">
        <v>22</v>
      </c>
      <c r="G8661" t="s">
        <v>22</v>
      </c>
      <c r="H8661" t="s">
        <v>116</v>
      </c>
      <c r="I8661" t="s">
        <v>117</v>
      </c>
      <c r="J8661" t="s">
        <v>59</v>
      </c>
      <c r="K8661" s="1">
        <v>43676</v>
      </c>
      <c r="L8661" t="s">
        <v>60</v>
      </c>
      <c r="M8661" t="str">
        <f>HYPERLINK("https://www.regulations.gov/docket?D=FDA-2019-H-3574")</f>
        <v>https://www.regulations.gov/docket?D=FDA-2019-H-3574</v>
      </c>
      <c r="N8661" t="s">
        <v>59</v>
      </c>
    </row>
    <row r="8662" spans="1:14" x14ac:dyDescent="0.25">
      <c r="A8662" t="s">
        <v>1345</v>
      </c>
      <c r="B8662" t="s">
        <v>1346</v>
      </c>
      <c r="C8662" t="s">
        <v>1347</v>
      </c>
      <c r="D8662" t="s">
        <v>21</v>
      </c>
      <c r="E8662">
        <v>98248</v>
      </c>
      <c r="F8662" t="s">
        <v>22</v>
      </c>
      <c r="G8662" t="s">
        <v>22</v>
      </c>
      <c r="H8662" t="s">
        <v>104</v>
      </c>
      <c r="I8662" t="s">
        <v>148</v>
      </c>
      <c r="J8662" s="1">
        <v>43641</v>
      </c>
      <c r="K8662" s="1">
        <v>43671</v>
      </c>
      <c r="L8662" t="s">
        <v>118</v>
      </c>
      <c r="N8662" t="s">
        <v>119</v>
      </c>
    </row>
    <row r="8663" spans="1:14" x14ac:dyDescent="0.25">
      <c r="A8663" t="s">
        <v>264</v>
      </c>
      <c r="B8663" t="s">
        <v>1350</v>
      </c>
      <c r="C8663" t="s">
        <v>454</v>
      </c>
      <c r="D8663" t="s">
        <v>21</v>
      </c>
      <c r="E8663">
        <v>98005</v>
      </c>
      <c r="F8663" t="s">
        <v>22</v>
      </c>
      <c r="G8663" t="s">
        <v>22</v>
      </c>
      <c r="H8663" t="s">
        <v>57</v>
      </c>
      <c r="I8663" t="s">
        <v>58</v>
      </c>
      <c r="J8663" s="1">
        <v>43636</v>
      </c>
      <c r="K8663" s="1">
        <v>43671</v>
      </c>
      <c r="L8663" t="s">
        <v>118</v>
      </c>
      <c r="N8663" t="s">
        <v>119</v>
      </c>
    </row>
    <row r="8664" spans="1:14" x14ac:dyDescent="0.25">
      <c r="A8664" t="s">
        <v>312</v>
      </c>
      <c r="B8664" t="s">
        <v>1351</v>
      </c>
      <c r="C8664" t="s">
        <v>443</v>
      </c>
      <c r="D8664" t="s">
        <v>21</v>
      </c>
      <c r="E8664">
        <v>98056</v>
      </c>
      <c r="F8664" t="s">
        <v>22</v>
      </c>
      <c r="G8664" t="s">
        <v>22</v>
      </c>
      <c r="H8664" t="s">
        <v>57</v>
      </c>
      <c r="I8664" t="s">
        <v>203</v>
      </c>
      <c r="J8664" s="1">
        <v>43643</v>
      </c>
      <c r="K8664" s="1">
        <v>43671</v>
      </c>
      <c r="L8664" t="s">
        <v>118</v>
      </c>
      <c r="N8664" t="s">
        <v>119</v>
      </c>
    </row>
    <row r="8665" spans="1:14" x14ac:dyDescent="0.25">
      <c r="A8665" t="s">
        <v>1352</v>
      </c>
      <c r="B8665" t="s">
        <v>1353</v>
      </c>
      <c r="C8665" t="s">
        <v>529</v>
      </c>
      <c r="D8665" t="s">
        <v>21</v>
      </c>
      <c r="E8665">
        <v>98033</v>
      </c>
      <c r="F8665" t="s">
        <v>22</v>
      </c>
      <c r="G8665" t="s">
        <v>22</v>
      </c>
      <c r="H8665" t="s">
        <v>116</v>
      </c>
      <c r="I8665" t="s">
        <v>212</v>
      </c>
      <c r="J8665" s="1">
        <v>43640</v>
      </c>
      <c r="K8665" s="1">
        <v>43671</v>
      </c>
      <c r="L8665" t="s">
        <v>118</v>
      </c>
      <c r="N8665" t="s">
        <v>119</v>
      </c>
    </row>
    <row r="8666" spans="1:14" x14ac:dyDescent="0.25">
      <c r="A8666" t="s">
        <v>120</v>
      </c>
      <c r="B8666" t="s">
        <v>121</v>
      </c>
      <c r="C8666" t="s">
        <v>56</v>
      </c>
      <c r="D8666" t="s">
        <v>21</v>
      </c>
      <c r="E8666">
        <v>99354</v>
      </c>
      <c r="F8666" t="s">
        <v>22</v>
      </c>
      <c r="G8666" t="s">
        <v>22</v>
      </c>
      <c r="H8666" t="s">
        <v>116</v>
      </c>
      <c r="I8666" t="s">
        <v>117</v>
      </c>
      <c r="J8666" s="1">
        <v>43640</v>
      </c>
      <c r="K8666" s="1">
        <v>43671</v>
      </c>
      <c r="L8666" t="s">
        <v>118</v>
      </c>
      <c r="N8666" t="s">
        <v>119</v>
      </c>
    </row>
    <row r="8667" spans="1:14" x14ac:dyDescent="0.25">
      <c r="A8667" t="s">
        <v>1355</v>
      </c>
      <c r="B8667" t="s">
        <v>1356</v>
      </c>
      <c r="C8667" t="s">
        <v>1357</v>
      </c>
      <c r="D8667" t="s">
        <v>21</v>
      </c>
      <c r="E8667">
        <v>99115</v>
      </c>
      <c r="F8667" t="s">
        <v>22</v>
      </c>
      <c r="G8667" t="s">
        <v>22</v>
      </c>
      <c r="H8667" t="s">
        <v>104</v>
      </c>
      <c r="I8667" t="s">
        <v>105</v>
      </c>
      <c r="J8667" s="1">
        <v>43640</v>
      </c>
      <c r="K8667" s="1">
        <v>43671</v>
      </c>
      <c r="L8667" t="s">
        <v>118</v>
      </c>
      <c r="N8667" t="s">
        <v>119</v>
      </c>
    </row>
    <row r="8668" spans="1:14" x14ac:dyDescent="0.25">
      <c r="A8668" t="s">
        <v>1358</v>
      </c>
      <c r="B8668" t="s">
        <v>1359</v>
      </c>
      <c r="C8668" t="s">
        <v>443</v>
      </c>
      <c r="D8668" t="s">
        <v>21</v>
      </c>
      <c r="E8668">
        <v>98058</v>
      </c>
      <c r="F8668" t="s">
        <v>22</v>
      </c>
      <c r="G8668" t="s">
        <v>22</v>
      </c>
      <c r="H8668" t="s">
        <v>116</v>
      </c>
      <c r="I8668" t="s">
        <v>212</v>
      </c>
      <c r="J8668" s="1">
        <v>43643</v>
      </c>
      <c r="K8668" s="1">
        <v>43671</v>
      </c>
      <c r="L8668" t="s">
        <v>118</v>
      </c>
      <c r="N8668" t="s">
        <v>119</v>
      </c>
    </row>
    <row r="8669" spans="1:14" x14ac:dyDescent="0.25">
      <c r="A8669" t="s">
        <v>1360</v>
      </c>
      <c r="B8669" t="s">
        <v>1361</v>
      </c>
      <c r="C8669" t="s">
        <v>236</v>
      </c>
      <c r="D8669" t="s">
        <v>21</v>
      </c>
      <c r="E8669">
        <v>98408</v>
      </c>
      <c r="F8669" t="s">
        <v>22</v>
      </c>
      <c r="G8669" t="s">
        <v>22</v>
      </c>
      <c r="H8669" t="s">
        <v>116</v>
      </c>
      <c r="I8669" t="s">
        <v>117</v>
      </c>
      <c r="J8669" s="1">
        <v>43579</v>
      </c>
      <c r="K8669" s="1">
        <v>43671</v>
      </c>
      <c r="L8669" t="s">
        <v>118</v>
      </c>
      <c r="N8669" t="s">
        <v>119</v>
      </c>
    </row>
    <row r="8670" spans="1:14" x14ac:dyDescent="0.25">
      <c r="A8670" t="s">
        <v>1369</v>
      </c>
      <c r="B8670" t="s">
        <v>1370</v>
      </c>
      <c r="C8670" t="s">
        <v>454</v>
      </c>
      <c r="D8670" t="s">
        <v>21</v>
      </c>
      <c r="E8670">
        <v>98008</v>
      </c>
      <c r="F8670" t="s">
        <v>22</v>
      </c>
      <c r="G8670" t="s">
        <v>22</v>
      </c>
      <c r="H8670" t="s">
        <v>116</v>
      </c>
      <c r="I8670" t="s">
        <v>117</v>
      </c>
      <c r="J8670" s="1">
        <v>43640</v>
      </c>
      <c r="K8670" s="1">
        <v>43671</v>
      </c>
      <c r="L8670" t="s">
        <v>118</v>
      </c>
      <c r="N8670" t="s">
        <v>119</v>
      </c>
    </row>
    <row r="8671" spans="1:14" x14ac:dyDescent="0.25">
      <c r="A8671" t="s">
        <v>1371</v>
      </c>
      <c r="B8671" t="s">
        <v>1372</v>
      </c>
      <c r="C8671" t="s">
        <v>619</v>
      </c>
      <c r="D8671" t="s">
        <v>21</v>
      </c>
      <c r="E8671">
        <v>98072</v>
      </c>
      <c r="F8671" t="s">
        <v>22</v>
      </c>
      <c r="G8671" t="s">
        <v>22</v>
      </c>
      <c r="H8671" t="s">
        <v>57</v>
      </c>
      <c r="I8671" t="s">
        <v>58</v>
      </c>
      <c r="J8671" s="1">
        <v>43579</v>
      </c>
      <c r="K8671" s="1">
        <v>43671</v>
      </c>
      <c r="L8671" t="s">
        <v>118</v>
      </c>
      <c r="N8671" t="s">
        <v>119</v>
      </c>
    </row>
    <row r="8672" spans="1:14" x14ac:dyDescent="0.25">
      <c r="A8672" t="s">
        <v>1377</v>
      </c>
      <c r="B8672" t="s">
        <v>1378</v>
      </c>
      <c r="C8672" t="s">
        <v>296</v>
      </c>
      <c r="D8672" t="s">
        <v>21</v>
      </c>
      <c r="E8672">
        <v>98366</v>
      </c>
      <c r="F8672" t="s">
        <v>22</v>
      </c>
      <c r="G8672" t="s">
        <v>22</v>
      </c>
      <c r="H8672" t="s">
        <v>57</v>
      </c>
      <c r="I8672" t="s">
        <v>203</v>
      </c>
      <c r="J8672" t="s">
        <v>59</v>
      </c>
      <c r="K8672" s="1">
        <v>43670</v>
      </c>
      <c r="L8672" t="s">
        <v>60</v>
      </c>
      <c r="M8672" t="str">
        <f>HYPERLINK("https://www.regulations.gov/docket?D=FDA-2019-H-3483")</f>
        <v>https://www.regulations.gov/docket?D=FDA-2019-H-3483</v>
      </c>
      <c r="N8672" t="s">
        <v>59</v>
      </c>
    </row>
    <row r="8673" spans="1:14" x14ac:dyDescent="0.25">
      <c r="A8673" t="s">
        <v>332</v>
      </c>
      <c r="B8673" t="s">
        <v>333</v>
      </c>
      <c r="C8673" t="s">
        <v>108</v>
      </c>
      <c r="D8673" t="s">
        <v>21</v>
      </c>
      <c r="E8673">
        <v>98208</v>
      </c>
      <c r="F8673" t="s">
        <v>22</v>
      </c>
      <c r="G8673" t="s">
        <v>22</v>
      </c>
      <c r="H8673" t="s">
        <v>57</v>
      </c>
      <c r="I8673" t="s">
        <v>620</v>
      </c>
      <c r="J8673" t="s">
        <v>59</v>
      </c>
      <c r="K8673" s="1">
        <v>43670</v>
      </c>
      <c r="L8673" t="s">
        <v>60</v>
      </c>
      <c r="M8673" t="str">
        <f>HYPERLINK("https://www.regulations.gov/docket?D=FDA-2019-H-3487")</f>
        <v>https://www.regulations.gov/docket?D=FDA-2019-H-3487</v>
      </c>
      <c r="N8673" t="s">
        <v>59</v>
      </c>
    </row>
    <row r="8674" spans="1:14" x14ac:dyDescent="0.25">
      <c r="A8674" t="s">
        <v>1275</v>
      </c>
      <c r="B8674" t="s">
        <v>1406</v>
      </c>
      <c r="C8674" t="s">
        <v>236</v>
      </c>
      <c r="D8674" t="s">
        <v>21</v>
      </c>
      <c r="E8674">
        <v>98467</v>
      </c>
      <c r="F8674" t="s">
        <v>22</v>
      </c>
      <c r="G8674" t="s">
        <v>22</v>
      </c>
      <c r="H8674" t="s">
        <v>57</v>
      </c>
      <c r="I8674" t="s">
        <v>58</v>
      </c>
      <c r="J8674" t="s">
        <v>59</v>
      </c>
      <c r="K8674" s="1">
        <v>43669</v>
      </c>
      <c r="L8674" t="s">
        <v>60</v>
      </c>
      <c r="M8674" t="str">
        <f>HYPERLINK("https://www.regulations.gov/docket?D=FDA-2019-H-3497")</f>
        <v>https://www.regulations.gov/docket?D=FDA-2019-H-3497</v>
      </c>
      <c r="N8674" t="s">
        <v>59</v>
      </c>
    </row>
    <row r="8675" spans="1:14" x14ac:dyDescent="0.25">
      <c r="A8675" t="s">
        <v>244</v>
      </c>
      <c r="B8675" t="s">
        <v>320</v>
      </c>
      <c r="C8675" t="s">
        <v>224</v>
      </c>
      <c r="D8675" t="s">
        <v>21</v>
      </c>
      <c r="E8675">
        <v>98155</v>
      </c>
      <c r="F8675" t="s">
        <v>22</v>
      </c>
      <c r="G8675" t="s">
        <v>22</v>
      </c>
      <c r="H8675" t="s">
        <v>57</v>
      </c>
      <c r="I8675" t="s">
        <v>58</v>
      </c>
      <c r="J8675" t="s">
        <v>59</v>
      </c>
      <c r="K8675" s="1">
        <v>43668</v>
      </c>
      <c r="L8675" t="s">
        <v>60</v>
      </c>
      <c r="M8675" t="str">
        <f>HYPERLINK("https://www.regulations.gov/docket?D=FDA-2019-H-3471")</f>
        <v>https://www.regulations.gov/docket?D=FDA-2019-H-3471</v>
      </c>
      <c r="N8675" t="s">
        <v>59</v>
      </c>
    </row>
    <row r="8676" spans="1:14" x14ac:dyDescent="0.25">
      <c r="A8676" t="s">
        <v>242</v>
      </c>
      <c r="B8676" t="s">
        <v>1450</v>
      </c>
      <c r="C8676" t="s">
        <v>266</v>
      </c>
      <c r="D8676" t="s">
        <v>21</v>
      </c>
      <c r="E8676">
        <v>98002</v>
      </c>
      <c r="F8676" t="s">
        <v>22</v>
      </c>
      <c r="G8676" t="s">
        <v>22</v>
      </c>
      <c r="H8676" t="s">
        <v>57</v>
      </c>
      <c r="I8676" t="s">
        <v>58</v>
      </c>
      <c r="J8676" t="s">
        <v>59</v>
      </c>
      <c r="K8676" s="1">
        <v>43668</v>
      </c>
      <c r="L8676" t="s">
        <v>60</v>
      </c>
      <c r="M8676" t="str">
        <f>HYPERLINK("https://www.regulations.gov/docket?D=FDA-2019-H-3462")</f>
        <v>https://www.regulations.gov/docket?D=FDA-2019-H-3462</v>
      </c>
      <c r="N8676" t="s">
        <v>59</v>
      </c>
    </row>
    <row r="8677" spans="1:14" x14ac:dyDescent="0.25">
      <c r="A8677" t="s">
        <v>1483</v>
      </c>
      <c r="B8677" t="s">
        <v>1484</v>
      </c>
      <c r="C8677" t="s">
        <v>266</v>
      </c>
      <c r="D8677" t="s">
        <v>21</v>
      </c>
      <c r="E8677">
        <v>98002</v>
      </c>
      <c r="F8677" t="s">
        <v>22</v>
      </c>
      <c r="G8677" t="s">
        <v>22</v>
      </c>
      <c r="H8677" t="s">
        <v>57</v>
      </c>
      <c r="I8677" t="s">
        <v>58</v>
      </c>
      <c r="J8677" t="s">
        <v>59</v>
      </c>
      <c r="K8677" s="1">
        <v>43665</v>
      </c>
      <c r="L8677" t="s">
        <v>60</v>
      </c>
      <c r="M8677" t="str">
        <f>HYPERLINK("https://www.regulations.gov/docket?D=FDA-2019-H-3457")</f>
        <v>https://www.regulations.gov/docket?D=FDA-2019-H-3457</v>
      </c>
      <c r="N8677" t="s">
        <v>59</v>
      </c>
    </row>
    <row r="8678" spans="1:14" x14ac:dyDescent="0.25">
      <c r="A8678" t="s">
        <v>1509</v>
      </c>
      <c r="B8678" t="s">
        <v>1510</v>
      </c>
      <c r="C8678" t="s">
        <v>454</v>
      </c>
      <c r="D8678" t="s">
        <v>21</v>
      </c>
      <c r="E8678">
        <v>98007</v>
      </c>
      <c r="F8678" t="s">
        <v>22</v>
      </c>
      <c r="G8678" t="s">
        <v>22</v>
      </c>
      <c r="H8678" t="s">
        <v>116</v>
      </c>
      <c r="I8678" t="s">
        <v>117</v>
      </c>
      <c r="J8678" s="1">
        <v>43636</v>
      </c>
      <c r="K8678" s="1">
        <v>43664</v>
      </c>
      <c r="L8678" t="s">
        <v>118</v>
      </c>
      <c r="N8678" t="s">
        <v>119</v>
      </c>
    </row>
    <row r="8679" spans="1:14" x14ac:dyDescent="0.25">
      <c r="A8679" t="s">
        <v>1512</v>
      </c>
      <c r="B8679" t="s">
        <v>1513</v>
      </c>
      <c r="C8679" t="s">
        <v>454</v>
      </c>
      <c r="D8679" t="s">
        <v>21</v>
      </c>
      <c r="E8679">
        <v>98006</v>
      </c>
      <c r="F8679" t="s">
        <v>22</v>
      </c>
      <c r="G8679" t="s">
        <v>22</v>
      </c>
      <c r="H8679" t="s">
        <v>57</v>
      </c>
      <c r="I8679" t="s">
        <v>58</v>
      </c>
      <c r="J8679" s="1">
        <v>43629</v>
      </c>
      <c r="K8679" s="1">
        <v>43664</v>
      </c>
      <c r="L8679" t="s">
        <v>118</v>
      </c>
      <c r="N8679" t="s">
        <v>119</v>
      </c>
    </row>
    <row r="8680" spans="1:14" x14ac:dyDescent="0.25">
      <c r="A8680" t="s">
        <v>939</v>
      </c>
      <c r="B8680" t="s">
        <v>940</v>
      </c>
      <c r="C8680" t="s">
        <v>941</v>
      </c>
      <c r="D8680" t="s">
        <v>21</v>
      </c>
      <c r="E8680">
        <v>99123</v>
      </c>
      <c r="F8680" t="s">
        <v>22</v>
      </c>
      <c r="G8680" t="s">
        <v>22</v>
      </c>
      <c r="H8680" t="s">
        <v>104</v>
      </c>
      <c r="I8680" t="s">
        <v>105</v>
      </c>
      <c r="J8680" s="1">
        <v>43636</v>
      </c>
      <c r="K8680" s="1">
        <v>43664</v>
      </c>
      <c r="L8680" t="s">
        <v>118</v>
      </c>
      <c r="N8680" t="s">
        <v>119</v>
      </c>
    </row>
    <row r="8681" spans="1:14" x14ac:dyDescent="0.25">
      <c r="A8681" t="s">
        <v>157</v>
      </c>
      <c r="B8681" t="s">
        <v>158</v>
      </c>
      <c r="C8681" t="s">
        <v>159</v>
      </c>
      <c r="D8681" t="s">
        <v>21</v>
      </c>
      <c r="E8681">
        <v>99121</v>
      </c>
      <c r="F8681" t="s">
        <v>22</v>
      </c>
      <c r="G8681" t="s">
        <v>22</v>
      </c>
      <c r="H8681" t="s">
        <v>104</v>
      </c>
      <c r="I8681" t="s">
        <v>105</v>
      </c>
      <c r="J8681" s="1">
        <v>43635</v>
      </c>
      <c r="K8681" s="1">
        <v>43664</v>
      </c>
      <c r="L8681" t="s">
        <v>118</v>
      </c>
      <c r="N8681" t="s">
        <v>119</v>
      </c>
    </row>
    <row r="8682" spans="1:14" x14ac:dyDescent="0.25">
      <c r="A8682" t="s">
        <v>1536</v>
      </c>
      <c r="B8682" t="s">
        <v>1537</v>
      </c>
      <c r="C8682" t="s">
        <v>309</v>
      </c>
      <c r="D8682" t="s">
        <v>21</v>
      </c>
      <c r="E8682">
        <v>98020</v>
      </c>
      <c r="F8682" t="s">
        <v>22</v>
      </c>
      <c r="G8682" t="s">
        <v>22</v>
      </c>
      <c r="H8682" t="s">
        <v>57</v>
      </c>
      <c r="I8682" t="s">
        <v>58</v>
      </c>
      <c r="J8682" s="1">
        <v>43628</v>
      </c>
      <c r="K8682" s="1">
        <v>43664</v>
      </c>
      <c r="L8682" t="s">
        <v>118</v>
      </c>
      <c r="N8682" t="s">
        <v>119</v>
      </c>
    </row>
    <row r="8683" spans="1:14" x14ac:dyDescent="0.25">
      <c r="A8683" t="s">
        <v>1538</v>
      </c>
      <c r="B8683" t="s">
        <v>1539</v>
      </c>
      <c r="C8683" t="s">
        <v>20</v>
      </c>
      <c r="D8683" t="s">
        <v>21</v>
      </c>
      <c r="E8683">
        <v>98133</v>
      </c>
      <c r="F8683" t="s">
        <v>22</v>
      </c>
      <c r="G8683" t="s">
        <v>22</v>
      </c>
      <c r="H8683" t="s">
        <v>57</v>
      </c>
      <c r="I8683" t="s">
        <v>212</v>
      </c>
      <c r="J8683" s="1">
        <v>43626</v>
      </c>
      <c r="K8683" s="1">
        <v>43664</v>
      </c>
      <c r="L8683" t="s">
        <v>118</v>
      </c>
      <c r="N8683" t="s">
        <v>119</v>
      </c>
    </row>
    <row r="8684" spans="1:14" x14ac:dyDescent="0.25">
      <c r="A8684" t="s">
        <v>1540</v>
      </c>
      <c r="B8684" t="s">
        <v>1541</v>
      </c>
      <c r="C8684" t="s">
        <v>1542</v>
      </c>
      <c r="D8684" t="s">
        <v>21</v>
      </c>
      <c r="E8684">
        <v>98343</v>
      </c>
      <c r="F8684" t="s">
        <v>22</v>
      </c>
      <c r="G8684" t="s">
        <v>22</v>
      </c>
      <c r="H8684" t="s">
        <v>116</v>
      </c>
      <c r="I8684" t="s">
        <v>117</v>
      </c>
      <c r="J8684" s="1">
        <v>43631</v>
      </c>
      <c r="K8684" s="1">
        <v>43664</v>
      </c>
      <c r="L8684" t="s">
        <v>118</v>
      </c>
      <c r="N8684" t="s">
        <v>119</v>
      </c>
    </row>
    <row r="8685" spans="1:14" x14ac:dyDescent="0.25">
      <c r="A8685" t="s">
        <v>1549</v>
      </c>
      <c r="B8685" t="s">
        <v>1550</v>
      </c>
      <c r="C8685" t="s">
        <v>1551</v>
      </c>
      <c r="D8685" t="s">
        <v>21</v>
      </c>
      <c r="E8685">
        <v>99181</v>
      </c>
      <c r="F8685" t="s">
        <v>22</v>
      </c>
      <c r="G8685" t="s">
        <v>22</v>
      </c>
      <c r="H8685" t="s">
        <v>57</v>
      </c>
      <c r="I8685" t="s">
        <v>212</v>
      </c>
      <c r="J8685" s="1">
        <v>43635</v>
      </c>
      <c r="K8685" s="1">
        <v>43664</v>
      </c>
      <c r="L8685" t="s">
        <v>118</v>
      </c>
      <c r="N8685" t="s">
        <v>119</v>
      </c>
    </row>
    <row r="8686" spans="1:14" x14ac:dyDescent="0.25">
      <c r="A8686" t="s">
        <v>1561</v>
      </c>
      <c r="B8686" t="s">
        <v>1562</v>
      </c>
      <c r="C8686" t="s">
        <v>1563</v>
      </c>
      <c r="D8686" t="s">
        <v>21</v>
      </c>
      <c r="E8686">
        <v>98010</v>
      </c>
      <c r="F8686" t="s">
        <v>22</v>
      </c>
      <c r="G8686" t="s">
        <v>22</v>
      </c>
      <c r="H8686" t="s">
        <v>104</v>
      </c>
      <c r="I8686" t="s">
        <v>148</v>
      </c>
      <c r="J8686" t="s">
        <v>59</v>
      </c>
      <c r="K8686" s="1">
        <v>43663</v>
      </c>
      <c r="L8686" t="s">
        <v>60</v>
      </c>
      <c r="M8686" t="str">
        <f>HYPERLINK("https://www.regulations.gov/docket?D=FDA-2019-H-3412")</f>
        <v>https://www.regulations.gov/docket?D=FDA-2019-H-3412</v>
      </c>
      <c r="N8686" t="s">
        <v>59</v>
      </c>
    </row>
    <row r="8687" spans="1:14" x14ac:dyDescent="0.25">
      <c r="A8687" t="s">
        <v>1568</v>
      </c>
      <c r="B8687" t="s">
        <v>1569</v>
      </c>
      <c r="C8687" t="s">
        <v>246</v>
      </c>
      <c r="D8687" t="s">
        <v>21</v>
      </c>
      <c r="E8687">
        <v>98310</v>
      </c>
      <c r="F8687" t="s">
        <v>22</v>
      </c>
      <c r="G8687" t="s">
        <v>22</v>
      </c>
      <c r="H8687" t="s">
        <v>104</v>
      </c>
      <c r="I8687" t="s">
        <v>148</v>
      </c>
      <c r="J8687" t="s">
        <v>59</v>
      </c>
      <c r="K8687" s="1">
        <v>43663</v>
      </c>
      <c r="L8687" t="s">
        <v>60</v>
      </c>
      <c r="M8687" t="str">
        <f>HYPERLINK("https://www.regulations.gov/docket?D=FDA-2019-H-3411")</f>
        <v>https://www.regulations.gov/docket?D=FDA-2019-H-3411</v>
      </c>
      <c r="N8687" t="s">
        <v>59</v>
      </c>
    </row>
    <row r="8688" spans="1:14" x14ac:dyDescent="0.25">
      <c r="A8688" t="s">
        <v>352</v>
      </c>
      <c r="B8688" t="s">
        <v>1674</v>
      </c>
      <c r="C8688" t="s">
        <v>1675</v>
      </c>
      <c r="D8688" t="s">
        <v>21</v>
      </c>
      <c r="E8688">
        <v>98339</v>
      </c>
      <c r="F8688" t="s">
        <v>22</v>
      </c>
      <c r="G8688" t="s">
        <v>22</v>
      </c>
      <c r="H8688" t="s">
        <v>116</v>
      </c>
      <c r="I8688" t="s">
        <v>117</v>
      </c>
      <c r="J8688" t="s">
        <v>59</v>
      </c>
      <c r="K8688" s="1">
        <v>43658</v>
      </c>
      <c r="L8688" t="s">
        <v>60</v>
      </c>
      <c r="M8688" t="str">
        <f>HYPERLINK("https://www.regulations.gov/docket?D=FDA-2019-H-3329")</f>
        <v>https://www.regulations.gov/docket?D=FDA-2019-H-3329</v>
      </c>
      <c r="N8688" t="s">
        <v>59</v>
      </c>
    </row>
    <row r="8689" spans="1:14" x14ac:dyDescent="0.25">
      <c r="A8689" t="s">
        <v>1678</v>
      </c>
      <c r="B8689" t="s">
        <v>1679</v>
      </c>
      <c r="C8689" t="s">
        <v>20</v>
      </c>
      <c r="D8689" t="s">
        <v>21</v>
      </c>
      <c r="E8689">
        <v>98199</v>
      </c>
      <c r="F8689" t="s">
        <v>22</v>
      </c>
      <c r="G8689" t="s">
        <v>22</v>
      </c>
      <c r="H8689" t="s">
        <v>104</v>
      </c>
      <c r="I8689" t="s">
        <v>105</v>
      </c>
      <c r="J8689" t="s">
        <v>59</v>
      </c>
      <c r="K8689" s="1">
        <v>43658</v>
      </c>
      <c r="L8689" t="s">
        <v>60</v>
      </c>
      <c r="M8689" t="str">
        <f>HYPERLINK("https://www.regulations.gov/docket?D=FDA-2019-H-3320")</f>
        <v>https://www.regulations.gov/docket?D=FDA-2019-H-3320</v>
      </c>
      <c r="N8689" t="s">
        <v>59</v>
      </c>
    </row>
    <row r="8690" spans="1:14" x14ac:dyDescent="0.25">
      <c r="A8690" t="s">
        <v>1689</v>
      </c>
      <c r="B8690" t="s">
        <v>1690</v>
      </c>
      <c r="C8690" t="s">
        <v>1691</v>
      </c>
      <c r="D8690" t="s">
        <v>21</v>
      </c>
      <c r="E8690">
        <v>98368</v>
      </c>
      <c r="F8690" t="s">
        <v>22</v>
      </c>
      <c r="G8690" t="s">
        <v>22</v>
      </c>
      <c r="H8690" t="s">
        <v>104</v>
      </c>
      <c r="I8690" t="s">
        <v>148</v>
      </c>
      <c r="J8690" t="s">
        <v>59</v>
      </c>
      <c r="K8690" s="1">
        <v>43658</v>
      </c>
      <c r="L8690" t="s">
        <v>60</v>
      </c>
      <c r="M8690" t="str">
        <f>HYPERLINK("https://www.regulations.gov/docket?D=FDA-2019-H-3333")</f>
        <v>https://www.regulations.gov/docket?D=FDA-2019-H-3333</v>
      </c>
      <c r="N8690" t="s">
        <v>59</v>
      </c>
    </row>
    <row r="8691" spans="1:14" x14ac:dyDescent="0.25">
      <c r="A8691" t="s">
        <v>1697</v>
      </c>
      <c r="B8691" t="s">
        <v>1698</v>
      </c>
      <c r="C8691" t="s">
        <v>492</v>
      </c>
      <c r="D8691" t="s">
        <v>21</v>
      </c>
      <c r="E8691">
        <v>98516</v>
      </c>
      <c r="F8691" t="s">
        <v>22</v>
      </c>
      <c r="G8691" t="s">
        <v>22</v>
      </c>
      <c r="H8691" t="s">
        <v>104</v>
      </c>
      <c r="I8691" t="s">
        <v>148</v>
      </c>
      <c r="J8691" s="1">
        <v>43621</v>
      </c>
      <c r="K8691" s="1">
        <v>43657</v>
      </c>
      <c r="L8691" t="s">
        <v>118</v>
      </c>
      <c r="N8691" t="s">
        <v>119</v>
      </c>
    </row>
    <row r="8692" spans="1:14" x14ac:dyDescent="0.25">
      <c r="A8692" t="s">
        <v>305</v>
      </c>
      <c r="B8692" t="s">
        <v>1699</v>
      </c>
      <c r="C8692" t="s">
        <v>224</v>
      </c>
      <c r="D8692" t="s">
        <v>21</v>
      </c>
      <c r="E8692">
        <v>98133</v>
      </c>
      <c r="F8692" t="s">
        <v>22</v>
      </c>
      <c r="G8692" t="s">
        <v>22</v>
      </c>
      <c r="H8692" t="s">
        <v>57</v>
      </c>
      <c r="I8692" t="s">
        <v>620</v>
      </c>
      <c r="J8692" s="1">
        <v>43616</v>
      </c>
      <c r="K8692" s="1">
        <v>43657</v>
      </c>
      <c r="L8692" t="s">
        <v>118</v>
      </c>
      <c r="N8692" t="s">
        <v>119</v>
      </c>
    </row>
    <row r="8693" spans="1:14" x14ac:dyDescent="0.25">
      <c r="A8693" t="s">
        <v>1702</v>
      </c>
      <c r="B8693" t="s">
        <v>308</v>
      </c>
      <c r="C8693" t="s">
        <v>309</v>
      </c>
      <c r="D8693" t="s">
        <v>21</v>
      </c>
      <c r="E8693">
        <v>98026</v>
      </c>
      <c r="F8693" t="s">
        <v>22</v>
      </c>
      <c r="G8693" t="s">
        <v>22</v>
      </c>
      <c r="H8693" t="s">
        <v>57</v>
      </c>
      <c r="I8693" t="s">
        <v>212</v>
      </c>
      <c r="J8693" s="1">
        <v>43626</v>
      </c>
      <c r="K8693" s="1">
        <v>43657</v>
      </c>
      <c r="L8693" t="s">
        <v>118</v>
      </c>
      <c r="N8693" t="s">
        <v>119</v>
      </c>
    </row>
    <row r="8694" spans="1:14" x14ac:dyDescent="0.25">
      <c r="A8694" t="s">
        <v>1705</v>
      </c>
      <c r="B8694" t="s">
        <v>1706</v>
      </c>
      <c r="C8694" t="s">
        <v>20</v>
      </c>
      <c r="D8694" t="s">
        <v>21</v>
      </c>
      <c r="E8694">
        <v>98155</v>
      </c>
      <c r="F8694" t="s">
        <v>22</v>
      </c>
      <c r="G8694" t="s">
        <v>22</v>
      </c>
      <c r="H8694" t="s">
        <v>57</v>
      </c>
      <c r="I8694" t="s">
        <v>203</v>
      </c>
      <c r="J8694" s="1">
        <v>43626</v>
      </c>
      <c r="K8694" s="1">
        <v>43657</v>
      </c>
      <c r="L8694" t="s">
        <v>118</v>
      </c>
      <c r="N8694" t="s">
        <v>119</v>
      </c>
    </row>
    <row r="8695" spans="1:14" x14ac:dyDescent="0.25">
      <c r="A8695" t="s">
        <v>111</v>
      </c>
      <c r="B8695" t="s">
        <v>1707</v>
      </c>
      <c r="C8695" t="s">
        <v>224</v>
      </c>
      <c r="D8695" t="s">
        <v>21</v>
      </c>
      <c r="E8695">
        <v>98133</v>
      </c>
      <c r="F8695" t="s">
        <v>22</v>
      </c>
      <c r="G8695" t="s">
        <v>22</v>
      </c>
      <c r="H8695" t="s">
        <v>57</v>
      </c>
      <c r="I8695" t="s">
        <v>620</v>
      </c>
      <c r="J8695" s="1">
        <v>43616</v>
      </c>
      <c r="K8695" s="1">
        <v>43657</v>
      </c>
      <c r="L8695" t="s">
        <v>118</v>
      </c>
      <c r="N8695" t="s">
        <v>119</v>
      </c>
    </row>
    <row r="8696" spans="1:14" x14ac:dyDescent="0.25">
      <c r="A8696">
        <v>76</v>
      </c>
      <c r="B8696" t="s">
        <v>1708</v>
      </c>
      <c r="C8696" t="s">
        <v>470</v>
      </c>
      <c r="D8696" t="s">
        <v>21</v>
      </c>
      <c r="E8696">
        <v>98168</v>
      </c>
      <c r="F8696" t="s">
        <v>22</v>
      </c>
      <c r="G8696" t="s">
        <v>22</v>
      </c>
      <c r="H8696" t="s">
        <v>57</v>
      </c>
      <c r="I8696" t="s">
        <v>58</v>
      </c>
      <c r="J8696" s="1">
        <v>43619</v>
      </c>
      <c r="K8696" s="1">
        <v>43657</v>
      </c>
      <c r="L8696" t="s">
        <v>118</v>
      </c>
      <c r="N8696" t="s">
        <v>119</v>
      </c>
    </row>
    <row r="8697" spans="1:14" x14ac:dyDescent="0.25">
      <c r="A8697" t="s">
        <v>1715</v>
      </c>
      <c r="B8697" t="s">
        <v>1716</v>
      </c>
      <c r="C8697" t="s">
        <v>339</v>
      </c>
      <c r="D8697" t="s">
        <v>21</v>
      </c>
      <c r="E8697">
        <v>98848</v>
      </c>
      <c r="F8697" t="s">
        <v>22</v>
      </c>
      <c r="G8697" t="s">
        <v>22</v>
      </c>
      <c r="H8697" t="s">
        <v>104</v>
      </c>
      <c r="I8697" t="s">
        <v>105</v>
      </c>
      <c r="J8697" s="1">
        <v>43616</v>
      </c>
      <c r="K8697" s="1">
        <v>43657</v>
      </c>
      <c r="L8697" t="s">
        <v>118</v>
      </c>
      <c r="N8697" t="s">
        <v>119</v>
      </c>
    </row>
    <row r="8698" spans="1:14" x14ac:dyDescent="0.25">
      <c r="A8698" t="s">
        <v>222</v>
      </c>
      <c r="B8698" t="s">
        <v>1717</v>
      </c>
      <c r="C8698" t="s">
        <v>224</v>
      </c>
      <c r="D8698" t="s">
        <v>21</v>
      </c>
      <c r="E8698">
        <v>98133</v>
      </c>
      <c r="F8698" t="s">
        <v>22</v>
      </c>
      <c r="G8698" t="s">
        <v>22</v>
      </c>
      <c r="H8698" t="s">
        <v>57</v>
      </c>
      <c r="I8698" t="s">
        <v>212</v>
      </c>
      <c r="J8698" s="1">
        <v>43616</v>
      </c>
      <c r="K8698" s="1">
        <v>43657</v>
      </c>
      <c r="L8698" t="s">
        <v>118</v>
      </c>
      <c r="N8698" t="s">
        <v>119</v>
      </c>
    </row>
    <row r="8699" spans="1:14" x14ac:dyDescent="0.25">
      <c r="A8699" t="s">
        <v>1718</v>
      </c>
      <c r="B8699" t="s">
        <v>1719</v>
      </c>
      <c r="C8699" t="s">
        <v>20</v>
      </c>
      <c r="D8699" t="s">
        <v>21</v>
      </c>
      <c r="E8699">
        <v>98108</v>
      </c>
      <c r="F8699" t="s">
        <v>22</v>
      </c>
      <c r="G8699" t="s">
        <v>22</v>
      </c>
      <c r="H8699" t="s">
        <v>104</v>
      </c>
      <c r="I8699" t="s">
        <v>1720</v>
      </c>
      <c r="J8699" t="s">
        <v>59</v>
      </c>
      <c r="K8699" s="1">
        <v>43657</v>
      </c>
      <c r="L8699" t="s">
        <v>60</v>
      </c>
      <c r="M8699" t="str">
        <f>HYPERLINK("https://www.regulations.gov/docket?D=FDA-2019-H-3305")</f>
        <v>https://www.regulations.gov/docket?D=FDA-2019-H-3305</v>
      </c>
      <c r="N8699" t="s">
        <v>59</v>
      </c>
    </row>
    <row r="8700" spans="1:14" x14ac:dyDescent="0.25">
      <c r="A8700" t="s">
        <v>1723</v>
      </c>
      <c r="B8700" t="s">
        <v>1724</v>
      </c>
      <c r="C8700" t="s">
        <v>1725</v>
      </c>
      <c r="D8700" t="s">
        <v>21</v>
      </c>
      <c r="E8700">
        <v>98243</v>
      </c>
      <c r="F8700" t="s">
        <v>22</v>
      </c>
      <c r="G8700" t="s">
        <v>22</v>
      </c>
      <c r="H8700" t="s">
        <v>104</v>
      </c>
      <c r="I8700" t="s">
        <v>212</v>
      </c>
      <c r="J8700" s="1">
        <v>43618</v>
      </c>
      <c r="K8700" s="1">
        <v>43657</v>
      </c>
      <c r="L8700" t="s">
        <v>118</v>
      </c>
      <c r="N8700" t="s">
        <v>119</v>
      </c>
    </row>
    <row r="8701" spans="1:14" x14ac:dyDescent="0.25">
      <c r="A8701" t="s">
        <v>1728</v>
      </c>
      <c r="B8701" t="s">
        <v>1729</v>
      </c>
      <c r="C8701" t="s">
        <v>20</v>
      </c>
      <c r="D8701" t="s">
        <v>21</v>
      </c>
      <c r="E8701">
        <v>98105</v>
      </c>
      <c r="F8701" t="s">
        <v>22</v>
      </c>
      <c r="G8701" t="s">
        <v>22</v>
      </c>
      <c r="H8701" t="s">
        <v>104</v>
      </c>
      <c r="I8701" t="s">
        <v>105</v>
      </c>
      <c r="J8701" s="1">
        <v>43626</v>
      </c>
      <c r="K8701" s="1">
        <v>43657</v>
      </c>
      <c r="L8701" t="s">
        <v>118</v>
      </c>
      <c r="N8701" t="s">
        <v>119</v>
      </c>
    </row>
    <row r="8702" spans="1:14" x14ac:dyDescent="0.25">
      <c r="A8702" t="s">
        <v>329</v>
      </c>
      <c r="B8702" t="s">
        <v>330</v>
      </c>
      <c r="C8702" t="s">
        <v>331</v>
      </c>
      <c r="D8702" t="s">
        <v>21</v>
      </c>
      <c r="E8702">
        <v>98596</v>
      </c>
      <c r="F8702" t="s">
        <v>22</v>
      </c>
      <c r="G8702" t="s">
        <v>22</v>
      </c>
      <c r="H8702" t="s">
        <v>116</v>
      </c>
      <c r="I8702" t="s">
        <v>117</v>
      </c>
      <c r="J8702" t="s">
        <v>59</v>
      </c>
      <c r="K8702" s="1">
        <v>43657</v>
      </c>
      <c r="L8702" t="s">
        <v>60</v>
      </c>
      <c r="M8702" t="str">
        <f>HYPERLINK("https://www.regulations.gov/docket?D=FDA-2019-H-3285")</f>
        <v>https://www.regulations.gov/docket?D=FDA-2019-H-3285</v>
      </c>
      <c r="N8702" t="s">
        <v>59</v>
      </c>
    </row>
    <row r="8703" spans="1:14" x14ac:dyDescent="0.25">
      <c r="A8703" t="s">
        <v>1730</v>
      </c>
      <c r="B8703" t="s">
        <v>1731</v>
      </c>
      <c r="C8703" t="s">
        <v>1732</v>
      </c>
      <c r="D8703" t="s">
        <v>21</v>
      </c>
      <c r="E8703">
        <v>98271</v>
      </c>
      <c r="F8703" t="s">
        <v>22</v>
      </c>
      <c r="G8703" t="s">
        <v>22</v>
      </c>
      <c r="H8703" t="s">
        <v>57</v>
      </c>
      <c r="I8703" t="s">
        <v>58</v>
      </c>
      <c r="J8703" s="1">
        <v>43606</v>
      </c>
      <c r="K8703" s="1">
        <v>43657</v>
      </c>
      <c r="L8703" t="s">
        <v>118</v>
      </c>
      <c r="N8703" t="s">
        <v>119</v>
      </c>
    </row>
    <row r="8704" spans="1:14" x14ac:dyDescent="0.25">
      <c r="A8704" t="s">
        <v>1735</v>
      </c>
      <c r="B8704" t="s">
        <v>1736</v>
      </c>
      <c r="C8704" t="s">
        <v>224</v>
      </c>
      <c r="D8704" t="s">
        <v>21</v>
      </c>
      <c r="E8704">
        <v>98133</v>
      </c>
      <c r="F8704" t="s">
        <v>22</v>
      </c>
      <c r="G8704" t="s">
        <v>22</v>
      </c>
      <c r="H8704" t="s">
        <v>57</v>
      </c>
      <c r="I8704" t="s">
        <v>212</v>
      </c>
      <c r="J8704" s="1">
        <v>43616</v>
      </c>
      <c r="K8704" s="1">
        <v>43657</v>
      </c>
      <c r="L8704" t="s">
        <v>118</v>
      </c>
      <c r="N8704" t="s">
        <v>119</v>
      </c>
    </row>
    <row r="8705" spans="1:14" x14ac:dyDescent="0.25">
      <c r="A8705" t="s">
        <v>1739</v>
      </c>
      <c r="B8705" t="s">
        <v>1740</v>
      </c>
      <c r="C8705" t="s">
        <v>224</v>
      </c>
      <c r="D8705" t="s">
        <v>21</v>
      </c>
      <c r="E8705">
        <v>98133</v>
      </c>
      <c r="F8705" t="s">
        <v>22</v>
      </c>
      <c r="G8705" t="s">
        <v>22</v>
      </c>
      <c r="H8705" t="s">
        <v>57</v>
      </c>
      <c r="I8705" t="s">
        <v>212</v>
      </c>
      <c r="J8705" s="1">
        <v>43616</v>
      </c>
      <c r="K8705" s="1">
        <v>43657</v>
      </c>
      <c r="L8705" t="s">
        <v>118</v>
      </c>
      <c r="N8705" t="s">
        <v>119</v>
      </c>
    </row>
    <row r="8706" spans="1:14" x14ac:dyDescent="0.25">
      <c r="A8706" t="s">
        <v>1741</v>
      </c>
      <c r="B8706" t="s">
        <v>1742</v>
      </c>
      <c r="C8706" t="s">
        <v>293</v>
      </c>
      <c r="D8706" t="s">
        <v>21</v>
      </c>
      <c r="E8706">
        <v>98271</v>
      </c>
      <c r="F8706" t="s">
        <v>22</v>
      </c>
      <c r="G8706" t="s">
        <v>22</v>
      </c>
      <c r="H8706" t="s">
        <v>104</v>
      </c>
      <c r="I8706" t="s">
        <v>148</v>
      </c>
      <c r="J8706" s="1">
        <v>43606</v>
      </c>
      <c r="K8706" s="1">
        <v>43657</v>
      </c>
      <c r="L8706" t="s">
        <v>118</v>
      </c>
      <c r="N8706" t="s">
        <v>119</v>
      </c>
    </row>
    <row r="8707" spans="1:14" x14ac:dyDescent="0.25">
      <c r="A8707" t="s">
        <v>1743</v>
      </c>
      <c r="B8707" t="s">
        <v>1744</v>
      </c>
      <c r="C8707" t="s">
        <v>20</v>
      </c>
      <c r="D8707" t="s">
        <v>21</v>
      </c>
      <c r="E8707">
        <v>98122</v>
      </c>
      <c r="F8707" t="s">
        <v>22</v>
      </c>
      <c r="G8707" t="s">
        <v>22</v>
      </c>
      <c r="H8707" t="s">
        <v>116</v>
      </c>
      <c r="I8707" t="s">
        <v>117</v>
      </c>
      <c r="J8707" s="1">
        <v>43619</v>
      </c>
      <c r="K8707" s="1">
        <v>43657</v>
      </c>
      <c r="L8707" t="s">
        <v>118</v>
      </c>
      <c r="N8707" t="s">
        <v>119</v>
      </c>
    </row>
    <row r="8708" spans="1:14" x14ac:dyDescent="0.25">
      <c r="A8708" t="s">
        <v>1750</v>
      </c>
      <c r="B8708" t="s">
        <v>1751</v>
      </c>
      <c r="C8708" t="s">
        <v>1752</v>
      </c>
      <c r="D8708" t="s">
        <v>21</v>
      </c>
      <c r="E8708">
        <v>98245</v>
      </c>
      <c r="F8708" t="s">
        <v>22</v>
      </c>
      <c r="G8708" t="s">
        <v>22</v>
      </c>
      <c r="H8708" t="s">
        <v>57</v>
      </c>
      <c r="I8708" t="s">
        <v>203</v>
      </c>
      <c r="J8708" s="1">
        <v>43618</v>
      </c>
      <c r="K8708" s="1">
        <v>43657</v>
      </c>
      <c r="L8708" t="s">
        <v>118</v>
      </c>
      <c r="N8708" t="s">
        <v>119</v>
      </c>
    </row>
    <row r="8709" spans="1:14" x14ac:dyDescent="0.25">
      <c r="A8709" t="s">
        <v>46</v>
      </c>
      <c r="B8709" t="s">
        <v>47</v>
      </c>
      <c r="C8709" t="s">
        <v>48</v>
      </c>
      <c r="D8709" t="s">
        <v>21</v>
      </c>
      <c r="E8709">
        <v>98821</v>
      </c>
      <c r="F8709" t="s">
        <v>22</v>
      </c>
      <c r="G8709" t="s">
        <v>22</v>
      </c>
      <c r="H8709" t="s">
        <v>57</v>
      </c>
      <c r="I8709" t="s">
        <v>203</v>
      </c>
      <c r="J8709" t="s">
        <v>59</v>
      </c>
      <c r="K8709" s="1">
        <v>43656</v>
      </c>
      <c r="L8709" t="s">
        <v>60</v>
      </c>
      <c r="M8709" t="str">
        <f>HYPERLINK("https://www.regulations.gov/docket?D=FDA-2019-H-3252")</f>
        <v>https://www.regulations.gov/docket?D=FDA-2019-H-3252</v>
      </c>
      <c r="N8709" t="s">
        <v>59</v>
      </c>
    </row>
    <row r="8710" spans="1:14" x14ac:dyDescent="0.25">
      <c r="A8710" t="s">
        <v>51</v>
      </c>
      <c r="B8710" t="s">
        <v>52</v>
      </c>
      <c r="C8710" t="s">
        <v>53</v>
      </c>
      <c r="D8710" t="s">
        <v>21</v>
      </c>
      <c r="E8710">
        <v>98815</v>
      </c>
      <c r="F8710" t="s">
        <v>22</v>
      </c>
      <c r="G8710" t="s">
        <v>22</v>
      </c>
      <c r="H8710" t="s">
        <v>104</v>
      </c>
      <c r="I8710" t="s">
        <v>105</v>
      </c>
      <c r="J8710" t="s">
        <v>59</v>
      </c>
      <c r="K8710" s="1">
        <v>43655</v>
      </c>
      <c r="L8710" t="s">
        <v>60</v>
      </c>
      <c r="M8710" t="str">
        <f>HYPERLINK("https://www.regulations.gov/docket?D=FDA-2019-H-3262")</f>
        <v>https://www.regulations.gov/docket?D=FDA-2019-H-3262</v>
      </c>
      <c r="N8710" t="s">
        <v>59</v>
      </c>
    </row>
    <row r="8711" spans="1:14" x14ac:dyDescent="0.25">
      <c r="A8711" t="s">
        <v>1803</v>
      </c>
      <c r="B8711" t="s">
        <v>1804</v>
      </c>
      <c r="C8711" t="s">
        <v>20</v>
      </c>
      <c r="D8711" t="s">
        <v>21</v>
      </c>
      <c r="E8711">
        <v>98122</v>
      </c>
      <c r="F8711" t="s">
        <v>22</v>
      </c>
      <c r="G8711" t="s">
        <v>22</v>
      </c>
      <c r="H8711" t="s">
        <v>104</v>
      </c>
      <c r="I8711" t="s">
        <v>148</v>
      </c>
      <c r="J8711" t="s">
        <v>59</v>
      </c>
      <c r="K8711" s="1">
        <v>43654</v>
      </c>
      <c r="L8711" t="s">
        <v>60</v>
      </c>
      <c r="M8711" t="str">
        <f>HYPERLINK("https://www.regulations.gov/docket?D=FDA-2019-H-3211")</f>
        <v>https://www.regulations.gov/docket?D=FDA-2019-H-3211</v>
      </c>
      <c r="N8711" t="s">
        <v>59</v>
      </c>
    </row>
    <row r="8712" spans="1:14" x14ac:dyDescent="0.25">
      <c r="A8712" t="s">
        <v>210</v>
      </c>
      <c r="B8712" t="s">
        <v>1807</v>
      </c>
      <c r="C8712" t="s">
        <v>218</v>
      </c>
      <c r="D8712" t="s">
        <v>21</v>
      </c>
      <c r="E8712">
        <v>98391</v>
      </c>
      <c r="F8712" t="s">
        <v>22</v>
      </c>
      <c r="G8712" t="s">
        <v>22</v>
      </c>
      <c r="H8712" t="s">
        <v>57</v>
      </c>
      <c r="I8712" t="s">
        <v>58</v>
      </c>
      <c r="J8712" t="s">
        <v>59</v>
      </c>
      <c r="K8712" s="1">
        <v>43654</v>
      </c>
      <c r="L8712" t="s">
        <v>60</v>
      </c>
      <c r="M8712" t="str">
        <f>HYPERLINK("https://www.regulations.gov/docket?D=FDA-2019-H-3212")</f>
        <v>https://www.regulations.gov/docket?D=FDA-2019-H-3212</v>
      </c>
      <c r="N8712" t="s">
        <v>59</v>
      </c>
    </row>
    <row r="8713" spans="1:14" x14ac:dyDescent="0.25">
      <c r="A8713" t="s">
        <v>1812</v>
      </c>
      <c r="B8713" t="s">
        <v>1813</v>
      </c>
      <c r="C8713" t="s">
        <v>525</v>
      </c>
      <c r="D8713" t="s">
        <v>21</v>
      </c>
      <c r="E8713">
        <v>98258</v>
      </c>
      <c r="F8713" t="s">
        <v>22</v>
      </c>
      <c r="G8713" t="s">
        <v>22</v>
      </c>
      <c r="H8713" t="s">
        <v>57</v>
      </c>
      <c r="I8713" t="s">
        <v>1814</v>
      </c>
      <c r="J8713" s="1">
        <v>43607</v>
      </c>
      <c r="K8713" s="1">
        <v>43651</v>
      </c>
      <c r="L8713" t="s">
        <v>118</v>
      </c>
      <c r="N8713" t="s">
        <v>119</v>
      </c>
    </row>
    <row r="8714" spans="1:14" x14ac:dyDescent="0.25">
      <c r="A8714" t="s">
        <v>1815</v>
      </c>
      <c r="B8714" t="s">
        <v>1816</v>
      </c>
      <c r="C8714" t="s">
        <v>525</v>
      </c>
      <c r="D8714" t="s">
        <v>21</v>
      </c>
      <c r="E8714">
        <v>98258</v>
      </c>
      <c r="F8714" t="s">
        <v>22</v>
      </c>
      <c r="G8714" t="s">
        <v>22</v>
      </c>
      <c r="H8714" t="s">
        <v>57</v>
      </c>
      <c r="I8714" t="s">
        <v>620</v>
      </c>
      <c r="J8714" s="1">
        <v>43607</v>
      </c>
      <c r="K8714" s="1">
        <v>43651</v>
      </c>
      <c r="L8714" t="s">
        <v>118</v>
      </c>
      <c r="N8714" t="s">
        <v>119</v>
      </c>
    </row>
    <row r="8715" spans="1:14" x14ac:dyDescent="0.25">
      <c r="A8715" t="s">
        <v>1817</v>
      </c>
      <c r="B8715" t="s">
        <v>1818</v>
      </c>
      <c r="C8715" t="s">
        <v>261</v>
      </c>
      <c r="D8715" t="s">
        <v>21</v>
      </c>
      <c r="E8715">
        <v>99218</v>
      </c>
      <c r="F8715" t="s">
        <v>22</v>
      </c>
      <c r="G8715" t="s">
        <v>22</v>
      </c>
      <c r="H8715" t="s">
        <v>104</v>
      </c>
      <c r="I8715" t="s">
        <v>105</v>
      </c>
      <c r="J8715" s="1">
        <v>43614</v>
      </c>
      <c r="K8715" s="1">
        <v>43651</v>
      </c>
      <c r="L8715" t="s">
        <v>118</v>
      </c>
      <c r="N8715" t="s">
        <v>119</v>
      </c>
    </row>
    <row r="8716" spans="1:14" x14ac:dyDescent="0.25">
      <c r="A8716" t="s">
        <v>354</v>
      </c>
      <c r="B8716" t="s">
        <v>355</v>
      </c>
      <c r="C8716" t="s">
        <v>132</v>
      </c>
      <c r="D8716" t="s">
        <v>21</v>
      </c>
      <c r="E8716">
        <v>99301</v>
      </c>
      <c r="F8716" t="s">
        <v>22</v>
      </c>
      <c r="G8716" t="s">
        <v>22</v>
      </c>
      <c r="H8716" t="s">
        <v>104</v>
      </c>
      <c r="I8716" t="s">
        <v>105</v>
      </c>
      <c r="J8716" s="1">
        <v>43552</v>
      </c>
      <c r="K8716" s="1">
        <v>43651</v>
      </c>
      <c r="L8716" t="s">
        <v>118</v>
      </c>
      <c r="N8716" t="s">
        <v>119</v>
      </c>
    </row>
    <row r="8717" spans="1:14" x14ac:dyDescent="0.25">
      <c r="A8717" t="s">
        <v>1819</v>
      </c>
      <c r="B8717" t="s">
        <v>1820</v>
      </c>
      <c r="C8717" t="s">
        <v>619</v>
      </c>
      <c r="D8717" t="s">
        <v>21</v>
      </c>
      <c r="E8717">
        <v>98072</v>
      </c>
      <c r="F8717" t="s">
        <v>22</v>
      </c>
      <c r="G8717" t="s">
        <v>22</v>
      </c>
      <c r="H8717" t="s">
        <v>57</v>
      </c>
      <c r="I8717" t="s">
        <v>58</v>
      </c>
      <c r="J8717" s="1">
        <v>43610</v>
      </c>
      <c r="K8717" s="1">
        <v>43651</v>
      </c>
      <c r="L8717" t="s">
        <v>118</v>
      </c>
      <c r="N8717" t="s">
        <v>119</v>
      </c>
    </row>
    <row r="8718" spans="1:14" x14ac:dyDescent="0.25">
      <c r="A8718" t="s">
        <v>1821</v>
      </c>
      <c r="B8718" t="s">
        <v>1822</v>
      </c>
      <c r="C8718" t="s">
        <v>293</v>
      </c>
      <c r="D8718" t="s">
        <v>21</v>
      </c>
      <c r="E8718">
        <v>98270</v>
      </c>
      <c r="F8718" t="s">
        <v>22</v>
      </c>
      <c r="G8718" t="s">
        <v>22</v>
      </c>
      <c r="H8718" t="s">
        <v>104</v>
      </c>
      <c r="I8718" t="s">
        <v>148</v>
      </c>
      <c r="J8718" s="1">
        <v>43610</v>
      </c>
      <c r="K8718" s="1">
        <v>43651</v>
      </c>
      <c r="L8718" t="s">
        <v>118</v>
      </c>
      <c r="N8718" t="s">
        <v>119</v>
      </c>
    </row>
    <row r="8719" spans="1:14" x14ac:dyDescent="0.25">
      <c r="A8719" t="s">
        <v>718</v>
      </c>
      <c r="B8719" t="s">
        <v>719</v>
      </c>
      <c r="C8719" t="s">
        <v>720</v>
      </c>
      <c r="D8719" t="s">
        <v>21</v>
      </c>
      <c r="E8719">
        <v>99026</v>
      </c>
      <c r="F8719" t="s">
        <v>22</v>
      </c>
      <c r="G8719" t="s">
        <v>22</v>
      </c>
      <c r="H8719" t="s">
        <v>104</v>
      </c>
      <c r="I8719" t="s">
        <v>105</v>
      </c>
      <c r="J8719" s="1">
        <v>43614</v>
      </c>
      <c r="K8719" s="1">
        <v>43651</v>
      </c>
      <c r="L8719" t="s">
        <v>118</v>
      </c>
      <c r="N8719" t="s">
        <v>119</v>
      </c>
    </row>
    <row r="8720" spans="1:14" x14ac:dyDescent="0.25">
      <c r="A8720" t="s">
        <v>170</v>
      </c>
      <c r="B8720" t="s">
        <v>171</v>
      </c>
      <c r="C8720" t="s">
        <v>172</v>
      </c>
      <c r="D8720" t="s">
        <v>21</v>
      </c>
      <c r="E8720">
        <v>98953</v>
      </c>
      <c r="F8720" t="s">
        <v>22</v>
      </c>
      <c r="G8720" t="s">
        <v>22</v>
      </c>
      <c r="H8720" t="s">
        <v>116</v>
      </c>
      <c r="I8720" t="s">
        <v>1823</v>
      </c>
      <c r="J8720" s="1">
        <v>43604</v>
      </c>
      <c r="K8720" s="1">
        <v>43651</v>
      </c>
      <c r="L8720" t="s">
        <v>118</v>
      </c>
      <c r="N8720" t="s">
        <v>119</v>
      </c>
    </row>
    <row r="8721" spans="1:14" x14ac:dyDescent="0.25">
      <c r="A8721" t="s">
        <v>1824</v>
      </c>
      <c r="B8721" t="s">
        <v>1825</v>
      </c>
      <c r="C8721" t="s">
        <v>619</v>
      </c>
      <c r="D8721" t="s">
        <v>21</v>
      </c>
      <c r="E8721">
        <v>98072</v>
      </c>
      <c r="F8721" t="s">
        <v>22</v>
      </c>
      <c r="G8721" t="s">
        <v>22</v>
      </c>
      <c r="H8721" t="s">
        <v>116</v>
      </c>
      <c r="I8721" t="s">
        <v>212</v>
      </c>
      <c r="J8721" s="1">
        <v>43610</v>
      </c>
      <c r="K8721" s="1">
        <v>43651</v>
      </c>
      <c r="L8721" t="s">
        <v>118</v>
      </c>
      <c r="N8721" t="s">
        <v>119</v>
      </c>
    </row>
    <row r="8722" spans="1:14" x14ac:dyDescent="0.25">
      <c r="A8722" t="s">
        <v>1826</v>
      </c>
      <c r="B8722" t="s">
        <v>1827</v>
      </c>
      <c r="C8722" t="s">
        <v>525</v>
      </c>
      <c r="D8722" t="s">
        <v>21</v>
      </c>
      <c r="E8722">
        <v>98258</v>
      </c>
      <c r="F8722" t="s">
        <v>22</v>
      </c>
      <c r="G8722" t="s">
        <v>22</v>
      </c>
      <c r="H8722" t="s">
        <v>104</v>
      </c>
      <c r="I8722" t="s">
        <v>148</v>
      </c>
      <c r="J8722" s="1">
        <v>43607</v>
      </c>
      <c r="K8722" s="1">
        <v>43651</v>
      </c>
      <c r="L8722" t="s">
        <v>118</v>
      </c>
      <c r="N8722" t="s">
        <v>119</v>
      </c>
    </row>
    <row r="8723" spans="1:14" x14ac:dyDescent="0.25">
      <c r="A8723" t="s">
        <v>1830</v>
      </c>
      <c r="B8723" t="s">
        <v>1831</v>
      </c>
      <c r="C8723" t="s">
        <v>1542</v>
      </c>
      <c r="D8723" t="s">
        <v>21</v>
      </c>
      <c r="E8723">
        <v>98362</v>
      </c>
      <c r="F8723" t="s">
        <v>22</v>
      </c>
      <c r="G8723" t="s">
        <v>22</v>
      </c>
      <c r="H8723" t="s">
        <v>104</v>
      </c>
      <c r="I8723" t="s">
        <v>148</v>
      </c>
      <c r="J8723" t="s">
        <v>59</v>
      </c>
      <c r="K8723" s="1">
        <v>43649</v>
      </c>
      <c r="L8723" t="s">
        <v>60</v>
      </c>
      <c r="M8723" t="str">
        <f>HYPERLINK("https://www.regulations.gov/docket?D=FDA-2019-H-3160")</f>
        <v>https://www.regulations.gov/docket?D=FDA-2019-H-3160</v>
      </c>
      <c r="N8723" t="s">
        <v>59</v>
      </c>
    </row>
    <row r="8724" spans="1:14" x14ac:dyDescent="0.25">
      <c r="A8724" t="s">
        <v>1836</v>
      </c>
      <c r="B8724" t="s">
        <v>1837</v>
      </c>
      <c r="C8724" t="s">
        <v>296</v>
      </c>
      <c r="D8724" t="s">
        <v>21</v>
      </c>
      <c r="E8724">
        <v>98366</v>
      </c>
      <c r="F8724" t="s">
        <v>22</v>
      </c>
      <c r="G8724" t="s">
        <v>22</v>
      </c>
      <c r="H8724" t="s">
        <v>57</v>
      </c>
      <c r="I8724" t="s">
        <v>212</v>
      </c>
      <c r="J8724" t="s">
        <v>59</v>
      </c>
      <c r="K8724" s="1">
        <v>43644</v>
      </c>
      <c r="L8724" t="s">
        <v>60</v>
      </c>
      <c r="M8724" t="str">
        <f>HYPERLINK("https://www.regulations.gov/docket?D=FDA-2019-H-3094")</f>
        <v>https://www.regulations.gov/docket?D=FDA-2019-H-3094</v>
      </c>
      <c r="N8724" t="s">
        <v>59</v>
      </c>
    </row>
    <row r="8725" spans="1:14" x14ac:dyDescent="0.25">
      <c r="A8725" t="s">
        <v>798</v>
      </c>
      <c r="B8725" t="s">
        <v>799</v>
      </c>
      <c r="C8725" t="s">
        <v>800</v>
      </c>
      <c r="D8725" t="s">
        <v>21</v>
      </c>
      <c r="E8725">
        <v>98012</v>
      </c>
      <c r="F8725" t="s">
        <v>22</v>
      </c>
      <c r="G8725" t="s">
        <v>22</v>
      </c>
      <c r="H8725" t="s">
        <v>57</v>
      </c>
      <c r="I8725" t="s">
        <v>212</v>
      </c>
      <c r="J8725" t="s">
        <v>59</v>
      </c>
      <c r="K8725" s="1">
        <v>43644</v>
      </c>
      <c r="L8725" t="s">
        <v>60</v>
      </c>
      <c r="M8725" t="str">
        <f>HYPERLINK("https://www.regulations.gov/docket?D=FDA-2019-H-3102")</f>
        <v>https://www.regulations.gov/docket?D=FDA-2019-H-3102</v>
      </c>
      <c r="N8725" t="s">
        <v>59</v>
      </c>
    </row>
    <row r="8726" spans="1:14" x14ac:dyDescent="0.25">
      <c r="A8726" t="s">
        <v>1838</v>
      </c>
      <c r="B8726" t="s">
        <v>1839</v>
      </c>
      <c r="C8726" t="s">
        <v>56</v>
      </c>
      <c r="D8726" t="s">
        <v>21</v>
      </c>
      <c r="E8726">
        <v>99352</v>
      </c>
      <c r="F8726" t="s">
        <v>22</v>
      </c>
      <c r="G8726" t="s">
        <v>22</v>
      </c>
      <c r="H8726" t="s">
        <v>57</v>
      </c>
      <c r="I8726" t="s">
        <v>203</v>
      </c>
      <c r="J8726" s="1">
        <v>43607</v>
      </c>
      <c r="K8726" s="1">
        <v>43643</v>
      </c>
      <c r="L8726" t="s">
        <v>118</v>
      </c>
      <c r="N8726" t="s">
        <v>119</v>
      </c>
    </row>
    <row r="8727" spans="1:14" x14ac:dyDescent="0.25">
      <c r="A8727" t="s">
        <v>1847</v>
      </c>
      <c r="B8727" t="s">
        <v>1848</v>
      </c>
      <c r="C8727" t="s">
        <v>151</v>
      </c>
      <c r="D8727" t="s">
        <v>21</v>
      </c>
      <c r="E8727">
        <v>98499</v>
      </c>
      <c r="F8727" t="s">
        <v>22</v>
      </c>
      <c r="G8727" t="s">
        <v>22</v>
      </c>
      <c r="H8727" t="s">
        <v>57</v>
      </c>
      <c r="I8727" t="s">
        <v>212</v>
      </c>
      <c r="J8727" s="1">
        <v>43604</v>
      </c>
      <c r="K8727" s="1">
        <v>43643</v>
      </c>
      <c r="L8727" t="s">
        <v>118</v>
      </c>
      <c r="N8727" t="s">
        <v>119</v>
      </c>
    </row>
    <row r="8728" spans="1:14" x14ac:dyDescent="0.25">
      <c r="A8728" t="s">
        <v>576</v>
      </c>
      <c r="B8728" t="s">
        <v>577</v>
      </c>
      <c r="C8728" t="s">
        <v>578</v>
      </c>
      <c r="D8728" t="s">
        <v>21</v>
      </c>
      <c r="E8728">
        <v>98321</v>
      </c>
      <c r="F8728" t="s">
        <v>22</v>
      </c>
      <c r="G8728" t="s">
        <v>22</v>
      </c>
      <c r="H8728" t="s">
        <v>116</v>
      </c>
      <c r="I8728" t="s">
        <v>117</v>
      </c>
      <c r="J8728" s="1">
        <v>43601</v>
      </c>
      <c r="K8728" s="1">
        <v>43643</v>
      </c>
      <c r="L8728" t="s">
        <v>118</v>
      </c>
      <c r="N8728" t="s">
        <v>1849</v>
      </c>
    </row>
    <row r="8729" spans="1:14" x14ac:dyDescent="0.25">
      <c r="A8729" t="s">
        <v>1852</v>
      </c>
      <c r="B8729" t="s">
        <v>1853</v>
      </c>
      <c r="C8729" t="s">
        <v>1177</v>
      </c>
      <c r="D8729" t="s">
        <v>21</v>
      </c>
      <c r="E8729">
        <v>98932</v>
      </c>
      <c r="F8729" t="s">
        <v>22</v>
      </c>
      <c r="G8729" t="s">
        <v>22</v>
      </c>
      <c r="H8729" t="s">
        <v>104</v>
      </c>
      <c r="I8729" t="s">
        <v>105</v>
      </c>
      <c r="J8729" s="1">
        <v>43600</v>
      </c>
      <c r="K8729" s="1">
        <v>43643</v>
      </c>
      <c r="L8729" t="s">
        <v>118</v>
      </c>
      <c r="N8729" t="s">
        <v>1854</v>
      </c>
    </row>
    <row r="8730" spans="1:14" x14ac:dyDescent="0.25">
      <c r="A8730" t="s">
        <v>583</v>
      </c>
      <c r="B8730" t="s">
        <v>1855</v>
      </c>
      <c r="C8730" t="s">
        <v>20</v>
      </c>
      <c r="D8730" t="s">
        <v>21</v>
      </c>
      <c r="E8730">
        <v>98134</v>
      </c>
      <c r="F8730" t="s">
        <v>22</v>
      </c>
      <c r="G8730" t="s">
        <v>22</v>
      </c>
      <c r="H8730" t="s">
        <v>116</v>
      </c>
      <c r="I8730" t="s">
        <v>117</v>
      </c>
      <c r="J8730" s="1">
        <v>43600</v>
      </c>
      <c r="K8730" s="1">
        <v>43643</v>
      </c>
      <c r="L8730" t="s">
        <v>118</v>
      </c>
      <c r="N8730" t="s">
        <v>1849</v>
      </c>
    </row>
    <row r="8731" spans="1:14" x14ac:dyDescent="0.25">
      <c r="A8731" t="s">
        <v>1856</v>
      </c>
      <c r="B8731" t="s">
        <v>1857</v>
      </c>
      <c r="C8731" t="s">
        <v>388</v>
      </c>
      <c r="D8731" t="s">
        <v>21</v>
      </c>
      <c r="E8731">
        <v>98930</v>
      </c>
      <c r="F8731" t="s">
        <v>22</v>
      </c>
      <c r="G8731" t="s">
        <v>22</v>
      </c>
      <c r="H8731" t="s">
        <v>104</v>
      </c>
      <c r="I8731" t="s">
        <v>105</v>
      </c>
      <c r="J8731" s="1">
        <v>43604</v>
      </c>
      <c r="K8731" s="1">
        <v>43643</v>
      </c>
      <c r="L8731" t="s">
        <v>118</v>
      </c>
      <c r="N8731" t="s">
        <v>119</v>
      </c>
    </row>
    <row r="8732" spans="1:14" x14ac:dyDescent="0.25">
      <c r="A8732" t="s">
        <v>366</v>
      </c>
      <c r="B8732" t="s">
        <v>367</v>
      </c>
      <c r="C8732" t="s">
        <v>56</v>
      </c>
      <c r="D8732" t="s">
        <v>21</v>
      </c>
      <c r="E8732">
        <v>99352</v>
      </c>
      <c r="F8732" t="s">
        <v>22</v>
      </c>
      <c r="G8732" t="s">
        <v>22</v>
      </c>
      <c r="H8732" t="s">
        <v>104</v>
      </c>
      <c r="I8732" t="s">
        <v>105</v>
      </c>
      <c r="J8732" s="1">
        <v>43600</v>
      </c>
      <c r="K8732" s="1">
        <v>43643</v>
      </c>
      <c r="L8732" t="s">
        <v>118</v>
      </c>
      <c r="N8732" t="s">
        <v>1858</v>
      </c>
    </row>
    <row r="8733" spans="1:14" x14ac:dyDescent="0.25">
      <c r="A8733" t="s">
        <v>1862</v>
      </c>
      <c r="B8733" t="s">
        <v>1863</v>
      </c>
      <c r="C8733" t="s">
        <v>470</v>
      </c>
      <c r="D8733" t="s">
        <v>21</v>
      </c>
      <c r="E8733">
        <v>98148</v>
      </c>
      <c r="F8733" t="s">
        <v>22</v>
      </c>
      <c r="G8733" t="s">
        <v>22</v>
      </c>
      <c r="H8733" t="s">
        <v>57</v>
      </c>
      <c r="I8733" t="s">
        <v>58</v>
      </c>
      <c r="J8733" s="1">
        <v>43600</v>
      </c>
      <c r="K8733" s="1">
        <v>43643</v>
      </c>
      <c r="L8733" t="s">
        <v>118</v>
      </c>
      <c r="N8733" t="s">
        <v>119</v>
      </c>
    </row>
    <row r="8734" spans="1:14" x14ac:dyDescent="0.25">
      <c r="A8734" t="s">
        <v>179</v>
      </c>
      <c r="B8734" t="s">
        <v>1865</v>
      </c>
      <c r="C8734" t="s">
        <v>470</v>
      </c>
      <c r="D8734" t="s">
        <v>21</v>
      </c>
      <c r="E8734">
        <v>98168</v>
      </c>
      <c r="F8734" t="s">
        <v>22</v>
      </c>
      <c r="G8734" t="s">
        <v>22</v>
      </c>
      <c r="H8734" t="s">
        <v>57</v>
      </c>
      <c r="I8734" t="s">
        <v>58</v>
      </c>
      <c r="J8734" s="1">
        <v>43600</v>
      </c>
      <c r="K8734" s="1">
        <v>43643</v>
      </c>
      <c r="L8734" t="s">
        <v>118</v>
      </c>
      <c r="N8734" t="s">
        <v>1849</v>
      </c>
    </row>
    <row r="8735" spans="1:14" x14ac:dyDescent="0.25">
      <c r="A8735" t="s">
        <v>754</v>
      </c>
      <c r="B8735" t="s">
        <v>755</v>
      </c>
      <c r="C8735" t="s">
        <v>165</v>
      </c>
      <c r="D8735" t="s">
        <v>21</v>
      </c>
      <c r="E8735">
        <v>98373</v>
      </c>
      <c r="F8735" t="s">
        <v>22</v>
      </c>
      <c r="G8735" t="s">
        <v>22</v>
      </c>
      <c r="H8735" t="s">
        <v>57</v>
      </c>
      <c r="I8735" t="s">
        <v>58</v>
      </c>
      <c r="J8735" s="1">
        <v>43601</v>
      </c>
      <c r="K8735" s="1">
        <v>43643</v>
      </c>
      <c r="L8735" t="s">
        <v>118</v>
      </c>
      <c r="N8735" t="s">
        <v>119</v>
      </c>
    </row>
    <row r="8736" spans="1:14" x14ac:dyDescent="0.25">
      <c r="A8736" t="s">
        <v>1867</v>
      </c>
      <c r="B8736" t="s">
        <v>1868</v>
      </c>
      <c r="C8736" t="s">
        <v>660</v>
      </c>
      <c r="D8736" t="s">
        <v>21</v>
      </c>
      <c r="E8736">
        <v>98383</v>
      </c>
      <c r="F8736" t="s">
        <v>22</v>
      </c>
      <c r="G8736" t="s">
        <v>22</v>
      </c>
      <c r="H8736" t="s">
        <v>104</v>
      </c>
      <c r="I8736" t="s">
        <v>148</v>
      </c>
      <c r="J8736" s="1">
        <v>43578</v>
      </c>
      <c r="K8736" s="1">
        <v>43643</v>
      </c>
      <c r="L8736" t="s">
        <v>118</v>
      </c>
      <c r="N8736" t="s">
        <v>1854</v>
      </c>
    </row>
    <row r="8737" spans="1:14" x14ac:dyDescent="0.25">
      <c r="A8737" t="s">
        <v>1890</v>
      </c>
      <c r="B8737" t="s">
        <v>1891</v>
      </c>
      <c r="C8737" t="s">
        <v>236</v>
      </c>
      <c r="D8737" t="s">
        <v>21</v>
      </c>
      <c r="E8737">
        <v>98409</v>
      </c>
      <c r="F8737" t="s">
        <v>22</v>
      </c>
      <c r="G8737" t="s">
        <v>22</v>
      </c>
      <c r="H8737" t="s">
        <v>116</v>
      </c>
      <c r="I8737" t="s">
        <v>1823</v>
      </c>
      <c r="J8737" t="s">
        <v>59</v>
      </c>
      <c r="K8737" s="1">
        <v>43642</v>
      </c>
      <c r="L8737" t="s">
        <v>60</v>
      </c>
      <c r="M8737" t="str">
        <f>HYPERLINK("https://www.regulations.gov/docket?D=FDA-2019-H-3046")</f>
        <v>https://www.regulations.gov/docket?D=FDA-2019-H-3046</v>
      </c>
      <c r="N8737" t="s">
        <v>59</v>
      </c>
    </row>
    <row r="8738" spans="1:14" x14ac:dyDescent="0.25">
      <c r="A8738" t="s">
        <v>1902</v>
      </c>
      <c r="B8738" t="s">
        <v>1903</v>
      </c>
      <c r="C8738" t="s">
        <v>1904</v>
      </c>
      <c r="D8738" t="s">
        <v>21</v>
      </c>
      <c r="E8738">
        <v>99169</v>
      </c>
      <c r="F8738" t="s">
        <v>22</v>
      </c>
      <c r="G8738" t="s">
        <v>22</v>
      </c>
      <c r="H8738" t="s">
        <v>116</v>
      </c>
      <c r="I8738" t="s">
        <v>117</v>
      </c>
      <c r="J8738" t="s">
        <v>59</v>
      </c>
      <c r="K8738" s="1">
        <v>43642</v>
      </c>
      <c r="L8738" t="s">
        <v>60</v>
      </c>
      <c r="M8738" t="str">
        <f>HYPERLINK("https://www.regulations.gov/docket?D=FDA-2019-H-3040")</f>
        <v>https://www.regulations.gov/docket?D=FDA-2019-H-3040</v>
      </c>
      <c r="N8738" t="s">
        <v>59</v>
      </c>
    </row>
    <row r="8739" spans="1:14" x14ac:dyDescent="0.25">
      <c r="A8739" t="s">
        <v>1975</v>
      </c>
      <c r="B8739" t="s">
        <v>1976</v>
      </c>
      <c r="C8739" t="s">
        <v>886</v>
      </c>
      <c r="D8739" t="s">
        <v>21</v>
      </c>
      <c r="E8739">
        <v>98223</v>
      </c>
      <c r="F8739" t="s">
        <v>22</v>
      </c>
      <c r="G8739" t="s">
        <v>22</v>
      </c>
      <c r="H8739" t="s">
        <v>104</v>
      </c>
      <c r="I8739" t="s">
        <v>148</v>
      </c>
      <c r="J8739" t="s">
        <v>59</v>
      </c>
      <c r="K8739" s="1">
        <v>43637</v>
      </c>
      <c r="L8739" t="s">
        <v>821</v>
      </c>
      <c r="M8739" t="str">
        <f>HYPERLINK("https://www.regulations.gov/docket?D=FDA-2019-R-2987")</f>
        <v>https://www.regulations.gov/docket?D=FDA-2019-R-2987</v>
      </c>
      <c r="N8739" t="s">
        <v>59</v>
      </c>
    </row>
    <row r="8740" spans="1:14" x14ac:dyDescent="0.25">
      <c r="A8740" t="s">
        <v>1981</v>
      </c>
      <c r="B8740" t="s">
        <v>1209</v>
      </c>
      <c r="C8740" t="s">
        <v>286</v>
      </c>
      <c r="D8740" t="s">
        <v>21</v>
      </c>
      <c r="E8740">
        <v>98516</v>
      </c>
      <c r="F8740" t="s">
        <v>22</v>
      </c>
      <c r="G8740" t="s">
        <v>22</v>
      </c>
      <c r="H8740" t="s">
        <v>116</v>
      </c>
      <c r="I8740" t="s">
        <v>117</v>
      </c>
      <c r="J8740" s="1">
        <v>43593</v>
      </c>
      <c r="K8740" s="1">
        <v>43636</v>
      </c>
      <c r="L8740" t="s">
        <v>118</v>
      </c>
      <c r="N8740" t="s">
        <v>1849</v>
      </c>
    </row>
    <row r="8741" spans="1:14" x14ac:dyDescent="0.25">
      <c r="A8741" t="s">
        <v>347</v>
      </c>
      <c r="B8741" t="s">
        <v>348</v>
      </c>
      <c r="C8741" t="s">
        <v>349</v>
      </c>
      <c r="D8741" t="s">
        <v>21</v>
      </c>
      <c r="E8741">
        <v>99349</v>
      </c>
      <c r="F8741" t="s">
        <v>22</v>
      </c>
      <c r="G8741" t="s">
        <v>22</v>
      </c>
      <c r="H8741" t="s">
        <v>104</v>
      </c>
      <c r="I8741" t="s">
        <v>105</v>
      </c>
      <c r="J8741" s="1">
        <v>43591</v>
      </c>
      <c r="K8741" s="1">
        <v>43636</v>
      </c>
      <c r="L8741" t="s">
        <v>118</v>
      </c>
      <c r="N8741" t="s">
        <v>1858</v>
      </c>
    </row>
    <row r="8742" spans="1:14" x14ac:dyDescent="0.25">
      <c r="A8742" t="s">
        <v>771</v>
      </c>
      <c r="B8742" t="s">
        <v>772</v>
      </c>
      <c r="C8742" t="s">
        <v>770</v>
      </c>
      <c r="D8742" t="s">
        <v>21</v>
      </c>
      <c r="E8742">
        <v>99111</v>
      </c>
      <c r="F8742" t="s">
        <v>22</v>
      </c>
      <c r="G8742" t="s">
        <v>22</v>
      </c>
      <c r="H8742" t="s">
        <v>116</v>
      </c>
      <c r="I8742" t="s">
        <v>117</v>
      </c>
      <c r="J8742" s="1">
        <v>43590</v>
      </c>
      <c r="K8742" s="1">
        <v>43636</v>
      </c>
      <c r="L8742" t="s">
        <v>118</v>
      </c>
      <c r="N8742" t="s">
        <v>1992</v>
      </c>
    </row>
    <row r="8743" spans="1:14" x14ac:dyDescent="0.25">
      <c r="A8743" t="s">
        <v>396</v>
      </c>
      <c r="B8743" t="s">
        <v>397</v>
      </c>
      <c r="C8743" t="s">
        <v>398</v>
      </c>
      <c r="D8743" t="s">
        <v>21</v>
      </c>
      <c r="E8743">
        <v>98606</v>
      </c>
      <c r="F8743" t="s">
        <v>22</v>
      </c>
      <c r="G8743" t="s">
        <v>22</v>
      </c>
      <c r="H8743" t="s">
        <v>116</v>
      </c>
      <c r="I8743" t="s">
        <v>117</v>
      </c>
      <c r="J8743" s="1">
        <v>43591</v>
      </c>
      <c r="K8743" s="1">
        <v>43636</v>
      </c>
      <c r="L8743" t="s">
        <v>118</v>
      </c>
      <c r="N8743" t="s">
        <v>1849</v>
      </c>
    </row>
    <row r="8744" spans="1:14" x14ac:dyDescent="0.25">
      <c r="A8744" t="s">
        <v>1067</v>
      </c>
      <c r="B8744" t="s">
        <v>1068</v>
      </c>
      <c r="C8744" t="s">
        <v>470</v>
      </c>
      <c r="D8744" t="s">
        <v>21</v>
      </c>
      <c r="E8744">
        <v>98166</v>
      </c>
      <c r="F8744" t="s">
        <v>22</v>
      </c>
      <c r="G8744" t="s">
        <v>22</v>
      </c>
      <c r="H8744" t="s">
        <v>116</v>
      </c>
      <c r="I8744" t="s">
        <v>117</v>
      </c>
      <c r="J8744" s="1">
        <v>43591</v>
      </c>
      <c r="K8744" s="1">
        <v>43636</v>
      </c>
      <c r="L8744" t="s">
        <v>118</v>
      </c>
      <c r="N8744" t="s">
        <v>1849</v>
      </c>
    </row>
    <row r="8745" spans="1:14" x14ac:dyDescent="0.25">
      <c r="A8745" t="s">
        <v>356</v>
      </c>
      <c r="B8745" t="s">
        <v>2003</v>
      </c>
      <c r="C8745" t="s">
        <v>454</v>
      </c>
      <c r="D8745" t="s">
        <v>21</v>
      </c>
      <c r="E8745">
        <v>98004</v>
      </c>
      <c r="F8745" t="s">
        <v>22</v>
      </c>
      <c r="G8745" t="s">
        <v>22</v>
      </c>
      <c r="H8745" t="s">
        <v>57</v>
      </c>
      <c r="I8745" t="s">
        <v>58</v>
      </c>
      <c r="J8745" s="1">
        <v>43598</v>
      </c>
      <c r="K8745" s="1">
        <v>43636</v>
      </c>
      <c r="L8745" t="s">
        <v>118</v>
      </c>
      <c r="N8745" t="s">
        <v>1992</v>
      </c>
    </row>
    <row r="8746" spans="1:14" x14ac:dyDescent="0.25">
      <c r="A8746" t="s">
        <v>242</v>
      </c>
      <c r="B8746" t="s">
        <v>399</v>
      </c>
      <c r="C8746" t="s">
        <v>400</v>
      </c>
      <c r="D8746" t="s">
        <v>21</v>
      </c>
      <c r="E8746">
        <v>98950</v>
      </c>
      <c r="F8746" t="s">
        <v>22</v>
      </c>
      <c r="G8746" t="s">
        <v>22</v>
      </c>
      <c r="H8746" t="s">
        <v>104</v>
      </c>
      <c r="I8746" t="s">
        <v>105</v>
      </c>
      <c r="J8746" s="1">
        <v>43591</v>
      </c>
      <c r="K8746" s="1">
        <v>43636</v>
      </c>
      <c r="L8746" t="s">
        <v>118</v>
      </c>
      <c r="N8746" t="s">
        <v>1858</v>
      </c>
    </row>
    <row r="8747" spans="1:14" x14ac:dyDescent="0.25">
      <c r="A8747" t="s">
        <v>673</v>
      </c>
      <c r="B8747" t="s">
        <v>674</v>
      </c>
      <c r="C8747" t="s">
        <v>92</v>
      </c>
      <c r="D8747" t="s">
        <v>21</v>
      </c>
      <c r="E8747">
        <v>98273</v>
      </c>
      <c r="F8747" t="s">
        <v>22</v>
      </c>
      <c r="G8747" t="s">
        <v>22</v>
      </c>
      <c r="H8747" t="s">
        <v>116</v>
      </c>
      <c r="I8747" t="s">
        <v>117</v>
      </c>
      <c r="J8747" s="1">
        <v>43533</v>
      </c>
      <c r="K8747" s="1">
        <v>43636</v>
      </c>
      <c r="L8747" t="s">
        <v>118</v>
      </c>
      <c r="N8747" t="s">
        <v>2008</v>
      </c>
    </row>
    <row r="8748" spans="1:14" x14ac:dyDescent="0.25">
      <c r="A8748" t="s">
        <v>194</v>
      </c>
      <c r="B8748" t="s">
        <v>404</v>
      </c>
      <c r="C8748" t="s">
        <v>349</v>
      </c>
      <c r="D8748" t="s">
        <v>21</v>
      </c>
      <c r="E8748">
        <v>99349</v>
      </c>
      <c r="F8748" t="s">
        <v>22</v>
      </c>
      <c r="G8748" t="s">
        <v>22</v>
      </c>
      <c r="H8748" t="s">
        <v>104</v>
      </c>
      <c r="I8748" t="s">
        <v>105</v>
      </c>
      <c r="J8748" s="1">
        <v>43591</v>
      </c>
      <c r="K8748" s="1">
        <v>43636</v>
      </c>
      <c r="L8748" t="s">
        <v>118</v>
      </c>
      <c r="N8748" t="s">
        <v>1858</v>
      </c>
    </row>
    <row r="8749" spans="1:14" x14ac:dyDescent="0.25">
      <c r="A8749" t="s">
        <v>194</v>
      </c>
      <c r="B8749" t="s">
        <v>326</v>
      </c>
      <c r="C8749" t="s">
        <v>224</v>
      </c>
      <c r="D8749" t="s">
        <v>21</v>
      </c>
      <c r="E8749">
        <v>98177</v>
      </c>
      <c r="F8749" t="s">
        <v>22</v>
      </c>
      <c r="G8749" t="s">
        <v>22</v>
      </c>
      <c r="H8749" t="s">
        <v>104</v>
      </c>
      <c r="I8749" t="s">
        <v>148</v>
      </c>
      <c r="J8749" s="1">
        <v>43596</v>
      </c>
      <c r="K8749" s="1">
        <v>43636</v>
      </c>
      <c r="L8749" t="s">
        <v>118</v>
      </c>
      <c r="N8749" t="s">
        <v>1858</v>
      </c>
    </row>
    <row r="8750" spans="1:14" x14ac:dyDescent="0.25">
      <c r="A8750" t="s">
        <v>2015</v>
      </c>
      <c r="B8750" t="s">
        <v>2016</v>
      </c>
      <c r="C8750" t="s">
        <v>236</v>
      </c>
      <c r="D8750" t="s">
        <v>21</v>
      </c>
      <c r="E8750">
        <v>98404</v>
      </c>
      <c r="F8750" t="s">
        <v>22</v>
      </c>
      <c r="G8750" t="s">
        <v>22</v>
      </c>
      <c r="H8750" t="s">
        <v>57</v>
      </c>
      <c r="I8750" t="s">
        <v>58</v>
      </c>
      <c r="J8750" t="s">
        <v>59</v>
      </c>
      <c r="K8750" s="1">
        <v>43636</v>
      </c>
      <c r="L8750" t="s">
        <v>60</v>
      </c>
      <c r="M8750" t="str">
        <f>HYPERLINK("https://www.regulations.gov/docket?D=FDA-2019-H-2933")</f>
        <v>https://www.regulations.gov/docket?D=FDA-2019-H-2933</v>
      </c>
      <c r="N8750" t="s">
        <v>59</v>
      </c>
    </row>
    <row r="8751" spans="1:14" x14ac:dyDescent="0.25">
      <c r="A8751" t="s">
        <v>389</v>
      </c>
      <c r="B8751" t="s">
        <v>390</v>
      </c>
      <c r="C8751" t="s">
        <v>349</v>
      </c>
      <c r="D8751" t="s">
        <v>21</v>
      </c>
      <c r="E8751">
        <v>99349</v>
      </c>
      <c r="F8751" t="s">
        <v>22</v>
      </c>
      <c r="G8751" t="s">
        <v>22</v>
      </c>
      <c r="H8751" t="s">
        <v>104</v>
      </c>
      <c r="I8751" t="s">
        <v>105</v>
      </c>
      <c r="J8751" s="1">
        <v>43591</v>
      </c>
      <c r="K8751" s="1">
        <v>43636</v>
      </c>
      <c r="L8751" t="s">
        <v>118</v>
      </c>
      <c r="N8751" t="s">
        <v>1858</v>
      </c>
    </row>
    <row r="8752" spans="1:14" x14ac:dyDescent="0.25">
      <c r="A8752" t="s">
        <v>571</v>
      </c>
      <c r="B8752" t="s">
        <v>572</v>
      </c>
      <c r="C8752" t="s">
        <v>573</v>
      </c>
      <c r="D8752" t="s">
        <v>21</v>
      </c>
      <c r="E8752">
        <v>98579</v>
      </c>
      <c r="F8752" t="s">
        <v>22</v>
      </c>
      <c r="G8752" t="s">
        <v>22</v>
      </c>
      <c r="H8752" t="s">
        <v>104</v>
      </c>
      <c r="I8752" t="s">
        <v>148</v>
      </c>
      <c r="J8752" t="s">
        <v>59</v>
      </c>
      <c r="K8752" s="1">
        <v>43630</v>
      </c>
      <c r="L8752" t="s">
        <v>60</v>
      </c>
      <c r="M8752" t="str">
        <f>HYPERLINK("https://www.regulations.gov/docket?D=FDA-2019-H-2806")</f>
        <v>https://www.regulations.gov/docket?D=FDA-2019-H-2806</v>
      </c>
      <c r="N8752" t="s">
        <v>59</v>
      </c>
    </row>
    <row r="8753" spans="1:14" x14ac:dyDescent="0.25">
      <c r="A8753" t="s">
        <v>356</v>
      </c>
      <c r="B8753" t="s">
        <v>2156</v>
      </c>
      <c r="C8753" t="s">
        <v>2157</v>
      </c>
      <c r="D8753" t="s">
        <v>21</v>
      </c>
      <c r="E8753">
        <v>98325</v>
      </c>
      <c r="F8753" t="s">
        <v>22</v>
      </c>
      <c r="G8753" t="s">
        <v>22</v>
      </c>
      <c r="H8753" t="s">
        <v>57</v>
      </c>
      <c r="I8753" t="s">
        <v>203</v>
      </c>
      <c r="J8753" t="s">
        <v>59</v>
      </c>
      <c r="K8753" s="1">
        <v>43630</v>
      </c>
      <c r="L8753" t="s">
        <v>60</v>
      </c>
      <c r="M8753" t="str">
        <f>HYPERLINK("https://www.regulations.gov/docket?D=FDA-2019-H-2805")</f>
        <v>https://www.regulations.gov/docket?D=FDA-2019-H-2805</v>
      </c>
      <c r="N8753" t="s">
        <v>59</v>
      </c>
    </row>
    <row r="8754" spans="1:14" x14ac:dyDescent="0.25">
      <c r="A8754" t="s">
        <v>111</v>
      </c>
      <c r="B8754" t="s">
        <v>2176</v>
      </c>
      <c r="C8754" t="s">
        <v>227</v>
      </c>
      <c r="D8754" t="s">
        <v>21</v>
      </c>
      <c r="E8754">
        <v>98226</v>
      </c>
      <c r="F8754" t="s">
        <v>22</v>
      </c>
      <c r="G8754" t="s">
        <v>22</v>
      </c>
      <c r="H8754" t="s">
        <v>57</v>
      </c>
      <c r="I8754" t="s">
        <v>58</v>
      </c>
      <c r="J8754" s="1">
        <v>43586</v>
      </c>
      <c r="K8754" s="1">
        <v>43629</v>
      </c>
      <c r="L8754" t="s">
        <v>118</v>
      </c>
      <c r="N8754" t="s">
        <v>1849</v>
      </c>
    </row>
    <row r="8755" spans="1:14" x14ac:dyDescent="0.25">
      <c r="A8755" t="s">
        <v>352</v>
      </c>
      <c r="B8755" t="s">
        <v>2177</v>
      </c>
      <c r="C8755" t="s">
        <v>1498</v>
      </c>
      <c r="D8755" t="s">
        <v>21</v>
      </c>
      <c r="E8755">
        <v>98329</v>
      </c>
      <c r="F8755" t="s">
        <v>22</v>
      </c>
      <c r="G8755" t="s">
        <v>22</v>
      </c>
      <c r="H8755" t="s">
        <v>57</v>
      </c>
      <c r="I8755" t="s">
        <v>203</v>
      </c>
      <c r="J8755" t="s">
        <v>59</v>
      </c>
      <c r="K8755" s="1">
        <v>43629</v>
      </c>
      <c r="L8755" t="s">
        <v>60</v>
      </c>
      <c r="M8755" t="str">
        <f>HYPERLINK("https://www.regulations.gov/docket?D=FDA-2019-H-2804")</f>
        <v>https://www.regulations.gov/docket?D=FDA-2019-H-2804</v>
      </c>
      <c r="N8755" t="s">
        <v>59</v>
      </c>
    </row>
    <row r="8756" spans="1:14" x14ac:dyDescent="0.25">
      <c r="A8756" t="s">
        <v>2178</v>
      </c>
      <c r="B8756" t="s">
        <v>2179</v>
      </c>
      <c r="C8756" t="s">
        <v>1270</v>
      </c>
      <c r="D8756" t="s">
        <v>21</v>
      </c>
      <c r="E8756">
        <v>98012</v>
      </c>
      <c r="F8756" t="s">
        <v>22</v>
      </c>
      <c r="G8756" t="s">
        <v>22</v>
      </c>
      <c r="H8756" t="s">
        <v>116</v>
      </c>
      <c r="I8756" t="s">
        <v>117</v>
      </c>
      <c r="J8756" s="1">
        <v>43588</v>
      </c>
      <c r="K8756" s="1">
        <v>43629</v>
      </c>
      <c r="L8756" t="s">
        <v>118</v>
      </c>
      <c r="N8756" t="s">
        <v>1849</v>
      </c>
    </row>
    <row r="8757" spans="1:14" x14ac:dyDescent="0.25">
      <c r="A8757" t="s">
        <v>242</v>
      </c>
      <c r="B8757" t="s">
        <v>636</v>
      </c>
      <c r="C8757" t="s">
        <v>227</v>
      </c>
      <c r="D8757" t="s">
        <v>21</v>
      </c>
      <c r="E8757">
        <v>98227</v>
      </c>
      <c r="F8757" t="s">
        <v>22</v>
      </c>
      <c r="G8757" t="s">
        <v>22</v>
      </c>
      <c r="H8757" t="s">
        <v>57</v>
      </c>
      <c r="I8757" t="s">
        <v>203</v>
      </c>
      <c r="J8757" s="1">
        <v>43586</v>
      </c>
      <c r="K8757" s="1">
        <v>43629</v>
      </c>
      <c r="L8757" t="s">
        <v>118</v>
      </c>
      <c r="N8757" t="s">
        <v>1849</v>
      </c>
    </row>
    <row r="8758" spans="1:14" x14ac:dyDescent="0.25">
      <c r="A8758" t="s">
        <v>2180</v>
      </c>
      <c r="B8758" t="s">
        <v>2181</v>
      </c>
      <c r="C8758" t="s">
        <v>37</v>
      </c>
      <c r="D8758" t="s">
        <v>21</v>
      </c>
      <c r="E8758">
        <v>99336</v>
      </c>
      <c r="F8758" t="s">
        <v>22</v>
      </c>
      <c r="G8758" t="s">
        <v>22</v>
      </c>
      <c r="H8758" t="s">
        <v>116</v>
      </c>
      <c r="I8758" t="s">
        <v>117</v>
      </c>
      <c r="J8758" s="1">
        <v>43585</v>
      </c>
      <c r="K8758" s="1">
        <v>43629</v>
      </c>
      <c r="L8758" t="s">
        <v>118</v>
      </c>
      <c r="N8758" t="s">
        <v>1849</v>
      </c>
    </row>
    <row r="8759" spans="1:14" x14ac:dyDescent="0.25">
      <c r="A8759" t="s">
        <v>2182</v>
      </c>
      <c r="B8759" t="s">
        <v>2183</v>
      </c>
      <c r="C8759" t="s">
        <v>454</v>
      </c>
      <c r="D8759" t="s">
        <v>21</v>
      </c>
      <c r="E8759">
        <v>98004</v>
      </c>
      <c r="F8759" t="s">
        <v>22</v>
      </c>
      <c r="G8759" t="s">
        <v>22</v>
      </c>
      <c r="H8759" t="s">
        <v>104</v>
      </c>
      <c r="I8759" t="s">
        <v>148</v>
      </c>
      <c r="J8759" s="1">
        <v>43549</v>
      </c>
      <c r="K8759" s="1">
        <v>43629</v>
      </c>
      <c r="L8759" t="s">
        <v>118</v>
      </c>
      <c r="N8759" t="s">
        <v>119</v>
      </c>
    </row>
    <row r="8760" spans="1:14" x14ac:dyDescent="0.25">
      <c r="A8760" t="s">
        <v>788</v>
      </c>
      <c r="B8760" t="s">
        <v>789</v>
      </c>
      <c r="C8760" t="s">
        <v>790</v>
      </c>
      <c r="D8760" t="s">
        <v>21</v>
      </c>
      <c r="E8760">
        <v>99033</v>
      </c>
      <c r="F8760" t="s">
        <v>22</v>
      </c>
      <c r="G8760" t="s">
        <v>22</v>
      </c>
      <c r="H8760" t="s">
        <v>104</v>
      </c>
      <c r="I8760" t="s">
        <v>148</v>
      </c>
      <c r="J8760" t="s">
        <v>59</v>
      </c>
      <c r="K8760" s="1">
        <v>43628</v>
      </c>
      <c r="L8760" t="s">
        <v>60</v>
      </c>
      <c r="M8760" t="str">
        <f>HYPERLINK("https://www.regulations.gov/docket?D=FDA-2019-H-2795")</f>
        <v>https://www.regulations.gov/docket?D=FDA-2019-H-2795</v>
      </c>
      <c r="N8760" t="s">
        <v>59</v>
      </c>
    </row>
    <row r="8761" spans="1:14" x14ac:dyDescent="0.25">
      <c r="A8761" t="s">
        <v>310</v>
      </c>
      <c r="B8761" t="s">
        <v>311</v>
      </c>
      <c r="C8761" t="s">
        <v>108</v>
      </c>
      <c r="D8761" t="s">
        <v>21</v>
      </c>
      <c r="E8761">
        <v>98201</v>
      </c>
      <c r="F8761" t="s">
        <v>22</v>
      </c>
      <c r="G8761" t="s">
        <v>22</v>
      </c>
      <c r="H8761" t="s">
        <v>104</v>
      </c>
      <c r="I8761" t="s">
        <v>148</v>
      </c>
      <c r="J8761" t="s">
        <v>59</v>
      </c>
      <c r="K8761" s="1">
        <v>43626</v>
      </c>
      <c r="L8761" t="s">
        <v>60</v>
      </c>
      <c r="M8761" t="str">
        <f>HYPERLINK("https://www.regulations.gov/docket?D=FDA-2019-H-2737")</f>
        <v>https://www.regulations.gov/docket?D=FDA-2019-H-2737</v>
      </c>
      <c r="N8761" t="s">
        <v>59</v>
      </c>
    </row>
    <row r="8762" spans="1:14" x14ac:dyDescent="0.25">
      <c r="A8762" t="s">
        <v>2268</v>
      </c>
      <c r="B8762" t="s">
        <v>2269</v>
      </c>
      <c r="C8762" t="s">
        <v>930</v>
      </c>
      <c r="D8762" t="s">
        <v>21</v>
      </c>
      <c r="E8762">
        <v>99357</v>
      </c>
      <c r="F8762" t="s">
        <v>22</v>
      </c>
      <c r="G8762" t="s">
        <v>22</v>
      </c>
      <c r="H8762" t="s">
        <v>104</v>
      </c>
      <c r="I8762" t="s">
        <v>105</v>
      </c>
      <c r="J8762" t="s">
        <v>59</v>
      </c>
      <c r="K8762" s="1">
        <v>43626</v>
      </c>
      <c r="L8762" t="s">
        <v>60</v>
      </c>
      <c r="M8762" t="str">
        <f>HYPERLINK("https://www.regulations.gov/docket?D=FDA-2019-H-2738")</f>
        <v>https://www.regulations.gov/docket?D=FDA-2019-H-2738</v>
      </c>
      <c r="N8762" t="s">
        <v>59</v>
      </c>
    </row>
    <row r="8763" spans="1:14" x14ac:dyDescent="0.25">
      <c r="A8763" t="s">
        <v>111</v>
      </c>
      <c r="B8763" t="s">
        <v>1062</v>
      </c>
      <c r="C8763" t="s">
        <v>555</v>
      </c>
      <c r="D8763" t="s">
        <v>21</v>
      </c>
      <c r="E8763">
        <v>98052</v>
      </c>
      <c r="F8763" t="s">
        <v>22</v>
      </c>
      <c r="G8763" t="s">
        <v>22</v>
      </c>
      <c r="H8763" t="s">
        <v>57</v>
      </c>
      <c r="I8763" t="s">
        <v>203</v>
      </c>
      <c r="J8763" s="1">
        <v>43579</v>
      </c>
      <c r="K8763" s="1">
        <v>43622</v>
      </c>
      <c r="L8763" t="s">
        <v>118</v>
      </c>
      <c r="N8763" t="s">
        <v>1992</v>
      </c>
    </row>
    <row r="8764" spans="1:14" x14ac:dyDescent="0.25">
      <c r="A8764">
        <v>76</v>
      </c>
      <c r="B8764" t="s">
        <v>2356</v>
      </c>
      <c r="C8764" t="s">
        <v>934</v>
      </c>
      <c r="D8764" t="s">
        <v>21</v>
      </c>
      <c r="E8764">
        <v>99344</v>
      </c>
      <c r="F8764" t="s">
        <v>22</v>
      </c>
      <c r="G8764" t="s">
        <v>22</v>
      </c>
      <c r="H8764" t="s">
        <v>116</v>
      </c>
      <c r="I8764" t="s">
        <v>117</v>
      </c>
      <c r="J8764" s="1">
        <v>43579</v>
      </c>
      <c r="K8764" s="1">
        <v>43622</v>
      </c>
      <c r="L8764" t="s">
        <v>118</v>
      </c>
      <c r="N8764" t="s">
        <v>1992</v>
      </c>
    </row>
    <row r="8765" spans="1:14" x14ac:dyDescent="0.25">
      <c r="A8765" t="s">
        <v>2357</v>
      </c>
      <c r="B8765" t="s">
        <v>2358</v>
      </c>
      <c r="C8765" t="s">
        <v>261</v>
      </c>
      <c r="D8765" t="s">
        <v>21</v>
      </c>
      <c r="E8765">
        <v>99201</v>
      </c>
      <c r="F8765" t="s">
        <v>22</v>
      </c>
      <c r="G8765" t="s">
        <v>22</v>
      </c>
      <c r="H8765" t="s">
        <v>57</v>
      </c>
      <c r="I8765" t="s">
        <v>203</v>
      </c>
      <c r="J8765" s="1">
        <v>43585</v>
      </c>
      <c r="K8765" s="1">
        <v>43622</v>
      </c>
      <c r="L8765" t="s">
        <v>118</v>
      </c>
      <c r="N8765" t="s">
        <v>1849</v>
      </c>
    </row>
    <row r="8766" spans="1:14" x14ac:dyDescent="0.25">
      <c r="A8766" t="s">
        <v>240</v>
      </c>
      <c r="B8766" t="s">
        <v>2362</v>
      </c>
      <c r="C8766" t="s">
        <v>236</v>
      </c>
      <c r="D8766" t="s">
        <v>21</v>
      </c>
      <c r="E8766">
        <v>98409</v>
      </c>
      <c r="F8766" t="s">
        <v>22</v>
      </c>
      <c r="G8766" t="s">
        <v>22</v>
      </c>
      <c r="H8766" t="s">
        <v>57</v>
      </c>
      <c r="I8766" t="s">
        <v>58</v>
      </c>
      <c r="J8766" s="1">
        <v>43579</v>
      </c>
      <c r="K8766" s="1">
        <v>43622</v>
      </c>
      <c r="L8766" t="s">
        <v>118</v>
      </c>
      <c r="N8766" t="s">
        <v>1849</v>
      </c>
    </row>
    <row r="8767" spans="1:14" x14ac:dyDescent="0.25">
      <c r="A8767" t="s">
        <v>1162</v>
      </c>
      <c r="B8767" t="s">
        <v>1163</v>
      </c>
      <c r="C8767" t="s">
        <v>1152</v>
      </c>
      <c r="D8767" t="s">
        <v>21</v>
      </c>
      <c r="E8767">
        <v>98903</v>
      </c>
      <c r="F8767" t="s">
        <v>22</v>
      </c>
      <c r="G8767" t="s">
        <v>22</v>
      </c>
      <c r="H8767" t="s">
        <v>104</v>
      </c>
      <c r="I8767" t="s">
        <v>105</v>
      </c>
      <c r="J8767" s="1">
        <v>43583</v>
      </c>
      <c r="K8767" s="1">
        <v>43622</v>
      </c>
      <c r="L8767" t="s">
        <v>118</v>
      </c>
      <c r="N8767" t="s">
        <v>1858</v>
      </c>
    </row>
    <row r="8768" spans="1:14" x14ac:dyDescent="0.25">
      <c r="A8768" t="s">
        <v>2363</v>
      </c>
      <c r="B8768" t="s">
        <v>2364</v>
      </c>
      <c r="C8768" t="s">
        <v>934</v>
      </c>
      <c r="D8768" t="s">
        <v>21</v>
      </c>
      <c r="E8768">
        <v>99344</v>
      </c>
      <c r="F8768" t="s">
        <v>22</v>
      </c>
      <c r="G8768" t="s">
        <v>22</v>
      </c>
      <c r="H8768" t="s">
        <v>116</v>
      </c>
      <c r="I8768" t="s">
        <v>117</v>
      </c>
      <c r="J8768" s="1">
        <v>43579</v>
      </c>
      <c r="K8768" s="1">
        <v>43622</v>
      </c>
      <c r="L8768" t="s">
        <v>118</v>
      </c>
      <c r="N8768" t="s">
        <v>1992</v>
      </c>
    </row>
    <row r="8769" spans="1:14" x14ac:dyDescent="0.25">
      <c r="A8769" t="s">
        <v>1150</v>
      </c>
      <c r="B8769" t="s">
        <v>1151</v>
      </c>
      <c r="C8769" t="s">
        <v>1152</v>
      </c>
      <c r="D8769" t="s">
        <v>21</v>
      </c>
      <c r="E8769">
        <v>98903</v>
      </c>
      <c r="F8769" t="s">
        <v>22</v>
      </c>
      <c r="G8769" t="s">
        <v>22</v>
      </c>
      <c r="H8769" t="s">
        <v>116</v>
      </c>
      <c r="I8769" t="s">
        <v>117</v>
      </c>
      <c r="J8769" s="1">
        <v>43583</v>
      </c>
      <c r="K8769" s="1">
        <v>43622</v>
      </c>
      <c r="L8769" t="s">
        <v>118</v>
      </c>
      <c r="N8769" t="s">
        <v>1992</v>
      </c>
    </row>
    <row r="8770" spans="1:14" x14ac:dyDescent="0.25">
      <c r="A8770" t="s">
        <v>928</v>
      </c>
      <c r="B8770" t="s">
        <v>929</v>
      </c>
      <c r="C8770" t="s">
        <v>930</v>
      </c>
      <c r="D8770" t="s">
        <v>21</v>
      </c>
      <c r="E8770">
        <v>99357</v>
      </c>
      <c r="F8770" t="s">
        <v>22</v>
      </c>
      <c r="G8770" t="s">
        <v>22</v>
      </c>
      <c r="H8770" t="s">
        <v>104</v>
      </c>
      <c r="I8770" t="s">
        <v>105</v>
      </c>
      <c r="J8770" s="1">
        <v>43580</v>
      </c>
      <c r="K8770" s="1">
        <v>43622</v>
      </c>
      <c r="L8770" t="s">
        <v>118</v>
      </c>
      <c r="N8770" t="s">
        <v>119</v>
      </c>
    </row>
    <row r="8771" spans="1:14" x14ac:dyDescent="0.25">
      <c r="A8771" t="s">
        <v>791</v>
      </c>
      <c r="B8771" t="s">
        <v>792</v>
      </c>
      <c r="C8771" t="s">
        <v>793</v>
      </c>
      <c r="D8771" t="s">
        <v>21</v>
      </c>
      <c r="E8771">
        <v>99403</v>
      </c>
      <c r="F8771" t="s">
        <v>22</v>
      </c>
      <c r="G8771" t="s">
        <v>22</v>
      </c>
      <c r="H8771" t="s">
        <v>104</v>
      </c>
      <c r="I8771" t="s">
        <v>105</v>
      </c>
      <c r="J8771" s="1">
        <v>43577</v>
      </c>
      <c r="K8771" s="1">
        <v>43622</v>
      </c>
      <c r="L8771" t="s">
        <v>118</v>
      </c>
      <c r="N8771" t="s">
        <v>1858</v>
      </c>
    </row>
    <row r="8772" spans="1:14" x14ac:dyDescent="0.25">
      <c r="A8772" t="s">
        <v>932</v>
      </c>
      <c r="B8772" t="s">
        <v>933</v>
      </c>
      <c r="C8772" t="s">
        <v>934</v>
      </c>
      <c r="D8772" t="s">
        <v>21</v>
      </c>
      <c r="E8772">
        <v>99344</v>
      </c>
      <c r="F8772" t="s">
        <v>22</v>
      </c>
      <c r="G8772" t="s">
        <v>22</v>
      </c>
      <c r="H8772" t="s">
        <v>57</v>
      </c>
      <c r="I8772" t="s">
        <v>212</v>
      </c>
      <c r="J8772" s="1">
        <v>43579</v>
      </c>
      <c r="K8772" s="1">
        <v>43622</v>
      </c>
      <c r="L8772" t="s">
        <v>118</v>
      </c>
      <c r="N8772" t="s">
        <v>1992</v>
      </c>
    </row>
    <row r="8773" spans="1:14" x14ac:dyDescent="0.25">
      <c r="A8773" t="s">
        <v>553</v>
      </c>
      <c r="B8773" t="s">
        <v>554</v>
      </c>
      <c r="C8773" t="s">
        <v>555</v>
      </c>
      <c r="D8773" t="s">
        <v>21</v>
      </c>
      <c r="E8773">
        <v>98052</v>
      </c>
      <c r="F8773" t="s">
        <v>22</v>
      </c>
      <c r="G8773" t="s">
        <v>22</v>
      </c>
      <c r="H8773" t="s">
        <v>57</v>
      </c>
      <c r="I8773" t="s">
        <v>58</v>
      </c>
      <c r="J8773" s="1">
        <v>43579</v>
      </c>
      <c r="K8773" s="1">
        <v>43622</v>
      </c>
      <c r="L8773" t="s">
        <v>118</v>
      </c>
      <c r="N8773" t="s">
        <v>1849</v>
      </c>
    </row>
    <row r="8774" spans="1:14" x14ac:dyDescent="0.25">
      <c r="A8774" t="s">
        <v>2395</v>
      </c>
      <c r="B8774" t="s">
        <v>2396</v>
      </c>
      <c r="C8774" t="s">
        <v>529</v>
      </c>
      <c r="D8774" t="s">
        <v>21</v>
      </c>
      <c r="E8774">
        <v>98034</v>
      </c>
      <c r="F8774" t="s">
        <v>22</v>
      </c>
      <c r="G8774" t="s">
        <v>22</v>
      </c>
      <c r="H8774" t="s">
        <v>57</v>
      </c>
      <c r="I8774" t="s">
        <v>212</v>
      </c>
      <c r="J8774" s="1">
        <v>43579</v>
      </c>
      <c r="K8774" s="1">
        <v>43622</v>
      </c>
      <c r="L8774" t="s">
        <v>118</v>
      </c>
      <c r="N8774" t="s">
        <v>1849</v>
      </c>
    </row>
    <row r="8775" spans="1:14" x14ac:dyDescent="0.25">
      <c r="A8775" t="s">
        <v>352</v>
      </c>
      <c r="B8775" t="s">
        <v>2397</v>
      </c>
      <c r="C8775" t="s">
        <v>1691</v>
      </c>
      <c r="D8775" t="s">
        <v>21</v>
      </c>
      <c r="E8775">
        <v>98368</v>
      </c>
      <c r="F8775" t="s">
        <v>22</v>
      </c>
      <c r="G8775" t="s">
        <v>22</v>
      </c>
      <c r="H8775" t="s">
        <v>57</v>
      </c>
      <c r="I8775" t="s">
        <v>620</v>
      </c>
      <c r="J8775" t="s">
        <v>59</v>
      </c>
      <c r="K8775" s="1">
        <v>43621</v>
      </c>
      <c r="L8775" t="s">
        <v>60</v>
      </c>
      <c r="M8775" t="str">
        <f>HYPERLINK("https://www.regulations.gov/docket?D=FDA-2019-H-2635")</f>
        <v>https://www.regulations.gov/docket?D=FDA-2019-H-2635</v>
      </c>
      <c r="N8775" t="s">
        <v>59</v>
      </c>
    </row>
    <row r="8776" spans="1:14" x14ac:dyDescent="0.25">
      <c r="A8776" t="s">
        <v>312</v>
      </c>
      <c r="B8776" t="s">
        <v>2503</v>
      </c>
      <c r="C8776" t="s">
        <v>215</v>
      </c>
      <c r="D8776" t="s">
        <v>21</v>
      </c>
      <c r="E8776">
        <v>98003</v>
      </c>
      <c r="F8776" t="s">
        <v>22</v>
      </c>
      <c r="G8776" t="s">
        <v>22</v>
      </c>
      <c r="H8776" t="s">
        <v>57</v>
      </c>
      <c r="I8776" t="s">
        <v>58</v>
      </c>
      <c r="J8776" s="1">
        <v>43577</v>
      </c>
      <c r="K8776" s="1">
        <v>43615</v>
      </c>
      <c r="L8776" t="s">
        <v>118</v>
      </c>
      <c r="N8776" t="s">
        <v>1992</v>
      </c>
    </row>
    <row r="8777" spans="1:14" x14ac:dyDescent="0.25">
      <c r="A8777" t="s">
        <v>814</v>
      </c>
      <c r="B8777" t="s">
        <v>815</v>
      </c>
      <c r="C8777" t="s">
        <v>37</v>
      </c>
      <c r="D8777" t="s">
        <v>21</v>
      </c>
      <c r="E8777">
        <v>99336</v>
      </c>
      <c r="F8777" t="s">
        <v>22</v>
      </c>
      <c r="G8777" t="s">
        <v>22</v>
      </c>
      <c r="H8777" t="s">
        <v>57</v>
      </c>
      <c r="I8777" t="s">
        <v>58</v>
      </c>
      <c r="J8777" s="1">
        <v>43573</v>
      </c>
      <c r="K8777" s="1">
        <v>43615</v>
      </c>
      <c r="L8777" t="s">
        <v>118</v>
      </c>
      <c r="N8777" t="s">
        <v>1849</v>
      </c>
    </row>
    <row r="8778" spans="1:14" x14ac:dyDescent="0.25">
      <c r="A8778" t="s">
        <v>2504</v>
      </c>
      <c r="B8778" t="s">
        <v>2505</v>
      </c>
      <c r="C8778" t="s">
        <v>2506</v>
      </c>
      <c r="D8778" t="s">
        <v>21</v>
      </c>
      <c r="E8778">
        <v>99403</v>
      </c>
      <c r="F8778" t="s">
        <v>22</v>
      </c>
      <c r="G8778" t="s">
        <v>22</v>
      </c>
      <c r="H8778" t="s">
        <v>57</v>
      </c>
      <c r="I8778" t="s">
        <v>212</v>
      </c>
      <c r="J8778" s="1">
        <v>43577</v>
      </c>
      <c r="K8778" s="1">
        <v>43615</v>
      </c>
      <c r="L8778" t="s">
        <v>118</v>
      </c>
      <c r="N8778" t="s">
        <v>1849</v>
      </c>
    </row>
    <row r="8779" spans="1:14" x14ac:dyDescent="0.25">
      <c r="A8779" t="s">
        <v>244</v>
      </c>
      <c r="B8779" t="s">
        <v>706</v>
      </c>
      <c r="C8779" t="s">
        <v>215</v>
      </c>
      <c r="D8779" t="s">
        <v>21</v>
      </c>
      <c r="E8779">
        <v>98003</v>
      </c>
      <c r="F8779" t="s">
        <v>22</v>
      </c>
      <c r="G8779" t="s">
        <v>22</v>
      </c>
      <c r="H8779" t="s">
        <v>116</v>
      </c>
      <c r="I8779" t="s">
        <v>1823</v>
      </c>
      <c r="J8779" s="1">
        <v>43571</v>
      </c>
      <c r="K8779" s="1">
        <v>43615</v>
      </c>
      <c r="L8779" t="s">
        <v>118</v>
      </c>
      <c r="N8779" t="s">
        <v>1849</v>
      </c>
    </row>
    <row r="8780" spans="1:14" x14ac:dyDescent="0.25">
      <c r="A8780" t="s">
        <v>242</v>
      </c>
      <c r="B8780" t="s">
        <v>536</v>
      </c>
      <c r="C8780" t="s">
        <v>532</v>
      </c>
      <c r="D8780" t="s">
        <v>21</v>
      </c>
      <c r="E8780">
        <v>98528</v>
      </c>
      <c r="F8780" t="s">
        <v>22</v>
      </c>
      <c r="G8780" t="s">
        <v>22</v>
      </c>
      <c r="H8780" t="s">
        <v>57</v>
      </c>
      <c r="I8780" t="s">
        <v>203</v>
      </c>
      <c r="J8780" s="1">
        <v>43578</v>
      </c>
      <c r="K8780" s="1">
        <v>43615</v>
      </c>
      <c r="L8780" t="s">
        <v>118</v>
      </c>
      <c r="N8780" t="s">
        <v>119</v>
      </c>
    </row>
    <row r="8781" spans="1:14" x14ac:dyDescent="0.25">
      <c r="A8781" t="s">
        <v>359</v>
      </c>
      <c r="B8781" t="s">
        <v>360</v>
      </c>
      <c r="C8781" t="s">
        <v>361</v>
      </c>
      <c r="D8781" t="s">
        <v>21</v>
      </c>
      <c r="E8781">
        <v>98250</v>
      </c>
      <c r="F8781" t="s">
        <v>22</v>
      </c>
      <c r="G8781" t="s">
        <v>22</v>
      </c>
      <c r="H8781" t="s">
        <v>116</v>
      </c>
      <c r="I8781" t="s">
        <v>117</v>
      </c>
      <c r="J8781" s="1">
        <v>43549</v>
      </c>
      <c r="K8781" s="1">
        <v>43615</v>
      </c>
      <c r="L8781" t="s">
        <v>118</v>
      </c>
      <c r="N8781" t="s">
        <v>1849</v>
      </c>
    </row>
    <row r="8782" spans="1:14" x14ac:dyDescent="0.25">
      <c r="A8782" t="s">
        <v>368</v>
      </c>
      <c r="B8782" t="s">
        <v>2510</v>
      </c>
      <c r="C8782" t="s">
        <v>361</v>
      </c>
      <c r="D8782" t="s">
        <v>21</v>
      </c>
      <c r="E8782">
        <v>98250</v>
      </c>
      <c r="F8782" t="s">
        <v>22</v>
      </c>
      <c r="G8782" t="s">
        <v>22</v>
      </c>
      <c r="H8782" t="s">
        <v>116</v>
      </c>
      <c r="I8782" t="s">
        <v>117</v>
      </c>
      <c r="J8782" s="1">
        <v>43549</v>
      </c>
      <c r="K8782" s="1">
        <v>43615</v>
      </c>
      <c r="L8782" t="s">
        <v>118</v>
      </c>
      <c r="N8782" t="s">
        <v>1849</v>
      </c>
    </row>
    <row r="8783" spans="1:14" x14ac:dyDescent="0.25">
      <c r="A8783" t="s">
        <v>1182</v>
      </c>
      <c r="B8783" t="s">
        <v>1183</v>
      </c>
      <c r="C8783" t="s">
        <v>172</v>
      </c>
      <c r="D8783" t="s">
        <v>21</v>
      </c>
      <c r="E8783">
        <v>98953</v>
      </c>
      <c r="F8783" t="s">
        <v>22</v>
      </c>
      <c r="G8783" t="s">
        <v>22</v>
      </c>
      <c r="H8783" t="s">
        <v>116</v>
      </c>
      <c r="I8783" t="s">
        <v>117</v>
      </c>
      <c r="J8783" s="1">
        <v>43572</v>
      </c>
      <c r="K8783" s="1">
        <v>43615</v>
      </c>
      <c r="L8783" t="s">
        <v>118</v>
      </c>
      <c r="N8783" t="s">
        <v>1849</v>
      </c>
    </row>
    <row r="8784" spans="1:14" x14ac:dyDescent="0.25">
      <c r="A8784" t="s">
        <v>2680</v>
      </c>
      <c r="B8784" t="s">
        <v>2681</v>
      </c>
      <c r="C8784" t="s">
        <v>172</v>
      </c>
      <c r="D8784" t="s">
        <v>21</v>
      </c>
      <c r="E8784">
        <v>98953</v>
      </c>
      <c r="F8784" t="s">
        <v>22</v>
      </c>
      <c r="G8784" t="s">
        <v>22</v>
      </c>
      <c r="H8784" t="s">
        <v>116</v>
      </c>
      <c r="I8784" t="s">
        <v>117</v>
      </c>
      <c r="J8784" s="1">
        <v>43572</v>
      </c>
      <c r="K8784" s="1">
        <v>43608</v>
      </c>
      <c r="L8784" t="s">
        <v>118</v>
      </c>
      <c r="N8784" t="s">
        <v>1849</v>
      </c>
    </row>
    <row r="8785" spans="1:14" x14ac:dyDescent="0.25">
      <c r="A8785" t="s">
        <v>2687</v>
      </c>
      <c r="B8785" t="s">
        <v>2688</v>
      </c>
      <c r="C8785" t="s">
        <v>2689</v>
      </c>
      <c r="D8785" t="s">
        <v>21</v>
      </c>
      <c r="E8785">
        <v>98220</v>
      </c>
      <c r="F8785" t="s">
        <v>22</v>
      </c>
      <c r="G8785" t="s">
        <v>22</v>
      </c>
      <c r="H8785" t="s">
        <v>104</v>
      </c>
      <c r="I8785" t="s">
        <v>148</v>
      </c>
      <c r="J8785" s="1">
        <v>43568</v>
      </c>
      <c r="K8785" s="1">
        <v>43608</v>
      </c>
      <c r="L8785" t="s">
        <v>118</v>
      </c>
      <c r="N8785" t="s">
        <v>1854</v>
      </c>
    </row>
    <row r="8786" spans="1:14" x14ac:dyDescent="0.25">
      <c r="A8786" t="s">
        <v>2690</v>
      </c>
      <c r="B8786" t="s">
        <v>2691</v>
      </c>
      <c r="C8786" t="s">
        <v>108</v>
      </c>
      <c r="D8786" t="s">
        <v>21</v>
      </c>
      <c r="E8786">
        <v>98203</v>
      </c>
      <c r="F8786" t="s">
        <v>22</v>
      </c>
      <c r="G8786" t="s">
        <v>22</v>
      </c>
      <c r="H8786" t="s">
        <v>104</v>
      </c>
      <c r="I8786" t="s">
        <v>148</v>
      </c>
      <c r="J8786" s="1">
        <v>43572</v>
      </c>
      <c r="K8786" s="1">
        <v>43608</v>
      </c>
      <c r="L8786" t="s">
        <v>118</v>
      </c>
      <c r="N8786" t="s">
        <v>1854</v>
      </c>
    </row>
    <row r="8787" spans="1:14" x14ac:dyDescent="0.25">
      <c r="A8787" t="s">
        <v>662</v>
      </c>
      <c r="B8787" t="s">
        <v>2692</v>
      </c>
      <c r="C8787" t="s">
        <v>286</v>
      </c>
      <c r="D8787" t="s">
        <v>21</v>
      </c>
      <c r="E8787">
        <v>98516</v>
      </c>
      <c r="F8787" t="s">
        <v>22</v>
      </c>
      <c r="G8787" t="s">
        <v>22</v>
      </c>
      <c r="H8787" t="s">
        <v>57</v>
      </c>
      <c r="I8787" t="s">
        <v>58</v>
      </c>
      <c r="J8787" s="1">
        <v>43566</v>
      </c>
      <c r="K8787" s="1">
        <v>43608</v>
      </c>
      <c r="L8787" t="s">
        <v>118</v>
      </c>
      <c r="N8787" t="s">
        <v>1992</v>
      </c>
    </row>
    <row r="8788" spans="1:14" x14ac:dyDescent="0.25">
      <c r="A8788" t="s">
        <v>579</v>
      </c>
      <c r="B8788" t="s">
        <v>2698</v>
      </c>
      <c r="C8788" t="s">
        <v>286</v>
      </c>
      <c r="D8788" t="s">
        <v>21</v>
      </c>
      <c r="E8788">
        <v>98502</v>
      </c>
      <c r="F8788" t="s">
        <v>22</v>
      </c>
      <c r="G8788" t="s">
        <v>22</v>
      </c>
      <c r="H8788" t="s">
        <v>57</v>
      </c>
      <c r="I8788" t="s">
        <v>58</v>
      </c>
      <c r="J8788" s="1">
        <v>43566</v>
      </c>
      <c r="K8788" s="1">
        <v>43608</v>
      </c>
      <c r="L8788" t="s">
        <v>118</v>
      </c>
      <c r="N8788" t="s">
        <v>1849</v>
      </c>
    </row>
    <row r="8789" spans="1:14" x14ac:dyDescent="0.25">
      <c r="A8789" t="s">
        <v>707</v>
      </c>
      <c r="B8789" t="s">
        <v>2708</v>
      </c>
      <c r="C8789" t="s">
        <v>236</v>
      </c>
      <c r="D8789" t="s">
        <v>21</v>
      </c>
      <c r="E8789">
        <v>98446</v>
      </c>
      <c r="F8789" t="s">
        <v>22</v>
      </c>
      <c r="G8789" t="s">
        <v>22</v>
      </c>
      <c r="H8789" t="s">
        <v>57</v>
      </c>
      <c r="I8789" t="s">
        <v>203</v>
      </c>
      <c r="J8789" s="1">
        <v>43496</v>
      </c>
      <c r="K8789" s="1">
        <v>43608</v>
      </c>
      <c r="L8789" t="s">
        <v>118</v>
      </c>
      <c r="N8789" t="s">
        <v>1849</v>
      </c>
    </row>
    <row r="8790" spans="1:14" x14ac:dyDescent="0.25">
      <c r="A8790" t="s">
        <v>1175</v>
      </c>
      <c r="B8790" t="s">
        <v>2711</v>
      </c>
      <c r="C8790" t="s">
        <v>1177</v>
      </c>
      <c r="D8790" t="s">
        <v>21</v>
      </c>
      <c r="E8790">
        <v>98932</v>
      </c>
      <c r="F8790" t="s">
        <v>22</v>
      </c>
      <c r="G8790" t="s">
        <v>22</v>
      </c>
      <c r="H8790" t="s">
        <v>104</v>
      </c>
      <c r="I8790" t="s">
        <v>105</v>
      </c>
      <c r="J8790" s="1">
        <v>43570</v>
      </c>
      <c r="K8790" s="1">
        <v>43608</v>
      </c>
      <c r="L8790" t="s">
        <v>118</v>
      </c>
      <c r="N8790" t="s">
        <v>1858</v>
      </c>
    </row>
    <row r="8791" spans="1:14" x14ac:dyDescent="0.25">
      <c r="A8791" t="s">
        <v>194</v>
      </c>
      <c r="B8791" t="s">
        <v>2712</v>
      </c>
      <c r="C8791" t="s">
        <v>722</v>
      </c>
      <c r="D8791" t="s">
        <v>21</v>
      </c>
      <c r="E8791">
        <v>98047</v>
      </c>
      <c r="F8791" t="s">
        <v>22</v>
      </c>
      <c r="G8791" t="s">
        <v>22</v>
      </c>
      <c r="H8791" t="s">
        <v>57</v>
      </c>
      <c r="I8791" t="s">
        <v>58</v>
      </c>
      <c r="J8791" s="1">
        <v>43571</v>
      </c>
      <c r="K8791" s="1">
        <v>43608</v>
      </c>
      <c r="L8791" t="s">
        <v>118</v>
      </c>
      <c r="N8791" t="s">
        <v>1992</v>
      </c>
    </row>
    <row r="8792" spans="1:14" x14ac:dyDescent="0.25">
      <c r="A8792" t="s">
        <v>839</v>
      </c>
      <c r="B8792" t="s">
        <v>840</v>
      </c>
      <c r="C8792" t="s">
        <v>20</v>
      </c>
      <c r="D8792" t="s">
        <v>21</v>
      </c>
      <c r="E8792">
        <v>98109</v>
      </c>
      <c r="F8792" t="s">
        <v>22</v>
      </c>
      <c r="G8792" t="s">
        <v>22</v>
      </c>
      <c r="H8792" t="s">
        <v>116</v>
      </c>
      <c r="I8792" t="s">
        <v>117</v>
      </c>
      <c r="J8792" s="1">
        <v>43570</v>
      </c>
      <c r="K8792" s="1">
        <v>43608</v>
      </c>
      <c r="L8792" t="s">
        <v>118</v>
      </c>
      <c r="N8792" t="s">
        <v>1849</v>
      </c>
    </row>
    <row r="8793" spans="1:14" x14ac:dyDescent="0.25">
      <c r="A8793" t="s">
        <v>69</v>
      </c>
      <c r="B8793" t="s">
        <v>2716</v>
      </c>
      <c r="C8793" t="s">
        <v>361</v>
      </c>
      <c r="D8793" t="s">
        <v>21</v>
      </c>
      <c r="E8793">
        <v>98250</v>
      </c>
      <c r="F8793" t="s">
        <v>22</v>
      </c>
      <c r="G8793" t="s">
        <v>22</v>
      </c>
      <c r="H8793" t="s">
        <v>104</v>
      </c>
      <c r="I8793" t="s">
        <v>148</v>
      </c>
      <c r="J8793" s="1">
        <v>43549</v>
      </c>
      <c r="K8793" s="1">
        <v>43608</v>
      </c>
      <c r="L8793" t="s">
        <v>118</v>
      </c>
      <c r="N8793" t="s">
        <v>1854</v>
      </c>
    </row>
    <row r="8794" spans="1:14" x14ac:dyDescent="0.25">
      <c r="A8794" t="s">
        <v>394</v>
      </c>
      <c r="B8794" t="s">
        <v>2723</v>
      </c>
      <c r="C8794" t="s">
        <v>20</v>
      </c>
      <c r="D8794" t="s">
        <v>21</v>
      </c>
      <c r="E8794">
        <v>98116</v>
      </c>
      <c r="F8794" t="s">
        <v>22</v>
      </c>
      <c r="G8794" t="s">
        <v>22</v>
      </c>
      <c r="H8794" t="s">
        <v>57</v>
      </c>
      <c r="I8794" t="s">
        <v>212</v>
      </c>
      <c r="J8794" s="1">
        <v>43570</v>
      </c>
      <c r="K8794" s="1">
        <v>43608</v>
      </c>
      <c r="L8794" t="s">
        <v>118</v>
      </c>
      <c r="N8794" t="s">
        <v>1992</v>
      </c>
    </row>
    <row r="8795" spans="1:14" x14ac:dyDescent="0.25">
      <c r="A8795" t="s">
        <v>658</v>
      </c>
      <c r="B8795" t="s">
        <v>659</v>
      </c>
      <c r="C8795" t="s">
        <v>660</v>
      </c>
      <c r="D8795" t="s">
        <v>21</v>
      </c>
      <c r="E8795">
        <v>98383</v>
      </c>
      <c r="F8795" t="s">
        <v>22</v>
      </c>
      <c r="G8795" t="s">
        <v>22</v>
      </c>
      <c r="H8795" t="s">
        <v>57</v>
      </c>
      <c r="I8795" t="s">
        <v>203</v>
      </c>
      <c r="J8795" t="s">
        <v>59</v>
      </c>
      <c r="K8795" s="1">
        <v>43607</v>
      </c>
      <c r="L8795" t="s">
        <v>60</v>
      </c>
      <c r="M8795" t="str">
        <f>HYPERLINK("https://www.regulations.gov/docket?D=FDA-2019-H-2445")</f>
        <v>https://www.regulations.gov/docket?D=FDA-2019-H-2445</v>
      </c>
      <c r="N8795" t="s">
        <v>59</v>
      </c>
    </row>
    <row r="8796" spans="1:14" x14ac:dyDescent="0.25">
      <c r="A8796" t="s">
        <v>950</v>
      </c>
      <c r="B8796" t="s">
        <v>951</v>
      </c>
      <c r="C8796" t="s">
        <v>782</v>
      </c>
      <c r="D8796" t="s">
        <v>21</v>
      </c>
      <c r="E8796">
        <v>98043</v>
      </c>
      <c r="F8796" t="s">
        <v>22</v>
      </c>
      <c r="G8796" t="s">
        <v>22</v>
      </c>
      <c r="H8796" t="s">
        <v>57</v>
      </c>
      <c r="I8796" t="s">
        <v>203</v>
      </c>
      <c r="J8796" t="s">
        <v>59</v>
      </c>
      <c r="K8796" s="1">
        <v>43606</v>
      </c>
      <c r="L8796" t="s">
        <v>60</v>
      </c>
      <c r="M8796" t="str">
        <f>HYPERLINK("https://www.regulations.gov/docket?D=FDA-2019-H-2419")</f>
        <v>https://www.regulations.gov/docket?D=FDA-2019-H-2419</v>
      </c>
      <c r="N8796" t="s">
        <v>59</v>
      </c>
    </row>
    <row r="8797" spans="1:14" x14ac:dyDescent="0.25">
      <c r="A8797" t="s">
        <v>2816</v>
      </c>
      <c r="B8797" t="s">
        <v>2817</v>
      </c>
      <c r="C8797" t="s">
        <v>1270</v>
      </c>
      <c r="D8797" t="s">
        <v>21</v>
      </c>
      <c r="E8797">
        <v>98012</v>
      </c>
      <c r="F8797" t="s">
        <v>22</v>
      </c>
      <c r="G8797" t="s">
        <v>22</v>
      </c>
      <c r="H8797" t="s">
        <v>104</v>
      </c>
      <c r="I8797" t="s">
        <v>148</v>
      </c>
      <c r="J8797" t="s">
        <v>59</v>
      </c>
      <c r="K8797" s="1">
        <v>43605</v>
      </c>
      <c r="L8797" t="s">
        <v>60</v>
      </c>
      <c r="M8797" t="str">
        <f>HYPERLINK("https://www.regulations.gov/docket?D=FDA-2019-H-2400")</f>
        <v>https://www.regulations.gov/docket?D=FDA-2019-H-2400</v>
      </c>
      <c r="N8797" t="s">
        <v>59</v>
      </c>
    </row>
    <row r="8798" spans="1:14" x14ac:dyDescent="0.25">
      <c r="A8798" t="s">
        <v>2873</v>
      </c>
      <c r="B8798" t="s">
        <v>2874</v>
      </c>
      <c r="C8798" t="s">
        <v>898</v>
      </c>
      <c r="D8798" t="s">
        <v>21</v>
      </c>
      <c r="E8798">
        <v>98252</v>
      </c>
      <c r="F8798" t="s">
        <v>22</v>
      </c>
      <c r="G8798" t="s">
        <v>22</v>
      </c>
      <c r="H8798" t="s">
        <v>57</v>
      </c>
      <c r="I8798" t="s">
        <v>203</v>
      </c>
      <c r="J8798" s="1">
        <v>43565</v>
      </c>
      <c r="K8798" s="1">
        <v>43601</v>
      </c>
      <c r="L8798" t="s">
        <v>118</v>
      </c>
      <c r="N8798" t="s">
        <v>1849</v>
      </c>
    </row>
    <row r="8799" spans="1:14" x14ac:dyDescent="0.25">
      <c r="A8799" t="s">
        <v>2875</v>
      </c>
      <c r="B8799" t="s">
        <v>2876</v>
      </c>
      <c r="C8799" t="s">
        <v>29</v>
      </c>
      <c r="D8799" t="s">
        <v>21</v>
      </c>
      <c r="E8799">
        <v>98801</v>
      </c>
      <c r="F8799" t="s">
        <v>22</v>
      </c>
      <c r="G8799" t="s">
        <v>22</v>
      </c>
      <c r="H8799" t="s">
        <v>104</v>
      </c>
      <c r="I8799" t="s">
        <v>105</v>
      </c>
      <c r="J8799" s="1">
        <v>43558</v>
      </c>
      <c r="K8799" s="1">
        <v>43601</v>
      </c>
      <c r="L8799" t="s">
        <v>118</v>
      </c>
      <c r="N8799" t="s">
        <v>1858</v>
      </c>
    </row>
    <row r="8800" spans="1:14" x14ac:dyDescent="0.25">
      <c r="A8800" t="s">
        <v>1317</v>
      </c>
      <c r="B8800" t="s">
        <v>2877</v>
      </c>
      <c r="C8800" t="s">
        <v>227</v>
      </c>
      <c r="D8800" t="s">
        <v>21</v>
      </c>
      <c r="E8800">
        <v>98225</v>
      </c>
      <c r="F8800" t="s">
        <v>22</v>
      </c>
      <c r="G8800" t="s">
        <v>22</v>
      </c>
      <c r="H8800" t="s">
        <v>57</v>
      </c>
      <c r="I8800" t="s">
        <v>203</v>
      </c>
      <c r="J8800" s="1">
        <v>43556</v>
      </c>
      <c r="K8800" s="1">
        <v>43601</v>
      </c>
      <c r="L8800" t="s">
        <v>118</v>
      </c>
      <c r="N8800" t="s">
        <v>1992</v>
      </c>
    </row>
    <row r="8801" spans="1:14" x14ac:dyDescent="0.25">
      <c r="A8801" t="s">
        <v>2882</v>
      </c>
      <c r="B8801" t="s">
        <v>2883</v>
      </c>
      <c r="C8801" t="s">
        <v>20</v>
      </c>
      <c r="D8801" t="s">
        <v>21</v>
      </c>
      <c r="E8801">
        <v>98125</v>
      </c>
      <c r="F8801" t="s">
        <v>22</v>
      </c>
      <c r="G8801" t="s">
        <v>22</v>
      </c>
      <c r="H8801" t="s">
        <v>57</v>
      </c>
      <c r="I8801" t="s">
        <v>212</v>
      </c>
      <c r="J8801" s="1">
        <v>43563</v>
      </c>
      <c r="K8801" s="1">
        <v>43601</v>
      </c>
      <c r="L8801" t="s">
        <v>118</v>
      </c>
      <c r="N8801" t="s">
        <v>1992</v>
      </c>
    </row>
    <row r="8802" spans="1:14" x14ac:dyDescent="0.25">
      <c r="A8802" t="s">
        <v>733</v>
      </c>
      <c r="B8802" t="s">
        <v>2884</v>
      </c>
      <c r="C8802" t="s">
        <v>206</v>
      </c>
      <c r="D8802" t="s">
        <v>21</v>
      </c>
      <c r="E8802">
        <v>98272</v>
      </c>
      <c r="F8802" t="s">
        <v>22</v>
      </c>
      <c r="G8802" t="s">
        <v>22</v>
      </c>
      <c r="H8802" t="s">
        <v>57</v>
      </c>
      <c r="I8802" t="s">
        <v>203</v>
      </c>
      <c r="J8802" s="1">
        <v>43565</v>
      </c>
      <c r="K8802" s="1">
        <v>43601</v>
      </c>
      <c r="L8802" t="s">
        <v>118</v>
      </c>
      <c r="N8802" t="s">
        <v>1849</v>
      </c>
    </row>
    <row r="8803" spans="1:14" x14ac:dyDescent="0.25">
      <c r="A8803" t="s">
        <v>2889</v>
      </c>
      <c r="B8803" t="s">
        <v>2890</v>
      </c>
      <c r="C8803" t="s">
        <v>20</v>
      </c>
      <c r="D8803" t="s">
        <v>21</v>
      </c>
      <c r="E8803">
        <v>98109</v>
      </c>
      <c r="F8803" t="s">
        <v>22</v>
      </c>
      <c r="G8803" t="s">
        <v>22</v>
      </c>
      <c r="H8803" t="s">
        <v>104</v>
      </c>
      <c r="I8803" t="s">
        <v>148</v>
      </c>
      <c r="J8803" s="1">
        <v>43558</v>
      </c>
      <c r="K8803" s="1">
        <v>43601</v>
      </c>
      <c r="L8803" t="s">
        <v>118</v>
      </c>
      <c r="N8803" t="s">
        <v>1858</v>
      </c>
    </row>
    <row r="8804" spans="1:14" x14ac:dyDescent="0.25">
      <c r="A8804" t="s">
        <v>581</v>
      </c>
      <c r="B8804" t="s">
        <v>2891</v>
      </c>
      <c r="C8804" t="s">
        <v>230</v>
      </c>
      <c r="D8804" t="s">
        <v>21</v>
      </c>
      <c r="E8804">
        <v>98264</v>
      </c>
      <c r="F8804" t="s">
        <v>22</v>
      </c>
      <c r="G8804" t="s">
        <v>22</v>
      </c>
      <c r="H8804" t="s">
        <v>104</v>
      </c>
      <c r="I8804" t="s">
        <v>148</v>
      </c>
      <c r="J8804" s="1">
        <v>43560</v>
      </c>
      <c r="K8804" s="1">
        <v>43601</v>
      </c>
      <c r="L8804" t="s">
        <v>118</v>
      </c>
      <c r="N8804" t="s">
        <v>1858</v>
      </c>
    </row>
    <row r="8805" spans="1:14" x14ac:dyDescent="0.25">
      <c r="A8805" t="s">
        <v>2892</v>
      </c>
      <c r="B8805" t="s">
        <v>2893</v>
      </c>
      <c r="C8805" t="s">
        <v>209</v>
      </c>
      <c r="D8805" t="s">
        <v>21</v>
      </c>
      <c r="E8805">
        <v>98032</v>
      </c>
      <c r="F8805" t="s">
        <v>22</v>
      </c>
      <c r="G8805" t="s">
        <v>22</v>
      </c>
      <c r="H8805" t="s">
        <v>57</v>
      </c>
      <c r="I8805" t="s">
        <v>58</v>
      </c>
      <c r="J8805" s="1">
        <v>43536</v>
      </c>
      <c r="K8805" s="1">
        <v>43601</v>
      </c>
      <c r="L8805" t="s">
        <v>118</v>
      </c>
      <c r="N8805" t="s">
        <v>1849</v>
      </c>
    </row>
    <row r="8806" spans="1:14" x14ac:dyDescent="0.25">
      <c r="A8806" t="s">
        <v>244</v>
      </c>
      <c r="B8806" t="s">
        <v>2894</v>
      </c>
      <c r="C8806" t="s">
        <v>20</v>
      </c>
      <c r="D8806" t="s">
        <v>21</v>
      </c>
      <c r="E8806">
        <v>98117</v>
      </c>
      <c r="F8806" t="s">
        <v>22</v>
      </c>
      <c r="G8806" t="s">
        <v>22</v>
      </c>
      <c r="H8806" t="s">
        <v>57</v>
      </c>
      <c r="I8806" t="s">
        <v>58</v>
      </c>
      <c r="J8806" s="1">
        <v>43558</v>
      </c>
      <c r="K8806" s="1">
        <v>43601</v>
      </c>
      <c r="L8806" t="s">
        <v>118</v>
      </c>
      <c r="N8806" t="s">
        <v>1849</v>
      </c>
    </row>
    <row r="8807" spans="1:14" x14ac:dyDescent="0.25">
      <c r="A8807" t="s">
        <v>2900</v>
      </c>
      <c r="B8807" t="s">
        <v>2901</v>
      </c>
      <c r="C8807" t="s">
        <v>20</v>
      </c>
      <c r="D8807" t="s">
        <v>21</v>
      </c>
      <c r="E8807">
        <v>98188</v>
      </c>
      <c r="F8807" t="s">
        <v>22</v>
      </c>
      <c r="G8807" t="s">
        <v>22</v>
      </c>
      <c r="H8807" t="s">
        <v>104</v>
      </c>
      <c r="I8807" t="s">
        <v>105</v>
      </c>
      <c r="J8807" s="1">
        <v>43536</v>
      </c>
      <c r="K8807" s="1">
        <v>43601</v>
      </c>
      <c r="L8807" t="s">
        <v>118</v>
      </c>
      <c r="N8807" t="s">
        <v>1858</v>
      </c>
    </row>
    <row r="8808" spans="1:14" x14ac:dyDescent="0.25">
      <c r="A8808" t="s">
        <v>2902</v>
      </c>
      <c r="B8808" t="s">
        <v>2903</v>
      </c>
      <c r="C8808" t="s">
        <v>20</v>
      </c>
      <c r="D8808" t="s">
        <v>21</v>
      </c>
      <c r="E8808">
        <v>98134</v>
      </c>
      <c r="F8808" t="s">
        <v>22</v>
      </c>
      <c r="G8808" t="s">
        <v>22</v>
      </c>
      <c r="H8808" t="s">
        <v>116</v>
      </c>
      <c r="I8808" t="s">
        <v>212</v>
      </c>
      <c r="J8808" s="1">
        <v>43563</v>
      </c>
      <c r="K8808" s="1">
        <v>43601</v>
      </c>
      <c r="L8808" t="s">
        <v>118</v>
      </c>
      <c r="N8808" t="s">
        <v>1849</v>
      </c>
    </row>
    <row r="8809" spans="1:14" x14ac:dyDescent="0.25">
      <c r="A8809" t="s">
        <v>2904</v>
      </c>
      <c r="B8809" t="s">
        <v>2905</v>
      </c>
      <c r="C8809" t="s">
        <v>898</v>
      </c>
      <c r="D8809" t="s">
        <v>21</v>
      </c>
      <c r="E8809">
        <v>98252</v>
      </c>
      <c r="F8809" t="s">
        <v>22</v>
      </c>
      <c r="G8809" t="s">
        <v>22</v>
      </c>
      <c r="H8809" t="s">
        <v>57</v>
      </c>
      <c r="I8809" t="s">
        <v>620</v>
      </c>
      <c r="J8809" s="1">
        <v>43559</v>
      </c>
      <c r="K8809" s="1">
        <v>43601</v>
      </c>
      <c r="L8809" t="s">
        <v>118</v>
      </c>
      <c r="N8809" t="s">
        <v>1849</v>
      </c>
    </row>
    <row r="8810" spans="1:14" x14ac:dyDescent="0.25">
      <c r="A8810" t="s">
        <v>829</v>
      </c>
      <c r="B8810" t="s">
        <v>830</v>
      </c>
      <c r="C8810" t="s">
        <v>178</v>
      </c>
      <c r="D8810" t="s">
        <v>21</v>
      </c>
      <c r="E8810">
        <v>98944</v>
      </c>
      <c r="F8810" t="s">
        <v>22</v>
      </c>
      <c r="G8810" t="s">
        <v>22</v>
      </c>
      <c r="H8810" t="s">
        <v>104</v>
      </c>
      <c r="I8810" t="s">
        <v>105</v>
      </c>
      <c r="J8810" s="1">
        <v>43556</v>
      </c>
      <c r="K8810" s="1">
        <v>43601</v>
      </c>
      <c r="L8810" t="s">
        <v>118</v>
      </c>
      <c r="N8810" t="s">
        <v>1858</v>
      </c>
    </row>
    <row r="8811" spans="1:14" x14ac:dyDescent="0.25">
      <c r="A8811" t="s">
        <v>194</v>
      </c>
      <c r="B8811" t="s">
        <v>2906</v>
      </c>
      <c r="C8811" t="s">
        <v>20</v>
      </c>
      <c r="D8811" t="s">
        <v>21</v>
      </c>
      <c r="E8811">
        <v>98115</v>
      </c>
      <c r="F8811" t="s">
        <v>22</v>
      </c>
      <c r="G8811" t="s">
        <v>22</v>
      </c>
      <c r="H8811" t="s">
        <v>116</v>
      </c>
      <c r="I8811" t="s">
        <v>117</v>
      </c>
      <c r="J8811" s="1">
        <v>43563</v>
      </c>
      <c r="K8811" s="1">
        <v>43601</v>
      </c>
      <c r="L8811" t="s">
        <v>118</v>
      </c>
      <c r="N8811" t="s">
        <v>1992</v>
      </c>
    </row>
    <row r="8812" spans="1:14" x14ac:dyDescent="0.25">
      <c r="A8812" t="s">
        <v>194</v>
      </c>
      <c r="B8812" t="s">
        <v>2907</v>
      </c>
      <c r="C8812" t="s">
        <v>898</v>
      </c>
      <c r="D8812" t="s">
        <v>21</v>
      </c>
      <c r="E8812">
        <v>98252</v>
      </c>
      <c r="F8812" t="s">
        <v>22</v>
      </c>
      <c r="G8812" t="s">
        <v>22</v>
      </c>
      <c r="H8812" t="s">
        <v>57</v>
      </c>
      <c r="I8812" t="s">
        <v>203</v>
      </c>
      <c r="J8812" s="1">
        <v>43559</v>
      </c>
      <c r="K8812" s="1">
        <v>43601</v>
      </c>
      <c r="L8812" t="s">
        <v>118</v>
      </c>
      <c r="N8812" t="s">
        <v>1849</v>
      </c>
    </row>
    <row r="8813" spans="1:14" x14ac:dyDescent="0.25">
      <c r="A8813" t="s">
        <v>1810</v>
      </c>
      <c r="B8813" t="s">
        <v>1811</v>
      </c>
      <c r="C8813" t="s">
        <v>81</v>
      </c>
      <c r="D8813" t="s">
        <v>21</v>
      </c>
      <c r="E8813">
        <v>99037</v>
      </c>
      <c r="F8813" t="s">
        <v>22</v>
      </c>
      <c r="G8813" t="s">
        <v>22</v>
      </c>
      <c r="H8813" t="s">
        <v>57</v>
      </c>
      <c r="I8813" t="s">
        <v>212</v>
      </c>
      <c r="J8813" s="1">
        <v>43556</v>
      </c>
      <c r="K8813" s="1">
        <v>43601</v>
      </c>
      <c r="L8813" t="s">
        <v>118</v>
      </c>
      <c r="N8813" t="s">
        <v>1849</v>
      </c>
    </row>
    <row r="8814" spans="1:14" x14ac:dyDescent="0.25">
      <c r="A8814" t="s">
        <v>2916</v>
      </c>
      <c r="B8814" t="s">
        <v>2917</v>
      </c>
      <c r="C8814" t="s">
        <v>227</v>
      </c>
      <c r="D8814" t="s">
        <v>21</v>
      </c>
      <c r="E8814">
        <v>98225</v>
      </c>
      <c r="F8814" t="s">
        <v>22</v>
      </c>
      <c r="G8814" t="s">
        <v>22</v>
      </c>
      <c r="H8814" t="s">
        <v>57</v>
      </c>
      <c r="I8814" t="s">
        <v>212</v>
      </c>
      <c r="J8814" s="1">
        <v>43556</v>
      </c>
      <c r="K8814" s="1">
        <v>43601</v>
      </c>
      <c r="L8814" t="s">
        <v>118</v>
      </c>
      <c r="N8814" t="s">
        <v>1992</v>
      </c>
    </row>
    <row r="8815" spans="1:14" x14ac:dyDescent="0.25">
      <c r="A8815" t="s">
        <v>1148</v>
      </c>
      <c r="B8815" t="s">
        <v>2918</v>
      </c>
      <c r="C8815" t="s">
        <v>227</v>
      </c>
      <c r="D8815" t="s">
        <v>21</v>
      </c>
      <c r="E8815">
        <v>98225</v>
      </c>
      <c r="F8815" t="s">
        <v>22</v>
      </c>
      <c r="G8815" t="s">
        <v>22</v>
      </c>
      <c r="H8815" t="s">
        <v>104</v>
      </c>
      <c r="I8815" t="s">
        <v>212</v>
      </c>
      <c r="J8815" s="1">
        <v>43556</v>
      </c>
      <c r="K8815" s="1">
        <v>43601</v>
      </c>
      <c r="L8815" t="s">
        <v>118</v>
      </c>
      <c r="N8815" t="s">
        <v>1858</v>
      </c>
    </row>
    <row r="8816" spans="1:14" x14ac:dyDescent="0.25">
      <c r="A8816" t="s">
        <v>1039</v>
      </c>
      <c r="B8816" t="s">
        <v>1040</v>
      </c>
      <c r="C8816" t="s">
        <v>1041</v>
      </c>
      <c r="D8816" t="s">
        <v>21</v>
      </c>
      <c r="E8816">
        <v>98576</v>
      </c>
      <c r="F8816" t="s">
        <v>22</v>
      </c>
      <c r="G8816" t="s">
        <v>22</v>
      </c>
      <c r="H8816" t="s">
        <v>57</v>
      </c>
      <c r="I8816" t="s">
        <v>58</v>
      </c>
      <c r="J8816" s="1">
        <v>43556</v>
      </c>
      <c r="K8816" s="1">
        <v>43601</v>
      </c>
      <c r="L8816" t="s">
        <v>118</v>
      </c>
      <c r="N8816" t="s">
        <v>1849</v>
      </c>
    </row>
    <row r="8817" spans="1:14" x14ac:dyDescent="0.25">
      <c r="A8817" t="s">
        <v>173</v>
      </c>
      <c r="B8817" t="s">
        <v>2920</v>
      </c>
      <c r="C8817" t="s">
        <v>175</v>
      </c>
      <c r="D8817" t="s">
        <v>21</v>
      </c>
      <c r="E8817">
        <v>98921</v>
      </c>
      <c r="F8817" t="s">
        <v>22</v>
      </c>
      <c r="G8817" t="s">
        <v>22</v>
      </c>
      <c r="H8817" t="s">
        <v>116</v>
      </c>
      <c r="I8817" t="s">
        <v>117</v>
      </c>
      <c r="J8817" s="1">
        <v>43564</v>
      </c>
      <c r="K8817" s="1">
        <v>43601</v>
      </c>
      <c r="L8817" t="s">
        <v>118</v>
      </c>
      <c r="N8817" t="s">
        <v>1849</v>
      </c>
    </row>
    <row r="8818" spans="1:14" x14ac:dyDescent="0.25">
      <c r="A8818" t="s">
        <v>1169</v>
      </c>
      <c r="B8818" t="s">
        <v>1170</v>
      </c>
      <c r="C8818" t="s">
        <v>172</v>
      </c>
      <c r="D8818" t="s">
        <v>21</v>
      </c>
      <c r="E8818">
        <v>98953</v>
      </c>
      <c r="F8818" t="s">
        <v>22</v>
      </c>
      <c r="G8818" t="s">
        <v>22</v>
      </c>
      <c r="H8818" t="s">
        <v>116</v>
      </c>
      <c r="I8818" t="s">
        <v>117</v>
      </c>
      <c r="J8818" t="s">
        <v>59</v>
      </c>
      <c r="K8818" s="1">
        <v>43599</v>
      </c>
      <c r="L8818" t="s">
        <v>60</v>
      </c>
      <c r="M8818" t="str">
        <f>HYPERLINK("https://www.regulations.gov/docket?D=FDA-2019-H-2282")</f>
        <v>https://www.regulations.gov/docket?D=FDA-2019-H-2282</v>
      </c>
      <c r="N8818" t="s">
        <v>59</v>
      </c>
    </row>
    <row r="8819" spans="1:14" x14ac:dyDescent="0.25">
      <c r="A8819" t="s">
        <v>558</v>
      </c>
      <c r="B8819" t="s">
        <v>559</v>
      </c>
      <c r="C8819" t="s">
        <v>492</v>
      </c>
      <c r="D8819" t="s">
        <v>21</v>
      </c>
      <c r="E8819">
        <v>98506</v>
      </c>
      <c r="F8819" t="s">
        <v>22</v>
      </c>
      <c r="G8819" t="s">
        <v>22</v>
      </c>
      <c r="H8819" t="s">
        <v>116</v>
      </c>
      <c r="I8819" t="s">
        <v>117</v>
      </c>
      <c r="J8819" s="1">
        <v>43544</v>
      </c>
      <c r="K8819" s="1">
        <v>43594</v>
      </c>
      <c r="L8819" t="s">
        <v>118</v>
      </c>
      <c r="N8819" t="s">
        <v>119</v>
      </c>
    </row>
    <row r="8820" spans="1:14" x14ac:dyDescent="0.25">
      <c r="A8820" t="s">
        <v>1058</v>
      </c>
      <c r="B8820" t="s">
        <v>1059</v>
      </c>
      <c r="C8820" t="s">
        <v>20</v>
      </c>
      <c r="D8820" t="s">
        <v>21</v>
      </c>
      <c r="E8820">
        <v>98121</v>
      </c>
      <c r="F8820" t="s">
        <v>22</v>
      </c>
      <c r="G8820" t="s">
        <v>22</v>
      </c>
      <c r="H8820" t="s">
        <v>104</v>
      </c>
      <c r="I8820" t="s">
        <v>105</v>
      </c>
      <c r="J8820" s="1">
        <v>43543</v>
      </c>
      <c r="K8820" s="1">
        <v>43594</v>
      </c>
      <c r="L8820" t="s">
        <v>118</v>
      </c>
      <c r="N8820" t="s">
        <v>1854</v>
      </c>
    </row>
    <row r="8821" spans="1:14" x14ac:dyDescent="0.25">
      <c r="A8821" t="s">
        <v>3043</v>
      </c>
      <c r="B8821" t="s">
        <v>3044</v>
      </c>
      <c r="C8821" t="s">
        <v>1688</v>
      </c>
      <c r="D8821" t="s">
        <v>21</v>
      </c>
      <c r="E8821">
        <v>98198</v>
      </c>
      <c r="F8821" t="s">
        <v>22</v>
      </c>
      <c r="G8821" t="s">
        <v>22</v>
      </c>
      <c r="H8821" t="s">
        <v>57</v>
      </c>
      <c r="I8821" t="s">
        <v>203</v>
      </c>
      <c r="J8821" s="1">
        <v>43545</v>
      </c>
      <c r="K8821" s="1">
        <v>43594</v>
      </c>
      <c r="L8821" t="s">
        <v>118</v>
      </c>
      <c r="N8821" t="s">
        <v>1849</v>
      </c>
    </row>
    <row r="8822" spans="1:14" x14ac:dyDescent="0.25">
      <c r="A8822" t="s">
        <v>111</v>
      </c>
      <c r="B8822" t="s">
        <v>3045</v>
      </c>
      <c r="C8822" t="s">
        <v>41</v>
      </c>
      <c r="D8822" t="s">
        <v>21</v>
      </c>
      <c r="E8822">
        <v>98198</v>
      </c>
      <c r="F8822" t="s">
        <v>22</v>
      </c>
      <c r="G8822" t="s">
        <v>22</v>
      </c>
      <c r="H8822" t="s">
        <v>116</v>
      </c>
      <c r="I8822" t="s">
        <v>117</v>
      </c>
      <c r="J8822" s="1">
        <v>43552</v>
      </c>
      <c r="K8822" s="1">
        <v>43594</v>
      </c>
      <c r="L8822" t="s">
        <v>118</v>
      </c>
      <c r="N8822" t="s">
        <v>1849</v>
      </c>
    </row>
    <row r="8823" spans="1:14" x14ac:dyDescent="0.25">
      <c r="A8823" t="s">
        <v>1398</v>
      </c>
      <c r="B8823" t="s">
        <v>1399</v>
      </c>
      <c r="C8823" t="s">
        <v>20</v>
      </c>
      <c r="D8823" t="s">
        <v>21</v>
      </c>
      <c r="E8823">
        <v>98119</v>
      </c>
      <c r="F8823" t="s">
        <v>22</v>
      </c>
      <c r="G8823" t="s">
        <v>22</v>
      </c>
      <c r="H8823" t="s">
        <v>116</v>
      </c>
      <c r="I8823" t="s">
        <v>117</v>
      </c>
      <c r="J8823" s="1">
        <v>43543</v>
      </c>
      <c r="K8823" s="1">
        <v>43594</v>
      </c>
      <c r="L8823" t="s">
        <v>118</v>
      </c>
      <c r="N8823" t="s">
        <v>1992</v>
      </c>
    </row>
    <row r="8824" spans="1:14" x14ac:dyDescent="0.25">
      <c r="A8824" t="s">
        <v>1949</v>
      </c>
      <c r="B8824" t="s">
        <v>1950</v>
      </c>
      <c r="C8824" t="s">
        <v>614</v>
      </c>
      <c r="D8824" t="s">
        <v>21</v>
      </c>
      <c r="E8824">
        <v>98674</v>
      </c>
      <c r="F8824" t="s">
        <v>22</v>
      </c>
      <c r="G8824" t="s">
        <v>22</v>
      </c>
      <c r="H8824" t="s">
        <v>57</v>
      </c>
      <c r="I8824" t="s">
        <v>58</v>
      </c>
      <c r="J8824" s="1">
        <v>43548</v>
      </c>
      <c r="K8824" s="1">
        <v>43594</v>
      </c>
      <c r="L8824" t="s">
        <v>118</v>
      </c>
      <c r="N8824" t="s">
        <v>1849</v>
      </c>
    </row>
    <row r="8825" spans="1:14" x14ac:dyDescent="0.25">
      <c r="A8825" t="s">
        <v>264</v>
      </c>
      <c r="B8825" t="s">
        <v>3051</v>
      </c>
      <c r="C8825" t="s">
        <v>1145</v>
      </c>
      <c r="D8825" t="s">
        <v>21</v>
      </c>
      <c r="E8825">
        <v>98294</v>
      </c>
      <c r="F8825" t="s">
        <v>22</v>
      </c>
      <c r="G8825" t="s">
        <v>22</v>
      </c>
      <c r="H8825" t="s">
        <v>57</v>
      </c>
      <c r="I8825" t="s">
        <v>203</v>
      </c>
      <c r="J8825" s="1">
        <v>43539</v>
      </c>
      <c r="K8825" s="1">
        <v>43594</v>
      </c>
      <c r="L8825" t="s">
        <v>118</v>
      </c>
      <c r="N8825" t="s">
        <v>1849</v>
      </c>
    </row>
    <row r="8826" spans="1:14" x14ac:dyDescent="0.25">
      <c r="A8826" t="s">
        <v>3052</v>
      </c>
      <c r="B8826" t="s">
        <v>3053</v>
      </c>
      <c r="C8826" t="s">
        <v>470</v>
      </c>
      <c r="D8826" t="s">
        <v>21</v>
      </c>
      <c r="E8826">
        <v>98148</v>
      </c>
      <c r="F8826" t="s">
        <v>22</v>
      </c>
      <c r="G8826" t="s">
        <v>22</v>
      </c>
      <c r="H8826" t="s">
        <v>57</v>
      </c>
      <c r="I8826" t="s">
        <v>58</v>
      </c>
      <c r="J8826" s="1">
        <v>43493</v>
      </c>
      <c r="K8826" s="1">
        <v>43594</v>
      </c>
      <c r="L8826" t="s">
        <v>118</v>
      </c>
      <c r="N8826" t="s">
        <v>119</v>
      </c>
    </row>
    <row r="8827" spans="1:14" x14ac:dyDescent="0.25">
      <c r="A8827" t="s">
        <v>3054</v>
      </c>
      <c r="B8827" t="s">
        <v>3055</v>
      </c>
      <c r="C8827" t="s">
        <v>20</v>
      </c>
      <c r="D8827" t="s">
        <v>21</v>
      </c>
      <c r="E8827">
        <v>98109</v>
      </c>
      <c r="F8827" t="s">
        <v>22</v>
      </c>
      <c r="G8827" t="s">
        <v>22</v>
      </c>
      <c r="H8827" t="s">
        <v>116</v>
      </c>
      <c r="I8827" t="s">
        <v>117</v>
      </c>
      <c r="J8827" s="1">
        <v>43549</v>
      </c>
      <c r="K8827" s="1">
        <v>43594</v>
      </c>
      <c r="L8827" t="s">
        <v>118</v>
      </c>
      <c r="N8827" t="s">
        <v>1849</v>
      </c>
    </row>
    <row r="8828" spans="1:14" x14ac:dyDescent="0.25">
      <c r="A8828" t="s">
        <v>3058</v>
      </c>
      <c r="B8828" t="s">
        <v>3059</v>
      </c>
      <c r="C8828" t="s">
        <v>165</v>
      </c>
      <c r="D8828" t="s">
        <v>21</v>
      </c>
      <c r="E8828">
        <v>98375</v>
      </c>
      <c r="F8828" t="s">
        <v>22</v>
      </c>
      <c r="G8828" t="s">
        <v>22</v>
      </c>
      <c r="H8828" t="s">
        <v>57</v>
      </c>
      <c r="I8828" t="s">
        <v>58</v>
      </c>
      <c r="J8828" s="1">
        <v>43544</v>
      </c>
      <c r="K8828" s="1">
        <v>43594</v>
      </c>
      <c r="L8828" t="s">
        <v>118</v>
      </c>
      <c r="N8828" t="s">
        <v>1992</v>
      </c>
    </row>
    <row r="8829" spans="1:14" x14ac:dyDescent="0.25">
      <c r="A8829" t="s">
        <v>3062</v>
      </c>
      <c r="B8829" t="s">
        <v>776</v>
      </c>
      <c r="C8829" t="s">
        <v>765</v>
      </c>
      <c r="D8829" t="s">
        <v>21</v>
      </c>
      <c r="E8829">
        <v>99163</v>
      </c>
      <c r="F8829" t="s">
        <v>22</v>
      </c>
      <c r="G8829" t="s">
        <v>22</v>
      </c>
      <c r="H8829" t="s">
        <v>57</v>
      </c>
      <c r="I8829" t="s">
        <v>58</v>
      </c>
      <c r="J8829" s="1">
        <v>43541</v>
      </c>
      <c r="K8829" s="1">
        <v>43594</v>
      </c>
      <c r="L8829" t="s">
        <v>118</v>
      </c>
      <c r="N8829" t="s">
        <v>1849</v>
      </c>
    </row>
    <row r="8830" spans="1:14" x14ac:dyDescent="0.25">
      <c r="A8830" t="s">
        <v>3063</v>
      </c>
      <c r="B8830" t="s">
        <v>3064</v>
      </c>
      <c r="C8830" t="s">
        <v>236</v>
      </c>
      <c r="D8830" t="s">
        <v>21</v>
      </c>
      <c r="E8830">
        <v>98445</v>
      </c>
      <c r="F8830" t="s">
        <v>22</v>
      </c>
      <c r="G8830" t="s">
        <v>22</v>
      </c>
      <c r="H8830" t="s">
        <v>57</v>
      </c>
      <c r="I8830" t="s">
        <v>58</v>
      </c>
      <c r="J8830" s="1">
        <v>43549</v>
      </c>
      <c r="K8830" s="1">
        <v>43594</v>
      </c>
      <c r="L8830" t="s">
        <v>118</v>
      </c>
      <c r="N8830" t="s">
        <v>1992</v>
      </c>
    </row>
    <row r="8831" spans="1:14" x14ac:dyDescent="0.25">
      <c r="A8831" t="s">
        <v>244</v>
      </c>
      <c r="B8831" t="s">
        <v>1780</v>
      </c>
      <c r="C8831" t="s">
        <v>41</v>
      </c>
      <c r="D8831" t="s">
        <v>21</v>
      </c>
      <c r="E8831">
        <v>98188</v>
      </c>
      <c r="F8831" t="s">
        <v>22</v>
      </c>
      <c r="G8831" t="s">
        <v>22</v>
      </c>
      <c r="H8831" t="s">
        <v>57</v>
      </c>
      <c r="I8831" t="s">
        <v>620</v>
      </c>
      <c r="J8831" s="1">
        <v>43552</v>
      </c>
      <c r="K8831" s="1">
        <v>43594</v>
      </c>
      <c r="L8831" t="s">
        <v>118</v>
      </c>
      <c r="N8831" t="s">
        <v>1992</v>
      </c>
    </row>
    <row r="8832" spans="1:14" x14ac:dyDescent="0.25">
      <c r="A8832" t="s">
        <v>356</v>
      </c>
      <c r="B8832" t="s">
        <v>3067</v>
      </c>
      <c r="C8832" t="s">
        <v>165</v>
      </c>
      <c r="D8832" t="s">
        <v>21</v>
      </c>
      <c r="E8832">
        <v>98373</v>
      </c>
      <c r="F8832" t="s">
        <v>22</v>
      </c>
      <c r="G8832" t="s">
        <v>22</v>
      </c>
      <c r="H8832" t="s">
        <v>57</v>
      </c>
      <c r="I8832" t="s">
        <v>58</v>
      </c>
      <c r="J8832" s="1">
        <v>43544</v>
      </c>
      <c r="K8832" s="1">
        <v>43594</v>
      </c>
      <c r="L8832" t="s">
        <v>118</v>
      </c>
      <c r="N8832" t="s">
        <v>119</v>
      </c>
    </row>
    <row r="8833" spans="1:14" x14ac:dyDescent="0.25">
      <c r="A8833" t="s">
        <v>3068</v>
      </c>
      <c r="B8833" t="s">
        <v>3069</v>
      </c>
      <c r="C8833" t="s">
        <v>261</v>
      </c>
      <c r="D8833" t="s">
        <v>21</v>
      </c>
      <c r="E8833">
        <v>99208</v>
      </c>
      <c r="F8833" t="s">
        <v>22</v>
      </c>
      <c r="G8833" t="s">
        <v>22</v>
      </c>
      <c r="H8833" t="s">
        <v>116</v>
      </c>
      <c r="I8833" t="s">
        <v>212</v>
      </c>
      <c r="J8833" s="1">
        <v>43543</v>
      </c>
      <c r="K8833" s="1">
        <v>43594</v>
      </c>
      <c r="L8833" t="s">
        <v>118</v>
      </c>
      <c r="N8833" t="s">
        <v>119</v>
      </c>
    </row>
    <row r="8834" spans="1:14" x14ac:dyDescent="0.25">
      <c r="A8834" t="s">
        <v>1084</v>
      </c>
      <c r="B8834" t="s">
        <v>1085</v>
      </c>
      <c r="C8834" t="s">
        <v>286</v>
      </c>
      <c r="D8834" t="s">
        <v>21</v>
      </c>
      <c r="E8834">
        <v>98516</v>
      </c>
      <c r="F8834" t="s">
        <v>22</v>
      </c>
      <c r="G8834" t="s">
        <v>22</v>
      </c>
      <c r="H8834" t="s">
        <v>57</v>
      </c>
      <c r="I8834" t="s">
        <v>58</v>
      </c>
      <c r="J8834" s="1">
        <v>43544</v>
      </c>
      <c r="K8834" s="1">
        <v>43594</v>
      </c>
      <c r="L8834" t="s">
        <v>118</v>
      </c>
      <c r="N8834" t="s">
        <v>1992</v>
      </c>
    </row>
    <row r="8835" spans="1:14" x14ac:dyDescent="0.25">
      <c r="A8835" t="s">
        <v>3070</v>
      </c>
      <c r="B8835" t="s">
        <v>3071</v>
      </c>
      <c r="C8835" t="s">
        <v>632</v>
      </c>
      <c r="D8835" t="s">
        <v>21</v>
      </c>
      <c r="E8835">
        <v>98036</v>
      </c>
      <c r="F8835" t="s">
        <v>22</v>
      </c>
      <c r="G8835" t="s">
        <v>22</v>
      </c>
      <c r="H8835" t="s">
        <v>57</v>
      </c>
      <c r="I8835" t="s">
        <v>58</v>
      </c>
      <c r="J8835" s="1">
        <v>43521</v>
      </c>
      <c r="K8835" s="1">
        <v>43594</v>
      </c>
      <c r="L8835" t="s">
        <v>118</v>
      </c>
      <c r="N8835" t="s">
        <v>119</v>
      </c>
    </row>
    <row r="8836" spans="1:14" x14ac:dyDescent="0.25">
      <c r="A8836" t="s">
        <v>3072</v>
      </c>
      <c r="B8836" t="s">
        <v>3073</v>
      </c>
      <c r="C8836" t="s">
        <v>20</v>
      </c>
      <c r="D8836" t="s">
        <v>21</v>
      </c>
      <c r="E8836">
        <v>98121</v>
      </c>
      <c r="F8836" t="s">
        <v>22</v>
      </c>
      <c r="G8836" t="s">
        <v>22</v>
      </c>
      <c r="H8836" t="s">
        <v>104</v>
      </c>
      <c r="I8836" t="s">
        <v>148</v>
      </c>
      <c r="J8836" s="1">
        <v>43546</v>
      </c>
      <c r="K8836" s="1">
        <v>43594</v>
      </c>
      <c r="L8836" t="s">
        <v>118</v>
      </c>
      <c r="N8836" t="s">
        <v>1854</v>
      </c>
    </row>
    <row r="8837" spans="1:14" x14ac:dyDescent="0.25">
      <c r="A8837" t="s">
        <v>364</v>
      </c>
      <c r="B8837" t="s">
        <v>365</v>
      </c>
      <c r="C8837" t="s">
        <v>361</v>
      </c>
      <c r="D8837" t="s">
        <v>21</v>
      </c>
      <c r="E8837">
        <v>98250</v>
      </c>
      <c r="F8837" t="s">
        <v>22</v>
      </c>
      <c r="G8837" t="s">
        <v>22</v>
      </c>
      <c r="H8837" t="s">
        <v>57</v>
      </c>
      <c r="I8837" t="s">
        <v>203</v>
      </c>
      <c r="J8837" s="1">
        <v>43549</v>
      </c>
      <c r="K8837" s="1">
        <v>43594</v>
      </c>
      <c r="L8837" t="s">
        <v>118</v>
      </c>
      <c r="N8837" t="s">
        <v>1849</v>
      </c>
    </row>
    <row r="8838" spans="1:14" x14ac:dyDescent="0.25">
      <c r="A8838" t="s">
        <v>1110</v>
      </c>
      <c r="B8838" t="s">
        <v>1111</v>
      </c>
      <c r="C8838" t="s">
        <v>1015</v>
      </c>
      <c r="D8838" t="s">
        <v>21</v>
      </c>
      <c r="E8838">
        <v>99362</v>
      </c>
      <c r="F8838" t="s">
        <v>22</v>
      </c>
      <c r="G8838" t="s">
        <v>22</v>
      </c>
      <c r="H8838" t="s">
        <v>57</v>
      </c>
      <c r="I8838" t="s">
        <v>203</v>
      </c>
      <c r="J8838" s="1">
        <v>43543</v>
      </c>
      <c r="K8838" s="1">
        <v>43594</v>
      </c>
      <c r="L8838" t="s">
        <v>118</v>
      </c>
      <c r="N8838" t="s">
        <v>119</v>
      </c>
    </row>
    <row r="8839" spans="1:14" x14ac:dyDescent="0.25">
      <c r="A8839" t="s">
        <v>429</v>
      </c>
      <c r="B8839" t="s">
        <v>430</v>
      </c>
      <c r="C8839" t="s">
        <v>34</v>
      </c>
      <c r="D8839" t="s">
        <v>21</v>
      </c>
      <c r="E8839">
        <v>98665</v>
      </c>
      <c r="F8839" t="s">
        <v>22</v>
      </c>
      <c r="G8839" t="s">
        <v>22</v>
      </c>
      <c r="H8839" t="s">
        <v>57</v>
      </c>
      <c r="I8839" t="s">
        <v>58</v>
      </c>
      <c r="J8839" s="1">
        <v>43548</v>
      </c>
      <c r="K8839" s="1">
        <v>43594</v>
      </c>
      <c r="L8839" t="s">
        <v>118</v>
      </c>
      <c r="N8839" t="s">
        <v>1849</v>
      </c>
    </row>
    <row r="8840" spans="1:14" x14ac:dyDescent="0.25">
      <c r="A8840" t="s">
        <v>3077</v>
      </c>
      <c r="B8840" t="s">
        <v>3078</v>
      </c>
      <c r="C8840" t="s">
        <v>209</v>
      </c>
      <c r="D8840" t="s">
        <v>21</v>
      </c>
      <c r="E8840">
        <v>98031</v>
      </c>
      <c r="F8840" t="s">
        <v>22</v>
      </c>
      <c r="G8840" t="s">
        <v>22</v>
      </c>
      <c r="H8840" t="s">
        <v>104</v>
      </c>
      <c r="I8840" t="s">
        <v>148</v>
      </c>
      <c r="J8840" s="1">
        <v>43545</v>
      </c>
      <c r="K8840" s="1">
        <v>43594</v>
      </c>
      <c r="L8840" t="s">
        <v>118</v>
      </c>
      <c r="N8840" t="s">
        <v>1854</v>
      </c>
    </row>
    <row r="8841" spans="1:14" x14ac:dyDescent="0.25">
      <c r="A8841" t="s">
        <v>816</v>
      </c>
      <c r="B8841" t="s">
        <v>817</v>
      </c>
      <c r="C8841" t="s">
        <v>20</v>
      </c>
      <c r="D8841" t="s">
        <v>21</v>
      </c>
      <c r="E8841">
        <v>98121</v>
      </c>
      <c r="F8841" t="s">
        <v>22</v>
      </c>
      <c r="G8841" t="s">
        <v>22</v>
      </c>
      <c r="H8841" t="s">
        <v>104</v>
      </c>
      <c r="I8841" t="s">
        <v>148</v>
      </c>
      <c r="J8841" t="s">
        <v>59</v>
      </c>
      <c r="K8841" s="1">
        <v>43593</v>
      </c>
      <c r="L8841" t="s">
        <v>60</v>
      </c>
      <c r="M8841" t="str">
        <f>HYPERLINK("https://www.regulations.gov/docket?D=FDA-2019-H-2180")</f>
        <v>https://www.regulations.gov/docket?D=FDA-2019-H-2180</v>
      </c>
      <c r="N8841" t="s">
        <v>59</v>
      </c>
    </row>
    <row r="8842" spans="1:14" x14ac:dyDescent="0.25">
      <c r="A8842" t="s">
        <v>1939</v>
      </c>
      <c r="B8842" t="s">
        <v>1940</v>
      </c>
      <c r="C8842" t="s">
        <v>132</v>
      </c>
      <c r="D8842" t="s">
        <v>21</v>
      </c>
      <c r="E8842">
        <v>99301</v>
      </c>
      <c r="F8842" t="s">
        <v>22</v>
      </c>
      <c r="G8842" t="s">
        <v>22</v>
      </c>
      <c r="H8842" t="s">
        <v>116</v>
      </c>
      <c r="I8842" t="s">
        <v>117</v>
      </c>
      <c r="J8842" t="s">
        <v>59</v>
      </c>
      <c r="K8842" s="1">
        <v>43593</v>
      </c>
      <c r="L8842" t="s">
        <v>60</v>
      </c>
      <c r="M8842" t="str">
        <f>HYPERLINK("https://www.regulations.gov/docket?D=FDA-2019-H-2199")</f>
        <v>https://www.regulations.gov/docket?D=FDA-2019-H-2199</v>
      </c>
      <c r="N8842" t="s">
        <v>59</v>
      </c>
    </row>
    <row r="8843" spans="1:14" x14ac:dyDescent="0.25">
      <c r="A8843" t="s">
        <v>3105</v>
      </c>
      <c r="B8843" t="s">
        <v>3106</v>
      </c>
      <c r="C8843" t="s">
        <v>20</v>
      </c>
      <c r="D8843" t="s">
        <v>21</v>
      </c>
      <c r="E8843">
        <v>98105</v>
      </c>
      <c r="F8843" t="s">
        <v>22</v>
      </c>
      <c r="G8843" t="s">
        <v>22</v>
      </c>
      <c r="H8843" t="s">
        <v>104</v>
      </c>
      <c r="I8843" t="s">
        <v>148</v>
      </c>
      <c r="J8843" t="s">
        <v>59</v>
      </c>
      <c r="K8843" s="1">
        <v>43593</v>
      </c>
      <c r="L8843" t="s">
        <v>60</v>
      </c>
      <c r="M8843" t="str">
        <f>HYPERLINK("https://www.regulations.gov/docket?D=FDA-2019-H-2179")</f>
        <v>https://www.regulations.gov/docket?D=FDA-2019-H-2179</v>
      </c>
      <c r="N8843" t="s">
        <v>59</v>
      </c>
    </row>
    <row r="8844" spans="1:14" x14ac:dyDescent="0.25">
      <c r="A8844" t="s">
        <v>2035</v>
      </c>
      <c r="B8844" t="s">
        <v>2036</v>
      </c>
      <c r="C8844" t="s">
        <v>142</v>
      </c>
      <c r="D8844" t="s">
        <v>21</v>
      </c>
      <c r="E8844">
        <v>98902</v>
      </c>
      <c r="F8844" t="s">
        <v>22</v>
      </c>
      <c r="G8844" t="s">
        <v>22</v>
      </c>
      <c r="H8844" t="s">
        <v>104</v>
      </c>
      <c r="I8844" t="s">
        <v>105</v>
      </c>
      <c r="J8844" t="s">
        <v>59</v>
      </c>
      <c r="K8844" s="1">
        <v>43588</v>
      </c>
      <c r="L8844" t="s">
        <v>60</v>
      </c>
      <c r="M8844" t="str">
        <f>HYPERLINK("https://www.regulations.gov/docket?D=FDA-2019-H-2120")</f>
        <v>https://www.regulations.gov/docket?D=FDA-2019-H-2120</v>
      </c>
      <c r="N8844" t="s">
        <v>59</v>
      </c>
    </row>
    <row r="8845" spans="1:14" x14ac:dyDescent="0.25">
      <c r="A8845" t="s">
        <v>3227</v>
      </c>
      <c r="B8845" t="s">
        <v>66</v>
      </c>
      <c r="C8845" t="s">
        <v>20</v>
      </c>
      <c r="D8845" t="s">
        <v>21</v>
      </c>
      <c r="E8845">
        <v>98126</v>
      </c>
      <c r="F8845" t="s">
        <v>22</v>
      </c>
      <c r="G8845" t="s">
        <v>22</v>
      </c>
      <c r="H8845" t="s">
        <v>104</v>
      </c>
      <c r="I8845" t="s">
        <v>148</v>
      </c>
      <c r="J8845" s="1">
        <v>43542</v>
      </c>
      <c r="K8845" s="1">
        <v>43587</v>
      </c>
      <c r="L8845" t="s">
        <v>118</v>
      </c>
      <c r="N8845" t="s">
        <v>1858</v>
      </c>
    </row>
    <row r="8846" spans="1:14" x14ac:dyDescent="0.25">
      <c r="A8846" t="s">
        <v>805</v>
      </c>
      <c r="B8846" t="s">
        <v>806</v>
      </c>
      <c r="C8846" t="s">
        <v>454</v>
      </c>
      <c r="D8846" t="s">
        <v>21</v>
      </c>
      <c r="E8846">
        <v>98006</v>
      </c>
      <c r="F8846" t="s">
        <v>22</v>
      </c>
      <c r="G8846" t="s">
        <v>22</v>
      </c>
      <c r="H8846" t="s">
        <v>116</v>
      </c>
      <c r="I8846" t="s">
        <v>117</v>
      </c>
      <c r="J8846" s="1">
        <v>43539</v>
      </c>
      <c r="K8846" s="1">
        <v>43587</v>
      </c>
      <c r="L8846" t="s">
        <v>118</v>
      </c>
      <c r="N8846" t="s">
        <v>1849</v>
      </c>
    </row>
    <row r="8847" spans="1:14" x14ac:dyDescent="0.25">
      <c r="A8847" t="s">
        <v>111</v>
      </c>
      <c r="B8847" t="s">
        <v>235</v>
      </c>
      <c r="C8847" t="s">
        <v>236</v>
      </c>
      <c r="D8847" t="s">
        <v>21</v>
      </c>
      <c r="E8847">
        <v>98409</v>
      </c>
      <c r="F8847" t="s">
        <v>22</v>
      </c>
      <c r="G8847" t="s">
        <v>22</v>
      </c>
      <c r="H8847" t="s">
        <v>57</v>
      </c>
      <c r="I8847" t="s">
        <v>203</v>
      </c>
      <c r="J8847" s="1">
        <v>43543</v>
      </c>
      <c r="K8847" s="1">
        <v>43587</v>
      </c>
      <c r="L8847" t="s">
        <v>118</v>
      </c>
      <c r="N8847" t="s">
        <v>1849</v>
      </c>
    </row>
    <row r="8848" spans="1:14" x14ac:dyDescent="0.25">
      <c r="A8848" t="s">
        <v>850</v>
      </c>
      <c r="B8848" t="s">
        <v>851</v>
      </c>
      <c r="C8848" t="s">
        <v>460</v>
      </c>
      <c r="D8848" t="s">
        <v>21</v>
      </c>
      <c r="E8848">
        <v>98296</v>
      </c>
      <c r="F8848" t="s">
        <v>22</v>
      </c>
      <c r="G8848" t="s">
        <v>22</v>
      </c>
      <c r="H8848" t="s">
        <v>57</v>
      </c>
      <c r="I8848" t="s">
        <v>203</v>
      </c>
      <c r="J8848" s="1">
        <v>43539</v>
      </c>
      <c r="K8848" s="1">
        <v>43587</v>
      </c>
      <c r="L8848" t="s">
        <v>118</v>
      </c>
      <c r="N8848" t="s">
        <v>1849</v>
      </c>
    </row>
    <row r="8849" spans="1:14" x14ac:dyDescent="0.25">
      <c r="A8849" t="s">
        <v>3230</v>
      </c>
      <c r="B8849" t="s">
        <v>3231</v>
      </c>
      <c r="C8849" t="s">
        <v>3232</v>
      </c>
      <c r="D8849" t="s">
        <v>21</v>
      </c>
      <c r="E8849">
        <v>98501</v>
      </c>
      <c r="F8849" t="s">
        <v>22</v>
      </c>
      <c r="G8849" t="s">
        <v>22</v>
      </c>
      <c r="H8849" t="s">
        <v>57</v>
      </c>
      <c r="I8849" t="s">
        <v>58</v>
      </c>
      <c r="J8849" s="1">
        <v>43523</v>
      </c>
      <c r="K8849" s="1">
        <v>43587</v>
      </c>
      <c r="L8849" t="s">
        <v>118</v>
      </c>
      <c r="N8849" t="s">
        <v>1849</v>
      </c>
    </row>
    <row r="8850" spans="1:14" x14ac:dyDescent="0.25">
      <c r="A8850" t="s">
        <v>3236</v>
      </c>
      <c r="B8850" t="s">
        <v>3237</v>
      </c>
      <c r="C8850" t="s">
        <v>286</v>
      </c>
      <c r="D8850" t="s">
        <v>21</v>
      </c>
      <c r="E8850">
        <v>98502</v>
      </c>
      <c r="F8850" t="s">
        <v>22</v>
      </c>
      <c r="G8850" t="s">
        <v>22</v>
      </c>
      <c r="H8850" t="s">
        <v>116</v>
      </c>
      <c r="I8850" t="s">
        <v>212</v>
      </c>
      <c r="J8850" s="1">
        <v>43538</v>
      </c>
      <c r="K8850" s="1">
        <v>43587</v>
      </c>
      <c r="L8850" t="s">
        <v>118</v>
      </c>
      <c r="N8850" t="s">
        <v>1992</v>
      </c>
    </row>
    <row r="8851" spans="1:14" x14ac:dyDescent="0.25">
      <c r="A8851" t="s">
        <v>2103</v>
      </c>
      <c r="B8851" t="s">
        <v>3245</v>
      </c>
      <c r="C8851" t="s">
        <v>108</v>
      </c>
      <c r="D8851" t="s">
        <v>21</v>
      </c>
      <c r="E8851">
        <v>98201</v>
      </c>
      <c r="F8851" t="s">
        <v>22</v>
      </c>
      <c r="G8851" t="s">
        <v>22</v>
      </c>
      <c r="H8851" t="s">
        <v>57</v>
      </c>
      <c r="I8851" t="s">
        <v>212</v>
      </c>
      <c r="J8851" s="1">
        <v>43540</v>
      </c>
      <c r="K8851" s="1">
        <v>43587</v>
      </c>
      <c r="L8851" t="s">
        <v>118</v>
      </c>
      <c r="N8851" t="s">
        <v>1992</v>
      </c>
    </row>
    <row r="8852" spans="1:14" x14ac:dyDescent="0.25">
      <c r="A8852" t="s">
        <v>3246</v>
      </c>
      <c r="B8852" t="s">
        <v>3247</v>
      </c>
      <c r="C8852" t="s">
        <v>41</v>
      </c>
      <c r="D8852" t="s">
        <v>21</v>
      </c>
      <c r="E8852">
        <v>98188</v>
      </c>
      <c r="F8852" t="s">
        <v>22</v>
      </c>
      <c r="G8852" t="s">
        <v>22</v>
      </c>
      <c r="H8852" t="s">
        <v>116</v>
      </c>
      <c r="I8852" t="s">
        <v>117</v>
      </c>
      <c r="J8852" s="1">
        <v>43536</v>
      </c>
      <c r="K8852" s="1">
        <v>43587</v>
      </c>
      <c r="L8852" t="s">
        <v>118</v>
      </c>
      <c r="N8852" t="s">
        <v>1849</v>
      </c>
    </row>
    <row r="8853" spans="1:14" x14ac:dyDescent="0.25">
      <c r="A8853" t="s">
        <v>746</v>
      </c>
      <c r="B8853" t="s">
        <v>747</v>
      </c>
      <c r="C8853" t="s">
        <v>151</v>
      </c>
      <c r="D8853" t="s">
        <v>21</v>
      </c>
      <c r="E8853">
        <v>98498</v>
      </c>
      <c r="F8853" t="s">
        <v>22</v>
      </c>
      <c r="G8853" t="s">
        <v>22</v>
      </c>
      <c r="H8853" t="s">
        <v>57</v>
      </c>
      <c r="I8853" t="s">
        <v>620</v>
      </c>
      <c r="J8853" s="1">
        <v>43536</v>
      </c>
      <c r="K8853" s="1">
        <v>43587</v>
      </c>
      <c r="L8853" t="s">
        <v>118</v>
      </c>
      <c r="N8853" t="s">
        <v>1849</v>
      </c>
    </row>
    <row r="8854" spans="1:14" x14ac:dyDescent="0.25">
      <c r="A8854" t="s">
        <v>3248</v>
      </c>
      <c r="B8854" t="s">
        <v>3249</v>
      </c>
      <c r="C8854" t="s">
        <v>142</v>
      </c>
      <c r="D8854" t="s">
        <v>21</v>
      </c>
      <c r="E8854">
        <v>98903</v>
      </c>
      <c r="F8854" t="s">
        <v>22</v>
      </c>
      <c r="G8854" t="s">
        <v>22</v>
      </c>
      <c r="H8854" t="s">
        <v>57</v>
      </c>
      <c r="I8854" t="s">
        <v>58</v>
      </c>
      <c r="J8854" s="1">
        <v>43535</v>
      </c>
      <c r="K8854" s="1">
        <v>43587</v>
      </c>
      <c r="L8854" t="s">
        <v>118</v>
      </c>
      <c r="N8854" t="s">
        <v>1849</v>
      </c>
    </row>
    <row r="8855" spans="1:14" x14ac:dyDescent="0.25">
      <c r="A8855" t="s">
        <v>3250</v>
      </c>
      <c r="B8855" t="s">
        <v>3251</v>
      </c>
      <c r="C8855" t="s">
        <v>34</v>
      </c>
      <c r="D8855" t="s">
        <v>21</v>
      </c>
      <c r="E8855">
        <v>98683</v>
      </c>
      <c r="F8855" t="s">
        <v>22</v>
      </c>
      <c r="G8855" t="s">
        <v>22</v>
      </c>
      <c r="H8855" t="s">
        <v>116</v>
      </c>
      <c r="I8855" t="s">
        <v>1823</v>
      </c>
      <c r="J8855" s="1">
        <v>43542</v>
      </c>
      <c r="K8855" s="1">
        <v>43587</v>
      </c>
      <c r="L8855" t="s">
        <v>118</v>
      </c>
      <c r="N8855" t="s">
        <v>1849</v>
      </c>
    </row>
    <row r="8856" spans="1:14" x14ac:dyDescent="0.25">
      <c r="A8856" t="s">
        <v>685</v>
      </c>
      <c r="B8856" t="s">
        <v>686</v>
      </c>
      <c r="C8856" t="s">
        <v>687</v>
      </c>
      <c r="D8856" t="s">
        <v>21</v>
      </c>
      <c r="E8856">
        <v>98382</v>
      </c>
      <c r="F8856" t="s">
        <v>22</v>
      </c>
      <c r="G8856" t="s">
        <v>22</v>
      </c>
      <c r="H8856" t="s">
        <v>57</v>
      </c>
      <c r="I8856" t="s">
        <v>58</v>
      </c>
      <c r="J8856" s="1">
        <v>43530</v>
      </c>
      <c r="K8856" s="1">
        <v>43587</v>
      </c>
      <c r="L8856" t="s">
        <v>118</v>
      </c>
      <c r="N8856" t="s">
        <v>1849</v>
      </c>
    </row>
    <row r="8857" spans="1:14" x14ac:dyDescent="0.25">
      <c r="A8857" t="s">
        <v>3252</v>
      </c>
      <c r="B8857" t="s">
        <v>3253</v>
      </c>
      <c r="C8857" t="s">
        <v>209</v>
      </c>
      <c r="D8857" t="s">
        <v>21</v>
      </c>
      <c r="E8857">
        <v>98032</v>
      </c>
      <c r="F8857" t="s">
        <v>22</v>
      </c>
      <c r="G8857" t="s">
        <v>22</v>
      </c>
      <c r="H8857" t="s">
        <v>116</v>
      </c>
      <c r="I8857" t="s">
        <v>117</v>
      </c>
      <c r="J8857" s="1">
        <v>43536</v>
      </c>
      <c r="K8857" s="1">
        <v>43587</v>
      </c>
      <c r="L8857" t="s">
        <v>118</v>
      </c>
      <c r="N8857" t="s">
        <v>1992</v>
      </c>
    </row>
    <row r="8858" spans="1:14" x14ac:dyDescent="0.25">
      <c r="A8858" t="s">
        <v>1143</v>
      </c>
      <c r="B8858" t="s">
        <v>3254</v>
      </c>
      <c r="C8858" t="s">
        <v>1145</v>
      </c>
      <c r="D8858" t="s">
        <v>21</v>
      </c>
      <c r="E8858">
        <v>98294</v>
      </c>
      <c r="F8858" t="s">
        <v>22</v>
      </c>
      <c r="G8858" t="s">
        <v>22</v>
      </c>
      <c r="H8858" t="s">
        <v>57</v>
      </c>
      <c r="I8858" t="s">
        <v>58</v>
      </c>
      <c r="J8858" s="1">
        <v>43539</v>
      </c>
      <c r="K8858" s="1">
        <v>43587</v>
      </c>
      <c r="L8858" t="s">
        <v>118</v>
      </c>
      <c r="N8858" t="s">
        <v>1849</v>
      </c>
    </row>
    <row r="8859" spans="1:14" x14ac:dyDescent="0.25">
      <c r="A8859" t="s">
        <v>3266</v>
      </c>
      <c r="B8859" t="s">
        <v>3267</v>
      </c>
      <c r="C8859" t="s">
        <v>1387</v>
      </c>
      <c r="D8859" t="s">
        <v>21</v>
      </c>
      <c r="E8859">
        <v>98424</v>
      </c>
      <c r="F8859" t="s">
        <v>22</v>
      </c>
      <c r="G8859" t="s">
        <v>22</v>
      </c>
      <c r="H8859" t="s">
        <v>104</v>
      </c>
      <c r="I8859" t="s">
        <v>105</v>
      </c>
      <c r="J8859" t="s">
        <v>59</v>
      </c>
      <c r="K8859" s="1">
        <v>43586</v>
      </c>
      <c r="L8859" t="s">
        <v>60</v>
      </c>
      <c r="M8859" t="str">
        <f>HYPERLINK("https://www.regulations.gov/docket?D=FDA-2019-H-2072")</f>
        <v>https://www.regulations.gov/docket?D=FDA-2019-H-2072</v>
      </c>
      <c r="N8859" t="s">
        <v>59</v>
      </c>
    </row>
    <row r="8860" spans="1:14" x14ac:dyDescent="0.25">
      <c r="A8860" t="s">
        <v>2105</v>
      </c>
      <c r="B8860" t="s">
        <v>2106</v>
      </c>
      <c r="C8860" t="s">
        <v>165</v>
      </c>
      <c r="D8860" t="s">
        <v>21</v>
      </c>
      <c r="E8860">
        <v>98372</v>
      </c>
      <c r="F8860" t="s">
        <v>22</v>
      </c>
      <c r="G8860" t="s">
        <v>22</v>
      </c>
      <c r="H8860" t="s">
        <v>104</v>
      </c>
      <c r="I8860" t="s">
        <v>148</v>
      </c>
      <c r="J8860" t="s">
        <v>59</v>
      </c>
      <c r="K8860" s="1">
        <v>43585</v>
      </c>
      <c r="L8860" t="s">
        <v>60</v>
      </c>
      <c r="M8860" t="str">
        <f>HYPERLINK("https://www.regulations.gov/docket?D=FDA-2019-H-2027")</f>
        <v>https://www.regulations.gov/docket?D=FDA-2019-H-2027</v>
      </c>
      <c r="N8860" t="s">
        <v>59</v>
      </c>
    </row>
    <row r="8861" spans="1:14" x14ac:dyDescent="0.25">
      <c r="A8861" t="s">
        <v>3353</v>
      </c>
      <c r="B8861" t="s">
        <v>3354</v>
      </c>
      <c r="C8861" t="s">
        <v>20</v>
      </c>
      <c r="D8861" t="s">
        <v>21</v>
      </c>
      <c r="E8861">
        <v>98122</v>
      </c>
      <c r="F8861" t="s">
        <v>22</v>
      </c>
      <c r="G8861" t="s">
        <v>22</v>
      </c>
      <c r="H8861" t="s">
        <v>116</v>
      </c>
      <c r="I8861" t="s">
        <v>117</v>
      </c>
      <c r="J8861" t="s">
        <v>59</v>
      </c>
      <c r="K8861" s="1">
        <v>43584</v>
      </c>
      <c r="L8861" t="s">
        <v>60</v>
      </c>
      <c r="M8861" t="str">
        <f>HYPERLINK("https://www.regulations.gov/docket?D=FDA-2019-H-2007")</f>
        <v>https://www.regulations.gov/docket?D=FDA-2019-H-2007</v>
      </c>
      <c r="N8861" t="s">
        <v>59</v>
      </c>
    </row>
    <row r="8862" spans="1:14" x14ac:dyDescent="0.25">
      <c r="A8862" t="s">
        <v>872</v>
      </c>
      <c r="B8862" t="s">
        <v>873</v>
      </c>
      <c r="C8862" t="s">
        <v>20</v>
      </c>
      <c r="D8862" t="s">
        <v>21</v>
      </c>
      <c r="E8862">
        <v>98106</v>
      </c>
      <c r="F8862" t="s">
        <v>22</v>
      </c>
      <c r="G8862" t="s">
        <v>22</v>
      </c>
      <c r="H8862" t="s">
        <v>57</v>
      </c>
      <c r="I8862" t="s">
        <v>203</v>
      </c>
      <c r="J8862" s="1">
        <v>43530</v>
      </c>
      <c r="K8862" s="1">
        <v>43580</v>
      </c>
      <c r="L8862" t="s">
        <v>118</v>
      </c>
      <c r="N8862" t="s">
        <v>1992</v>
      </c>
    </row>
    <row r="8863" spans="1:14" x14ac:dyDescent="0.25">
      <c r="A8863" t="s">
        <v>3382</v>
      </c>
      <c r="B8863" t="s">
        <v>3383</v>
      </c>
      <c r="C8863" t="s">
        <v>236</v>
      </c>
      <c r="D8863" t="s">
        <v>21</v>
      </c>
      <c r="E8863">
        <v>98407</v>
      </c>
      <c r="F8863" t="s">
        <v>22</v>
      </c>
      <c r="G8863" t="s">
        <v>22</v>
      </c>
      <c r="H8863" t="s">
        <v>104</v>
      </c>
      <c r="I8863" t="s">
        <v>148</v>
      </c>
      <c r="J8863" s="1">
        <v>43515</v>
      </c>
      <c r="K8863" s="1">
        <v>43580</v>
      </c>
      <c r="L8863" t="s">
        <v>118</v>
      </c>
      <c r="N8863" t="s">
        <v>119</v>
      </c>
    </row>
    <row r="8864" spans="1:14" x14ac:dyDescent="0.25">
      <c r="A8864" t="s">
        <v>3384</v>
      </c>
      <c r="B8864" t="s">
        <v>3385</v>
      </c>
      <c r="C8864" t="s">
        <v>286</v>
      </c>
      <c r="D8864" t="s">
        <v>21</v>
      </c>
      <c r="E8864">
        <v>98502</v>
      </c>
      <c r="F8864" t="s">
        <v>22</v>
      </c>
      <c r="G8864" t="s">
        <v>22</v>
      </c>
      <c r="H8864" t="s">
        <v>57</v>
      </c>
      <c r="I8864" t="s">
        <v>58</v>
      </c>
      <c r="J8864" s="1">
        <v>43523</v>
      </c>
      <c r="K8864" s="1">
        <v>43580</v>
      </c>
      <c r="L8864" t="s">
        <v>118</v>
      </c>
      <c r="N8864" t="s">
        <v>1992</v>
      </c>
    </row>
    <row r="8865" spans="1:14" x14ac:dyDescent="0.25">
      <c r="A8865" t="s">
        <v>3386</v>
      </c>
      <c r="B8865" t="s">
        <v>3387</v>
      </c>
      <c r="C8865" t="s">
        <v>145</v>
      </c>
      <c r="D8865" t="s">
        <v>21</v>
      </c>
      <c r="E8865">
        <v>98387</v>
      </c>
      <c r="F8865" t="s">
        <v>22</v>
      </c>
      <c r="G8865" t="s">
        <v>22</v>
      </c>
      <c r="H8865" t="s">
        <v>57</v>
      </c>
      <c r="I8865" t="s">
        <v>203</v>
      </c>
      <c r="J8865" s="1">
        <v>43529</v>
      </c>
      <c r="K8865" s="1">
        <v>43580</v>
      </c>
      <c r="L8865" t="s">
        <v>118</v>
      </c>
      <c r="N8865" t="s">
        <v>1849</v>
      </c>
    </row>
    <row r="8866" spans="1:14" x14ac:dyDescent="0.25">
      <c r="A8866" t="s">
        <v>3390</v>
      </c>
      <c r="B8866" t="s">
        <v>3391</v>
      </c>
      <c r="C8866" t="s">
        <v>443</v>
      </c>
      <c r="D8866" t="s">
        <v>21</v>
      </c>
      <c r="E8866">
        <v>98057</v>
      </c>
      <c r="F8866" t="s">
        <v>22</v>
      </c>
      <c r="G8866" t="s">
        <v>22</v>
      </c>
      <c r="H8866" t="s">
        <v>57</v>
      </c>
      <c r="I8866" t="s">
        <v>58</v>
      </c>
      <c r="J8866" s="1">
        <v>43531</v>
      </c>
      <c r="K8866" s="1">
        <v>43580</v>
      </c>
      <c r="L8866" t="s">
        <v>118</v>
      </c>
      <c r="N8866" t="s">
        <v>1849</v>
      </c>
    </row>
    <row r="8867" spans="1:14" x14ac:dyDescent="0.25">
      <c r="A8867" t="s">
        <v>3394</v>
      </c>
      <c r="B8867" t="s">
        <v>3395</v>
      </c>
      <c r="C8867" t="s">
        <v>555</v>
      </c>
      <c r="D8867" t="s">
        <v>21</v>
      </c>
      <c r="E8867">
        <v>98052</v>
      </c>
      <c r="F8867" t="s">
        <v>22</v>
      </c>
      <c r="G8867" t="s">
        <v>22</v>
      </c>
      <c r="H8867" t="s">
        <v>104</v>
      </c>
      <c r="I8867" t="s">
        <v>105</v>
      </c>
      <c r="J8867" s="1">
        <v>43531</v>
      </c>
      <c r="K8867" s="1">
        <v>43580</v>
      </c>
      <c r="L8867" t="s">
        <v>118</v>
      </c>
      <c r="N8867" t="s">
        <v>1854</v>
      </c>
    </row>
    <row r="8868" spans="1:14" x14ac:dyDescent="0.25">
      <c r="A8868" t="s">
        <v>3396</v>
      </c>
      <c r="B8868" t="s">
        <v>3397</v>
      </c>
      <c r="C8868" t="s">
        <v>236</v>
      </c>
      <c r="D8868" t="s">
        <v>21</v>
      </c>
      <c r="E8868">
        <v>98465</v>
      </c>
      <c r="F8868" t="s">
        <v>22</v>
      </c>
      <c r="G8868" t="s">
        <v>22</v>
      </c>
      <c r="H8868" t="s">
        <v>104</v>
      </c>
      <c r="I8868" t="s">
        <v>148</v>
      </c>
      <c r="J8868" s="1">
        <v>43528</v>
      </c>
      <c r="K8868" s="1">
        <v>43580</v>
      </c>
      <c r="L8868" t="s">
        <v>118</v>
      </c>
      <c r="N8868" t="s">
        <v>1858</v>
      </c>
    </row>
    <row r="8869" spans="1:14" x14ac:dyDescent="0.25">
      <c r="A8869" t="s">
        <v>111</v>
      </c>
      <c r="B8869" t="s">
        <v>1986</v>
      </c>
      <c r="C8869" t="s">
        <v>34</v>
      </c>
      <c r="D8869" t="s">
        <v>21</v>
      </c>
      <c r="E8869">
        <v>98661</v>
      </c>
      <c r="F8869" t="s">
        <v>22</v>
      </c>
      <c r="G8869" t="s">
        <v>22</v>
      </c>
      <c r="H8869" t="s">
        <v>57</v>
      </c>
      <c r="I8869" t="s">
        <v>58</v>
      </c>
      <c r="J8869" s="1">
        <v>43528</v>
      </c>
      <c r="K8869" s="1">
        <v>43580</v>
      </c>
      <c r="L8869" t="s">
        <v>118</v>
      </c>
      <c r="N8869" t="s">
        <v>1849</v>
      </c>
    </row>
    <row r="8870" spans="1:14" x14ac:dyDescent="0.25">
      <c r="A8870" t="s">
        <v>3413</v>
      </c>
      <c r="B8870" t="s">
        <v>3414</v>
      </c>
      <c r="C8870" t="s">
        <v>20</v>
      </c>
      <c r="D8870" t="s">
        <v>21</v>
      </c>
      <c r="E8870">
        <v>98118</v>
      </c>
      <c r="F8870" t="s">
        <v>22</v>
      </c>
      <c r="G8870" t="s">
        <v>22</v>
      </c>
      <c r="H8870" t="s">
        <v>116</v>
      </c>
      <c r="I8870" t="s">
        <v>212</v>
      </c>
      <c r="J8870" s="1">
        <v>43532</v>
      </c>
      <c r="K8870" s="1">
        <v>43580</v>
      </c>
      <c r="L8870" t="s">
        <v>118</v>
      </c>
      <c r="N8870" t="s">
        <v>1992</v>
      </c>
    </row>
    <row r="8871" spans="1:14" x14ac:dyDescent="0.25">
      <c r="A8871" t="s">
        <v>2744</v>
      </c>
      <c r="B8871" t="s">
        <v>3416</v>
      </c>
      <c r="C8871" t="s">
        <v>555</v>
      </c>
      <c r="D8871" t="s">
        <v>21</v>
      </c>
      <c r="E8871">
        <v>98052</v>
      </c>
      <c r="F8871" t="s">
        <v>22</v>
      </c>
      <c r="G8871" t="s">
        <v>22</v>
      </c>
      <c r="H8871" t="s">
        <v>57</v>
      </c>
      <c r="I8871" t="s">
        <v>58</v>
      </c>
      <c r="J8871" s="1">
        <v>43531</v>
      </c>
      <c r="K8871" s="1">
        <v>43580</v>
      </c>
      <c r="L8871" t="s">
        <v>118</v>
      </c>
      <c r="N8871" t="s">
        <v>1849</v>
      </c>
    </row>
    <row r="8872" spans="1:14" x14ac:dyDescent="0.25">
      <c r="A8872" t="s">
        <v>1847</v>
      </c>
      <c r="B8872" t="s">
        <v>3417</v>
      </c>
      <c r="C8872" t="s">
        <v>165</v>
      </c>
      <c r="D8872" t="s">
        <v>21</v>
      </c>
      <c r="E8872">
        <v>98373</v>
      </c>
      <c r="F8872" t="s">
        <v>22</v>
      </c>
      <c r="G8872" t="s">
        <v>22</v>
      </c>
      <c r="H8872" t="s">
        <v>57</v>
      </c>
      <c r="I8872" t="s">
        <v>212</v>
      </c>
      <c r="J8872" s="1">
        <v>43522</v>
      </c>
      <c r="K8872" s="1">
        <v>43580</v>
      </c>
      <c r="L8872" t="s">
        <v>118</v>
      </c>
      <c r="N8872" t="s">
        <v>1849</v>
      </c>
    </row>
    <row r="8873" spans="1:14" x14ac:dyDescent="0.25">
      <c r="A8873" t="s">
        <v>3093</v>
      </c>
      <c r="B8873" t="s">
        <v>3418</v>
      </c>
      <c r="C8873" t="s">
        <v>377</v>
      </c>
      <c r="D8873" t="s">
        <v>21</v>
      </c>
      <c r="E8873">
        <v>98029</v>
      </c>
      <c r="F8873" t="s">
        <v>22</v>
      </c>
      <c r="G8873" t="s">
        <v>22</v>
      </c>
      <c r="H8873" t="s">
        <v>116</v>
      </c>
      <c r="I8873" t="s">
        <v>212</v>
      </c>
      <c r="J8873" s="1">
        <v>43523</v>
      </c>
      <c r="K8873" s="1">
        <v>43580</v>
      </c>
      <c r="L8873" t="s">
        <v>118</v>
      </c>
      <c r="N8873" t="s">
        <v>1849</v>
      </c>
    </row>
    <row r="8874" spans="1:14" x14ac:dyDescent="0.25">
      <c r="A8874" t="s">
        <v>812</v>
      </c>
      <c r="B8874" t="s">
        <v>813</v>
      </c>
      <c r="C8874" t="s">
        <v>56</v>
      </c>
      <c r="D8874" t="s">
        <v>21</v>
      </c>
      <c r="E8874">
        <v>99352</v>
      </c>
      <c r="F8874" t="s">
        <v>22</v>
      </c>
      <c r="G8874" t="s">
        <v>22</v>
      </c>
      <c r="H8874" t="s">
        <v>57</v>
      </c>
      <c r="I8874" t="s">
        <v>212</v>
      </c>
      <c r="J8874" s="1">
        <v>43524</v>
      </c>
      <c r="K8874" s="1">
        <v>43580</v>
      </c>
      <c r="L8874" t="s">
        <v>118</v>
      </c>
      <c r="N8874" t="s">
        <v>1849</v>
      </c>
    </row>
    <row r="8875" spans="1:14" x14ac:dyDescent="0.25">
      <c r="A8875" t="s">
        <v>1234</v>
      </c>
      <c r="B8875" t="s">
        <v>1235</v>
      </c>
      <c r="C8875" t="s">
        <v>20</v>
      </c>
      <c r="D8875" t="s">
        <v>21</v>
      </c>
      <c r="E8875">
        <v>98101</v>
      </c>
      <c r="F8875" t="s">
        <v>22</v>
      </c>
      <c r="G8875" t="s">
        <v>22</v>
      </c>
      <c r="H8875" t="s">
        <v>104</v>
      </c>
      <c r="I8875" t="s">
        <v>148</v>
      </c>
      <c r="J8875" s="1">
        <v>43529</v>
      </c>
      <c r="K8875" s="1">
        <v>43580</v>
      </c>
      <c r="L8875" t="s">
        <v>118</v>
      </c>
      <c r="N8875" t="s">
        <v>1858</v>
      </c>
    </row>
    <row r="8876" spans="1:14" x14ac:dyDescent="0.25">
      <c r="A8876" t="s">
        <v>417</v>
      </c>
      <c r="B8876" t="s">
        <v>418</v>
      </c>
      <c r="C8876" t="s">
        <v>34</v>
      </c>
      <c r="D8876" t="s">
        <v>21</v>
      </c>
      <c r="E8876">
        <v>98660</v>
      </c>
      <c r="F8876" t="s">
        <v>22</v>
      </c>
      <c r="G8876" t="s">
        <v>22</v>
      </c>
      <c r="H8876" t="s">
        <v>116</v>
      </c>
      <c r="I8876" t="s">
        <v>1823</v>
      </c>
      <c r="J8876" s="1">
        <v>43528</v>
      </c>
      <c r="K8876" s="1">
        <v>43580</v>
      </c>
      <c r="L8876" t="s">
        <v>118</v>
      </c>
      <c r="N8876" t="s">
        <v>1849</v>
      </c>
    </row>
    <row r="8877" spans="1:14" x14ac:dyDescent="0.25">
      <c r="A8877" t="s">
        <v>2371</v>
      </c>
      <c r="B8877" t="s">
        <v>3423</v>
      </c>
      <c r="C8877" t="s">
        <v>377</v>
      </c>
      <c r="D8877" t="s">
        <v>21</v>
      </c>
      <c r="E8877">
        <v>98027</v>
      </c>
      <c r="F8877" t="s">
        <v>22</v>
      </c>
      <c r="G8877" t="s">
        <v>22</v>
      </c>
      <c r="H8877" t="s">
        <v>57</v>
      </c>
      <c r="I8877" t="s">
        <v>58</v>
      </c>
      <c r="J8877" s="1">
        <v>43523</v>
      </c>
      <c r="K8877" s="1">
        <v>43580</v>
      </c>
      <c r="L8877" t="s">
        <v>118</v>
      </c>
      <c r="N8877" t="s">
        <v>1849</v>
      </c>
    </row>
    <row r="8878" spans="1:14" x14ac:dyDescent="0.25">
      <c r="A8878" t="s">
        <v>2033</v>
      </c>
      <c r="B8878" t="s">
        <v>2034</v>
      </c>
      <c r="C8878" t="s">
        <v>358</v>
      </c>
      <c r="D8878" t="s">
        <v>21</v>
      </c>
      <c r="E8878">
        <v>99350</v>
      </c>
      <c r="F8878" t="s">
        <v>22</v>
      </c>
      <c r="G8878" t="s">
        <v>22</v>
      </c>
      <c r="H8878" t="s">
        <v>116</v>
      </c>
      <c r="I8878" t="s">
        <v>117</v>
      </c>
      <c r="J8878" s="1">
        <v>43524</v>
      </c>
      <c r="K8878" s="1">
        <v>43580</v>
      </c>
      <c r="L8878" t="s">
        <v>118</v>
      </c>
      <c r="N8878" t="s">
        <v>1849</v>
      </c>
    </row>
    <row r="8879" spans="1:14" x14ac:dyDescent="0.25">
      <c r="A8879" t="s">
        <v>194</v>
      </c>
      <c r="B8879" t="s">
        <v>585</v>
      </c>
      <c r="C8879" t="s">
        <v>286</v>
      </c>
      <c r="D8879" t="s">
        <v>21</v>
      </c>
      <c r="E8879">
        <v>98506</v>
      </c>
      <c r="F8879" t="s">
        <v>22</v>
      </c>
      <c r="G8879" t="s">
        <v>22</v>
      </c>
      <c r="H8879" t="s">
        <v>57</v>
      </c>
      <c r="I8879" t="s">
        <v>58</v>
      </c>
      <c r="J8879" s="1">
        <v>43523</v>
      </c>
      <c r="K8879" s="1">
        <v>43580</v>
      </c>
      <c r="L8879" t="s">
        <v>118</v>
      </c>
      <c r="N8879" t="s">
        <v>119</v>
      </c>
    </row>
    <row r="8880" spans="1:14" x14ac:dyDescent="0.25">
      <c r="A8880" t="s">
        <v>2816</v>
      </c>
      <c r="B8880" t="s">
        <v>3428</v>
      </c>
      <c r="C8880" t="s">
        <v>1555</v>
      </c>
      <c r="D8880" t="s">
        <v>21</v>
      </c>
      <c r="E8880">
        <v>98550</v>
      </c>
      <c r="F8880" t="s">
        <v>22</v>
      </c>
      <c r="G8880" t="s">
        <v>22</v>
      </c>
      <c r="H8880" t="s">
        <v>116</v>
      </c>
      <c r="I8880" t="s">
        <v>117</v>
      </c>
      <c r="J8880" s="1">
        <v>43525</v>
      </c>
      <c r="K8880" s="1">
        <v>43580</v>
      </c>
      <c r="L8880" t="s">
        <v>118</v>
      </c>
      <c r="N8880" t="s">
        <v>1849</v>
      </c>
    </row>
    <row r="8881" spans="1:14" x14ac:dyDescent="0.25">
      <c r="A8881" t="s">
        <v>1292</v>
      </c>
      <c r="B8881" t="s">
        <v>1293</v>
      </c>
      <c r="C8881" t="s">
        <v>632</v>
      </c>
      <c r="D8881" t="s">
        <v>21</v>
      </c>
      <c r="E8881">
        <v>98036</v>
      </c>
      <c r="F8881" t="s">
        <v>22</v>
      </c>
      <c r="G8881" t="s">
        <v>22</v>
      </c>
      <c r="H8881" t="s">
        <v>116</v>
      </c>
      <c r="I8881" t="s">
        <v>117</v>
      </c>
      <c r="J8881" s="1">
        <v>43482</v>
      </c>
      <c r="K8881" s="1">
        <v>43580</v>
      </c>
      <c r="L8881" t="s">
        <v>118</v>
      </c>
      <c r="N8881" t="s">
        <v>1849</v>
      </c>
    </row>
    <row r="8882" spans="1:14" x14ac:dyDescent="0.25">
      <c r="A8882" t="s">
        <v>3432</v>
      </c>
      <c r="B8882" t="s">
        <v>3433</v>
      </c>
      <c r="C8882" t="s">
        <v>1566</v>
      </c>
      <c r="D8882" t="s">
        <v>21</v>
      </c>
      <c r="E8882">
        <v>98520</v>
      </c>
      <c r="F8882" t="s">
        <v>22</v>
      </c>
      <c r="G8882" t="s">
        <v>22</v>
      </c>
      <c r="H8882" t="s">
        <v>116</v>
      </c>
      <c r="I8882" t="s">
        <v>117</v>
      </c>
      <c r="J8882" s="1">
        <v>43525</v>
      </c>
      <c r="K8882" s="1">
        <v>43580</v>
      </c>
      <c r="L8882" t="s">
        <v>118</v>
      </c>
      <c r="N8882" t="s">
        <v>1849</v>
      </c>
    </row>
    <row r="8883" spans="1:14" x14ac:dyDescent="0.25">
      <c r="A8883" t="s">
        <v>3434</v>
      </c>
      <c r="B8883" t="s">
        <v>3435</v>
      </c>
      <c r="C8883" t="s">
        <v>3436</v>
      </c>
      <c r="D8883" t="s">
        <v>21</v>
      </c>
      <c r="E8883">
        <v>98345</v>
      </c>
      <c r="F8883" t="s">
        <v>22</v>
      </c>
      <c r="G8883" t="s">
        <v>22</v>
      </c>
      <c r="H8883" t="s">
        <v>104</v>
      </c>
      <c r="I8883" t="s">
        <v>148</v>
      </c>
      <c r="J8883" s="1">
        <v>43528</v>
      </c>
      <c r="K8883" s="1">
        <v>43580</v>
      </c>
      <c r="L8883" t="s">
        <v>118</v>
      </c>
      <c r="N8883" t="s">
        <v>1858</v>
      </c>
    </row>
    <row r="8884" spans="1:14" x14ac:dyDescent="0.25">
      <c r="A8884" t="s">
        <v>905</v>
      </c>
      <c r="B8884" t="s">
        <v>906</v>
      </c>
      <c r="C8884" t="s">
        <v>907</v>
      </c>
      <c r="D8884" t="s">
        <v>21</v>
      </c>
      <c r="E8884">
        <v>98221</v>
      </c>
      <c r="F8884" t="s">
        <v>22</v>
      </c>
      <c r="G8884" t="s">
        <v>22</v>
      </c>
      <c r="H8884" t="s">
        <v>57</v>
      </c>
      <c r="I8884" t="s">
        <v>203</v>
      </c>
      <c r="J8884" s="1">
        <v>43518</v>
      </c>
      <c r="K8884" s="1">
        <v>43580</v>
      </c>
      <c r="L8884" t="s">
        <v>118</v>
      </c>
      <c r="N8884" t="s">
        <v>1992</v>
      </c>
    </row>
    <row r="8885" spans="1:14" x14ac:dyDescent="0.25">
      <c r="A8885" t="s">
        <v>1115</v>
      </c>
      <c r="B8885" t="s">
        <v>1116</v>
      </c>
      <c r="C8885" t="s">
        <v>165</v>
      </c>
      <c r="D8885" t="s">
        <v>21</v>
      </c>
      <c r="E8885">
        <v>98373</v>
      </c>
      <c r="F8885" t="s">
        <v>22</v>
      </c>
      <c r="G8885" t="s">
        <v>22</v>
      </c>
      <c r="H8885" t="s">
        <v>57</v>
      </c>
      <c r="I8885" t="s">
        <v>212</v>
      </c>
      <c r="J8885" s="1">
        <v>43522</v>
      </c>
      <c r="K8885" s="1">
        <v>43580</v>
      </c>
      <c r="L8885" t="s">
        <v>118</v>
      </c>
      <c r="N8885" t="s">
        <v>1992</v>
      </c>
    </row>
    <row r="8886" spans="1:14" x14ac:dyDescent="0.25">
      <c r="A8886" t="s">
        <v>3443</v>
      </c>
      <c r="B8886" t="s">
        <v>3444</v>
      </c>
      <c r="C8886" t="s">
        <v>377</v>
      </c>
      <c r="D8886" t="s">
        <v>21</v>
      </c>
      <c r="E8886">
        <v>98029</v>
      </c>
      <c r="F8886" t="s">
        <v>22</v>
      </c>
      <c r="G8886" t="s">
        <v>22</v>
      </c>
      <c r="H8886" t="s">
        <v>57</v>
      </c>
      <c r="I8886" t="s">
        <v>58</v>
      </c>
      <c r="J8886" s="1">
        <v>43523</v>
      </c>
      <c r="K8886" s="1">
        <v>43580</v>
      </c>
      <c r="L8886" t="s">
        <v>118</v>
      </c>
      <c r="N8886" t="s">
        <v>1992</v>
      </c>
    </row>
    <row r="8887" spans="1:14" x14ac:dyDescent="0.25">
      <c r="A8887" t="s">
        <v>3445</v>
      </c>
      <c r="B8887" t="s">
        <v>3446</v>
      </c>
      <c r="C8887" t="s">
        <v>20</v>
      </c>
      <c r="D8887" t="s">
        <v>21</v>
      </c>
      <c r="E8887">
        <v>98118</v>
      </c>
      <c r="F8887" t="s">
        <v>22</v>
      </c>
      <c r="G8887" t="s">
        <v>22</v>
      </c>
      <c r="H8887" t="s">
        <v>116</v>
      </c>
      <c r="I8887" t="s">
        <v>117</v>
      </c>
      <c r="J8887" s="1">
        <v>43532</v>
      </c>
      <c r="K8887" s="1">
        <v>43580</v>
      </c>
      <c r="L8887" t="s">
        <v>118</v>
      </c>
      <c r="N8887" t="s">
        <v>1849</v>
      </c>
    </row>
    <row r="8888" spans="1:14" x14ac:dyDescent="0.25">
      <c r="A8888" t="s">
        <v>3447</v>
      </c>
      <c r="B8888" t="s">
        <v>3448</v>
      </c>
      <c r="C8888" t="s">
        <v>20</v>
      </c>
      <c r="D8888" t="s">
        <v>21</v>
      </c>
      <c r="E8888">
        <v>98106</v>
      </c>
      <c r="F8888" t="s">
        <v>22</v>
      </c>
      <c r="G8888" t="s">
        <v>22</v>
      </c>
      <c r="H8888" t="s">
        <v>57</v>
      </c>
      <c r="I8888" t="s">
        <v>58</v>
      </c>
      <c r="J8888" s="1">
        <v>43529</v>
      </c>
      <c r="K8888" s="1">
        <v>43580</v>
      </c>
      <c r="L8888" t="s">
        <v>118</v>
      </c>
      <c r="N8888" t="s">
        <v>1849</v>
      </c>
    </row>
    <row r="8889" spans="1:14" x14ac:dyDescent="0.25">
      <c r="A8889" t="s">
        <v>77</v>
      </c>
      <c r="B8889" t="s">
        <v>147</v>
      </c>
      <c r="C8889" t="s">
        <v>34</v>
      </c>
      <c r="D8889" t="s">
        <v>21</v>
      </c>
      <c r="E8889">
        <v>98684</v>
      </c>
      <c r="F8889" t="s">
        <v>22</v>
      </c>
      <c r="G8889" t="s">
        <v>22</v>
      </c>
      <c r="H8889" t="s">
        <v>104</v>
      </c>
      <c r="I8889" t="s">
        <v>105</v>
      </c>
      <c r="J8889" t="s">
        <v>59</v>
      </c>
      <c r="K8889" s="1">
        <v>43578</v>
      </c>
      <c r="L8889" t="s">
        <v>60</v>
      </c>
      <c r="M8889" t="str">
        <f>HYPERLINK("https://www.regulations.gov/docket?D=FDA-2019-H-1912")</f>
        <v>https://www.regulations.gov/docket?D=FDA-2019-H-1912</v>
      </c>
      <c r="N8889" t="s">
        <v>59</v>
      </c>
    </row>
    <row r="8890" spans="1:14" x14ac:dyDescent="0.25">
      <c r="A8890" t="s">
        <v>3579</v>
      </c>
      <c r="B8890" t="s">
        <v>3580</v>
      </c>
      <c r="C8890" t="s">
        <v>266</v>
      </c>
      <c r="D8890" t="s">
        <v>21</v>
      </c>
      <c r="E8890">
        <v>98001</v>
      </c>
      <c r="F8890" t="s">
        <v>22</v>
      </c>
      <c r="G8890" t="s">
        <v>22</v>
      </c>
      <c r="H8890" t="s">
        <v>116</v>
      </c>
      <c r="I8890" t="s">
        <v>117</v>
      </c>
      <c r="J8890" s="1">
        <v>43522</v>
      </c>
      <c r="K8890" s="1">
        <v>43573</v>
      </c>
      <c r="L8890" t="s">
        <v>118</v>
      </c>
      <c r="N8890" t="s">
        <v>1849</v>
      </c>
    </row>
    <row r="8891" spans="1:14" x14ac:dyDescent="0.25">
      <c r="A8891" t="s">
        <v>1793</v>
      </c>
      <c r="B8891" t="s">
        <v>1794</v>
      </c>
      <c r="C8891" t="s">
        <v>81</v>
      </c>
      <c r="D8891" t="s">
        <v>21</v>
      </c>
      <c r="E8891">
        <v>99037</v>
      </c>
      <c r="F8891" t="s">
        <v>22</v>
      </c>
      <c r="G8891" t="s">
        <v>22</v>
      </c>
      <c r="H8891" t="s">
        <v>57</v>
      </c>
      <c r="I8891" t="s">
        <v>620</v>
      </c>
      <c r="J8891" s="1">
        <v>43522</v>
      </c>
      <c r="K8891" s="1">
        <v>43573</v>
      </c>
      <c r="L8891" t="s">
        <v>118</v>
      </c>
      <c r="N8891" t="s">
        <v>1849</v>
      </c>
    </row>
    <row r="8892" spans="1:14" x14ac:dyDescent="0.25">
      <c r="A8892" t="s">
        <v>111</v>
      </c>
      <c r="B8892" t="s">
        <v>1120</v>
      </c>
      <c r="C8892" t="s">
        <v>886</v>
      </c>
      <c r="D8892" t="s">
        <v>21</v>
      </c>
      <c r="E8892">
        <v>98223</v>
      </c>
      <c r="F8892" t="s">
        <v>22</v>
      </c>
      <c r="G8892" t="s">
        <v>22</v>
      </c>
      <c r="H8892" t="s">
        <v>57</v>
      </c>
      <c r="I8892" t="s">
        <v>620</v>
      </c>
      <c r="J8892" s="1">
        <v>43521</v>
      </c>
      <c r="K8892" s="1">
        <v>43573</v>
      </c>
      <c r="L8892" t="s">
        <v>118</v>
      </c>
      <c r="N8892" t="s">
        <v>1849</v>
      </c>
    </row>
    <row r="8893" spans="1:14" x14ac:dyDescent="0.25">
      <c r="A8893" t="s">
        <v>244</v>
      </c>
      <c r="B8893" t="s">
        <v>1076</v>
      </c>
      <c r="C8893" t="s">
        <v>209</v>
      </c>
      <c r="D8893" t="s">
        <v>21</v>
      </c>
      <c r="E8893">
        <v>98031</v>
      </c>
      <c r="F8893" t="s">
        <v>22</v>
      </c>
      <c r="G8893" t="s">
        <v>22</v>
      </c>
      <c r="H8893" t="s">
        <v>57</v>
      </c>
      <c r="I8893" t="s">
        <v>58</v>
      </c>
      <c r="J8893" s="1">
        <v>43522</v>
      </c>
      <c r="K8893" s="1">
        <v>43573</v>
      </c>
      <c r="L8893" t="s">
        <v>118</v>
      </c>
      <c r="N8893" t="s">
        <v>1849</v>
      </c>
    </row>
    <row r="8894" spans="1:14" x14ac:dyDescent="0.25">
      <c r="A8894" t="s">
        <v>583</v>
      </c>
      <c r="B8894" t="s">
        <v>709</v>
      </c>
      <c r="C8894" t="s">
        <v>266</v>
      </c>
      <c r="D8894" t="s">
        <v>21</v>
      </c>
      <c r="E8894">
        <v>98002</v>
      </c>
      <c r="F8894" t="s">
        <v>22</v>
      </c>
      <c r="G8894" t="s">
        <v>22</v>
      </c>
      <c r="H8894" t="s">
        <v>57</v>
      </c>
      <c r="I8894" t="s">
        <v>58</v>
      </c>
      <c r="J8894" s="1">
        <v>43522</v>
      </c>
      <c r="K8894" s="1">
        <v>43573</v>
      </c>
      <c r="L8894" t="s">
        <v>118</v>
      </c>
      <c r="N8894" t="s">
        <v>1992</v>
      </c>
    </row>
    <row r="8895" spans="1:14" x14ac:dyDescent="0.25">
      <c r="A8895" t="s">
        <v>194</v>
      </c>
      <c r="B8895" t="s">
        <v>3597</v>
      </c>
      <c r="C8895" t="s">
        <v>3598</v>
      </c>
      <c r="D8895" t="s">
        <v>21</v>
      </c>
      <c r="E8895">
        <v>98349</v>
      </c>
      <c r="F8895" t="s">
        <v>22</v>
      </c>
      <c r="G8895" t="s">
        <v>22</v>
      </c>
      <c r="H8895" t="s">
        <v>116</v>
      </c>
      <c r="I8895" t="s">
        <v>117</v>
      </c>
      <c r="J8895" s="1">
        <v>43521</v>
      </c>
      <c r="K8895" s="1">
        <v>43573</v>
      </c>
      <c r="L8895" t="s">
        <v>118</v>
      </c>
      <c r="N8895" t="s">
        <v>1849</v>
      </c>
    </row>
    <row r="8896" spans="1:14" x14ac:dyDescent="0.25">
      <c r="A8896" t="s">
        <v>1035</v>
      </c>
      <c r="B8896" t="s">
        <v>1036</v>
      </c>
      <c r="C8896" t="s">
        <v>286</v>
      </c>
      <c r="D8896" t="s">
        <v>21</v>
      </c>
      <c r="E8896">
        <v>98502</v>
      </c>
      <c r="F8896" t="s">
        <v>22</v>
      </c>
      <c r="G8896" t="s">
        <v>22</v>
      </c>
      <c r="H8896" t="s">
        <v>104</v>
      </c>
      <c r="I8896" t="s">
        <v>105</v>
      </c>
      <c r="J8896" s="1">
        <v>43523</v>
      </c>
      <c r="K8896" s="1">
        <v>43573</v>
      </c>
      <c r="L8896" t="s">
        <v>118</v>
      </c>
      <c r="N8896" t="s">
        <v>1858</v>
      </c>
    </row>
    <row r="8897" spans="1:14" x14ac:dyDescent="0.25">
      <c r="A8897" t="s">
        <v>3611</v>
      </c>
      <c r="B8897" t="s">
        <v>3612</v>
      </c>
      <c r="C8897" t="s">
        <v>261</v>
      </c>
      <c r="D8897" t="s">
        <v>21</v>
      </c>
      <c r="E8897">
        <v>99208</v>
      </c>
      <c r="F8897" t="s">
        <v>22</v>
      </c>
      <c r="G8897" t="s">
        <v>22</v>
      </c>
      <c r="H8897" t="s">
        <v>57</v>
      </c>
      <c r="I8897" t="s">
        <v>58</v>
      </c>
      <c r="J8897" s="1">
        <v>43522</v>
      </c>
      <c r="K8897" s="1">
        <v>43573</v>
      </c>
      <c r="L8897" t="s">
        <v>118</v>
      </c>
      <c r="N8897" t="s">
        <v>1992</v>
      </c>
    </row>
    <row r="8898" spans="1:14" x14ac:dyDescent="0.25">
      <c r="A8898" t="s">
        <v>2548</v>
      </c>
      <c r="B8898" t="s">
        <v>2549</v>
      </c>
      <c r="C8898" t="s">
        <v>886</v>
      </c>
      <c r="D8898" t="s">
        <v>21</v>
      </c>
      <c r="E8898">
        <v>98223</v>
      </c>
      <c r="F8898" t="s">
        <v>22</v>
      </c>
      <c r="G8898" t="s">
        <v>22</v>
      </c>
      <c r="H8898" t="s">
        <v>57</v>
      </c>
      <c r="I8898" t="s">
        <v>58</v>
      </c>
      <c r="J8898" s="1">
        <v>43521</v>
      </c>
      <c r="K8898" s="1">
        <v>43573</v>
      </c>
      <c r="L8898" t="s">
        <v>118</v>
      </c>
      <c r="N8898" t="s">
        <v>1849</v>
      </c>
    </row>
    <row r="8899" spans="1:14" x14ac:dyDescent="0.25">
      <c r="A8899" t="s">
        <v>2064</v>
      </c>
      <c r="B8899" t="s">
        <v>2860</v>
      </c>
      <c r="C8899" t="s">
        <v>1101</v>
      </c>
      <c r="D8899" t="s">
        <v>21</v>
      </c>
      <c r="E8899">
        <v>98230</v>
      </c>
      <c r="F8899" t="s">
        <v>22</v>
      </c>
      <c r="G8899" t="s">
        <v>22</v>
      </c>
      <c r="H8899" t="s">
        <v>116</v>
      </c>
      <c r="I8899" t="s">
        <v>117</v>
      </c>
      <c r="J8899" t="s">
        <v>59</v>
      </c>
      <c r="K8899" s="1">
        <v>43572</v>
      </c>
      <c r="L8899" t="s">
        <v>60</v>
      </c>
      <c r="M8899" t="str">
        <f>HYPERLINK("https://www.regulations.gov/docket?D=FDA-2019-H-1810")</f>
        <v>https://www.regulations.gov/docket?D=FDA-2019-H-1810</v>
      </c>
      <c r="N8899" t="s">
        <v>59</v>
      </c>
    </row>
    <row r="8900" spans="1:14" x14ac:dyDescent="0.25">
      <c r="A8900" t="s">
        <v>3688</v>
      </c>
      <c r="B8900" t="s">
        <v>3689</v>
      </c>
      <c r="C8900" t="s">
        <v>108</v>
      </c>
      <c r="D8900" t="s">
        <v>21</v>
      </c>
      <c r="E8900">
        <v>98201</v>
      </c>
      <c r="F8900" t="s">
        <v>22</v>
      </c>
      <c r="G8900" t="s">
        <v>22</v>
      </c>
      <c r="H8900" t="s">
        <v>116</v>
      </c>
      <c r="I8900" t="s">
        <v>117</v>
      </c>
      <c r="J8900" t="s">
        <v>59</v>
      </c>
      <c r="K8900" s="1">
        <v>43571</v>
      </c>
      <c r="L8900" t="s">
        <v>60</v>
      </c>
      <c r="M8900" t="str">
        <f>HYPERLINK("https://www.regulations.gov/docket?D=FDA-2019-H-1784")</f>
        <v>https://www.regulations.gov/docket?D=FDA-2019-H-1784</v>
      </c>
      <c r="N8900" t="s">
        <v>59</v>
      </c>
    </row>
    <row r="8901" spans="1:14" x14ac:dyDescent="0.25">
      <c r="A8901" t="s">
        <v>526</v>
      </c>
      <c r="B8901" t="s">
        <v>527</v>
      </c>
      <c r="C8901" t="s">
        <v>296</v>
      </c>
      <c r="D8901" t="s">
        <v>21</v>
      </c>
      <c r="E8901">
        <v>98366</v>
      </c>
      <c r="F8901" t="s">
        <v>22</v>
      </c>
      <c r="G8901" t="s">
        <v>22</v>
      </c>
      <c r="H8901" t="s">
        <v>57</v>
      </c>
      <c r="I8901" t="s">
        <v>3759</v>
      </c>
      <c r="J8901" s="1">
        <v>43516</v>
      </c>
      <c r="K8901" s="1">
        <v>43566</v>
      </c>
      <c r="L8901" t="s">
        <v>118</v>
      </c>
      <c r="N8901" t="s">
        <v>1849</v>
      </c>
    </row>
    <row r="8902" spans="1:14" x14ac:dyDescent="0.25">
      <c r="A8902" t="s">
        <v>1585</v>
      </c>
      <c r="B8902" t="s">
        <v>1586</v>
      </c>
      <c r="C8902" t="s">
        <v>529</v>
      </c>
      <c r="D8902" t="s">
        <v>21</v>
      </c>
      <c r="E8902">
        <v>98033</v>
      </c>
      <c r="F8902" t="s">
        <v>22</v>
      </c>
      <c r="G8902" t="s">
        <v>22</v>
      </c>
      <c r="H8902" t="s">
        <v>104</v>
      </c>
      <c r="I8902" t="s">
        <v>105</v>
      </c>
      <c r="J8902" s="1">
        <v>43516</v>
      </c>
      <c r="K8902" s="1">
        <v>43566</v>
      </c>
      <c r="L8902" t="s">
        <v>118</v>
      </c>
      <c r="N8902" t="s">
        <v>1858</v>
      </c>
    </row>
    <row r="8903" spans="1:14" x14ac:dyDescent="0.25">
      <c r="A8903" t="s">
        <v>1146</v>
      </c>
      <c r="B8903" t="s">
        <v>1147</v>
      </c>
      <c r="C8903" t="s">
        <v>92</v>
      </c>
      <c r="D8903" t="s">
        <v>21</v>
      </c>
      <c r="E8903">
        <v>98273</v>
      </c>
      <c r="F8903" t="s">
        <v>22</v>
      </c>
      <c r="G8903" t="s">
        <v>22</v>
      </c>
      <c r="H8903" t="s">
        <v>57</v>
      </c>
      <c r="I8903" t="s">
        <v>58</v>
      </c>
      <c r="J8903" s="1">
        <v>43515</v>
      </c>
      <c r="K8903" s="1">
        <v>43566</v>
      </c>
      <c r="L8903" t="s">
        <v>118</v>
      </c>
      <c r="N8903" t="s">
        <v>1849</v>
      </c>
    </row>
    <row r="8904" spans="1:14" x14ac:dyDescent="0.25">
      <c r="A8904" t="s">
        <v>111</v>
      </c>
      <c r="B8904" t="s">
        <v>3765</v>
      </c>
      <c r="C8904" t="s">
        <v>1270</v>
      </c>
      <c r="D8904" t="s">
        <v>21</v>
      </c>
      <c r="E8904">
        <v>98012</v>
      </c>
      <c r="F8904" t="s">
        <v>22</v>
      </c>
      <c r="G8904" t="s">
        <v>22</v>
      </c>
      <c r="H8904" t="s">
        <v>57</v>
      </c>
      <c r="I8904" t="s">
        <v>203</v>
      </c>
      <c r="J8904" s="1">
        <v>43519</v>
      </c>
      <c r="K8904" s="1">
        <v>43566</v>
      </c>
      <c r="L8904" t="s">
        <v>118</v>
      </c>
      <c r="N8904" t="s">
        <v>1849</v>
      </c>
    </row>
    <row r="8905" spans="1:14" x14ac:dyDescent="0.25">
      <c r="A8905" t="s">
        <v>1589</v>
      </c>
      <c r="B8905" t="s">
        <v>1775</v>
      </c>
      <c r="C8905" t="s">
        <v>470</v>
      </c>
      <c r="D8905" t="s">
        <v>21</v>
      </c>
      <c r="E8905">
        <v>98148</v>
      </c>
      <c r="F8905" t="s">
        <v>22</v>
      </c>
      <c r="G8905" t="s">
        <v>22</v>
      </c>
      <c r="H8905" t="s">
        <v>57</v>
      </c>
      <c r="I8905" t="s">
        <v>58</v>
      </c>
      <c r="J8905" s="1">
        <v>43511</v>
      </c>
      <c r="K8905" s="1">
        <v>43566</v>
      </c>
      <c r="L8905" t="s">
        <v>118</v>
      </c>
      <c r="N8905" t="s">
        <v>1849</v>
      </c>
    </row>
    <row r="8906" spans="1:14" x14ac:dyDescent="0.25">
      <c r="A8906" t="s">
        <v>312</v>
      </c>
      <c r="B8906" t="s">
        <v>3768</v>
      </c>
      <c r="C8906" t="s">
        <v>236</v>
      </c>
      <c r="D8906" t="s">
        <v>21</v>
      </c>
      <c r="E8906">
        <v>98444</v>
      </c>
      <c r="F8906" t="s">
        <v>22</v>
      </c>
      <c r="G8906" t="s">
        <v>22</v>
      </c>
      <c r="H8906" t="s">
        <v>57</v>
      </c>
      <c r="I8906" t="s">
        <v>58</v>
      </c>
      <c r="J8906" s="1">
        <v>43517</v>
      </c>
      <c r="K8906" s="1">
        <v>43566</v>
      </c>
      <c r="L8906" t="s">
        <v>118</v>
      </c>
      <c r="N8906" t="s">
        <v>1849</v>
      </c>
    </row>
    <row r="8907" spans="1:14" x14ac:dyDescent="0.25">
      <c r="A8907" t="s">
        <v>884</v>
      </c>
      <c r="B8907" t="s">
        <v>885</v>
      </c>
      <c r="C8907" t="s">
        <v>886</v>
      </c>
      <c r="D8907" t="s">
        <v>21</v>
      </c>
      <c r="E8907">
        <v>98223</v>
      </c>
      <c r="F8907" t="s">
        <v>22</v>
      </c>
      <c r="G8907" t="s">
        <v>22</v>
      </c>
      <c r="H8907" t="s">
        <v>116</v>
      </c>
      <c r="I8907" t="s">
        <v>117</v>
      </c>
      <c r="J8907" s="1">
        <v>43515</v>
      </c>
      <c r="K8907" s="1">
        <v>43566</v>
      </c>
      <c r="L8907" t="s">
        <v>118</v>
      </c>
      <c r="N8907" t="s">
        <v>1849</v>
      </c>
    </row>
    <row r="8908" spans="1:14" x14ac:dyDescent="0.25">
      <c r="A8908" t="s">
        <v>184</v>
      </c>
      <c r="B8908" t="s">
        <v>3769</v>
      </c>
      <c r="C8908" t="s">
        <v>186</v>
      </c>
      <c r="D8908" t="s">
        <v>21</v>
      </c>
      <c r="E8908">
        <v>98823</v>
      </c>
      <c r="F8908" t="s">
        <v>22</v>
      </c>
      <c r="G8908" t="s">
        <v>22</v>
      </c>
      <c r="H8908" t="s">
        <v>104</v>
      </c>
      <c r="I8908" t="s">
        <v>105</v>
      </c>
      <c r="J8908" s="1">
        <v>43520</v>
      </c>
      <c r="K8908" s="1">
        <v>43566</v>
      </c>
      <c r="L8908" t="s">
        <v>118</v>
      </c>
      <c r="N8908" t="s">
        <v>1858</v>
      </c>
    </row>
    <row r="8909" spans="1:14" x14ac:dyDescent="0.25">
      <c r="A8909" t="s">
        <v>356</v>
      </c>
      <c r="B8909" t="s">
        <v>2537</v>
      </c>
      <c r="C8909" t="s">
        <v>886</v>
      </c>
      <c r="D8909" t="s">
        <v>21</v>
      </c>
      <c r="E8909">
        <v>98223</v>
      </c>
      <c r="F8909" t="s">
        <v>22</v>
      </c>
      <c r="G8909" t="s">
        <v>22</v>
      </c>
      <c r="H8909" t="s">
        <v>116</v>
      </c>
      <c r="I8909" t="s">
        <v>117</v>
      </c>
      <c r="J8909" s="1">
        <v>43515</v>
      </c>
      <c r="K8909" s="1">
        <v>43566</v>
      </c>
      <c r="L8909" t="s">
        <v>118</v>
      </c>
      <c r="N8909" t="s">
        <v>1849</v>
      </c>
    </row>
    <row r="8910" spans="1:14" x14ac:dyDescent="0.25">
      <c r="A8910" t="s">
        <v>242</v>
      </c>
      <c r="B8910" t="s">
        <v>1781</v>
      </c>
      <c r="C8910" t="s">
        <v>470</v>
      </c>
      <c r="D8910" t="s">
        <v>21</v>
      </c>
      <c r="E8910">
        <v>98148</v>
      </c>
      <c r="F8910" t="s">
        <v>22</v>
      </c>
      <c r="G8910" t="s">
        <v>22</v>
      </c>
      <c r="H8910" t="s">
        <v>116</v>
      </c>
      <c r="I8910" t="s">
        <v>117</v>
      </c>
      <c r="J8910" s="1">
        <v>43511</v>
      </c>
      <c r="K8910" s="1">
        <v>43566</v>
      </c>
      <c r="L8910" t="s">
        <v>118</v>
      </c>
      <c r="N8910" t="s">
        <v>1992</v>
      </c>
    </row>
    <row r="8911" spans="1:14" x14ac:dyDescent="0.25">
      <c r="A8911" t="s">
        <v>583</v>
      </c>
      <c r="B8911" t="s">
        <v>3776</v>
      </c>
      <c r="C8911" t="s">
        <v>443</v>
      </c>
      <c r="D8911" t="s">
        <v>21</v>
      </c>
      <c r="E8911">
        <v>98058</v>
      </c>
      <c r="F8911" t="s">
        <v>22</v>
      </c>
      <c r="G8911" t="s">
        <v>22</v>
      </c>
      <c r="H8911" t="s">
        <v>57</v>
      </c>
      <c r="I8911" t="s">
        <v>620</v>
      </c>
      <c r="J8911" s="1">
        <v>43511</v>
      </c>
      <c r="K8911" s="1">
        <v>43566</v>
      </c>
      <c r="L8911" t="s">
        <v>118</v>
      </c>
      <c r="N8911" t="s">
        <v>1992</v>
      </c>
    </row>
    <row r="8912" spans="1:14" x14ac:dyDescent="0.25">
      <c r="A8912" t="s">
        <v>831</v>
      </c>
      <c r="B8912" t="s">
        <v>2758</v>
      </c>
      <c r="C8912" t="s">
        <v>92</v>
      </c>
      <c r="D8912" t="s">
        <v>21</v>
      </c>
      <c r="E8912">
        <v>98273</v>
      </c>
      <c r="F8912" t="s">
        <v>22</v>
      </c>
      <c r="G8912" t="s">
        <v>22</v>
      </c>
      <c r="H8912" t="s">
        <v>104</v>
      </c>
      <c r="I8912" t="s">
        <v>105</v>
      </c>
      <c r="J8912" s="1">
        <v>43515</v>
      </c>
      <c r="K8912" s="1">
        <v>43566</v>
      </c>
      <c r="L8912" t="s">
        <v>118</v>
      </c>
      <c r="N8912" t="s">
        <v>1858</v>
      </c>
    </row>
    <row r="8913" spans="1:14" x14ac:dyDescent="0.25">
      <c r="A8913" t="s">
        <v>716</v>
      </c>
      <c r="B8913" t="s">
        <v>717</v>
      </c>
      <c r="C8913" t="s">
        <v>209</v>
      </c>
      <c r="D8913" t="s">
        <v>21</v>
      </c>
      <c r="E8913">
        <v>98030</v>
      </c>
      <c r="F8913" t="s">
        <v>22</v>
      </c>
      <c r="G8913" t="s">
        <v>22</v>
      </c>
      <c r="H8913" t="s">
        <v>57</v>
      </c>
      <c r="I8913" t="s">
        <v>58</v>
      </c>
      <c r="J8913" s="1">
        <v>43510</v>
      </c>
      <c r="K8913" s="1">
        <v>43566</v>
      </c>
      <c r="L8913" t="s">
        <v>118</v>
      </c>
      <c r="N8913" t="s">
        <v>1849</v>
      </c>
    </row>
    <row r="8914" spans="1:14" x14ac:dyDescent="0.25">
      <c r="A8914" t="s">
        <v>168</v>
      </c>
      <c r="B8914" t="s">
        <v>3783</v>
      </c>
      <c r="C8914" t="s">
        <v>142</v>
      </c>
      <c r="D8914" t="s">
        <v>21</v>
      </c>
      <c r="E8914">
        <v>98908</v>
      </c>
      <c r="F8914" t="s">
        <v>22</v>
      </c>
      <c r="G8914" t="s">
        <v>22</v>
      </c>
      <c r="H8914" t="s">
        <v>116</v>
      </c>
      <c r="I8914" t="s">
        <v>117</v>
      </c>
      <c r="J8914" s="1">
        <v>43513</v>
      </c>
      <c r="K8914" s="1">
        <v>43566</v>
      </c>
      <c r="L8914" t="s">
        <v>118</v>
      </c>
      <c r="N8914" t="s">
        <v>1992</v>
      </c>
    </row>
    <row r="8915" spans="1:14" x14ac:dyDescent="0.25">
      <c r="A8915" t="s">
        <v>2458</v>
      </c>
      <c r="B8915" t="s">
        <v>2459</v>
      </c>
      <c r="C8915" t="s">
        <v>20</v>
      </c>
      <c r="D8915" t="s">
        <v>21</v>
      </c>
      <c r="E8915">
        <v>98118</v>
      </c>
      <c r="F8915" t="s">
        <v>22</v>
      </c>
      <c r="G8915" t="s">
        <v>22</v>
      </c>
      <c r="H8915" t="s">
        <v>116</v>
      </c>
      <c r="I8915" t="s">
        <v>117</v>
      </c>
      <c r="J8915" s="1">
        <v>43511</v>
      </c>
      <c r="K8915" s="1">
        <v>43566</v>
      </c>
      <c r="L8915" t="s">
        <v>118</v>
      </c>
      <c r="N8915" t="s">
        <v>1849</v>
      </c>
    </row>
    <row r="8916" spans="1:14" x14ac:dyDescent="0.25">
      <c r="A8916" t="s">
        <v>3786</v>
      </c>
      <c r="B8916" t="s">
        <v>3787</v>
      </c>
      <c r="C8916" t="s">
        <v>886</v>
      </c>
      <c r="D8916" t="s">
        <v>21</v>
      </c>
      <c r="E8916">
        <v>98223</v>
      </c>
      <c r="F8916" t="s">
        <v>22</v>
      </c>
      <c r="G8916" t="s">
        <v>22</v>
      </c>
      <c r="H8916" t="s">
        <v>104</v>
      </c>
      <c r="I8916" t="s">
        <v>212</v>
      </c>
      <c r="J8916" s="1">
        <v>43515</v>
      </c>
      <c r="K8916" s="1">
        <v>43566</v>
      </c>
      <c r="L8916" t="s">
        <v>118</v>
      </c>
      <c r="N8916" t="s">
        <v>1858</v>
      </c>
    </row>
    <row r="8917" spans="1:14" x14ac:dyDescent="0.25">
      <c r="A8917" t="s">
        <v>3788</v>
      </c>
      <c r="B8917" t="s">
        <v>3789</v>
      </c>
      <c r="C8917" t="s">
        <v>907</v>
      </c>
      <c r="D8917" t="s">
        <v>21</v>
      </c>
      <c r="E8917">
        <v>98221</v>
      </c>
      <c r="F8917" t="s">
        <v>22</v>
      </c>
      <c r="G8917" t="s">
        <v>22</v>
      </c>
      <c r="H8917" t="s">
        <v>57</v>
      </c>
      <c r="I8917" t="s">
        <v>203</v>
      </c>
      <c r="J8917" s="1">
        <v>43518</v>
      </c>
      <c r="K8917" s="1">
        <v>43566</v>
      </c>
      <c r="L8917" t="s">
        <v>118</v>
      </c>
      <c r="N8917" t="s">
        <v>1992</v>
      </c>
    </row>
    <row r="8918" spans="1:14" x14ac:dyDescent="0.25">
      <c r="A8918" t="s">
        <v>194</v>
      </c>
      <c r="B8918" t="s">
        <v>1668</v>
      </c>
      <c r="C8918" t="s">
        <v>227</v>
      </c>
      <c r="D8918" t="s">
        <v>21</v>
      </c>
      <c r="E8918">
        <v>98229</v>
      </c>
      <c r="F8918" t="s">
        <v>22</v>
      </c>
      <c r="G8918" t="s">
        <v>22</v>
      </c>
      <c r="H8918" t="s">
        <v>104</v>
      </c>
      <c r="I8918" t="s">
        <v>148</v>
      </c>
      <c r="J8918" t="s">
        <v>59</v>
      </c>
      <c r="K8918" s="1">
        <v>43565</v>
      </c>
      <c r="L8918" t="s">
        <v>60</v>
      </c>
      <c r="M8918" t="str">
        <f>HYPERLINK("https://www.regulations.gov/docket?D=FDA-2019-H-1689")</f>
        <v>https://www.regulations.gov/docket?D=FDA-2019-H-1689</v>
      </c>
      <c r="N8918" t="s">
        <v>59</v>
      </c>
    </row>
    <row r="8919" spans="1:14" x14ac:dyDescent="0.25">
      <c r="A8919" t="s">
        <v>1367</v>
      </c>
      <c r="B8919" t="s">
        <v>1368</v>
      </c>
      <c r="C8919" t="s">
        <v>108</v>
      </c>
      <c r="D8919" t="s">
        <v>21</v>
      </c>
      <c r="E8919">
        <v>98204</v>
      </c>
      <c r="F8919" t="s">
        <v>22</v>
      </c>
      <c r="G8919" t="s">
        <v>22</v>
      </c>
      <c r="H8919" t="s">
        <v>116</v>
      </c>
      <c r="I8919" t="s">
        <v>3817</v>
      </c>
      <c r="J8919" t="s">
        <v>59</v>
      </c>
      <c r="K8919" s="1">
        <v>43565</v>
      </c>
      <c r="L8919" t="s">
        <v>60</v>
      </c>
      <c r="M8919" t="str">
        <f>HYPERLINK("https://www.regulations.gov/docket?D=FDA-2019-H-1696")</f>
        <v>https://www.regulations.gov/docket?D=FDA-2019-H-1696</v>
      </c>
      <c r="N8919" t="s">
        <v>59</v>
      </c>
    </row>
    <row r="8920" spans="1:14" x14ac:dyDescent="0.25">
      <c r="A8920" t="s">
        <v>1564</v>
      </c>
      <c r="B8920" t="s">
        <v>1565</v>
      </c>
      <c r="C8920" t="s">
        <v>1566</v>
      </c>
      <c r="D8920" t="s">
        <v>21</v>
      </c>
      <c r="E8920">
        <v>98520</v>
      </c>
      <c r="F8920" t="s">
        <v>22</v>
      </c>
      <c r="G8920" t="s">
        <v>22</v>
      </c>
      <c r="H8920" t="s">
        <v>116</v>
      </c>
      <c r="I8920" t="s">
        <v>117</v>
      </c>
      <c r="J8920" t="s">
        <v>59</v>
      </c>
      <c r="K8920" s="1">
        <v>43560</v>
      </c>
      <c r="L8920" t="s">
        <v>60</v>
      </c>
      <c r="M8920" t="str">
        <f>HYPERLINK("https://www.regulations.gov/docket?D=FDA-2019-H-1610")</f>
        <v>https://www.regulations.gov/docket?D=FDA-2019-H-1610</v>
      </c>
      <c r="N8920" t="s">
        <v>59</v>
      </c>
    </row>
    <row r="8921" spans="1:14" x14ac:dyDescent="0.25">
      <c r="A8921" t="s">
        <v>3950</v>
      </c>
      <c r="B8921" t="s">
        <v>3951</v>
      </c>
      <c r="C8921" t="s">
        <v>246</v>
      </c>
      <c r="D8921" t="s">
        <v>21</v>
      </c>
      <c r="E8921">
        <v>98310</v>
      </c>
      <c r="F8921" t="s">
        <v>22</v>
      </c>
      <c r="G8921" t="s">
        <v>22</v>
      </c>
      <c r="H8921" t="s">
        <v>57</v>
      </c>
      <c r="I8921" t="s">
        <v>212</v>
      </c>
      <c r="J8921" s="1">
        <v>43503</v>
      </c>
      <c r="K8921" s="1">
        <v>43559</v>
      </c>
      <c r="L8921" t="s">
        <v>118</v>
      </c>
      <c r="N8921" t="s">
        <v>1849</v>
      </c>
    </row>
    <row r="8922" spans="1:14" x14ac:dyDescent="0.25">
      <c r="A8922" t="s">
        <v>3952</v>
      </c>
      <c r="B8922" t="s">
        <v>3953</v>
      </c>
      <c r="C8922" t="s">
        <v>108</v>
      </c>
      <c r="D8922" t="s">
        <v>21</v>
      </c>
      <c r="E8922">
        <v>98201</v>
      </c>
      <c r="F8922" t="s">
        <v>22</v>
      </c>
      <c r="G8922" t="s">
        <v>22</v>
      </c>
      <c r="H8922" t="s">
        <v>104</v>
      </c>
      <c r="I8922" t="s">
        <v>148</v>
      </c>
      <c r="J8922" s="1">
        <v>43496</v>
      </c>
      <c r="K8922" s="1">
        <v>43559</v>
      </c>
      <c r="L8922" t="s">
        <v>118</v>
      </c>
      <c r="N8922" t="s">
        <v>119</v>
      </c>
    </row>
    <row r="8923" spans="1:14" x14ac:dyDescent="0.25">
      <c r="A8923" t="s">
        <v>111</v>
      </c>
      <c r="B8923" t="s">
        <v>1989</v>
      </c>
      <c r="C8923" t="s">
        <v>34</v>
      </c>
      <c r="D8923" t="s">
        <v>21</v>
      </c>
      <c r="E8923">
        <v>98661</v>
      </c>
      <c r="F8923" t="s">
        <v>22</v>
      </c>
      <c r="G8923" t="s">
        <v>22</v>
      </c>
      <c r="H8923" t="s">
        <v>57</v>
      </c>
      <c r="I8923" t="s">
        <v>58</v>
      </c>
      <c r="J8923" s="1">
        <v>43488</v>
      </c>
      <c r="K8923" s="1">
        <v>43559</v>
      </c>
      <c r="L8923" t="s">
        <v>118</v>
      </c>
      <c r="N8923" t="s">
        <v>1849</v>
      </c>
    </row>
    <row r="8924" spans="1:14" x14ac:dyDescent="0.25">
      <c r="A8924">
        <v>76</v>
      </c>
      <c r="B8924" t="s">
        <v>3956</v>
      </c>
      <c r="C8924" t="s">
        <v>236</v>
      </c>
      <c r="D8924" t="s">
        <v>21</v>
      </c>
      <c r="E8924">
        <v>98466</v>
      </c>
      <c r="F8924" t="s">
        <v>22</v>
      </c>
      <c r="G8924" t="s">
        <v>22</v>
      </c>
      <c r="H8924" t="s">
        <v>57</v>
      </c>
      <c r="I8924" t="s">
        <v>58</v>
      </c>
      <c r="J8924" s="1">
        <v>43493</v>
      </c>
      <c r="K8924" s="1">
        <v>43559</v>
      </c>
      <c r="L8924" t="s">
        <v>118</v>
      </c>
      <c r="N8924" t="s">
        <v>1992</v>
      </c>
    </row>
    <row r="8925" spans="1:14" x14ac:dyDescent="0.25">
      <c r="A8925" t="s">
        <v>2199</v>
      </c>
      <c r="B8925" t="s">
        <v>2200</v>
      </c>
      <c r="C8925" t="s">
        <v>20</v>
      </c>
      <c r="D8925" t="s">
        <v>21</v>
      </c>
      <c r="E8925">
        <v>98105</v>
      </c>
      <c r="F8925" t="s">
        <v>22</v>
      </c>
      <c r="G8925" t="s">
        <v>22</v>
      </c>
      <c r="H8925" t="s">
        <v>57</v>
      </c>
      <c r="I8925" t="s">
        <v>620</v>
      </c>
      <c r="J8925" s="1">
        <v>43494</v>
      </c>
      <c r="K8925" s="1">
        <v>43559</v>
      </c>
      <c r="L8925" t="s">
        <v>118</v>
      </c>
      <c r="N8925" t="s">
        <v>1849</v>
      </c>
    </row>
    <row r="8926" spans="1:14" x14ac:dyDescent="0.25">
      <c r="A8926" t="s">
        <v>1281</v>
      </c>
      <c r="B8926" t="s">
        <v>1282</v>
      </c>
      <c r="C8926" t="s">
        <v>1283</v>
      </c>
      <c r="D8926" t="s">
        <v>21</v>
      </c>
      <c r="E8926">
        <v>98802</v>
      </c>
      <c r="F8926" t="s">
        <v>22</v>
      </c>
      <c r="G8926" t="s">
        <v>22</v>
      </c>
      <c r="H8926" t="s">
        <v>104</v>
      </c>
      <c r="I8926" t="s">
        <v>105</v>
      </c>
      <c r="J8926" s="1">
        <v>43491</v>
      </c>
      <c r="K8926" s="1">
        <v>43559</v>
      </c>
      <c r="L8926" t="s">
        <v>118</v>
      </c>
      <c r="N8926" t="s">
        <v>1854</v>
      </c>
    </row>
    <row r="8927" spans="1:14" x14ac:dyDescent="0.25">
      <c r="A8927" t="s">
        <v>2087</v>
      </c>
      <c r="B8927" t="s">
        <v>3957</v>
      </c>
      <c r="C8927" t="s">
        <v>2089</v>
      </c>
      <c r="D8927" t="s">
        <v>21</v>
      </c>
      <c r="E8927">
        <v>98338</v>
      </c>
      <c r="F8927" t="s">
        <v>22</v>
      </c>
      <c r="G8927" t="s">
        <v>22</v>
      </c>
      <c r="H8927" t="s">
        <v>116</v>
      </c>
      <c r="I8927" t="s">
        <v>117</v>
      </c>
      <c r="J8927" s="1">
        <v>43495</v>
      </c>
      <c r="K8927" s="1">
        <v>43559</v>
      </c>
      <c r="L8927" t="s">
        <v>118</v>
      </c>
      <c r="N8927" t="s">
        <v>1992</v>
      </c>
    </row>
    <row r="8928" spans="1:14" x14ac:dyDescent="0.25">
      <c r="A8928" t="s">
        <v>1894</v>
      </c>
      <c r="B8928" t="s">
        <v>1895</v>
      </c>
      <c r="C8928" t="s">
        <v>339</v>
      </c>
      <c r="D8928" t="s">
        <v>21</v>
      </c>
      <c r="E8928">
        <v>98848</v>
      </c>
      <c r="F8928" t="s">
        <v>22</v>
      </c>
      <c r="G8928" t="s">
        <v>22</v>
      </c>
      <c r="H8928" t="s">
        <v>104</v>
      </c>
      <c r="I8928" t="s">
        <v>105</v>
      </c>
      <c r="J8928" s="1">
        <v>43492</v>
      </c>
      <c r="K8928" s="1">
        <v>43559</v>
      </c>
      <c r="L8928" t="s">
        <v>118</v>
      </c>
      <c r="N8928" t="s">
        <v>1854</v>
      </c>
    </row>
    <row r="8929" spans="1:14" x14ac:dyDescent="0.25">
      <c r="A8929" t="s">
        <v>737</v>
      </c>
      <c r="B8929" t="s">
        <v>738</v>
      </c>
      <c r="C8929" t="s">
        <v>255</v>
      </c>
      <c r="D8929" t="s">
        <v>21</v>
      </c>
      <c r="E8929">
        <v>98626</v>
      </c>
      <c r="F8929" t="s">
        <v>22</v>
      </c>
      <c r="G8929" t="s">
        <v>22</v>
      </c>
      <c r="H8929" t="s">
        <v>57</v>
      </c>
      <c r="I8929" t="s">
        <v>58</v>
      </c>
      <c r="J8929" s="1">
        <v>43503</v>
      </c>
      <c r="K8929" s="1">
        <v>43559</v>
      </c>
      <c r="L8929" t="s">
        <v>118</v>
      </c>
      <c r="N8929" t="s">
        <v>1992</v>
      </c>
    </row>
    <row r="8930" spans="1:14" x14ac:dyDescent="0.25">
      <c r="A8930" t="s">
        <v>242</v>
      </c>
      <c r="B8930" t="s">
        <v>2998</v>
      </c>
      <c r="C8930" t="s">
        <v>20</v>
      </c>
      <c r="D8930" t="s">
        <v>21</v>
      </c>
      <c r="E8930">
        <v>98155</v>
      </c>
      <c r="F8930" t="s">
        <v>22</v>
      </c>
      <c r="G8930" t="s">
        <v>22</v>
      </c>
      <c r="H8930" t="s">
        <v>116</v>
      </c>
      <c r="I8930" t="s">
        <v>117</v>
      </c>
      <c r="J8930" t="s">
        <v>59</v>
      </c>
      <c r="K8930" s="1">
        <v>43559</v>
      </c>
      <c r="L8930" t="s">
        <v>60</v>
      </c>
      <c r="M8930" t="str">
        <f>HYPERLINK("https://www.regulations.gov/docket?D=FDA-2019-H-1581")</f>
        <v>https://www.regulations.gov/docket?D=FDA-2019-H-1581</v>
      </c>
      <c r="N8930" t="s">
        <v>59</v>
      </c>
    </row>
    <row r="8931" spans="1:14" x14ac:dyDescent="0.25">
      <c r="A8931" t="s">
        <v>356</v>
      </c>
      <c r="B8931" t="s">
        <v>1414</v>
      </c>
      <c r="C8931" t="s">
        <v>454</v>
      </c>
      <c r="D8931" t="s">
        <v>21</v>
      </c>
      <c r="E8931">
        <v>98006</v>
      </c>
      <c r="F8931" t="s">
        <v>22</v>
      </c>
      <c r="G8931" t="s">
        <v>22</v>
      </c>
      <c r="H8931" t="s">
        <v>116</v>
      </c>
      <c r="I8931" t="s">
        <v>117</v>
      </c>
      <c r="J8931" s="1">
        <v>43504</v>
      </c>
      <c r="K8931" s="1">
        <v>43559</v>
      </c>
      <c r="L8931" t="s">
        <v>118</v>
      </c>
      <c r="N8931" t="s">
        <v>1849</v>
      </c>
    </row>
    <row r="8932" spans="1:14" x14ac:dyDescent="0.25">
      <c r="A8932" t="s">
        <v>242</v>
      </c>
      <c r="B8932" t="s">
        <v>3960</v>
      </c>
      <c r="C8932" t="s">
        <v>20</v>
      </c>
      <c r="D8932" t="s">
        <v>21</v>
      </c>
      <c r="E8932">
        <v>98117</v>
      </c>
      <c r="F8932" t="s">
        <v>22</v>
      </c>
      <c r="G8932" t="s">
        <v>22</v>
      </c>
      <c r="H8932" t="s">
        <v>116</v>
      </c>
      <c r="I8932" t="s">
        <v>117</v>
      </c>
      <c r="J8932" s="1">
        <v>43494</v>
      </c>
      <c r="K8932" s="1">
        <v>43559</v>
      </c>
      <c r="L8932" t="s">
        <v>118</v>
      </c>
      <c r="N8932" t="s">
        <v>1849</v>
      </c>
    </row>
    <row r="8933" spans="1:14" x14ac:dyDescent="0.25">
      <c r="A8933" t="s">
        <v>1898</v>
      </c>
      <c r="B8933" t="s">
        <v>1899</v>
      </c>
      <c r="C8933" t="s">
        <v>186</v>
      </c>
      <c r="D8933" t="s">
        <v>21</v>
      </c>
      <c r="E8933">
        <v>98823</v>
      </c>
      <c r="F8933" t="s">
        <v>22</v>
      </c>
      <c r="G8933" t="s">
        <v>22</v>
      </c>
      <c r="H8933" t="s">
        <v>104</v>
      </c>
      <c r="I8933" t="s">
        <v>105</v>
      </c>
      <c r="J8933" s="1">
        <v>43492</v>
      </c>
      <c r="K8933" s="1">
        <v>43559</v>
      </c>
      <c r="L8933" t="s">
        <v>118</v>
      </c>
      <c r="N8933" t="s">
        <v>1858</v>
      </c>
    </row>
    <row r="8934" spans="1:14" x14ac:dyDescent="0.25">
      <c r="A8934" t="s">
        <v>242</v>
      </c>
      <c r="B8934" t="s">
        <v>419</v>
      </c>
      <c r="C8934" t="s">
        <v>34</v>
      </c>
      <c r="D8934" t="s">
        <v>21</v>
      </c>
      <c r="E8934">
        <v>98661</v>
      </c>
      <c r="F8934" t="s">
        <v>22</v>
      </c>
      <c r="G8934" t="s">
        <v>22</v>
      </c>
      <c r="H8934" t="s">
        <v>57</v>
      </c>
      <c r="I8934" t="s">
        <v>58</v>
      </c>
      <c r="J8934" s="1">
        <v>43488</v>
      </c>
      <c r="K8934" s="1">
        <v>43559</v>
      </c>
      <c r="L8934" t="s">
        <v>118</v>
      </c>
      <c r="N8934" t="s">
        <v>1849</v>
      </c>
    </row>
    <row r="8935" spans="1:14" x14ac:dyDescent="0.25">
      <c r="A8935" t="s">
        <v>1415</v>
      </c>
      <c r="B8935" t="s">
        <v>1416</v>
      </c>
      <c r="C8935" t="s">
        <v>590</v>
      </c>
      <c r="D8935" t="s">
        <v>21</v>
      </c>
      <c r="E8935">
        <v>98065</v>
      </c>
      <c r="F8935" t="s">
        <v>22</v>
      </c>
      <c r="G8935" t="s">
        <v>22</v>
      </c>
      <c r="H8935" t="s">
        <v>116</v>
      </c>
      <c r="I8935" t="s">
        <v>212</v>
      </c>
      <c r="J8935" t="s">
        <v>59</v>
      </c>
      <c r="K8935" s="1">
        <v>43559</v>
      </c>
      <c r="L8935" t="s">
        <v>60</v>
      </c>
      <c r="M8935" t="str">
        <f>HYPERLINK("https://www.regulations.gov/docket?D=FDA-2019-H-1589")</f>
        <v>https://www.regulations.gov/docket?D=FDA-2019-H-1589</v>
      </c>
      <c r="N8935" t="s">
        <v>59</v>
      </c>
    </row>
    <row r="8936" spans="1:14" x14ac:dyDescent="0.25">
      <c r="A8936" t="s">
        <v>1683</v>
      </c>
      <c r="B8936" t="s">
        <v>1684</v>
      </c>
      <c r="C8936" t="s">
        <v>1685</v>
      </c>
      <c r="D8936" t="s">
        <v>21</v>
      </c>
      <c r="E8936">
        <v>98354</v>
      </c>
      <c r="F8936" t="s">
        <v>22</v>
      </c>
      <c r="G8936" t="s">
        <v>22</v>
      </c>
      <c r="H8936" t="s">
        <v>104</v>
      </c>
      <c r="I8936" t="s">
        <v>105</v>
      </c>
      <c r="J8936" s="1">
        <v>43493</v>
      </c>
      <c r="K8936" s="1">
        <v>43559</v>
      </c>
      <c r="L8936" t="s">
        <v>118</v>
      </c>
      <c r="N8936" t="s">
        <v>1858</v>
      </c>
    </row>
    <row r="8937" spans="1:14" x14ac:dyDescent="0.25">
      <c r="A8937" t="s">
        <v>3961</v>
      </c>
      <c r="B8937" t="s">
        <v>3962</v>
      </c>
      <c r="C8937" t="s">
        <v>156</v>
      </c>
      <c r="D8937" t="s">
        <v>21</v>
      </c>
      <c r="E8937">
        <v>98390</v>
      </c>
      <c r="F8937" t="s">
        <v>22</v>
      </c>
      <c r="G8937" t="s">
        <v>22</v>
      </c>
      <c r="H8937" t="s">
        <v>104</v>
      </c>
      <c r="I8937" t="s">
        <v>105</v>
      </c>
      <c r="J8937" s="1">
        <v>43464</v>
      </c>
      <c r="K8937" s="1">
        <v>43559</v>
      </c>
      <c r="L8937" t="s">
        <v>118</v>
      </c>
      <c r="N8937" t="s">
        <v>1854</v>
      </c>
    </row>
    <row r="8938" spans="1:14" x14ac:dyDescent="0.25">
      <c r="A8938" t="s">
        <v>2780</v>
      </c>
      <c r="B8938" t="s">
        <v>2781</v>
      </c>
      <c r="C8938" t="s">
        <v>142</v>
      </c>
      <c r="D8938" t="s">
        <v>21</v>
      </c>
      <c r="E8938">
        <v>98901</v>
      </c>
      <c r="F8938" t="s">
        <v>22</v>
      </c>
      <c r="G8938" t="s">
        <v>22</v>
      </c>
      <c r="H8938" t="s">
        <v>104</v>
      </c>
      <c r="I8938" t="s">
        <v>105</v>
      </c>
      <c r="J8938" t="s">
        <v>59</v>
      </c>
      <c r="K8938" s="1">
        <v>43559</v>
      </c>
      <c r="L8938" t="s">
        <v>60</v>
      </c>
      <c r="M8938" t="str">
        <f>HYPERLINK("https://www.regulations.gov/docket?D=FDA-2019-H-1576")</f>
        <v>https://www.regulations.gov/docket?D=FDA-2019-H-1576</v>
      </c>
      <c r="N8938" t="s">
        <v>59</v>
      </c>
    </row>
    <row r="8939" spans="1:14" x14ac:dyDescent="0.25">
      <c r="A8939" t="s">
        <v>1362</v>
      </c>
      <c r="B8939" t="s">
        <v>1363</v>
      </c>
      <c r="C8939" t="s">
        <v>1364</v>
      </c>
      <c r="D8939" t="s">
        <v>21</v>
      </c>
      <c r="E8939">
        <v>98555</v>
      </c>
      <c r="F8939" t="s">
        <v>22</v>
      </c>
      <c r="G8939" t="s">
        <v>22</v>
      </c>
      <c r="H8939" t="s">
        <v>116</v>
      </c>
      <c r="I8939" t="s">
        <v>117</v>
      </c>
      <c r="J8939" s="1">
        <v>43493</v>
      </c>
      <c r="K8939" s="1">
        <v>43559</v>
      </c>
      <c r="L8939" t="s">
        <v>118</v>
      </c>
      <c r="N8939" t="s">
        <v>1849</v>
      </c>
    </row>
    <row r="8940" spans="1:14" x14ac:dyDescent="0.25">
      <c r="A8940" t="s">
        <v>3965</v>
      </c>
      <c r="B8940" t="s">
        <v>3966</v>
      </c>
      <c r="C8940" t="s">
        <v>108</v>
      </c>
      <c r="D8940" t="s">
        <v>21</v>
      </c>
      <c r="E8940">
        <v>98204</v>
      </c>
      <c r="F8940" t="s">
        <v>22</v>
      </c>
      <c r="G8940" t="s">
        <v>22</v>
      </c>
      <c r="H8940" t="s">
        <v>57</v>
      </c>
      <c r="I8940" t="s">
        <v>620</v>
      </c>
      <c r="J8940" s="1">
        <v>43496</v>
      </c>
      <c r="K8940" s="1">
        <v>43559</v>
      </c>
      <c r="L8940" t="s">
        <v>118</v>
      </c>
      <c r="N8940" t="s">
        <v>1849</v>
      </c>
    </row>
    <row r="8941" spans="1:14" x14ac:dyDescent="0.25">
      <c r="A8941" t="s">
        <v>860</v>
      </c>
      <c r="B8941" t="s">
        <v>861</v>
      </c>
      <c r="C8941" t="s">
        <v>108</v>
      </c>
      <c r="D8941" t="s">
        <v>21</v>
      </c>
      <c r="E8941">
        <v>98204</v>
      </c>
      <c r="F8941" t="s">
        <v>22</v>
      </c>
      <c r="G8941" t="s">
        <v>22</v>
      </c>
      <c r="H8941" t="s">
        <v>57</v>
      </c>
      <c r="I8941" t="s">
        <v>58</v>
      </c>
      <c r="J8941" s="1">
        <v>43496</v>
      </c>
      <c r="K8941" s="1">
        <v>43559</v>
      </c>
      <c r="L8941" t="s">
        <v>118</v>
      </c>
      <c r="N8941" t="s">
        <v>1849</v>
      </c>
    </row>
    <row r="8942" spans="1:14" x14ac:dyDescent="0.25">
      <c r="A8942" t="s">
        <v>194</v>
      </c>
      <c r="B8942" t="s">
        <v>1112</v>
      </c>
      <c r="C8942" t="s">
        <v>907</v>
      </c>
      <c r="D8942" t="s">
        <v>21</v>
      </c>
      <c r="E8942">
        <v>98221</v>
      </c>
      <c r="F8942" t="s">
        <v>22</v>
      </c>
      <c r="G8942" t="s">
        <v>22</v>
      </c>
      <c r="H8942" t="s">
        <v>57</v>
      </c>
      <c r="I8942" t="s">
        <v>203</v>
      </c>
      <c r="J8942" s="1">
        <v>43497</v>
      </c>
      <c r="K8942" s="1">
        <v>43559</v>
      </c>
      <c r="L8942" t="s">
        <v>118</v>
      </c>
      <c r="N8942" t="s">
        <v>1992</v>
      </c>
    </row>
    <row r="8943" spans="1:14" x14ac:dyDescent="0.25">
      <c r="A8943" t="s">
        <v>2787</v>
      </c>
      <c r="B8943" t="s">
        <v>2788</v>
      </c>
      <c r="C8943" t="s">
        <v>142</v>
      </c>
      <c r="D8943" t="s">
        <v>21</v>
      </c>
      <c r="E8943">
        <v>98908</v>
      </c>
      <c r="F8943" t="s">
        <v>22</v>
      </c>
      <c r="G8943" t="s">
        <v>22</v>
      </c>
      <c r="H8943" t="s">
        <v>104</v>
      </c>
      <c r="I8943" t="s">
        <v>105</v>
      </c>
      <c r="J8943" t="s">
        <v>59</v>
      </c>
      <c r="K8943" s="1">
        <v>43559</v>
      </c>
      <c r="L8943" t="s">
        <v>60</v>
      </c>
      <c r="M8943" t="str">
        <f>HYPERLINK("https://www.regulations.gov/docket?D=FDA-2019-H-1573")</f>
        <v>https://www.regulations.gov/docket?D=FDA-2019-H-1573</v>
      </c>
      <c r="N8943" t="s">
        <v>59</v>
      </c>
    </row>
    <row r="8944" spans="1:14" x14ac:dyDescent="0.25">
      <c r="A8944" t="s">
        <v>2513</v>
      </c>
      <c r="B8944" t="s">
        <v>2514</v>
      </c>
      <c r="C8944" t="s">
        <v>463</v>
      </c>
      <c r="D8944" t="s">
        <v>21</v>
      </c>
      <c r="E8944">
        <v>98632</v>
      </c>
      <c r="F8944" t="s">
        <v>22</v>
      </c>
      <c r="G8944" t="s">
        <v>22</v>
      </c>
      <c r="H8944" t="s">
        <v>57</v>
      </c>
      <c r="I8944" t="s">
        <v>58</v>
      </c>
      <c r="J8944" s="1">
        <v>43503</v>
      </c>
      <c r="K8944" s="1">
        <v>43559</v>
      </c>
      <c r="L8944" t="s">
        <v>118</v>
      </c>
      <c r="N8944" t="s">
        <v>1849</v>
      </c>
    </row>
    <row r="8945" spans="1:14" x14ac:dyDescent="0.25">
      <c r="A8945" t="s">
        <v>3977</v>
      </c>
      <c r="B8945" t="s">
        <v>3978</v>
      </c>
      <c r="C8945" t="s">
        <v>236</v>
      </c>
      <c r="D8945" t="s">
        <v>21</v>
      </c>
      <c r="E8945">
        <v>98402</v>
      </c>
      <c r="F8945" t="s">
        <v>22</v>
      </c>
      <c r="G8945" t="s">
        <v>22</v>
      </c>
      <c r="H8945" t="s">
        <v>57</v>
      </c>
      <c r="I8945" t="s">
        <v>212</v>
      </c>
      <c r="J8945" s="1">
        <v>43467</v>
      </c>
      <c r="K8945" s="1">
        <v>43559</v>
      </c>
      <c r="L8945" t="s">
        <v>118</v>
      </c>
      <c r="N8945" t="s">
        <v>1992</v>
      </c>
    </row>
    <row r="8946" spans="1:14" x14ac:dyDescent="0.25">
      <c r="A8946" t="s">
        <v>297</v>
      </c>
      <c r="B8946" t="s">
        <v>298</v>
      </c>
      <c r="C8946" t="s">
        <v>299</v>
      </c>
      <c r="D8946" t="s">
        <v>21</v>
      </c>
      <c r="E8946">
        <v>98850</v>
      </c>
      <c r="F8946" t="s">
        <v>22</v>
      </c>
      <c r="G8946" t="s">
        <v>22</v>
      </c>
      <c r="H8946" t="s">
        <v>104</v>
      </c>
      <c r="I8946" t="s">
        <v>148</v>
      </c>
      <c r="J8946" s="1">
        <v>43491</v>
      </c>
      <c r="K8946" s="1">
        <v>43559</v>
      </c>
      <c r="L8946" t="s">
        <v>118</v>
      </c>
      <c r="N8946" t="s">
        <v>1858</v>
      </c>
    </row>
    <row r="8947" spans="1:14" x14ac:dyDescent="0.25">
      <c r="A8947" t="s">
        <v>3983</v>
      </c>
      <c r="B8947" t="s">
        <v>3984</v>
      </c>
      <c r="C8947" t="s">
        <v>34</v>
      </c>
      <c r="D8947" t="s">
        <v>21</v>
      </c>
      <c r="E8947">
        <v>98661</v>
      </c>
      <c r="F8947" t="s">
        <v>22</v>
      </c>
      <c r="G8947" t="s">
        <v>22</v>
      </c>
      <c r="H8947" t="s">
        <v>57</v>
      </c>
      <c r="I8947" t="s">
        <v>58</v>
      </c>
      <c r="J8947" s="1">
        <v>43493</v>
      </c>
      <c r="K8947" s="1">
        <v>43559</v>
      </c>
      <c r="L8947" t="s">
        <v>118</v>
      </c>
      <c r="N8947" t="s">
        <v>1992</v>
      </c>
    </row>
    <row r="8948" spans="1:14" x14ac:dyDescent="0.25">
      <c r="A8948" t="s">
        <v>1308</v>
      </c>
      <c r="B8948" t="s">
        <v>1309</v>
      </c>
      <c r="C8948" t="s">
        <v>632</v>
      </c>
      <c r="D8948" t="s">
        <v>21</v>
      </c>
      <c r="E8948">
        <v>98036</v>
      </c>
      <c r="F8948" t="s">
        <v>22</v>
      </c>
      <c r="G8948" t="s">
        <v>22</v>
      </c>
      <c r="H8948" t="s">
        <v>57</v>
      </c>
      <c r="I8948" t="s">
        <v>212</v>
      </c>
      <c r="J8948" s="1">
        <v>43503</v>
      </c>
      <c r="K8948" s="1">
        <v>43559</v>
      </c>
      <c r="L8948" t="s">
        <v>118</v>
      </c>
      <c r="N8948" t="s">
        <v>1849</v>
      </c>
    </row>
    <row r="8949" spans="1:14" x14ac:dyDescent="0.25">
      <c r="A8949" t="s">
        <v>1867</v>
      </c>
      <c r="B8949" t="s">
        <v>2250</v>
      </c>
      <c r="C8949" t="s">
        <v>246</v>
      </c>
      <c r="D8949" t="s">
        <v>21</v>
      </c>
      <c r="E8949">
        <v>98312</v>
      </c>
      <c r="F8949" t="s">
        <v>22</v>
      </c>
      <c r="G8949" t="s">
        <v>22</v>
      </c>
      <c r="H8949" t="s">
        <v>57</v>
      </c>
      <c r="I8949" t="s">
        <v>212</v>
      </c>
      <c r="J8949" s="1">
        <v>43503</v>
      </c>
      <c r="K8949" s="1">
        <v>43559</v>
      </c>
      <c r="L8949" t="s">
        <v>118</v>
      </c>
      <c r="N8949" t="s">
        <v>1992</v>
      </c>
    </row>
    <row r="8950" spans="1:14" x14ac:dyDescent="0.25">
      <c r="A8950" t="s">
        <v>1518</v>
      </c>
      <c r="B8950" t="s">
        <v>1519</v>
      </c>
      <c r="C8950" t="s">
        <v>1498</v>
      </c>
      <c r="D8950" t="s">
        <v>21</v>
      </c>
      <c r="E8950">
        <v>98335</v>
      </c>
      <c r="F8950" t="s">
        <v>22</v>
      </c>
      <c r="G8950" t="s">
        <v>22</v>
      </c>
      <c r="H8950" t="s">
        <v>104</v>
      </c>
      <c r="I8950" t="s">
        <v>148</v>
      </c>
      <c r="J8950" t="s">
        <v>59</v>
      </c>
      <c r="K8950" s="1">
        <v>43556</v>
      </c>
      <c r="L8950" t="s">
        <v>60</v>
      </c>
      <c r="M8950" t="str">
        <f>HYPERLINK("https://www.regulations.gov/docket?D=FDA-2019-H-1509")</f>
        <v>https://www.regulations.gov/docket?D=FDA-2019-H-1509</v>
      </c>
      <c r="N8950" t="s">
        <v>59</v>
      </c>
    </row>
    <row r="8951" spans="1:14" x14ac:dyDescent="0.25">
      <c r="A8951" t="s">
        <v>2103</v>
      </c>
      <c r="B8951" t="s">
        <v>4102</v>
      </c>
      <c r="C8951" t="s">
        <v>202</v>
      </c>
      <c r="D8951" t="s">
        <v>21</v>
      </c>
      <c r="E8951">
        <v>98038</v>
      </c>
      <c r="F8951" t="s">
        <v>22</v>
      </c>
      <c r="G8951" t="s">
        <v>22</v>
      </c>
      <c r="H8951" t="s">
        <v>57</v>
      </c>
      <c r="I8951" t="s">
        <v>58</v>
      </c>
      <c r="J8951" t="s">
        <v>59</v>
      </c>
      <c r="K8951" s="1">
        <v>43553</v>
      </c>
      <c r="L8951" t="s">
        <v>60</v>
      </c>
      <c r="M8951" t="str">
        <f>HYPERLINK("https://www.regulations.gov/docket?D=FDA-2019-H-1478")</f>
        <v>https://www.regulations.gov/docket?D=FDA-2019-H-1478</v>
      </c>
      <c r="N8951" t="s">
        <v>59</v>
      </c>
    </row>
    <row r="8952" spans="1:14" x14ac:dyDescent="0.25">
      <c r="A8952" t="s">
        <v>4103</v>
      </c>
      <c r="B8952" t="s">
        <v>4104</v>
      </c>
      <c r="C8952" t="s">
        <v>2001</v>
      </c>
      <c r="D8952" t="s">
        <v>21</v>
      </c>
      <c r="E8952">
        <v>98591</v>
      </c>
      <c r="F8952" t="s">
        <v>22</v>
      </c>
      <c r="G8952" t="s">
        <v>22</v>
      </c>
      <c r="H8952" t="s">
        <v>104</v>
      </c>
      <c r="I8952" t="s">
        <v>105</v>
      </c>
      <c r="J8952" t="s">
        <v>59</v>
      </c>
      <c r="K8952" s="1">
        <v>43553</v>
      </c>
      <c r="L8952" t="s">
        <v>60</v>
      </c>
      <c r="M8952" t="str">
        <f>HYPERLINK("https://www.regulations.gov/docket?D=FDA-2019-H-1475")</f>
        <v>https://www.regulations.gov/docket?D=FDA-2019-H-1475</v>
      </c>
      <c r="N8952" t="s">
        <v>59</v>
      </c>
    </row>
    <row r="8953" spans="1:14" x14ac:dyDescent="0.25">
      <c r="A8953" t="s">
        <v>2215</v>
      </c>
      <c r="B8953" t="s">
        <v>2216</v>
      </c>
      <c r="C8953" t="s">
        <v>2217</v>
      </c>
      <c r="D8953" t="s">
        <v>21</v>
      </c>
      <c r="E8953">
        <v>99114</v>
      </c>
      <c r="F8953" t="s">
        <v>22</v>
      </c>
      <c r="G8953" t="s">
        <v>22</v>
      </c>
      <c r="H8953" t="s">
        <v>104</v>
      </c>
      <c r="I8953" t="s">
        <v>105</v>
      </c>
      <c r="J8953" s="1">
        <v>43478</v>
      </c>
      <c r="K8953" s="1">
        <v>43552</v>
      </c>
      <c r="L8953" t="s">
        <v>118</v>
      </c>
      <c r="N8953" t="s">
        <v>1858</v>
      </c>
    </row>
    <row r="8954" spans="1:14" x14ac:dyDescent="0.25">
      <c r="A8954">
        <v>76</v>
      </c>
      <c r="B8954" t="s">
        <v>4117</v>
      </c>
      <c r="C8954" t="s">
        <v>443</v>
      </c>
      <c r="D8954" t="s">
        <v>21</v>
      </c>
      <c r="E8954">
        <v>98058</v>
      </c>
      <c r="F8954" t="s">
        <v>22</v>
      </c>
      <c r="G8954" t="s">
        <v>22</v>
      </c>
      <c r="H8954" t="s">
        <v>57</v>
      </c>
      <c r="I8954" t="s">
        <v>58</v>
      </c>
      <c r="J8954" s="1">
        <v>43481</v>
      </c>
      <c r="K8954" s="1">
        <v>43552</v>
      </c>
      <c r="L8954" t="s">
        <v>118</v>
      </c>
      <c r="N8954" t="s">
        <v>1849</v>
      </c>
    </row>
    <row r="8955" spans="1:14" x14ac:dyDescent="0.25">
      <c r="A8955" t="s">
        <v>4120</v>
      </c>
      <c r="B8955" t="s">
        <v>4121</v>
      </c>
      <c r="C8955" t="s">
        <v>4122</v>
      </c>
      <c r="D8955" t="s">
        <v>21</v>
      </c>
      <c r="E8955">
        <v>98236</v>
      </c>
      <c r="F8955" t="s">
        <v>22</v>
      </c>
      <c r="G8955" t="s">
        <v>22</v>
      </c>
      <c r="H8955" t="s">
        <v>116</v>
      </c>
      <c r="I8955" t="s">
        <v>117</v>
      </c>
      <c r="J8955" s="1">
        <v>43479</v>
      </c>
      <c r="K8955" s="1">
        <v>43552</v>
      </c>
      <c r="L8955" t="s">
        <v>118</v>
      </c>
      <c r="N8955" t="s">
        <v>1849</v>
      </c>
    </row>
    <row r="8956" spans="1:14" x14ac:dyDescent="0.25">
      <c r="A8956" t="s">
        <v>242</v>
      </c>
      <c r="B8956" t="s">
        <v>2859</v>
      </c>
      <c r="C8956" t="s">
        <v>1101</v>
      </c>
      <c r="D8956" t="s">
        <v>21</v>
      </c>
      <c r="E8956">
        <v>98230</v>
      </c>
      <c r="F8956" t="s">
        <v>22</v>
      </c>
      <c r="G8956" t="s">
        <v>22</v>
      </c>
      <c r="H8956" t="s">
        <v>57</v>
      </c>
      <c r="I8956" t="s">
        <v>58</v>
      </c>
      <c r="J8956" s="1">
        <v>43483</v>
      </c>
      <c r="K8956" s="1">
        <v>43552</v>
      </c>
      <c r="L8956" t="s">
        <v>118</v>
      </c>
      <c r="N8956" t="s">
        <v>1992</v>
      </c>
    </row>
    <row r="8957" spans="1:14" x14ac:dyDescent="0.25">
      <c r="A8957" t="s">
        <v>356</v>
      </c>
      <c r="B8957" t="s">
        <v>3238</v>
      </c>
      <c r="C8957" t="s">
        <v>657</v>
      </c>
      <c r="D8957" t="s">
        <v>21</v>
      </c>
      <c r="E8957">
        <v>98277</v>
      </c>
      <c r="F8957" t="s">
        <v>22</v>
      </c>
      <c r="G8957" t="s">
        <v>22</v>
      </c>
      <c r="H8957" t="s">
        <v>104</v>
      </c>
      <c r="I8957" t="s">
        <v>105</v>
      </c>
      <c r="J8957" s="1">
        <v>43479</v>
      </c>
      <c r="K8957" s="1">
        <v>43552</v>
      </c>
      <c r="L8957" t="s">
        <v>118</v>
      </c>
      <c r="N8957" t="s">
        <v>1858</v>
      </c>
    </row>
    <row r="8958" spans="1:14" x14ac:dyDescent="0.25">
      <c r="A8958" t="s">
        <v>213</v>
      </c>
      <c r="B8958" t="s">
        <v>4128</v>
      </c>
      <c r="C8958" t="s">
        <v>215</v>
      </c>
      <c r="D8958" t="s">
        <v>21</v>
      </c>
      <c r="E8958">
        <v>98023</v>
      </c>
      <c r="F8958" t="s">
        <v>22</v>
      </c>
      <c r="G8958" t="s">
        <v>22</v>
      </c>
      <c r="H8958" t="s">
        <v>57</v>
      </c>
      <c r="I8958" t="s">
        <v>58</v>
      </c>
      <c r="J8958" s="1">
        <v>43482</v>
      </c>
      <c r="K8958" s="1">
        <v>43552</v>
      </c>
      <c r="L8958" t="s">
        <v>118</v>
      </c>
      <c r="N8958" t="s">
        <v>1849</v>
      </c>
    </row>
    <row r="8959" spans="1:14" x14ac:dyDescent="0.25">
      <c r="A8959" t="s">
        <v>54</v>
      </c>
      <c r="B8959" t="s">
        <v>55</v>
      </c>
      <c r="C8959" t="s">
        <v>56</v>
      </c>
      <c r="D8959" t="s">
        <v>21</v>
      </c>
      <c r="E8959">
        <v>99352</v>
      </c>
      <c r="F8959" t="s">
        <v>22</v>
      </c>
      <c r="G8959" t="s">
        <v>22</v>
      </c>
      <c r="H8959" t="s">
        <v>57</v>
      </c>
      <c r="I8959" t="s">
        <v>58</v>
      </c>
      <c r="J8959" s="1">
        <v>43473</v>
      </c>
      <c r="K8959" s="1">
        <v>43552</v>
      </c>
      <c r="L8959" t="s">
        <v>118</v>
      </c>
      <c r="N8959" t="s">
        <v>1992</v>
      </c>
    </row>
    <row r="8960" spans="1:14" x14ac:dyDescent="0.25">
      <c r="A8960" t="s">
        <v>1417</v>
      </c>
      <c r="B8960" t="s">
        <v>4129</v>
      </c>
      <c r="C8960" t="s">
        <v>2593</v>
      </c>
      <c r="D8960" t="s">
        <v>21</v>
      </c>
      <c r="E8960">
        <v>98944</v>
      </c>
      <c r="F8960" t="s">
        <v>22</v>
      </c>
      <c r="G8960" t="s">
        <v>22</v>
      </c>
      <c r="H8960" t="s">
        <v>104</v>
      </c>
      <c r="I8960" t="s">
        <v>105</v>
      </c>
      <c r="J8960" s="1">
        <v>43487</v>
      </c>
      <c r="K8960" s="1">
        <v>43552</v>
      </c>
      <c r="L8960" t="s">
        <v>118</v>
      </c>
      <c r="N8960" t="s">
        <v>1858</v>
      </c>
    </row>
    <row r="8961" spans="1:14" x14ac:dyDescent="0.25">
      <c r="A8961" t="s">
        <v>1016</v>
      </c>
      <c r="B8961" t="s">
        <v>4130</v>
      </c>
      <c r="C8961" t="s">
        <v>1018</v>
      </c>
      <c r="D8961" t="s">
        <v>21</v>
      </c>
      <c r="E8961">
        <v>98531</v>
      </c>
      <c r="F8961" t="s">
        <v>22</v>
      </c>
      <c r="G8961" t="s">
        <v>22</v>
      </c>
      <c r="H8961" t="s">
        <v>57</v>
      </c>
      <c r="I8961" t="s">
        <v>58</v>
      </c>
      <c r="J8961" s="1">
        <v>43487</v>
      </c>
      <c r="K8961" s="1">
        <v>43552</v>
      </c>
      <c r="L8961" t="s">
        <v>118</v>
      </c>
      <c r="N8961" t="s">
        <v>1849</v>
      </c>
    </row>
    <row r="8962" spans="1:14" x14ac:dyDescent="0.25">
      <c r="A8962" t="s">
        <v>2659</v>
      </c>
      <c r="B8962" t="s">
        <v>2660</v>
      </c>
      <c r="C8962" t="s">
        <v>2661</v>
      </c>
      <c r="D8962" t="s">
        <v>21</v>
      </c>
      <c r="E8962">
        <v>99122</v>
      </c>
      <c r="F8962" t="s">
        <v>22</v>
      </c>
      <c r="G8962" t="s">
        <v>22</v>
      </c>
      <c r="H8962" t="s">
        <v>104</v>
      </c>
      <c r="I8962" t="s">
        <v>105</v>
      </c>
      <c r="J8962" s="1">
        <v>43485</v>
      </c>
      <c r="K8962" s="1">
        <v>43552</v>
      </c>
      <c r="L8962" t="s">
        <v>118</v>
      </c>
      <c r="N8962" t="s">
        <v>1858</v>
      </c>
    </row>
    <row r="8963" spans="1:14" x14ac:dyDescent="0.25">
      <c r="A8963" t="s">
        <v>2908</v>
      </c>
      <c r="B8963" t="s">
        <v>2909</v>
      </c>
      <c r="C8963" t="s">
        <v>142</v>
      </c>
      <c r="D8963" t="s">
        <v>21</v>
      </c>
      <c r="E8963">
        <v>98902</v>
      </c>
      <c r="F8963" t="s">
        <v>22</v>
      </c>
      <c r="G8963" t="s">
        <v>22</v>
      </c>
      <c r="H8963" t="s">
        <v>104</v>
      </c>
      <c r="I8963" t="s">
        <v>105</v>
      </c>
      <c r="J8963" t="s">
        <v>59</v>
      </c>
      <c r="K8963" s="1">
        <v>43552</v>
      </c>
      <c r="L8963" t="s">
        <v>60</v>
      </c>
      <c r="M8963" t="str">
        <f>HYPERLINK("https://www.regulations.gov/docket?D=FDA-2019-H-1446")</f>
        <v>https://www.regulations.gov/docket?D=FDA-2019-H-1446</v>
      </c>
      <c r="N8963" t="s">
        <v>59</v>
      </c>
    </row>
    <row r="8964" spans="1:14" x14ac:dyDescent="0.25">
      <c r="A8964" t="s">
        <v>1033</v>
      </c>
      <c r="B8964" t="s">
        <v>1034</v>
      </c>
      <c r="C8964" t="s">
        <v>1018</v>
      </c>
      <c r="D8964" t="s">
        <v>21</v>
      </c>
      <c r="E8964">
        <v>98531</v>
      </c>
      <c r="F8964" t="s">
        <v>22</v>
      </c>
      <c r="G8964" t="s">
        <v>22</v>
      </c>
      <c r="H8964" t="s">
        <v>104</v>
      </c>
      <c r="I8964" t="s">
        <v>148</v>
      </c>
      <c r="J8964" s="1">
        <v>43487</v>
      </c>
      <c r="K8964" s="1">
        <v>43552</v>
      </c>
      <c r="L8964" t="s">
        <v>118</v>
      </c>
      <c r="N8964" t="s">
        <v>1854</v>
      </c>
    </row>
    <row r="8965" spans="1:14" x14ac:dyDescent="0.25">
      <c r="A8965" t="s">
        <v>4137</v>
      </c>
      <c r="B8965" t="s">
        <v>4138</v>
      </c>
      <c r="C8965" t="s">
        <v>4139</v>
      </c>
      <c r="D8965" t="s">
        <v>21</v>
      </c>
      <c r="E8965">
        <v>99103</v>
      </c>
      <c r="F8965" t="s">
        <v>22</v>
      </c>
      <c r="G8965" t="s">
        <v>22</v>
      </c>
      <c r="H8965" t="s">
        <v>104</v>
      </c>
      <c r="I8965" t="s">
        <v>105</v>
      </c>
      <c r="J8965" s="1">
        <v>43485</v>
      </c>
      <c r="K8965" s="1">
        <v>43552</v>
      </c>
      <c r="L8965" t="s">
        <v>118</v>
      </c>
      <c r="N8965" t="s">
        <v>1858</v>
      </c>
    </row>
    <row r="8966" spans="1:14" x14ac:dyDescent="0.25">
      <c r="A8966" t="s">
        <v>242</v>
      </c>
      <c r="B8966" t="s">
        <v>243</v>
      </c>
      <c r="C8966" t="s">
        <v>236</v>
      </c>
      <c r="D8966" t="s">
        <v>21</v>
      </c>
      <c r="E8966">
        <v>98405</v>
      </c>
      <c r="F8966" t="s">
        <v>22</v>
      </c>
      <c r="G8966" t="s">
        <v>22</v>
      </c>
      <c r="H8966" t="s">
        <v>116</v>
      </c>
      <c r="I8966" t="s">
        <v>117</v>
      </c>
      <c r="J8966" t="s">
        <v>59</v>
      </c>
      <c r="K8966" s="1">
        <v>43546</v>
      </c>
      <c r="L8966" t="s">
        <v>60</v>
      </c>
      <c r="M8966" t="str">
        <f>HYPERLINK("https://www.regulations.gov/docket?D=FDA-2019-H-1347")</f>
        <v>https://www.regulations.gov/docket?D=FDA-2019-H-1347</v>
      </c>
      <c r="N8966" t="s">
        <v>59</v>
      </c>
    </row>
    <row r="8967" spans="1:14" x14ac:dyDescent="0.25">
      <c r="A8967" t="s">
        <v>4221</v>
      </c>
      <c r="B8967" t="s">
        <v>4222</v>
      </c>
      <c r="C8967" t="s">
        <v>84</v>
      </c>
      <c r="D8967" t="s">
        <v>21</v>
      </c>
      <c r="E8967">
        <v>98926</v>
      </c>
      <c r="F8967" t="s">
        <v>22</v>
      </c>
      <c r="G8967" t="s">
        <v>22</v>
      </c>
      <c r="H8967" t="s">
        <v>57</v>
      </c>
      <c r="I8967" t="s">
        <v>58</v>
      </c>
      <c r="J8967" s="1">
        <v>43468</v>
      </c>
      <c r="K8967" s="1">
        <v>43545</v>
      </c>
      <c r="L8967" t="s">
        <v>118</v>
      </c>
      <c r="N8967" t="s">
        <v>1849</v>
      </c>
    </row>
    <row r="8968" spans="1:14" x14ac:dyDescent="0.25">
      <c r="A8968" t="s">
        <v>1973</v>
      </c>
      <c r="B8968" t="s">
        <v>1974</v>
      </c>
      <c r="C8968" t="s">
        <v>261</v>
      </c>
      <c r="D8968" t="s">
        <v>21</v>
      </c>
      <c r="E8968">
        <v>99202</v>
      </c>
      <c r="F8968" t="s">
        <v>22</v>
      </c>
      <c r="G8968" t="s">
        <v>22</v>
      </c>
      <c r="H8968" t="s">
        <v>116</v>
      </c>
      <c r="I8968" t="s">
        <v>117</v>
      </c>
      <c r="J8968" s="1">
        <v>43464</v>
      </c>
      <c r="K8968" s="1">
        <v>43545</v>
      </c>
      <c r="L8968" t="s">
        <v>118</v>
      </c>
      <c r="N8968" t="s">
        <v>1849</v>
      </c>
    </row>
    <row r="8969" spans="1:14" x14ac:dyDescent="0.25">
      <c r="A8969" t="s">
        <v>111</v>
      </c>
      <c r="B8969" t="s">
        <v>4228</v>
      </c>
      <c r="C8969" t="s">
        <v>20</v>
      </c>
      <c r="D8969" t="s">
        <v>21</v>
      </c>
      <c r="E8969">
        <v>98109</v>
      </c>
      <c r="F8969" t="s">
        <v>22</v>
      </c>
      <c r="G8969" t="s">
        <v>22</v>
      </c>
      <c r="H8969" t="s">
        <v>57</v>
      </c>
      <c r="I8969" t="s">
        <v>58</v>
      </c>
      <c r="J8969" s="1">
        <v>43467</v>
      </c>
      <c r="K8969" s="1">
        <v>43545</v>
      </c>
      <c r="L8969" t="s">
        <v>118</v>
      </c>
      <c r="N8969" t="s">
        <v>1849</v>
      </c>
    </row>
    <row r="8970" spans="1:14" x14ac:dyDescent="0.25">
      <c r="A8970" t="s">
        <v>450</v>
      </c>
      <c r="B8970" t="s">
        <v>4230</v>
      </c>
      <c r="C8970" t="s">
        <v>20</v>
      </c>
      <c r="D8970" t="s">
        <v>21</v>
      </c>
      <c r="E8970">
        <v>98144</v>
      </c>
      <c r="F8970" t="s">
        <v>22</v>
      </c>
      <c r="G8970" t="s">
        <v>22</v>
      </c>
      <c r="H8970" t="s">
        <v>116</v>
      </c>
      <c r="I8970" t="s">
        <v>117</v>
      </c>
      <c r="J8970" s="1">
        <v>43467</v>
      </c>
      <c r="K8970" s="1">
        <v>43545</v>
      </c>
      <c r="L8970" t="s">
        <v>118</v>
      </c>
      <c r="N8970" t="s">
        <v>1849</v>
      </c>
    </row>
    <row r="8971" spans="1:14" x14ac:dyDescent="0.25">
      <c r="A8971">
        <v>76</v>
      </c>
      <c r="B8971" t="s">
        <v>449</v>
      </c>
      <c r="C8971" t="s">
        <v>261</v>
      </c>
      <c r="D8971" t="s">
        <v>21</v>
      </c>
      <c r="E8971">
        <v>99207</v>
      </c>
      <c r="F8971" t="s">
        <v>22</v>
      </c>
      <c r="G8971" t="s">
        <v>22</v>
      </c>
      <c r="H8971" t="s">
        <v>116</v>
      </c>
      <c r="I8971" t="s">
        <v>117</v>
      </c>
      <c r="J8971" s="1">
        <v>43445</v>
      </c>
      <c r="K8971" s="1">
        <v>43545</v>
      </c>
      <c r="L8971" t="s">
        <v>118</v>
      </c>
      <c r="N8971" t="s">
        <v>1849</v>
      </c>
    </row>
    <row r="8972" spans="1:14" x14ac:dyDescent="0.25">
      <c r="A8972" t="s">
        <v>2225</v>
      </c>
      <c r="B8972" t="s">
        <v>2226</v>
      </c>
      <c r="C8972" t="s">
        <v>2227</v>
      </c>
      <c r="D8972" t="s">
        <v>21</v>
      </c>
      <c r="E8972">
        <v>98359</v>
      </c>
      <c r="F8972" t="s">
        <v>22</v>
      </c>
      <c r="G8972" t="s">
        <v>22</v>
      </c>
      <c r="H8972" t="s">
        <v>116</v>
      </c>
      <c r="I8972" t="s">
        <v>117</v>
      </c>
      <c r="J8972" s="1">
        <v>43469</v>
      </c>
      <c r="K8972" s="1">
        <v>43545</v>
      </c>
      <c r="L8972" t="s">
        <v>118</v>
      </c>
      <c r="N8972" t="s">
        <v>1992</v>
      </c>
    </row>
    <row r="8973" spans="1:14" x14ac:dyDescent="0.25">
      <c r="A8973" t="s">
        <v>300</v>
      </c>
      <c r="B8973" t="s">
        <v>301</v>
      </c>
      <c r="C8973" t="s">
        <v>206</v>
      </c>
      <c r="D8973" t="s">
        <v>21</v>
      </c>
      <c r="E8973">
        <v>98272</v>
      </c>
      <c r="F8973" t="s">
        <v>22</v>
      </c>
      <c r="G8973" t="s">
        <v>22</v>
      </c>
      <c r="H8973" t="s">
        <v>373</v>
      </c>
      <c r="I8973" t="s">
        <v>4235</v>
      </c>
      <c r="J8973" s="1">
        <v>43461</v>
      </c>
      <c r="K8973" s="1">
        <v>43545</v>
      </c>
      <c r="L8973" t="s">
        <v>118</v>
      </c>
      <c r="N8973" t="s">
        <v>4236</v>
      </c>
    </row>
    <row r="8974" spans="1:14" x14ac:dyDescent="0.25">
      <c r="A8974" t="s">
        <v>4237</v>
      </c>
      <c r="B8974" t="s">
        <v>4238</v>
      </c>
      <c r="C8974" t="s">
        <v>236</v>
      </c>
      <c r="D8974" t="s">
        <v>21</v>
      </c>
      <c r="E8974">
        <v>98403</v>
      </c>
      <c r="F8974" t="s">
        <v>22</v>
      </c>
      <c r="G8974" t="s">
        <v>22</v>
      </c>
      <c r="H8974" t="s">
        <v>104</v>
      </c>
      <c r="I8974" t="s">
        <v>148</v>
      </c>
      <c r="J8974" s="1">
        <v>43467</v>
      </c>
      <c r="K8974" s="1">
        <v>43545</v>
      </c>
      <c r="L8974" t="s">
        <v>118</v>
      </c>
      <c r="N8974" t="s">
        <v>1858</v>
      </c>
    </row>
    <row r="8975" spans="1:14" x14ac:dyDescent="0.25">
      <c r="A8975" t="s">
        <v>2279</v>
      </c>
      <c r="B8975" t="s">
        <v>2280</v>
      </c>
      <c r="C8975" t="s">
        <v>2162</v>
      </c>
      <c r="D8975" t="s">
        <v>21</v>
      </c>
      <c r="E8975">
        <v>98826</v>
      </c>
      <c r="F8975" t="s">
        <v>22</v>
      </c>
      <c r="G8975" t="s">
        <v>22</v>
      </c>
      <c r="H8975" t="s">
        <v>104</v>
      </c>
      <c r="I8975" t="s">
        <v>105</v>
      </c>
      <c r="J8975" s="1">
        <v>43470</v>
      </c>
      <c r="K8975" s="1">
        <v>43545</v>
      </c>
      <c r="L8975" t="s">
        <v>118</v>
      </c>
      <c r="N8975" t="s">
        <v>1854</v>
      </c>
    </row>
    <row r="8976" spans="1:14" x14ac:dyDescent="0.25">
      <c r="A8976" t="s">
        <v>1423</v>
      </c>
      <c r="B8976" t="s">
        <v>1424</v>
      </c>
      <c r="C8976" t="s">
        <v>20</v>
      </c>
      <c r="D8976" t="s">
        <v>21</v>
      </c>
      <c r="E8976">
        <v>98109</v>
      </c>
      <c r="F8976" t="s">
        <v>22</v>
      </c>
      <c r="G8976" t="s">
        <v>22</v>
      </c>
      <c r="H8976" t="s">
        <v>57</v>
      </c>
      <c r="I8976" t="s">
        <v>58</v>
      </c>
      <c r="J8976" s="1">
        <v>43467</v>
      </c>
      <c r="K8976" s="1">
        <v>43545</v>
      </c>
      <c r="L8976" t="s">
        <v>118</v>
      </c>
      <c r="N8976" t="s">
        <v>1849</v>
      </c>
    </row>
    <row r="8977" spans="1:14" x14ac:dyDescent="0.25">
      <c r="A8977" t="s">
        <v>2164</v>
      </c>
      <c r="B8977" t="s">
        <v>2165</v>
      </c>
      <c r="C8977" t="s">
        <v>907</v>
      </c>
      <c r="D8977" t="s">
        <v>21</v>
      </c>
      <c r="E8977">
        <v>98221</v>
      </c>
      <c r="F8977" t="s">
        <v>22</v>
      </c>
      <c r="G8977" t="s">
        <v>22</v>
      </c>
      <c r="H8977" t="s">
        <v>104</v>
      </c>
      <c r="I8977" t="s">
        <v>1720</v>
      </c>
      <c r="J8977" t="s">
        <v>59</v>
      </c>
      <c r="K8977" s="1">
        <v>43539</v>
      </c>
      <c r="L8977" t="s">
        <v>60</v>
      </c>
      <c r="M8977" t="str">
        <f>HYPERLINK("https://www.regulations.gov/docket?D=FDA-2019-H-1223")</f>
        <v>https://www.regulations.gov/docket?D=FDA-2019-H-1223</v>
      </c>
      <c r="N8977" t="s">
        <v>59</v>
      </c>
    </row>
    <row r="8978" spans="1:14" x14ac:dyDescent="0.25">
      <c r="A8978" t="s">
        <v>2544</v>
      </c>
      <c r="B8978" t="s">
        <v>2545</v>
      </c>
      <c r="C8978" t="s">
        <v>92</v>
      </c>
      <c r="D8978" t="s">
        <v>21</v>
      </c>
      <c r="E8978">
        <v>98273</v>
      </c>
      <c r="F8978" t="s">
        <v>22</v>
      </c>
      <c r="G8978" t="s">
        <v>22</v>
      </c>
      <c r="H8978" t="s">
        <v>116</v>
      </c>
      <c r="I8978" t="s">
        <v>117</v>
      </c>
      <c r="J8978" t="s">
        <v>59</v>
      </c>
      <c r="K8978" s="1">
        <v>43539</v>
      </c>
      <c r="L8978" t="s">
        <v>60</v>
      </c>
      <c r="M8978" t="str">
        <f>HYPERLINK("https://www.regulations.gov/docket?D=FDA-2019-H-1225")</f>
        <v>https://www.regulations.gov/docket?D=FDA-2019-H-1225</v>
      </c>
      <c r="N8978" t="s">
        <v>59</v>
      </c>
    </row>
    <row r="8979" spans="1:14" x14ac:dyDescent="0.25">
      <c r="A8979" t="s">
        <v>2763</v>
      </c>
      <c r="B8979" t="s">
        <v>2764</v>
      </c>
      <c r="C8979" t="s">
        <v>101</v>
      </c>
      <c r="D8979" t="s">
        <v>21</v>
      </c>
      <c r="E8979">
        <v>98284</v>
      </c>
      <c r="F8979" t="s">
        <v>22</v>
      </c>
      <c r="G8979" t="s">
        <v>22</v>
      </c>
      <c r="H8979" t="s">
        <v>57</v>
      </c>
      <c r="I8979" t="s">
        <v>203</v>
      </c>
      <c r="J8979" t="s">
        <v>59</v>
      </c>
      <c r="K8979" s="1">
        <v>43539</v>
      </c>
      <c r="L8979" t="s">
        <v>60</v>
      </c>
      <c r="M8979" t="str">
        <f>HYPERLINK("https://www.regulations.gov/docket?D=FDA-2019-H-1226")</f>
        <v>https://www.regulations.gov/docket?D=FDA-2019-H-1226</v>
      </c>
      <c r="N8979" t="s">
        <v>59</v>
      </c>
    </row>
    <row r="8980" spans="1:14" x14ac:dyDescent="0.25">
      <c r="A8980" t="s">
        <v>2795</v>
      </c>
      <c r="B8980" t="s">
        <v>2796</v>
      </c>
      <c r="C8980" t="s">
        <v>34</v>
      </c>
      <c r="D8980" t="s">
        <v>21</v>
      </c>
      <c r="E8980">
        <v>98661</v>
      </c>
      <c r="F8980" t="s">
        <v>22</v>
      </c>
      <c r="G8980" t="s">
        <v>22</v>
      </c>
      <c r="H8980" t="s">
        <v>104</v>
      </c>
      <c r="I8980" t="s">
        <v>148</v>
      </c>
      <c r="J8980" s="1">
        <v>43465</v>
      </c>
      <c r="K8980" s="1">
        <v>43538</v>
      </c>
      <c r="L8980" t="s">
        <v>118</v>
      </c>
      <c r="N8980" t="s">
        <v>1858</v>
      </c>
    </row>
    <row r="8981" spans="1:14" x14ac:dyDescent="0.25">
      <c r="A8981" t="s">
        <v>111</v>
      </c>
      <c r="B8981" t="s">
        <v>2261</v>
      </c>
      <c r="C8981" t="s">
        <v>34</v>
      </c>
      <c r="D8981" t="s">
        <v>21</v>
      </c>
      <c r="E8981">
        <v>98684</v>
      </c>
      <c r="F8981" t="s">
        <v>22</v>
      </c>
      <c r="G8981" t="s">
        <v>22</v>
      </c>
      <c r="H8981" t="s">
        <v>57</v>
      </c>
      <c r="I8981" t="s">
        <v>203</v>
      </c>
      <c r="J8981" s="1">
        <v>43461</v>
      </c>
      <c r="K8981" s="1">
        <v>43538</v>
      </c>
      <c r="L8981" t="s">
        <v>118</v>
      </c>
      <c r="N8981" t="s">
        <v>1849</v>
      </c>
    </row>
    <row r="8982" spans="1:14" x14ac:dyDescent="0.25">
      <c r="A8982" t="s">
        <v>181</v>
      </c>
      <c r="B8982" t="s">
        <v>182</v>
      </c>
      <c r="C8982" t="s">
        <v>183</v>
      </c>
      <c r="D8982" t="s">
        <v>21</v>
      </c>
      <c r="E8982">
        <v>98851</v>
      </c>
      <c r="F8982" t="s">
        <v>22</v>
      </c>
      <c r="G8982" t="s">
        <v>22</v>
      </c>
      <c r="H8982" t="s">
        <v>116</v>
      </c>
      <c r="I8982" t="s">
        <v>117</v>
      </c>
      <c r="J8982" s="1">
        <v>43464</v>
      </c>
      <c r="K8982" s="1">
        <v>43538</v>
      </c>
      <c r="L8982" t="s">
        <v>118</v>
      </c>
      <c r="N8982" t="s">
        <v>1849</v>
      </c>
    </row>
    <row r="8983" spans="1:14" x14ac:dyDescent="0.25">
      <c r="A8983" t="s">
        <v>4425</v>
      </c>
      <c r="B8983" t="s">
        <v>4426</v>
      </c>
      <c r="C8983" t="s">
        <v>215</v>
      </c>
      <c r="D8983" t="s">
        <v>21</v>
      </c>
      <c r="E8983">
        <v>98023</v>
      </c>
      <c r="F8983" t="s">
        <v>22</v>
      </c>
      <c r="G8983" t="s">
        <v>22</v>
      </c>
      <c r="H8983" t="s">
        <v>57</v>
      </c>
      <c r="I8983" t="s">
        <v>58</v>
      </c>
      <c r="J8983" s="1">
        <v>43465</v>
      </c>
      <c r="K8983" s="1">
        <v>43538</v>
      </c>
      <c r="L8983" t="s">
        <v>118</v>
      </c>
      <c r="N8983" t="s">
        <v>1992</v>
      </c>
    </row>
    <row r="8984" spans="1:14" x14ac:dyDescent="0.25">
      <c r="A8984" t="s">
        <v>1892</v>
      </c>
      <c r="B8984" t="s">
        <v>1893</v>
      </c>
      <c r="C8984" t="s">
        <v>151</v>
      </c>
      <c r="D8984" t="s">
        <v>21</v>
      </c>
      <c r="E8984">
        <v>98498</v>
      </c>
      <c r="F8984" t="s">
        <v>22</v>
      </c>
      <c r="G8984" t="s">
        <v>22</v>
      </c>
      <c r="H8984" t="s">
        <v>57</v>
      </c>
      <c r="I8984" t="s">
        <v>58</v>
      </c>
      <c r="J8984" t="s">
        <v>59</v>
      </c>
      <c r="K8984" s="1">
        <v>43538</v>
      </c>
      <c r="L8984" t="s">
        <v>60</v>
      </c>
      <c r="M8984" t="str">
        <f>HYPERLINK("https://www.regulations.gov/docket?D=FDA-2019-H-1212")</f>
        <v>https://www.regulations.gov/docket?D=FDA-2019-H-1212</v>
      </c>
      <c r="N8984" t="s">
        <v>59</v>
      </c>
    </row>
    <row r="8985" spans="1:14" x14ac:dyDescent="0.25">
      <c r="A8985" t="s">
        <v>2060</v>
      </c>
      <c r="B8985" t="s">
        <v>2061</v>
      </c>
      <c r="C8985" t="s">
        <v>151</v>
      </c>
      <c r="D8985" t="s">
        <v>21</v>
      </c>
      <c r="E8985">
        <v>98499</v>
      </c>
      <c r="F8985" t="s">
        <v>22</v>
      </c>
      <c r="G8985" t="s">
        <v>22</v>
      </c>
      <c r="H8985" t="s">
        <v>104</v>
      </c>
      <c r="I8985" t="s">
        <v>148</v>
      </c>
      <c r="J8985" s="1">
        <v>43444</v>
      </c>
      <c r="K8985" s="1">
        <v>43538</v>
      </c>
      <c r="L8985" t="s">
        <v>118</v>
      </c>
      <c r="N8985" t="s">
        <v>1854</v>
      </c>
    </row>
    <row r="8986" spans="1:14" x14ac:dyDescent="0.25">
      <c r="A8986" t="s">
        <v>2487</v>
      </c>
      <c r="B8986" t="s">
        <v>2488</v>
      </c>
      <c r="C8986" t="s">
        <v>206</v>
      </c>
      <c r="D8986" t="s">
        <v>21</v>
      </c>
      <c r="E8986">
        <v>98272</v>
      </c>
      <c r="F8986" t="s">
        <v>22</v>
      </c>
      <c r="G8986" t="s">
        <v>22</v>
      </c>
      <c r="H8986" t="s">
        <v>57</v>
      </c>
      <c r="I8986" t="s">
        <v>58</v>
      </c>
      <c r="J8986" s="1">
        <v>43461</v>
      </c>
      <c r="K8986" s="1">
        <v>43538</v>
      </c>
      <c r="L8986" t="s">
        <v>118</v>
      </c>
      <c r="N8986" t="s">
        <v>1849</v>
      </c>
    </row>
    <row r="8987" spans="1:14" x14ac:dyDescent="0.25">
      <c r="A8987" t="s">
        <v>3034</v>
      </c>
      <c r="B8987" t="s">
        <v>3035</v>
      </c>
      <c r="C8987" t="s">
        <v>101</v>
      </c>
      <c r="D8987" t="s">
        <v>21</v>
      </c>
      <c r="E8987">
        <v>98263</v>
      </c>
      <c r="F8987" t="s">
        <v>22</v>
      </c>
      <c r="G8987" t="s">
        <v>22</v>
      </c>
      <c r="H8987" t="s">
        <v>104</v>
      </c>
      <c r="I8987" t="s">
        <v>148</v>
      </c>
      <c r="J8987" t="s">
        <v>59</v>
      </c>
      <c r="K8987" s="1">
        <v>43537</v>
      </c>
      <c r="L8987" t="s">
        <v>60</v>
      </c>
      <c r="M8987" t="str">
        <f>HYPERLINK("https://www.regulations.gov/docket?D=FDA-2019-H-1184")</f>
        <v>https://www.regulations.gov/docket?D=FDA-2019-H-1184</v>
      </c>
      <c r="N8987" t="s">
        <v>59</v>
      </c>
    </row>
    <row r="8988" spans="1:14" x14ac:dyDescent="0.25">
      <c r="A8988" t="s">
        <v>2062</v>
      </c>
      <c r="B8988" t="s">
        <v>2063</v>
      </c>
      <c r="C8988" t="s">
        <v>304</v>
      </c>
      <c r="D8988" t="s">
        <v>21</v>
      </c>
      <c r="E8988">
        <v>98328</v>
      </c>
      <c r="F8988" t="s">
        <v>22</v>
      </c>
      <c r="G8988" t="s">
        <v>22</v>
      </c>
      <c r="H8988" t="s">
        <v>104</v>
      </c>
      <c r="I8988" t="s">
        <v>148</v>
      </c>
      <c r="J8988" s="1">
        <v>43451</v>
      </c>
      <c r="K8988" s="1">
        <v>43531</v>
      </c>
      <c r="L8988" t="s">
        <v>118</v>
      </c>
      <c r="N8988" t="s">
        <v>1858</v>
      </c>
    </row>
    <row r="8989" spans="1:14" x14ac:dyDescent="0.25">
      <c r="A8989" t="s">
        <v>3476</v>
      </c>
      <c r="B8989" t="s">
        <v>3477</v>
      </c>
      <c r="C8989" t="s">
        <v>142</v>
      </c>
      <c r="D8989" t="s">
        <v>21</v>
      </c>
      <c r="E8989">
        <v>98901</v>
      </c>
      <c r="F8989" t="s">
        <v>22</v>
      </c>
      <c r="G8989" t="s">
        <v>22</v>
      </c>
      <c r="H8989" t="s">
        <v>104</v>
      </c>
      <c r="I8989" t="s">
        <v>105</v>
      </c>
      <c r="J8989" s="1">
        <v>43453</v>
      </c>
      <c r="K8989" s="1">
        <v>43531</v>
      </c>
      <c r="L8989" t="s">
        <v>118</v>
      </c>
      <c r="N8989" t="s">
        <v>1854</v>
      </c>
    </row>
    <row r="8990" spans="1:14" x14ac:dyDescent="0.25">
      <c r="A8990" t="s">
        <v>2631</v>
      </c>
      <c r="B8990" t="s">
        <v>2632</v>
      </c>
      <c r="C8990" t="s">
        <v>29</v>
      </c>
      <c r="D8990" t="s">
        <v>21</v>
      </c>
      <c r="E8990">
        <v>98801</v>
      </c>
      <c r="F8990" t="s">
        <v>22</v>
      </c>
      <c r="G8990" t="s">
        <v>22</v>
      </c>
      <c r="H8990" t="s">
        <v>104</v>
      </c>
      <c r="I8990" t="s">
        <v>148</v>
      </c>
      <c r="J8990" t="s">
        <v>59</v>
      </c>
      <c r="K8990" s="1">
        <v>43529</v>
      </c>
      <c r="L8990" t="s">
        <v>60</v>
      </c>
      <c r="M8990" t="str">
        <f>HYPERLINK("https://www.regulations.gov/docket?D=FDA-2019-H-1013")</f>
        <v>https://www.regulations.gov/docket?D=FDA-2019-H-1013</v>
      </c>
      <c r="N8990" t="s">
        <v>59</v>
      </c>
    </row>
    <row r="8991" spans="1:14" x14ac:dyDescent="0.25">
      <c r="A8991" t="s">
        <v>3056</v>
      </c>
      <c r="B8991" t="s">
        <v>3057</v>
      </c>
      <c r="C8991" t="s">
        <v>20</v>
      </c>
      <c r="D8991" t="s">
        <v>21</v>
      </c>
      <c r="E8991">
        <v>98107</v>
      </c>
      <c r="F8991" t="s">
        <v>22</v>
      </c>
      <c r="G8991" t="s">
        <v>22</v>
      </c>
      <c r="H8991" t="s">
        <v>104</v>
      </c>
      <c r="I8991" t="s">
        <v>148</v>
      </c>
      <c r="J8991" t="s">
        <v>59</v>
      </c>
      <c r="K8991" s="1">
        <v>43525</v>
      </c>
      <c r="L8991" t="s">
        <v>60</v>
      </c>
      <c r="M8991" t="str">
        <f>HYPERLINK("https://www.regulations.gov/docket?D=FDA-2019-H-0953")</f>
        <v>https://www.regulations.gov/docket?D=FDA-2019-H-0953</v>
      </c>
      <c r="N8991" t="s">
        <v>59</v>
      </c>
    </row>
    <row r="8992" spans="1:14" x14ac:dyDescent="0.25">
      <c r="A8992" t="s">
        <v>3065</v>
      </c>
      <c r="B8992" t="s">
        <v>3066</v>
      </c>
      <c r="C8992" t="s">
        <v>1018</v>
      </c>
      <c r="D8992" t="s">
        <v>21</v>
      </c>
      <c r="E8992">
        <v>98531</v>
      </c>
      <c r="F8992" t="s">
        <v>22</v>
      </c>
      <c r="G8992" t="s">
        <v>22</v>
      </c>
      <c r="H8992" t="s">
        <v>104</v>
      </c>
      <c r="I8992" t="s">
        <v>105</v>
      </c>
      <c r="J8992" t="s">
        <v>59</v>
      </c>
      <c r="K8992" s="1">
        <v>43525</v>
      </c>
      <c r="L8992" t="s">
        <v>60</v>
      </c>
      <c r="M8992" t="str">
        <f>HYPERLINK("https://www.regulations.gov/docket?D=FDA-2019-H-0957")</f>
        <v>https://www.regulations.gov/docket?D=FDA-2019-H-0957</v>
      </c>
      <c r="N8992" t="s">
        <v>59</v>
      </c>
    </row>
    <row r="8993" spans="1:14" x14ac:dyDescent="0.25">
      <c r="A8993" t="s">
        <v>1242</v>
      </c>
      <c r="B8993" t="s">
        <v>1243</v>
      </c>
      <c r="C8993" t="s">
        <v>20</v>
      </c>
      <c r="D8993" t="s">
        <v>21</v>
      </c>
      <c r="E8993">
        <v>98134</v>
      </c>
      <c r="F8993" t="s">
        <v>22</v>
      </c>
      <c r="G8993" t="s">
        <v>22</v>
      </c>
      <c r="H8993" t="s">
        <v>116</v>
      </c>
      <c r="I8993" t="s">
        <v>117</v>
      </c>
      <c r="J8993" t="s">
        <v>59</v>
      </c>
      <c r="K8993" s="1">
        <v>43525</v>
      </c>
      <c r="L8993" t="s">
        <v>60</v>
      </c>
      <c r="M8993" t="str">
        <f>HYPERLINK("https://www.regulations.gov/docket?D=FDA-2019-H-0970")</f>
        <v>https://www.regulations.gov/docket?D=FDA-2019-H-0970</v>
      </c>
      <c r="N8993" t="s">
        <v>59</v>
      </c>
    </row>
    <row r="8994" spans="1:14" x14ac:dyDescent="0.25">
      <c r="A8994" t="s">
        <v>1803</v>
      </c>
      <c r="B8994" t="s">
        <v>1804</v>
      </c>
      <c r="C8994" t="s">
        <v>20</v>
      </c>
      <c r="D8994" t="s">
        <v>21</v>
      </c>
      <c r="E8994">
        <v>98122</v>
      </c>
      <c r="F8994" t="s">
        <v>22</v>
      </c>
      <c r="G8994" t="s">
        <v>22</v>
      </c>
      <c r="H8994" t="s">
        <v>104</v>
      </c>
      <c r="I8994" t="s">
        <v>148</v>
      </c>
      <c r="J8994" t="s">
        <v>59</v>
      </c>
      <c r="K8994" s="1">
        <v>43525</v>
      </c>
      <c r="L8994" t="s">
        <v>60</v>
      </c>
      <c r="M8994" t="str">
        <f>HYPERLINK("https://www.regulations.gov/docket?D=FDA-2019-H-0971")</f>
        <v>https://www.regulations.gov/docket?D=FDA-2019-H-0971</v>
      </c>
      <c r="N8994" t="s">
        <v>59</v>
      </c>
    </row>
    <row r="8995" spans="1:14" x14ac:dyDescent="0.25">
      <c r="A8995" t="s">
        <v>1224</v>
      </c>
      <c r="B8995" t="s">
        <v>1225</v>
      </c>
      <c r="C8995" t="s">
        <v>261</v>
      </c>
      <c r="D8995" t="s">
        <v>21</v>
      </c>
      <c r="E8995">
        <v>99202</v>
      </c>
      <c r="F8995" t="s">
        <v>22</v>
      </c>
      <c r="G8995" t="s">
        <v>22</v>
      </c>
      <c r="H8995" t="s">
        <v>116</v>
      </c>
      <c r="I8995" t="s">
        <v>117</v>
      </c>
      <c r="J8995" s="1">
        <v>43444</v>
      </c>
      <c r="K8995" s="1">
        <v>43524</v>
      </c>
      <c r="L8995" t="s">
        <v>118</v>
      </c>
      <c r="N8995" t="s">
        <v>1992</v>
      </c>
    </row>
    <row r="8996" spans="1:14" x14ac:dyDescent="0.25">
      <c r="A8996" t="s">
        <v>4785</v>
      </c>
      <c r="B8996" t="s">
        <v>205</v>
      </c>
      <c r="C8996" t="s">
        <v>206</v>
      </c>
      <c r="D8996" t="s">
        <v>21</v>
      </c>
      <c r="E8996">
        <v>98272</v>
      </c>
      <c r="F8996" t="s">
        <v>22</v>
      </c>
      <c r="G8996" t="s">
        <v>22</v>
      </c>
      <c r="H8996" t="s">
        <v>57</v>
      </c>
      <c r="I8996" t="s">
        <v>212</v>
      </c>
      <c r="J8996" s="1">
        <v>43447</v>
      </c>
      <c r="K8996" s="1">
        <v>43524</v>
      </c>
      <c r="L8996" t="s">
        <v>118</v>
      </c>
      <c r="N8996" t="s">
        <v>1992</v>
      </c>
    </row>
    <row r="8997" spans="1:14" x14ac:dyDescent="0.25">
      <c r="A8997" t="s">
        <v>312</v>
      </c>
      <c r="B8997" t="s">
        <v>4786</v>
      </c>
      <c r="C8997" t="s">
        <v>142</v>
      </c>
      <c r="D8997" t="s">
        <v>21</v>
      </c>
      <c r="E8997">
        <v>98901</v>
      </c>
      <c r="F8997" t="s">
        <v>22</v>
      </c>
      <c r="G8997" t="s">
        <v>22</v>
      </c>
      <c r="H8997" t="s">
        <v>57</v>
      </c>
      <c r="I8997" t="s">
        <v>58</v>
      </c>
      <c r="J8997" s="1">
        <v>43451</v>
      </c>
      <c r="K8997" s="1">
        <v>43524</v>
      </c>
      <c r="L8997" t="s">
        <v>118</v>
      </c>
      <c r="N8997" t="s">
        <v>1849</v>
      </c>
    </row>
    <row r="8998" spans="1:14" x14ac:dyDescent="0.25">
      <c r="A8998" t="s">
        <v>356</v>
      </c>
      <c r="B8998" t="s">
        <v>2365</v>
      </c>
      <c r="C8998" t="s">
        <v>261</v>
      </c>
      <c r="D8998" t="s">
        <v>21</v>
      </c>
      <c r="E8998">
        <v>99201</v>
      </c>
      <c r="F8998" t="s">
        <v>22</v>
      </c>
      <c r="G8998" t="s">
        <v>22</v>
      </c>
      <c r="H8998" t="s">
        <v>116</v>
      </c>
      <c r="I8998" t="s">
        <v>117</v>
      </c>
      <c r="J8998" s="1">
        <v>43444</v>
      </c>
      <c r="K8998" s="1">
        <v>43524</v>
      </c>
      <c r="L8998" t="s">
        <v>118</v>
      </c>
      <c r="N8998" t="s">
        <v>1849</v>
      </c>
    </row>
    <row r="8999" spans="1:14" x14ac:dyDescent="0.25">
      <c r="A8999" t="s">
        <v>3000</v>
      </c>
      <c r="B8999" t="s">
        <v>3001</v>
      </c>
      <c r="C8999" t="s">
        <v>261</v>
      </c>
      <c r="D8999" t="s">
        <v>21</v>
      </c>
      <c r="E8999">
        <v>99208</v>
      </c>
      <c r="F8999" t="s">
        <v>22</v>
      </c>
      <c r="G8999" t="s">
        <v>22</v>
      </c>
      <c r="H8999" t="s">
        <v>57</v>
      </c>
      <c r="I8999" t="s">
        <v>212</v>
      </c>
      <c r="J8999" s="1">
        <v>43445</v>
      </c>
      <c r="K8999" s="1">
        <v>43524</v>
      </c>
      <c r="L8999" t="s">
        <v>118</v>
      </c>
      <c r="N8999" t="s">
        <v>1849</v>
      </c>
    </row>
    <row r="9000" spans="1:14" x14ac:dyDescent="0.25">
      <c r="A9000" t="s">
        <v>210</v>
      </c>
      <c r="B9000" t="s">
        <v>2550</v>
      </c>
      <c r="C9000" t="s">
        <v>293</v>
      </c>
      <c r="D9000" t="s">
        <v>21</v>
      </c>
      <c r="E9000">
        <v>98270</v>
      </c>
      <c r="F9000" t="s">
        <v>22</v>
      </c>
      <c r="G9000" t="s">
        <v>22</v>
      </c>
      <c r="H9000" t="s">
        <v>4795</v>
      </c>
      <c r="I9000" t="s">
        <v>212</v>
      </c>
      <c r="J9000" s="1">
        <v>43437</v>
      </c>
      <c r="K9000" s="1">
        <v>43524</v>
      </c>
      <c r="L9000" t="s">
        <v>118</v>
      </c>
      <c r="N9000" t="s">
        <v>1849</v>
      </c>
    </row>
    <row r="9001" spans="1:14" x14ac:dyDescent="0.25">
      <c r="A9001" t="s">
        <v>3109</v>
      </c>
      <c r="B9001" t="s">
        <v>3110</v>
      </c>
      <c r="C9001" t="s">
        <v>907</v>
      </c>
      <c r="D9001" t="s">
        <v>21</v>
      </c>
      <c r="E9001">
        <v>98221</v>
      </c>
      <c r="F9001" t="s">
        <v>22</v>
      </c>
      <c r="G9001" t="s">
        <v>22</v>
      </c>
      <c r="H9001" t="s">
        <v>104</v>
      </c>
      <c r="I9001" t="s">
        <v>148</v>
      </c>
      <c r="J9001" t="s">
        <v>59</v>
      </c>
      <c r="K9001" s="1">
        <v>43518</v>
      </c>
      <c r="L9001" t="s">
        <v>60</v>
      </c>
      <c r="M9001" t="str">
        <f>HYPERLINK("https://www.regulations.gov/docket?D=FDA-2019-H-0832")</f>
        <v>https://www.regulations.gov/docket?D=FDA-2019-H-0832</v>
      </c>
      <c r="N9001" t="s">
        <v>59</v>
      </c>
    </row>
    <row r="9002" spans="1:14" x14ac:dyDescent="0.25">
      <c r="A9002" t="s">
        <v>4956</v>
      </c>
      <c r="B9002" t="s">
        <v>2731</v>
      </c>
      <c r="C9002" t="s">
        <v>218</v>
      </c>
      <c r="D9002" t="s">
        <v>21</v>
      </c>
      <c r="E9002">
        <v>98391</v>
      </c>
      <c r="F9002" t="s">
        <v>22</v>
      </c>
      <c r="G9002" t="s">
        <v>22</v>
      </c>
      <c r="H9002" t="s">
        <v>116</v>
      </c>
      <c r="I9002" t="s">
        <v>117</v>
      </c>
      <c r="J9002" s="1">
        <v>43440</v>
      </c>
      <c r="K9002" s="1">
        <v>43517</v>
      </c>
      <c r="L9002" t="s">
        <v>118</v>
      </c>
      <c r="N9002" t="s">
        <v>1849</v>
      </c>
    </row>
    <row r="9003" spans="1:14" x14ac:dyDescent="0.25">
      <c r="A9003" t="s">
        <v>2771</v>
      </c>
      <c r="B9003" t="s">
        <v>2772</v>
      </c>
      <c r="C9003" t="s">
        <v>41</v>
      </c>
      <c r="D9003" t="s">
        <v>21</v>
      </c>
      <c r="E9003">
        <v>98188</v>
      </c>
      <c r="F9003" t="s">
        <v>22</v>
      </c>
      <c r="G9003" t="s">
        <v>22</v>
      </c>
      <c r="H9003" t="s">
        <v>116</v>
      </c>
      <c r="I9003" t="s">
        <v>117</v>
      </c>
      <c r="J9003" t="s">
        <v>59</v>
      </c>
      <c r="K9003" s="1">
        <v>43517</v>
      </c>
      <c r="L9003" t="s">
        <v>60</v>
      </c>
      <c r="M9003" t="str">
        <f>HYPERLINK("https://www.regulations.gov/docket?D=FDA-2019-H-0783")</f>
        <v>https://www.regulations.gov/docket?D=FDA-2019-H-0783</v>
      </c>
      <c r="N9003" t="s">
        <v>59</v>
      </c>
    </row>
    <row r="9004" spans="1:14" x14ac:dyDescent="0.25">
      <c r="A9004" t="s">
        <v>4971</v>
      </c>
      <c r="B9004" t="s">
        <v>4972</v>
      </c>
      <c r="C9004" t="s">
        <v>266</v>
      </c>
      <c r="D9004" t="s">
        <v>21</v>
      </c>
      <c r="E9004">
        <v>98002</v>
      </c>
      <c r="F9004" t="s">
        <v>22</v>
      </c>
      <c r="G9004" t="s">
        <v>22</v>
      </c>
      <c r="H9004" t="s">
        <v>57</v>
      </c>
      <c r="I9004" t="s">
        <v>58</v>
      </c>
      <c r="J9004" s="1">
        <v>43440</v>
      </c>
      <c r="K9004" s="1">
        <v>43517</v>
      </c>
      <c r="L9004" t="s">
        <v>118</v>
      </c>
      <c r="N9004" t="s">
        <v>1849</v>
      </c>
    </row>
    <row r="9005" spans="1:14" x14ac:dyDescent="0.25">
      <c r="A9005">
        <v>76</v>
      </c>
      <c r="B9005" t="s">
        <v>4974</v>
      </c>
      <c r="C9005" t="s">
        <v>236</v>
      </c>
      <c r="D9005" t="s">
        <v>21</v>
      </c>
      <c r="E9005">
        <v>98404</v>
      </c>
      <c r="F9005" t="s">
        <v>22</v>
      </c>
      <c r="G9005" t="s">
        <v>22</v>
      </c>
      <c r="H9005" t="s">
        <v>57</v>
      </c>
      <c r="I9005" t="s">
        <v>58</v>
      </c>
      <c r="J9005" s="1">
        <v>43397</v>
      </c>
      <c r="K9005" s="1">
        <v>43517</v>
      </c>
      <c r="L9005" t="s">
        <v>118</v>
      </c>
      <c r="N9005" t="s">
        <v>1849</v>
      </c>
    </row>
    <row r="9006" spans="1:14" x14ac:dyDescent="0.25">
      <c r="A9006" t="s">
        <v>2652</v>
      </c>
      <c r="B9006" t="s">
        <v>2653</v>
      </c>
      <c r="C9006" t="s">
        <v>151</v>
      </c>
      <c r="D9006" t="s">
        <v>21</v>
      </c>
      <c r="E9006">
        <v>98439</v>
      </c>
      <c r="F9006" t="s">
        <v>22</v>
      </c>
      <c r="G9006" t="s">
        <v>22</v>
      </c>
      <c r="H9006" t="s">
        <v>116</v>
      </c>
      <c r="I9006" t="s">
        <v>117</v>
      </c>
      <c r="J9006" s="1">
        <v>43440</v>
      </c>
      <c r="K9006" s="1">
        <v>43517</v>
      </c>
      <c r="L9006" t="s">
        <v>118</v>
      </c>
      <c r="N9006" t="s">
        <v>1992</v>
      </c>
    </row>
    <row r="9007" spans="1:14" x14ac:dyDescent="0.25">
      <c r="A9007" t="s">
        <v>242</v>
      </c>
      <c r="B9007" t="s">
        <v>1450</v>
      </c>
      <c r="C9007" t="s">
        <v>266</v>
      </c>
      <c r="D9007" t="s">
        <v>21</v>
      </c>
      <c r="E9007">
        <v>98002</v>
      </c>
      <c r="F9007" t="s">
        <v>22</v>
      </c>
      <c r="G9007" t="s">
        <v>22</v>
      </c>
      <c r="H9007" t="s">
        <v>57</v>
      </c>
      <c r="I9007" t="s">
        <v>58</v>
      </c>
      <c r="J9007" s="1">
        <v>43440</v>
      </c>
      <c r="K9007" s="1">
        <v>43517</v>
      </c>
      <c r="L9007" t="s">
        <v>118</v>
      </c>
      <c r="N9007" t="s">
        <v>1849</v>
      </c>
    </row>
    <row r="9008" spans="1:14" x14ac:dyDescent="0.25">
      <c r="A9008" t="s">
        <v>3655</v>
      </c>
      <c r="B9008" t="s">
        <v>3656</v>
      </c>
      <c r="C9008" t="s">
        <v>20</v>
      </c>
      <c r="D9008" t="s">
        <v>21</v>
      </c>
      <c r="E9008">
        <v>98199</v>
      </c>
      <c r="F9008" t="s">
        <v>22</v>
      </c>
      <c r="G9008" t="s">
        <v>22</v>
      </c>
      <c r="H9008" t="s">
        <v>104</v>
      </c>
      <c r="I9008" t="s">
        <v>148</v>
      </c>
      <c r="J9008" t="s">
        <v>59</v>
      </c>
      <c r="K9008" s="1">
        <v>43517</v>
      </c>
      <c r="L9008" t="s">
        <v>60</v>
      </c>
      <c r="M9008" t="str">
        <f>HYPERLINK("https://www.regulations.gov/docket?D=FDA-2019-H-0825")</f>
        <v>https://www.regulations.gov/docket?D=FDA-2019-H-0825</v>
      </c>
      <c r="N9008" t="s">
        <v>59</v>
      </c>
    </row>
    <row r="9009" spans="1:14" x14ac:dyDescent="0.25">
      <c r="A9009" t="s">
        <v>556</v>
      </c>
      <c r="B9009" t="s">
        <v>5005</v>
      </c>
      <c r="C9009" t="s">
        <v>266</v>
      </c>
      <c r="D9009" t="s">
        <v>21</v>
      </c>
      <c r="E9009">
        <v>98002</v>
      </c>
      <c r="F9009" t="s">
        <v>22</v>
      </c>
      <c r="G9009" t="s">
        <v>22</v>
      </c>
      <c r="H9009" t="s">
        <v>57</v>
      </c>
      <c r="I9009" t="s">
        <v>203</v>
      </c>
      <c r="J9009" s="1">
        <v>43440</v>
      </c>
      <c r="K9009" s="1">
        <v>43517</v>
      </c>
      <c r="L9009" t="s">
        <v>118</v>
      </c>
      <c r="N9009" t="s">
        <v>1849</v>
      </c>
    </row>
    <row r="9010" spans="1:14" x14ac:dyDescent="0.25">
      <c r="A9010" t="s">
        <v>5006</v>
      </c>
      <c r="B9010" t="s">
        <v>5007</v>
      </c>
      <c r="C9010" t="s">
        <v>151</v>
      </c>
      <c r="D9010" t="s">
        <v>21</v>
      </c>
      <c r="E9010">
        <v>98499</v>
      </c>
      <c r="F9010" t="s">
        <v>22</v>
      </c>
      <c r="G9010" t="s">
        <v>22</v>
      </c>
      <c r="H9010" t="s">
        <v>57</v>
      </c>
      <c r="I9010" t="s">
        <v>58</v>
      </c>
      <c r="J9010" s="1">
        <v>43440</v>
      </c>
      <c r="K9010" s="1">
        <v>43517</v>
      </c>
      <c r="L9010" t="s">
        <v>118</v>
      </c>
      <c r="N9010" t="s">
        <v>1992</v>
      </c>
    </row>
    <row r="9011" spans="1:14" x14ac:dyDescent="0.25">
      <c r="A9011" t="s">
        <v>5008</v>
      </c>
      <c r="B9011" t="s">
        <v>5009</v>
      </c>
      <c r="C9011" t="s">
        <v>5010</v>
      </c>
      <c r="D9011" t="s">
        <v>21</v>
      </c>
      <c r="E9011">
        <v>99180</v>
      </c>
      <c r="F9011" t="s">
        <v>22</v>
      </c>
      <c r="G9011" t="s">
        <v>22</v>
      </c>
      <c r="H9011" t="s">
        <v>104</v>
      </c>
      <c r="I9011" t="s">
        <v>105</v>
      </c>
      <c r="J9011" s="1">
        <v>43443</v>
      </c>
      <c r="K9011" s="1">
        <v>43517</v>
      </c>
      <c r="L9011" t="s">
        <v>118</v>
      </c>
      <c r="N9011" t="s">
        <v>1858</v>
      </c>
    </row>
    <row r="9012" spans="1:14" x14ac:dyDescent="0.25">
      <c r="A9012" t="s">
        <v>2647</v>
      </c>
      <c r="B9012" t="s">
        <v>2648</v>
      </c>
      <c r="C9012" t="s">
        <v>2089</v>
      </c>
      <c r="D9012" t="s">
        <v>21</v>
      </c>
      <c r="E9012">
        <v>98338</v>
      </c>
      <c r="F9012" t="s">
        <v>22</v>
      </c>
      <c r="G9012" t="s">
        <v>22</v>
      </c>
      <c r="H9012" t="s">
        <v>57</v>
      </c>
      <c r="I9012" t="s">
        <v>58</v>
      </c>
      <c r="J9012" t="s">
        <v>59</v>
      </c>
      <c r="K9012" s="1">
        <v>43515</v>
      </c>
      <c r="L9012" t="s">
        <v>60</v>
      </c>
      <c r="M9012" t="str">
        <f>HYPERLINK("https://www.regulations.gov/docket?D=FDA-2019-H-0759")</f>
        <v>https://www.regulations.gov/docket?D=FDA-2019-H-0759</v>
      </c>
      <c r="N9012" t="s">
        <v>59</v>
      </c>
    </row>
    <row r="9013" spans="1:14" x14ac:dyDescent="0.25">
      <c r="A9013" t="s">
        <v>523</v>
      </c>
      <c r="B9013" t="s">
        <v>524</v>
      </c>
      <c r="C9013" t="s">
        <v>525</v>
      </c>
      <c r="D9013" t="s">
        <v>21</v>
      </c>
      <c r="E9013">
        <v>98258</v>
      </c>
      <c r="F9013" t="s">
        <v>22</v>
      </c>
      <c r="G9013" t="s">
        <v>22</v>
      </c>
      <c r="H9013" t="s">
        <v>104</v>
      </c>
      <c r="I9013" t="s">
        <v>148</v>
      </c>
      <c r="J9013" s="1">
        <v>43435</v>
      </c>
      <c r="K9013" s="1">
        <v>43510</v>
      </c>
      <c r="L9013" t="s">
        <v>118</v>
      </c>
      <c r="N9013" t="s">
        <v>1858</v>
      </c>
    </row>
    <row r="9014" spans="1:14" x14ac:dyDescent="0.25">
      <c r="A9014">
        <v>76</v>
      </c>
      <c r="B9014" t="s">
        <v>311</v>
      </c>
      <c r="C9014" t="s">
        <v>108</v>
      </c>
      <c r="D9014" t="s">
        <v>21</v>
      </c>
      <c r="E9014">
        <v>98201</v>
      </c>
      <c r="F9014" t="s">
        <v>22</v>
      </c>
      <c r="G9014" t="s">
        <v>22</v>
      </c>
      <c r="H9014" t="s">
        <v>104</v>
      </c>
      <c r="I9014" t="s">
        <v>148</v>
      </c>
      <c r="J9014" s="1">
        <v>43434</v>
      </c>
      <c r="K9014" s="1">
        <v>43510</v>
      </c>
      <c r="L9014" t="s">
        <v>118</v>
      </c>
      <c r="N9014" t="s">
        <v>1858</v>
      </c>
    </row>
    <row r="9015" spans="1:14" x14ac:dyDescent="0.25">
      <c r="A9015" t="s">
        <v>5143</v>
      </c>
      <c r="B9015" t="s">
        <v>5144</v>
      </c>
      <c r="C9015" t="s">
        <v>108</v>
      </c>
      <c r="D9015" t="s">
        <v>21</v>
      </c>
      <c r="E9015">
        <v>98201</v>
      </c>
      <c r="F9015" t="s">
        <v>22</v>
      </c>
      <c r="G9015" t="s">
        <v>22</v>
      </c>
      <c r="H9015" t="s">
        <v>104</v>
      </c>
      <c r="I9015" t="s">
        <v>148</v>
      </c>
      <c r="J9015" s="1">
        <v>43434</v>
      </c>
      <c r="K9015" s="1">
        <v>43510</v>
      </c>
      <c r="L9015" t="s">
        <v>118</v>
      </c>
      <c r="N9015" t="s">
        <v>1858</v>
      </c>
    </row>
    <row r="9016" spans="1:14" x14ac:dyDescent="0.25">
      <c r="A9016" t="s">
        <v>5150</v>
      </c>
      <c r="B9016" t="s">
        <v>5151</v>
      </c>
      <c r="C9016" t="s">
        <v>209</v>
      </c>
      <c r="D9016" t="s">
        <v>21</v>
      </c>
      <c r="E9016">
        <v>98032</v>
      </c>
      <c r="F9016" t="s">
        <v>22</v>
      </c>
      <c r="G9016" t="s">
        <v>22</v>
      </c>
      <c r="H9016" t="s">
        <v>116</v>
      </c>
      <c r="I9016" t="s">
        <v>117</v>
      </c>
      <c r="J9016" s="1">
        <v>43402</v>
      </c>
      <c r="K9016" s="1">
        <v>43510</v>
      </c>
      <c r="L9016" t="s">
        <v>118</v>
      </c>
      <c r="N9016" t="s">
        <v>1992</v>
      </c>
    </row>
    <row r="9017" spans="1:14" x14ac:dyDescent="0.25">
      <c r="A9017" t="s">
        <v>5152</v>
      </c>
      <c r="B9017" t="s">
        <v>5153</v>
      </c>
      <c r="C9017" t="s">
        <v>525</v>
      </c>
      <c r="D9017" t="s">
        <v>21</v>
      </c>
      <c r="E9017">
        <v>98258</v>
      </c>
      <c r="F9017" t="s">
        <v>22</v>
      </c>
      <c r="G9017" t="s">
        <v>22</v>
      </c>
      <c r="H9017" t="s">
        <v>57</v>
      </c>
      <c r="I9017" t="s">
        <v>203</v>
      </c>
      <c r="J9017" s="1">
        <v>43435</v>
      </c>
      <c r="K9017" s="1">
        <v>43510</v>
      </c>
      <c r="L9017" t="s">
        <v>118</v>
      </c>
      <c r="N9017" t="s">
        <v>1849</v>
      </c>
    </row>
    <row r="9018" spans="1:14" x14ac:dyDescent="0.25">
      <c r="A9018" t="s">
        <v>2382</v>
      </c>
      <c r="B9018" t="s">
        <v>2383</v>
      </c>
      <c r="C9018" t="s">
        <v>2384</v>
      </c>
      <c r="D9018" t="s">
        <v>21</v>
      </c>
      <c r="E9018">
        <v>98649</v>
      </c>
      <c r="F9018" t="s">
        <v>22</v>
      </c>
      <c r="G9018" t="s">
        <v>22</v>
      </c>
      <c r="H9018" t="s">
        <v>116</v>
      </c>
      <c r="I9018" t="s">
        <v>117</v>
      </c>
      <c r="J9018" s="1">
        <v>43436</v>
      </c>
      <c r="K9018" s="1">
        <v>43510</v>
      </c>
      <c r="L9018" t="s">
        <v>118</v>
      </c>
      <c r="N9018" t="s">
        <v>1849</v>
      </c>
    </row>
    <row r="9019" spans="1:14" x14ac:dyDescent="0.25">
      <c r="A9019" t="s">
        <v>332</v>
      </c>
      <c r="B9019" t="s">
        <v>333</v>
      </c>
      <c r="C9019" t="s">
        <v>108</v>
      </c>
      <c r="D9019" t="s">
        <v>21</v>
      </c>
      <c r="E9019">
        <v>98208</v>
      </c>
      <c r="F9019" t="s">
        <v>22</v>
      </c>
      <c r="G9019" t="s">
        <v>22</v>
      </c>
      <c r="H9019" t="s">
        <v>57</v>
      </c>
      <c r="I9019" t="s">
        <v>58</v>
      </c>
      <c r="J9019" s="1">
        <v>43434</v>
      </c>
      <c r="K9019" s="1">
        <v>43510</v>
      </c>
      <c r="L9019" t="s">
        <v>118</v>
      </c>
      <c r="N9019" t="s">
        <v>1992</v>
      </c>
    </row>
    <row r="9020" spans="1:14" x14ac:dyDescent="0.25">
      <c r="A9020" t="s">
        <v>549</v>
      </c>
      <c r="B9020" t="s">
        <v>550</v>
      </c>
      <c r="C9020" t="s">
        <v>525</v>
      </c>
      <c r="D9020" t="s">
        <v>21</v>
      </c>
      <c r="E9020">
        <v>98258</v>
      </c>
      <c r="F9020" t="s">
        <v>22</v>
      </c>
      <c r="G9020" t="s">
        <v>22</v>
      </c>
      <c r="H9020" t="s">
        <v>104</v>
      </c>
      <c r="I9020" t="s">
        <v>148</v>
      </c>
      <c r="J9020" s="1">
        <v>43435</v>
      </c>
      <c r="K9020" s="1">
        <v>43510</v>
      </c>
      <c r="L9020" t="s">
        <v>118</v>
      </c>
      <c r="N9020" t="s">
        <v>1858</v>
      </c>
    </row>
    <row r="9021" spans="1:14" x14ac:dyDescent="0.25">
      <c r="A9021" t="s">
        <v>3421</v>
      </c>
      <c r="B9021" t="s">
        <v>3422</v>
      </c>
      <c r="C9021" t="s">
        <v>236</v>
      </c>
      <c r="D9021" t="s">
        <v>21</v>
      </c>
      <c r="E9021">
        <v>98408</v>
      </c>
      <c r="F9021" t="s">
        <v>22</v>
      </c>
      <c r="G9021" t="s">
        <v>22</v>
      </c>
      <c r="H9021" t="s">
        <v>104</v>
      </c>
      <c r="I9021" t="s">
        <v>148</v>
      </c>
      <c r="J9021" t="s">
        <v>59</v>
      </c>
      <c r="K9021" s="1">
        <v>43507</v>
      </c>
      <c r="L9021" t="s">
        <v>60</v>
      </c>
      <c r="M9021" t="str">
        <f>HYPERLINK("https://www.regulations.gov/docket?D=FDA-2019-H-0625")</f>
        <v>https://www.regulations.gov/docket?D=FDA-2019-H-0625</v>
      </c>
      <c r="N9021" t="s">
        <v>59</v>
      </c>
    </row>
    <row r="9022" spans="1:14" x14ac:dyDescent="0.25">
      <c r="A9022" t="s">
        <v>5183</v>
      </c>
      <c r="B9022" t="s">
        <v>5184</v>
      </c>
      <c r="C9022" t="s">
        <v>236</v>
      </c>
      <c r="D9022" t="s">
        <v>21</v>
      </c>
      <c r="E9022">
        <v>98404</v>
      </c>
      <c r="F9022" t="s">
        <v>22</v>
      </c>
      <c r="G9022" t="s">
        <v>22</v>
      </c>
      <c r="H9022" t="s">
        <v>104</v>
      </c>
      <c r="I9022" t="s">
        <v>105</v>
      </c>
      <c r="J9022" s="1">
        <v>43397</v>
      </c>
      <c r="K9022" s="1">
        <v>43503</v>
      </c>
      <c r="L9022" t="s">
        <v>118</v>
      </c>
      <c r="N9022" t="s">
        <v>1858</v>
      </c>
    </row>
    <row r="9023" spans="1:14" x14ac:dyDescent="0.25">
      <c r="A9023" t="s">
        <v>5185</v>
      </c>
      <c r="B9023" t="s">
        <v>5186</v>
      </c>
      <c r="C9023" t="s">
        <v>84</v>
      </c>
      <c r="D9023" t="s">
        <v>21</v>
      </c>
      <c r="E9023">
        <v>98926</v>
      </c>
      <c r="F9023" t="s">
        <v>22</v>
      </c>
      <c r="G9023" t="s">
        <v>22</v>
      </c>
      <c r="H9023" t="s">
        <v>57</v>
      </c>
      <c r="I9023" t="s">
        <v>212</v>
      </c>
      <c r="J9023" s="1">
        <v>43429</v>
      </c>
      <c r="K9023" s="1">
        <v>43503</v>
      </c>
      <c r="L9023" t="s">
        <v>118</v>
      </c>
      <c r="N9023" t="s">
        <v>1849</v>
      </c>
    </row>
    <row r="9024" spans="1:14" x14ac:dyDescent="0.25">
      <c r="A9024" t="s">
        <v>5194</v>
      </c>
      <c r="B9024" t="s">
        <v>5195</v>
      </c>
      <c r="C9024" t="s">
        <v>1018</v>
      </c>
      <c r="D9024" t="s">
        <v>21</v>
      </c>
      <c r="E9024">
        <v>98531</v>
      </c>
      <c r="F9024" t="s">
        <v>22</v>
      </c>
      <c r="G9024" t="s">
        <v>22</v>
      </c>
      <c r="H9024" t="s">
        <v>116</v>
      </c>
      <c r="I9024" t="s">
        <v>117</v>
      </c>
      <c r="J9024" s="1">
        <v>43431</v>
      </c>
      <c r="K9024" s="1">
        <v>43503</v>
      </c>
      <c r="L9024" t="s">
        <v>118</v>
      </c>
      <c r="N9024" t="s">
        <v>1849</v>
      </c>
    </row>
    <row r="9025" spans="1:14" x14ac:dyDescent="0.25">
      <c r="A9025" t="s">
        <v>2507</v>
      </c>
      <c r="B9025" t="s">
        <v>5196</v>
      </c>
      <c r="C9025" t="s">
        <v>318</v>
      </c>
      <c r="D9025" t="s">
        <v>21</v>
      </c>
      <c r="E9025">
        <v>98625</v>
      </c>
      <c r="F9025" t="s">
        <v>22</v>
      </c>
      <c r="G9025" t="s">
        <v>22</v>
      </c>
      <c r="H9025" t="s">
        <v>104</v>
      </c>
      <c r="I9025" t="s">
        <v>105</v>
      </c>
      <c r="J9025" s="1">
        <v>43424</v>
      </c>
      <c r="K9025" s="1">
        <v>43503</v>
      </c>
      <c r="L9025" t="s">
        <v>118</v>
      </c>
      <c r="N9025" t="s">
        <v>1858</v>
      </c>
    </row>
    <row r="9026" spans="1:14" x14ac:dyDescent="0.25">
      <c r="A9026" t="s">
        <v>316</v>
      </c>
      <c r="B9026" t="s">
        <v>5199</v>
      </c>
      <c r="C9026" t="s">
        <v>318</v>
      </c>
      <c r="D9026" t="s">
        <v>21</v>
      </c>
      <c r="E9026">
        <v>98625</v>
      </c>
      <c r="F9026" t="s">
        <v>22</v>
      </c>
      <c r="G9026" t="s">
        <v>22</v>
      </c>
      <c r="H9026" t="s">
        <v>116</v>
      </c>
      <c r="I9026" t="s">
        <v>117</v>
      </c>
      <c r="J9026" s="1">
        <v>43424</v>
      </c>
      <c r="K9026" s="1">
        <v>43503</v>
      </c>
      <c r="L9026" t="s">
        <v>118</v>
      </c>
      <c r="N9026" t="s">
        <v>1849</v>
      </c>
    </row>
    <row r="9027" spans="1:14" x14ac:dyDescent="0.25">
      <c r="A9027" t="s">
        <v>316</v>
      </c>
      <c r="B9027" t="s">
        <v>3879</v>
      </c>
      <c r="C9027" t="s">
        <v>3880</v>
      </c>
      <c r="D9027" t="s">
        <v>21</v>
      </c>
      <c r="E9027">
        <v>98922</v>
      </c>
      <c r="F9027" t="s">
        <v>22</v>
      </c>
      <c r="G9027" t="s">
        <v>22</v>
      </c>
      <c r="H9027" t="s">
        <v>116</v>
      </c>
      <c r="I9027" t="s">
        <v>117</v>
      </c>
      <c r="J9027" s="1">
        <v>43429</v>
      </c>
      <c r="K9027" s="1">
        <v>43503</v>
      </c>
      <c r="L9027" t="s">
        <v>118</v>
      </c>
      <c r="N9027" t="s">
        <v>1849</v>
      </c>
    </row>
    <row r="9028" spans="1:14" x14ac:dyDescent="0.25">
      <c r="A9028" t="s">
        <v>3239</v>
      </c>
      <c r="B9028" t="s">
        <v>3240</v>
      </c>
      <c r="C9028" t="s">
        <v>657</v>
      </c>
      <c r="D9028" t="s">
        <v>21</v>
      </c>
      <c r="E9028">
        <v>98277</v>
      </c>
      <c r="F9028" t="s">
        <v>22</v>
      </c>
      <c r="G9028" t="s">
        <v>22</v>
      </c>
      <c r="H9028" t="s">
        <v>104</v>
      </c>
      <c r="I9028" t="s">
        <v>1720</v>
      </c>
      <c r="J9028" s="1">
        <v>43431</v>
      </c>
      <c r="K9028" s="1">
        <v>43503</v>
      </c>
      <c r="L9028" t="s">
        <v>118</v>
      </c>
      <c r="N9028" t="s">
        <v>1858</v>
      </c>
    </row>
    <row r="9029" spans="1:14" x14ac:dyDescent="0.25">
      <c r="A9029" t="s">
        <v>194</v>
      </c>
      <c r="B9029" t="s">
        <v>3076</v>
      </c>
      <c r="C9029" t="s">
        <v>115</v>
      </c>
      <c r="D9029" t="s">
        <v>21</v>
      </c>
      <c r="E9029">
        <v>98532</v>
      </c>
      <c r="F9029" t="s">
        <v>22</v>
      </c>
      <c r="G9029" t="s">
        <v>22</v>
      </c>
      <c r="H9029" t="s">
        <v>57</v>
      </c>
      <c r="I9029" t="s">
        <v>3759</v>
      </c>
      <c r="J9029" s="1">
        <v>43431</v>
      </c>
      <c r="K9029" s="1">
        <v>43503</v>
      </c>
      <c r="L9029" t="s">
        <v>118</v>
      </c>
      <c r="N9029" t="s">
        <v>1849</v>
      </c>
    </row>
    <row r="9030" spans="1:14" x14ac:dyDescent="0.25">
      <c r="A9030" t="s">
        <v>2455</v>
      </c>
      <c r="B9030" t="s">
        <v>1206</v>
      </c>
      <c r="C9030" t="s">
        <v>1207</v>
      </c>
      <c r="D9030" t="s">
        <v>21</v>
      </c>
      <c r="E9030">
        <v>98249</v>
      </c>
      <c r="F9030" t="s">
        <v>22</v>
      </c>
      <c r="G9030" t="s">
        <v>22</v>
      </c>
      <c r="H9030" t="s">
        <v>104</v>
      </c>
      <c r="I9030" t="s">
        <v>1720</v>
      </c>
      <c r="J9030" s="1">
        <v>43431</v>
      </c>
      <c r="K9030" s="1">
        <v>43503</v>
      </c>
      <c r="L9030" t="s">
        <v>118</v>
      </c>
      <c r="N9030" t="s">
        <v>1858</v>
      </c>
    </row>
    <row r="9031" spans="1:14" x14ac:dyDescent="0.25">
      <c r="A9031" t="s">
        <v>176</v>
      </c>
      <c r="B9031" t="s">
        <v>177</v>
      </c>
      <c r="C9031" t="s">
        <v>178</v>
      </c>
      <c r="D9031" t="s">
        <v>21</v>
      </c>
      <c r="E9031">
        <v>98944</v>
      </c>
      <c r="F9031" t="s">
        <v>22</v>
      </c>
      <c r="G9031" t="s">
        <v>22</v>
      </c>
      <c r="H9031" t="s">
        <v>57</v>
      </c>
      <c r="I9031" t="s">
        <v>58</v>
      </c>
      <c r="J9031" s="1">
        <v>43431</v>
      </c>
      <c r="K9031" s="1">
        <v>43503</v>
      </c>
      <c r="L9031" t="s">
        <v>118</v>
      </c>
      <c r="N9031" t="s">
        <v>1992</v>
      </c>
    </row>
    <row r="9032" spans="1:14" x14ac:dyDescent="0.25">
      <c r="A9032" t="s">
        <v>5217</v>
      </c>
      <c r="B9032" t="s">
        <v>5218</v>
      </c>
      <c r="C9032" t="s">
        <v>1387</v>
      </c>
      <c r="D9032" t="s">
        <v>21</v>
      </c>
      <c r="E9032">
        <v>98424</v>
      </c>
      <c r="F9032" t="s">
        <v>22</v>
      </c>
      <c r="G9032" t="s">
        <v>22</v>
      </c>
      <c r="H9032" t="s">
        <v>57</v>
      </c>
      <c r="I9032" t="s">
        <v>212</v>
      </c>
      <c r="J9032" s="1">
        <v>43396</v>
      </c>
      <c r="K9032" s="1">
        <v>43503</v>
      </c>
      <c r="L9032" t="s">
        <v>118</v>
      </c>
      <c r="N9032" t="s">
        <v>1849</v>
      </c>
    </row>
    <row r="9033" spans="1:14" x14ac:dyDescent="0.25">
      <c r="A9033" t="s">
        <v>556</v>
      </c>
      <c r="B9033" t="s">
        <v>3559</v>
      </c>
      <c r="C9033" t="s">
        <v>687</v>
      </c>
      <c r="D9033" t="s">
        <v>21</v>
      </c>
      <c r="E9033">
        <v>98382</v>
      </c>
      <c r="F9033" t="s">
        <v>22</v>
      </c>
      <c r="G9033" t="s">
        <v>22</v>
      </c>
      <c r="H9033" t="s">
        <v>104</v>
      </c>
      <c r="I9033" t="s">
        <v>148</v>
      </c>
      <c r="J9033" s="1">
        <v>43430</v>
      </c>
      <c r="K9033" s="1">
        <v>43503</v>
      </c>
      <c r="L9033" t="s">
        <v>118</v>
      </c>
      <c r="N9033" t="s">
        <v>1858</v>
      </c>
    </row>
    <row r="9034" spans="1:14" x14ac:dyDescent="0.25">
      <c r="A9034" t="s">
        <v>2052</v>
      </c>
      <c r="B9034" t="s">
        <v>2053</v>
      </c>
      <c r="C9034" t="s">
        <v>286</v>
      </c>
      <c r="D9034" t="s">
        <v>21</v>
      </c>
      <c r="E9034">
        <v>98506</v>
      </c>
      <c r="F9034" t="s">
        <v>22</v>
      </c>
      <c r="G9034" t="s">
        <v>22</v>
      </c>
      <c r="H9034" t="s">
        <v>116</v>
      </c>
      <c r="I9034" t="s">
        <v>117</v>
      </c>
      <c r="J9034" t="s">
        <v>59</v>
      </c>
      <c r="K9034" s="1">
        <v>43502</v>
      </c>
      <c r="L9034" t="s">
        <v>60</v>
      </c>
      <c r="M9034" t="str">
        <f>HYPERLINK("https://www.regulations.gov/docket?D=FDA-2019-H-0553")</f>
        <v>https://www.regulations.gov/docket?D=FDA-2019-H-0553</v>
      </c>
      <c r="N9034" t="s">
        <v>59</v>
      </c>
    </row>
    <row r="9035" spans="1:14" x14ac:dyDescent="0.25">
      <c r="A9035" t="s">
        <v>4026</v>
      </c>
      <c r="B9035" t="s">
        <v>4027</v>
      </c>
      <c r="C9035" t="s">
        <v>529</v>
      </c>
      <c r="D9035" t="s">
        <v>21</v>
      </c>
      <c r="E9035">
        <v>98033</v>
      </c>
      <c r="F9035" t="s">
        <v>22</v>
      </c>
      <c r="G9035" t="s">
        <v>22</v>
      </c>
      <c r="H9035" t="s">
        <v>57</v>
      </c>
      <c r="I9035" t="s">
        <v>203</v>
      </c>
      <c r="J9035" s="1">
        <v>43411</v>
      </c>
      <c r="K9035" s="1">
        <v>43496</v>
      </c>
      <c r="L9035" t="s">
        <v>118</v>
      </c>
      <c r="N9035" t="s">
        <v>1992</v>
      </c>
    </row>
    <row r="9036" spans="1:14" x14ac:dyDescent="0.25">
      <c r="A9036" t="s">
        <v>700</v>
      </c>
      <c r="B9036" t="s">
        <v>5354</v>
      </c>
      <c r="C9036" t="s">
        <v>261</v>
      </c>
      <c r="D9036" t="s">
        <v>21</v>
      </c>
      <c r="E9036">
        <v>99201</v>
      </c>
      <c r="F9036" t="s">
        <v>22</v>
      </c>
      <c r="G9036" t="s">
        <v>22</v>
      </c>
      <c r="H9036" t="s">
        <v>57</v>
      </c>
      <c r="I9036" t="s">
        <v>212</v>
      </c>
      <c r="J9036" s="1">
        <v>43424</v>
      </c>
      <c r="K9036" s="1">
        <v>43496</v>
      </c>
      <c r="L9036" t="s">
        <v>118</v>
      </c>
      <c r="N9036" t="s">
        <v>1992</v>
      </c>
    </row>
    <row r="9037" spans="1:14" x14ac:dyDescent="0.25">
      <c r="A9037" t="s">
        <v>3540</v>
      </c>
      <c r="B9037" t="s">
        <v>3541</v>
      </c>
      <c r="C9037" t="s">
        <v>236</v>
      </c>
      <c r="D9037" t="s">
        <v>21</v>
      </c>
      <c r="E9037">
        <v>98418</v>
      </c>
      <c r="F9037" t="s">
        <v>22</v>
      </c>
      <c r="G9037" t="s">
        <v>22</v>
      </c>
      <c r="H9037" t="s">
        <v>57</v>
      </c>
      <c r="I9037" t="s">
        <v>58</v>
      </c>
      <c r="J9037" s="1">
        <v>43415</v>
      </c>
      <c r="K9037" s="1">
        <v>43496</v>
      </c>
      <c r="L9037" t="s">
        <v>118</v>
      </c>
      <c r="N9037" t="s">
        <v>1849</v>
      </c>
    </row>
    <row r="9038" spans="1:14" x14ac:dyDescent="0.25">
      <c r="A9038" t="s">
        <v>140</v>
      </c>
      <c r="B9038" t="s">
        <v>141</v>
      </c>
      <c r="C9038" t="s">
        <v>142</v>
      </c>
      <c r="D9038" t="s">
        <v>21</v>
      </c>
      <c r="E9038">
        <v>98902</v>
      </c>
      <c r="F9038" t="s">
        <v>22</v>
      </c>
      <c r="G9038" t="s">
        <v>22</v>
      </c>
      <c r="H9038" t="s">
        <v>116</v>
      </c>
      <c r="I9038" t="s">
        <v>117</v>
      </c>
      <c r="J9038" s="1">
        <v>43420</v>
      </c>
      <c r="K9038" s="1">
        <v>43496</v>
      </c>
      <c r="L9038" t="s">
        <v>118</v>
      </c>
      <c r="N9038" t="s">
        <v>1849</v>
      </c>
    </row>
    <row r="9039" spans="1:14" x14ac:dyDescent="0.25">
      <c r="A9039" t="s">
        <v>2359</v>
      </c>
      <c r="B9039" t="s">
        <v>2360</v>
      </c>
      <c r="C9039" t="s">
        <v>2361</v>
      </c>
      <c r="D9039" t="s">
        <v>21</v>
      </c>
      <c r="E9039">
        <v>98582</v>
      </c>
      <c r="F9039" t="s">
        <v>22</v>
      </c>
      <c r="G9039" t="s">
        <v>22</v>
      </c>
      <c r="H9039" t="s">
        <v>116</v>
      </c>
      <c r="I9039" t="s">
        <v>117</v>
      </c>
      <c r="J9039" t="s">
        <v>59</v>
      </c>
      <c r="K9039" s="1">
        <v>43493</v>
      </c>
      <c r="L9039" t="s">
        <v>60</v>
      </c>
      <c r="M9039" t="str">
        <f>HYPERLINK("https://www.regulations.gov/docket?D=FDA-2019-H-0389")</f>
        <v>https://www.regulations.gov/docket?D=FDA-2019-H-0389</v>
      </c>
      <c r="N9039" t="s">
        <v>59</v>
      </c>
    </row>
    <row r="9040" spans="1:14" x14ac:dyDescent="0.25">
      <c r="A9040" t="s">
        <v>225</v>
      </c>
      <c r="B9040" t="s">
        <v>5640</v>
      </c>
      <c r="C9040" t="s">
        <v>227</v>
      </c>
      <c r="D9040" t="s">
        <v>21</v>
      </c>
      <c r="E9040">
        <v>98226</v>
      </c>
      <c r="F9040" t="s">
        <v>22</v>
      </c>
      <c r="G9040" t="s">
        <v>22</v>
      </c>
      <c r="H9040" t="s">
        <v>116</v>
      </c>
      <c r="I9040" t="s">
        <v>212</v>
      </c>
      <c r="J9040" s="1">
        <v>43419</v>
      </c>
      <c r="K9040" s="1">
        <v>43489</v>
      </c>
      <c r="L9040" t="s">
        <v>118</v>
      </c>
      <c r="N9040" t="s">
        <v>1849</v>
      </c>
    </row>
    <row r="9041" spans="1:14" x14ac:dyDescent="0.25">
      <c r="A9041" t="s">
        <v>352</v>
      </c>
      <c r="B9041" t="s">
        <v>528</v>
      </c>
      <c r="C9041" t="s">
        <v>529</v>
      </c>
      <c r="D9041" t="s">
        <v>21</v>
      </c>
      <c r="E9041">
        <v>98033</v>
      </c>
      <c r="F9041" t="s">
        <v>22</v>
      </c>
      <c r="G9041" t="s">
        <v>22</v>
      </c>
      <c r="H9041" t="s">
        <v>57</v>
      </c>
      <c r="I9041" t="s">
        <v>58</v>
      </c>
      <c r="J9041" s="1">
        <v>43420</v>
      </c>
      <c r="K9041" s="1">
        <v>43489</v>
      </c>
      <c r="L9041" t="s">
        <v>118</v>
      </c>
      <c r="N9041" t="s">
        <v>1849</v>
      </c>
    </row>
    <row r="9042" spans="1:14" x14ac:dyDescent="0.25">
      <c r="A9042" t="s">
        <v>264</v>
      </c>
      <c r="B9042" t="s">
        <v>5641</v>
      </c>
      <c r="C9042" t="s">
        <v>209</v>
      </c>
      <c r="D9042" t="s">
        <v>21</v>
      </c>
      <c r="E9042">
        <v>98032</v>
      </c>
      <c r="F9042" t="s">
        <v>22</v>
      </c>
      <c r="G9042" t="s">
        <v>22</v>
      </c>
      <c r="H9042" t="s">
        <v>57</v>
      </c>
      <c r="I9042" t="s">
        <v>58</v>
      </c>
      <c r="J9042" s="1">
        <v>43417</v>
      </c>
      <c r="K9042" s="1">
        <v>43489</v>
      </c>
      <c r="L9042" t="s">
        <v>118</v>
      </c>
      <c r="N9042" t="s">
        <v>1992</v>
      </c>
    </row>
    <row r="9043" spans="1:14" x14ac:dyDescent="0.25">
      <c r="A9043" t="s">
        <v>3639</v>
      </c>
      <c r="B9043" t="s">
        <v>3640</v>
      </c>
      <c r="C9043" t="s">
        <v>215</v>
      </c>
      <c r="D9043" t="s">
        <v>21</v>
      </c>
      <c r="E9043">
        <v>98003</v>
      </c>
      <c r="F9043" t="s">
        <v>22</v>
      </c>
      <c r="G9043" t="s">
        <v>22</v>
      </c>
      <c r="H9043" t="s">
        <v>116</v>
      </c>
      <c r="I9043" t="s">
        <v>117</v>
      </c>
      <c r="J9043" s="1">
        <v>43402</v>
      </c>
      <c r="K9043" s="1">
        <v>43489</v>
      </c>
      <c r="L9043" t="s">
        <v>118</v>
      </c>
      <c r="N9043" t="s">
        <v>1849</v>
      </c>
    </row>
    <row r="9044" spans="1:14" x14ac:dyDescent="0.25">
      <c r="A9044" t="s">
        <v>4525</v>
      </c>
      <c r="B9044" t="s">
        <v>4526</v>
      </c>
      <c r="C9044" t="s">
        <v>236</v>
      </c>
      <c r="D9044" t="s">
        <v>21</v>
      </c>
      <c r="E9044">
        <v>98444</v>
      </c>
      <c r="F9044" t="s">
        <v>22</v>
      </c>
      <c r="G9044" t="s">
        <v>22</v>
      </c>
      <c r="H9044" t="s">
        <v>104</v>
      </c>
      <c r="I9044" t="s">
        <v>212</v>
      </c>
      <c r="J9044" s="1">
        <v>43415</v>
      </c>
      <c r="K9044" s="1">
        <v>43489</v>
      </c>
      <c r="L9044" t="s">
        <v>118</v>
      </c>
      <c r="N9044" t="s">
        <v>1858</v>
      </c>
    </row>
    <row r="9045" spans="1:14" x14ac:dyDescent="0.25">
      <c r="A9045" t="s">
        <v>3605</v>
      </c>
      <c r="B9045" t="s">
        <v>3606</v>
      </c>
      <c r="C9045" t="s">
        <v>1498</v>
      </c>
      <c r="D9045" t="s">
        <v>21</v>
      </c>
      <c r="E9045">
        <v>98335</v>
      </c>
      <c r="F9045" t="s">
        <v>22</v>
      </c>
      <c r="G9045" t="s">
        <v>22</v>
      </c>
      <c r="H9045" t="s">
        <v>57</v>
      </c>
      <c r="I9045" t="s">
        <v>203</v>
      </c>
      <c r="J9045" t="s">
        <v>59</v>
      </c>
      <c r="K9045" s="1">
        <v>43487</v>
      </c>
      <c r="L9045" t="s">
        <v>60</v>
      </c>
      <c r="M9045" t="str">
        <f>HYPERLINK("https://www.regulations.gov/docket?D=FDA-2019-H-0278")</f>
        <v>https://www.regulations.gov/docket?D=FDA-2019-H-0278</v>
      </c>
      <c r="N9045" t="s">
        <v>59</v>
      </c>
    </row>
    <row r="9046" spans="1:14" x14ac:dyDescent="0.25">
      <c r="A9046" t="s">
        <v>3615</v>
      </c>
      <c r="B9046" t="s">
        <v>3616</v>
      </c>
      <c r="C9046" t="s">
        <v>20</v>
      </c>
      <c r="D9046" t="s">
        <v>21</v>
      </c>
      <c r="E9046">
        <v>98133</v>
      </c>
      <c r="F9046" t="s">
        <v>22</v>
      </c>
      <c r="G9046" t="s">
        <v>22</v>
      </c>
      <c r="H9046" t="s">
        <v>116</v>
      </c>
      <c r="I9046" t="s">
        <v>117</v>
      </c>
      <c r="J9046" s="1">
        <v>43411</v>
      </c>
      <c r="K9046" s="1">
        <v>43482</v>
      </c>
      <c r="L9046" t="s">
        <v>118</v>
      </c>
      <c r="N9046" t="s">
        <v>1849</v>
      </c>
    </row>
    <row r="9047" spans="1:14" x14ac:dyDescent="0.25">
      <c r="A9047" t="s">
        <v>5813</v>
      </c>
      <c r="B9047" t="s">
        <v>2850</v>
      </c>
      <c r="C9047" t="s">
        <v>41</v>
      </c>
      <c r="D9047" t="s">
        <v>21</v>
      </c>
      <c r="E9047">
        <v>98158</v>
      </c>
      <c r="F9047" t="s">
        <v>22</v>
      </c>
      <c r="G9047" t="s">
        <v>22</v>
      </c>
      <c r="H9047" t="s">
        <v>104</v>
      </c>
      <c r="I9047" t="s">
        <v>105</v>
      </c>
      <c r="J9047" s="1">
        <v>43414</v>
      </c>
      <c r="K9047" s="1">
        <v>43482</v>
      </c>
      <c r="L9047" t="s">
        <v>118</v>
      </c>
      <c r="N9047" t="s">
        <v>1858</v>
      </c>
    </row>
    <row r="9048" spans="1:14" x14ac:dyDescent="0.25">
      <c r="A9048" t="s">
        <v>3736</v>
      </c>
      <c r="B9048" t="s">
        <v>5814</v>
      </c>
      <c r="C9048" t="s">
        <v>377</v>
      </c>
      <c r="D9048" t="s">
        <v>21</v>
      </c>
      <c r="E9048">
        <v>98027</v>
      </c>
      <c r="F9048" t="s">
        <v>22</v>
      </c>
      <c r="G9048" t="s">
        <v>22</v>
      </c>
      <c r="H9048" t="s">
        <v>57</v>
      </c>
      <c r="I9048" t="s">
        <v>58</v>
      </c>
      <c r="J9048" s="1">
        <v>43413</v>
      </c>
      <c r="K9048" s="1">
        <v>43482</v>
      </c>
      <c r="L9048" t="s">
        <v>118</v>
      </c>
      <c r="N9048" t="s">
        <v>1992</v>
      </c>
    </row>
    <row r="9049" spans="1:14" x14ac:dyDescent="0.25">
      <c r="A9049" t="s">
        <v>3411</v>
      </c>
      <c r="B9049" t="s">
        <v>3412</v>
      </c>
      <c r="C9049" t="s">
        <v>236</v>
      </c>
      <c r="D9049" t="s">
        <v>21</v>
      </c>
      <c r="E9049">
        <v>98444</v>
      </c>
      <c r="F9049" t="s">
        <v>22</v>
      </c>
      <c r="G9049" t="s">
        <v>22</v>
      </c>
      <c r="H9049" t="s">
        <v>116</v>
      </c>
      <c r="I9049" t="s">
        <v>117</v>
      </c>
      <c r="J9049" s="1">
        <v>43415</v>
      </c>
      <c r="K9049" s="1">
        <v>43482</v>
      </c>
      <c r="L9049" t="s">
        <v>118</v>
      </c>
      <c r="N9049" t="s">
        <v>1992</v>
      </c>
    </row>
    <row r="9050" spans="1:14" x14ac:dyDescent="0.25">
      <c r="A9050" t="s">
        <v>415</v>
      </c>
      <c r="B9050" t="s">
        <v>416</v>
      </c>
      <c r="C9050" t="s">
        <v>20</v>
      </c>
      <c r="D9050" t="s">
        <v>21</v>
      </c>
      <c r="E9050">
        <v>98106</v>
      </c>
      <c r="F9050" t="s">
        <v>22</v>
      </c>
      <c r="G9050" t="s">
        <v>22</v>
      </c>
      <c r="H9050" t="s">
        <v>104</v>
      </c>
      <c r="I9050" t="s">
        <v>24</v>
      </c>
      <c r="J9050" t="s">
        <v>59</v>
      </c>
      <c r="K9050" s="1">
        <v>43482</v>
      </c>
      <c r="L9050" t="s">
        <v>60</v>
      </c>
      <c r="M9050" t="str">
        <f>HYPERLINK("https://www.regulations.gov/docket?D=FDA-2019-H-0263")</f>
        <v>https://www.regulations.gov/docket?D=FDA-2019-H-0263</v>
      </c>
      <c r="N9050" t="s">
        <v>59</v>
      </c>
    </row>
    <row r="9051" spans="1:14" x14ac:dyDescent="0.25">
      <c r="A9051" t="s">
        <v>1084</v>
      </c>
      <c r="B9051" t="s">
        <v>1085</v>
      </c>
      <c r="C9051" t="s">
        <v>286</v>
      </c>
      <c r="D9051" t="s">
        <v>21</v>
      </c>
      <c r="E9051">
        <v>98516</v>
      </c>
      <c r="F9051" t="s">
        <v>22</v>
      </c>
      <c r="G9051" t="s">
        <v>22</v>
      </c>
      <c r="H9051" t="s">
        <v>57</v>
      </c>
      <c r="I9051" t="s">
        <v>58</v>
      </c>
      <c r="J9051" s="1">
        <v>43412</v>
      </c>
      <c r="K9051" s="1">
        <v>43482</v>
      </c>
      <c r="L9051" t="s">
        <v>118</v>
      </c>
      <c r="N9051" t="s">
        <v>1849</v>
      </c>
    </row>
    <row r="9052" spans="1:14" x14ac:dyDescent="0.25">
      <c r="A9052" t="s">
        <v>194</v>
      </c>
      <c r="B9052" t="s">
        <v>5842</v>
      </c>
      <c r="C9052" t="s">
        <v>236</v>
      </c>
      <c r="D9052" t="s">
        <v>21</v>
      </c>
      <c r="E9052">
        <v>98409</v>
      </c>
      <c r="F9052" t="s">
        <v>22</v>
      </c>
      <c r="G9052" t="s">
        <v>22</v>
      </c>
      <c r="H9052" t="s">
        <v>57</v>
      </c>
      <c r="I9052" t="s">
        <v>620</v>
      </c>
      <c r="J9052" s="1">
        <v>43415</v>
      </c>
      <c r="K9052" s="1">
        <v>43482</v>
      </c>
      <c r="L9052" t="s">
        <v>118</v>
      </c>
      <c r="N9052" t="s">
        <v>1849</v>
      </c>
    </row>
    <row r="9053" spans="1:14" x14ac:dyDescent="0.25">
      <c r="A9053" t="s">
        <v>521</v>
      </c>
      <c r="B9053" t="s">
        <v>4033</v>
      </c>
      <c r="C9053" t="s">
        <v>454</v>
      </c>
      <c r="D9053" t="s">
        <v>21</v>
      </c>
      <c r="E9053">
        <v>98004</v>
      </c>
      <c r="F9053" t="s">
        <v>22</v>
      </c>
      <c r="G9053" t="s">
        <v>22</v>
      </c>
      <c r="H9053" t="s">
        <v>104</v>
      </c>
      <c r="I9053" t="s">
        <v>1720</v>
      </c>
      <c r="J9053" t="s">
        <v>59</v>
      </c>
      <c r="K9053" s="1">
        <v>43482</v>
      </c>
      <c r="L9053" t="s">
        <v>60</v>
      </c>
      <c r="M9053" t="str">
        <f>HYPERLINK("https://www.regulations.gov/docket?D=FDA-2019-H-0261")</f>
        <v>https://www.regulations.gov/docket?D=FDA-2019-H-0261</v>
      </c>
      <c r="N9053" t="s">
        <v>59</v>
      </c>
    </row>
    <row r="9054" spans="1:14" x14ac:dyDescent="0.25">
      <c r="A9054" t="s">
        <v>3546</v>
      </c>
      <c r="B9054" t="s">
        <v>3547</v>
      </c>
      <c r="C9054" t="s">
        <v>236</v>
      </c>
      <c r="D9054" t="s">
        <v>21</v>
      </c>
      <c r="E9054">
        <v>98418</v>
      </c>
      <c r="F9054" t="s">
        <v>22</v>
      </c>
      <c r="G9054" t="s">
        <v>22</v>
      </c>
      <c r="H9054" t="s">
        <v>104</v>
      </c>
      <c r="I9054" t="s">
        <v>105</v>
      </c>
      <c r="J9054" s="1">
        <v>43415</v>
      </c>
      <c r="K9054" s="1">
        <v>43482</v>
      </c>
      <c r="L9054" t="s">
        <v>118</v>
      </c>
      <c r="N9054" t="s">
        <v>1854</v>
      </c>
    </row>
    <row r="9055" spans="1:14" x14ac:dyDescent="0.25">
      <c r="A9055" t="s">
        <v>3856</v>
      </c>
      <c r="B9055" t="s">
        <v>3857</v>
      </c>
      <c r="C9055" t="s">
        <v>1998</v>
      </c>
      <c r="D9055" t="s">
        <v>21</v>
      </c>
      <c r="E9055">
        <v>98813</v>
      </c>
      <c r="F9055" t="s">
        <v>22</v>
      </c>
      <c r="G9055" t="s">
        <v>22</v>
      </c>
      <c r="H9055" t="s">
        <v>104</v>
      </c>
      <c r="I9055" t="s">
        <v>105</v>
      </c>
      <c r="J9055" t="s">
        <v>59</v>
      </c>
      <c r="K9055" s="1">
        <v>43482</v>
      </c>
      <c r="L9055" t="s">
        <v>60</v>
      </c>
      <c r="M9055" t="str">
        <f>HYPERLINK("https://www.regulations.gov/docket?D=FDA-2019-H-0252")</f>
        <v>https://www.regulations.gov/docket?D=FDA-2019-H-0252</v>
      </c>
      <c r="N9055" t="s">
        <v>59</v>
      </c>
    </row>
    <row r="9056" spans="1:14" x14ac:dyDescent="0.25">
      <c r="A9056" t="s">
        <v>1063</v>
      </c>
      <c r="B9056" t="s">
        <v>1064</v>
      </c>
      <c r="C9056" t="s">
        <v>470</v>
      </c>
      <c r="D9056" t="s">
        <v>21</v>
      </c>
      <c r="E9056">
        <v>98168</v>
      </c>
      <c r="F9056" t="s">
        <v>22</v>
      </c>
      <c r="G9056" t="s">
        <v>22</v>
      </c>
      <c r="H9056" t="s">
        <v>104</v>
      </c>
      <c r="I9056" t="s">
        <v>148</v>
      </c>
      <c r="J9056" t="s">
        <v>59</v>
      </c>
      <c r="K9056" s="1">
        <v>43479</v>
      </c>
      <c r="L9056" t="s">
        <v>60</v>
      </c>
      <c r="M9056" t="str">
        <f>HYPERLINK("https://www.regulations.gov/docket?D=FDA-2019-H-0182")</f>
        <v>https://www.regulations.gov/docket?D=FDA-2019-H-0182</v>
      </c>
      <c r="N9056" t="s">
        <v>59</v>
      </c>
    </row>
    <row r="9057" spans="1:14" x14ac:dyDescent="0.25">
      <c r="A9057" t="s">
        <v>3555</v>
      </c>
      <c r="B9057" t="s">
        <v>3556</v>
      </c>
      <c r="C9057" t="s">
        <v>1542</v>
      </c>
      <c r="D9057" t="s">
        <v>21</v>
      </c>
      <c r="E9057">
        <v>98362</v>
      </c>
      <c r="F9057" t="s">
        <v>22</v>
      </c>
      <c r="G9057" t="s">
        <v>22</v>
      </c>
      <c r="H9057" t="s">
        <v>116</v>
      </c>
      <c r="I9057" t="s">
        <v>117</v>
      </c>
      <c r="J9057" t="s">
        <v>59</v>
      </c>
      <c r="K9057" s="1">
        <v>43479</v>
      </c>
      <c r="L9057" t="s">
        <v>60</v>
      </c>
      <c r="M9057" t="str">
        <f>HYPERLINK("https://www.regulations.gov/docket?D=FDA-2019-H-0180")</f>
        <v>https://www.regulations.gov/docket?D=FDA-2019-H-0180</v>
      </c>
      <c r="N9057" t="s">
        <v>59</v>
      </c>
    </row>
    <row r="9058" spans="1:14" x14ac:dyDescent="0.25">
      <c r="A9058" t="s">
        <v>763</v>
      </c>
      <c r="B9058" t="s">
        <v>764</v>
      </c>
      <c r="C9058" t="s">
        <v>765</v>
      </c>
      <c r="D9058" t="s">
        <v>21</v>
      </c>
      <c r="E9058">
        <v>99163</v>
      </c>
      <c r="F9058" t="s">
        <v>22</v>
      </c>
      <c r="G9058" t="s">
        <v>22</v>
      </c>
      <c r="H9058" t="s">
        <v>104</v>
      </c>
      <c r="I9058" t="s">
        <v>105</v>
      </c>
      <c r="J9058" t="s">
        <v>59</v>
      </c>
      <c r="K9058" s="1">
        <v>43476</v>
      </c>
      <c r="L9058" t="s">
        <v>60</v>
      </c>
      <c r="M9058" t="str">
        <f>HYPERLINK("https://www.regulations.gov/docket?D=FDA-2019-H-0167")</f>
        <v>https://www.regulations.gov/docket?D=FDA-2019-H-0167</v>
      </c>
      <c r="N9058" t="s">
        <v>59</v>
      </c>
    </row>
    <row r="9059" spans="1:14" x14ac:dyDescent="0.25">
      <c r="A9059" t="s">
        <v>768</v>
      </c>
      <c r="B9059" t="s">
        <v>769</v>
      </c>
      <c r="C9059" t="s">
        <v>770</v>
      </c>
      <c r="D9059" t="s">
        <v>21</v>
      </c>
      <c r="E9059">
        <v>99111</v>
      </c>
      <c r="F9059" t="s">
        <v>22</v>
      </c>
      <c r="G9059" t="s">
        <v>22</v>
      </c>
      <c r="H9059" t="s">
        <v>104</v>
      </c>
      <c r="I9059" t="s">
        <v>105</v>
      </c>
      <c r="J9059" t="s">
        <v>59</v>
      </c>
      <c r="K9059" s="1">
        <v>43476</v>
      </c>
      <c r="L9059" t="s">
        <v>60</v>
      </c>
      <c r="M9059" t="str">
        <f>HYPERLINK("https://www.regulations.gov/docket?D=FDA-2019-H-0151")</f>
        <v>https://www.regulations.gov/docket?D=FDA-2019-H-0151</v>
      </c>
      <c r="N9059" t="s">
        <v>59</v>
      </c>
    </row>
    <row r="9060" spans="1:14" x14ac:dyDescent="0.25">
      <c r="A9060" t="s">
        <v>783</v>
      </c>
      <c r="B9060" t="s">
        <v>784</v>
      </c>
      <c r="C9060" t="s">
        <v>765</v>
      </c>
      <c r="D9060" t="s">
        <v>21</v>
      </c>
      <c r="E9060">
        <v>99163</v>
      </c>
      <c r="F9060" t="s">
        <v>22</v>
      </c>
      <c r="G9060" t="s">
        <v>22</v>
      </c>
      <c r="H9060" t="s">
        <v>116</v>
      </c>
      <c r="I9060" t="s">
        <v>117</v>
      </c>
      <c r="J9060" t="s">
        <v>59</v>
      </c>
      <c r="K9060" s="1">
        <v>43476</v>
      </c>
      <c r="L9060" t="s">
        <v>60</v>
      </c>
      <c r="M9060" t="str">
        <f>HYPERLINK("https://www.regulations.gov/docket?D=FDA-2019-H-0155")</f>
        <v>https://www.regulations.gov/docket?D=FDA-2019-H-0155</v>
      </c>
      <c r="N9060" t="s">
        <v>59</v>
      </c>
    </row>
    <row r="9061" spans="1:14" x14ac:dyDescent="0.25">
      <c r="A9061" t="s">
        <v>4008</v>
      </c>
      <c r="B9061" t="s">
        <v>4009</v>
      </c>
      <c r="C9061" t="s">
        <v>4010</v>
      </c>
      <c r="D9061" t="s">
        <v>21</v>
      </c>
      <c r="E9061">
        <v>98358</v>
      </c>
      <c r="F9061" t="s">
        <v>22</v>
      </c>
      <c r="G9061" t="s">
        <v>22</v>
      </c>
      <c r="H9061" t="s">
        <v>104</v>
      </c>
      <c r="I9061" t="s">
        <v>105</v>
      </c>
      <c r="J9061" t="s">
        <v>59</v>
      </c>
      <c r="K9061" s="1">
        <v>43476</v>
      </c>
      <c r="L9061" t="s">
        <v>60</v>
      </c>
      <c r="M9061" t="str">
        <f>HYPERLINK("https://www.regulations.gov/docket?D=FDA-2019-H-0156")</f>
        <v>https://www.regulations.gov/docket?D=FDA-2019-H-0156</v>
      </c>
      <c r="N9061" t="s">
        <v>59</v>
      </c>
    </row>
    <row r="9062" spans="1:14" x14ac:dyDescent="0.25">
      <c r="A9062" t="s">
        <v>3570</v>
      </c>
      <c r="B9062" t="s">
        <v>3571</v>
      </c>
      <c r="C9062" t="s">
        <v>3572</v>
      </c>
      <c r="D9062" t="s">
        <v>21</v>
      </c>
      <c r="E9062">
        <v>98247</v>
      </c>
      <c r="F9062" t="s">
        <v>22</v>
      </c>
      <c r="G9062" t="s">
        <v>22</v>
      </c>
      <c r="H9062" t="s">
        <v>104</v>
      </c>
      <c r="I9062" t="s">
        <v>1720</v>
      </c>
      <c r="J9062" t="s">
        <v>59</v>
      </c>
      <c r="K9062" s="1">
        <v>43476</v>
      </c>
      <c r="L9062" t="s">
        <v>60</v>
      </c>
      <c r="M9062" t="str">
        <f>HYPERLINK("https://www.regulations.gov/docket?D=FDA-2019-H-0168")</f>
        <v>https://www.regulations.gov/docket?D=FDA-2019-H-0168</v>
      </c>
      <c r="N9062" t="s">
        <v>59</v>
      </c>
    </row>
    <row r="9063" spans="1:14" x14ac:dyDescent="0.25">
      <c r="A9063" t="s">
        <v>556</v>
      </c>
      <c r="B9063" t="s">
        <v>4369</v>
      </c>
      <c r="C9063" t="s">
        <v>1691</v>
      </c>
      <c r="D9063" t="s">
        <v>21</v>
      </c>
      <c r="E9063">
        <v>98368</v>
      </c>
      <c r="F9063" t="s">
        <v>22</v>
      </c>
      <c r="G9063" t="s">
        <v>22</v>
      </c>
      <c r="H9063" t="s">
        <v>116</v>
      </c>
      <c r="I9063" t="s">
        <v>117</v>
      </c>
      <c r="J9063" t="s">
        <v>59</v>
      </c>
      <c r="K9063" s="1">
        <v>43476</v>
      </c>
      <c r="L9063" t="s">
        <v>60</v>
      </c>
      <c r="M9063" t="str">
        <f>HYPERLINK("https://www.regulations.gov/docket?D=FDA-2019-H-0150")</f>
        <v>https://www.regulations.gov/docket?D=FDA-2019-H-0150</v>
      </c>
      <c r="N9063" t="s">
        <v>59</v>
      </c>
    </row>
    <row r="9064" spans="1:14" x14ac:dyDescent="0.25">
      <c r="A9064" t="s">
        <v>32</v>
      </c>
      <c r="B9064" t="s">
        <v>5967</v>
      </c>
      <c r="C9064" t="s">
        <v>34</v>
      </c>
      <c r="D9064" t="s">
        <v>21</v>
      </c>
      <c r="E9064">
        <v>98686</v>
      </c>
      <c r="F9064" t="s">
        <v>22</v>
      </c>
      <c r="G9064" t="s">
        <v>22</v>
      </c>
      <c r="H9064" t="s">
        <v>116</v>
      </c>
      <c r="I9064" t="s">
        <v>117</v>
      </c>
      <c r="J9064" s="1">
        <v>43401</v>
      </c>
      <c r="K9064" s="1">
        <v>43475</v>
      </c>
      <c r="L9064" t="s">
        <v>118</v>
      </c>
      <c r="N9064" t="s">
        <v>1849</v>
      </c>
    </row>
    <row r="9065" spans="1:14" x14ac:dyDescent="0.25">
      <c r="A9065" t="s">
        <v>352</v>
      </c>
      <c r="B9065" t="s">
        <v>2397</v>
      </c>
      <c r="C9065" t="s">
        <v>1691</v>
      </c>
      <c r="D9065" t="s">
        <v>21</v>
      </c>
      <c r="E9065">
        <v>98368</v>
      </c>
      <c r="F9065" t="s">
        <v>22</v>
      </c>
      <c r="G9065" t="s">
        <v>22</v>
      </c>
      <c r="H9065" t="s">
        <v>57</v>
      </c>
      <c r="I9065" t="s">
        <v>203</v>
      </c>
      <c r="J9065" s="1">
        <v>43409</v>
      </c>
      <c r="K9065" s="1">
        <v>43475</v>
      </c>
      <c r="L9065" t="s">
        <v>118</v>
      </c>
      <c r="N9065" t="s">
        <v>1849</v>
      </c>
    </row>
    <row r="9066" spans="1:14" x14ac:dyDescent="0.25">
      <c r="A9066" t="s">
        <v>3742</v>
      </c>
      <c r="B9066" t="s">
        <v>3743</v>
      </c>
      <c r="C9066" t="s">
        <v>3744</v>
      </c>
      <c r="D9066" t="s">
        <v>21</v>
      </c>
      <c r="E9066">
        <v>98601</v>
      </c>
      <c r="F9066" t="s">
        <v>22</v>
      </c>
      <c r="G9066" t="s">
        <v>22</v>
      </c>
      <c r="H9066" t="s">
        <v>116</v>
      </c>
      <c r="I9066" t="s">
        <v>117</v>
      </c>
      <c r="J9066" s="1">
        <v>43411</v>
      </c>
      <c r="K9066" s="1">
        <v>43475</v>
      </c>
      <c r="L9066" t="s">
        <v>118</v>
      </c>
      <c r="N9066" t="s">
        <v>1849</v>
      </c>
    </row>
    <row r="9067" spans="1:14" x14ac:dyDescent="0.25">
      <c r="A9067" t="s">
        <v>785</v>
      </c>
      <c r="B9067" t="s">
        <v>5980</v>
      </c>
      <c r="C9067" t="s">
        <v>787</v>
      </c>
      <c r="D9067" t="s">
        <v>21</v>
      </c>
      <c r="E9067">
        <v>99158</v>
      </c>
      <c r="F9067" t="s">
        <v>22</v>
      </c>
      <c r="G9067" t="s">
        <v>22</v>
      </c>
      <c r="H9067" t="s">
        <v>104</v>
      </c>
      <c r="I9067" t="s">
        <v>105</v>
      </c>
      <c r="J9067" s="1">
        <v>43409</v>
      </c>
      <c r="K9067" s="1">
        <v>43475</v>
      </c>
      <c r="L9067" t="s">
        <v>118</v>
      </c>
      <c r="N9067" t="s">
        <v>1858</v>
      </c>
    </row>
    <row r="9068" spans="1:14" x14ac:dyDescent="0.25">
      <c r="A9068" t="s">
        <v>1689</v>
      </c>
      <c r="B9068" t="s">
        <v>1690</v>
      </c>
      <c r="C9068" t="s">
        <v>1691</v>
      </c>
      <c r="D9068" t="s">
        <v>21</v>
      </c>
      <c r="E9068">
        <v>98368</v>
      </c>
      <c r="F9068" t="s">
        <v>22</v>
      </c>
      <c r="G9068" t="s">
        <v>22</v>
      </c>
      <c r="H9068" t="s">
        <v>104</v>
      </c>
      <c r="I9068" t="s">
        <v>148</v>
      </c>
      <c r="J9068" s="1">
        <v>43409</v>
      </c>
      <c r="K9068" s="1">
        <v>43475</v>
      </c>
      <c r="L9068" t="s">
        <v>118</v>
      </c>
      <c r="N9068" t="s">
        <v>1858</v>
      </c>
    </row>
    <row r="9069" spans="1:14" x14ac:dyDescent="0.25">
      <c r="A9069" t="s">
        <v>788</v>
      </c>
      <c r="B9069" t="s">
        <v>789</v>
      </c>
      <c r="C9069" t="s">
        <v>790</v>
      </c>
      <c r="D9069" t="s">
        <v>21</v>
      </c>
      <c r="E9069">
        <v>99033</v>
      </c>
      <c r="F9069" t="s">
        <v>22</v>
      </c>
      <c r="G9069" t="s">
        <v>22</v>
      </c>
      <c r="H9069" t="s">
        <v>104</v>
      </c>
      <c r="I9069" t="s">
        <v>105</v>
      </c>
      <c r="J9069" s="1">
        <v>43408</v>
      </c>
      <c r="K9069" s="1">
        <v>43475</v>
      </c>
      <c r="L9069" t="s">
        <v>118</v>
      </c>
      <c r="N9069" t="s">
        <v>1858</v>
      </c>
    </row>
    <row r="9070" spans="1:14" x14ac:dyDescent="0.25">
      <c r="A9070" t="s">
        <v>5983</v>
      </c>
      <c r="B9070" t="s">
        <v>5984</v>
      </c>
      <c r="C9070" t="s">
        <v>151</v>
      </c>
      <c r="D9070" t="s">
        <v>21</v>
      </c>
      <c r="E9070">
        <v>98499</v>
      </c>
      <c r="F9070" t="s">
        <v>22</v>
      </c>
      <c r="G9070" t="s">
        <v>22</v>
      </c>
      <c r="H9070" t="s">
        <v>57</v>
      </c>
      <c r="I9070" t="s">
        <v>212</v>
      </c>
      <c r="J9070" s="1">
        <v>43397</v>
      </c>
      <c r="K9070" s="1">
        <v>43475</v>
      </c>
      <c r="L9070" t="s">
        <v>118</v>
      </c>
      <c r="N9070" t="s">
        <v>1992</v>
      </c>
    </row>
    <row r="9071" spans="1:14" x14ac:dyDescent="0.25">
      <c r="A9071" t="s">
        <v>1324</v>
      </c>
      <c r="B9071" t="s">
        <v>1325</v>
      </c>
      <c r="C9071" t="s">
        <v>261</v>
      </c>
      <c r="D9071" t="s">
        <v>21</v>
      </c>
      <c r="E9071">
        <v>99201</v>
      </c>
      <c r="F9071" t="s">
        <v>22</v>
      </c>
      <c r="G9071" t="s">
        <v>22</v>
      </c>
      <c r="H9071" t="s">
        <v>57</v>
      </c>
      <c r="I9071" t="s">
        <v>203</v>
      </c>
      <c r="J9071" t="s">
        <v>59</v>
      </c>
      <c r="K9071" s="1">
        <v>43472</v>
      </c>
      <c r="L9071" t="s">
        <v>60</v>
      </c>
      <c r="M9071" t="str">
        <f>HYPERLINK("https://www.regulations.gov/docket?D=FDA-2019-H-0055")</f>
        <v>https://www.regulations.gov/docket?D=FDA-2019-H-0055</v>
      </c>
      <c r="N9071" t="s">
        <v>59</v>
      </c>
    </row>
    <row r="9072" spans="1:14" x14ac:dyDescent="0.25">
      <c r="A9072" t="s">
        <v>1326</v>
      </c>
      <c r="B9072" t="s">
        <v>1327</v>
      </c>
      <c r="C9072" t="s">
        <v>1328</v>
      </c>
      <c r="D9072" t="s">
        <v>21</v>
      </c>
      <c r="E9072">
        <v>99004</v>
      </c>
      <c r="F9072" t="s">
        <v>22</v>
      </c>
      <c r="G9072" t="s">
        <v>22</v>
      </c>
      <c r="H9072" t="s">
        <v>57</v>
      </c>
      <c r="I9072" t="s">
        <v>203</v>
      </c>
      <c r="J9072" t="s">
        <v>59</v>
      </c>
      <c r="K9072" s="1">
        <v>43472</v>
      </c>
      <c r="L9072" t="s">
        <v>60</v>
      </c>
      <c r="M9072" t="str">
        <f>HYPERLINK("https://www.regulations.gov/docket?D=FDA-2019-H-0053")</f>
        <v>https://www.regulations.gov/docket?D=FDA-2019-H-0053</v>
      </c>
      <c r="N9072" t="s">
        <v>59</v>
      </c>
    </row>
    <row r="9073" spans="1:14" x14ac:dyDescent="0.25">
      <c r="A9073" t="s">
        <v>3130</v>
      </c>
      <c r="B9073" t="s">
        <v>3631</v>
      </c>
      <c r="C9073" t="s">
        <v>209</v>
      </c>
      <c r="D9073" t="s">
        <v>21</v>
      </c>
      <c r="E9073">
        <v>98032</v>
      </c>
      <c r="F9073" t="s">
        <v>22</v>
      </c>
      <c r="G9073" t="s">
        <v>22</v>
      </c>
      <c r="H9073" t="s">
        <v>116</v>
      </c>
      <c r="I9073" t="s">
        <v>117</v>
      </c>
      <c r="J9073" t="s">
        <v>59</v>
      </c>
      <c r="K9073" s="1">
        <v>43469</v>
      </c>
      <c r="L9073" t="s">
        <v>60</v>
      </c>
      <c r="M9073" t="str">
        <f>HYPERLINK("https://www.regulations.gov/docket?D=FDA-2019-H-0047")</f>
        <v>https://www.regulations.gov/docket?D=FDA-2019-H-0047</v>
      </c>
      <c r="N9073" t="s">
        <v>59</v>
      </c>
    </row>
    <row r="9074" spans="1:14" x14ac:dyDescent="0.25">
      <c r="A9074" t="s">
        <v>4446</v>
      </c>
      <c r="B9074" t="s">
        <v>4447</v>
      </c>
      <c r="C9074" t="s">
        <v>266</v>
      </c>
      <c r="D9074" t="s">
        <v>21</v>
      </c>
      <c r="E9074">
        <v>98001</v>
      </c>
      <c r="F9074" t="s">
        <v>22</v>
      </c>
      <c r="G9074" t="s">
        <v>22</v>
      </c>
      <c r="H9074" t="s">
        <v>116</v>
      </c>
      <c r="I9074" t="s">
        <v>117</v>
      </c>
      <c r="J9074" t="s">
        <v>59</v>
      </c>
      <c r="K9074" s="1">
        <v>43469</v>
      </c>
      <c r="L9074" t="s">
        <v>60</v>
      </c>
      <c r="M9074" t="str">
        <f>HYPERLINK("https://www.regulations.gov/docket?D=FDA-2019-H-0029")</f>
        <v>https://www.regulations.gov/docket?D=FDA-2019-H-0029</v>
      </c>
      <c r="N9074" t="s">
        <v>59</v>
      </c>
    </row>
    <row r="9075" spans="1:14" x14ac:dyDescent="0.25">
      <c r="A9075" t="s">
        <v>3560</v>
      </c>
      <c r="B9075" t="s">
        <v>3561</v>
      </c>
      <c r="C9075" t="s">
        <v>227</v>
      </c>
      <c r="D9075" t="s">
        <v>21</v>
      </c>
      <c r="E9075">
        <v>98229</v>
      </c>
      <c r="F9075" t="s">
        <v>22</v>
      </c>
      <c r="G9075" t="s">
        <v>22</v>
      </c>
      <c r="H9075" t="s">
        <v>104</v>
      </c>
      <c r="I9075" t="s">
        <v>148</v>
      </c>
      <c r="J9075" s="1">
        <v>43386</v>
      </c>
      <c r="K9075" s="1">
        <v>43468</v>
      </c>
      <c r="L9075" t="s">
        <v>118</v>
      </c>
      <c r="N9075" t="s">
        <v>1858</v>
      </c>
    </row>
    <row r="9076" spans="1:14" x14ac:dyDescent="0.25">
      <c r="A9076" t="s">
        <v>571</v>
      </c>
      <c r="B9076" t="s">
        <v>6156</v>
      </c>
      <c r="C9076" t="s">
        <v>573</v>
      </c>
      <c r="D9076" t="s">
        <v>21</v>
      </c>
      <c r="E9076">
        <v>98579</v>
      </c>
      <c r="F9076" t="s">
        <v>22</v>
      </c>
      <c r="G9076" t="s">
        <v>22</v>
      </c>
      <c r="H9076" t="s">
        <v>104</v>
      </c>
      <c r="I9076" t="s">
        <v>105</v>
      </c>
      <c r="J9076" s="1">
        <v>43403</v>
      </c>
      <c r="K9076" s="1">
        <v>43468</v>
      </c>
      <c r="L9076" t="s">
        <v>118</v>
      </c>
      <c r="N9076" t="s">
        <v>1858</v>
      </c>
    </row>
    <row r="9077" spans="1:14" x14ac:dyDescent="0.25">
      <c r="A9077" t="s">
        <v>4646</v>
      </c>
      <c r="B9077" t="s">
        <v>6157</v>
      </c>
      <c r="C9077" t="s">
        <v>236</v>
      </c>
      <c r="D9077" t="s">
        <v>21</v>
      </c>
      <c r="E9077">
        <v>98418</v>
      </c>
      <c r="F9077" t="s">
        <v>22</v>
      </c>
      <c r="G9077" t="s">
        <v>22</v>
      </c>
      <c r="H9077" t="s">
        <v>104</v>
      </c>
      <c r="I9077" t="s">
        <v>148</v>
      </c>
      <c r="J9077" s="1">
        <v>43395</v>
      </c>
      <c r="K9077" s="1">
        <v>43468</v>
      </c>
      <c r="L9077" t="s">
        <v>118</v>
      </c>
      <c r="N9077" t="s">
        <v>1858</v>
      </c>
    </row>
    <row r="9078" spans="1:14" x14ac:dyDescent="0.25">
      <c r="A9078" t="s">
        <v>219</v>
      </c>
      <c r="B9078" t="s">
        <v>6158</v>
      </c>
      <c r="C9078" t="s">
        <v>221</v>
      </c>
      <c r="D9078" t="s">
        <v>21</v>
      </c>
      <c r="E9078">
        <v>98607</v>
      </c>
      <c r="F9078" t="s">
        <v>22</v>
      </c>
      <c r="G9078" t="s">
        <v>22</v>
      </c>
      <c r="H9078" t="s">
        <v>116</v>
      </c>
      <c r="I9078" t="s">
        <v>212</v>
      </c>
      <c r="J9078" s="1">
        <v>43394</v>
      </c>
      <c r="K9078" s="1">
        <v>43468</v>
      </c>
      <c r="L9078" t="s">
        <v>118</v>
      </c>
      <c r="N9078" t="s">
        <v>1849</v>
      </c>
    </row>
    <row r="9079" spans="1:14" x14ac:dyDescent="0.25">
      <c r="A9079" t="s">
        <v>6164</v>
      </c>
      <c r="B9079" t="s">
        <v>6165</v>
      </c>
      <c r="C9079" t="s">
        <v>1498</v>
      </c>
      <c r="D9079" t="s">
        <v>21</v>
      </c>
      <c r="E9079">
        <v>98329</v>
      </c>
      <c r="F9079" t="s">
        <v>22</v>
      </c>
      <c r="G9079" t="s">
        <v>22</v>
      </c>
      <c r="H9079" t="s">
        <v>104</v>
      </c>
      <c r="I9079" t="s">
        <v>148</v>
      </c>
      <c r="J9079" s="1">
        <v>43402</v>
      </c>
      <c r="K9079" s="1">
        <v>43468</v>
      </c>
      <c r="L9079" t="s">
        <v>118</v>
      </c>
      <c r="N9079" t="s">
        <v>1858</v>
      </c>
    </row>
    <row r="9080" spans="1:14" x14ac:dyDescent="0.25">
      <c r="A9080" t="s">
        <v>2035</v>
      </c>
      <c r="B9080" t="s">
        <v>2036</v>
      </c>
      <c r="C9080" t="s">
        <v>142</v>
      </c>
      <c r="D9080" t="s">
        <v>21</v>
      </c>
      <c r="E9080">
        <v>98902</v>
      </c>
      <c r="F9080" t="s">
        <v>22</v>
      </c>
      <c r="G9080" t="s">
        <v>22</v>
      </c>
      <c r="H9080" t="s">
        <v>104</v>
      </c>
      <c r="I9080" t="s">
        <v>105</v>
      </c>
      <c r="J9080" s="1">
        <v>43404</v>
      </c>
      <c r="K9080" s="1">
        <v>43468</v>
      </c>
      <c r="L9080" t="s">
        <v>118</v>
      </c>
      <c r="N9080" t="s">
        <v>1858</v>
      </c>
    </row>
    <row r="9081" spans="1:14" x14ac:dyDescent="0.25">
      <c r="A9081" t="s">
        <v>3822</v>
      </c>
      <c r="B9081" t="s">
        <v>3823</v>
      </c>
      <c r="C9081" t="s">
        <v>1688</v>
      </c>
      <c r="D9081" t="s">
        <v>21</v>
      </c>
      <c r="E9081">
        <v>98198</v>
      </c>
      <c r="F9081" t="s">
        <v>22</v>
      </c>
      <c r="G9081" t="s">
        <v>22</v>
      </c>
      <c r="H9081" t="s">
        <v>104</v>
      </c>
      <c r="I9081" t="s">
        <v>105</v>
      </c>
      <c r="J9081" t="s">
        <v>59</v>
      </c>
      <c r="K9081" s="1">
        <v>43468</v>
      </c>
      <c r="L9081" t="s">
        <v>60</v>
      </c>
      <c r="M9081" t="str">
        <f>HYPERLINK("https://www.regulations.gov/docket?D=FDA-2019-H-0022")</f>
        <v>https://www.regulations.gov/docket?D=FDA-2019-H-0022</v>
      </c>
      <c r="N9081" t="s">
        <v>59</v>
      </c>
    </row>
    <row r="9082" spans="1:14" x14ac:dyDescent="0.25">
      <c r="A9082" t="s">
        <v>1169</v>
      </c>
      <c r="B9082" t="s">
        <v>1170</v>
      </c>
      <c r="C9082" t="s">
        <v>172</v>
      </c>
      <c r="D9082" t="s">
        <v>21</v>
      </c>
      <c r="E9082">
        <v>98953</v>
      </c>
      <c r="F9082" t="s">
        <v>22</v>
      </c>
      <c r="G9082" t="s">
        <v>22</v>
      </c>
      <c r="H9082" t="s">
        <v>116</v>
      </c>
      <c r="I9082" t="s">
        <v>117</v>
      </c>
      <c r="J9082" t="s">
        <v>59</v>
      </c>
      <c r="K9082" s="1">
        <v>43465</v>
      </c>
      <c r="L9082" t="s">
        <v>60</v>
      </c>
      <c r="M9082" t="str">
        <f>HYPERLINK("https://www.regulations.gov/docket?D=FDA-2018-H-4895")</f>
        <v>https://www.regulations.gov/docket?D=FDA-2018-H-4895</v>
      </c>
      <c r="N9082" t="s">
        <v>59</v>
      </c>
    </row>
    <row r="9083" spans="1:14" x14ac:dyDescent="0.25">
      <c r="A9083" t="s">
        <v>3299</v>
      </c>
      <c r="B9083" t="s">
        <v>3300</v>
      </c>
      <c r="C9083" t="s">
        <v>519</v>
      </c>
      <c r="D9083" t="s">
        <v>21</v>
      </c>
      <c r="E9083">
        <v>98671</v>
      </c>
      <c r="F9083" t="s">
        <v>22</v>
      </c>
      <c r="G9083" t="s">
        <v>22</v>
      </c>
      <c r="H9083" t="s">
        <v>57</v>
      </c>
      <c r="I9083" t="s">
        <v>58</v>
      </c>
      <c r="J9083" s="1">
        <v>43401</v>
      </c>
      <c r="K9083" s="1">
        <v>43461</v>
      </c>
      <c r="L9083" t="s">
        <v>118</v>
      </c>
      <c r="N9083" t="s">
        <v>1849</v>
      </c>
    </row>
    <row r="9084" spans="1:14" x14ac:dyDescent="0.25">
      <c r="A9084" t="s">
        <v>63</v>
      </c>
      <c r="B9084" t="s">
        <v>6389</v>
      </c>
      <c r="C9084" t="s">
        <v>34</v>
      </c>
      <c r="D9084" t="s">
        <v>21</v>
      </c>
      <c r="E9084">
        <v>98661</v>
      </c>
      <c r="F9084" t="s">
        <v>22</v>
      </c>
      <c r="G9084" t="s">
        <v>22</v>
      </c>
      <c r="H9084" t="s">
        <v>57</v>
      </c>
      <c r="I9084" t="s">
        <v>212</v>
      </c>
      <c r="J9084" s="1">
        <v>43401</v>
      </c>
      <c r="K9084" s="1">
        <v>43461</v>
      </c>
      <c r="L9084" t="s">
        <v>118</v>
      </c>
      <c r="N9084" t="s">
        <v>1849</v>
      </c>
    </row>
    <row r="9085" spans="1:14" x14ac:dyDescent="0.25">
      <c r="A9085" t="s">
        <v>73</v>
      </c>
      <c r="B9085" t="s">
        <v>74</v>
      </c>
      <c r="C9085" t="s">
        <v>34</v>
      </c>
      <c r="D9085" t="s">
        <v>21</v>
      </c>
      <c r="E9085">
        <v>98684</v>
      </c>
      <c r="F9085" t="s">
        <v>22</v>
      </c>
      <c r="G9085" t="s">
        <v>22</v>
      </c>
      <c r="H9085" t="s">
        <v>57</v>
      </c>
      <c r="I9085" t="s">
        <v>58</v>
      </c>
      <c r="J9085" s="1">
        <v>43401</v>
      </c>
      <c r="K9085" s="1">
        <v>43461</v>
      </c>
      <c r="L9085" t="s">
        <v>118</v>
      </c>
      <c r="N9085" t="s">
        <v>1849</v>
      </c>
    </row>
    <row r="9086" spans="1:14" x14ac:dyDescent="0.25">
      <c r="A9086" t="s">
        <v>662</v>
      </c>
      <c r="B9086" t="s">
        <v>3564</v>
      </c>
      <c r="C9086" t="s">
        <v>165</v>
      </c>
      <c r="D9086" t="s">
        <v>21</v>
      </c>
      <c r="E9086">
        <v>98373</v>
      </c>
      <c r="F9086" t="s">
        <v>22</v>
      </c>
      <c r="G9086" t="s">
        <v>22</v>
      </c>
      <c r="H9086" t="s">
        <v>104</v>
      </c>
      <c r="I9086" t="s">
        <v>105</v>
      </c>
      <c r="J9086" t="s">
        <v>59</v>
      </c>
      <c r="K9086" s="1">
        <v>43458</v>
      </c>
      <c r="L9086" t="s">
        <v>60</v>
      </c>
      <c r="M9086" t="str">
        <f>HYPERLINK("https://www.regulations.gov/docket?D=FDA-2018-H-4846")</f>
        <v>https://www.regulations.gov/docket?D=FDA-2018-H-4846</v>
      </c>
      <c r="N9086" t="s">
        <v>59</v>
      </c>
    </row>
    <row r="9087" spans="1:14" x14ac:dyDescent="0.25">
      <c r="A9087" t="s">
        <v>356</v>
      </c>
      <c r="B9087" t="s">
        <v>4432</v>
      </c>
      <c r="C9087" t="s">
        <v>2144</v>
      </c>
      <c r="D9087" t="s">
        <v>21</v>
      </c>
      <c r="E9087">
        <v>98155</v>
      </c>
      <c r="F9087" t="s">
        <v>22</v>
      </c>
      <c r="G9087" t="s">
        <v>22</v>
      </c>
      <c r="H9087" t="s">
        <v>116</v>
      </c>
      <c r="I9087" t="s">
        <v>117</v>
      </c>
      <c r="J9087" t="s">
        <v>59</v>
      </c>
      <c r="K9087" s="1">
        <v>43455</v>
      </c>
      <c r="L9087" t="s">
        <v>60</v>
      </c>
      <c r="M9087" t="str">
        <f>HYPERLINK("https://www.regulations.gov/docket?D=FDA-2018-H-4822")</f>
        <v>https://www.regulations.gov/docket?D=FDA-2018-H-4822</v>
      </c>
      <c r="N9087" t="s">
        <v>59</v>
      </c>
    </row>
    <row r="9088" spans="1:14" x14ac:dyDescent="0.25">
      <c r="A9088" t="s">
        <v>244</v>
      </c>
      <c r="B9088" t="s">
        <v>245</v>
      </c>
      <c r="C9088" t="s">
        <v>246</v>
      </c>
      <c r="D9088" t="s">
        <v>21</v>
      </c>
      <c r="E9088">
        <v>98312</v>
      </c>
      <c r="F9088" t="s">
        <v>22</v>
      </c>
      <c r="G9088" t="s">
        <v>22</v>
      </c>
      <c r="H9088" t="s">
        <v>57</v>
      </c>
      <c r="I9088" t="s">
        <v>203</v>
      </c>
      <c r="J9088" t="s">
        <v>59</v>
      </c>
      <c r="K9088" s="1">
        <v>43455</v>
      </c>
      <c r="L9088" t="s">
        <v>60</v>
      </c>
      <c r="M9088" t="str">
        <f>HYPERLINK("https://www.regulations.gov/docket?D=FDA-2018-H-4819")</f>
        <v>https://www.regulations.gov/docket?D=FDA-2018-H-4819</v>
      </c>
      <c r="N9088" t="s">
        <v>59</v>
      </c>
    </row>
    <row r="9089" spans="1:14" x14ac:dyDescent="0.25">
      <c r="A9089" t="s">
        <v>3234</v>
      </c>
      <c r="B9089" t="s">
        <v>3235</v>
      </c>
      <c r="C9089" t="s">
        <v>2413</v>
      </c>
      <c r="D9089" t="s">
        <v>21</v>
      </c>
      <c r="E9089">
        <v>98239</v>
      </c>
      <c r="F9089" t="s">
        <v>22</v>
      </c>
      <c r="G9089" t="s">
        <v>22</v>
      </c>
      <c r="H9089" t="s">
        <v>104</v>
      </c>
      <c r="I9089" t="s">
        <v>148</v>
      </c>
      <c r="J9089" s="1">
        <v>43361</v>
      </c>
      <c r="K9089" s="1">
        <v>43454</v>
      </c>
      <c r="L9089" t="s">
        <v>118</v>
      </c>
      <c r="N9089" t="s">
        <v>1858</v>
      </c>
    </row>
    <row r="9090" spans="1:14" x14ac:dyDescent="0.25">
      <c r="A9090" t="s">
        <v>242</v>
      </c>
      <c r="B9090" t="s">
        <v>3773</v>
      </c>
      <c r="C9090" t="s">
        <v>454</v>
      </c>
      <c r="D9090" t="s">
        <v>21</v>
      </c>
      <c r="E9090">
        <v>98007</v>
      </c>
      <c r="F9090" t="s">
        <v>22</v>
      </c>
      <c r="G9090" t="s">
        <v>22</v>
      </c>
      <c r="H9090" t="s">
        <v>104</v>
      </c>
      <c r="I9090" t="s">
        <v>148</v>
      </c>
      <c r="J9090" s="1">
        <v>43397</v>
      </c>
      <c r="K9090" s="1">
        <v>43454</v>
      </c>
      <c r="L9090" t="s">
        <v>118</v>
      </c>
      <c r="N9090" t="s">
        <v>1858</v>
      </c>
    </row>
    <row r="9091" spans="1:14" x14ac:dyDescent="0.25">
      <c r="A9091" t="s">
        <v>6552</v>
      </c>
      <c r="B9091" t="s">
        <v>6553</v>
      </c>
      <c r="C9091" t="s">
        <v>548</v>
      </c>
      <c r="D9091" t="s">
        <v>21</v>
      </c>
      <c r="E9091">
        <v>98584</v>
      </c>
      <c r="F9091" t="s">
        <v>22</v>
      </c>
      <c r="G9091" t="s">
        <v>22</v>
      </c>
      <c r="H9091" t="s">
        <v>116</v>
      </c>
      <c r="I9091" t="s">
        <v>117</v>
      </c>
      <c r="J9091" s="1">
        <v>43397</v>
      </c>
      <c r="K9091" s="1">
        <v>43454</v>
      </c>
      <c r="L9091" t="s">
        <v>118</v>
      </c>
      <c r="N9091" t="s">
        <v>1849</v>
      </c>
    </row>
    <row r="9092" spans="1:14" x14ac:dyDescent="0.25">
      <c r="A9092" t="s">
        <v>1312</v>
      </c>
      <c r="B9092" t="s">
        <v>6672</v>
      </c>
      <c r="C9092" t="s">
        <v>261</v>
      </c>
      <c r="D9092" t="s">
        <v>21</v>
      </c>
      <c r="E9092">
        <v>99205</v>
      </c>
      <c r="F9092" t="s">
        <v>22</v>
      </c>
      <c r="G9092" t="s">
        <v>22</v>
      </c>
      <c r="H9092" t="s">
        <v>57</v>
      </c>
      <c r="I9092" t="s">
        <v>203</v>
      </c>
      <c r="J9092" s="1">
        <v>43395</v>
      </c>
      <c r="K9092" s="1">
        <v>43447</v>
      </c>
      <c r="L9092" t="s">
        <v>118</v>
      </c>
      <c r="N9092" t="s">
        <v>1992</v>
      </c>
    </row>
    <row r="9093" spans="1:14" x14ac:dyDescent="0.25">
      <c r="A9093" t="s">
        <v>994</v>
      </c>
      <c r="B9093" t="s">
        <v>6679</v>
      </c>
      <c r="C9093" t="s">
        <v>286</v>
      </c>
      <c r="D9093" t="s">
        <v>21</v>
      </c>
      <c r="E9093">
        <v>98516</v>
      </c>
      <c r="F9093" t="s">
        <v>22</v>
      </c>
      <c r="G9093" t="s">
        <v>22</v>
      </c>
      <c r="H9093" t="s">
        <v>57</v>
      </c>
      <c r="I9093" t="s">
        <v>203</v>
      </c>
      <c r="J9093" s="1">
        <v>43395</v>
      </c>
      <c r="K9093" s="1">
        <v>43447</v>
      </c>
      <c r="L9093" t="s">
        <v>118</v>
      </c>
      <c r="N9093" t="s">
        <v>1849</v>
      </c>
    </row>
    <row r="9094" spans="1:14" x14ac:dyDescent="0.25">
      <c r="A9094" t="s">
        <v>581</v>
      </c>
      <c r="B9094" t="s">
        <v>4280</v>
      </c>
      <c r="C9094" t="s">
        <v>2899</v>
      </c>
      <c r="D9094" t="s">
        <v>21</v>
      </c>
      <c r="E9094">
        <v>98028</v>
      </c>
      <c r="F9094" t="s">
        <v>22</v>
      </c>
      <c r="G9094" t="s">
        <v>22</v>
      </c>
      <c r="H9094" t="s">
        <v>116</v>
      </c>
      <c r="I9094" t="s">
        <v>117</v>
      </c>
      <c r="J9094" s="1">
        <v>43383</v>
      </c>
      <c r="K9094" s="1">
        <v>43447</v>
      </c>
      <c r="L9094" t="s">
        <v>118</v>
      </c>
      <c r="N9094" t="s">
        <v>1849</v>
      </c>
    </row>
    <row r="9095" spans="1:14" x14ac:dyDescent="0.25">
      <c r="A9095" t="s">
        <v>741</v>
      </c>
      <c r="B9095" t="s">
        <v>742</v>
      </c>
      <c r="C9095" t="s">
        <v>743</v>
      </c>
      <c r="D9095" t="s">
        <v>21</v>
      </c>
      <c r="E9095">
        <v>98597</v>
      </c>
      <c r="F9095" t="s">
        <v>22</v>
      </c>
      <c r="G9095" t="s">
        <v>22</v>
      </c>
      <c r="H9095" t="s">
        <v>104</v>
      </c>
      <c r="I9095" t="s">
        <v>148</v>
      </c>
      <c r="J9095" s="1">
        <v>43395</v>
      </c>
      <c r="K9095" s="1">
        <v>43447</v>
      </c>
      <c r="L9095" t="s">
        <v>118</v>
      </c>
      <c r="N9095" t="s">
        <v>1858</v>
      </c>
    </row>
    <row r="9096" spans="1:14" x14ac:dyDescent="0.25">
      <c r="A9096" t="s">
        <v>3749</v>
      </c>
      <c r="B9096" t="s">
        <v>3750</v>
      </c>
      <c r="C9096" t="s">
        <v>20</v>
      </c>
      <c r="D9096" t="s">
        <v>21</v>
      </c>
      <c r="E9096">
        <v>98101</v>
      </c>
      <c r="F9096" t="s">
        <v>22</v>
      </c>
      <c r="G9096" t="s">
        <v>22</v>
      </c>
      <c r="H9096" t="s">
        <v>116</v>
      </c>
      <c r="I9096" t="s">
        <v>117</v>
      </c>
      <c r="J9096" s="1">
        <v>43390</v>
      </c>
      <c r="K9096" s="1">
        <v>43447</v>
      </c>
      <c r="L9096" t="s">
        <v>118</v>
      </c>
      <c r="N9096" t="s">
        <v>1992</v>
      </c>
    </row>
    <row r="9097" spans="1:14" x14ac:dyDescent="0.25">
      <c r="A9097" t="s">
        <v>405</v>
      </c>
      <c r="B9097" t="s">
        <v>406</v>
      </c>
      <c r="C9097" t="s">
        <v>407</v>
      </c>
      <c r="D9097" t="s">
        <v>21</v>
      </c>
      <c r="E9097">
        <v>98604</v>
      </c>
      <c r="F9097" t="s">
        <v>22</v>
      </c>
      <c r="G9097" t="s">
        <v>22</v>
      </c>
      <c r="H9097" t="s">
        <v>57</v>
      </c>
      <c r="I9097" t="s">
        <v>620</v>
      </c>
      <c r="J9097" s="1">
        <v>43394</v>
      </c>
      <c r="K9097" s="1">
        <v>43447</v>
      </c>
      <c r="L9097" t="s">
        <v>118</v>
      </c>
      <c r="N9097" t="s">
        <v>1849</v>
      </c>
    </row>
    <row r="9098" spans="1:14" x14ac:dyDescent="0.25">
      <c r="A9098" t="s">
        <v>334</v>
      </c>
      <c r="B9098" t="s">
        <v>335</v>
      </c>
      <c r="C9098" t="s">
        <v>224</v>
      </c>
      <c r="D9098" t="s">
        <v>21</v>
      </c>
      <c r="E9098">
        <v>98177</v>
      </c>
      <c r="F9098" t="s">
        <v>22</v>
      </c>
      <c r="G9098" t="s">
        <v>22</v>
      </c>
      <c r="H9098" t="s">
        <v>116</v>
      </c>
      <c r="I9098" t="s">
        <v>117</v>
      </c>
      <c r="J9098" s="1">
        <v>43385</v>
      </c>
      <c r="K9098" s="1">
        <v>43447</v>
      </c>
      <c r="L9098" t="s">
        <v>118</v>
      </c>
      <c r="N9098" t="s">
        <v>1849</v>
      </c>
    </row>
    <row r="9099" spans="1:14" x14ac:dyDescent="0.25">
      <c r="A9099" t="s">
        <v>798</v>
      </c>
      <c r="B9099" t="s">
        <v>799</v>
      </c>
      <c r="C9099" t="s">
        <v>800</v>
      </c>
      <c r="D9099" t="s">
        <v>21</v>
      </c>
      <c r="E9099">
        <v>98012</v>
      </c>
      <c r="F9099" t="s">
        <v>22</v>
      </c>
      <c r="G9099" t="s">
        <v>22</v>
      </c>
      <c r="H9099" t="s">
        <v>116</v>
      </c>
      <c r="I9099" t="s">
        <v>117</v>
      </c>
      <c r="J9099" s="1">
        <v>43385</v>
      </c>
      <c r="K9099" s="1">
        <v>43447</v>
      </c>
      <c r="L9099" t="s">
        <v>118</v>
      </c>
      <c r="N9099" t="s">
        <v>1849</v>
      </c>
    </row>
    <row r="9100" spans="1:14" x14ac:dyDescent="0.25">
      <c r="A9100" t="s">
        <v>683</v>
      </c>
      <c r="B9100" t="s">
        <v>6847</v>
      </c>
      <c r="C9100" t="s">
        <v>165</v>
      </c>
      <c r="D9100" t="s">
        <v>21</v>
      </c>
      <c r="E9100">
        <v>98372</v>
      </c>
      <c r="F9100" t="s">
        <v>22</v>
      </c>
      <c r="G9100" t="s">
        <v>22</v>
      </c>
      <c r="H9100" t="s">
        <v>104</v>
      </c>
      <c r="I9100" t="s">
        <v>148</v>
      </c>
      <c r="J9100" t="s">
        <v>59</v>
      </c>
      <c r="K9100" s="1">
        <v>43441</v>
      </c>
      <c r="L9100" t="s">
        <v>60</v>
      </c>
      <c r="M9100" t="str">
        <f>HYPERLINK("https://www.regulations.gov/docket?D=FDA-2018-H-4630")</f>
        <v>https://www.regulations.gov/docket?D=FDA-2018-H-4630</v>
      </c>
      <c r="N9100" t="s">
        <v>59</v>
      </c>
    </row>
    <row r="9101" spans="1:14" x14ac:dyDescent="0.25">
      <c r="A9101" t="s">
        <v>3818</v>
      </c>
      <c r="B9101" t="s">
        <v>3819</v>
      </c>
      <c r="C9101" t="s">
        <v>209</v>
      </c>
      <c r="D9101" t="s">
        <v>21</v>
      </c>
      <c r="E9101">
        <v>98032</v>
      </c>
      <c r="F9101" t="s">
        <v>22</v>
      </c>
      <c r="G9101" t="s">
        <v>22</v>
      </c>
      <c r="H9101" t="s">
        <v>116</v>
      </c>
      <c r="I9101" t="s">
        <v>117</v>
      </c>
      <c r="J9101" t="s">
        <v>59</v>
      </c>
      <c r="K9101" s="1">
        <v>43441</v>
      </c>
      <c r="L9101" t="s">
        <v>60</v>
      </c>
      <c r="M9101" t="str">
        <f>HYPERLINK("https://www.regulations.gov/docket?D=FDA-2018-H-4631")</f>
        <v>https://www.regulations.gov/docket?D=FDA-2018-H-4631</v>
      </c>
      <c r="N9101" t="s">
        <v>59</v>
      </c>
    </row>
    <row r="9102" spans="1:14" x14ac:dyDescent="0.25">
      <c r="A9102" t="s">
        <v>111</v>
      </c>
      <c r="B9102" t="s">
        <v>4096</v>
      </c>
      <c r="C9102" t="s">
        <v>296</v>
      </c>
      <c r="D9102" t="s">
        <v>21</v>
      </c>
      <c r="E9102">
        <v>98366</v>
      </c>
      <c r="F9102" t="s">
        <v>22</v>
      </c>
      <c r="G9102" t="s">
        <v>22</v>
      </c>
      <c r="H9102" t="s">
        <v>104</v>
      </c>
      <c r="I9102" t="s">
        <v>148</v>
      </c>
      <c r="J9102" s="1">
        <v>43388</v>
      </c>
      <c r="K9102" s="1">
        <v>43440</v>
      </c>
      <c r="L9102" t="s">
        <v>118</v>
      </c>
      <c r="N9102" t="s">
        <v>1858</v>
      </c>
    </row>
    <row r="9103" spans="1:14" x14ac:dyDescent="0.25">
      <c r="A9103" t="s">
        <v>3263</v>
      </c>
      <c r="B9103" t="s">
        <v>3264</v>
      </c>
      <c r="C9103" t="s">
        <v>108</v>
      </c>
      <c r="D9103" t="s">
        <v>21</v>
      </c>
      <c r="E9103">
        <v>98203</v>
      </c>
      <c r="F9103" t="s">
        <v>22</v>
      </c>
      <c r="G9103" t="s">
        <v>22</v>
      </c>
      <c r="H9103" t="s">
        <v>104</v>
      </c>
      <c r="I9103" t="s">
        <v>1720</v>
      </c>
      <c r="J9103" s="1">
        <v>43374</v>
      </c>
      <c r="K9103" s="1">
        <v>43440</v>
      </c>
      <c r="L9103" t="s">
        <v>118</v>
      </c>
      <c r="N9103" t="s">
        <v>1858</v>
      </c>
    </row>
    <row r="9104" spans="1:14" x14ac:dyDescent="0.25">
      <c r="A9104" t="s">
        <v>6868</v>
      </c>
      <c r="B9104" t="s">
        <v>6869</v>
      </c>
      <c r="C9104" t="s">
        <v>454</v>
      </c>
      <c r="D9104" t="s">
        <v>21</v>
      </c>
      <c r="E9104">
        <v>98004</v>
      </c>
      <c r="F9104" t="s">
        <v>22</v>
      </c>
      <c r="G9104" t="s">
        <v>22</v>
      </c>
      <c r="H9104" t="s">
        <v>104</v>
      </c>
      <c r="I9104" t="s">
        <v>105</v>
      </c>
      <c r="J9104" s="1">
        <v>43376</v>
      </c>
      <c r="K9104" s="1">
        <v>43440</v>
      </c>
      <c r="L9104" t="s">
        <v>118</v>
      </c>
      <c r="N9104" t="s">
        <v>1858</v>
      </c>
    </row>
    <row r="9105" spans="1:14" x14ac:dyDescent="0.25">
      <c r="A9105" t="s">
        <v>1069</v>
      </c>
      <c r="B9105" t="s">
        <v>1070</v>
      </c>
      <c r="C9105" t="s">
        <v>268</v>
      </c>
      <c r="D9105" t="s">
        <v>21</v>
      </c>
      <c r="E9105">
        <v>98168</v>
      </c>
      <c r="F9105" t="s">
        <v>22</v>
      </c>
      <c r="G9105" t="s">
        <v>22</v>
      </c>
      <c r="H9105" t="s">
        <v>104</v>
      </c>
      <c r="I9105" t="s">
        <v>148</v>
      </c>
      <c r="J9105" t="s">
        <v>59</v>
      </c>
      <c r="K9105" s="1">
        <v>43440</v>
      </c>
      <c r="L9105" t="s">
        <v>60</v>
      </c>
      <c r="M9105" t="str">
        <f>HYPERLINK("https://www.regulations.gov/docket?D=FDA-2018-H-4624")</f>
        <v>https://www.regulations.gov/docket?D=FDA-2018-H-4624</v>
      </c>
      <c r="N9105" t="s">
        <v>59</v>
      </c>
    </row>
    <row r="9106" spans="1:14" x14ac:dyDescent="0.25">
      <c r="A9106" t="s">
        <v>1836</v>
      </c>
      <c r="B9106" t="s">
        <v>6882</v>
      </c>
      <c r="C9106" t="s">
        <v>296</v>
      </c>
      <c r="D9106" t="s">
        <v>21</v>
      </c>
      <c r="E9106">
        <v>98366</v>
      </c>
      <c r="F9106" t="s">
        <v>22</v>
      </c>
      <c r="G9106" t="s">
        <v>22</v>
      </c>
      <c r="H9106" t="s">
        <v>57</v>
      </c>
      <c r="I9106" t="s">
        <v>212</v>
      </c>
      <c r="J9106" s="1">
        <v>43388</v>
      </c>
      <c r="K9106" s="1">
        <v>43440</v>
      </c>
      <c r="L9106" t="s">
        <v>118</v>
      </c>
      <c r="N9106" t="s">
        <v>1992</v>
      </c>
    </row>
    <row r="9107" spans="1:14" x14ac:dyDescent="0.25">
      <c r="A9107" t="s">
        <v>71</v>
      </c>
      <c r="B9107" t="s">
        <v>6890</v>
      </c>
      <c r="C9107" t="s">
        <v>227</v>
      </c>
      <c r="D9107" t="s">
        <v>21</v>
      </c>
      <c r="E9107">
        <v>98225</v>
      </c>
      <c r="F9107" t="s">
        <v>22</v>
      </c>
      <c r="G9107" t="s">
        <v>22</v>
      </c>
      <c r="H9107" t="s">
        <v>116</v>
      </c>
      <c r="I9107" t="s">
        <v>117</v>
      </c>
      <c r="J9107" s="1">
        <v>43386</v>
      </c>
      <c r="K9107" s="1">
        <v>43440</v>
      </c>
      <c r="L9107" t="s">
        <v>118</v>
      </c>
      <c r="N9107" t="s">
        <v>1992</v>
      </c>
    </row>
    <row r="9108" spans="1:14" x14ac:dyDescent="0.25">
      <c r="A9108" t="s">
        <v>244</v>
      </c>
      <c r="B9108" t="s">
        <v>4711</v>
      </c>
      <c r="C9108" t="s">
        <v>443</v>
      </c>
      <c r="D9108" t="s">
        <v>21</v>
      </c>
      <c r="E9108">
        <v>98057</v>
      </c>
      <c r="F9108" t="s">
        <v>22</v>
      </c>
      <c r="G9108" t="s">
        <v>22</v>
      </c>
      <c r="H9108" t="s">
        <v>104</v>
      </c>
      <c r="I9108" t="s">
        <v>105</v>
      </c>
      <c r="J9108" t="s">
        <v>59</v>
      </c>
      <c r="K9108" s="1">
        <v>43438</v>
      </c>
      <c r="L9108" t="s">
        <v>60</v>
      </c>
      <c r="M9108" t="str">
        <f>HYPERLINK("https://www.regulations.gov/docket?D=FDA-2018-H-4593")</f>
        <v>https://www.regulations.gov/docket?D=FDA-2018-H-4593</v>
      </c>
      <c r="N9108" t="s">
        <v>59</v>
      </c>
    </row>
    <row r="9109" spans="1:14" x14ac:dyDescent="0.25">
      <c r="A9109" t="s">
        <v>698</v>
      </c>
      <c r="B9109" t="s">
        <v>699</v>
      </c>
      <c r="C9109" t="s">
        <v>236</v>
      </c>
      <c r="D9109" t="s">
        <v>21</v>
      </c>
      <c r="E9109">
        <v>98405</v>
      </c>
      <c r="F9109" t="s">
        <v>22</v>
      </c>
      <c r="G9109" t="s">
        <v>22</v>
      </c>
      <c r="H9109" t="s">
        <v>104</v>
      </c>
      <c r="I9109" t="s">
        <v>105</v>
      </c>
      <c r="J9109" s="1">
        <v>43381</v>
      </c>
      <c r="K9109" s="1">
        <v>43433</v>
      </c>
      <c r="L9109" t="s">
        <v>118</v>
      </c>
      <c r="N9109" t="s">
        <v>1858</v>
      </c>
    </row>
    <row r="9110" spans="1:14" x14ac:dyDescent="0.25">
      <c r="A9110" t="s">
        <v>7015</v>
      </c>
      <c r="B9110" t="s">
        <v>7016</v>
      </c>
      <c r="C9110" t="s">
        <v>2899</v>
      </c>
      <c r="D9110" t="s">
        <v>21</v>
      </c>
      <c r="E9110">
        <v>98028</v>
      </c>
      <c r="F9110" t="s">
        <v>22</v>
      </c>
      <c r="G9110" t="s">
        <v>22</v>
      </c>
      <c r="H9110" t="s">
        <v>104</v>
      </c>
      <c r="I9110" t="s">
        <v>105</v>
      </c>
      <c r="J9110" s="1">
        <v>43383</v>
      </c>
      <c r="K9110" s="1">
        <v>43433</v>
      </c>
      <c r="L9110" t="s">
        <v>118</v>
      </c>
      <c r="N9110" t="s">
        <v>1858</v>
      </c>
    </row>
    <row r="9111" spans="1:14" x14ac:dyDescent="0.25">
      <c r="A9111" t="s">
        <v>1267</v>
      </c>
      <c r="B9111" t="s">
        <v>1268</v>
      </c>
      <c r="C9111" t="s">
        <v>632</v>
      </c>
      <c r="D9111" t="s">
        <v>21</v>
      </c>
      <c r="E9111">
        <v>98087</v>
      </c>
      <c r="F9111" t="s">
        <v>22</v>
      </c>
      <c r="G9111" t="s">
        <v>22</v>
      </c>
      <c r="H9111" t="s">
        <v>57</v>
      </c>
      <c r="I9111" t="s">
        <v>203</v>
      </c>
      <c r="J9111" s="1">
        <v>43382</v>
      </c>
      <c r="K9111" s="1">
        <v>43433</v>
      </c>
      <c r="L9111" t="s">
        <v>118</v>
      </c>
      <c r="N9111" t="s">
        <v>1849</v>
      </c>
    </row>
    <row r="9112" spans="1:14" x14ac:dyDescent="0.25">
      <c r="A9112" t="s">
        <v>111</v>
      </c>
      <c r="B9112" t="s">
        <v>237</v>
      </c>
      <c r="C9112" t="s">
        <v>236</v>
      </c>
      <c r="D9112" t="s">
        <v>21</v>
      </c>
      <c r="E9112">
        <v>98406</v>
      </c>
      <c r="F9112" t="s">
        <v>22</v>
      </c>
      <c r="G9112" t="s">
        <v>22</v>
      </c>
      <c r="H9112" t="s">
        <v>116</v>
      </c>
      <c r="I9112" t="s">
        <v>117</v>
      </c>
      <c r="J9112" s="1">
        <v>43381</v>
      </c>
      <c r="K9112" s="1">
        <v>43433</v>
      </c>
      <c r="L9112" t="s">
        <v>118</v>
      </c>
      <c r="N9112" t="s">
        <v>1849</v>
      </c>
    </row>
    <row r="9113" spans="1:14" x14ac:dyDescent="0.25">
      <c r="A9113" t="s">
        <v>773</v>
      </c>
      <c r="B9113" t="s">
        <v>4097</v>
      </c>
      <c r="C9113" t="s">
        <v>632</v>
      </c>
      <c r="D9113" t="s">
        <v>21</v>
      </c>
      <c r="E9113">
        <v>98012</v>
      </c>
      <c r="F9113" t="s">
        <v>22</v>
      </c>
      <c r="G9113" t="s">
        <v>22</v>
      </c>
      <c r="H9113" t="s">
        <v>57</v>
      </c>
      <c r="I9113" t="s">
        <v>58</v>
      </c>
      <c r="J9113" s="1">
        <v>43382</v>
      </c>
      <c r="K9113" s="1">
        <v>43433</v>
      </c>
      <c r="L9113" t="s">
        <v>118</v>
      </c>
      <c r="N9113" t="s">
        <v>1849</v>
      </c>
    </row>
    <row r="9114" spans="1:14" x14ac:dyDescent="0.25">
      <c r="A9114" t="s">
        <v>312</v>
      </c>
      <c r="B9114" t="s">
        <v>7017</v>
      </c>
      <c r="C9114" t="s">
        <v>632</v>
      </c>
      <c r="D9114" t="s">
        <v>21</v>
      </c>
      <c r="E9114">
        <v>98037</v>
      </c>
      <c r="F9114" t="s">
        <v>22</v>
      </c>
      <c r="G9114" t="s">
        <v>22</v>
      </c>
      <c r="H9114" t="s">
        <v>57</v>
      </c>
      <c r="I9114" t="s">
        <v>58</v>
      </c>
      <c r="J9114" s="1">
        <v>43382</v>
      </c>
      <c r="K9114" s="1">
        <v>43433</v>
      </c>
      <c r="L9114" t="s">
        <v>118</v>
      </c>
      <c r="N9114" t="s">
        <v>1849</v>
      </c>
    </row>
    <row r="9115" spans="1:14" x14ac:dyDescent="0.25">
      <c r="A9115" t="s">
        <v>228</v>
      </c>
      <c r="B9115" t="s">
        <v>229</v>
      </c>
      <c r="C9115" t="s">
        <v>230</v>
      </c>
      <c r="D9115" t="s">
        <v>21</v>
      </c>
      <c r="E9115">
        <v>98264</v>
      </c>
      <c r="F9115" t="s">
        <v>22</v>
      </c>
      <c r="G9115" t="s">
        <v>22</v>
      </c>
      <c r="H9115" t="s">
        <v>57</v>
      </c>
      <c r="I9115" t="s">
        <v>212</v>
      </c>
      <c r="J9115" s="1">
        <v>43378</v>
      </c>
      <c r="K9115" s="1">
        <v>43433</v>
      </c>
      <c r="L9115" t="s">
        <v>118</v>
      </c>
      <c r="N9115" t="s">
        <v>1849</v>
      </c>
    </row>
    <row r="9116" spans="1:14" x14ac:dyDescent="0.25">
      <c r="A9116" t="s">
        <v>2028</v>
      </c>
      <c r="B9116" t="s">
        <v>2029</v>
      </c>
      <c r="C9116" t="s">
        <v>142</v>
      </c>
      <c r="D9116" t="s">
        <v>21</v>
      </c>
      <c r="E9116">
        <v>98901</v>
      </c>
      <c r="F9116" t="s">
        <v>22</v>
      </c>
      <c r="G9116" t="s">
        <v>22</v>
      </c>
      <c r="H9116" t="s">
        <v>104</v>
      </c>
      <c r="I9116" t="s">
        <v>105</v>
      </c>
      <c r="J9116" s="1">
        <v>43380</v>
      </c>
      <c r="K9116" s="1">
        <v>43433</v>
      </c>
      <c r="L9116" t="s">
        <v>118</v>
      </c>
      <c r="N9116" t="s">
        <v>1858</v>
      </c>
    </row>
    <row r="9117" spans="1:14" x14ac:dyDescent="0.25">
      <c r="A9117" t="s">
        <v>7020</v>
      </c>
      <c r="B9117" t="s">
        <v>7021</v>
      </c>
      <c r="C9117" t="s">
        <v>1328</v>
      </c>
      <c r="D9117" t="s">
        <v>21</v>
      </c>
      <c r="E9117">
        <v>99004</v>
      </c>
      <c r="F9117" t="s">
        <v>22</v>
      </c>
      <c r="G9117" t="s">
        <v>22</v>
      </c>
      <c r="H9117" t="s">
        <v>7022</v>
      </c>
      <c r="I9117" t="s">
        <v>212</v>
      </c>
      <c r="J9117" s="1">
        <v>43316</v>
      </c>
      <c r="K9117" s="1">
        <v>43433</v>
      </c>
      <c r="L9117" t="s">
        <v>118</v>
      </c>
      <c r="N9117" t="s">
        <v>1992</v>
      </c>
    </row>
    <row r="9118" spans="1:14" x14ac:dyDescent="0.25">
      <c r="A9118" t="s">
        <v>242</v>
      </c>
      <c r="B9118" t="s">
        <v>3567</v>
      </c>
      <c r="C9118" t="s">
        <v>227</v>
      </c>
      <c r="D9118" t="s">
        <v>21</v>
      </c>
      <c r="E9118">
        <v>98225</v>
      </c>
      <c r="F9118" t="s">
        <v>22</v>
      </c>
      <c r="G9118" t="s">
        <v>22</v>
      </c>
      <c r="H9118" t="s">
        <v>104</v>
      </c>
      <c r="I9118" t="s">
        <v>148</v>
      </c>
      <c r="J9118" s="1">
        <v>43362</v>
      </c>
      <c r="K9118" s="1">
        <v>43433</v>
      </c>
      <c r="L9118" t="s">
        <v>118</v>
      </c>
      <c r="N9118" t="s">
        <v>1854</v>
      </c>
    </row>
    <row r="9119" spans="1:14" x14ac:dyDescent="0.25">
      <c r="A9119" t="s">
        <v>356</v>
      </c>
      <c r="B9119" t="s">
        <v>2030</v>
      </c>
      <c r="C9119" t="s">
        <v>142</v>
      </c>
      <c r="D9119" t="s">
        <v>21</v>
      </c>
      <c r="E9119">
        <v>98901</v>
      </c>
      <c r="F9119" t="s">
        <v>22</v>
      </c>
      <c r="G9119" t="s">
        <v>22</v>
      </c>
      <c r="H9119" t="s">
        <v>104</v>
      </c>
      <c r="I9119" t="s">
        <v>105</v>
      </c>
      <c r="J9119" s="1">
        <v>43380</v>
      </c>
      <c r="K9119" s="1">
        <v>43433</v>
      </c>
      <c r="L9119" t="s">
        <v>118</v>
      </c>
      <c r="N9119" t="s">
        <v>1858</v>
      </c>
    </row>
    <row r="9120" spans="1:14" x14ac:dyDescent="0.25">
      <c r="A9120" t="s">
        <v>3136</v>
      </c>
      <c r="B9120" t="s">
        <v>3137</v>
      </c>
      <c r="C9120" t="s">
        <v>142</v>
      </c>
      <c r="D9120" t="s">
        <v>21</v>
      </c>
      <c r="E9120">
        <v>98901</v>
      </c>
      <c r="F9120" t="s">
        <v>22</v>
      </c>
      <c r="G9120" t="s">
        <v>22</v>
      </c>
      <c r="H9120" t="s">
        <v>104</v>
      </c>
      <c r="I9120" t="s">
        <v>105</v>
      </c>
      <c r="J9120" s="1">
        <v>43380</v>
      </c>
      <c r="K9120" s="1">
        <v>43433</v>
      </c>
      <c r="L9120" t="s">
        <v>118</v>
      </c>
      <c r="N9120" t="s">
        <v>1854</v>
      </c>
    </row>
    <row r="9121" spans="1:14" x14ac:dyDescent="0.25">
      <c r="A9121" t="s">
        <v>3808</v>
      </c>
      <c r="B9121" t="s">
        <v>3809</v>
      </c>
      <c r="C9121" t="s">
        <v>236</v>
      </c>
      <c r="D9121" t="s">
        <v>21</v>
      </c>
      <c r="E9121">
        <v>98406</v>
      </c>
      <c r="F9121" t="s">
        <v>22</v>
      </c>
      <c r="G9121" t="s">
        <v>22</v>
      </c>
      <c r="H9121" t="s">
        <v>57</v>
      </c>
      <c r="I9121" t="s">
        <v>203</v>
      </c>
      <c r="J9121" s="1">
        <v>43381</v>
      </c>
      <c r="K9121" s="1">
        <v>43433</v>
      </c>
      <c r="L9121" t="s">
        <v>118</v>
      </c>
      <c r="N9121" t="s">
        <v>1849</v>
      </c>
    </row>
    <row r="9122" spans="1:14" x14ac:dyDescent="0.25">
      <c r="A9122" t="s">
        <v>329</v>
      </c>
      <c r="B9122" t="s">
        <v>330</v>
      </c>
      <c r="C9122" t="s">
        <v>331</v>
      </c>
      <c r="D9122" t="s">
        <v>21</v>
      </c>
      <c r="E9122">
        <v>98596</v>
      </c>
      <c r="F9122" t="s">
        <v>22</v>
      </c>
      <c r="G9122" t="s">
        <v>22</v>
      </c>
      <c r="H9122" t="s">
        <v>116</v>
      </c>
      <c r="I9122" t="s">
        <v>117</v>
      </c>
      <c r="J9122" s="1">
        <v>43381</v>
      </c>
      <c r="K9122" s="1">
        <v>43433</v>
      </c>
      <c r="L9122" t="s">
        <v>118</v>
      </c>
      <c r="N9122" t="s">
        <v>1849</v>
      </c>
    </row>
    <row r="9123" spans="1:14" x14ac:dyDescent="0.25">
      <c r="A9123" t="s">
        <v>2515</v>
      </c>
      <c r="B9123" t="s">
        <v>2516</v>
      </c>
      <c r="C9123" t="s">
        <v>255</v>
      </c>
      <c r="D9123" t="s">
        <v>21</v>
      </c>
      <c r="E9123">
        <v>98626</v>
      </c>
      <c r="F9123" t="s">
        <v>22</v>
      </c>
      <c r="G9123" t="s">
        <v>22</v>
      </c>
      <c r="H9123" t="s">
        <v>104</v>
      </c>
      <c r="I9123" t="s">
        <v>105</v>
      </c>
      <c r="J9123" s="1">
        <v>43376</v>
      </c>
      <c r="K9123" s="1">
        <v>43433</v>
      </c>
      <c r="L9123" t="s">
        <v>118</v>
      </c>
      <c r="N9123" t="s">
        <v>1858</v>
      </c>
    </row>
    <row r="9124" spans="1:14" x14ac:dyDescent="0.25">
      <c r="A9124" t="s">
        <v>7023</v>
      </c>
      <c r="B9124" t="s">
        <v>250</v>
      </c>
      <c r="C9124" t="s">
        <v>236</v>
      </c>
      <c r="D9124" t="s">
        <v>21</v>
      </c>
      <c r="E9124">
        <v>98465</v>
      </c>
      <c r="F9124" t="s">
        <v>22</v>
      </c>
      <c r="G9124" t="s">
        <v>22</v>
      </c>
      <c r="H9124" t="s">
        <v>57</v>
      </c>
      <c r="I9124" t="s">
        <v>58</v>
      </c>
      <c r="J9124" s="1">
        <v>43384</v>
      </c>
      <c r="K9124" s="1">
        <v>43433</v>
      </c>
      <c r="L9124" t="s">
        <v>118</v>
      </c>
      <c r="N9124" t="s">
        <v>1992</v>
      </c>
    </row>
    <row r="9125" spans="1:14" x14ac:dyDescent="0.25">
      <c r="A9125" t="s">
        <v>7024</v>
      </c>
      <c r="B9125" t="s">
        <v>7025</v>
      </c>
      <c r="C9125" t="s">
        <v>236</v>
      </c>
      <c r="D9125" t="s">
        <v>21</v>
      </c>
      <c r="E9125">
        <v>98404</v>
      </c>
      <c r="F9125" t="s">
        <v>22</v>
      </c>
      <c r="G9125" t="s">
        <v>22</v>
      </c>
      <c r="H9125" t="s">
        <v>57</v>
      </c>
      <c r="I9125" t="s">
        <v>620</v>
      </c>
      <c r="J9125" s="1">
        <v>43381</v>
      </c>
      <c r="K9125" s="1">
        <v>43433</v>
      </c>
      <c r="L9125" t="s">
        <v>118</v>
      </c>
      <c r="N9125" t="s">
        <v>1849</v>
      </c>
    </row>
    <row r="9126" spans="1:14" x14ac:dyDescent="0.25">
      <c r="A9126" t="s">
        <v>7026</v>
      </c>
      <c r="B9126" t="s">
        <v>7027</v>
      </c>
      <c r="C9126" t="s">
        <v>236</v>
      </c>
      <c r="D9126" t="s">
        <v>21</v>
      </c>
      <c r="E9126">
        <v>98444</v>
      </c>
      <c r="F9126" t="s">
        <v>22</v>
      </c>
      <c r="G9126" t="s">
        <v>22</v>
      </c>
      <c r="H9126" t="s">
        <v>57</v>
      </c>
      <c r="I9126" t="s">
        <v>212</v>
      </c>
      <c r="J9126" t="s">
        <v>59</v>
      </c>
      <c r="K9126" s="1">
        <v>43433</v>
      </c>
      <c r="L9126" t="s">
        <v>60</v>
      </c>
      <c r="M9126" t="str">
        <f>HYPERLINK("https://www.regulations.gov/docket?D=FDA-2018-H-4544")</f>
        <v>https://www.regulations.gov/docket?D=FDA-2018-H-4544</v>
      </c>
      <c r="N9126" t="s">
        <v>59</v>
      </c>
    </row>
    <row r="9127" spans="1:14" x14ac:dyDescent="0.25">
      <c r="A9127" t="s">
        <v>556</v>
      </c>
      <c r="B9127" t="s">
        <v>557</v>
      </c>
      <c r="C9127" t="s">
        <v>529</v>
      </c>
      <c r="D9127" t="s">
        <v>21</v>
      </c>
      <c r="E9127">
        <v>98034</v>
      </c>
      <c r="F9127" t="s">
        <v>22</v>
      </c>
      <c r="G9127" t="s">
        <v>22</v>
      </c>
      <c r="H9127" t="s">
        <v>104</v>
      </c>
      <c r="I9127" t="s">
        <v>105</v>
      </c>
      <c r="J9127" s="1">
        <v>43383</v>
      </c>
      <c r="K9127" s="1">
        <v>43433</v>
      </c>
      <c r="L9127" t="s">
        <v>118</v>
      </c>
      <c r="N9127" t="s">
        <v>1858</v>
      </c>
    </row>
    <row r="9128" spans="1:14" x14ac:dyDescent="0.25">
      <c r="A9128" t="s">
        <v>1310</v>
      </c>
      <c r="B9128" t="s">
        <v>7170</v>
      </c>
      <c r="C9128" t="s">
        <v>227</v>
      </c>
      <c r="D9128" t="s">
        <v>21</v>
      </c>
      <c r="E9128">
        <v>98226</v>
      </c>
      <c r="F9128" t="s">
        <v>22</v>
      </c>
      <c r="G9128" t="s">
        <v>22</v>
      </c>
      <c r="H9128" t="s">
        <v>104</v>
      </c>
      <c r="I9128" t="s">
        <v>148</v>
      </c>
      <c r="J9128" s="1">
        <v>43362</v>
      </c>
      <c r="K9128" s="1">
        <v>43425</v>
      </c>
      <c r="L9128" t="s">
        <v>118</v>
      </c>
      <c r="N9128" t="s">
        <v>1858</v>
      </c>
    </row>
    <row r="9129" spans="1:14" x14ac:dyDescent="0.25">
      <c r="A9129" t="s">
        <v>733</v>
      </c>
      <c r="B9129" t="s">
        <v>734</v>
      </c>
      <c r="C9129" t="s">
        <v>255</v>
      </c>
      <c r="D9129" t="s">
        <v>21</v>
      </c>
      <c r="E9129">
        <v>98626</v>
      </c>
      <c r="F9129" t="s">
        <v>22</v>
      </c>
      <c r="G9129" t="s">
        <v>22</v>
      </c>
      <c r="H9129" t="s">
        <v>57</v>
      </c>
      <c r="I9129" t="s">
        <v>203</v>
      </c>
      <c r="J9129" s="1">
        <v>43376</v>
      </c>
      <c r="K9129" s="1">
        <v>43425</v>
      </c>
      <c r="L9129" t="s">
        <v>118</v>
      </c>
      <c r="N9129" t="s">
        <v>1849</v>
      </c>
    </row>
    <row r="9130" spans="1:14" x14ac:dyDescent="0.25">
      <c r="A9130" t="s">
        <v>3130</v>
      </c>
      <c r="B9130" t="s">
        <v>4890</v>
      </c>
      <c r="C9130" t="s">
        <v>236</v>
      </c>
      <c r="D9130" t="s">
        <v>21</v>
      </c>
      <c r="E9130">
        <v>98409</v>
      </c>
      <c r="F9130" t="s">
        <v>22</v>
      </c>
      <c r="G9130" t="s">
        <v>22</v>
      </c>
      <c r="H9130" t="s">
        <v>57</v>
      </c>
      <c r="I9130" t="s">
        <v>58</v>
      </c>
      <c r="J9130" t="s">
        <v>59</v>
      </c>
      <c r="K9130" s="1">
        <v>43425</v>
      </c>
      <c r="L9130" t="s">
        <v>60</v>
      </c>
      <c r="M9130" t="str">
        <f>HYPERLINK("https://www.regulations.gov/docket?D=FDA-2018-H-4442")</f>
        <v>https://www.regulations.gov/docket?D=FDA-2018-H-4442</v>
      </c>
      <c r="N9130" t="s">
        <v>59</v>
      </c>
    </row>
    <row r="9131" spans="1:14" x14ac:dyDescent="0.25">
      <c r="A9131" t="s">
        <v>242</v>
      </c>
      <c r="B9131" t="s">
        <v>7175</v>
      </c>
      <c r="C9131" t="s">
        <v>246</v>
      </c>
      <c r="D9131" t="s">
        <v>21</v>
      </c>
      <c r="E9131">
        <v>98311</v>
      </c>
      <c r="F9131" t="s">
        <v>22</v>
      </c>
      <c r="G9131" t="s">
        <v>22</v>
      </c>
      <c r="H9131" t="s">
        <v>116</v>
      </c>
      <c r="I9131" t="s">
        <v>117</v>
      </c>
      <c r="J9131" s="1">
        <v>43375</v>
      </c>
      <c r="K9131" s="1">
        <v>43425</v>
      </c>
      <c r="L9131" t="s">
        <v>118</v>
      </c>
      <c r="N9131" t="s">
        <v>1849</v>
      </c>
    </row>
    <row r="9132" spans="1:14" x14ac:dyDescent="0.25">
      <c r="A9132" t="s">
        <v>7176</v>
      </c>
      <c r="B9132" t="s">
        <v>7177</v>
      </c>
      <c r="C9132" t="s">
        <v>296</v>
      </c>
      <c r="D9132" t="s">
        <v>21</v>
      </c>
      <c r="E9132">
        <v>98366</v>
      </c>
      <c r="F9132" t="s">
        <v>22</v>
      </c>
      <c r="G9132" t="s">
        <v>22</v>
      </c>
      <c r="H9132" t="s">
        <v>57</v>
      </c>
      <c r="I9132" t="s">
        <v>203</v>
      </c>
      <c r="J9132" s="1">
        <v>43374</v>
      </c>
      <c r="K9132" s="1">
        <v>43425</v>
      </c>
      <c r="L9132" t="s">
        <v>118</v>
      </c>
      <c r="N9132" t="s">
        <v>1849</v>
      </c>
    </row>
    <row r="9133" spans="1:14" x14ac:dyDescent="0.25">
      <c r="A9133" t="s">
        <v>3568</v>
      </c>
      <c r="B9133" t="s">
        <v>3569</v>
      </c>
      <c r="C9133" t="s">
        <v>230</v>
      </c>
      <c r="D9133" t="s">
        <v>21</v>
      </c>
      <c r="E9133">
        <v>98264</v>
      </c>
      <c r="F9133" t="s">
        <v>22</v>
      </c>
      <c r="G9133" t="s">
        <v>22</v>
      </c>
      <c r="H9133" t="s">
        <v>116</v>
      </c>
      <c r="I9133" t="s">
        <v>117</v>
      </c>
      <c r="J9133" s="1">
        <v>43355</v>
      </c>
      <c r="K9133" s="1">
        <v>43425</v>
      </c>
      <c r="L9133" t="s">
        <v>118</v>
      </c>
      <c r="N9133" t="s">
        <v>1849</v>
      </c>
    </row>
    <row r="9134" spans="1:14" x14ac:dyDescent="0.25">
      <c r="A9134" t="s">
        <v>537</v>
      </c>
      <c r="B9134" t="s">
        <v>7178</v>
      </c>
      <c r="C9134" t="s">
        <v>539</v>
      </c>
      <c r="D9134" t="s">
        <v>21</v>
      </c>
      <c r="E9134">
        <v>98592</v>
      </c>
      <c r="F9134" t="s">
        <v>22</v>
      </c>
      <c r="G9134" t="s">
        <v>22</v>
      </c>
      <c r="H9134" t="s">
        <v>104</v>
      </c>
      <c r="I9134" t="s">
        <v>105</v>
      </c>
      <c r="J9134" s="1">
        <v>43375</v>
      </c>
      <c r="K9134" s="1">
        <v>43425</v>
      </c>
      <c r="L9134" t="s">
        <v>118</v>
      </c>
      <c r="N9134" t="s">
        <v>1858</v>
      </c>
    </row>
    <row r="9135" spans="1:14" x14ac:dyDescent="0.25">
      <c r="A9135" t="s">
        <v>7181</v>
      </c>
      <c r="B9135" t="s">
        <v>7182</v>
      </c>
      <c r="C9135" t="s">
        <v>20</v>
      </c>
      <c r="D9135" t="s">
        <v>21</v>
      </c>
      <c r="E9135">
        <v>98101</v>
      </c>
      <c r="F9135" t="s">
        <v>22</v>
      </c>
      <c r="G9135" t="s">
        <v>22</v>
      </c>
      <c r="H9135" t="s">
        <v>104</v>
      </c>
      <c r="I9135" t="s">
        <v>148</v>
      </c>
      <c r="J9135" s="1">
        <v>43375</v>
      </c>
      <c r="K9135" s="1">
        <v>43425</v>
      </c>
      <c r="L9135" t="s">
        <v>118</v>
      </c>
      <c r="N9135" t="s">
        <v>1858</v>
      </c>
    </row>
    <row r="9136" spans="1:14" x14ac:dyDescent="0.25">
      <c r="A9136" t="s">
        <v>106</v>
      </c>
      <c r="B9136" t="s">
        <v>107</v>
      </c>
      <c r="C9136" t="s">
        <v>108</v>
      </c>
      <c r="D9136" t="s">
        <v>21</v>
      </c>
      <c r="E9136">
        <v>98208</v>
      </c>
      <c r="F9136" t="s">
        <v>22</v>
      </c>
      <c r="G9136" t="s">
        <v>22</v>
      </c>
      <c r="H9136" t="s">
        <v>104</v>
      </c>
      <c r="I9136" t="s">
        <v>1720</v>
      </c>
      <c r="J9136" s="1">
        <v>43354</v>
      </c>
      <c r="K9136" s="1">
        <v>43425</v>
      </c>
      <c r="L9136" t="s">
        <v>118</v>
      </c>
      <c r="N9136" t="s">
        <v>1858</v>
      </c>
    </row>
    <row r="9137" spans="1:14" x14ac:dyDescent="0.25">
      <c r="A9137" t="s">
        <v>7267</v>
      </c>
      <c r="B9137" t="s">
        <v>7268</v>
      </c>
      <c r="C9137" t="s">
        <v>7269</v>
      </c>
      <c r="D9137" t="s">
        <v>21</v>
      </c>
      <c r="E9137">
        <v>98271</v>
      </c>
      <c r="F9137" t="s">
        <v>22</v>
      </c>
      <c r="G9137" t="s">
        <v>22</v>
      </c>
      <c r="H9137" t="s">
        <v>57</v>
      </c>
      <c r="I9137" t="s">
        <v>212</v>
      </c>
      <c r="J9137" t="s">
        <v>59</v>
      </c>
      <c r="K9137" s="1">
        <v>43420</v>
      </c>
      <c r="L9137" t="s">
        <v>60</v>
      </c>
      <c r="M9137" t="str">
        <f>HYPERLINK("https://www.regulations.gov/docket?D=FDA-2018-H-4365")</f>
        <v>https://www.regulations.gov/docket?D=FDA-2018-H-4365</v>
      </c>
      <c r="N9137" t="s">
        <v>59</v>
      </c>
    </row>
    <row r="9138" spans="1:14" x14ac:dyDescent="0.25">
      <c r="A9138" t="s">
        <v>7284</v>
      </c>
      <c r="B9138" t="s">
        <v>7285</v>
      </c>
      <c r="C9138" t="s">
        <v>657</v>
      </c>
      <c r="D9138" t="s">
        <v>21</v>
      </c>
      <c r="E9138">
        <v>98277</v>
      </c>
      <c r="F9138" t="s">
        <v>22</v>
      </c>
      <c r="G9138" t="s">
        <v>22</v>
      </c>
      <c r="H9138" t="s">
        <v>57</v>
      </c>
      <c r="I9138" t="s">
        <v>620</v>
      </c>
      <c r="J9138" s="1">
        <v>43361</v>
      </c>
      <c r="K9138" s="1">
        <v>43419</v>
      </c>
      <c r="L9138" t="s">
        <v>118</v>
      </c>
      <c r="N9138" t="s">
        <v>1849</v>
      </c>
    </row>
    <row r="9139" spans="1:14" x14ac:dyDescent="0.25">
      <c r="A9139" t="s">
        <v>7288</v>
      </c>
      <c r="B9139" t="s">
        <v>7289</v>
      </c>
      <c r="C9139" t="s">
        <v>20</v>
      </c>
      <c r="D9139" t="s">
        <v>21</v>
      </c>
      <c r="E9139">
        <v>98144</v>
      </c>
      <c r="F9139" t="s">
        <v>22</v>
      </c>
      <c r="G9139" t="s">
        <v>22</v>
      </c>
      <c r="H9139" t="s">
        <v>104</v>
      </c>
      <c r="I9139" t="s">
        <v>105</v>
      </c>
      <c r="J9139" s="1">
        <v>43362</v>
      </c>
      <c r="K9139" s="1">
        <v>43419</v>
      </c>
      <c r="L9139" t="s">
        <v>118</v>
      </c>
      <c r="N9139" t="s">
        <v>1858</v>
      </c>
    </row>
    <row r="9140" spans="1:14" x14ac:dyDescent="0.25">
      <c r="A9140" t="s">
        <v>242</v>
      </c>
      <c r="B9140" t="s">
        <v>7295</v>
      </c>
      <c r="C9140" t="s">
        <v>261</v>
      </c>
      <c r="D9140" t="s">
        <v>21</v>
      </c>
      <c r="E9140">
        <v>99202</v>
      </c>
      <c r="F9140" t="s">
        <v>22</v>
      </c>
      <c r="G9140" t="s">
        <v>22</v>
      </c>
      <c r="H9140" t="s">
        <v>57</v>
      </c>
      <c r="I9140" t="s">
        <v>203</v>
      </c>
      <c r="J9140" s="1">
        <v>43361</v>
      </c>
      <c r="K9140" s="1">
        <v>43419</v>
      </c>
      <c r="L9140" t="s">
        <v>118</v>
      </c>
      <c r="N9140" t="s">
        <v>1992</v>
      </c>
    </row>
    <row r="9141" spans="1:14" x14ac:dyDescent="0.25">
      <c r="A9141" t="s">
        <v>5561</v>
      </c>
      <c r="B9141" t="s">
        <v>5562</v>
      </c>
      <c r="C9141" t="s">
        <v>632</v>
      </c>
      <c r="D9141" t="s">
        <v>21</v>
      </c>
      <c r="E9141">
        <v>98037</v>
      </c>
      <c r="F9141" t="s">
        <v>22</v>
      </c>
      <c r="G9141" t="s">
        <v>22</v>
      </c>
      <c r="H9141" t="s">
        <v>57</v>
      </c>
      <c r="I9141" t="s">
        <v>58</v>
      </c>
      <c r="J9141" s="1">
        <v>43355</v>
      </c>
      <c r="K9141" s="1">
        <v>43419</v>
      </c>
      <c r="L9141" t="s">
        <v>118</v>
      </c>
      <c r="N9141" t="s">
        <v>1992</v>
      </c>
    </row>
    <row r="9142" spans="1:14" x14ac:dyDescent="0.25">
      <c r="A9142" t="s">
        <v>1077</v>
      </c>
      <c r="B9142" t="s">
        <v>7296</v>
      </c>
      <c r="C9142" t="s">
        <v>202</v>
      </c>
      <c r="D9142" t="s">
        <v>21</v>
      </c>
      <c r="E9142">
        <v>98038</v>
      </c>
      <c r="F9142" t="s">
        <v>22</v>
      </c>
      <c r="G9142" t="s">
        <v>22</v>
      </c>
      <c r="H9142" t="s">
        <v>57</v>
      </c>
      <c r="I9142" t="s">
        <v>58</v>
      </c>
      <c r="J9142" s="1">
        <v>43362</v>
      </c>
      <c r="K9142" s="1">
        <v>43419</v>
      </c>
      <c r="L9142" t="s">
        <v>118</v>
      </c>
      <c r="N9142" t="s">
        <v>1992</v>
      </c>
    </row>
    <row r="9143" spans="1:14" x14ac:dyDescent="0.25">
      <c r="A9143" t="s">
        <v>2380</v>
      </c>
      <c r="B9143" t="s">
        <v>2381</v>
      </c>
      <c r="C9143" t="s">
        <v>261</v>
      </c>
      <c r="D9143" t="s">
        <v>21</v>
      </c>
      <c r="E9143">
        <v>99208</v>
      </c>
      <c r="F9143" t="s">
        <v>22</v>
      </c>
      <c r="G9143" t="s">
        <v>22</v>
      </c>
      <c r="H9143" t="s">
        <v>104</v>
      </c>
      <c r="I9143" t="s">
        <v>105</v>
      </c>
      <c r="J9143" s="1">
        <v>43364</v>
      </c>
      <c r="K9143" s="1">
        <v>43419</v>
      </c>
      <c r="L9143" t="s">
        <v>118</v>
      </c>
      <c r="N9143" t="s">
        <v>1858</v>
      </c>
    </row>
    <row r="9144" spans="1:14" x14ac:dyDescent="0.25">
      <c r="A9144" t="s">
        <v>324</v>
      </c>
      <c r="B9144" t="s">
        <v>325</v>
      </c>
      <c r="C9144" t="s">
        <v>20</v>
      </c>
      <c r="D9144" t="s">
        <v>21</v>
      </c>
      <c r="E9144">
        <v>98122</v>
      </c>
      <c r="F9144" t="s">
        <v>22</v>
      </c>
      <c r="G9144" t="s">
        <v>22</v>
      </c>
      <c r="H9144" t="s">
        <v>116</v>
      </c>
      <c r="I9144" t="s">
        <v>117</v>
      </c>
      <c r="J9144" s="1">
        <v>43363</v>
      </c>
      <c r="K9144" s="1">
        <v>43419</v>
      </c>
      <c r="L9144" t="s">
        <v>118</v>
      </c>
      <c r="N9144" t="s">
        <v>1992</v>
      </c>
    </row>
    <row r="9145" spans="1:14" x14ac:dyDescent="0.25">
      <c r="A9145" t="s">
        <v>1669</v>
      </c>
      <c r="B9145" t="s">
        <v>7303</v>
      </c>
      <c r="C9145" t="s">
        <v>230</v>
      </c>
      <c r="D9145" t="s">
        <v>21</v>
      </c>
      <c r="E9145">
        <v>98264</v>
      </c>
      <c r="F9145" t="s">
        <v>22</v>
      </c>
      <c r="G9145" t="s">
        <v>22</v>
      </c>
      <c r="H9145" t="s">
        <v>57</v>
      </c>
      <c r="I9145" t="s">
        <v>58</v>
      </c>
      <c r="J9145" s="1">
        <v>43362</v>
      </c>
      <c r="K9145" s="1">
        <v>43419</v>
      </c>
      <c r="L9145" t="s">
        <v>118</v>
      </c>
      <c r="N9145" t="s">
        <v>1992</v>
      </c>
    </row>
    <row r="9146" spans="1:14" x14ac:dyDescent="0.25">
      <c r="A9146" t="s">
        <v>3353</v>
      </c>
      <c r="B9146" t="s">
        <v>3354</v>
      </c>
      <c r="C9146" t="s">
        <v>20</v>
      </c>
      <c r="D9146" t="s">
        <v>21</v>
      </c>
      <c r="E9146">
        <v>98122</v>
      </c>
      <c r="F9146" t="s">
        <v>22</v>
      </c>
      <c r="G9146" t="s">
        <v>22</v>
      </c>
      <c r="H9146" t="s">
        <v>116</v>
      </c>
      <c r="I9146" t="s">
        <v>117</v>
      </c>
      <c r="J9146" s="1">
        <v>43362</v>
      </c>
      <c r="K9146" s="1">
        <v>43419</v>
      </c>
      <c r="L9146" t="s">
        <v>118</v>
      </c>
      <c r="N9146" t="s">
        <v>1992</v>
      </c>
    </row>
    <row r="9147" spans="1:14" x14ac:dyDescent="0.25">
      <c r="A9147" t="s">
        <v>7306</v>
      </c>
      <c r="B9147" t="s">
        <v>7307</v>
      </c>
      <c r="C9147" t="s">
        <v>20</v>
      </c>
      <c r="D9147" t="s">
        <v>21</v>
      </c>
      <c r="E9147">
        <v>98117</v>
      </c>
      <c r="F9147" t="s">
        <v>22</v>
      </c>
      <c r="G9147" t="s">
        <v>22</v>
      </c>
      <c r="H9147" t="s">
        <v>57</v>
      </c>
      <c r="I9147" t="s">
        <v>58</v>
      </c>
      <c r="J9147" s="1">
        <v>43362</v>
      </c>
      <c r="K9147" s="1">
        <v>43419</v>
      </c>
      <c r="L9147" t="s">
        <v>118</v>
      </c>
      <c r="N9147" t="s">
        <v>1992</v>
      </c>
    </row>
    <row r="9148" spans="1:14" x14ac:dyDescent="0.25">
      <c r="A9148" t="s">
        <v>1381</v>
      </c>
      <c r="B9148" t="s">
        <v>1382</v>
      </c>
      <c r="C9148" t="s">
        <v>20</v>
      </c>
      <c r="D9148" t="s">
        <v>21</v>
      </c>
      <c r="E9148">
        <v>98122</v>
      </c>
      <c r="F9148" t="s">
        <v>22</v>
      </c>
      <c r="G9148" t="s">
        <v>22</v>
      </c>
      <c r="H9148" t="s">
        <v>104</v>
      </c>
      <c r="I9148" t="s">
        <v>148</v>
      </c>
      <c r="J9148" s="1">
        <v>43363</v>
      </c>
      <c r="K9148" s="1">
        <v>43419</v>
      </c>
      <c r="L9148" t="s">
        <v>118</v>
      </c>
      <c r="N9148" t="s">
        <v>1854</v>
      </c>
    </row>
    <row r="9149" spans="1:14" x14ac:dyDescent="0.25">
      <c r="A9149" t="s">
        <v>688</v>
      </c>
      <c r="B9149" t="s">
        <v>7308</v>
      </c>
      <c r="C9149" t="s">
        <v>20</v>
      </c>
      <c r="D9149" t="s">
        <v>21</v>
      </c>
      <c r="E9149">
        <v>98125</v>
      </c>
      <c r="F9149" t="s">
        <v>22</v>
      </c>
      <c r="G9149" t="s">
        <v>22</v>
      </c>
      <c r="H9149" t="s">
        <v>116</v>
      </c>
      <c r="I9149" t="s">
        <v>212</v>
      </c>
      <c r="J9149" s="1">
        <v>43363</v>
      </c>
      <c r="K9149" s="1">
        <v>43419</v>
      </c>
      <c r="L9149" t="s">
        <v>118</v>
      </c>
      <c r="N9149" t="s">
        <v>1992</v>
      </c>
    </row>
    <row r="9150" spans="1:14" x14ac:dyDescent="0.25">
      <c r="A9150" t="s">
        <v>1259</v>
      </c>
      <c r="B9150" t="s">
        <v>1260</v>
      </c>
      <c r="C9150" t="s">
        <v>632</v>
      </c>
      <c r="D9150" t="s">
        <v>21</v>
      </c>
      <c r="E9150">
        <v>98036</v>
      </c>
      <c r="F9150" t="s">
        <v>22</v>
      </c>
      <c r="G9150" t="s">
        <v>22</v>
      </c>
      <c r="H9150" t="s">
        <v>57</v>
      </c>
      <c r="I9150" t="s">
        <v>58</v>
      </c>
      <c r="J9150" s="1">
        <v>43360</v>
      </c>
      <c r="K9150" s="1">
        <v>43412</v>
      </c>
      <c r="L9150" t="s">
        <v>118</v>
      </c>
      <c r="N9150" t="s">
        <v>1992</v>
      </c>
    </row>
    <row r="9151" spans="1:14" x14ac:dyDescent="0.25">
      <c r="A9151" t="s">
        <v>312</v>
      </c>
      <c r="B9151" t="s">
        <v>4424</v>
      </c>
      <c r="C9151" t="s">
        <v>20</v>
      </c>
      <c r="D9151" t="s">
        <v>21</v>
      </c>
      <c r="E9151">
        <v>98144</v>
      </c>
      <c r="F9151" t="s">
        <v>22</v>
      </c>
      <c r="G9151" t="s">
        <v>22</v>
      </c>
      <c r="H9151" t="s">
        <v>57</v>
      </c>
      <c r="I9151" t="s">
        <v>58</v>
      </c>
      <c r="J9151" s="1">
        <v>43356</v>
      </c>
      <c r="K9151" s="1">
        <v>43412</v>
      </c>
      <c r="L9151" t="s">
        <v>118</v>
      </c>
      <c r="N9151" t="s">
        <v>1849</v>
      </c>
    </row>
    <row r="9152" spans="1:14" x14ac:dyDescent="0.25">
      <c r="A9152" t="s">
        <v>413</v>
      </c>
      <c r="B9152" t="s">
        <v>7416</v>
      </c>
      <c r="C9152" t="s">
        <v>632</v>
      </c>
      <c r="D9152" t="s">
        <v>21</v>
      </c>
      <c r="E9152">
        <v>98036</v>
      </c>
      <c r="F9152" t="s">
        <v>22</v>
      </c>
      <c r="G9152" t="s">
        <v>22</v>
      </c>
      <c r="H9152" t="s">
        <v>104</v>
      </c>
      <c r="I9152" t="s">
        <v>105</v>
      </c>
      <c r="J9152" s="1">
        <v>43360</v>
      </c>
      <c r="K9152" s="1">
        <v>43412</v>
      </c>
      <c r="L9152" t="s">
        <v>118</v>
      </c>
      <c r="N9152" t="s">
        <v>1858</v>
      </c>
    </row>
    <row r="9153" spans="1:14" x14ac:dyDescent="0.25">
      <c r="A9153" t="s">
        <v>4704</v>
      </c>
      <c r="B9153" t="s">
        <v>7421</v>
      </c>
      <c r="C9153" t="s">
        <v>20</v>
      </c>
      <c r="D9153" t="s">
        <v>21</v>
      </c>
      <c r="E9153">
        <v>98118</v>
      </c>
      <c r="F9153" t="s">
        <v>22</v>
      </c>
      <c r="G9153" t="s">
        <v>22</v>
      </c>
      <c r="H9153" t="s">
        <v>116</v>
      </c>
      <c r="I9153" t="s">
        <v>117</v>
      </c>
      <c r="J9153" s="1">
        <v>43361</v>
      </c>
      <c r="K9153" s="1">
        <v>43412</v>
      </c>
      <c r="L9153" t="s">
        <v>118</v>
      </c>
      <c r="N9153" t="s">
        <v>1992</v>
      </c>
    </row>
    <row r="9154" spans="1:14" x14ac:dyDescent="0.25">
      <c r="A9154" t="s">
        <v>1171</v>
      </c>
      <c r="B9154" t="s">
        <v>7425</v>
      </c>
      <c r="C9154" t="s">
        <v>632</v>
      </c>
      <c r="D9154" t="s">
        <v>21</v>
      </c>
      <c r="E9154">
        <v>98036</v>
      </c>
      <c r="F9154" t="s">
        <v>22</v>
      </c>
      <c r="G9154" t="s">
        <v>22</v>
      </c>
      <c r="H9154" t="s">
        <v>104</v>
      </c>
      <c r="I9154" t="s">
        <v>1720</v>
      </c>
      <c r="J9154" s="1">
        <v>43360</v>
      </c>
      <c r="K9154" s="1">
        <v>43412</v>
      </c>
      <c r="L9154" t="s">
        <v>118</v>
      </c>
      <c r="N9154" t="s">
        <v>1854</v>
      </c>
    </row>
    <row r="9155" spans="1:14" x14ac:dyDescent="0.25">
      <c r="A9155" t="s">
        <v>7426</v>
      </c>
      <c r="B9155" t="s">
        <v>1323</v>
      </c>
      <c r="C9155" t="s">
        <v>227</v>
      </c>
      <c r="D9155" t="s">
        <v>21</v>
      </c>
      <c r="E9155">
        <v>98229</v>
      </c>
      <c r="F9155" t="s">
        <v>22</v>
      </c>
      <c r="G9155" t="s">
        <v>22</v>
      </c>
      <c r="H9155" t="s">
        <v>57</v>
      </c>
      <c r="I9155" t="s">
        <v>203</v>
      </c>
      <c r="J9155" s="1">
        <v>43362</v>
      </c>
      <c r="K9155" s="1">
        <v>43412</v>
      </c>
      <c r="L9155" t="s">
        <v>118</v>
      </c>
      <c r="N9155" t="s">
        <v>1849</v>
      </c>
    </row>
    <row r="9156" spans="1:14" x14ac:dyDescent="0.25">
      <c r="A9156" t="s">
        <v>641</v>
      </c>
      <c r="B9156" t="s">
        <v>7427</v>
      </c>
      <c r="C9156" t="s">
        <v>261</v>
      </c>
      <c r="D9156" t="s">
        <v>21</v>
      </c>
      <c r="E9156">
        <v>99202</v>
      </c>
      <c r="F9156" t="s">
        <v>22</v>
      </c>
      <c r="G9156" t="s">
        <v>22</v>
      </c>
      <c r="H9156" t="s">
        <v>57</v>
      </c>
      <c r="I9156" t="s">
        <v>203</v>
      </c>
      <c r="J9156" s="1">
        <v>43361</v>
      </c>
      <c r="K9156" s="1">
        <v>43412</v>
      </c>
      <c r="L9156" t="s">
        <v>118</v>
      </c>
      <c r="N9156" t="s">
        <v>1992</v>
      </c>
    </row>
    <row r="9157" spans="1:14" x14ac:dyDescent="0.25">
      <c r="A9157" t="s">
        <v>2103</v>
      </c>
      <c r="B9157" t="s">
        <v>4102</v>
      </c>
      <c r="C9157" t="s">
        <v>202</v>
      </c>
      <c r="D9157" t="s">
        <v>21</v>
      </c>
      <c r="E9157">
        <v>98038</v>
      </c>
      <c r="F9157" t="s">
        <v>22</v>
      </c>
      <c r="G9157" t="s">
        <v>22</v>
      </c>
      <c r="H9157" t="s">
        <v>57</v>
      </c>
      <c r="I9157" t="s">
        <v>212</v>
      </c>
      <c r="J9157" s="1">
        <v>43360</v>
      </c>
      <c r="K9157" s="1">
        <v>43412</v>
      </c>
      <c r="L9157" t="s">
        <v>118</v>
      </c>
      <c r="N9157" t="s">
        <v>1992</v>
      </c>
    </row>
    <row r="9158" spans="1:14" x14ac:dyDescent="0.25">
      <c r="A9158" t="s">
        <v>102</v>
      </c>
      <c r="B9158" t="s">
        <v>103</v>
      </c>
      <c r="C9158" t="s">
        <v>37</v>
      </c>
      <c r="D9158" t="s">
        <v>21</v>
      </c>
      <c r="E9158">
        <v>99337</v>
      </c>
      <c r="F9158" t="s">
        <v>22</v>
      </c>
      <c r="G9158" t="s">
        <v>22</v>
      </c>
      <c r="H9158" t="s">
        <v>104</v>
      </c>
      <c r="I9158" t="s">
        <v>105</v>
      </c>
      <c r="J9158" s="1">
        <v>43356</v>
      </c>
      <c r="K9158" s="1">
        <v>43412</v>
      </c>
      <c r="L9158" t="s">
        <v>118</v>
      </c>
      <c r="N9158" t="s">
        <v>1858</v>
      </c>
    </row>
    <row r="9159" spans="1:14" x14ac:dyDescent="0.25">
      <c r="A9159" t="s">
        <v>327</v>
      </c>
      <c r="B9159" t="s">
        <v>328</v>
      </c>
      <c r="C9159" t="s">
        <v>20</v>
      </c>
      <c r="D9159" t="s">
        <v>21</v>
      </c>
      <c r="E9159">
        <v>98122</v>
      </c>
      <c r="F9159" t="s">
        <v>22</v>
      </c>
      <c r="G9159" t="s">
        <v>22</v>
      </c>
      <c r="H9159" t="s">
        <v>116</v>
      </c>
      <c r="I9159" t="s">
        <v>117</v>
      </c>
      <c r="J9159" s="1">
        <v>43360</v>
      </c>
      <c r="K9159" s="1">
        <v>43412</v>
      </c>
      <c r="L9159" t="s">
        <v>118</v>
      </c>
      <c r="N9159" t="s">
        <v>1992</v>
      </c>
    </row>
    <row r="9160" spans="1:14" x14ac:dyDescent="0.25">
      <c r="A9160" t="s">
        <v>1292</v>
      </c>
      <c r="B9160" t="s">
        <v>1293</v>
      </c>
      <c r="C9160" t="s">
        <v>632</v>
      </c>
      <c r="D9160" t="s">
        <v>21</v>
      </c>
      <c r="E9160">
        <v>98036</v>
      </c>
      <c r="F9160" t="s">
        <v>22</v>
      </c>
      <c r="G9160" t="s">
        <v>22</v>
      </c>
      <c r="H9160" t="s">
        <v>116</v>
      </c>
      <c r="I9160" t="s">
        <v>117</v>
      </c>
      <c r="J9160" s="1">
        <v>43355</v>
      </c>
      <c r="K9160" s="1">
        <v>43412</v>
      </c>
      <c r="L9160" t="s">
        <v>118</v>
      </c>
      <c r="N9160" t="s">
        <v>1992</v>
      </c>
    </row>
    <row r="9161" spans="1:14" x14ac:dyDescent="0.25">
      <c r="A9161" t="s">
        <v>427</v>
      </c>
      <c r="B9161" t="s">
        <v>428</v>
      </c>
      <c r="C9161" t="s">
        <v>20</v>
      </c>
      <c r="D9161" t="s">
        <v>21</v>
      </c>
      <c r="E9161">
        <v>98144</v>
      </c>
      <c r="F9161" t="s">
        <v>22</v>
      </c>
      <c r="G9161" t="s">
        <v>22</v>
      </c>
      <c r="H9161" t="s">
        <v>57</v>
      </c>
      <c r="I9161" t="s">
        <v>58</v>
      </c>
      <c r="J9161" s="1">
        <v>43356</v>
      </c>
      <c r="K9161" s="1">
        <v>43412</v>
      </c>
      <c r="L9161" t="s">
        <v>118</v>
      </c>
      <c r="N9161" t="s">
        <v>1992</v>
      </c>
    </row>
    <row r="9162" spans="1:14" x14ac:dyDescent="0.25">
      <c r="A9162" t="s">
        <v>194</v>
      </c>
      <c r="B9162" t="s">
        <v>7433</v>
      </c>
      <c r="C9162" t="s">
        <v>227</v>
      </c>
      <c r="D9162" t="s">
        <v>21</v>
      </c>
      <c r="E9162">
        <v>98225</v>
      </c>
      <c r="F9162" t="s">
        <v>22</v>
      </c>
      <c r="G9162" t="s">
        <v>22</v>
      </c>
      <c r="H9162" t="s">
        <v>104</v>
      </c>
      <c r="I9162" t="s">
        <v>148</v>
      </c>
      <c r="J9162" s="1">
        <v>43361</v>
      </c>
      <c r="K9162" s="1">
        <v>43412</v>
      </c>
      <c r="L9162" t="s">
        <v>118</v>
      </c>
      <c r="N9162" t="s">
        <v>1854</v>
      </c>
    </row>
    <row r="9163" spans="1:14" x14ac:dyDescent="0.25">
      <c r="A9163" t="s">
        <v>1859</v>
      </c>
      <c r="B9163" t="s">
        <v>1860</v>
      </c>
      <c r="C9163" t="s">
        <v>1861</v>
      </c>
      <c r="D9163" t="s">
        <v>21</v>
      </c>
      <c r="E9163">
        <v>98331</v>
      </c>
      <c r="F9163" t="s">
        <v>22</v>
      </c>
      <c r="G9163" t="s">
        <v>22</v>
      </c>
      <c r="H9163" t="s">
        <v>116</v>
      </c>
      <c r="I9163" t="s">
        <v>117</v>
      </c>
      <c r="J9163" s="1">
        <v>43348</v>
      </c>
      <c r="K9163" s="1">
        <v>43412</v>
      </c>
      <c r="L9163" t="s">
        <v>118</v>
      </c>
      <c r="N9163" t="s">
        <v>1849</v>
      </c>
    </row>
    <row r="9164" spans="1:14" x14ac:dyDescent="0.25">
      <c r="A9164" t="s">
        <v>1329</v>
      </c>
      <c r="B9164" t="s">
        <v>1330</v>
      </c>
      <c r="C9164" t="s">
        <v>1331</v>
      </c>
      <c r="D9164" t="s">
        <v>21</v>
      </c>
      <c r="E9164">
        <v>98244</v>
      </c>
      <c r="F9164" t="s">
        <v>22</v>
      </c>
      <c r="G9164" t="s">
        <v>22</v>
      </c>
      <c r="H9164" t="s">
        <v>104</v>
      </c>
      <c r="I9164" t="s">
        <v>148</v>
      </c>
      <c r="J9164" s="1">
        <v>43355</v>
      </c>
      <c r="K9164" s="1">
        <v>43412</v>
      </c>
      <c r="L9164" t="s">
        <v>118</v>
      </c>
      <c r="N9164" t="s">
        <v>1858</v>
      </c>
    </row>
    <row r="9165" spans="1:14" x14ac:dyDescent="0.25">
      <c r="A9165" t="s">
        <v>4736</v>
      </c>
      <c r="B9165" t="s">
        <v>7436</v>
      </c>
      <c r="C9165" t="s">
        <v>443</v>
      </c>
      <c r="D9165" t="s">
        <v>21</v>
      </c>
      <c r="E9165">
        <v>98056</v>
      </c>
      <c r="F9165" t="s">
        <v>22</v>
      </c>
      <c r="G9165" t="s">
        <v>22</v>
      </c>
      <c r="H9165" t="s">
        <v>104</v>
      </c>
      <c r="I9165" t="s">
        <v>105</v>
      </c>
      <c r="J9165" s="1">
        <v>43360</v>
      </c>
      <c r="K9165" s="1">
        <v>43412</v>
      </c>
      <c r="L9165" t="s">
        <v>118</v>
      </c>
      <c r="N9165" t="s">
        <v>1854</v>
      </c>
    </row>
    <row r="9166" spans="1:14" x14ac:dyDescent="0.25">
      <c r="A9166" t="s">
        <v>251</v>
      </c>
      <c r="B9166" t="s">
        <v>252</v>
      </c>
      <c r="C9166" t="s">
        <v>20</v>
      </c>
      <c r="D9166" t="s">
        <v>21</v>
      </c>
      <c r="E9166">
        <v>98118</v>
      </c>
      <c r="F9166" t="s">
        <v>22</v>
      </c>
      <c r="G9166" t="s">
        <v>22</v>
      </c>
      <c r="H9166" t="s">
        <v>116</v>
      </c>
      <c r="I9166" t="s">
        <v>117</v>
      </c>
      <c r="J9166" s="1">
        <v>43361</v>
      </c>
      <c r="K9166" s="1">
        <v>43412</v>
      </c>
      <c r="L9166" t="s">
        <v>118</v>
      </c>
      <c r="N9166" t="s">
        <v>1992</v>
      </c>
    </row>
    <row r="9167" spans="1:14" x14ac:dyDescent="0.25">
      <c r="A9167" t="s">
        <v>5002</v>
      </c>
      <c r="B9167" t="s">
        <v>5003</v>
      </c>
      <c r="C9167" t="s">
        <v>20</v>
      </c>
      <c r="D9167" t="s">
        <v>21</v>
      </c>
      <c r="E9167">
        <v>98144</v>
      </c>
      <c r="F9167" t="s">
        <v>22</v>
      </c>
      <c r="G9167" t="s">
        <v>22</v>
      </c>
      <c r="H9167" t="s">
        <v>104</v>
      </c>
      <c r="I9167" t="s">
        <v>148</v>
      </c>
      <c r="J9167" s="1">
        <v>43360</v>
      </c>
      <c r="K9167" s="1">
        <v>43412</v>
      </c>
      <c r="L9167" t="s">
        <v>118</v>
      </c>
      <c r="N9167" t="s">
        <v>1858</v>
      </c>
    </row>
    <row r="9168" spans="1:14" x14ac:dyDescent="0.25">
      <c r="A9168" t="s">
        <v>124</v>
      </c>
      <c r="B9168" t="s">
        <v>336</v>
      </c>
      <c r="C9168" t="s">
        <v>20</v>
      </c>
      <c r="D9168" t="s">
        <v>21</v>
      </c>
      <c r="E9168">
        <v>98144</v>
      </c>
      <c r="F9168" t="s">
        <v>22</v>
      </c>
      <c r="G9168" t="s">
        <v>22</v>
      </c>
      <c r="H9168" t="s">
        <v>116</v>
      </c>
      <c r="I9168" t="s">
        <v>117</v>
      </c>
      <c r="J9168" s="1">
        <v>43360</v>
      </c>
      <c r="K9168" s="1">
        <v>43412</v>
      </c>
      <c r="L9168" t="s">
        <v>118</v>
      </c>
      <c r="N9168" t="s">
        <v>1849</v>
      </c>
    </row>
    <row r="9169" spans="1:14" x14ac:dyDescent="0.25">
      <c r="A9169" t="s">
        <v>2912</v>
      </c>
      <c r="B9169" t="s">
        <v>2913</v>
      </c>
      <c r="C9169" t="s">
        <v>142</v>
      </c>
      <c r="D9169" t="s">
        <v>21</v>
      </c>
      <c r="E9169">
        <v>98901</v>
      </c>
      <c r="F9169" t="s">
        <v>22</v>
      </c>
      <c r="G9169" t="s">
        <v>22</v>
      </c>
      <c r="H9169" t="s">
        <v>104</v>
      </c>
      <c r="I9169" t="s">
        <v>105</v>
      </c>
      <c r="J9169" t="s">
        <v>59</v>
      </c>
      <c r="K9169" s="1">
        <v>43411</v>
      </c>
      <c r="L9169" t="s">
        <v>60</v>
      </c>
      <c r="M9169" t="str">
        <f>HYPERLINK("https://www.regulations.gov/docket?D=FDA-2018-H-4239")</f>
        <v>https://www.regulations.gov/docket?D=FDA-2018-H-4239</v>
      </c>
      <c r="N9169" t="s">
        <v>59</v>
      </c>
    </row>
    <row r="9170" spans="1:14" x14ac:dyDescent="0.25">
      <c r="A9170" t="s">
        <v>111</v>
      </c>
      <c r="B9170" t="s">
        <v>1921</v>
      </c>
      <c r="C9170" t="s">
        <v>56</v>
      </c>
      <c r="D9170" t="s">
        <v>21</v>
      </c>
      <c r="E9170">
        <v>99352</v>
      </c>
      <c r="F9170" t="s">
        <v>22</v>
      </c>
      <c r="G9170" t="s">
        <v>22</v>
      </c>
      <c r="H9170" t="s">
        <v>57</v>
      </c>
      <c r="I9170" t="s">
        <v>58</v>
      </c>
      <c r="J9170" s="1">
        <v>43352</v>
      </c>
      <c r="K9170" s="1">
        <v>43405</v>
      </c>
      <c r="L9170" t="s">
        <v>118</v>
      </c>
      <c r="N9170" t="s">
        <v>1992</v>
      </c>
    </row>
    <row r="9171" spans="1:14" x14ac:dyDescent="0.25">
      <c r="A9171" t="s">
        <v>352</v>
      </c>
      <c r="B9171" t="s">
        <v>4577</v>
      </c>
      <c r="C9171" t="s">
        <v>20</v>
      </c>
      <c r="D9171" t="s">
        <v>21</v>
      </c>
      <c r="E9171">
        <v>98109</v>
      </c>
      <c r="F9171" t="s">
        <v>22</v>
      </c>
      <c r="G9171" t="s">
        <v>22</v>
      </c>
      <c r="H9171" t="s">
        <v>116</v>
      </c>
      <c r="I9171" t="s">
        <v>117</v>
      </c>
      <c r="J9171" s="1">
        <v>43340</v>
      </c>
      <c r="K9171" s="1">
        <v>43405</v>
      </c>
      <c r="L9171" t="s">
        <v>118</v>
      </c>
      <c r="N9171" t="s">
        <v>1992</v>
      </c>
    </row>
    <row r="9172" spans="1:14" x14ac:dyDescent="0.25">
      <c r="A9172" t="s">
        <v>1319</v>
      </c>
      <c r="B9172" t="s">
        <v>7546</v>
      </c>
      <c r="C9172" t="s">
        <v>1321</v>
      </c>
      <c r="D9172" t="s">
        <v>21</v>
      </c>
      <c r="E9172">
        <v>98255</v>
      </c>
      <c r="F9172" t="s">
        <v>22</v>
      </c>
      <c r="G9172" t="s">
        <v>22</v>
      </c>
      <c r="H9172" t="s">
        <v>104</v>
      </c>
      <c r="I9172" t="s">
        <v>148</v>
      </c>
      <c r="J9172" s="1">
        <v>43348</v>
      </c>
      <c r="K9172" s="1">
        <v>43405</v>
      </c>
      <c r="L9172" t="s">
        <v>118</v>
      </c>
      <c r="N9172" t="s">
        <v>1858</v>
      </c>
    </row>
    <row r="9173" spans="1:14" x14ac:dyDescent="0.25">
      <c r="A9173" t="s">
        <v>242</v>
      </c>
      <c r="B9173" t="s">
        <v>1491</v>
      </c>
      <c r="C9173" t="s">
        <v>20</v>
      </c>
      <c r="D9173" t="s">
        <v>21</v>
      </c>
      <c r="E9173">
        <v>98125</v>
      </c>
      <c r="F9173" t="s">
        <v>22</v>
      </c>
      <c r="G9173" t="s">
        <v>22</v>
      </c>
      <c r="H9173" t="s">
        <v>57</v>
      </c>
      <c r="I9173" t="s">
        <v>58</v>
      </c>
      <c r="J9173" s="1">
        <v>43348</v>
      </c>
      <c r="K9173" s="1">
        <v>43405</v>
      </c>
      <c r="L9173" t="s">
        <v>118</v>
      </c>
      <c r="N9173" t="s">
        <v>1849</v>
      </c>
    </row>
    <row r="9174" spans="1:14" x14ac:dyDescent="0.25">
      <c r="A9174" t="s">
        <v>1926</v>
      </c>
      <c r="B9174" t="s">
        <v>7548</v>
      </c>
      <c r="C9174" t="s">
        <v>56</v>
      </c>
      <c r="D9174" t="s">
        <v>21</v>
      </c>
      <c r="E9174">
        <v>99352</v>
      </c>
      <c r="F9174" t="s">
        <v>22</v>
      </c>
      <c r="G9174" t="s">
        <v>22</v>
      </c>
      <c r="H9174" t="s">
        <v>116</v>
      </c>
      <c r="I9174" t="s">
        <v>212</v>
      </c>
      <c r="J9174" s="1">
        <v>43352</v>
      </c>
      <c r="K9174" s="1">
        <v>43405</v>
      </c>
      <c r="L9174" t="s">
        <v>118</v>
      </c>
      <c r="N9174" t="s">
        <v>1849</v>
      </c>
    </row>
    <row r="9175" spans="1:14" x14ac:dyDescent="0.25">
      <c r="A9175" t="s">
        <v>712</v>
      </c>
      <c r="B9175" t="s">
        <v>7549</v>
      </c>
      <c r="C9175" t="s">
        <v>236</v>
      </c>
      <c r="D9175" t="s">
        <v>21</v>
      </c>
      <c r="E9175">
        <v>98403</v>
      </c>
      <c r="F9175" t="s">
        <v>22</v>
      </c>
      <c r="G9175" t="s">
        <v>22</v>
      </c>
      <c r="H9175" t="s">
        <v>116</v>
      </c>
      <c r="I9175" t="s">
        <v>117</v>
      </c>
      <c r="J9175" s="1">
        <v>43347</v>
      </c>
      <c r="K9175" s="1">
        <v>43405</v>
      </c>
      <c r="L9175" t="s">
        <v>118</v>
      </c>
      <c r="N9175" t="s">
        <v>1992</v>
      </c>
    </row>
    <row r="9176" spans="1:14" x14ac:dyDescent="0.25">
      <c r="A9176" t="s">
        <v>1686</v>
      </c>
      <c r="B9176" t="s">
        <v>7550</v>
      </c>
      <c r="C9176" t="s">
        <v>1688</v>
      </c>
      <c r="D9176" t="s">
        <v>21</v>
      </c>
      <c r="E9176">
        <v>98198</v>
      </c>
      <c r="F9176" t="s">
        <v>22</v>
      </c>
      <c r="G9176" t="s">
        <v>22</v>
      </c>
      <c r="H9176" t="s">
        <v>116</v>
      </c>
      <c r="I9176" t="s">
        <v>117</v>
      </c>
      <c r="J9176" s="1">
        <v>43352</v>
      </c>
      <c r="K9176" s="1">
        <v>43405</v>
      </c>
      <c r="L9176" t="s">
        <v>118</v>
      </c>
      <c r="N9176" t="s">
        <v>1849</v>
      </c>
    </row>
    <row r="9177" spans="1:14" x14ac:dyDescent="0.25">
      <c r="A9177" t="s">
        <v>3688</v>
      </c>
      <c r="B9177" t="s">
        <v>7551</v>
      </c>
      <c r="C9177" t="s">
        <v>108</v>
      </c>
      <c r="D9177" t="s">
        <v>21</v>
      </c>
      <c r="E9177">
        <v>98201</v>
      </c>
      <c r="F9177" t="s">
        <v>22</v>
      </c>
      <c r="G9177" t="s">
        <v>22</v>
      </c>
      <c r="H9177" t="s">
        <v>116</v>
      </c>
      <c r="I9177" t="s">
        <v>117</v>
      </c>
      <c r="J9177" s="1">
        <v>43354</v>
      </c>
      <c r="K9177" s="1">
        <v>43405</v>
      </c>
      <c r="L9177" t="s">
        <v>118</v>
      </c>
      <c r="N9177" t="s">
        <v>1849</v>
      </c>
    </row>
    <row r="9178" spans="1:14" x14ac:dyDescent="0.25">
      <c r="A9178" t="s">
        <v>5656</v>
      </c>
      <c r="B9178" t="s">
        <v>7554</v>
      </c>
      <c r="C9178" t="s">
        <v>20</v>
      </c>
      <c r="D9178" t="s">
        <v>21</v>
      </c>
      <c r="E9178">
        <v>98133</v>
      </c>
      <c r="F9178" t="s">
        <v>22</v>
      </c>
      <c r="G9178" t="s">
        <v>22</v>
      </c>
      <c r="H9178" t="s">
        <v>116</v>
      </c>
      <c r="I9178" t="s">
        <v>117</v>
      </c>
      <c r="J9178" s="1">
        <v>43354</v>
      </c>
      <c r="K9178" s="1">
        <v>43405</v>
      </c>
      <c r="L9178" t="s">
        <v>118</v>
      </c>
      <c r="N9178" t="s">
        <v>1849</v>
      </c>
    </row>
    <row r="9179" spans="1:14" x14ac:dyDescent="0.25">
      <c r="A9179" t="s">
        <v>7555</v>
      </c>
      <c r="B9179" t="s">
        <v>7556</v>
      </c>
      <c r="C9179" t="s">
        <v>108</v>
      </c>
      <c r="D9179" t="s">
        <v>21</v>
      </c>
      <c r="E9179">
        <v>98204</v>
      </c>
      <c r="F9179" t="s">
        <v>22</v>
      </c>
      <c r="G9179" t="s">
        <v>22</v>
      </c>
      <c r="H9179" t="s">
        <v>116</v>
      </c>
      <c r="I9179" t="s">
        <v>117</v>
      </c>
      <c r="J9179" s="1">
        <v>43354</v>
      </c>
      <c r="K9179" s="1">
        <v>43405</v>
      </c>
      <c r="L9179" t="s">
        <v>118</v>
      </c>
      <c r="N9179" t="s">
        <v>1992</v>
      </c>
    </row>
    <row r="9180" spans="1:14" x14ac:dyDescent="0.25">
      <c r="A9180" t="s">
        <v>4997</v>
      </c>
      <c r="B9180" t="s">
        <v>4998</v>
      </c>
      <c r="C9180" t="s">
        <v>20</v>
      </c>
      <c r="D9180" t="s">
        <v>21</v>
      </c>
      <c r="E9180">
        <v>98125</v>
      </c>
      <c r="F9180" t="s">
        <v>22</v>
      </c>
      <c r="G9180" t="s">
        <v>22</v>
      </c>
      <c r="H9180" t="s">
        <v>104</v>
      </c>
      <c r="I9180" t="s">
        <v>148</v>
      </c>
      <c r="J9180" s="1">
        <v>43348</v>
      </c>
      <c r="K9180" s="1">
        <v>43405</v>
      </c>
      <c r="L9180" t="s">
        <v>118</v>
      </c>
      <c r="N9180" t="s">
        <v>1858</v>
      </c>
    </row>
    <row r="9181" spans="1:14" x14ac:dyDescent="0.25">
      <c r="A9181" t="s">
        <v>1941</v>
      </c>
      <c r="B9181" t="s">
        <v>7557</v>
      </c>
      <c r="C9181" t="s">
        <v>132</v>
      </c>
      <c r="D9181" t="s">
        <v>21</v>
      </c>
      <c r="E9181">
        <v>99301</v>
      </c>
      <c r="F9181" t="s">
        <v>22</v>
      </c>
      <c r="G9181" t="s">
        <v>22</v>
      </c>
      <c r="H9181" t="s">
        <v>116</v>
      </c>
      <c r="I9181" t="s">
        <v>117</v>
      </c>
      <c r="J9181" s="1">
        <v>43353</v>
      </c>
      <c r="K9181" s="1">
        <v>43405</v>
      </c>
      <c r="L9181" t="s">
        <v>118</v>
      </c>
      <c r="N9181" t="s">
        <v>1992</v>
      </c>
    </row>
    <row r="9182" spans="1:14" x14ac:dyDescent="0.25">
      <c r="A9182" t="s">
        <v>1186</v>
      </c>
      <c r="B9182" t="s">
        <v>1187</v>
      </c>
      <c r="C9182" t="s">
        <v>358</v>
      </c>
      <c r="D9182" t="s">
        <v>21</v>
      </c>
      <c r="E9182">
        <v>99350</v>
      </c>
      <c r="F9182" t="s">
        <v>22</v>
      </c>
      <c r="G9182" t="s">
        <v>22</v>
      </c>
      <c r="H9182" t="s">
        <v>104</v>
      </c>
      <c r="I9182" t="s">
        <v>105</v>
      </c>
      <c r="J9182" s="1">
        <v>43352</v>
      </c>
      <c r="K9182" s="1">
        <v>43405</v>
      </c>
      <c r="L9182" t="s">
        <v>118</v>
      </c>
      <c r="N9182" t="s">
        <v>1854</v>
      </c>
    </row>
    <row r="9183" spans="1:14" x14ac:dyDescent="0.25">
      <c r="A9183" t="s">
        <v>1999</v>
      </c>
      <c r="B9183" t="s">
        <v>2000</v>
      </c>
      <c r="C9183" t="s">
        <v>2001</v>
      </c>
      <c r="D9183" t="s">
        <v>21</v>
      </c>
      <c r="E9183">
        <v>98591</v>
      </c>
      <c r="F9183" t="s">
        <v>22</v>
      </c>
      <c r="G9183" t="s">
        <v>22</v>
      </c>
      <c r="H9183" t="s">
        <v>116</v>
      </c>
      <c r="I9183" t="s">
        <v>117</v>
      </c>
      <c r="J9183" t="s">
        <v>59</v>
      </c>
      <c r="K9183" s="1">
        <v>43403</v>
      </c>
      <c r="L9183" t="s">
        <v>60</v>
      </c>
      <c r="M9183" t="str">
        <f>HYPERLINK("https://www.regulations.gov/docket?D=FDA-2018-H-4096")</f>
        <v>https://www.regulations.gov/docket?D=FDA-2018-H-4096</v>
      </c>
      <c r="N9183" t="s">
        <v>59</v>
      </c>
    </row>
    <row r="9184" spans="1:14" x14ac:dyDescent="0.25">
      <c r="A9184" t="s">
        <v>4164</v>
      </c>
      <c r="B9184" t="s">
        <v>4165</v>
      </c>
      <c r="C9184" t="s">
        <v>4166</v>
      </c>
      <c r="D9184" t="s">
        <v>21</v>
      </c>
      <c r="E9184">
        <v>98610</v>
      </c>
      <c r="F9184" t="s">
        <v>22</v>
      </c>
      <c r="G9184" t="s">
        <v>22</v>
      </c>
      <c r="H9184" t="s">
        <v>104</v>
      </c>
      <c r="I9184" t="s">
        <v>105</v>
      </c>
      <c r="J9184" t="s">
        <v>59</v>
      </c>
      <c r="K9184" s="1">
        <v>43402</v>
      </c>
      <c r="L9184" t="s">
        <v>60</v>
      </c>
      <c r="M9184" t="str">
        <f>HYPERLINK("https://www.regulations.gov/docket?D=FDA-2018-H-4076")</f>
        <v>https://www.regulations.gov/docket?D=FDA-2018-H-4076</v>
      </c>
      <c r="N9184" t="s">
        <v>59</v>
      </c>
    </row>
    <row r="9185" spans="1:14" x14ac:dyDescent="0.25">
      <c r="A9185" t="s">
        <v>1002</v>
      </c>
      <c r="B9185" t="s">
        <v>1285</v>
      </c>
      <c r="C9185" t="s">
        <v>632</v>
      </c>
      <c r="D9185" t="s">
        <v>21</v>
      </c>
      <c r="E9185">
        <v>98087</v>
      </c>
      <c r="F9185" t="s">
        <v>22</v>
      </c>
      <c r="G9185" t="s">
        <v>22</v>
      </c>
      <c r="H9185" t="s">
        <v>104</v>
      </c>
      <c r="I9185" t="s">
        <v>1720</v>
      </c>
      <c r="J9185" t="s">
        <v>59</v>
      </c>
      <c r="K9185" s="1">
        <v>43399</v>
      </c>
      <c r="L9185" t="s">
        <v>60</v>
      </c>
      <c r="M9185" t="str">
        <f>HYPERLINK("https://www.regulations.gov/docket?D=FDA-2018-H-4055")</f>
        <v>https://www.regulations.gov/docket?D=FDA-2018-H-4055</v>
      </c>
      <c r="N9185" t="s">
        <v>59</v>
      </c>
    </row>
    <row r="9186" spans="1:14" x14ac:dyDescent="0.25">
      <c r="A9186" t="s">
        <v>231</v>
      </c>
      <c r="B9186" t="s">
        <v>232</v>
      </c>
      <c r="C9186" t="s">
        <v>20</v>
      </c>
      <c r="D9186" t="s">
        <v>21</v>
      </c>
      <c r="E9186">
        <v>98178</v>
      </c>
      <c r="F9186" t="s">
        <v>22</v>
      </c>
      <c r="G9186" t="s">
        <v>22</v>
      </c>
      <c r="H9186" t="s">
        <v>57</v>
      </c>
      <c r="I9186" t="s">
        <v>58</v>
      </c>
      <c r="J9186" s="1">
        <v>43347</v>
      </c>
      <c r="K9186" s="1">
        <v>43398</v>
      </c>
      <c r="L9186" t="s">
        <v>118</v>
      </c>
      <c r="N9186" t="s">
        <v>1992</v>
      </c>
    </row>
    <row r="9187" spans="1:14" x14ac:dyDescent="0.25">
      <c r="A9187" t="s">
        <v>2928</v>
      </c>
      <c r="B9187" t="s">
        <v>2929</v>
      </c>
      <c r="C9187" t="s">
        <v>37</v>
      </c>
      <c r="D9187" t="s">
        <v>21</v>
      </c>
      <c r="E9187">
        <v>99336</v>
      </c>
      <c r="F9187" t="s">
        <v>22</v>
      </c>
      <c r="G9187" t="s">
        <v>22</v>
      </c>
      <c r="H9187" t="s">
        <v>104</v>
      </c>
      <c r="I9187" t="s">
        <v>105</v>
      </c>
      <c r="J9187" s="1">
        <v>43348</v>
      </c>
      <c r="K9187" s="1">
        <v>43398</v>
      </c>
      <c r="L9187" t="s">
        <v>118</v>
      </c>
      <c r="N9187" t="s">
        <v>1854</v>
      </c>
    </row>
    <row r="9188" spans="1:14" x14ac:dyDescent="0.25">
      <c r="A9188" t="s">
        <v>1808</v>
      </c>
      <c r="B9188" t="s">
        <v>1809</v>
      </c>
      <c r="C9188" t="s">
        <v>261</v>
      </c>
      <c r="D9188" t="s">
        <v>21</v>
      </c>
      <c r="E9188">
        <v>99205</v>
      </c>
      <c r="F9188" t="s">
        <v>22</v>
      </c>
      <c r="G9188" t="s">
        <v>22</v>
      </c>
      <c r="H9188" t="s">
        <v>57</v>
      </c>
      <c r="I9188" t="s">
        <v>203</v>
      </c>
      <c r="J9188" s="1">
        <v>43348</v>
      </c>
      <c r="K9188" s="1">
        <v>43398</v>
      </c>
      <c r="L9188" t="s">
        <v>118</v>
      </c>
      <c r="N9188" t="s">
        <v>1849</v>
      </c>
    </row>
    <row r="9189" spans="1:14" x14ac:dyDescent="0.25">
      <c r="A9189" t="s">
        <v>1676</v>
      </c>
      <c r="B9189" t="s">
        <v>7706</v>
      </c>
      <c r="C9189" t="s">
        <v>722</v>
      </c>
      <c r="D9189" t="s">
        <v>21</v>
      </c>
      <c r="E9189">
        <v>98047</v>
      </c>
      <c r="F9189" t="s">
        <v>22</v>
      </c>
      <c r="G9189" t="s">
        <v>22</v>
      </c>
      <c r="H9189" t="s">
        <v>57</v>
      </c>
      <c r="I9189" t="s">
        <v>203</v>
      </c>
      <c r="J9189" s="1">
        <v>43347</v>
      </c>
      <c r="K9189" s="1">
        <v>43398</v>
      </c>
      <c r="L9189" t="s">
        <v>118</v>
      </c>
      <c r="N9189" t="s">
        <v>1992</v>
      </c>
    </row>
    <row r="9190" spans="1:14" x14ac:dyDescent="0.25">
      <c r="A9190" t="s">
        <v>2933</v>
      </c>
      <c r="B9190" t="s">
        <v>7707</v>
      </c>
      <c r="C9190" t="s">
        <v>37</v>
      </c>
      <c r="D9190" t="s">
        <v>21</v>
      </c>
      <c r="E9190">
        <v>99337</v>
      </c>
      <c r="F9190" t="s">
        <v>22</v>
      </c>
      <c r="G9190" t="s">
        <v>22</v>
      </c>
      <c r="H9190" t="s">
        <v>57</v>
      </c>
      <c r="I9190" t="s">
        <v>620</v>
      </c>
      <c r="J9190" s="1">
        <v>43348</v>
      </c>
      <c r="K9190" s="1">
        <v>43398</v>
      </c>
      <c r="L9190" t="s">
        <v>118</v>
      </c>
      <c r="N9190" t="s">
        <v>1849</v>
      </c>
    </row>
    <row r="9191" spans="1:14" x14ac:dyDescent="0.25">
      <c r="A9191" t="s">
        <v>312</v>
      </c>
      <c r="B9191" t="s">
        <v>313</v>
      </c>
      <c r="C9191" t="s">
        <v>20</v>
      </c>
      <c r="D9191" t="s">
        <v>21</v>
      </c>
      <c r="E9191">
        <v>98125</v>
      </c>
      <c r="F9191" t="s">
        <v>22</v>
      </c>
      <c r="G9191" t="s">
        <v>22</v>
      </c>
      <c r="H9191" t="s">
        <v>116</v>
      </c>
      <c r="I9191" t="s">
        <v>117</v>
      </c>
      <c r="J9191" s="1">
        <v>43348</v>
      </c>
      <c r="K9191" s="1">
        <v>43398</v>
      </c>
      <c r="L9191" t="s">
        <v>118</v>
      </c>
      <c r="N9191" t="s">
        <v>1992</v>
      </c>
    </row>
    <row r="9192" spans="1:14" x14ac:dyDescent="0.25">
      <c r="A9192" t="s">
        <v>7710</v>
      </c>
      <c r="B9192" t="s">
        <v>817</v>
      </c>
      <c r="C9192" t="s">
        <v>20</v>
      </c>
      <c r="D9192" t="s">
        <v>21</v>
      </c>
      <c r="E9192">
        <v>98121</v>
      </c>
      <c r="F9192" t="s">
        <v>22</v>
      </c>
      <c r="G9192" t="s">
        <v>22</v>
      </c>
      <c r="H9192" t="s">
        <v>104</v>
      </c>
      <c r="I9192" t="s">
        <v>148</v>
      </c>
      <c r="J9192" s="1">
        <v>43347</v>
      </c>
      <c r="K9192" s="1">
        <v>43398</v>
      </c>
      <c r="L9192" t="s">
        <v>118</v>
      </c>
      <c r="N9192" t="s">
        <v>1854</v>
      </c>
    </row>
    <row r="9193" spans="1:14" x14ac:dyDescent="0.25">
      <c r="A9193" t="s">
        <v>2376</v>
      </c>
      <c r="B9193" t="s">
        <v>2377</v>
      </c>
      <c r="C9193" t="s">
        <v>261</v>
      </c>
      <c r="D9193" t="s">
        <v>21</v>
      </c>
      <c r="E9193">
        <v>99202</v>
      </c>
      <c r="F9193" t="s">
        <v>22</v>
      </c>
      <c r="G9193" t="s">
        <v>22</v>
      </c>
      <c r="H9193" t="s">
        <v>57</v>
      </c>
      <c r="I9193" t="s">
        <v>203</v>
      </c>
      <c r="J9193" s="1">
        <v>43349</v>
      </c>
      <c r="K9193" s="1">
        <v>43398</v>
      </c>
      <c r="L9193" t="s">
        <v>118</v>
      </c>
      <c r="N9193" t="s">
        <v>1992</v>
      </c>
    </row>
    <row r="9194" spans="1:14" x14ac:dyDescent="0.25">
      <c r="A9194" t="s">
        <v>7711</v>
      </c>
      <c r="B9194" t="s">
        <v>7712</v>
      </c>
      <c r="C9194" t="s">
        <v>20</v>
      </c>
      <c r="D9194" t="s">
        <v>21</v>
      </c>
      <c r="E9194">
        <v>98168</v>
      </c>
      <c r="F9194" t="s">
        <v>22</v>
      </c>
      <c r="G9194" t="s">
        <v>22</v>
      </c>
      <c r="H9194" t="s">
        <v>116</v>
      </c>
      <c r="I9194" t="s">
        <v>117</v>
      </c>
      <c r="J9194" s="1">
        <v>43347</v>
      </c>
      <c r="K9194" s="1">
        <v>43398</v>
      </c>
      <c r="L9194" t="s">
        <v>118</v>
      </c>
      <c r="N9194" t="s">
        <v>1992</v>
      </c>
    </row>
    <row r="9195" spans="1:14" x14ac:dyDescent="0.25">
      <c r="A9195" t="s">
        <v>683</v>
      </c>
      <c r="B9195" t="s">
        <v>7713</v>
      </c>
      <c r="C9195" t="s">
        <v>20</v>
      </c>
      <c r="D9195" t="s">
        <v>21</v>
      </c>
      <c r="E9195">
        <v>98125</v>
      </c>
      <c r="F9195" t="s">
        <v>22</v>
      </c>
      <c r="G9195" t="s">
        <v>22</v>
      </c>
      <c r="H9195" t="s">
        <v>116</v>
      </c>
      <c r="I9195" t="s">
        <v>117</v>
      </c>
      <c r="J9195" s="1">
        <v>43348</v>
      </c>
      <c r="K9195" s="1">
        <v>43398</v>
      </c>
      <c r="L9195" t="s">
        <v>118</v>
      </c>
      <c r="N9195" t="s">
        <v>1849</v>
      </c>
    </row>
    <row r="9196" spans="1:14" x14ac:dyDescent="0.25">
      <c r="A9196" t="s">
        <v>2908</v>
      </c>
      <c r="B9196" t="s">
        <v>2909</v>
      </c>
      <c r="C9196" t="s">
        <v>142</v>
      </c>
      <c r="D9196" t="s">
        <v>21</v>
      </c>
      <c r="E9196">
        <v>98902</v>
      </c>
      <c r="F9196" t="s">
        <v>22</v>
      </c>
      <c r="G9196" t="s">
        <v>22</v>
      </c>
      <c r="H9196" t="s">
        <v>104</v>
      </c>
      <c r="I9196" t="s">
        <v>105</v>
      </c>
      <c r="J9196" s="1">
        <v>43347</v>
      </c>
      <c r="K9196" s="1">
        <v>43398</v>
      </c>
      <c r="L9196" t="s">
        <v>118</v>
      </c>
      <c r="N9196" t="s">
        <v>1858</v>
      </c>
    </row>
    <row r="9197" spans="1:14" x14ac:dyDescent="0.25">
      <c r="A9197" t="s">
        <v>842</v>
      </c>
      <c r="B9197" t="s">
        <v>843</v>
      </c>
      <c r="C9197" t="s">
        <v>142</v>
      </c>
      <c r="D9197" t="s">
        <v>21</v>
      </c>
      <c r="E9197">
        <v>98902</v>
      </c>
      <c r="F9197" t="s">
        <v>22</v>
      </c>
      <c r="G9197" t="s">
        <v>22</v>
      </c>
      <c r="H9197" t="s">
        <v>116</v>
      </c>
      <c r="I9197" t="s">
        <v>117</v>
      </c>
      <c r="J9197" s="1">
        <v>43347</v>
      </c>
      <c r="K9197" s="1">
        <v>43398</v>
      </c>
      <c r="L9197" t="s">
        <v>118</v>
      </c>
      <c r="N9197" t="s">
        <v>1849</v>
      </c>
    </row>
    <row r="9198" spans="1:14" x14ac:dyDescent="0.25">
      <c r="A9198" t="s">
        <v>1789</v>
      </c>
      <c r="B9198" t="s">
        <v>7714</v>
      </c>
      <c r="C9198" t="s">
        <v>20</v>
      </c>
      <c r="D9198" t="s">
        <v>21</v>
      </c>
      <c r="E9198">
        <v>98125</v>
      </c>
      <c r="F9198" t="s">
        <v>22</v>
      </c>
      <c r="G9198" t="s">
        <v>22</v>
      </c>
      <c r="H9198" t="s">
        <v>104</v>
      </c>
      <c r="I9198" t="s">
        <v>148</v>
      </c>
      <c r="J9198" s="1">
        <v>43348</v>
      </c>
      <c r="K9198" s="1">
        <v>43398</v>
      </c>
      <c r="L9198" t="s">
        <v>118</v>
      </c>
      <c r="N9198" t="s">
        <v>1858</v>
      </c>
    </row>
    <row r="9199" spans="1:14" x14ac:dyDescent="0.25">
      <c r="A9199" t="s">
        <v>6891</v>
      </c>
      <c r="B9199" t="s">
        <v>6892</v>
      </c>
      <c r="C9199" t="s">
        <v>6893</v>
      </c>
      <c r="D9199" t="s">
        <v>21</v>
      </c>
      <c r="E9199">
        <v>98148</v>
      </c>
      <c r="F9199" t="s">
        <v>22</v>
      </c>
      <c r="G9199" t="s">
        <v>22</v>
      </c>
      <c r="H9199" t="s">
        <v>104</v>
      </c>
      <c r="I9199" t="s">
        <v>148</v>
      </c>
      <c r="J9199" s="1">
        <v>43347</v>
      </c>
      <c r="K9199" s="1">
        <v>43398</v>
      </c>
      <c r="L9199" t="s">
        <v>118</v>
      </c>
      <c r="N9199" t="s">
        <v>1858</v>
      </c>
    </row>
    <row r="9200" spans="1:14" x14ac:dyDescent="0.25">
      <c r="A9200" t="s">
        <v>1791</v>
      </c>
      <c r="B9200" t="s">
        <v>1792</v>
      </c>
      <c r="C9200" t="s">
        <v>20</v>
      </c>
      <c r="D9200" t="s">
        <v>21</v>
      </c>
      <c r="E9200">
        <v>98178</v>
      </c>
      <c r="F9200" t="s">
        <v>22</v>
      </c>
      <c r="G9200" t="s">
        <v>22</v>
      </c>
      <c r="H9200" t="s">
        <v>116</v>
      </c>
      <c r="I9200" t="s">
        <v>117</v>
      </c>
      <c r="J9200" s="1">
        <v>43347</v>
      </c>
      <c r="K9200" s="1">
        <v>43398</v>
      </c>
      <c r="L9200" t="s">
        <v>118</v>
      </c>
      <c r="N9200" t="s">
        <v>1849</v>
      </c>
    </row>
    <row r="9201" spans="1:14" x14ac:dyDescent="0.25">
      <c r="A9201" t="s">
        <v>846</v>
      </c>
      <c r="B9201" t="s">
        <v>847</v>
      </c>
      <c r="C9201" t="s">
        <v>20</v>
      </c>
      <c r="D9201" t="s">
        <v>21</v>
      </c>
      <c r="E9201">
        <v>98119</v>
      </c>
      <c r="F9201" t="s">
        <v>22</v>
      </c>
      <c r="G9201" t="s">
        <v>22</v>
      </c>
      <c r="H9201" t="s">
        <v>116</v>
      </c>
      <c r="I9201" t="s">
        <v>117</v>
      </c>
      <c r="J9201" s="1">
        <v>43347</v>
      </c>
      <c r="K9201" s="1">
        <v>43398</v>
      </c>
      <c r="L9201" t="s">
        <v>118</v>
      </c>
      <c r="N9201" t="s">
        <v>1992</v>
      </c>
    </row>
    <row r="9202" spans="1:14" x14ac:dyDescent="0.25">
      <c r="A9202" t="s">
        <v>2926</v>
      </c>
      <c r="B9202" t="s">
        <v>2927</v>
      </c>
      <c r="C9202" t="s">
        <v>37</v>
      </c>
      <c r="D9202" t="s">
        <v>21</v>
      </c>
      <c r="E9202">
        <v>99336</v>
      </c>
      <c r="F9202" t="s">
        <v>22</v>
      </c>
      <c r="G9202" t="s">
        <v>22</v>
      </c>
      <c r="H9202" t="s">
        <v>104</v>
      </c>
      <c r="I9202" t="s">
        <v>105</v>
      </c>
      <c r="J9202" t="s">
        <v>59</v>
      </c>
      <c r="K9202" s="1">
        <v>43397</v>
      </c>
      <c r="L9202" t="s">
        <v>60</v>
      </c>
      <c r="M9202" t="str">
        <f>HYPERLINK("https://www.regulations.gov/docket?D=FDA-2018-H-4013")</f>
        <v>https://www.regulations.gov/docket?D=FDA-2018-H-4013</v>
      </c>
      <c r="N9202" t="s">
        <v>59</v>
      </c>
    </row>
    <row r="9203" spans="1:14" x14ac:dyDescent="0.25">
      <c r="A9203" t="s">
        <v>2044</v>
      </c>
      <c r="B9203" t="s">
        <v>2224</v>
      </c>
      <c r="C9203" t="s">
        <v>20</v>
      </c>
      <c r="D9203" t="s">
        <v>21</v>
      </c>
      <c r="E9203">
        <v>98118</v>
      </c>
      <c r="F9203" t="s">
        <v>22</v>
      </c>
      <c r="G9203" t="s">
        <v>22</v>
      </c>
      <c r="H9203" t="s">
        <v>104</v>
      </c>
      <c r="I9203" t="s">
        <v>105</v>
      </c>
      <c r="J9203" t="s">
        <v>59</v>
      </c>
      <c r="K9203" s="1">
        <v>43395</v>
      </c>
      <c r="L9203" t="s">
        <v>60</v>
      </c>
      <c r="M9203" t="str">
        <f>HYPERLINK("https://www.regulations.gov/docket?D=FDA-2018-H-3961")</f>
        <v>https://www.regulations.gov/docket?D=FDA-2018-H-3961</v>
      </c>
      <c r="N9203" t="s">
        <v>59</v>
      </c>
    </row>
    <row r="9204" spans="1:14" x14ac:dyDescent="0.25">
      <c r="A9204" t="s">
        <v>1166</v>
      </c>
      <c r="B9204" t="s">
        <v>1167</v>
      </c>
      <c r="C9204" t="s">
        <v>525</v>
      </c>
      <c r="D9204" t="s">
        <v>21</v>
      </c>
      <c r="E9204">
        <v>98258</v>
      </c>
      <c r="F9204" t="s">
        <v>22</v>
      </c>
      <c r="G9204" t="s">
        <v>22</v>
      </c>
      <c r="H9204" t="s">
        <v>104</v>
      </c>
      <c r="I9204" t="s">
        <v>148</v>
      </c>
      <c r="J9204" t="s">
        <v>59</v>
      </c>
      <c r="K9204" s="1">
        <v>43395</v>
      </c>
      <c r="L9204" t="s">
        <v>60</v>
      </c>
      <c r="M9204" t="str">
        <f>HYPERLINK("https://www.regulations.gov/docket?D=FDA-2018-H-3963")</f>
        <v>https://www.regulations.gov/docket?D=FDA-2018-H-3963</v>
      </c>
      <c r="N9204" t="s">
        <v>59</v>
      </c>
    </row>
    <row r="9205" spans="1:14" x14ac:dyDescent="0.25">
      <c r="A9205" t="s">
        <v>1481</v>
      </c>
      <c r="B9205" t="s">
        <v>1482</v>
      </c>
      <c r="C9205" t="s">
        <v>20</v>
      </c>
      <c r="D9205" t="s">
        <v>21</v>
      </c>
      <c r="E9205">
        <v>98117</v>
      </c>
      <c r="F9205" t="s">
        <v>22</v>
      </c>
      <c r="G9205" t="s">
        <v>22</v>
      </c>
      <c r="H9205" t="s">
        <v>104</v>
      </c>
      <c r="I9205" t="s">
        <v>148</v>
      </c>
      <c r="J9205" s="1">
        <v>43341</v>
      </c>
      <c r="K9205" s="1">
        <v>43391</v>
      </c>
      <c r="L9205" t="s">
        <v>118</v>
      </c>
      <c r="N9205" t="s">
        <v>1854</v>
      </c>
    </row>
    <row r="9206" spans="1:14" x14ac:dyDescent="0.25">
      <c r="A9206" t="s">
        <v>1771</v>
      </c>
      <c r="B9206" t="s">
        <v>1772</v>
      </c>
      <c r="C9206" t="s">
        <v>261</v>
      </c>
      <c r="D9206" t="s">
        <v>21</v>
      </c>
      <c r="E9206">
        <v>99201</v>
      </c>
      <c r="F9206" t="s">
        <v>22</v>
      </c>
      <c r="G9206" t="s">
        <v>22</v>
      </c>
      <c r="H9206" t="s">
        <v>104</v>
      </c>
      <c r="I9206" t="s">
        <v>105</v>
      </c>
      <c r="J9206" s="1">
        <v>43340</v>
      </c>
      <c r="K9206" s="1">
        <v>43391</v>
      </c>
      <c r="L9206" t="s">
        <v>118</v>
      </c>
      <c r="N9206" t="s">
        <v>1854</v>
      </c>
    </row>
    <row r="9207" spans="1:14" x14ac:dyDescent="0.25">
      <c r="A9207" t="s">
        <v>1666</v>
      </c>
      <c r="B9207" t="s">
        <v>1667</v>
      </c>
      <c r="C9207" t="s">
        <v>227</v>
      </c>
      <c r="D9207" t="s">
        <v>21</v>
      </c>
      <c r="E9207">
        <v>98229</v>
      </c>
      <c r="F9207" t="s">
        <v>22</v>
      </c>
      <c r="G9207" t="s">
        <v>22</v>
      </c>
      <c r="H9207" t="s">
        <v>104</v>
      </c>
      <c r="I9207" t="s">
        <v>148</v>
      </c>
      <c r="J9207" s="1">
        <v>43340</v>
      </c>
      <c r="K9207" s="1">
        <v>43391</v>
      </c>
      <c r="L9207" t="s">
        <v>118</v>
      </c>
      <c r="N9207" t="s">
        <v>1854</v>
      </c>
    </row>
    <row r="9208" spans="1:14" x14ac:dyDescent="0.25">
      <c r="A9208" t="s">
        <v>729</v>
      </c>
      <c r="B9208" t="s">
        <v>730</v>
      </c>
      <c r="C9208" t="s">
        <v>20</v>
      </c>
      <c r="D9208" t="s">
        <v>21</v>
      </c>
      <c r="E9208">
        <v>98109</v>
      </c>
      <c r="F9208" t="s">
        <v>22</v>
      </c>
      <c r="G9208" t="s">
        <v>22</v>
      </c>
      <c r="H9208" t="s">
        <v>104</v>
      </c>
      <c r="I9208" t="s">
        <v>105</v>
      </c>
      <c r="J9208" s="1">
        <v>43340</v>
      </c>
      <c r="K9208" s="1">
        <v>43391</v>
      </c>
      <c r="L9208" t="s">
        <v>118</v>
      </c>
      <c r="N9208" t="s">
        <v>1858</v>
      </c>
    </row>
    <row r="9209" spans="1:14" x14ac:dyDescent="0.25">
      <c r="A9209" t="s">
        <v>7899</v>
      </c>
      <c r="B9209" t="s">
        <v>7900</v>
      </c>
      <c r="C9209" t="s">
        <v>20</v>
      </c>
      <c r="D9209" t="s">
        <v>21</v>
      </c>
      <c r="E9209">
        <v>98117</v>
      </c>
      <c r="F9209" t="s">
        <v>22</v>
      </c>
      <c r="G9209" t="s">
        <v>22</v>
      </c>
      <c r="H9209" t="s">
        <v>104</v>
      </c>
      <c r="I9209" t="s">
        <v>148</v>
      </c>
      <c r="J9209" s="1">
        <v>43339</v>
      </c>
      <c r="K9209" s="1">
        <v>43391</v>
      </c>
      <c r="L9209" t="s">
        <v>118</v>
      </c>
      <c r="N9209" t="s">
        <v>1854</v>
      </c>
    </row>
    <row r="9210" spans="1:14" x14ac:dyDescent="0.25">
      <c r="A9210" t="s">
        <v>807</v>
      </c>
      <c r="B9210" t="s">
        <v>808</v>
      </c>
      <c r="C9210" t="s">
        <v>20</v>
      </c>
      <c r="D9210" t="s">
        <v>21</v>
      </c>
      <c r="E9210">
        <v>98109</v>
      </c>
      <c r="F9210" t="s">
        <v>22</v>
      </c>
      <c r="G9210" t="s">
        <v>22</v>
      </c>
      <c r="H9210" t="s">
        <v>104</v>
      </c>
      <c r="I9210" t="s">
        <v>212</v>
      </c>
      <c r="J9210" s="1">
        <v>43336</v>
      </c>
      <c r="K9210" s="1">
        <v>43391</v>
      </c>
      <c r="L9210" t="s">
        <v>118</v>
      </c>
      <c r="N9210" t="s">
        <v>1858</v>
      </c>
    </row>
    <row r="9211" spans="1:14" x14ac:dyDescent="0.25">
      <c r="A9211" t="s">
        <v>628</v>
      </c>
      <c r="B9211" t="s">
        <v>629</v>
      </c>
      <c r="C9211" t="s">
        <v>630</v>
      </c>
      <c r="D9211" t="s">
        <v>21</v>
      </c>
      <c r="E9211">
        <v>98237</v>
      </c>
      <c r="F9211" t="s">
        <v>22</v>
      </c>
      <c r="G9211" t="s">
        <v>22</v>
      </c>
      <c r="H9211" t="s">
        <v>104</v>
      </c>
      <c r="I9211" t="s">
        <v>105</v>
      </c>
      <c r="J9211" s="1">
        <v>43337</v>
      </c>
      <c r="K9211" s="1">
        <v>43391</v>
      </c>
      <c r="L9211" t="s">
        <v>118</v>
      </c>
      <c r="N9211" t="s">
        <v>1858</v>
      </c>
    </row>
    <row r="9212" spans="1:14" x14ac:dyDescent="0.25">
      <c r="A9212" t="s">
        <v>3837</v>
      </c>
      <c r="B9212" t="s">
        <v>3838</v>
      </c>
      <c r="C9212" t="s">
        <v>393</v>
      </c>
      <c r="D9212" t="s">
        <v>21</v>
      </c>
      <c r="E9212">
        <v>98812</v>
      </c>
      <c r="F9212" t="s">
        <v>22</v>
      </c>
      <c r="G9212" t="s">
        <v>22</v>
      </c>
      <c r="H9212" t="s">
        <v>116</v>
      </c>
      <c r="I9212" t="s">
        <v>212</v>
      </c>
      <c r="J9212" s="1">
        <v>43335</v>
      </c>
      <c r="K9212" s="1">
        <v>43391</v>
      </c>
      <c r="L9212" t="s">
        <v>118</v>
      </c>
      <c r="N9212" t="s">
        <v>1992</v>
      </c>
    </row>
    <row r="9213" spans="1:14" x14ac:dyDescent="0.25">
      <c r="A9213" t="s">
        <v>238</v>
      </c>
      <c r="B9213" t="s">
        <v>239</v>
      </c>
      <c r="C9213" t="s">
        <v>20</v>
      </c>
      <c r="D9213" t="s">
        <v>21</v>
      </c>
      <c r="E9213">
        <v>98121</v>
      </c>
      <c r="F9213" t="s">
        <v>22</v>
      </c>
      <c r="G9213" t="s">
        <v>22</v>
      </c>
      <c r="H9213" t="s">
        <v>104</v>
      </c>
      <c r="I9213" t="s">
        <v>105</v>
      </c>
      <c r="J9213" s="1">
        <v>43343</v>
      </c>
      <c r="K9213" s="1">
        <v>43391</v>
      </c>
      <c r="L9213" t="s">
        <v>118</v>
      </c>
      <c r="N9213" t="s">
        <v>1858</v>
      </c>
    </row>
    <row r="9214" spans="1:14" x14ac:dyDescent="0.25">
      <c r="A9214" t="s">
        <v>2531</v>
      </c>
      <c r="B9214" t="s">
        <v>2532</v>
      </c>
      <c r="C9214" t="s">
        <v>227</v>
      </c>
      <c r="D9214" t="s">
        <v>21</v>
      </c>
      <c r="E9214">
        <v>98226</v>
      </c>
      <c r="F9214" t="s">
        <v>22</v>
      </c>
      <c r="G9214" t="s">
        <v>22</v>
      </c>
      <c r="H9214" t="s">
        <v>116</v>
      </c>
      <c r="I9214" t="s">
        <v>212</v>
      </c>
      <c r="J9214" s="1">
        <v>43337</v>
      </c>
      <c r="K9214" s="1">
        <v>43391</v>
      </c>
      <c r="L9214" t="s">
        <v>118</v>
      </c>
      <c r="N9214" t="s">
        <v>1992</v>
      </c>
    </row>
    <row r="9215" spans="1:14" x14ac:dyDescent="0.25">
      <c r="A9215" t="s">
        <v>242</v>
      </c>
      <c r="B9215" t="s">
        <v>1682</v>
      </c>
      <c r="C9215" t="s">
        <v>722</v>
      </c>
      <c r="D9215" t="s">
        <v>21</v>
      </c>
      <c r="E9215">
        <v>98047</v>
      </c>
      <c r="F9215" t="s">
        <v>22</v>
      </c>
      <c r="G9215" t="s">
        <v>22</v>
      </c>
      <c r="H9215" t="s">
        <v>104</v>
      </c>
      <c r="I9215" t="s">
        <v>148</v>
      </c>
      <c r="J9215" s="1">
        <v>43340</v>
      </c>
      <c r="K9215" s="1">
        <v>43391</v>
      </c>
      <c r="L9215" t="s">
        <v>118</v>
      </c>
      <c r="N9215" t="s">
        <v>1854</v>
      </c>
    </row>
    <row r="9216" spans="1:14" x14ac:dyDescent="0.25">
      <c r="A9216" t="s">
        <v>316</v>
      </c>
      <c r="B9216" t="s">
        <v>319</v>
      </c>
      <c r="C9216" t="s">
        <v>20</v>
      </c>
      <c r="D9216" t="s">
        <v>21</v>
      </c>
      <c r="E9216">
        <v>98115</v>
      </c>
      <c r="F9216" t="s">
        <v>22</v>
      </c>
      <c r="G9216" t="s">
        <v>22</v>
      </c>
      <c r="H9216" t="s">
        <v>116</v>
      </c>
      <c r="I9216" t="s">
        <v>117</v>
      </c>
      <c r="J9216" s="1">
        <v>43340</v>
      </c>
      <c r="K9216" s="1">
        <v>43391</v>
      </c>
      <c r="L9216" t="s">
        <v>118</v>
      </c>
      <c r="N9216" t="s">
        <v>1992</v>
      </c>
    </row>
    <row r="9217" spans="1:14" x14ac:dyDescent="0.25">
      <c r="A9217" t="s">
        <v>2031</v>
      </c>
      <c r="B9217" t="s">
        <v>2032</v>
      </c>
      <c r="C9217" t="s">
        <v>142</v>
      </c>
      <c r="D9217" t="s">
        <v>21</v>
      </c>
      <c r="E9217">
        <v>98903</v>
      </c>
      <c r="F9217" t="s">
        <v>22</v>
      </c>
      <c r="G9217" t="s">
        <v>22</v>
      </c>
      <c r="H9217" t="s">
        <v>116</v>
      </c>
      <c r="I9217" t="s">
        <v>117</v>
      </c>
      <c r="J9217" s="1">
        <v>43338</v>
      </c>
      <c r="K9217" s="1">
        <v>43391</v>
      </c>
      <c r="L9217" t="s">
        <v>118</v>
      </c>
      <c r="N9217" t="s">
        <v>1849</v>
      </c>
    </row>
    <row r="9218" spans="1:14" x14ac:dyDescent="0.25">
      <c r="A9218" t="s">
        <v>3273</v>
      </c>
      <c r="B9218" t="s">
        <v>3274</v>
      </c>
      <c r="C9218" t="s">
        <v>81</v>
      </c>
      <c r="D9218" t="s">
        <v>21</v>
      </c>
      <c r="E9218">
        <v>99212</v>
      </c>
      <c r="F9218" t="s">
        <v>22</v>
      </c>
      <c r="G9218" t="s">
        <v>22</v>
      </c>
      <c r="H9218" t="s">
        <v>104</v>
      </c>
      <c r="I9218" t="s">
        <v>105</v>
      </c>
      <c r="J9218" s="1">
        <v>43340</v>
      </c>
      <c r="K9218" s="1">
        <v>43391</v>
      </c>
      <c r="L9218" t="s">
        <v>118</v>
      </c>
      <c r="N9218" t="s">
        <v>1858</v>
      </c>
    </row>
    <row r="9219" spans="1:14" x14ac:dyDescent="0.25">
      <c r="A9219" t="s">
        <v>321</v>
      </c>
      <c r="B9219" t="s">
        <v>322</v>
      </c>
      <c r="C9219" t="s">
        <v>323</v>
      </c>
      <c r="D9219" t="s">
        <v>21</v>
      </c>
      <c r="E9219">
        <v>98616</v>
      </c>
      <c r="F9219" t="s">
        <v>22</v>
      </c>
      <c r="G9219" t="s">
        <v>22</v>
      </c>
      <c r="H9219" t="s">
        <v>116</v>
      </c>
      <c r="I9219" t="s">
        <v>117</v>
      </c>
      <c r="J9219" s="1">
        <v>43341</v>
      </c>
      <c r="K9219" s="1">
        <v>43391</v>
      </c>
      <c r="L9219" t="s">
        <v>118</v>
      </c>
      <c r="N9219" t="s">
        <v>1849</v>
      </c>
    </row>
    <row r="9220" spans="1:14" x14ac:dyDescent="0.25">
      <c r="A9220" t="s">
        <v>540</v>
      </c>
      <c r="B9220" t="s">
        <v>541</v>
      </c>
      <c r="C9220" t="s">
        <v>323</v>
      </c>
      <c r="D9220" t="s">
        <v>21</v>
      </c>
      <c r="E9220">
        <v>98616</v>
      </c>
      <c r="F9220" t="s">
        <v>22</v>
      </c>
      <c r="G9220" t="s">
        <v>22</v>
      </c>
      <c r="H9220" t="s">
        <v>116</v>
      </c>
      <c r="I9220" t="s">
        <v>117</v>
      </c>
      <c r="J9220" s="1">
        <v>43341</v>
      </c>
      <c r="K9220" s="1">
        <v>43391</v>
      </c>
      <c r="L9220" t="s">
        <v>118</v>
      </c>
      <c r="N9220" t="s">
        <v>1849</v>
      </c>
    </row>
    <row r="9221" spans="1:14" x14ac:dyDescent="0.25">
      <c r="A9221" t="s">
        <v>4103</v>
      </c>
      <c r="B9221" t="s">
        <v>7911</v>
      </c>
      <c r="C9221" t="s">
        <v>2001</v>
      </c>
      <c r="D9221" t="s">
        <v>21</v>
      </c>
      <c r="E9221">
        <v>98591</v>
      </c>
      <c r="F9221" t="s">
        <v>22</v>
      </c>
      <c r="G9221" t="s">
        <v>22</v>
      </c>
      <c r="H9221" t="s">
        <v>104</v>
      </c>
      <c r="I9221" t="s">
        <v>148</v>
      </c>
      <c r="J9221" t="s">
        <v>59</v>
      </c>
      <c r="K9221" s="1">
        <v>43391</v>
      </c>
      <c r="L9221" t="s">
        <v>60</v>
      </c>
      <c r="M9221" t="str">
        <f>HYPERLINK("https://www.regulations.gov/docket?D=FDA-2018-H-3924")</f>
        <v>https://www.regulations.gov/docket?D=FDA-2018-H-3924</v>
      </c>
      <c r="N9221" t="s">
        <v>59</v>
      </c>
    </row>
    <row r="9222" spans="1:14" x14ac:dyDescent="0.25">
      <c r="A9222" t="s">
        <v>893</v>
      </c>
      <c r="B9222" t="s">
        <v>894</v>
      </c>
      <c r="C9222" t="s">
        <v>20</v>
      </c>
      <c r="D9222" t="s">
        <v>21</v>
      </c>
      <c r="E9222">
        <v>98115</v>
      </c>
      <c r="F9222" t="s">
        <v>22</v>
      </c>
      <c r="G9222" t="s">
        <v>22</v>
      </c>
      <c r="H9222" t="s">
        <v>116</v>
      </c>
      <c r="I9222" t="s">
        <v>117</v>
      </c>
      <c r="J9222" s="1">
        <v>43335</v>
      </c>
      <c r="K9222" s="1">
        <v>43391</v>
      </c>
      <c r="L9222" t="s">
        <v>118</v>
      </c>
      <c r="N9222" t="s">
        <v>1992</v>
      </c>
    </row>
    <row r="9223" spans="1:14" x14ac:dyDescent="0.25">
      <c r="A9223" t="s">
        <v>2017</v>
      </c>
      <c r="B9223" t="s">
        <v>2018</v>
      </c>
      <c r="C9223" t="s">
        <v>2019</v>
      </c>
      <c r="D9223" t="s">
        <v>21</v>
      </c>
      <c r="E9223">
        <v>98642</v>
      </c>
      <c r="F9223" t="s">
        <v>22</v>
      </c>
      <c r="G9223" t="s">
        <v>22</v>
      </c>
      <c r="H9223" t="s">
        <v>116</v>
      </c>
      <c r="I9223" t="s">
        <v>117</v>
      </c>
      <c r="J9223" s="1">
        <v>43341</v>
      </c>
      <c r="K9223" s="1">
        <v>43391</v>
      </c>
      <c r="L9223" t="s">
        <v>118</v>
      </c>
      <c r="N9223" t="s">
        <v>1849</v>
      </c>
    </row>
    <row r="9224" spans="1:14" x14ac:dyDescent="0.25">
      <c r="A9224" t="s">
        <v>1694</v>
      </c>
      <c r="B9224" t="s">
        <v>1695</v>
      </c>
      <c r="C9224" t="s">
        <v>1696</v>
      </c>
      <c r="D9224" t="s">
        <v>21</v>
      </c>
      <c r="E9224">
        <v>98001</v>
      </c>
      <c r="F9224" t="s">
        <v>22</v>
      </c>
      <c r="G9224" t="s">
        <v>22</v>
      </c>
      <c r="H9224" t="s">
        <v>104</v>
      </c>
      <c r="I9224" t="s">
        <v>148</v>
      </c>
      <c r="J9224" s="1">
        <v>43340</v>
      </c>
      <c r="K9224" s="1">
        <v>43391</v>
      </c>
      <c r="L9224" t="s">
        <v>118</v>
      </c>
      <c r="N9224" t="s">
        <v>1854</v>
      </c>
    </row>
    <row r="9225" spans="1:14" x14ac:dyDescent="0.25">
      <c r="A9225" t="s">
        <v>5082</v>
      </c>
      <c r="B9225" t="s">
        <v>5083</v>
      </c>
      <c r="C9225" t="s">
        <v>5084</v>
      </c>
      <c r="D9225" t="s">
        <v>21</v>
      </c>
      <c r="E9225">
        <v>98070</v>
      </c>
      <c r="F9225" t="s">
        <v>22</v>
      </c>
      <c r="G9225" t="s">
        <v>22</v>
      </c>
      <c r="H9225" t="s">
        <v>104</v>
      </c>
      <c r="I9225" t="s">
        <v>148</v>
      </c>
      <c r="J9225" s="1">
        <v>43339</v>
      </c>
      <c r="K9225" s="1">
        <v>43391</v>
      </c>
      <c r="L9225" t="s">
        <v>118</v>
      </c>
      <c r="N9225" t="s">
        <v>1858</v>
      </c>
    </row>
    <row r="9226" spans="1:14" x14ac:dyDescent="0.25">
      <c r="A9226" t="s">
        <v>3032</v>
      </c>
      <c r="B9226" t="s">
        <v>3033</v>
      </c>
      <c r="C9226" t="s">
        <v>20</v>
      </c>
      <c r="D9226" t="s">
        <v>21</v>
      </c>
      <c r="E9226">
        <v>98115</v>
      </c>
      <c r="F9226" t="s">
        <v>22</v>
      </c>
      <c r="G9226" t="s">
        <v>22</v>
      </c>
      <c r="H9226" t="s">
        <v>104</v>
      </c>
      <c r="I9226" t="s">
        <v>148</v>
      </c>
      <c r="J9226" t="s">
        <v>59</v>
      </c>
      <c r="K9226" s="1">
        <v>43385</v>
      </c>
      <c r="L9226" t="s">
        <v>60</v>
      </c>
      <c r="M9226" t="str">
        <f>HYPERLINK("https://www.regulations.gov/docket?D=FDA-2018-H-3854")</f>
        <v>https://www.regulations.gov/docket?D=FDA-2018-H-3854</v>
      </c>
      <c r="N9226" t="s">
        <v>59</v>
      </c>
    </row>
    <row r="9227" spans="1:14" x14ac:dyDescent="0.25">
      <c r="A9227" t="s">
        <v>233</v>
      </c>
      <c r="B9227" t="s">
        <v>234</v>
      </c>
      <c r="C9227" t="s">
        <v>20</v>
      </c>
      <c r="D9227" t="s">
        <v>21</v>
      </c>
      <c r="E9227">
        <v>98105</v>
      </c>
      <c r="F9227" t="s">
        <v>22</v>
      </c>
      <c r="G9227" t="s">
        <v>22</v>
      </c>
      <c r="H9227" t="s">
        <v>104</v>
      </c>
      <c r="I9227" t="s">
        <v>148</v>
      </c>
      <c r="J9227" s="1">
        <v>43333</v>
      </c>
      <c r="K9227" s="1">
        <v>43384</v>
      </c>
      <c r="L9227" t="s">
        <v>118</v>
      </c>
      <c r="N9227" t="s">
        <v>1858</v>
      </c>
    </row>
    <row r="9228" spans="1:14" x14ac:dyDescent="0.25">
      <c r="A9228" t="s">
        <v>696</v>
      </c>
      <c r="B9228" t="s">
        <v>697</v>
      </c>
      <c r="C9228" t="s">
        <v>236</v>
      </c>
      <c r="D9228" t="s">
        <v>21</v>
      </c>
      <c r="E9228">
        <v>98445</v>
      </c>
      <c r="F9228" t="s">
        <v>22</v>
      </c>
      <c r="G9228" t="s">
        <v>22</v>
      </c>
      <c r="H9228" t="s">
        <v>116</v>
      </c>
      <c r="I9228" t="s">
        <v>3817</v>
      </c>
      <c r="J9228" s="1">
        <v>43332</v>
      </c>
      <c r="K9228" s="1">
        <v>43384</v>
      </c>
      <c r="L9228" t="s">
        <v>118</v>
      </c>
      <c r="N9228" t="s">
        <v>1992</v>
      </c>
    </row>
    <row r="9229" spans="1:14" x14ac:dyDescent="0.25">
      <c r="A9229" t="s">
        <v>3398</v>
      </c>
      <c r="B9229" t="s">
        <v>8104</v>
      </c>
      <c r="C9229" t="s">
        <v>619</v>
      </c>
      <c r="D9229" t="s">
        <v>21</v>
      </c>
      <c r="E9229">
        <v>98072</v>
      </c>
      <c r="F9229" t="s">
        <v>22</v>
      </c>
      <c r="G9229" t="s">
        <v>22</v>
      </c>
      <c r="H9229" t="s">
        <v>116</v>
      </c>
      <c r="I9229" t="s">
        <v>117</v>
      </c>
      <c r="J9229" s="1">
        <v>43334</v>
      </c>
      <c r="K9229" s="1">
        <v>43384</v>
      </c>
      <c r="L9229" t="s">
        <v>118</v>
      </c>
      <c r="N9229" t="s">
        <v>1849</v>
      </c>
    </row>
    <row r="9230" spans="1:14" x14ac:dyDescent="0.25">
      <c r="A9230" t="s">
        <v>2887</v>
      </c>
      <c r="B9230" t="s">
        <v>2888</v>
      </c>
      <c r="C9230" t="s">
        <v>142</v>
      </c>
      <c r="D9230" t="s">
        <v>21</v>
      </c>
      <c r="E9230">
        <v>98902</v>
      </c>
      <c r="F9230" t="s">
        <v>22</v>
      </c>
      <c r="G9230" t="s">
        <v>22</v>
      </c>
      <c r="H9230" t="s">
        <v>104</v>
      </c>
      <c r="I9230" t="s">
        <v>105</v>
      </c>
      <c r="J9230" s="1">
        <v>43333</v>
      </c>
      <c r="K9230" s="1">
        <v>43384</v>
      </c>
      <c r="L9230" t="s">
        <v>118</v>
      </c>
      <c r="N9230" t="s">
        <v>1858</v>
      </c>
    </row>
    <row r="9231" spans="1:14" x14ac:dyDescent="0.25">
      <c r="A9231" t="s">
        <v>8108</v>
      </c>
      <c r="B9231" t="s">
        <v>8109</v>
      </c>
      <c r="C9231" t="s">
        <v>20</v>
      </c>
      <c r="D9231" t="s">
        <v>21</v>
      </c>
      <c r="E9231">
        <v>98199</v>
      </c>
      <c r="F9231" t="s">
        <v>22</v>
      </c>
      <c r="G9231" t="s">
        <v>22</v>
      </c>
      <c r="H9231" t="s">
        <v>104</v>
      </c>
      <c r="I9231" t="s">
        <v>148</v>
      </c>
      <c r="J9231" s="1">
        <v>43363</v>
      </c>
      <c r="K9231" s="1">
        <v>43384</v>
      </c>
      <c r="L9231" t="s">
        <v>118</v>
      </c>
      <c r="N9231" t="s">
        <v>1858</v>
      </c>
    </row>
    <row r="9232" spans="1:14" x14ac:dyDescent="0.25">
      <c r="A9232" t="s">
        <v>8110</v>
      </c>
      <c r="B9232" t="s">
        <v>8111</v>
      </c>
      <c r="C9232" t="s">
        <v>20</v>
      </c>
      <c r="D9232" t="s">
        <v>21</v>
      </c>
      <c r="E9232">
        <v>98107</v>
      </c>
      <c r="F9232" t="s">
        <v>22</v>
      </c>
      <c r="G9232" t="s">
        <v>22</v>
      </c>
      <c r="H9232" t="s">
        <v>104</v>
      </c>
      <c r="I9232" t="s">
        <v>148</v>
      </c>
      <c r="J9232" s="1">
        <v>43327</v>
      </c>
      <c r="K9232" s="1">
        <v>43384</v>
      </c>
      <c r="L9232" t="s">
        <v>118</v>
      </c>
      <c r="N9232" t="s">
        <v>1858</v>
      </c>
    </row>
    <row r="9233" spans="1:14" x14ac:dyDescent="0.25">
      <c r="A9233" t="s">
        <v>244</v>
      </c>
      <c r="B9233" t="s">
        <v>2748</v>
      </c>
      <c r="C9233" t="s">
        <v>108</v>
      </c>
      <c r="D9233" t="s">
        <v>21</v>
      </c>
      <c r="E9233">
        <v>98201</v>
      </c>
      <c r="F9233" t="s">
        <v>22</v>
      </c>
      <c r="G9233" t="s">
        <v>22</v>
      </c>
      <c r="H9233" t="s">
        <v>104</v>
      </c>
      <c r="I9233" t="s">
        <v>148</v>
      </c>
      <c r="J9233" s="1">
        <v>43327</v>
      </c>
      <c r="K9233" s="1">
        <v>43384</v>
      </c>
      <c r="L9233" t="s">
        <v>118</v>
      </c>
      <c r="N9233" t="s">
        <v>1854</v>
      </c>
    </row>
    <row r="9234" spans="1:14" x14ac:dyDescent="0.25">
      <c r="A9234" t="s">
        <v>425</v>
      </c>
      <c r="B9234" t="s">
        <v>426</v>
      </c>
      <c r="C9234" t="s">
        <v>20</v>
      </c>
      <c r="D9234" t="s">
        <v>21</v>
      </c>
      <c r="E9234">
        <v>98121</v>
      </c>
      <c r="F9234" t="s">
        <v>22</v>
      </c>
      <c r="G9234" t="s">
        <v>22</v>
      </c>
      <c r="H9234" t="s">
        <v>116</v>
      </c>
      <c r="I9234" t="s">
        <v>117</v>
      </c>
      <c r="J9234" s="1">
        <v>43335</v>
      </c>
      <c r="K9234" s="1">
        <v>43384</v>
      </c>
      <c r="L9234" t="s">
        <v>118</v>
      </c>
      <c r="N9234" t="s">
        <v>1992</v>
      </c>
    </row>
    <row r="9235" spans="1:14" x14ac:dyDescent="0.25">
      <c r="A9235" t="s">
        <v>3037</v>
      </c>
      <c r="B9235" t="s">
        <v>8117</v>
      </c>
      <c r="C9235" t="s">
        <v>20</v>
      </c>
      <c r="D9235" t="s">
        <v>21</v>
      </c>
      <c r="E9235">
        <v>98105</v>
      </c>
      <c r="F9235" t="s">
        <v>22</v>
      </c>
      <c r="G9235" t="s">
        <v>22</v>
      </c>
      <c r="H9235" t="s">
        <v>116</v>
      </c>
      <c r="I9235" t="s">
        <v>117</v>
      </c>
      <c r="J9235" s="1">
        <v>43333</v>
      </c>
      <c r="K9235" s="1">
        <v>43384</v>
      </c>
      <c r="L9235" t="s">
        <v>118</v>
      </c>
      <c r="N9235" t="s">
        <v>1849</v>
      </c>
    </row>
    <row r="9236" spans="1:14" x14ac:dyDescent="0.25">
      <c r="A9236" t="s">
        <v>1905</v>
      </c>
      <c r="B9236" t="s">
        <v>1906</v>
      </c>
      <c r="C9236" t="s">
        <v>1907</v>
      </c>
      <c r="D9236" t="s">
        <v>21</v>
      </c>
      <c r="E9236">
        <v>98855</v>
      </c>
      <c r="F9236" t="s">
        <v>22</v>
      </c>
      <c r="G9236" t="s">
        <v>22</v>
      </c>
      <c r="H9236" t="s">
        <v>104</v>
      </c>
      <c r="I9236" t="s">
        <v>105</v>
      </c>
      <c r="J9236" s="1">
        <v>43331</v>
      </c>
      <c r="K9236" s="1">
        <v>43384</v>
      </c>
      <c r="L9236" t="s">
        <v>118</v>
      </c>
      <c r="N9236" t="s">
        <v>1858</v>
      </c>
    </row>
    <row r="9237" spans="1:14" x14ac:dyDescent="0.25">
      <c r="A9237" t="s">
        <v>3243</v>
      </c>
      <c r="B9237" t="s">
        <v>3244</v>
      </c>
      <c r="C9237" t="s">
        <v>443</v>
      </c>
      <c r="D9237" t="s">
        <v>21</v>
      </c>
      <c r="E9237">
        <v>98059</v>
      </c>
      <c r="F9237" t="s">
        <v>22</v>
      </c>
      <c r="G9237" t="s">
        <v>22</v>
      </c>
      <c r="H9237" t="s">
        <v>104</v>
      </c>
      <c r="I9237" t="s">
        <v>148</v>
      </c>
      <c r="J9237" s="1">
        <v>43326</v>
      </c>
      <c r="K9237" s="1">
        <v>43384</v>
      </c>
      <c r="L9237" t="s">
        <v>118</v>
      </c>
      <c r="N9237" t="s">
        <v>1858</v>
      </c>
    </row>
    <row r="9238" spans="1:14" x14ac:dyDescent="0.25">
      <c r="A9238" t="s">
        <v>8118</v>
      </c>
      <c r="B9238" t="s">
        <v>8119</v>
      </c>
      <c r="C9238" t="s">
        <v>20</v>
      </c>
      <c r="D9238" t="s">
        <v>21</v>
      </c>
      <c r="E9238">
        <v>98104</v>
      </c>
      <c r="F9238" t="s">
        <v>22</v>
      </c>
      <c r="G9238" t="s">
        <v>22</v>
      </c>
      <c r="H9238" t="s">
        <v>104</v>
      </c>
      <c r="I9238" t="s">
        <v>148</v>
      </c>
      <c r="J9238" s="1">
        <v>43333</v>
      </c>
      <c r="K9238" s="1">
        <v>43384</v>
      </c>
      <c r="L9238" t="s">
        <v>118</v>
      </c>
      <c r="N9238" t="s">
        <v>1854</v>
      </c>
    </row>
    <row r="9239" spans="1:14" x14ac:dyDescent="0.25">
      <c r="A9239" t="s">
        <v>8122</v>
      </c>
      <c r="B9239" t="s">
        <v>8123</v>
      </c>
      <c r="C9239" t="s">
        <v>132</v>
      </c>
      <c r="D9239" t="s">
        <v>21</v>
      </c>
      <c r="E9239">
        <v>99301</v>
      </c>
      <c r="F9239" t="s">
        <v>22</v>
      </c>
      <c r="G9239" t="s">
        <v>22</v>
      </c>
      <c r="H9239" t="s">
        <v>116</v>
      </c>
      <c r="I9239" t="s">
        <v>117</v>
      </c>
      <c r="J9239" s="1">
        <v>43334</v>
      </c>
      <c r="K9239" s="1">
        <v>43384</v>
      </c>
      <c r="L9239" t="s">
        <v>118</v>
      </c>
      <c r="N9239" t="s">
        <v>1849</v>
      </c>
    </row>
    <row r="9240" spans="1:14" x14ac:dyDescent="0.25">
      <c r="A9240" t="s">
        <v>1692</v>
      </c>
      <c r="B9240" t="s">
        <v>1693</v>
      </c>
      <c r="C9240" t="s">
        <v>209</v>
      </c>
      <c r="D9240" t="s">
        <v>21</v>
      </c>
      <c r="E9240">
        <v>98032</v>
      </c>
      <c r="F9240" t="s">
        <v>22</v>
      </c>
      <c r="G9240" t="s">
        <v>22</v>
      </c>
      <c r="H9240" t="s">
        <v>104</v>
      </c>
      <c r="I9240" t="s">
        <v>148</v>
      </c>
      <c r="J9240" s="1">
        <v>43326</v>
      </c>
      <c r="K9240" s="1">
        <v>43384</v>
      </c>
      <c r="L9240" t="s">
        <v>118</v>
      </c>
      <c r="N9240" t="s">
        <v>1858</v>
      </c>
    </row>
    <row r="9241" spans="1:14" x14ac:dyDescent="0.25">
      <c r="A9241" t="s">
        <v>1622</v>
      </c>
      <c r="B9241" t="s">
        <v>8131</v>
      </c>
      <c r="C9241" t="s">
        <v>20</v>
      </c>
      <c r="D9241" t="s">
        <v>21</v>
      </c>
      <c r="E9241">
        <v>98104</v>
      </c>
      <c r="F9241" t="s">
        <v>22</v>
      </c>
      <c r="G9241" t="s">
        <v>22</v>
      </c>
      <c r="H9241" t="s">
        <v>104</v>
      </c>
      <c r="I9241" t="s">
        <v>105</v>
      </c>
      <c r="J9241" s="1">
        <v>43335</v>
      </c>
      <c r="K9241" s="1">
        <v>43384</v>
      </c>
      <c r="L9241" t="s">
        <v>118</v>
      </c>
      <c r="N9241" t="s">
        <v>1854</v>
      </c>
    </row>
    <row r="9242" spans="1:14" x14ac:dyDescent="0.25">
      <c r="A9242" t="s">
        <v>2544</v>
      </c>
      <c r="B9242" t="s">
        <v>2545</v>
      </c>
      <c r="C9242" t="s">
        <v>92</v>
      </c>
      <c r="D9242" t="s">
        <v>21</v>
      </c>
      <c r="E9242">
        <v>98273</v>
      </c>
      <c r="F9242" t="s">
        <v>22</v>
      </c>
      <c r="G9242" t="s">
        <v>22</v>
      </c>
      <c r="H9242" t="s">
        <v>116</v>
      </c>
      <c r="I9242" t="s">
        <v>3817</v>
      </c>
      <c r="J9242" s="1">
        <v>43327</v>
      </c>
      <c r="K9242" s="1">
        <v>43384</v>
      </c>
      <c r="L9242" t="s">
        <v>118</v>
      </c>
      <c r="N9242" t="s">
        <v>1992</v>
      </c>
    </row>
    <row r="9243" spans="1:14" x14ac:dyDescent="0.25">
      <c r="A9243" t="s">
        <v>3105</v>
      </c>
      <c r="B9243" t="s">
        <v>8136</v>
      </c>
      <c r="C9243" t="s">
        <v>20</v>
      </c>
      <c r="D9243" t="s">
        <v>21</v>
      </c>
      <c r="E9243">
        <v>98105</v>
      </c>
      <c r="F9243" t="s">
        <v>22</v>
      </c>
      <c r="G9243" t="s">
        <v>22</v>
      </c>
      <c r="H9243" t="s">
        <v>104</v>
      </c>
      <c r="I9243" t="s">
        <v>148</v>
      </c>
      <c r="J9243" s="1">
        <v>43333</v>
      </c>
      <c r="K9243" s="1">
        <v>43384</v>
      </c>
      <c r="L9243" t="s">
        <v>118</v>
      </c>
      <c r="N9243" t="s">
        <v>1858</v>
      </c>
    </row>
    <row r="9244" spans="1:14" x14ac:dyDescent="0.25">
      <c r="A9244" t="s">
        <v>6168</v>
      </c>
      <c r="B9244" t="s">
        <v>8137</v>
      </c>
      <c r="C9244" t="s">
        <v>236</v>
      </c>
      <c r="D9244" t="s">
        <v>21</v>
      </c>
      <c r="E9244">
        <v>98445</v>
      </c>
      <c r="F9244" t="s">
        <v>22</v>
      </c>
      <c r="G9244" t="s">
        <v>22</v>
      </c>
      <c r="H9244" t="s">
        <v>116</v>
      </c>
      <c r="I9244" t="s">
        <v>117</v>
      </c>
      <c r="J9244" s="1">
        <v>43332</v>
      </c>
      <c r="K9244" s="1">
        <v>43384</v>
      </c>
      <c r="L9244" t="s">
        <v>118</v>
      </c>
      <c r="N9244" t="s">
        <v>1849</v>
      </c>
    </row>
    <row r="9245" spans="1:14" x14ac:dyDescent="0.25">
      <c r="A9245" t="s">
        <v>2257</v>
      </c>
      <c r="B9245" t="s">
        <v>2258</v>
      </c>
      <c r="C9245" t="s">
        <v>34</v>
      </c>
      <c r="D9245" t="s">
        <v>21</v>
      </c>
      <c r="E9245">
        <v>98665</v>
      </c>
      <c r="F9245" t="s">
        <v>22</v>
      </c>
      <c r="G9245" t="s">
        <v>22</v>
      </c>
      <c r="H9245" t="s">
        <v>116</v>
      </c>
      <c r="I9245" t="s">
        <v>117</v>
      </c>
      <c r="J9245" t="s">
        <v>59</v>
      </c>
      <c r="K9245" s="1">
        <v>43382</v>
      </c>
      <c r="L9245" t="s">
        <v>60</v>
      </c>
      <c r="M9245" t="str">
        <f>HYPERLINK("https://www.regulations.gov/docket?D=FDA-2018-H-3792")</f>
        <v>https://www.regulations.gov/docket?D=FDA-2018-H-3792</v>
      </c>
      <c r="N9245" t="s">
        <v>59</v>
      </c>
    </row>
    <row r="9246" spans="1:14" x14ac:dyDescent="0.25">
      <c r="A9246" t="s">
        <v>3144</v>
      </c>
      <c r="B9246" t="s">
        <v>3145</v>
      </c>
      <c r="C9246" t="s">
        <v>3146</v>
      </c>
      <c r="D9246" t="s">
        <v>21</v>
      </c>
      <c r="E9246">
        <v>98848</v>
      </c>
      <c r="F9246" t="s">
        <v>22</v>
      </c>
      <c r="G9246" t="s">
        <v>22</v>
      </c>
      <c r="H9246" t="s">
        <v>104</v>
      </c>
      <c r="I9246" t="s">
        <v>105</v>
      </c>
      <c r="J9246" t="s">
        <v>59</v>
      </c>
      <c r="K9246" s="1">
        <v>43382</v>
      </c>
      <c r="L9246" t="s">
        <v>60</v>
      </c>
      <c r="M9246" t="str">
        <f>HYPERLINK("https://www.regulations.gov/docket?D=FDA-2018-H-3795")</f>
        <v>https://www.regulations.gov/docket?D=FDA-2018-H-3795</v>
      </c>
      <c r="N9246" t="s">
        <v>59</v>
      </c>
    </row>
    <row r="9247" spans="1:14" x14ac:dyDescent="0.25">
      <c r="A9247" t="s">
        <v>2109</v>
      </c>
      <c r="B9247" t="s">
        <v>3429</v>
      </c>
      <c r="C9247" t="s">
        <v>930</v>
      </c>
      <c r="D9247" t="s">
        <v>21</v>
      </c>
      <c r="E9247">
        <v>99357</v>
      </c>
      <c r="F9247" t="s">
        <v>22</v>
      </c>
      <c r="G9247" t="s">
        <v>22</v>
      </c>
      <c r="H9247" t="s">
        <v>104</v>
      </c>
      <c r="I9247" t="s">
        <v>105</v>
      </c>
      <c r="J9247" t="s">
        <v>59</v>
      </c>
      <c r="K9247" s="1">
        <v>43378</v>
      </c>
      <c r="L9247" t="s">
        <v>60</v>
      </c>
      <c r="M9247" t="str">
        <f>HYPERLINK("https://www.regulations.gov/docket?D=FDA-2018-H-3780")</f>
        <v>https://www.regulations.gov/docket?D=FDA-2018-H-3780</v>
      </c>
      <c r="N9247" t="s">
        <v>59</v>
      </c>
    </row>
    <row r="9248" spans="1:14" x14ac:dyDescent="0.25">
      <c r="A9248" t="s">
        <v>2618</v>
      </c>
      <c r="B9248" t="s">
        <v>2619</v>
      </c>
      <c r="C9248" t="s">
        <v>29</v>
      </c>
      <c r="D9248" t="s">
        <v>21</v>
      </c>
      <c r="E9248">
        <v>98801</v>
      </c>
      <c r="F9248" t="s">
        <v>22</v>
      </c>
      <c r="G9248" t="s">
        <v>22</v>
      </c>
      <c r="H9248" t="s">
        <v>116</v>
      </c>
      <c r="I9248" t="s">
        <v>117</v>
      </c>
      <c r="J9248" s="1">
        <v>43322</v>
      </c>
      <c r="K9248" s="1">
        <v>43377</v>
      </c>
      <c r="L9248" t="s">
        <v>118</v>
      </c>
      <c r="N9248" t="s">
        <v>1849</v>
      </c>
    </row>
    <row r="9249" spans="1:14" x14ac:dyDescent="0.25">
      <c r="A9249" t="s">
        <v>1056</v>
      </c>
      <c r="B9249" t="s">
        <v>1057</v>
      </c>
      <c r="C9249" t="s">
        <v>209</v>
      </c>
      <c r="D9249" t="s">
        <v>21</v>
      </c>
      <c r="E9249">
        <v>98032</v>
      </c>
      <c r="F9249" t="s">
        <v>22</v>
      </c>
      <c r="G9249" t="s">
        <v>22</v>
      </c>
      <c r="H9249" t="s">
        <v>116</v>
      </c>
      <c r="I9249" t="s">
        <v>117</v>
      </c>
      <c r="J9249" s="1">
        <v>43319</v>
      </c>
      <c r="K9249" s="1">
        <v>43377</v>
      </c>
      <c r="L9249" t="s">
        <v>118</v>
      </c>
      <c r="N9249" t="s">
        <v>1849</v>
      </c>
    </row>
    <row r="9250" spans="1:14" x14ac:dyDescent="0.25">
      <c r="A9250" t="s">
        <v>1579</v>
      </c>
      <c r="B9250" t="s">
        <v>1580</v>
      </c>
      <c r="C9250" t="s">
        <v>20</v>
      </c>
      <c r="D9250" t="s">
        <v>21</v>
      </c>
      <c r="E9250">
        <v>98105</v>
      </c>
      <c r="F9250" t="s">
        <v>22</v>
      </c>
      <c r="G9250" t="s">
        <v>22</v>
      </c>
      <c r="H9250" t="s">
        <v>104</v>
      </c>
      <c r="I9250" t="s">
        <v>148</v>
      </c>
      <c r="J9250" s="1">
        <v>43327</v>
      </c>
      <c r="K9250" s="1">
        <v>43377</v>
      </c>
      <c r="L9250" t="s">
        <v>118</v>
      </c>
      <c r="N9250" t="s">
        <v>1858</v>
      </c>
    </row>
    <row r="9251" spans="1:14" x14ac:dyDescent="0.25">
      <c r="A9251" t="s">
        <v>441</v>
      </c>
      <c r="B9251" t="s">
        <v>442</v>
      </c>
      <c r="C9251" t="s">
        <v>443</v>
      </c>
      <c r="D9251" t="s">
        <v>21</v>
      </c>
      <c r="E9251">
        <v>98059</v>
      </c>
      <c r="F9251" t="s">
        <v>22</v>
      </c>
      <c r="G9251" t="s">
        <v>22</v>
      </c>
      <c r="H9251" t="s">
        <v>104</v>
      </c>
      <c r="I9251" t="s">
        <v>148</v>
      </c>
      <c r="J9251" s="1">
        <v>43326</v>
      </c>
      <c r="K9251" s="1">
        <v>43377</v>
      </c>
      <c r="L9251" t="s">
        <v>118</v>
      </c>
      <c r="N9251" t="s">
        <v>1858</v>
      </c>
    </row>
    <row r="9252" spans="1:14" x14ac:dyDescent="0.25">
      <c r="A9252" t="s">
        <v>1157</v>
      </c>
      <c r="B9252" t="s">
        <v>1158</v>
      </c>
      <c r="C9252" t="s">
        <v>800</v>
      </c>
      <c r="D9252" t="s">
        <v>21</v>
      </c>
      <c r="E9252">
        <v>98012</v>
      </c>
      <c r="F9252" t="s">
        <v>22</v>
      </c>
      <c r="G9252" t="s">
        <v>22</v>
      </c>
      <c r="H9252" t="s">
        <v>104</v>
      </c>
      <c r="I9252" t="s">
        <v>105</v>
      </c>
      <c r="J9252" s="1">
        <v>43325</v>
      </c>
      <c r="K9252" s="1">
        <v>43377</v>
      </c>
      <c r="L9252" t="s">
        <v>118</v>
      </c>
      <c r="N9252" t="s">
        <v>1858</v>
      </c>
    </row>
    <row r="9253" spans="1:14" x14ac:dyDescent="0.25">
      <c r="A9253" t="s">
        <v>111</v>
      </c>
      <c r="B9253" t="s">
        <v>1316</v>
      </c>
      <c r="C9253" t="s">
        <v>108</v>
      </c>
      <c r="D9253" t="s">
        <v>21</v>
      </c>
      <c r="E9253">
        <v>98204</v>
      </c>
      <c r="F9253" t="s">
        <v>22</v>
      </c>
      <c r="G9253" t="s">
        <v>22</v>
      </c>
      <c r="H9253" t="s">
        <v>116</v>
      </c>
      <c r="I9253" t="s">
        <v>117</v>
      </c>
      <c r="J9253" s="1">
        <v>43326</v>
      </c>
      <c r="K9253" s="1">
        <v>43377</v>
      </c>
      <c r="L9253" t="s">
        <v>118</v>
      </c>
      <c r="N9253" t="s">
        <v>1849</v>
      </c>
    </row>
    <row r="9254" spans="1:14" x14ac:dyDescent="0.25">
      <c r="A9254" t="s">
        <v>2628</v>
      </c>
      <c r="B9254" t="s">
        <v>2629</v>
      </c>
      <c r="C9254" t="s">
        <v>29</v>
      </c>
      <c r="D9254" t="s">
        <v>21</v>
      </c>
      <c r="E9254">
        <v>98801</v>
      </c>
      <c r="F9254" t="s">
        <v>22</v>
      </c>
      <c r="G9254" t="s">
        <v>22</v>
      </c>
      <c r="H9254" t="s">
        <v>116</v>
      </c>
      <c r="I9254" t="s">
        <v>117</v>
      </c>
      <c r="J9254" s="1">
        <v>43322</v>
      </c>
      <c r="K9254" s="1">
        <v>43377</v>
      </c>
      <c r="L9254" t="s">
        <v>118</v>
      </c>
      <c r="N9254" t="s">
        <v>1992</v>
      </c>
    </row>
    <row r="9255" spans="1:14" x14ac:dyDescent="0.25">
      <c r="A9255" t="s">
        <v>2091</v>
      </c>
      <c r="B9255" t="s">
        <v>2092</v>
      </c>
      <c r="C9255" t="s">
        <v>2093</v>
      </c>
      <c r="D9255" t="s">
        <v>21</v>
      </c>
      <c r="E9255">
        <v>98396</v>
      </c>
      <c r="F9255" t="s">
        <v>22</v>
      </c>
      <c r="G9255" t="s">
        <v>22</v>
      </c>
      <c r="H9255" t="s">
        <v>104</v>
      </c>
      <c r="I9255" t="s">
        <v>148</v>
      </c>
      <c r="J9255" s="1">
        <v>43325</v>
      </c>
      <c r="K9255" s="1">
        <v>43377</v>
      </c>
      <c r="L9255" t="s">
        <v>118</v>
      </c>
      <c r="N9255" t="s">
        <v>1858</v>
      </c>
    </row>
    <row r="9256" spans="1:14" x14ac:dyDescent="0.25">
      <c r="A9256" t="s">
        <v>5633</v>
      </c>
      <c r="B9256" t="s">
        <v>5634</v>
      </c>
      <c r="C9256" t="s">
        <v>4759</v>
      </c>
      <c r="D9256" t="s">
        <v>21</v>
      </c>
      <c r="E9256">
        <v>98074</v>
      </c>
      <c r="F9256" t="s">
        <v>22</v>
      </c>
      <c r="G9256" t="s">
        <v>22</v>
      </c>
      <c r="H9256" t="s">
        <v>116</v>
      </c>
      <c r="I9256" t="s">
        <v>212</v>
      </c>
      <c r="J9256" s="1">
        <v>43328</v>
      </c>
      <c r="K9256" s="1">
        <v>43377</v>
      </c>
      <c r="L9256" t="s">
        <v>118</v>
      </c>
      <c r="N9256" t="s">
        <v>1992</v>
      </c>
    </row>
    <row r="9257" spans="1:14" x14ac:dyDescent="0.25">
      <c r="A9257" t="s">
        <v>2006</v>
      </c>
      <c r="B9257" t="s">
        <v>2007</v>
      </c>
      <c r="C9257" t="s">
        <v>403</v>
      </c>
      <c r="D9257" t="s">
        <v>21</v>
      </c>
      <c r="E9257">
        <v>98611</v>
      </c>
      <c r="F9257" t="s">
        <v>22</v>
      </c>
      <c r="G9257" t="s">
        <v>22</v>
      </c>
      <c r="H9257" t="s">
        <v>116</v>
      </c>
      <c r="I9257" t="s">
        <v>117</v>
      </c>
      <c r="J9257" s="1">
        <v>43283</v>
      </c>
      <c r="K9257" s="1">
        <v>43377</v>
      </c>
      <c r="L9257" t="s">
        <v>118</v>
      </c>
      <c r="N9257" t="s">
        <v>1992</v>
      </c>
    </row>
    <row r="9258" spans="1:14" x14ac:dyDescent="0.25">
      <c r="A9258" t="s">
        <v>5470</v>
      </c>
      <c r="B9258" t="s">
        <v>282</v>
      </c>
      <c r="C9258" t="s">
        <v>283</v>
      </c>
      <c r="D9258" t="s">
        <v>21</v>
      </c>
      <c r="E9258">
        <v>98467</v>
      </c>
      <c r="F9258" t="s">
        <v>22</v>
      </c>
      <c r="G9258" t="s">
        <v>22</v>
      </c>
      <c r="H9258" t="s">
        <v>116</v>
      </c>
      <c r="I9258" t="s">
        <v>117</v>
      </c>
      <c r="J9258" s="1">
        <v>43325</v>
      </c>
      <c r="K9258" s="1">
        <v>43377</v>
      </c>
      <c r="L9258" t="s">
        <v>118</v>
      </c>
      <c r="N9258" t="s">
        <v>1992</v>
      </c>
    </row>
    <row r="9259" spans="1:14" x14ac:dyDescent="0.25">
      <c r="A9259" t="s">
        <v>2910</v>
      </c>
      <c r="B9259" t="s">
        <v>2911</v>
      </c>
      <c r="C9259" t="s">
        <v>108</v>
      </c>
      <c r="D9259" t="s">
        <v>21</v>
      </c>
      <c r="E9259">
        <v>98201</v>
      </c>
      <c r="F9259" t="s">
        <v>22</v>
      </c>
      <c r="G9259" t="s">
        <v>22</v>
      </c>
      <c r="H9259" t="s">
        <v>116</v>
      </c>
      <c r="I9259" t="s">
        <v>117</v>
      </c>
      <c r="J9259" s="1">
        <v>43327</v>
      </c>
      <c r="K9259" s="1">
        <v>43377</v>
      </c>
      <c r="L9259" t="s">
        <v>118</v>
      </c>
      <c r="N9259" t="s">
        <v>1992</v>
      </c>
    </row>
    <row r="9260" spans="1:14" x14ac:dyDescent="0.25">
      <c r="A9260" t="s">
        <v>98</v>
      </c>
      <c r="B9260" t="s">
        <v>6526</v>
      </c>
      <c r="C9260" t="s">
        <v>227</v>
      </c>
      <c r="D9260" t="s">
        <v>21</v>
      </c>
      <c r="E9260">
        <v>98225</v>
      </c>
      <c r="F9260" t="s">
        <v>22</v>
      </c>
      <c r="G9260" t="s">
        <v>22</v>
      </c>
      <c r="H9260" t="s">
        <v>116</v>
      </c>
      <c r="I9260" t="s">
        <v>117</v>
      </c>
      <c r="J9260" s="1">
        <v>43328</v>
      </c>
      <c r="K9260" s="1">
        <v>43377</v>
      </c>
      <c r="L9260" t="s">
        <v>118</v>
      </c>
      <c r="N9260" t="s">
        <v>1992</v>
      </c>
    </row>
    <row r="9261" spans="1:14" x14ac:dyDescent="0.25">
      <c r="A9261" t="s">
        <v>2631</v>
      </c>
      <c r="B9261" t="s">
        <v>2632</v>
      </c>
      <c r="C9261" t="s">
        <v>29</v>
      </c>
      <c r="D9261" t="s">
        <v>21</v>
      </c>
      <c r="E9261">
        <v>98801</v>
      </c>
      <c r="F9261" t="s">
        <v>22</v>
      </c>
      <c r="G9261" t="s">
        <v>22</v>
      </c>
      <c r="H9261" t="s">
        <v>104</v>
      </c>
      <c r="I9261" t="s">
        <v>148</v>
      </c>
      <c r="J9261" s="1">
        <v>43323</v>
      </c>
      <c r="K9261" s="1">
        <v>43377</v>
      </c>
      <c r="L9261" t="s">
        <v>118</v>
      </c>
      <c r="N9261" t="s">
        <v>1854</v>
      </c>
    </row>
    <row r="9262" spans="1:14" x14ac:dyDescent="0.25">
      <c r="A9262" t="s">
        <v>3292</v>
      </c>
      <c r="B9262" t="s">
        <v>3293</v>
      </c>
      <c r="C9262" t="s">
        <v>108</v>
      </c>
      <c r="D9262" t="s">
        <v>21</v>
      </c>
      <c r="E9262">
        <v>98201</v>
      </c>
      <c r="F9262" t="s">
        <v>22</v>
      </c>
      <c r="G9262" t="s">
        <v>22</v>
      </c>
      <c r="H9262" t="s">
        <v>116</v>
      </c>
      <c r="I9262" t="s">
        <v>117</v>
      </c>
      <c r="J9262" s="1">
        <v>43327</v>
      </c>
      <c r="K9262" s="1">
        <v>43377</v>
      </c>
      <c r="L9262" t="s">
        <v>118</v>
      </c>
      <c r="N9262" t="s">
        <v>1992</v>
      </c>
    </row>
    <row r="9263" spans="1:14" x14ac:dyDescent="0.25">
      <c r="A9263" t="s">
        <v>2289</v>
      </c>
      <c r="B9263" t="s">
        <v>2290</v>
      </c>
      <c r="C9263" t="s">
        <v>53</v>
      </c>
      <c r="D9263" t="s">
        <v>21</v>
      </c>
      <c r="E9263">
        <v>98815</v>
      </c>
      <c r="F9263" t="s">
        <v>22</v>
      </c>
      <c r="G9263" t="s">
        <v>22</v>
      </c>
      <c r="H9263" t="s">
        <v>104</v>
      </c>
      <c r="I9263" t="s">
        <v>105</v>
      </c>
      <c r="J9263" s="1">
        <v>43324</v>
      </c>
      <c r="K9263" s="1">
        <v>43377</v>
      </c>
      <c r="L9263" t="s">
        <v>118</v>
      </c>
      <c r="N9263" t="s">
        <v>1854</v>
      </c>
    </row>
    <row r="9264" spans="1:14" x14ac:dyDescent="0.25">
      <c r="A9264" t="s">
        <v>685</v>
      </c>
      <c r="B9264" t="s">
        <v>1671</v>
      </c>
      <c r="C9264" t="s">
        <v>227</v>
      </c>
      <c r="D9264" t="s">
        <v>21</v>
      </c>
      <c r="E9264">
        <v>98229</v>
      </c>
      <c r="F9264" t="s">
        <v>22</v>
      </c>
      <c r="G9264" t="s">
        <v>22</v>
      </c>
      <c r="H9264" t="s">
        <v>104</v>
      </c>
      <c r="I9264" t="s">
        <v>148</v>
      </c>
      <c r="J9264" s="1">
        <v>43328</v>
      </c>
      <c r="K9264" s="1">
        <v>43377</v>
      </c>
      <c r="L9264" t="s">
        <v>118</v>
      </c>
      <c r="N9264" t="s">
        <v>1854</v>
      </c>
    </row>
    <row r="9265" spans="1:14" x14ac:dyDescent="0.25">
      <c r="A9265" t="s">
        <v>727</v>
      </c>
      <c r="B9265" t="s">
        <v>728</v>
      </c>
      <c r="C9265" t="s">
        <v>236</v>
      </c>
      <c r="D9265" t="s">
        <v>21</v>
      </c>
      <c r="E9265">
        <v>98409</v>
      </c>
      <c r="F9265" t="s">
        <v>22</v>
      </c>
      <c r="G9265" t="s">
        <v>22</v>
      </c>
      <c r="H9265" t="s">
        <v>116</v>
      </c>
      <c r="I9265" t="s">
        <v>212</v>
      </c>
      <c r="J9265" s="1">
        <v>43325</v>
      </c>
      <c r="K9265" s="1">
        <v>43377</v>
      </c>
      <c r="L9265" t="s">
        <v>118</v>
      </c>
      <c r="N9265" t="s">
        <v>1849</v>
      </c>
    </row>
    <row r="9266" spans="1:14" x14ac:dyDescent="0.25">
      <c r="A9266" t="s">
        <v>3981</v>
      </c>
      <c r="B9266" t="s">
        <v>8299</v>
      </c>
      <c r="C9266" t="s">
        <v>555</v>
      </c>
      <c r="D9266" t="s">
        <v>21</v>
      </c>
      <c r="E9266">
        <v>98052</v>
      </c>
      <c r="F9266" t="s">
        <v>22</v>
      </c>
      <c r="G9266" t="s">
        <v>22</v>
      </c>
      <c r="H9266" t="s">
        <v>116</v>
      </c>
      <c r="I9266" t="s">
        <v>212</v>
      </c>
      <c r="J9266" s="1">
        <v>43326</v>
      </c>
      <c r="K9266" s="1">
        <v>43377</v>
      </c>
      <c r="L9266" t="s">
        <v>118</v>
      </c>
      <c r="N9266" t="s">
        <v>1992</v>
      </c>
    </row>
    <row r="9267" spans="1:14" x14ac:dyDescent="0.25">
      <c r="A9267" t="s">
        <v>2164</v>
      </c>
      <c r="B9267" t="s">
        <v>2165</v>
      </c>
      <c r="C9267" t="s">
        <v>907</v>
      </c>
      <c r="D9267" t="s">
        <v>21</v>
      </c>
      <c r="E9267">
        <v>98221</v>
      </c>
      <c r="F9267" t="s">
        <v>22</v>
      </c>
      <c r="G9267" t="s">
        <v>22</v>
      </c>
      <c r="H9267" t="s">
        <v>104</v>
      </c>
      <c r="I9267" t="s">
        <v>148</v>
      </c>
      <c r="J9267" t="s">
        <v>59</v>
      </c>
      <c r="K9267" s="1">
        <v>43375</v>
      </c>
      <c r="L9267" t="s">
        <v>60</v>
      </c>
      <c r="M9267" t="str">
        <f>HYPERLINK("https://www.regulations.gov/docket?D=FDA-2018-H-3724")</f>
        <v>https://www.regulations.gov/docket?D=FDA-2018-H-3724</v>
      </c>
      <c r="N9267" t="s">
        <v>59</v>
      </c>
    </row>
    <row r="9268" spans="1:14" x14ac:dyDescent="0.25">
      <c r="A9268" t="s">
        <v>2771</v>
      </c>
      <c r="B9268" t="s">
        <v>2772</v>
      </c>
      <c r="C9268" t="s">
        <v>41</v>
      </c>
      <c r="D9268" t="s">
        <v>21</v>
      </c>
      <c r="E9268">
        <v>98188</v>
      </c>
      <c r="F9268" t="s">
        <v>22</v>
      </c>
      <c r="G9268" t="s">
        <v>22</v>
      </c>
      <c r="H9268" t="s">
        <v>116</v>
      </c>
      <c r="I9268" t="s">
        <v>117</v>
      </c>
      <c r="J9268" t="s">
        <v>59</v>
      </c>
      <c r="K9268" s="1">
        <v>43374</v>
      </c>
      <c r="L9268" t="s">
        <v>60</v>
      </c>
      <c r="M9268" t="str">
        <f>HYPERLINK("https://www.regulations.gov/docket?D=FDA-2018-H-3679")</f>
        <v>https://www.regulations.gov/docket?D=FDA-2018-H-3679</v>
      </c>
      <c r="N9268" t="s">
        <v>59</v>
      </c>
    </row>
    <row r="9269" spans="1:14" x14ac:dyDescent="0.25">
      <c r="A9269" t="s">
        <v>694</v>
      </c>
      <c r="B9269" t="s">
        <v>695</v>
      </c>
      <c r="C9269" t="s">
        <v>209</v>
      </c>
      <c r="D9269" t="s">
        <v>21</v>
      </c>
      <c r="E9269">
        <v>98031</v>
      </c>
      <c r="F9269" t="s">
        <v>22</v>
      </c>
      <c r="G9269" t="s">
        <v>22</v>
      </c>
      <c r="H9269" t="s">
        <v>104</v>
      </c>
      <c r="I9269" t="s">
        <v>105</v>
      </c>
      <c r="J9269" s="1">
        <v>43319</v>
      </c>
      <c r="K9269" s="1">
        <v>43370</v>
      </c>
      <c r="L9269" t="s">
        <v>118</v>
      </c>
      <c r="N9269" t="s">
        <v>1858</v>
      </c>
    </row>
    <row r="9270" spans="1:14" x14ac:dyDescent="0.25">
      <c r="A9270" t="s">
        <v>8408</v>
      </c>
      <c r="B9270" t="s">
        <v>3304</v>
      </c>
      <c r="C9270" t="s">
        <v>81</v>
      </c>
      <c r="D9270" t="s">
        <v>21</v>
      </c>
      <c r="E9270">
        <v>99206</v>
      </c>
      <c r="F9270" t="s">
        <v>22</v>
      </c>
      <c r="G9270" t="s">
        <v>22</v>
      </c>
      <c r="H9270" t="s">
        <v>116</v>
      </c>
      <c r="I9270" t="s">
        <v>3817</v>
      </c>
      <c r="J9270" s="1">
        <v>43318</v>
      </c>
      <c r="K9270" s="1">
        <v>43370</v>
      </c>
      <c r="L9270" t="s">
        <v>118</v>
      </c>
      <c r="N9270" t="s">
        <v>1992</v>
      </c>
    </row>
    <row r="9271" spans="1:14" x14ac:dyDescent="0.25">
      <c r="A9271" t="s">
        <v>352</v>
      </c>
      <c r="B9271" t="s">
        <v>2196</v>
      </c>
      <c r="C9271" t="s">
        <v>20</v>
      </c>
      <c r="D9271" t="s">
        <v>21</v>
      </c>
      <c r="E9271">
        <v>98103</v>
      </c>
      <c r="F9271" t="s">
        <v>22</v>
      </c>
      <c r="G9271" t="s">
        <v>22</v>
      </c>
      <c r="H9271" t="s">
        <v>116</v>
      </c>
      <c r="I9271" t="s">
        <v>117</v>
      </c>
      <c r="J9271" s="1">
        <v>43318</v>
      </c>
      <c r="K9271" s="1">
        <v>43370</v>
      </c>
      <c r="L9271" t="s">
        <v>118</v>
      </c>
      <c r="N9271" t="s">
        <v>1992</v>
      </c>
    </row>
    <row r="9272" spans="1:14" x14ac:dyDescent="0.25">
      <c r="A9272" t="s">
        <v>2885</v>
      </c>
      <c r="B9272" t="s">
        <v>2886</v>
      </c>
      <c r="C9272" t="s">
        <v>20</v>
      </c>
      <c r="D9272" t="s">
        <v>21</v>
      </c>
      <c r="E9272">
        <v>98103</v>
      </c>
      <c r="F9272" t="s">
        <v>22</v>
      </c>
      <c r="G9272" t="s">
        <v>22</v>
      </c>
      <c r="H9272" t="s">
        <v>116</v>
      </c>
      <c r="I9272" t="s">
        <v>117</v>
      </c>
      <c r="J9272" s="1">
        <v>43318</v>
      </c>
      <c r="K9272" s="1">
        <v>43370</v>
      </c>
      <c r="L9272" t="s">
        <v>118</v>
      </c>
      <c r="N9272" t="s">
        <v>1992</v>
      </c>
    </row>
    <row r="9273" spans="1:14" x14ac:dyDescent="0.25">
      <c r="A9273" t="s">
        <v>2230</v>
      </c>
      <c r="B9273" t="s">
        <v>2231</v>
      </c>
      <c r="C9273" t="s">
        <v>20</v>
      </c>
      <c r="D9273" t="s">
        <v>21</v>
      </c>
      <c r="E9273">
        <v>98106</v>
      </c>
      <c r="F9273" t="s">
        <v>22</v>
      </c>
      <c r="G9273" t="s">
        <v>22</v>
      </c>
      <c r="H9273" t="s">
        <v>116</v>
      </c>
      <c r="I9273" t="s">
        <v>117</v>
      </c>
      <c r="J9273" s="1">
        <v>43319</v>
      </c>
      <c r="K9273" s="1">
        <v>43370</v>
      </c>
      <c r="L9273" t="s">
        <v>118</v>
      </c>
      <c r="N9273" t="s">
        <v>1992</v>
      </c>
    </row>
    <row r="9274" spans="1:14" x14ac:dyDescent="0.25">
      <c r="A9274" t="s">
        <v>2298</v>
      </c>
      <c r="B9274" t="s">
        <v>2299</v>
      </c>
      <c r="C9274" t="s">
        <v>2300</v>
      </c>
      <c r="D9274" t="s">
        <v>21</v>
      </c>
      <c r="E9274">
        <v>98614</v>
      </c>
      <c r="F9274" t="s">
        <v>22</v>
      </c>
      <c r="G9274" t="s">
        <v>22</v>
      </c>
      <c r="H9274" t="s">
        <v>116</v>
      </c>
      <c r="I9274" t="s">
        <v>117</v>
      </c>
      <c r="J9274" s="1">
        <v>43318</v>
      </c>
      <c r="K9274" s="1">
        <v>43370</v>
      </c>
      <c r="L9274" t="s">
        <v>118</v>
      </c>
      <c r="N9274" t="s">
        <v>1849</v>
      </c>
    </row>
    <row r="9275" spans="1:14" x14ac:dyDescent="0.25">
      <c r="A9275" t="s">
        <v>1718</v>
      </c>
      <c r="B9275" t="s">
        <v>1719</v>
      </c>
      <c r="C9275" t="s">
        <v>20</v>
      </c>
      <c r="D9275" t="s">
        <v>21</v>
      </c>
      <c r="E9275">
        <v>98108</v>
      </c>
      <c r="F9275" t="s">
        <v>22</v>
      </c>
      <c r="G9275" t="s">
        <v>22</v>
      </c>
      <c r="H9275" t="s">
        <v>116</v>
      </c>
      <c r="I9275" t="s">
        <v>117</v>
      </c>
      <c r="J9275" s="1">
        <v>43319</v>
      </c>
      <c r="K9275" s="1">
        <v>43370</v>
      </c>
      <c r="L9275" t="s">
        <v>118</v>
      </c>
      <c r="N9275" t="s">
        <v>1849</v>
      </c>
    </row>
    <row r="9276" spans="1:14" x14ac:dyDescent="0.25">
      <c r="A9276" t="s">
        <v>194</v>
      </c>
      <c r="B9276" t="s">
        <v>1501</v>
      </c>
      <c r="C9276" t="s">
        <v>20</v>
      </c>
      <c r="D9276" t="s">
        <v>21</v>
      </c>
      <c r="E9276">
        <v>98103</v>
      </c>
      <c r="F9276" t="s">
        <v>22</v>
      </c>
      <c r="G9276" t="s">
        <v>22</v>
      </c>
      <c r="H9276" t="s">
        <v>116</v>
      </c>
      <c r="I9276" t="s">
        <v>117</v>
      </c>
      <c r="J9276" s="1">
        <v>43318</v>
      </c>
      <c r="K9276" s="1">
        <v>43370</v>
      </c>
      <c r="L9276" t="s">
        <v>118</v>
      </c>
      <c r="N9276" t="s">
        <v>1849</v>
      </c>
    </row>
    <row r="9277" spans="1:14" x14ac:dyDescent="0.25">
      <c r="A9277" t="s">
        <v>194</v>
      </c>
      <c r="B9277" t="s">
        <v>2782</v>
      </c>
      <c r="C9277" t="s">
        <v>20</v>
      </c>
      <c r="D9277" t="s">
        <v>21</v>
      </c>
      <c r="E9277">
        <v>98106</v>
      </c>
      <c r="F9277" t="s">
        <v>22</v>
      </c>
      <c r="G9277" t="s">
        <v>22</v>
      </c>
      <c r="H9277" t="s">
        <v>116</v>
      </c>
      <c r="I9277" t="s">
        <v>117</v>
      </c>
      <c r="J9277" s="1">
        <v>43319</v>
      </c>
      <c r="K9277" s="1">
        <v>43370</v>
      </c>
      <c r="L9277" t="s">
        <v>118</v>
      </c>
      <c r="N9277" t="s">
        <v>1992</v>
      </c>
    </row>
    <row r="9278" spans="1:14" x14ac:dyDescent="0.25">
      <c r="A9278" t="s">
        <v>2914</v>
      </c>
      <c r="B9278" t="s">
        <v>2915</v>
      </c>
      <c r="C9278" t="s">
        <v>20</v>
      </c>
      <c r="D9278" t="s">
        <v>21</v>
      </c>
      <c r="E9278">
        <v>98106</v>
      </c>
      <c r="F9278" t="s">
        <v>22</v>
      </c>
      <c r="G9278" t="s">
        <v>22</v>
      </c>
      <c r="H9278" t="s">
        <v>116</v>
      </c>
      <c r="I9278" t="s">
        <v>212</v>
      </c>
      <c r="J9278" s="1">
        <v>43319</v>
      </c>
      <c r="K9278" s="1">
        <v>43370</v>
      </c>
      <c r="L9278" t="s">
        <v>118</v>
      </c>
      <c r="N9278" t="s">
        <v>1992</v>
      </c>
    </row>
    <row r="9279" spans="1:14" x14ac:dyDescent="0.25">
      <c r="A9279" t="s">
        <v>431</v>
      </c>
      <c r="B9279" t="s">
        <v>432</v>
      </c>
      <c r="C9279" t="s">
        <v>20</v>
      </c>
      <c r="D9279" t="s">
        <v>21</v>
      </c>
      <c r="E9279">
        <v>98104</v>
      </c>
      <c r="F9279" t="s">
        <v>22</v>
      </c>
      <c r="G9279" t="s">
        <v>22</v>
      </c>
      <c r="H9279" t="s">
        <v>104</v>
      </c>
      <c r="I9279" t="s">
        <v>148</v>
      </c>
      <c r="J9279" s="1">
        <v>43318</v>
      </c>
      <c r="K9279" s="1">
        <v>43370</v>
      </c>
      <c r="L9279" t="s">
        <v>118</v>
      </c>
      <c r="N9279" t="s">
        <v>1854</v>
      </c>
    </row>
    <row r="9280" spans="1:14" x14ac:dyDescent="0.25">
      <c r="A9280" t="s">
        <v>1636</v>
      </c>
      <c r="B9280" t="s">
        <v>8409</v>
      </c>
      <c r="C9280" t="s">
        <v>20</v>
      </c>
      <c r="D9280" t="s">
        <v>21</v>
      </c>
      <c r="E9280">
        <v>98104</v>
      </c>
      <c r="F9280" t="s">
        <v>22</v>
      </c>
      <c r="G9280" t="s">
        <v>22</v>
      </c>
      <c r="H9280" t="s">
        <v>104</v>
      </c>
      <c r="I9280" t="s">
        <v>148</v>
      </c>
      <c r="J9280" s="1">
        <v>43321</v>
      </c>
      <c r="K9280" s="1">
        <v>43370</v>
      </c>
      <c r="L9280" t="s">
        <v>118</v>
      </c>
      <c r="N9280" t="s">
        <v>1858</v>
      </c>
    </row>
    <row r="9281" spans="1:14" x14ac:dyDescent="0.25">
      <c r="A9281" t="s">
        <v>3380</v>
      </c>
      <c r="B9281" t="s">
        <v>3381</v>
      </c>
      <c r="C9281" t="s">
        <v>236</v>
      </c>
      <c r="D9281" t="s">
        <v>21</v>
      </c>
      <c r="E9281">
        <v>98408</v>
      </c>
      <c r="F9281" t="s">
        <v>22</v>
      </c>
      <c r="G9281" t="s">
        <v>22</v>
      </c>
      <c r="H9281" t="s">
        <v>116</v>
      </c>
      <c r="I9281" t="s">
        <v>117</v>
      </c>
      <c r="J9281" s="1">
        <v>43307</v>
      </c>
      <c r="K9281" s="1">
        <v>43363</v>
      </c>
      <c r="L9281" t="s">
        <v>118</v>
      </c>
      <c r="N9281" t="s">
        <v>1992</v>
      </c>
    </row>
    <row r="9282" spans="1:14" x14ac:dyDescent="0.25">
      <c r="A9282" t="s">
        <v>1842</v>
      </c>
      <c r="B9282" t="s">
        <v>1843</v>
      </c>
      <c r="C9282" t="s">
        <v>1542</v>
      </c>
      <c r="D9282" t="s">
        <v>21</v>
      </c>
      <c r="E9282">
        <v>98362</v>
      </c>
      <c r="F9282" t="s">
        <v>22</v>
      </c>
      <c r="G9282" t="s">
        <v>22</v>
      </c>
      <c r="H9282" t="s">
        <v>104</v>
      </c>
      <c r="I9282" t="s">
        <v>148</v>
      </c>
      <c r="J9282" s="1">
        <v>43306</v>
      </c>
      <c r="K9282" s="1">
        <v>43363</v>
      </c>
      <c r="L9282" t="s">
        <v>118</v>
      </c>
      <c r="N9282" t="s">
        <v>1858</v>
      </c>
    </row>
    <row r="9283" spans="1:14" x14ac:dyDescent="0.25">
      <c r="A9283" t="s">
        <v>3403</v>
      </c>
      <c r="B9283" t="s">
        <v>3404</v>
      </c>
      <c r="C9283" t="s">
        <v>555</v>
      </c>
      <c r="D9283" t="s">
        <v>21</v>
      </c>
      <c r="E9283">
        <v>98052</v>
      </c>
      <c r="F9283" t="s">
        <v>22</v>
      </c>
      <c r="G9283" t="s">
        <v>22</v>
      </c>
      <c r="H9283" t="s">
        <v>104</v>
      </c>
      <c r="I9283" t="s">
        <v>148</v>
      </c>
      <c r="J9283" s="1">
        <v>43313</v>
      </c>
      <c r="K9283" s="1">
        <v>43363</v>
      </c>
      <c r="L9283" t="s">
        <v>118</v>
      </c>
      <c r="N9283" t="s">
        <v>1858</v>
      </c>
    </row>
    <row r="9284" spans="1:14" x14ac:dyDescent="0.25">
      <c r="A9284" t="s">
        <v>8429</v>
      </c>
      <c r="B9284" t="s">
        <v>3408</v>
      </c>
      <c r="C9284" t="s">
        <v>555</v>
      </c>
      <c r="D9284" t="s">
        <v>21</v>
      </c>
      <c r="E9284">
        <v>98052</v>
      </c>
      <c r="F9284" t="s">
        <v>22</v>
      </c>
      <c r="G9284" t="s">
        <v>22</v>
      </c>
      <c r="H9284" t="s">
        <v>116</v>
      </c>
      <c r="I9284" t="s">
        <v>117</v>
      </c>
      <c r="J9284" s="1">
        <v>43313</v>
      </c>
      <c r="K9284" s="1">
        <v>43363</v>
      </c>
      <c r="L9284" t="s">
        <v>118</v>
      </c>
      <c r="N9284" t="s">
        <v>1992</v>
      </c>
    </row>
    <row r="9285" spans="1:14" x14ac:dyDescent="0.25">
      <c r="A9285" t="s">
        <v>1230</v>
      </c>
      <c r="B9285" t="s">
        <v>8430</v>
      </c>
      <c r="C9285" t="s">
        <v>555</v>
      </c>
      <c r="D9285" t="s">
        <v>21</v>
      </c>
      <c r="E9285">
        <v>98053</v>
      </c>
      <c r="F9285" t="s">
        <v>22</v>
      </c>
      <c r="G9285" t="s">
        <v>22</v>
      </c>
      <c r="H9285" t="s">
        <v>116</v>
      </c>
      <c r="I9285" t="s">
        <v>117</v>
      </c>
      <c r="J9285" s="1">
        <v>43312</v>
      </c>
      <c r="K9285" s="1">
        <v>43363</v>
      </c>
      <c r="L9285" t="s">
        <v>118</v>
      </c>
      <c r="N9285" t="s">
        <v>1849</v>
      </c>
    </row>
    <row r="9286" spans="1:14" x14ac:dyDescent="0.25">
      <c r="A9286" t="s">
        <v>1591</v>
      </c>
      <c r="B9286" t="s">
        <v>8435</v>
      </c>
      <c r="C9286" t="s">
        <v>20</v>
      </c>
      <c r="D9286" t="s">
        <v>21</v>
      </c>
      <c r="E9286">
        <v>98104</v>
      </c>
      <c r="F9286" t="s">
        <v>22</v>
      </c>
      <c r="G9286" t="s">
        <v>22</v>
      </c>
      <c r="H9286" t="s">
        <v>104</v>
      </c>
      <c r="I9286" t="s">
        <v>105</v>
      </c>
      <c r="J9286" s="1">
        <v>43312</v>
      </c>
      <c r="K9286" s="1">
        <v>43363</v>
      </c>
      <c r="L9286" t="s">
        <v>118</v>
      </c>
      <c r="N9286" t="s">
        <v>1858</v>
      </c>
    </row>
    <row r="9287" spans="1:14" x14ac:dyDescent="0.25">
      <c r="A9287" t="s">
        <v>3060</v>
      </c>
      <c r="B9287" t="s">
        <v>3061</v>
      </c>
      <c r="C9287" t="s">
        <v>344</v>
      </c>
      <c r="D9287" t="s">
        <v>21</v>
      </c>
      <c r="E9287">
        <v>98570</v>
      </c>
      <c r="F9287" t="s">
        <v>22</v>
      </c>
      <c r="G9287" t="s">
        <v>22</v>
      </c>
      <c r="H9287" t="s">
        <v>104</v>
      </c>
      <c r="I9287" t="s">
        <v>148</v>
      </c>
      <c r="J9287" s="1">
        <v>43307</v>
      </c>
      <c r="K9287" s="1">
        <v>43363</v>
      </c>
      <c r="L9287" t="s">
        <v>118</v>
      </c>
      <c r="N9287" t="s">
        <v>1858</v>
      </c>
    </row>
    <row r="9288" spans="1:14" x14ac:dyDescent="0.25">
      <c r="A9288" t="s">
        <v>242</v>
      </c>
      <c r="B9288" t="s">
        <v>1354</v>
      </c>
      <c r="C9288" t="s">
        <v>1307</v>
      </c>
      <c r="D9288" t="s">
        <v>21</v>
      </c>
      <c r="E9288">
        <v>98361</v>
      </c>
      <c r="F9288" t="s">
        <v>22</v>
      </c>
      <c r="G9288" t="s">
        <v>22</v>
      </c>
      <c r="H9288" t="s">
        <v>116</v>
      </c>
      <c r="I9288" t="s">
        <v>117</v>
      </c>
      <c r="J9288" s="1">
        <v>43307</v>
      </c>
      <c r="K9288" s="1">
        <v>43363</v>
      </c>
      <c r="L9288" t="s">
        <v>118</v>
      </c>
      <c r="N9288" t="s">
        <v>1849</v>
      </c>
    </row>
    <row r="9289" spans="1:14" x14ac:dyDescent="0.25">
      <c r="A9289" t="s">
        <v>316</v>
      </c>
      <c r="B9289" t="s">
        <v>8436</v>
      </c>
      <c r="C9289" t="s">
        <v>20</v>
      </c>
      <c r="D9289" t="s">
        <v>21</v>
      </c>
      <c r="E9289">
        <v>98155</v>
      </c>
      <c r="F9289" t="s">
        <v>22</v>
      </c>
      <c r="G9289" t="s">
        <v>22</v>
      </c>
      <c r="H9289" t="s">
        <v>116</v>
      </c>
      <c r="I9289" t="s">
        <v>117</v>
      </c>
      <c r="J9289" s="1">
        <v>43311</v>
      </c>
      <c r="K9289" s="1">
        <v>43363</v>
      </c>
      <c r="L9289" t="s">
        <v>118</v>
      </c>
      <c r="N9289" t="s">
        <v>1849</v>
      </c>
    </row>
    <row r="9290" spans="1:14" x14ac:dyDescent="0.25">
      <c r="A9290" t="s">
        <v>2897</v>
      </c>
      <c r="B9290" t="s">
        <v>2898</v>
      </c>
      <c r="C9290" t="s">
        <v>2899</v>
      </c>
      <c r="D9290" t="s">
        <v>21</v>
      </c>
      <c r="E9290">
        <v>98028</v>
      </c>
      <c r="F9290" t="s">
        <v>22</v>
      </c>
      <c r="G9290" t="s">
        <v>22</v>
      </c>
      <c r="H9290" t="s">
        <v>116</v>
      </c>
      <c r="I9290" t="s">
        <v>212</v>
      </c>
      <c r="J9290" s="1">
        <v>43304</v>
      </c>
      <c r="K9290" s="1">
        <v>43363</v>
      </c>
      <c r="L9290" t="s">
        <v>118</v>
      </c>
      <c r="N9290" t="s">
        <v>1849</v>
      </c>
    </row>
    <row r="9291" spans="1:14" x14ac:dyDescent="0.25">
      <c r="A9291" t="s">
        <v>1153</v>
      </c>
      <c r="B9291" t="s">
        <v>8439</v>
      </c>
      <c r="C9291" t="s">
        <v>555</v>
      </c>
      <c r="D9291" t="s">
        <v>21</v>
      </c>
      <c r="E9291">
        <v>98053</v>
      </c>
      <c r="F9291" t="s">
        <v>22</v>
      </c>
      <c r="G9291" t="s">
        <v>22</v>
      </c>
      <c r="H9291" t="s">
        <v>116</v>
      </c>
      <c r="I9291" t="s">
        <v>212</v>
      </c>
      <c r="J9291" s="1">
        <v>43312</v>
      </c>
      <c r="K9291" s="1">
        <v>43363</v>
      </c>
      <c r="L9291" t="s">
        <v>118</v>
      </c>
      <c r="N9291" t="s">
        <v>1992</v>
      </c>
    </row>
    <row r="9292" spans="1:14" x14ac:dyDescent="0.25">
      <c r="A9292" t="s">
        <v>1415</v>
      </c>
      <c r="B9292" t="s">
        <v>8440</v>
      </c>
      <c r="C9292" t="s">
        <v>590</v>
      </c>
      <c r="D9292" t="s">
        <v>21</v>
      </c>
      <c r="E9292">
        <v>98065</v>
      </c>
      <c r="F9292" t="s">
        <v>22</v>
      </c>
      <c r="G9292" t="s">
        <v>22</v>
      </c>
      <c r="H9292" t="s">
        <v>116</v>
      </c>
      <c r="I9292" t="s">
        <v>212</v>
      </c>
      <c r="J9292" s="1">
        <v>43311</v>
      </c>
      <c r="K9292" s="1">
        <v>43363</v>
      </c>
      <c r="L9292" t="s">
        <v>118</v>
      </c>
      <c r="N9292" t="s">
        <v>1992</v>
      </c>
    </row>
    <row r="9293" spans="1:14" x14ac:dyDescent="0.25">
      <c r="A9293" t="s">
        <v>8441</v>
      </c>
      <c r="B9293" t="s">
        <v>8442</v>
      </c>
      <c r="C9293" t="s">
        <v>236</v>
      </c>
      <c r="D9293" t="s">
        <v>21</v>
      </c>
      <c r="E9293">
        <v>98404</v>
      </c>
      <c r="F9293" t="s">
        <v>22</v>
      </c>
      <c r="G9293" t="s">
        <v>22</v>
      </c>
      <c r="H9293" t="s">
        <v>116</v>
      </c>
      <c r="I9293" t="s">
        <v>117</v>
      </c>
      <c r="J9293" s="1">
        <v>43312</v>
      </c>
      <c r="K9293" s="1">
        <v>43363</v>
      </c>
      <c r="L9293" t="s">
        <v>118</v>
      </c>
      <c r="N9293" t="s">
        <v>1992</v>
      </c>
    </row>
    <row r="9294" spans="1:14" x14ac:dyDescent="0.25">
      <c r="A9294" t="s">
        <v>924</v>
      </c>
      <c r="B9294" t="s">
        <v>8443</v>
      </c>
      <c r="C9294" t="s">
        <v>236</v>
      </c>
      <c r="D9294" t="s">
        <v>21</v>
      </c>
      <c r="E9294">
        <v>98402</v>
      </c>
      <c r="F9294" t="s">
        <v>22</v>
      </c>
      <c r="G9294" t="s">
        <v>22</v>
      </c>
      <c r="H9294" t="s">
        <v>116</v>
      </c>
      <c r="I9294" t="s">
        <v>117</v>
      </c>
      <c r="J9294" s="1">
        <v>43314</v>
      </c>
      <c r="K9294" s="1">
        <v>43363</v>
      </c>
      <c r="L9294" t="s">
        <v>118</v>
      </c>
      <c r="N9294" t="s">
        <v>1992</v>
      </c>
    </row>
    <row r="9295" spans="1:14" x14ac:dyDescent="0.25">
      <c r="A9295" t="s">
        <v>1534</v>
      </c>
      <c r="B9295" t="s">
        <v>8444</v>
      </c>
      <c r="C9295" t="s">
        <v>236</v>
      </c>
      <c r="D9295" t="s">
        <v>21</v>
      </c>
      <c r="E9295">
        <v>98444</v>
      </c>
      <c r="F9295" t="s">
        <v>22</v>
      </c>
      <c r="G9295" t="s">
        <v>22</v>
      </c>
      <c r="H9295" t="s">
        <v>116</v>
      </c>
      <c r="I9295" t="s">
        <v>117</v>
      </c>
      <c r="J9295" s="1">
        <v>43312</v>
      </c>
      <c r="K9295" s="1">
        <v>43363</v>
      </c>
      <c r="L9295" t="s">
        <v>118</v>
      </c>
      <c r="N9295" t="s">
        <v>1992</v>
      </c>
    </row>
    <row r="9296" spans="1:14" x14ac:dyDescent="0.25">
      <c r="A9296" t="s">
        <v>1617</v>
      </c>
      <c r="B9296" t="s">
        <v>8445</v>
      </c>
      <c r="C9296" t="s">
        <v>20</v>
      </c>
      <c r="D9296" t="s">
        <v>21</v>
      </c>
      <c r="E9296">
        <v>98104</v>
      </c>
      <c r="F9296" t="s">
        <v>22</v>
      </c>
      <c r="G9296" t="s">
        <v>22</v>
      </c>
      <c r="H9296" t="s">
        <v>104</v>
      </c>
      <c r="I9296" t="s">
        <v>105</v>
      </c>
      <c r="J9296" s="1">
        <v>43314</v>
      </c>
      <c r="K9296" s="1">
        <v>43363</v>
      </c>
      <c r="L9296" t="s">
        <v>118</v>
      </c>
      <c r="N9296" t="s">
        <v>1858</v>
      </c>
    </row>
    <row r="9297" spans="1:14" x14ac:dyDescent="0.25">
      <c r="A9297" t="s">
        <v>2101</v>
      </c>
      <c r="B9297" t="s">
        <v>2102</v>
      </c>
      <c r="C9297" t="s">
        <v>151</v>
      </c>
      <c r="D9297" t="s">
        <v>21</v>
      </c>
      <c r="E9297">
        <v>98498</v>
      </c>
      <c r="F9297" t="s">
        <v>22</v>
      </c>
      <c r="G9297" t="s">
        <v>22</v>
      </c>
      <c r="H9297" t="s">
        <v>116</v>
      </c>
      <c r="I9297" t="s">
        <v>117</v>
      </c>
      <c r="J9297" s="1">
        <v>43307</v>
      </c>
      <c r="K9297" s="1">
        <v>43363</v>
      </c>
      <c r="L9297" t="s">
        <v>118</v>
      </c>
      <c r="N9297" t="s">
        <v>1992</v>
      </c>
    </row>
    <row r="9298" spans="1:14" x14ac:dyDescent="0.25">
      <c r="A9298" t="s">
        <v>1545</v>
      </c>
      <c r="B9298" t="s">
        <v>8448</v>
      </c>
      <c r="C9298" t="s">
        <v>266</v>
      </c>
      <c r="D9298" t="s">
        <v>21</v>
      </c>
      <c r="E9298">
        <v>98002</v>
      </c>
      <c r="F9298" t="s">
        <v>22</v>
      </c>
      <c r="G9298" t="s">
        <v>22</v>
      </c>
      <c r="H9298" t="s">
        <v>104</v>
      </c>
      <c r="I9298" t="s">
        <v>148</v>
      </c>
      <c r="J9298" s="1">
        <v>43313</v>
      </c>
      <c r="K9298" s="1">
        <v>43363</v>
      </c>
      <c r="L9298" t="s">
        <v>118</v>
      </c>
      <c r="N9298" t="s">
        <v>1854</v>
      </c>
    </row>
    <row r="9299" spans="1:14" x14ac:dyDescent="0.25">
      <c r="A9299" t="s">
        <v>3039</v>
      </c>
      <c r="B9299" t="s">
        <v>3040</v>
      </c>
      <c r="C9299" t="s">
        <v>92</v>
      </c>
      <c r="D9299" t="s">
        <v>21</v>
      </c>
      <c r="E9299">
        <v>98273</v>
      </c>
      <c r="F9299" t="s">
        <v>22</v>
      </c>
      <c r="G9299" t="s">
        <v>22</v>
      </c>
      <c r="H9299" t="s">
        <v>104</v>
      </c>
      <c r="I9299" t="s">
        <v>148</v>
      </c>
      <c r="J9299" s="1">
        <v>43308</v>
      </c>
      <c r="K9299" s="1">
        <v>43363</v>
      </c>
      <c r="L9299" t="s">
        <v>118</v>
      </c>
      <c r="N9299" t="s">
        <v>1858</v>
      </c>
    </row>
    <row r="9300" spans="1:14" x14ac:dyDescent="0.25">
      <c r="A9300" t="s">
        <v>1305</v>
      </c>
      <c r="B9300" t="s">
        <v>1306</v>
      </c>
      <c r="C9300" t="s">
        <v>1307</v>
      </c>
      <c r="D9300" t="s">
        <v>21</v>
      </c>
      <c r="E9300">
        <v>98361</v>
      </c>
      <c r="F9300" t="s">
        <v>22</v>
      </c>
      <c r="G9300" t="s">
        <v>22</v>
      </c>
      <c r="H9300" t="s">
        <v>104</v>
      </c>
      <c r="I9300" t="s">
        <v>148</v>
      </c>
      <c r="J9300" s="1">
        <v>43307</v>
      </c>
      <c r="K9300" s="1">
        <v>43363</v>
      </c>
      <c r="L9300" t="s">
        <v>118</v>
      </c>
      <c r="N9300" t="s">
        <v>1858</v>
      </c>
    </row>
    <row r="9301" spans="1:14" x14ac:dyDescent="0.25">
      <c r="A9301" t="s">
        <v>8606</v>
      </c>
      <c r="B9301" t="s">
        <v>8607</v>
      </c>
      <c r="C9301" t="s">
        <v>218</v>
      </c>
      <c r="D9301" t="s">
        <v>21</v>
      </c>
      <c r="E9301">
        <v>98391</v>
      </c>
      <c r="F9301" t="s">
        <v>22</v>
      </c>
      <c r="G9301" t="s">
        <v>22</v>
      </c>
      <c r="H9301" t="s">
        <v>116</v>
      </c>
      <c r="I9301" t="s">
        <v>117</v>
      </c>
      <c r="J9301" s="1">
        <v>43304</v>
      </c>
      <c r="K9301" s="1">
        <v>43356</v>
      </c>
      <c r="L9301" t="s">
        <v>118</v>
      </c>
      <c r="N9301" t="s">
        <v>1849</v>
      </c>
    </row>
    <row r="9302" spans="1:14" x14ac:dyDescent="0.25">
      <c r="A9302" t="s">
        <v>3660</v>
      </c>
      <c r="B9302" t="s">
        <v>3661</v>
      </c>
      <c r="C9302" t="s">
        <v>178</v>
      </c>
      <c r="D9302" t="s">
        <v>21</v>
      </c>
      <c r="E9302">
        <v>98944</v>
      </c>
      <c r="F9302" t="s">
        <v>22</v>
      </c>
      <c r="G9302" t="s">
        <v>22</v>
      </c>
      <c r="H9302" t="s">
        <v>116</v>
      </c>
      <c r="I9302" t="s">
        <v>117</v>
      </c>
      <c r="J9302" s="1">
        <v>43297</v>
      </c>
      <c r="K9302" s="1">
        <v>43356</v>
      </c>
      <c r="L9302" t="s">
        <v>118</v>
      </c>
      <c r="N9302" t="s">
        <v>1992</v>
      </c>
    </row>
    <row r="9303" spans="1:14" x14ac:dyDescent="0.25">
      <c r="A9303" t="s">
        <v>3377</v>
      </c>
      <c r="B9303" t="s">
        <v>2263</v>
      </c>
      <c r="C9303" t="s">
        <v>782</v>
      </c>
      <c r="D9303" t="s">
        <v>21</v>
      </c>
      <c r="E9303">
        <v>98043</v>
      </c>
      <c r="F9303" t="s">
        <v>22</v>
      </c>
      <c r="G9303" t="s">
        <v>22</v>
      </c>
      <c r="H9303" t="s">
        <v>104</v>
      </c>
      <c r="I9303" t="s">
        <v>105</v>
      </c>
      <c r="J9303" s="1">
        <v>43297</v>
      </c>
      <c r="K9303" s="1">
        <v>43356</v>
      </c>
      <c r="L9303" t="s">
        <v>118</v>
      </c>
      <c r="N9303" t="s">
        <v>1858</v>
      </c>
    </row>
    <row r="9304" spans="1:14" x14ac:dyDescent="0.25">
      <c r="A9304" t="s">
        <v>1373</v>
      </c>
      <c r="B9304" t="s">
        <v>1374</v>
      </c>
      <c r="C9304" t="s">
        <v>529</v>
      </c>
      <c r="D9304" t="s">
        <v>21</v>
      </c>
      <c r="E9304">
        <v>98034</v>
      </c>
      <c r="F9304" t="s">
        <v>22</v>
      </c>
      <c r="G9304" t="s">
        <v>22</v>
      </c>
      <c r="H9304" t="s">
        <v>116</v>
      </c>
      <c r="I9304" t="s">
        <v>117</v>
      </c>
      <c r="J9304" s="1">
        <v>43291</v>
      </c>
      <c r="K9304" s="1">
        <v>43356</v>
      </c>
      <c r="L9304" t="s">
        <v>118</v>
      </c>
      <c r="N9304" t="s">
        <v>1992</v>
      </c>
    </row>
    <row r="9305" spans="1:14" x14ac:dyDescent="0.25">
      <c r="A9305" t="s">
        <v>3392</v>
      </c>
      <c r="B9305" t="s">
        <v>3393</v>
      </c>
      <c r="C9305" t="s">
        <v>236</v>
      </c>
      <c r="D9305" t="s">
        <v>21</v>
      </c>
      <c r="E9305">
        <v>98444</v>
      </c>
      <c r="F9305" t="s">
        <v>22</v>
      </c>
      <c r="G9305" t="s">
        <v>22</v>
      </c>
      <c r="H9305" t="s">
        <v>104</v>
      </c>
      <c r="I9305" t="s">
        <v>148</v>
      </c>
      <c r="J9305" s="1">
        <v>43304</v>
      </c>
      <c r="K9305" s="1">
        <v>43356</v>
      </c>
      <c r="L9305" t="s">
        <v>118</v>
      </c>
      <c r="N9305" t="s">
        <v>1858</v>
      </c>
    </row>
    <row r="9306" spans="1:14" x14ac:dyDescent="0.25">
      <c r="A9306" t="s">
        <v>8610</v>
      </c>
      <c r="B9306" t="s">
        <v>8611</v>
      </c>
      <c r="C9306" t="s">
        <v>224</v>
      </c>
      <c r="D9306" t="s">
        <v>21</v>
      </c>
      <c r="E9306">
        <v>98177</v>
      </c>
      <c r="F9306" t="s">
        <v>22</v>
      </c>
      <c r="G9306" t="s">
        <v>22</v>
      </c>
      <c r="H9306" t="s">
        <v>104</v>
      </c>
      <c r="I9306" t="s">
        <v>105</v>
      </c>
      <c r="J9306" s="1">
        <v>43304</v>
      </c>
      <c r="K9306" s="1">
        <v>43356</v>
      </c>
      <c r="L9306" t="s">
        <v>118</v>
      </c>
      <c r="N9306" t="s">
        <v>1858</v>
      </c>
    </row>
    <row r="9307" spans="1:14" x14ac:dyDescent="0.25">
      <c r="A9307" t="s">
        <v>8612</v>
      </c>
      <c r="B9307" t="s">
        <v>8613</v>
      </c>
      <c r="C9307" t="s">
        <v>782</v>
      </c>
      <c r="D9307" t="s">
        <v>21</v>
      </c>
      <c r="E9307">
        <v>98043</v>
      </c>
      <c r="F9307" t="s">
        <v>22</v>
      </c>
      <c r="G9307" t="s">
        <v>22</v>
      </c>
      <c r="H9307" t="s">
        <v>116</v>
      </c>
      <c r="I9307" t="s">
        <v>117</v>
      </c>
      <c r="J9307" s="1">
        <v>43297</v>
      </c>
      <c r="K9307" s="1">
        <v>43356</v>
      </c>
      <c r="L9307" t="s">
        <v>118</v>
      </c>
      <c r="N9307" t="s">
        <v>1849</v>
      </c>
    </row>
    <row r="9308" spans="1:14" x14ac:dyDescent="0.25">
      <c r="A9308" t="s">
        <v>294</v>
      </c>
      <c r="B9308" t="s">
        <v>295</v>
      </c>
      <c r="C9308" t="s">
        <v>296</v>
      </c>
      <c r="D9308" t="s">
        <v>21</v>
      </c>
      <c r="E9308">
        <v>98366</v>
      </c>
      <c r="F9308" t="s">
        <v>22</v>
      </c>
      <c r="G9308" t="s">
        <v>22</v>
      </c>
      <c r="H9308" t="s">
        <v>116</v>
      </c>
      <c r="I9308" t="s">
        <v>117</v>
      </c>
      <c r="J9308" s="1">
        <v>43299</v>
      </c>
      <c r="K9308" s="1">
        <v>43356</v>
      </c>
      <c r="L9308" t="s">
        <v>118</v>
      </c>
      <c r="N9308" t="s">
        <v>1849</v>
      </c>
    </row>
    <row r="9309" spans="1:14" x14ac:dyDescent="0.25">
      <c r="A9309" t="s">
        <v>111</v>
      </c>
      <c r="B9309" t="s">
        <v>3402</v>
      </c>
      <c r="C9309" t="s">
        <v>236</v>
      </c>
      <c r="D9309" t="s">
        <v>21</v>
      </c>
      <c r="E9309">
        <v>98409</v>
      </c>
      <c r="F9309" t="s">
        <v>22</v>
      </c>
      <c r="G9309" t="s">
        <v>22</v>
      </c>
      <c r="H9309" t="s">
        <v>116</v>
      </c>
      <c r="I9309" t="s">
        <v>117</v>
      </c>
      <c r="J9309" s="1">
        <v>43304</v>
      </c>
      <c r="K9309" s="1">
        <v>43356</v>
      </c>
      <c r="L9309" t="s">
        <v>118</v>
      </c>
      <c r="N9309" t="s">
        <v>1849</v>
      </c>
    </row>
    <row r="9310" spans="1:14" x14ac:dyDescent="0.25">
      <c r="A9310" t="s">
        <v>8614</v>
      </c>
      <c r="B9310" t="s">
        <v>8615</v>
      </c>
      <c r="C9310" t="s">
        <v>236</v>
      </c>
      <c r="D9310" t="s">
        <v>21</v>
      </c>
      <c r="E9310">
        <v>98408</v>
      </c>
      <c r="F9310" t="s">
        <v>22</v>
      </c>
      <c r="G9310" t="s">
        <v>22</v>
      </c>
      <c r="H9310" t="s">
        <v>116</v>
      </c>
      <c r="I9310" t="s">
        <v>117</v>
      </c>
      <c r="J9310" s="1">
        <v>43297</v>
      </c>
      <c r="K9310" s="1">
        <v>43356</v>
      </c>
      <c r="L9310" t="s">
        <v>118</v>
      </c>
      <c r="N9310" t="s">
        <v>1992</v>
      </c>
    </row>
    <row r="9311" spans="1:14" x14ac:dyDescent="0.25">
      <c r="A9311" t="s">
        <v>7165</v>
      </c>
      <c r="B9311" t="s">
        <v>7166</v>
      </c>
      <c r="C9311" t="s">
        <v>29</v>
      </c>
      <c r="D9311" t="s">
        <v>21</v>
      </c>
      <c r="E9311">
        <v>98801</v>
      </c>
      <c r="F9311" t="s">
        <v>22</v>
      </c>
      <c r="G9311" t="s">
        <v>22</v>
      </c>
      <c r="H9311" t="s">
        <v>104</v>
      </c>
      <c r="I9311" t="s">
        <v>105</v>
      </c>
      <c r="J9311" s="1">
        <v>43298</v>
      </c>
      <c r="K9311" s="1">
        <v>43356</v>
      </c>
      <c r="L9311" t="s">
        <v>118</v>
      </c>
      <c r="N9311" t="s">
        <v>1858</v>
      </c>
    </row>
    <row r="9312" spans="1:14" x14ac:dyDescent="0.25">
      <c r="A9312" t="s">
        <v>4100</v>
      </c>
      <c r="B9312" t="s">
        <v>8617</v>
      </c>
      <c r="C9312" t="s">
        <v>224</v>
      </c>
      <c r="D9312" t="s">
        <v>21</v>
      </c>
      <c r="E9312">
        <v>98177</v>
      </c>
      <c r="F9312" t="s">
        <v>22</v>
      </c>
      <c r="G9312" t="s">
        <v>22</v>
      </c>
      <c r="H9312" t="s">
        <v>104</v>
      </c>
      <c r="I9312" t="s">
        <v>105</v>
      </c>
      <c r="J9312" s="1">
        <v>43304</v>
      </c>
      <c r="K9312" s="1">
        <v>43356</v>
      </c>
      <c r="L9312" t="s">
        <v>118</v>
      </c>
      <c r="N9312" t="s">
        <v>1858</v>
      </c>
    </row>
    <row r="9313" spans="1:14" x14ac:dyDescent="0.25">
      <c r="A9313" t="s">
        <v>3409</v>
      </c>
      <c r="B9313" t="s">
        <v>3410</v>
      </c>
      <c r="C9313" t="s">
        <v>782</v>
      </c>
      <c r="D9313" t="s">
        <v>21</v>
      </c>
      <c r="E9313">
        <v>98043</v>
      </c>
      <c r="F9313" t="s">
        <v>22</v>
      </c>
      <c r="G9313" t="s">
        <v>22</v>
      </c>
      <c r="H9313" t="s">
        <v>116</v>
      </c>
      <c r="I9313" t="s">
        <v>117</v>
      </c>
      <c r="J9313" s="1">
        <v>43297</v>
      </c>
      <c r="K9313" s="1">
        <v>43356</v>
      </c>
      <c r="L9313" t="s">
        <v>118</v>
      </c>
      <c r="N9313" t="s">
        <v>1849</v>
      </c>
    </row>
    <row r="9314" spans="1:14" x14ac:dyDescent="0.25">
      <c r="A9314" t="s">
        <v>2962</v>
      </c>
      <c r="B9314" t="s">
        <v>2963</v>
      </c>
      <c r="C9314" t="s">
        <v>261</v>
      </c>
      <c r="D9314" t="s">
        <v>21</v>
      </c>
      <c r="E9314">
        <v>99201</v>
      </c>
      <c r="F9314" t="s">
        <v>22</v>
      </c>
      <c r="G9314" t="s">
        <v>22</v>
      </c>
      <c r="H9314" t="s">
        <v>116</v>
      </c>
      <c r="I9314" t="s">
        <v>3817</v>
      </c>
      <c r="J9314" s="1">
        <v>43290</v>
      </c>
      <c r="K9314" s="1">
        <v>43356</v>
      </c>
      <c r="L9314" t="s">
        <v>118</v>
      </c>
      <c r="N9314" t="s">
        <v>1849</v>
      </c>
    </row>
    <row r="9315" spans="1:14" x14ac:dyDescent="0.25">
      <c r="A9315" t="s">
        <v>2240</v>
      </c>
      <c r="B9315" t="s">
        <v>2241</v>
      </c>
      <c r="C9315" t="s">
        <v>660</v>
      </c>
      <c r="D9315" t="s">
        <v>21</v>
      </c>
      <c r="E9315">
        <v>98383</v>
      </c>
      <c r="F9315" t="s">
        <v>22</v>
      </c>
      <c r="G9315" t="s">
        <v>22</v>
      </c>
      <c r="H9315" t="s">
        <v>116</v>
      </c>
      <c r="I9315" t="s">
        <v>117</v>
      </c>
      <c r="J9315" s="1">
        <v>43299</v>
      </c>
      <c r="K9315" s="1">
        <v>43356</v>
      </c>
      <c r="L9315" t="s">
        <v>118</v>
      </c>
      <c r="N9315" t="s">
        <v>1849</v>
      </c>
    </row>
    <row r="9316" spans="1:14" x14ac:dyDescent="0.25">
      <c r="A9316" t="s">
        <v>2373</v>
      </c>
      <c r="B9316" t="s">
        <v>8622</v>
      </c>
      <c r="C9316" t="s">
        <v>2375</v>
      </c>
      <c r="D9316" t="s">
        <v>21</v>
      </c>
      <c r="E9316">
        <v>99005</v>
      </c>
      <c r="F9316" t="s">
        <v>22</v>
      </c>
      <c r="G9316" t="s">
        <v>22</v>
      </c>
      <c r="H9316" t="s">
        <v>104</v>
      </c>
      <c r="I9316" t="s">
        <v>105</v>
      </c>
      <c r="J9316" s="1">
        <v>43305</v>
      </c>
      <c r="K9316" s="1">
        <v>43356</v>
      </c>
      <c r="L9316" t="s">
        <v>118</v>
      </c>
      <c r="N9316" t="s">
        <v>1854</v>
      </c>
    </row>
    <row r="9317" spans="1:14" x14ac:dyDescent="0.25">
      <c r="A9317" t="s">
        <v>2160</v>
      </c>
      <c r="B9317" t="s">
        <v>2161</v>
      </c>
      <c r="C9317" t="s">
        <v>2162</v>
      </c>
      <c r="D9317" t="s">
        <v>21</v>
      </c>
      <c r="E9317">
        <v>98826</v>
      </c>
      <c r="F9317" t="s">
        <v>22</v>
      </c>
      <c r="G9317" t="s">
        <v>22</v>
      </c>
      <c r="H9317" t="s">
        <v>104</v>
      </c>
      <c r="I9317" t="s">
        <v>105</v>
      </c>
      <c r="J9317" s="1">
        <v>43296</v>
      </c>
      <c r="K9317" s="1">
        <v>43356</v>
      </c>
      <c r="L9317" t="s">
        <v>118</v>
      </c>
      <c r="N9317" t="s">
        <v>1858</v>
      </c>
    </row>
    <row r="9318" spans="1:14" x14ac:dyDescent="0.25">
      <c r="A9318" t="s">
        <v>3777</v>
      </c>
      <c r="B9318" t="s">
        <v>3778</v>
      </c>
      <c r="C9318" t="s">
        <v>20</v>
      </c>
      <c r="D9318" t="s">
        <v>21</v>
      </c>
      <c r="E9318">
        <v>98103</v>
      </c>
      <c r="F9318" t="s">
        <v>22</v>
      </c>
      <c r="G9318" t="s">
        <v>22</v>
      </c>
      <c r="H9318" t="s">
        <v>104</v>
      </c>
      <c r="I9318" t="s">
        <v>148</v>
      </c>
      <c r="J9318" s="1">
        <v>43299</v>
      </c>
      <c r="K9318" s="1">
        <v>43356</v>
      </c>
      <c r="L9318" t="s">
        <v>118</v>
      </c>
      <c r="N9318" t="s">
        <v>1854</v>
      </c>
    </row>
    <row r="9319" spans="1:14" x14ac:dyDescent="0.25">
      <c r="A9319" t="s">
        <v>2387</v>
      </c>
      <c r="B9319" t="s">
        <v>2388</v>
      </c>
      <c r="C9319" t="s">
        <v>115</v>
      </c>
      <c r="D9319" t="s">
        <v>21</v>
      </c>
      <c r="E9319">
        <v>98532</v>
      </c>
      <c r="F9319" t="s">
        <v>22</v>
      </c>
      <c r="G9319" t="s">
        <v>22</v>
      </c>
      <c r="H9319" t="s">
        <v>116</v>
      </c>
      <c r="I9319" t="s">
        <v>117</v>
      </c>
      <c r="J9319" s="1">
        <v>43305</v>
      </c>
      <c r="K9319" s="1">
        <v>43356</v>
      </c>
      <c r="L9319" t="s">
        <v>118</v>
      </c>
      <c r="N9319" t="s">
        <v>1849</v>
      </c>
    </row>
    <row r="9320" spans="1:14" x14ac:dyDescent="0.25">
      <c r="A9320" t="s">
        <v>2670</v>
      </c>
      <c r="B9320" t="s">
        <v>2671</v>
      </c>
      <c r="C9320" t="s">
        <v>268</v>
      </c>
      <c r="D9320" t="s">
        <v>21</v>
      </c>
      <c r="E9320">
        <v>98168</v>
      </c>
      <c r="F9320" t="s">
        <v>22</v>
      </c>
      <c r="G9320" t="s">
        <v>22</v>
      </c>
      <c r="H9320" t="s">
        <v>116</v>
      </c>
      <c r="I9320" t="s">
        <v>117</v>
      </c>
      <c r="J9320" s="1">
        <v>43300</v>
      </c>
      <c r="K9320" s="1">
        <v>43356</v>
      </c>
      <c r="L9320" t="s">
        <v>118</v>
      </c>
      <c r="N9320" t="s">
        <v>1849</v>
      </c>
    </row>
    <row r="9321" spans="1:14" x14ac:dyDescent="0.25">
      <c r="A9321" t="s">
        <v>8630</v>
      </c>
      <c r="B9321" t="s">
        <v>8631</v>
      </c>
      <c r="C9321" t="s">
        <v>1972</v>
      </c>
      <c r="D9321" t="s">
        <v>21</v>
      </c>
      <c r="E9321">
        <v>99146</v>
      </c>
      <c r="F9321" t="s">
        <v>22</v>
      </c>
      <c r="G9321" t="s">
        <v>22</v>
      </c>
      <c r="H9321" t="s">
        <v>104</v>
      </c>
      <c r="I9321" t="s">
        <v>105</v>
      </c>
      <c r="J9321" s="1">
        <v>43304</v>
      </c>
      <c r="K9321" s="1">
        <v>43356</v>
      </c>
      <c r="L9321" t="s">
        <v>118</v>
      </c>
      <c r="N9321" t="s">
        <v>1858</v>
      </c>
    </row>
    <row r="9322" spans="1:14" x14ac:dyDescent="0.25">
      <c r="A9322" t="s">
        <v>8632</v>
      </c>
      <c r="B9322" t="s">
        <v>355</v>
      </c>
      <c r="C9322" t="s">
        <v>132</v>
      </c>
      <c r="D9322" t="s">
        <v>21</v>
      </c>
      <c r="E9322">
        <v>99301</v>
      </c>
      <c r="F9322" t="s">
        <v>22</v>
      </c>
      <c r="G9322" t="s">
        <v>22</v>
      </c>
      <c r="H9322" t="s">
        <v>104</v>
      </c>
      <c r="I9322" t="s">
        <v>105</v>
      </c>
      <c r="J9322" s="1">
        <v>43297</v>
      </c>
      <c r="K9322" s="1">
        <v>43356</v>
      </c>
      <c r="L9322" t="s">
        <v>118</v>
      </c>
      <c r="N9322" t="s">
        <v>1854</v>
      </c>
    </row>
    <row r="9323" spans="1:14" x14ac:dyDescent="0.25">
      <c r="A9323" t="s">
        <v>1803</v>
      </c>
      <c r="B9323" t="s">
        <v>1804</v>
      </c>
      <c r="C9323" t="s">
        <v>20</v>
      </c>
      <c r="D9323" t="s">
        <v>21</v>
      </c>
      <c r="E9323">
        <v>98122</v>
      </c>
      <c r="F9323" t="s">
        <v>22</v>
      </c>
      <c r="G9323" t="s">
        <v>22</v>
      </c>
      <c r="H9323" t="s">
        <v>104</v>
      </c>
      <c r="I9323" t="s">
        <v>105</v>
      </c>
      <c r="J9323" s="1">
        <v>43300</v>
      </c>
      <c r="K9323" s="1">
        <v>43356</v>
      </c>
      <c r="L9323" t="s">
        <v>118</v>
      </c>
      <c r="N9323" t="s">
        <v>1858</v>
      </c>
    </row>
    <row r="9324" spans="1:14" x14ac:dyDescent="0.25">
      <c r="A9324" t="s">
        <v>3150</v>
      </c>
      <c r="B9324" t="s">
        <v>8634</v>
      </c>
      <c r="C9324" t="s">
        <v>454</v>
      </c>
      <c r="D9324" t="s">
        <v>21</v>
      </c>
      <c r="E9324">
        <v>98004</v>
      </c>
      <c r="F9324" t="s">
        <v>22</v>
      </c>
      <c r="G9324" t="s">
        <v>22</v>
      </c>
      <c r="H9324" t="s">
        <v>104</v>
      </c>
      <c r="I9324" t="s">
        <v>148</v>
      </c>
      <c r="J9324" s="1">
        <v>43298</v>
      </c>
      <c r="K9324" s="1">
        <v>43356</v>
      </c>
      <c r="L9324" t="s">
        <v>118</v>
      </c>
      <c r="N9324" t="s">
        <v>1858</v>
      </c>
    </row>
    <row r="9325" spans="1:14" x14ac:dyDescent="0.25">
      <c r="A9325" t="s">
        <v>2822</v>
      </c>
      <c r="B9325" t="s">
        <v>8635</v>
      </c>
      <c r="C9325" t="s">
        <v>34</v>
      </c>
      <c r="D9325" t="s">
        <v>21</v>
      </c>
      <c r="E9325">
        <v>98661</v>
      </c>
      <c r="F9325" t="s">
        <v>22</v>
      </c>
      <c r="G9325" t="s">
        <v>22</v>
      </c>
      <c r="H9325" t="s">
        <v>104</v>
      </c>
      <c r="I9325" t="s">
        <v>148</v>
      </c>
      <c r="J9325" s="1">
        <v>43304</v>
      </c>
      <c r="K9325" s="1">
        <v>43356</v>
      </c>
      <c r="L9325" t="s">
        <v>118</v>
      </c>
      <c r="N9325" t="s">
        <v>1854</v>
      </c>
    </row>
    <row r="9326" spans="1:14" x14ac:dyDescent="0.25">
      <c r="A9326" t="s">
        <v>3439</v>
      </c>
      <c r="B9326" t="s">
        <v>3440</v>
      </c>
      <c r="C9326" t="s">
        <v>236</v>
      </c>
      <c r="D9326" t="s">
        <v>21</v>
      </c>
      <c r="E9326">
        <v>98409</v>
      </c>
      <c r="F9326" t="s">
        <v>22</v>
      </c>
      <c r="G9326" t="s">
        <v>22</v>
      </c>
      <c r="H9326" t="s">
        <v>116</v>
      </c>
      <c r="I9326" t="s">
        <v>117</v>
      </c>
      <c r="J9326" s="1">
        <v>43297</v>
      </c>
      <c r="K9326" s="1">
        <v>43356</v>
      </c>
      <c r="L9326" t="s">
        <v>118</v>
      </c>
      <c r="N9326" t="s">
        <v>1849</v>
      </c>
    </row>
    <row r="9327" spans="1:14" x14ac:dyDescent="0.25">
      <c r="A9327" t="s">
        <v>2286</v>
      </c>
      <c r="B9327" t="s">
        <v>2287</v>
      </c>
      <c r="C9327" t="s">
        <v>2288</v>
      </c>
      <c r="D9327" t="s">
        <v>21</v>
      </c>
      <c r="E9327">
        <v>98847</v>
      </c>
      <c r="F9327" t="s">
        <v>22</v>
      </c>
      <c r="G9327" t="s">
        <v>22</v>
      </c>
      <c r="H9327" t="s">
        <v>104</v>
      </c>
      <c r="I9327" t="s">
        <v>105</v>
      </c>
      <c r="J9327" s="1">
        <v>43296</v>
      </c>
      <c r="K9327" s="1">
        <v>43356</v>
      </c>
      <c r="L9327" t="s">
        <v>118</v>
      </c>
      <c r="N9327" t="s">
        <v>1858</v>
      </c>
    </row>
    <row r="9328" spans="1:14" x14ac:dyDescent="0.25">
      <c r="A9328" t="s">
        <v>3319</v>
      </c>
      <c r="B9328" t="s">
        <v>3320</v>
      </c>
      <c r="C9328" t="s">
        <v>3321</v>
      </c>
      <c r="D9328" t="s">
        <v>21</v>
      </c>
      <c r="E9328">
        <v>99030</v>
      </c>
      <c r="F9328" t="s">
        <v>22</v>
      </c>
      <c r="G9328" t="s">
        <v>22</v>
      </c>
      <c r="H9328" t="s">
        <v>104</v>
      </c>
      <c r="I9328" t="s">
        <v>105</v>
      </c>
      <c r="J9328" s="1">
        <v>43303</v>
      </c>
      <c r="K9328" s="1">
        <v>43356</v>
      </c>
      <c r="L9328" t="s">
        <v>118</v>
      </c>
      <c r="N9328" t="s">
        <v>1854</v>
      </c>
    </row>
    <row r="9329" spans="1:14" x14ac:dyDescent="0.25">
      <c r="A9329" t="s">
        <v>8637</v>
      </c>
      <c r="B9329" t="s">
        <v>8638</v>
      </c>
      <c r="C9329" t="s">
        <v>8639</v>
      </c>
      <c r="D9329" t="s">
        <v>21</v>
      </c>
      <c r="E9329">
        <v>98056</v>
      </c>
      <c r="F9329" t="s">
        <v>22</v>
      </c>
      <c r="G9329" t="s">
        <v>22</v>
      </c>
      <c r="H9329" t="s">
        <v>104</v>
      </c>
      <c r="I9329" t="s">
        <v>148</v>
      </c>
      <c r="J9329" t="s">
        <v>59</v>
      </c>
      <c r="K9329" s="1">
        <v>43356</v>
      </c>
      <c r="L9329" t="s">
        <v>60</v>
      </c>
      <c r="M9329" t="str">
        <f>HYPERLINK("https://www.regulations.gov/docket?D=FDA-2018-H-3478")</f>
        <v>https://www.regulations.gov/docket?D=FDA-2018-H-3478</v>
      </c>
      <c r="N9329" t="s">
        <v>59</v>
      </c>
    </row>
    <row r="9330" spans="1:14" x14ac:dyDescent="0.25">
      <c r="A9330" t="s">
        <v>2074</v>
      </c>
      <c r="B9330" t="s">
        <v>2075</v>
      </c>
      <c r="C9330" t="s">
        <v>165</v>
      </c>
      <c r="D9330" t="s">
        <v>21</v>
      </c>
      <c r="E9330">
        <v>98373</v>
      </c>
      <c r="F9330" t="s">
        <v>22</v>
      </c>
      <c r="G9330" t="s">
        <v>22</v>
      </c>
      <c r="H9330" t="s">
        <v>104</v>
      </c>
      <c r="I9330" t="s">
        <v>105</v>
      </c>
      <c r="J9330" t="s">
        <v>59</v>
      </c>
      <c r="K9330" s="1">
        <v>43355</v>
      </c>
      <c r="L9330" t="s">
        <v>60</v>
      </c>
      <c r="M9330" t="str">
        <f>HYPERLINK("https://www.regulations.gov/docket?D=FDA-2018-H-3453")</f>
        <v>https://www.regulations.gov/docket?D=FDA-2018-H-3453</v>
      </c>
      <c r="N9330" t="s">
        <v>59</v>
      </c>
    </row>
    <row r="9331" spans="1:14" x14ac:dyDescent="0.25">
      <c r="A9331" t="s">
        <v>2218</v>
      </c>
      <c r="B9331" t="s">
        <v>2219</v>
      </c>
      <c r="C9331" t="s">
        <v>2039</v>
      </c>
      <c r="D9331" t="s">
        <v>21</v>
      </c>
      <c r="E9331">
        <v>99157</v>
      </c>
      <c r="F9331" t="s">
        <v>22</v>
      </c>
      <c r="G9331" t="s">
        <v>22</v>
      </c>
      <c r="H9331" t="s">
        <v>116</v>
      </c>
      <c r="I9331" t="s">
        <v>117</v>
      </c>
      <c r="J9331" s="1">
        <v>43291</v>
      </c>
      <c r="K9331" s="1">
        <v>43349</v>
      </c>
      <c r="L9331" t="s">
        <v>118</v>
      </c>
      <c r="N9331" t="s">
        <v>1849</v>
      </c>
    </row>
    <row r="9332" spans="1:14" x14ac:dyDescent="0.25">
      <c r="A9332" t="s">
        <v>2869</v>
      </c>
      <c r="B9332" t="s">
        <v>8770</v>
      </c>
      <c r="C9332" t="s">
        <v>529</v>
      </c>
      <c r="D9332" t="s">
        <v>21</v>
      </c>
      <c r="E9332">
        <v>98033</v>
      </c>
      <c r="F9332" t="s">
        <v>22</v>
      </c>
      <c r="G9332" t="s">
        <v>22</v>
      </c>
      <c r="H9332" t="s">
        <v>116</v>
      </c>
      <c r="I9332" t="s">
        <v>117</v>
      </c>
      <c r="J9332" s="1">
        <v>43291</v>
      </c>
      <c r="K9332" s="1">
        <v>43349</v>
      </c>
      <c r="L9332" t="s">
        <v>118</v>
      </c>
      <c r="N9332" t="s">
        <v>1849</v>
      </c>
    </row>
    <row r="9333" spans="1:14" x14ac:dyDescent="0.25">
      <c r="A9333" t="s">
        <v>8771</v>
      </c>
      <c r="B9333" t="s">
        <v>8772</v>
      </c>
      <c r="C9333" t="s">
        <v>236</v>
      </c>
      <c r="D9333" t="s">
        <v>21</v>
      </c>
      <c r="E9333">
        <v>98408</v>
      </c>
      <c r="F9333" t="s">
        <v>22</v>
      </c>
      <c r="G9333" t="s">
        <v>22</v>
      </c>
      <c r="H9333" t="s">
        <v>116</v>
      </c>
      <c r="I9333" t="s">
        <v>117</v>
      </c>
      <c r="J9333" s="1">
        <v>43290</v>
      </c>
      <c r="K9333" s="1">
        <v>43349</v>
      </c>
      <c r="L9333" t="s">
        <v>118</v>
      </c>
      <c r="N9333" t="s">
        <v>1849</v>
      </c>
    </row>
    <row r="9334" spans="1:14" x14ac:dyDescent="0.25">
      <c r="A9334" t="s">
        <v>2871</v>
      </c>
      <c r="B9334" t="s">
        <v>2872</v>
      </c>
      <c r="C9334" t="s">
        <v>20</v>
      </c>
      <c r="D9334" t="s">
        <v>21</v>
      </c>
      <c r="E9334">
        <v>98121</v>
      </c>
      <c r="F9334" t="s">
        <v>22</v>
      </c>
      <c r="G9334" t="s">
        <v>22</v>
      </c>
      <c r="H9334" t="s">
        <v>57</v>
      </c>
      <c r="I9334" t="s">
        <v>58</v>
      </c>
      <c r="J9334" s="1">
        <v>43343</v>
      </c>
      <c r="K9334" s="1">
        <v>43349</v>
      </c>
      <c r="L9334" t="s">
        <v>118</v>
      </c>
      <c r="N9334" t="s">
        <v>1992</v>
      </c>
    </row>
    <row r="9335" spans="1:14" x14ac:dyDescent="0.25">
      <c r="A9335" t="s">
        <v>3451</v>
      </c>
      <c r="B9335" t="s">
        <v>3452</v>
      </c>
      <c r="C9335" t="s">
        <v>261</v>
      </c>
      <c r="D9335" t="s">
        <v>21</v>
      </c>
      <c r="E9335">
        <v>99218</v>
      </c>
      <c r="F9335" t="s">
        <v>22</v>
      </c>
      <c r="G9335" t="s">
        <v>22</v>
      </c>
      <c r="H9335" t="s">
        <v>116</v>
      </c>
      <c r="I9335" t="s">
        <v>3817</v>
      </c>
      <c r="J9335" s="1">
        <v>43292</v>
      </c>
      <c r="K9335" s="1">
        <v>43349</v>
      </c>
      <c r="L9335" t="s">
        <v>118</v>
      </c>
      <c r="N9335" t="s">
        <v>1849</v>
      </c>
    </row>
    <row r="9336" spans="1:14" x14ac:dyDescent="0.25">
      <c r="A9336" t="s">
        <v>3793</v>
      </c>
      <c r="B9336" t="s">
        <v>8775</v>
      </c>
      <c r="C9336" t="s">
        <v>56</v>
      </c>
      <c r="D9336" t="s">
        <v>21</v>
      </c>
      <c r="E9336">
        <v>99352</v>
      </c>
      <c r="F9336" t="s">
        <v>22</v>
      </c>
      <c r="G9336" t="s">
        <v>22</v>
      </c>
      <c r="H9336" t="s">
        <v>116</v>
      </c>
      <c r="I9336" t="s">
        <v>117</v>
      </c>
      <c r="J9336" s="1">
        <v>43291</v>
      </c>
      <c r="K9336" s="1">
        <v>43349</v>
      </c>
      <c r="L9336" t="s">
        <v>118</v>
      </c>
      <c r="N9336" t="s">
        <v>1849</v>
      </c>
    </row>
    <row r="9337" spans="1:14" x14ac:dyDescent="0.25">
      <c r="A9337" t="s">
        <v>3625</v>
      </c>
      <c r="B9337" t="s">
        <v>8778</v>
      </c>
      <c r="C9337" t="s">
        <v>20</v>
      </c>
      <c r="D9337" t="s">
        <v>21</v>
      </c>
      <c r="E9337">
        <v>98126</v>
      </c>
      <c r="F9337" t="s">
        <v>22</v>
      </c>
      <c r="G9337" t="s">
        <v>22</v>
      </c>
      <c r="H9337" t="s">
        <v>57</v>
      </c>
      <c r="I9337" t="s">
        <v>620</v>
      </c>
      <c r="J9337" s="1">
        <v>43339</v>
      </c>
      <c r="K9337" s="1">
        <v>43349</v>
      </c>
      <c r="L9337" t="s">
        <v>118</v>
      </c>
      <c r="N9337" t="s">
        <v>1849</v>
      </c>
    </row>
    <row r="9338" spans="1:14" x14ac:dyDescent="0.25">
      <c r="A9338" t="s">
        <v>1483</v>
      </c>
      <c r="B9338" t="s">
        <v>8779</v>
      </c>
      <c r="C9338" t="s">
        <v>266</v>
      </c>
      <c r="D9338" t="s">
        <v>21</v>
      </c>
      <c r="E9338">
        <v>98002</v>
      </c>
      <c r="F9338" t="s">
        <v>22</v>
      </c>
      <c r="G9338" t="s">
        <v>22</v>
      </c>
      <c r="H9338" t="s">
        <v>57</v>
      </c>
      <c r="I9338" t="s">
        <v>58</v>
      </c>
      <c r="J9338" s="1">
        <v>43340</v>
      </c>
      <c r="K9338" s="1">
        <v>43349</v>
      </c>
      <c r="L9338" t="s">
        <v>118</v>
      </c>
      <c r="N9338" t="s">
        <v>1849</v>
      </c>
    </row>
    <row r="9339" spans="1:14" x14ac:dyDescent="0.25">
      <c r="A9339" t="s">
        <v>111</v>
      </c>
      <c r="B9339" t="s">
        <v>3400</v>
      </c>
      <c r="C9339" t="s">
        <v>20</v>
      </c>
      <c r="D9339" t="s">
        <v>21</v>
      </c>
      <c r="E9339">
        <v>98126</v>
      </c>
      <c r="F9339" t="s">
        <v>22</v>
      </c>
      <c r="G9339" t="s">
        <v>22</v>
      </c>
      <c r="H9339" t="s">
        <v>57</v>
      </c>
      <c r="I9339" t="s">
        <v>58</v>
      </c>
      <c r="J9339" s="1">
        <v>43339</v>
      </c>
      <c r="K9339" s="1">
        <v>43349</v>
      </c>
      <c r="L9339" t="s">
        <v>118</v>
      </c>
      <c r="N9339" t="s">
        <v>1992</v>
      </c>
    </row>
    <row r="9340" spans="1:14" x14ac:dyDescent="0.25">
      <c r="A9340" t="s">
        <v>773</v>
      </c>
      <c r="B9340" t="s">
        <v>1514</v>
      </c>
      <c r="C9340" t="s">
        <v>236</v>
      </c>
      <c r="D9340" t="s">
        <v>21</v>
      </c>
      <c r="E9340">
        <v>98407</v>
      </c>
      <c r="F9340" t="s">
        <v>22</v>
      </c>
      <c r="G9340" t="s">
        <v>22</v>
      </c>
      <c r="H9340" t="s">
        <v>116</v>
      </c>
      <c r="I9340" t="s">
        <v>117</v>
      </c>
      <c r="J9340" s="1">
        <v>43294</v>
      </c>
      <c r="K9340" s="1">
        <v>43349</v>
      </c>
      <c r="L9340" t="s">
        <v>118</v>
      </c>
      <c r="N9340" t="s">
        <v>1849</v>
      </c>
    </row>
    <row r="9341" spans="1:14" x14ac:dyDescent="0.25">
      <c r="A9341" t="s">
        <v>312</v>
      </c>
      <c r="B9341" t="s">
        <v>3233</v>
      </c>
      <c r="C9341" t="s">
        <v>209</v>
      </c>
      <c r="D9341" t="s">
        <v>21</v>
      </c>
      <c r="E9341">
        <v>98032</v>
      </c>
      <c r="F9341" t="s">
        <v>22</v>
      </c>
      <c r="G9341" t="s">
        <v>22</v>
      </c>
      <c r="H9341" t="s">
        <v>104</v>
      </c>
      <c r="I9341" t="s">
        <v>148</v>
      </c>
      <c r="J9341" s="1">
        <v>43289</v>
      </c>
      <c r="K9341" s="1">
        <v>43349</v>
      </c>
      <c r="L9341" t="s">
        <v>118</v>
      </c>
      <c r="N9341" t="s">
        <v>1858</v>
      </c>
    </row>
    <row r="9342" spans="1:14" x14ac:dyDescent="0.25">
      <c r="A9342" t="s">
        <v>3056</v>
      </c>
      <c r="B9342" t="s">
        <v>8780</v>
      </c>
      <c r="C9342" t="s">
        <v>20</v>
      </c>
      <c r="D9342" t="s">
        <v>21</v>
      </c>
      <c r="E9342">
        <v>98107</v>
      </c>
      <c r="F9342" t="s">
        <v>22</v>
      </c>
      <c r="G9342" t="s">
        <v>22</v>
      </c>
      <c r="H9342" t="s">
        <v>104</v>
      </c>
      <c r="I9342" t="s">
        <v>105</v>
      </c>
      <c r="J9342" s="1">
        <v>43269</v>
      </c>
      <c r="K9342" s="1">
        <v>43349</v>
      </c>
      <c r="L9342" t="s">
        <v>118</v>
      </c>
      <c r="N9342" t="s">
        <v>1854</v>
      </c>
    </row>
    <row r="9343" spans="1:14" x14ac:dyDescent="0.25">
      <c r="A9343" t="s">
        <v>3419</v>
      </c>
      <c r="B9343" t="s">
        <v>3420</v>
      </c>
      <c r="C9343" t="s">
        <v>236</v>
      </c>
      <c r="D9343" t="s">
        <v>21</v>
      </c>
      <c r="E9343">
        <v>98404</v>
      </c>
      <c r="F9343" t="s">
        <v>22</v>
      </c>
      <c r="G9343" t="s">
        <v>22</v>
      </c>
      <c r="H9343" t="s">
        <v>116</v>
      </c>
      <c r="I9343" t="s">
        <v>117</v>
      </c>
      <c r="J9343" s="1">
        <v>43294</v>
      </c>
      <c r="K9343" s="1">
        <v>43349</v>
      </c>
      <c r="L9343" t="s">
        <v>118</v>
      </c>
      <c r="N9343" t="s">
        <v>1992</v>
      </c>
    </row>
    <row r="9344" spans="1:14" x14ac:dyDescent="0.25">
      <c r="A9344" t="s">
        <v>2371</v>
      </c>
      <c r="B9344" t="s">
        <v>8787</v>
      </c>
      <c r="C9344" t="s">
        <v>1397</v>
      </c>
      <c r="D9344" t="s">
        <v>21</v>
      </c>
      <c r="E9344">
        <v>99037</v>
      </c>
      <c r="F9344" t="s">
        <v>22</v>
      </c>
      <c r="G9344" t="s">
        <v>22</v>
      </c>
      <c r="H9344" t="s">
        <v>116</v>
      </c>
      <c r="I9344" t="s">
        <v>3817</v>
      </c>
      <c r="J9344" s="1">
        <v>43290</v>
      </c>
      <c r="K9344" s="1">
        <v>43349</v>
      </c>
      <c r="L9344" t="s">
        <v>118</v>
      </c>
      <c r="N9344" t="s">
        <v>1849</v>
      </c>
    </row>
    <row r="9345" spans="1:14" x14ac:dyDescent="0.25">
      <c r="A9345" t="s">
        <v>2107</v>
      </c>
      <c r="B9345" t="s">
        <v>8793</v>
      </c>
      <c r="C9345" t="s">
        <v>165</v>
      </c>
      <c r="D9345" t="s">
        <v>21</v>
      </c>
      <c r="E9345">
        <v>98373</v>
      </c>
      <c r="F9345" t="s">
        <v>22</v>
      </c>
      <c r="G9345" t="s">
        <v>22</v>
      </c>
      <c r="H9345" t="s">
        <v>116</v>
      </c>
      <c r="I9345" t="s">
        <v>117</v>
      </c>
      <c r="J9345" s="1">
        <v>43291</v>
      </c>
      <c r="K9345" s="1">
        <v>43349</v>
      </c>
      <c r="L9345" t="s">
        <v>118</v>
      </c>
      <c r="N9345" t="s">
        <v>1992</v>
      </c>
    </row>
    <row r="9346" spans="1:14" x14ac:dyDescent="0.25">
      <c r="A9346" t="s">
        <v>2667</v>
      </c>
      <c r="B9346" t="s">
        <v>2668</v>
      </c>
      <c r="C9346" t="s">
        <v>2669</v>
      </c>
      <c r="D9346" t="s">
        <v>21</v>
      </c>
      <c r="E9346">
        <v>98022</v>
      </c>
      <c r="F9346" t="s">
        <v>22</v>
      </c>
      <c r="G9346" t="s">
        <v>22</v>
      </c>
      <c r="H9346" t="s">
        <v>104</v>
      </c>
      <c r="I9346" t="s">
        <v>105</v>
      </c>
      <c r="J9346" s="1">
        <v>43292</v>
      </c>
      <c r="K9346" s="1">
        <v>43349</v>
      </c>
      <c r="L9346" t="s">
        <v>118</v>
      </c>
      <c r="N9346" t="s">
        <v>1858</v>
      </c>
    </row>
    <row r="9347" spans="1:14" x14ac:dyDescent="0.25">
      <c r="A9347" t="s">
        <v>302</v>
      </c>
      <c r="B9347" t="s">
        <v>303</v>
      </c>
      <c r="C9347" t="s">
        <v>304</v>
      </c>
      <c r="D9347" t="s">
        <v>21</v>
      </c>
      <c r="E9347">
        <v>98328</v>
      </c>
      <c r="F9347" t="s">
        <v>22</v>
      </c>
      <c r="G9347" t="s">
        <v>22</v>
      </c>
      <c r="H9347" t="s">
        <v>116</v>
      </c>
      <c r="I9347" t="s">
        <v>117</v>
      </c>
      <c r="J9347" s="1">
        <v>43291</v>
      </c>
      <c r="K9347" s="1">
        <v>43349</v>
      </c>
      <c r="L9347" t="s">
        <v>118</v>
      </c>
      <c r="N9347" t="s">
        <v>1849</v>
      </c>
    </row>
    <row r="9348" spans="1:14" x14ac:dyDescent="0.25">
      <c r="A9348" t="s">
        <v>1133</v>
      </c>
      <c r="B9348" t="s">
        <v>1134</v>
      </c>
      <c r="C9348" t="s">
        <v>1135</v>
      </c>
      <c r="D9348" t="s">
        <v>21</v>
      </c>
      <c r="E9348">
        <v>98305</v>
      </c>
      <c r="F9348" t="s">
        <v>22</v>
      </c>
      <c r="G9348" t="s">
        <v>22</v>
      </c>
      <c r="H9348" t="s">
        <v>116</v>
      </c>
      <c r="I9348" t="s">
        <v>117</v>
      </c>
      <c r="J9348" s="1">
        <v>43293</v>
      </c>
      <c r="K9348" s="1">
        <v>43349</v>
      </c>
      <c r="L9348" t="s">
        <v>118</v>
      </c>
      <c r="N9348" t="s">
        <v>1849</v>
      </c>
    </row>
    <row r="9349" spans="1:14" x14ac:dyDescent="0.25">
      <c r="A9349" t="s">
        <v>8800</v>
      </c>
      <c r="B9349" t="s">
        <v>8801</v>
      </c>
      <c r="C9349" t="s">
        <v>304</v>
      </c>
      <c r="D9349" t="s">
        <v>21</v>
      </c>
      <c r="E9349">
        <v>98328</v>
      </c>
      <c r="F9349" t="s">
        <v>22</v>
      </c>
      <c r="G9349" t="s">
        <v>22</v>
      </c>
      <c r="H9349" t="s">
        <v>116</v>
      </c>
      <c r="I9349" t="s">
        <v>117</v>
      </c>
      <c r="J9349" s="1">
        <v>43291</v>
      </c>
      <c r="K9349" s="1">
        <v>43349</v>
      </c>
      <c r="L9349" t="s">
        <v>118</v>
      </c>
      <c r="N9349" t="s">
        <v>1849</v>
      </c>
    </row>
    <row r="9350" spans="1:14" x14ac:dyDescent="0.25">
      <c r="A9350" t="s">
        <v>106</v>
      </c>
      <c r="B9350" t="s">
        <v>8804</v>
      </c>
      <c r="C9350" t="s">
        <v>165</v>
      </c>
      <c r="D9350" t="s">
        <v>21</v>
      </c>
      <c r="E9350">
        <v>98373</v>
      </c>
      <c r="F9350" t="s">
        <v>22</v>
      </c>
      <c r="G9350" t="s">
        <v>22</v>
      </c>
      <c r="H9350" t="s">
        <v>104</v>
      </c>
      <c r="I9350" t="s">
        <v>212</v>
      </c>
      <c r="J9350" s="1">
        <v>43291</v>
      </c>
      <c r="K9350" s="1">
        <v>43349</v>
      </c>
      <c r="L9350" t="s">
        <v>118</v>
      </c>
      <c r="N9350" t="s">
        <v>1858</v>
      </c>
    </row>
    <row r="9351" spans="1:14" x14ac:dyDescent="0.25">
      <c r="A9351" t="s">
        <v>3437</v>
      </c>
      <c r="B9351" t="s">
        <v>3438</v>
      </c>
      <c r="C9351" t="s">
        <v>236</v>
      </c>
      <c r="D9351" t="s">
        <v>21</v>
      </c>
      <c r="E9351">
        <v>98404</v>
      </c>
      <c r="F9351" t="s">
        <v>22</v>
      </c>
      <c r="G9351" t="s">
        <v>22</v>
      </c>
      <c r="H9351" t="s">
        <v>116</v>
      </c>
      <c r="I9351" t="s">
        <v>117</v>
      </c>
      <c r="J9351" s="1">
        <v>43294</v>
      </c>
      <c r="K9351" s="1">
        <v>43349</v>
      </c>
      <c r="L9351" t="s">
        <v>118</v>
      </c>
      <c r="N9351" t="s">
        <v>1849</v>
      </c>
    </row>
    <row r="9352" spans="1:14" x14ac:dyDescent="0.25">
      <c r="A9352" t="s">
        <v>3441</v>
      </c>
      <c r="B9352" t="s">
        <v>3442</v>
      </c>
      <c r="C9352" t="s">
        <v>236</v>
      </c>
      <c r="D9352" t="s">
        <v>21</v>
      </c>
      <c r="E9352">
        <v>98418</v>
      </c>
      <c r="F9352" t="s">
        <v>22</v>
      </c>
      <c r="G9352" t="s">
        <v>22</v>
      </c>
      <c r="H9352" t="s">
        <v>116</v>
      </c>
      <c r="I9352" t="s">
        <v>117</v>
      </c>
      <c r="J9352" s="1">
        <v>43294</v>
      </c>
      <c r="K9352" s="1">
        <v>43349</v>
      </c>
      <c r="L9352" t="s">
        <v>118</v>
      </c>
      <c r="N9352" t="s">
        <v>1992</v>
      </c>
    </row>
    <row r="9353" spans="1:14" x14ac:dyDescent="0.25">
      <c r="A9353" t="s">
        <v>1303</v>
      </c>
      <c r="B9353" t="s">
        <v>8805</v>
      </c>
      <c r="C9353" t="s">
        <v>1270</v>
      </c>
      <c r="D9353" t="s">
        <v>21</v>
      </c>
      <c r="E9353">
        <v>98012</v>
      </c>
      <c r="F9353" t="s">
        <v>22</v>
      </c>
      <c r="G9353" t="s">
        <v>22</v>
      </c>
      <c r="H9353" t="s">
        <v>57</v>
      </c>
      <c r="I9353" t="s">
        <v>58</v>
      </c>
      <c r="J9353" s="1">
        <v>43265</v>
      </c>
      <c r="K9353" s="1">
        <v>43349</v>
      </c>
      <c r="L9353" t="s">
        <v>118</v>
      </c>
      <c r="N9353" t="s">
        <v>1992</v>
      </c>
    </row>
    <row r="9354" spans="1:14" x14ac:dyDescent="0.25">
      <c r="A9354" t="s">
        <v>2864</v>
      </c>
      <c r="B9354" t="s">
        <v>8807</v>
      </c>
      <c r="C9354" t="s">
        <v>2866</v>
      </c>
      <c r="D9354" t="s">
        <v>21</v>
      </c>
      <c r="E9354">
        <v>98247</v>
      </c>
      <c r="F9354" t="s">
        <v>22</v>
      </c>
      <c r="G9354" t="s">
        <v>22</v>
      </c>
      <c r="H9354" t="s">
        <v>57</v>
      </c>
      <c r="I9354" t="s">
        <v>203</v>
      </c>
      <c r="J9354" s="1">
        <v>43340</v>
      </c>
      <c r="K9354" s="1">
        <v>43349</v>
      </c>
      <c r="L9354" t="s">
        <v>118</v>
      </c>
      <c r="N9354" t="s">
        <v>1849</v>
      </c>
    </row>
    <row r="9355" spans="1:14" x14ac:dyDescent="0.25">
      <c r="A9355" t="s">
        <v>6541</v>
      </c>
      <c r="B9355" t="s">
        <v>6542</v>
      </c>
      <c r="C9355" t="s">
        <v>20</v>
      </c>
      <c r="D9355" t="s">
        <v>21</v>
      </c>
      <c r="E9355">
        <v>98104</v>
      </c>
      <c r="F9355" t="s">
        <v>22</v>
      </c>
      <c r="G9355" t="s">
        <v>22</v>
      </c>
      <c r="H9355" t="s">
        <v>57</v>
      </c>
      <c r="I9355" t="s">
        <v>58</v>
      </c>
      <c r="J9355" s="1">
        <v>43343</v>
      </c>
      <c r="K9355" s="1">
        <v>43349</v>
      </c>
      <c r="L9355" t="s">
        <v>118</v>
      </c>
      <c r="N9355" t="s">
        <v>1992</v>
      </c>
    </row>
    <row r="9356" spans="1:14" x14ac:dyDescent="0.25">
      <c r="A9356" t="s">
        <v>4405</v>
      </c>
      <c r="B9356" t="s">
        <v>4406</v>
      </c>
      <c r="C9356" t="s">
        <v>1542</v>
      </c>
      <c r="D9356" t="s">
        <v>21</v>
      </c>
      <c r="E9356">
        <v>98362</v>
      </c>
      <c r="F9356" t="s">
        <v>22</v>
      </c>
      <c r="G9356" t="s">
        <v>22</v>
      </c>
      <c r="H9356" t="s">
        <v>57</v>
      </c>
      <c r="I9356" t="s">
        <v>620</v>
      </c>
      <c r="J9356" t="s">
        <v>59</v>
      </c>
      <c r="K9356" s="1">
        <v>43343</v>
      </c>
      <c r="L9356" t="s">
        <v>60</v>
      </c>
      <c r="M9356" t="str">
        <f>HYPERLINK("https://www.regulations.gov/docket?D=FDA-2018-H-3309")</f>
        <v>https://www.regulations.gov/docket?D=FDA-2018-H-3309</v>
      </c>
      <c r="N9356" t="s">
        <v>59</v>
      </c>
    </row>
    <row r="9357" spans="1:14" x14ac:dyDescent="0.25">
      <c r="A9357" t="s">
        <v>3757</v>
      </c>
      <c r="B9357" t="s">
        <v>3758</v>
      </c>
      <c r="C9357" t="s">
        <v>454</v>
      </c>
      <c r="D9357" t="s">
        <v>21</v>
      </c>
      <c r="E9357">
        <v>98007</v>
      </c>
      <c r="F9357" t="s">
        <v>22</v>
      </c>
      <c r="G9357" t="s">
        <v>22</v>
      </c>
      <c r="H9357" t="s">
        <v>116</v>
      </c>
      <c r="I9357" t="s">
        <v>117</v>
      </c>
      <c r="J9357" s="1">
        <v>43283</v>
      </c>
      <c r="K9357" s="1">
        <v>43342</v>
      </c>
      <c r="L9357" t="s">
        <v>118</v>
      </c>
      <c r="N9357" t="s">
        <v>1849</v>
      </c>
    </row>
    <row r="9358" spans="1:14" x14ac:dyDescent="0.25">
      <c r="A9358" t="s">
        <v>1155</v>
      </c>
      <c r="B9358" t="s">
        <v>1156</v>
      </c>
      <c r="C9358" t="s">
        <v>388</v>
      </c>
      <c r="D9358" t="s">
        <v>21</v>
      </c>
      <c r="E9358">
        <v>98930</v>
      </c>
      <c r="F9358" t="s">
        <v>22</v>
      </c>
      <c r="G9358" t="s">
        <v>22</v>
      </c>
      <c r="H9358" t="s">
        <v>104</v>
      </c>
      <c r="I9358" t="s">
        <v>105</v>
      </c>
      <c r="J9358" s="1">
        <v>43284</v>
      </c>
      <c r="K9358" s="1">
        <v>43342</v>
      </c>
      <c r="L9358" t="s">
        <v>118</v>
      </c>
      <c r="N9358" t="s">
        <v>1858</v>
      </c>
    </row>
    <row r="9359" spans="1:14" x14ac:dyDescent="0.25">
      <c r="A9359" t="s">
        <v>1583</v>
      </c>
      <c r="B9359" t="s">
        <v>1584</v>
      </c>
      <c r="C9359" t="s">
        <v>454</v>
      </c>
      <c r="D9359" t="s">
        <v>21</v>
      </c>
      <c r="E9359">
        <v>98004</v>
      </c>
      <c r="F9359" t="s">
        <v>22</v>
      </c>
      <c r="G9359" t="s">
        <v>22</v>
      </c>
      <c r="H9359" t="s">
        <v>104</v>
      </c>
      <c r="I9359" t="s">
        <v>148</v>
      </c>
      <c r="J9359" s="1">
        <v>43278</v>
      </c>
      <c r="K9359" s="1">
        <v>43342</v>
      </c>
      <c r="L9359" t="s">
        <v>118</v>
      </c>
      <c r="N9359" t="s">
        <v>1858</v>
      </c>
    </row>
    <row r="9360" spans="1:14" x14ac:dyDescent="0.25">
      <c r="A9360" t="s">
        <v>3228</v>
      </c>
      <c r="B9360" t="s">
        <v>3229</v>
      </c>
      <c r="C9360" t="s">
        <v>454</v>
      </c>
      <c r="D9360" t="s">
        <v>21</v>
      </c>
      <c r="E9360">
        <v>98005</v>
      </c>
      <c r="F9360" t="s">
        <v>22</v>
      </c>
      <c r="G9360" t="s">
        <v>22</v>
      </c>
      <c r="H9360" t="s">
        <v>104</v>
      </c>
      <c r="I9360" t="s">
        <v>148</v>
      </c>
      <c r="J9360" s="1">
        <v>43283</v>
      </c>
      <c r="K9360" s="1">
        <v>43342</v>
      </c>
      <c r="L9360" t="s">
        <v>118</v>
      </c>
      <c r="N9360" t="s">
        <v>1858</v>
      </c>
    </row>
    <row r="9361" spans="1:14" x14ac:dyDescent="0.25">
      <c r="A9361" t="s">
        <v>111</v>
      </c>
      <c r="B9361" t="s">
        <v>2646</v>
      </c>
      <c r="C9361" t="s">
        <v>443</v>
      </c>
      <c r="D9361" t="s">
        <v>21</v>
      </c>
      <c r="E9361">
        <v>98056</v>
      </c>
      <c r="F9361" t="s">
        <v>22</v>
      </c>
      <c r="G9361" t="s">
        <v>22</v>
      </c>
      <c r="H9361" t="s">
        <v>57</v>
      </c>
      <c r="I9361" t="s">
        <v>203</v>
      </c>
      <c r="J9361" s="1">
        <v>43334</v>
      </c>
      <c r="K9361" s="1">
        <v>43342</v>
      </c>
      <c r="L9361" t="s">
        <v>118</v>
      </c>
      <c r="N9361" t="s">
        <v>1849</v>
      </c>
    </row>
    <row r="9362" spans="1:14" x14ac:dyDescent="0.25">
      <c r="A9362" t="s">
        <v>1881</v>
      </c>
      <c r="B9362" t="s">
        <v>1882</v>
      </c>
      <c r="C9362" t="s">
        <v>186</v>
      </c>
      <c r="D9362" t="s">
        <v>21</v>
      </c>
      <c r="E9362">
        <v>98823</v>
      </c>
      <c r="F9362" t="s">
        <v>22</v>
      </c>
      <c r="G9362" t="s">
        <v>22</v>
      </c>
      <c r="H9362" t="s">
        <v>116</v>
      </c>
      <c r="I9362" t="s">
        <v>117</v>
      </c>
      <c r="J9362" s="1">
        <v>43278</v>
      </c>
      <c r="K9362" s="1">
        <v>43342</v>
      </c>
      <c r="L9362" t="s">
        <v>118</v>
      </c>
      <c r="N9362" t="s">
        <v>1849</v>
      </c>
    </row>
    <row r="9363" spans="1:14" x14ac:dyDescent="0.25">
      <c r="A9363" t="s">
        <v>4542</v>
      </c>
      <c r="B9363" t="s">
        <v>4543</v>
      </c>
      <c r="C9363" t="s">
        <v>3259</v>
      </c>
      <c r="D9363" t="s">
        <v>21</v>
      </c>
      <c r="E9363">
        <v>98857</v>
      </c>
      <c r="F9363" t="s">
        <v>22</v>
      </c>
      <c r="G9363" t="s">
        <v>22</v>
      </c>
      <c r="H9363" t="s">
        <v>116</v>
      </c>
      <c r="I9363" t="s">
        <v>117</v>
      </c>
      <c r="J9363" s="1">
        <v>43278</v>
      </c>
      <c r="K9363" s="1">
        <v>43342</v>
      </c>
      <c r="L9363" t="s">
        <v>118</v>
      </c>
      <c r="N9363" t="s">
        <v>1849</v>
      </c>
    </row>
    <row r="9364" spans="1:14" x14ac:dyDescent="0.25">
      <c r="A9364" t="s">
        <v>352</v>
      </c>
      <c r="B9364" t="s">
        <v>1511</v>
      </c>
      <c r="C9364" t="s">
        <v>1498</v>
      </c>
      <c r="D9364" t="s">
        <v>21</v>
      </c>
      <c r="E9364">
        <v>98335</v>
      </c>
      <c r="F9364" t="s">
        <v>22</v>
      </c>
      <c r="G9364" t="s">
        <v>22</v>
      </c>
      <c r="H9364" t="s">
        <v>116</v>
      </c>
      <c r="I9364" t="s">
        <v>117</v>
      </c>
      <c r="J9364" s="1">
        <v>43284</v>
      </c>
      <c r="K9364" s="1">
        <v>43342</v>
      </c>
      <c r="L9364" t="s">
        <v>118</v>
      </c>
      <c r="N9364" t="s">
        <v>1849</v>
      </c>
    </row>
    <row r="9365" spans="1:14" x14ac:dyDescent="0.25">
      <c r="A9365">
        <v>76</v>
      </c>
      <c r="B9365" t="s">
        <v>618</v>
      </c>
      <c r="C9365" t="s">
        <v>619</v>
      </c>
      <c r="D9365" t="s">
        <v>21</v>
      </c>
      <c r="E9365">
        <v>98072</v>
      </c>
      <c r="F9365" t="s">
        <v>22</v>
      </c>
      <c r="G9365" t="s">
        <v>22</v>
      </c>
      <c r="H9365" t="s">
        <v>57</v>
      </c>
      <c r="I9365" t="s">
        <v>203</v>
      </c>
      <c r="J9365" s="1">
        <v>43334</v>
      </c>
      <c r="K9365" s="1">
        <v>43342</v>
      </c>
      <c r="L9365" t="s">
        <v>118</v>
      </c>
      <c r="N9365" t="s">
        <v>1992</v>
      </c>
    </row>
    <row r="9366" spans="1:14" x14ac:dyDescent="0.25">
      <c r="A9366" t="s">
        <v>4029</v>
      </c>
      <c r="B9366" t="s">
        <v>4030</v>
      </c>
      <c r="C9366" t="s">
        <v>886</v>
      </c>
      <c r="D9366" t="s">
        <v>21</v>
      </c>
      <c r="E9366">
        <v>98223</v>
      </c>
      <c r="F9366" t="s">
        <v>22</v>
      </c>
      <c r="G9366" t="s">
        <v>22</v>
      </c>
      <c r="H9366" t="s">
        <v>57</v>
      </c>
      <c r="I9366" t="s">
        <v>58</v>
      </c>
      <c r="J9366" s="1">
        <v>43329</v>
      </c>
      <c r="K9366" s="1">
        <v>43342</v>
      </c>
      <c r="L9366" t="s">
        <v>118</v>
      </c>
      <c r="N9366" t="s">
        <v>1849</v>
      </c>
    </row>
    <row r="9367" spans="1:14" x14ac:dyDescent="0.25">
      <c r="A9367" t="s">
        <v>1949</v>
      </c>
      <c r="B9367" t="s">
        <v>2648</v>
      </c>
      <c r="C9367" t="s">
        <v>2089</v>
      </c>
      <c r="D9367" t="s">
        <v>21</v>
      </c>
      <c r="E9367">
        <v>98338</v>
      </c>
      <c r="F9367" t="s">
        <v>22</v>
      </c>
      <c r="G9367" t="s">
        <v>22</v>
      </c>
      <c r="H9367" t="s">
        <v>57</v>
      </c>
      <c r="I9367" t="s">
        <v>203</v>
      </c>
      <c r="J9367" s="1">
        <v>43332</v>
      </c>
      <c r="K9367" s="1">
        <v>43342</v>
      </c>
      <c r="L9367" t="s">
        <v>118</v>
      </c>
      <c r="N9367" t="s">
        <v>1849</v>
      </c>
    </row>
    <row r="9368" spans="1:14" x14ac:dyDescent="0.25">
      <c r="A9368" t="s">
        <v>1949</v>
      </c>
      <c r="B9368" t="s">
        <v>3415</v>
      </c>
      <c r="C9368" t="s">
        <v>236</v>
      </c>
      <c r="D9368" t="s">
        <v>21</v>
      </c>
      <c r="E9368">
        <v>98445</v>
      </c>
      <c r="F9368" t="s">
        <v>22</v>
      </c>
      <c r="G9368" t="s">
        <v>22</v>
      </c>
      <c r="H9368" t="s">
        <v>57</v>
      </c>
      <c r="I9368" t="s">
        <v>58</v>
      </c>
      <c r="J9368" s="1">
        <v>43332</v>
      </c>
      <c r="K9368" s="1">
        <v>43342</v>
      </c>
      <c r="L9368" t="s">
        <v>118</v>
      </c>
      <c r="N9368" t="s">
        <v>1849</v>
      </c>
    </row>
    <row r="9369" spans="1:14" x14ac:dyDescent="0.25">
      <c r="A9369" t="s">
        <v>2359</v>
      </c>
      <c r="B9369" t="s">
        <v>2360</v>
      </c>
      <c r="C9369" t="s">
        <v>2361</v>
      </c>
      <c r="D9369" t="s">
        <v>21</v>
      </c>
      <c r="E9369">
        <v>98582</v>
      </c>
      <c r="F9369" t="s">
        <v>22</v>
      </c>
      <c r="G9369" t="s">
        <v>22</v>
      </c>
      <c r="H9369" t="s">
        <v>104</v>
      </c>
      <c r="I9369" t="s">
        <v>105</v>
      </c>
      <c r="J9369" s="1">
        <v>43279</v>
      </c>
      <c r="K9369" s="1">
        <v>43342</v>
      </c>
      <c r="L9369" t="s">
        <v>118</v>
      </c>
      <c r="N9369" t="s">
        <v>1858</v>
      </c>
    </row>
    <row r="9370" spans="1:14" x14ac:dyDescent="0.25">
      <c r="A9370" t="s">
        <v>1065</v>
      </c>
      <c r="B9370" t="s">
        <v>8886</v>
      </c>
      <c r="C9370" t="s">
        <v>20</v>
      </c>
      <c r="D9370" t="s">
        <v>21</v>
      </c>
      <c r="E9370">
        <v>98101</v>
      </c>
      <c r="F9370" t="s">
        <v>22</v>
      </c>
      <c r="G9370" t="s">
        <v>22</v>
      </c>
      <c r="H9370" t="s">
        <v>57</v>
      </c>
      <c r="I9370" t="s">
        <v>58</v>
      </c>
      <c r="J9370" s="1">
        <v>43335</v>
      </c>
      <c r="K9370" s="1">
        <v>43342</v>
      </c>
      <c r="L9370" t="s">
        <v>118</v>
      </c>
      <c r="N9370" t="s">
        <v>1992</v>
      </c>
    </row>
    <row r="9371" spans="1:14" x14ac:dyDescent="0.25">
      <c r="A9371" t="s">
        <v>2153</v>
      </c>
      <c r="B9371" t="s">
        <v>2154</v>
      </c>
      <c r="C9371" t="s">
        <v>2155</v>
      </c>
      <c r="D9371" t="s">
        <v>21</v>
      </c>
      <c r="E9371">
        <v>98605</v>
      </c>
      <c r="F9371" t="s">
        <v>22</v>
      </c>
      <c r="G9371" t="s">
        <v>22</v>
      </c>
      <c r="H9371" t="s">
        <v>116</v>
      </c>
      <c r="I9371" t="s">
        <v>117</v>
      </c>
      <c r="J9371" s="1">
        <v>43282</v>
      </c>
      <c r="K9371" s="1">
        <v>43342</v>
      </c>
      <c r="L9371" t="s">
        <v>118</v>
      </c>
      <c r="N9371" t="s">
        <v>1849</v>
      </c>
    </row>
    <row r="9372" spans="1:14" x14ac:dyDescent="0.25">
      <c r="A9372" t="s">
        <v>8887</v>
      </c>
      <c r="B9372" t="s">
        <v>338</v>
      </c>
      <c r="C9372" t="s">
        <v>339</v>
      </c>
      <c r="D9372" t="s">
        <v>21</v>
      </c>
      <c r="E9372">
        <v>98848</v>
      </c>
      <c r="F9372" t="s">
        <v>22</v>
      </c>
      <c r="G9372" t="s">
        <v>22</v>
      </c>
      <c r="H9372" t="s">
        <v>104</v>
      </c>
      <c r="I9372" t="s">
        <v>148</v>
      </c>
      <c r="J9372" s="1">
        <v>43280</v>
      </c>
      <c r="K9372" s="1">
        <v>43342</v>
      </c>
      <c r="L9372" t="s">
        <v>118</v>
      </c>
      <c r="N9372" t="s">
        <v>1858</v>
      </c>
    </row>
    <row r="9373" spans="1:14" x14ac:dyDescent="0.25">
      <c r="A9373" t="s">
        <v>2270</v>
      </c>
      <c r="B9373" t="s">
        <v>2271</v>
      </c>
      <c r="C9373" t="s">
        <v>323</v>
      </c>
      <c r="D9373" t="s">
        <v>21</v>
      </c>
      <c r="E9373">
        <v>98616</v>
      </c>
      <c r="F9373" t="s">
        <v>22</v>
      </c>
      <c r="G9373" t="s">
        <v>22</v>
      </c>
      <c r="H9373" t="s">
        <v>104</v>
      </c>
      <c r="I9373" t="s">
        <v>148</v>
      </c>
      <c r="J9373" s="1">
        <v>43270</v>
      </c>
      <c r="K9373" s="1">
        <v>43342</v>
      </c>
      <c r="L9373" t="s">
        <v>118</v>
      </c>
      <c r="N9373" t="s">
        <v>1858</v>
      </c>
    </row>
    <row r="9374" spans="1:14" x14ac:dyDescent="0.25">
      <c r="A9374" t="s">
        <v>2368</v>
      </c>
      <c r="B9374" t="s">
        <v>2369</v>
      </c>
      <c r="C9374" t="s">
        <v>2370</v>
      </c>
      <c r="D9374" t="s">
        <v>21</v>
      </c>
      <c r="E9374">
        <v>98356</v>
      </c>
      <c r="F9374" t="s">
        <v>22</v>
      </c>
      <c r="G9374" t="s">
        <v>22</v>
      </c>
      <c r="H9374" t="s">
        <v>104</v>
      </c>
      <c r="I9374" t="s">
        <v>148</v>
      </c>
      <c r="J9374" s="1">
        <v>43283</v>
      </c>
      <c r="K9374" s="1">
        <v>43342</v>
      </c>
      <c r="L9374" t="s">
        <v>118</v>
      </c>
      <c r="N9374" t="s">
        <v>1858</v>
      </c>
    </row>
    <row r="9375" spans="1:14" x14ac:dyDescent="0.25">
      <c r="A9375" t="s">
        <v>356</v>
      </c>
      <c r="B9375" t="s">
        <v>2895</v>
      </c>
      <c r="C9375" t="s">
        <v>619</v>
      </c>
      <c r="D9375" t="s">
        <v>21</v>
      </c>
      <c r="E9375">
        <v>98072</v>
      </c>
      <c r="F9375" t="s">
        <v>22</v>
      </c>
      <c r="G9375" t="s">
        <v>22</v>
      </c>
      <c r="H9375" t="s">
        <v>57</v>
      </c>
      <c r="I9375" t="s">
        <v>58</v>
      </c>
      <c r="J9375" s="1">
        <v>43334</v>
      </c>
      <c r="K9375" s="1">
        <v>43342</v>
      </c>
      <c r="L9375" t="s">
        <v>118</v>
      </c>
      <c r="N9375" t="s">
        <v>1849</v>
      </c>
    </row>
    <row r="9376" spans="1:14" x14ac:dyDescent="0.25">
      <c r="A9376" t="s">
        <v>244</v>
      </c>
      <c r="B9376" t="s">
        <v>8889</v>
      </c>
      <c r="C9376" t="s">
        <v>224</v>
      </c>
      <c r="D9376" t="s">
        <v>21</v>
      </c>
      <c r="E9376">
        <v>98155</v>
      </c>
      <c r="F9376" t="s">
        <v>22</v>
      </c>
      <c r="G9376" t="s">
        <v>22</v>
      </c>
      <c r="H9376" t="s">
        <v>116</v>
      </c>
      <c r="I9376" t="s">
        <v>117</v>
      </c>
      <c r="J9376" s="1">
        <v>43286</v>
      </c>
      <c r="K9376" s="1">
        <v>43342</v>
      </c>
      <c r="L9376" t="s">
        <v>118</v>
      </c>
      <c r="N9376" t="s">
        <v>1849</v>
      </c>
    </row>
    <row r="9377" spans="1:14" x14ac:dyDescent="0.25">
      <c r="A9377" t="s">
        <v>356</v>
      </c>
      <c r="B9377" t="s">
        <v>1412</v>
      </c>
      <c r="C9377" t="s">
        <v>454</v>
      </c>
      <c r="D9377" t="s">
        <v>21</v>
      </c>
      <c r="E9377">
        <v>98004</v>
      </c>
      <c r="F9377" t="s">
        <v>22</v>
      </c>
      <c r="G9377" t="s">
        <v>22</v>
      </c>
      <c r="H9377" t="s">
        <v>104</v>
      </c>
      <c r="I9377" t="s">
        <v>148</v>
      </c>
      <c r="J9377" s="1">
        <v>43284</v>
      </c>
      <c r="K9377" s="1">
        <v>43342</v>
      </c>
      <c r="L9377" t="s">
        <v>118</v>
      </c>
      <c r="N9377" t="s">
        <v>1858</v>
      </c>
    </row>
    <row r="9378" spans="1:14" x14ac:dyDescent="0.25">
      <c r="A9378" t="s">
        <v>1169</v>
      </c>
      <c r="B9378" t="s">
        <v>8890</v>
      </c>
      <c r="C9378" t="s">
        <v>172</v>
      </c>
      <c r="D9378" t="s">
        <v>21</v>
      </c>
      <c r="E9378">
        <v>98953</v>
      </c>
      <c r="F9378" t="s">
        <v>22</v>
      </c>
      <c r="G9378" t="s">
        <v>22</v>
      </c>
      <c r="H9378" t="s">
        <v>116</v>
      </c>
      <c r="I9378" t="s">
        <v>117</v>
      </c>
      <c r="J9378" s="1">
        <v>43283</v>
      </c>
      <c r="K9378" s="1">
        <v>43342</v>
      </c>
      <c r="L9378" t="s">
        <v>118</v>
      </c>
      <c r="N9378" t="s">
        <v>1849</v>
      </c>
    </row>
    <row r="9379" spans="1:14" x14ac:dyDescent="0.25">
      <c r="A9379" t="s">
        <v>3465</v>
      </c>
      <c r="B9379" t="s">
        <v>3466</v>
      </c>
      <c r="C9379" t="s">
        <v>261</v>
      </c>
      <c r="D9379" t="s">
        <v>21</v>
      </c>
      <c r="E9379">
        <v>99207</v>
      </c>
      <c r="F9379" t="s">
        <v>22</v>
      </c>
      <c r="G9379" t="s">
        <v>22</v>
      </c>
      <c r="H9379" t="s">
        <v>57</v>
      </c>
      <c r="I9379" t="s">
        <v>212</v>
      </c>
      <c r="J9379" s="1">
        <v>43334</v>
      </c>
      <c r="K9379" s="1">
        <v>43342</v>
      </c>
      <c r="L9379" t="s">
        <v>118</v>
      </c>
      <c r="N9379" t="s">
        <v>1849</v>
      </c>
    </row>
    <row r="9380" spans="1:14" x14ac:dyDescent="0.25">
      <c r="A9380" t="s">
        <v>3312</v>
      </c>
      <c r="B9380" t="s">
        <v>8891</v>
      </c>
      <c r="C9380" t="s">
        <v>224</v>
      </c>
      <c r="D9380" t="s">
        <v>21</v>
      </c>
      <c r="E9380">
        <v>98177</v>
      </c>
      <c r="F9380" t="s">
        <v>22</v>
      </c>
      <c r="G9380" t="s">
        <v>22</v>
      </c>
      <c r="H9380" t="s">
        <v>116</v>
      </c>
      <c r="I9380" t="s">
        <v>212</v>
      </c>
      <c r="J9380" s="1">
        <v>43286</v>
      </c>
      <c r="K9380" s="1">
        <v>43342</v>
      </c>
      <c r="L9380" t="s">
        <v>118</v>
      </c>
      <c r="N9380" t="s">
        <v>1849</v>
      </c>
    </row>
    <row r="9381" spans="1:14" x14ac:dyDescent="0.25">
      <c r="A9381" t="s">
        <v>6534</v>
      </c>
      <c r="B9381" t="s">
        <v>8892</v>
      </c>
      <c r="C9381" t="s">
        <v>454</v>
      </c>
      <c r="D9381" t="s">
        <v>21</v>
      </c>
      <c r="E9381">
        <v>98005</v>
      </c>
      <c r="F9381" t="s">
        <v>22</v>
      </c>
      <c r="G9381" t="s">
        <v>22</v>
      </c>
      <c r="H9381" t="s">
        <v>116</v>
      </c>
      <c r="I9381" t="s">
        <v>212</v>
      </c>
      <c r="J9381" s="1">
        <v>43284</v>
      </c>
      <c r="K9381" s="1">
        <v>43342</v>
      </c>
      <c r="L9381" t="s">
        <v>118</v>
      </c>
      <c r="N9381" t="s">
        <v>1992</v>
      </c>
    </row>
    <row r="9382" spans="1:14" x14ac:dyDescent="0.25">
      <c r="A9382" t="s">
        <v>3593</v>
      </c>
      <c r="B9382" t="s">
        <v>3594</v>
      </c>
      <c r="C9382" t="s">
        <v>286</v>
      </c>
      <c r="D9382" t="s">
        <v>21</v>
      </c>
      <c r="E9382">
        <v>98501</v>
      </c>
      <c r="F9382" t="s">
        <v>22</v>
      </c>
      <c r="G9382" t="s">
        <v>22</v>
      </c>
      <c r="H9382" t="s">
        <v>116</v>
      </c>
      <c r="I9382" t="s">
        <v>117</v>
      </c>
      <c r="J9382" s="1">
        <v>43283</v>
      </c>
      <c r="K9382" s="1">
        <v>43342</v>
      </c>
      <c r="L9382" t="s">
        <v>118</v>
      </c>
      <c r="N9382" t="s">
        <v>1849</v>
      </c>
    </row>
    <row r="9383" spans="1:14" x14ac:dyDescent="0.25">
      <c r="A9383" t="s">
        <v>1365</v>
      </c>
      <c r="B9383" t="s">
        <v>1366</v>
      </c>
      <c r="C9383" t="s">
        <v>196</v>
      </c>
      <c r="D9383" t="s">
        <v>21</v>
      </c>
      <c r="E9383">
        <v>98564</v>
      </c>
      <c r="F9383" t="s">
        <v>22</v>
      </c>
      <c r="G9383" t="s">
        <v>22</v>
      </c>
      <c r="H9383" t="s">
        <v>116</v>
      </c>
      <c r="I9383" t="s">
        <v>117</v>
      </c>
      <c r="J9383" s="1">
        <v>43279</v>
      </c>
      <c r="K9383" s="1">
        <v>43342</v>
      </c>
      <c r="L9383" t="s">
        <v>118</v>
      </c>
      <c r="N9383" t="s">
        <v>1849</v>
      </c>
    </row>
    <row r="9384" spans="1:14" x14ac:dyDescent="0.25">
      <c r="A9384" t="s">
        <v>194</v>
      </c>
      <c r="B9384" t="s">
        <v>195</v>
      </c>
      <c r="C9384" t="s">
        <v>196</v>
      </c>
      <c r="D9384" t="s">
        <v>21</v>
      </c>
      <c r="E9384">
        <v>98564</v>
      </c>
      <c r="F9384" t="s">
        <v>22</v>
      </c>
      <c r="G9384" t="s">
        <v>22</v>
      </c>
      <c r="H9384" t="s">
        <v>116</v>
      </c>
      <c r="I9384" t="s">
        <v>117</v>
      </c>
      <c r="J9384" s="1">
        <v>43279</v>
      </c>
      <c r="K9384" s="1">
        <v>43342</v>
      </c>
      <c r="L9384" t="s">
        <v>118</v>
      </c>
      <c r="N9384" t="s">
        <v>1849</v>
      </c>
    </row>
    <row r="9385" spans="1:14" x14ac:dyDescent="0.25">
      <c r="A9385" t="s">
        <v>2182</v>
      </c>
      <c r="B9385" t="s">
        <v>2183</v>
      </c>
      <c r="C9385" t="s">
        <v>454</v>
      </c>
      <c r="D9385" t="s">
        <v>21</v>
      </c>
      <c r="E9385">
        <v>98004</v>
      </c>
      <c r="F9385" t="s">
        <v>22</v>
      </c>
      <c r="G9385" t="s">
        <v>22</v>
      </c>
      <c r="H9385" t="s">
        <v>104</v>
      </c>
      <c r="I9385" t="s">
        <v>148</v>
      </c>
      <c r="J9385" s="1">
        <v>43262</v>
      </c>
      <c r="K9385" s="1">
        <v>43342</v>
      </c>
      <c r="L9385" t="s">
        <v>118</v>
      </c>
      <c r="N9385" t="s">
        <v>1858</v>
      </c>
    </row>
    <row r="9386" spans="1:14" x14ac:dyDescent="0.25">
      <c r="A9386" t="s">
        <v>2761</v>
      </c>
      <c r="B9386" t="s">
        <v>2762</v>
      </c>
      <c r="C9386" t="s">
        <v>108</v>
      </c>
      <c r="D9386" t="s">
        <v>21</v>
      </c>
      <c r="E9386">
        <v>98201</v>
      </c>
      <c r="F9386" t="s">
        <v>22</v>
      </c>
      <c r="G9386" t="s">
        <v>22</v>
      </c>
      <c r="H9386" t="s">
        <v>57</v>
      </c>
      <c r="I9386" t="s">
        <v>58</v>
      </c>
      <c r="J9386" s="1">
        <v>43327</v>
      </c>
      <c r="K9386" s="1">
        <v>43342</v>
      </c>
      <c r="L9386" t="s">
        <v>118</v>
      </c>
      <c r="N9386" t="s">
        <v>1992</v>
      </c>
    </row>
    <row r="9387" spans="1:14" x14ac:dyDescent="0.25">
      <c r="A9387" t="s">
        <v>521</v>
      </c>
      <c r="B9387" t="s">
        <v>8904</v>
      </c>
      <c r="C9387" t="s">
        <v>454</v>
      </c>
      <c r="D9387" t="s">
        <v>21</v>
      </c>
      <c r="E9387">
        <v>98004</v>
      </c>
      <c r="F9387" t="s">
        <v>22</v>
      </c>
      <c r="G9387" t="s">
        <v>22</v>
      </c>
      <c r="H9387" t="s">
        <v>104</v>
      </c>
      <c r="I9387" t="s">
        <v>105</v>
      </c>
      <c r="J9387" s="1">
        <v>43284</v>
      </c>
      <c r="K9387" s="1">
        <v>43342</v>
      </c>
      <c r="L9387" t="s">
        <v>118</v>
      </c>
      <c r="N9387" t="s">
        <v>1854</v>
      </c>
    </row>
    <row r="9388" spans="1:14" x14ac:dyDescent="0.25">
      <c r="A9388" t="s">
        <v>3856</v>
      </c>
      <c r="B9388" t="s">
        <v>3857</v>
      </c>
      <c r="C9388" t="s">
        <v>1998</v>
      </c>
      <c r="D9388" t="s">
        <v>21</v>
      </c>
      <c r="E9388">
        <v>98813</v>
      </c>
      <c r="F9388" t="s">
        <v>22</v>
      </c>
      <c r="G9388" t="s">
        <v>22</v>
      </c>
      <c r="H9388" t="s">
        <v>104</v>
      </c>
      <c r="I9388" t="s">
        <v>105</v>
      </c>
      <c r="J9388" s="1">
        <v>43279</v>
      </c>
      <c r="K9388" s="1">
        <v>43342</v>
      </c>
      <c r="L9388" t="s">
        <v>118</v>
      </c>
      <c r="N9388" t="s">
        <v>1858</v>
      </c>
    </row>
    <row r="9389" spans="1:14" x14ac:dyDescent="0.25">
      <c r="A9389" t="s">
        <v>386</v>
      </c>
      <c r="B9389" t="s">
        <v>8905</v>
      </c>
      <c r="C9389" t="s">
        <v>388</v>
      </c>
      <c r="D9389" t="s">
        <v>21</v>
      </c>
      <c r="E9389">
        <v>98930</v>
      </c>
      <c r="F9389" t="s">
        <v>22</v>
      </c>
      <c r="G9389" t="s">
        <v>22</v>
      </c>
      <c r="H9389" t="s">
        <v>116</v>
      </c>
      <c r="I9389" t="s">
        <v>117</v>
      </c>
      <c r="J9389" s="1">
        <v>43284</v>
      </c>
      <c r="K9389" s="1">
        <v>43342</v>
      </c>
      <c r="L9389" t="s">
        <v>118</v>
      </c>
      <c r="N9389" t="s">
        <v>1849</v>
      </c>
    </row>
    <row r="9390" spans="1:14" x14ac:dyDescent="0.25">
      <c r="A9390" t="s">
        <v>1371</v>
      </c>
      <c r="B9390" t="s">
        <v>6848</v>
      </c>
      <c r="C9390" t="s">
        <v>619</v>
      </c>
      <c r="D9390" t="s">
        <v>21</v>
      </c>
      <c r="E9390">
        <v>98072</v>
      </c>
      <c r="F9390" t="s">
        <v>22</v>
      </c>
      <c r="G9390" t="s">
        <v>22</v>
      </c>
      <c r="H9390" t="s">
        <v>57</v>
      </c>
      <c r="I9390" t="s">
        <v>212</v>
      </c>
      <c r="J9390" s="1">
        <v>43334</v>
      </c>
      <c r="K9390" s="1">
        <v>43342</v>
      </c>
      <c r="L9390" t="s">
        <v>118</v>
      </c>
      <c r="N9390" t="s">
        <v>1992</v>
      </c>
    </row>
    <row r="9391" spans="1:14" x14ac:dyDescent="0.25">
      <c r="A9391" t="s">
        <v>649</v>
      </c>
      <c r="B9391" t="s">
        <v>650</v>
      </c>
      <c r="C9391" t="s">
        <v>29</v>
      </c>
      <c r="D9391" t="s">
        <v>21</v>
      </c>
      <c r="E9391">
        <v>98801</v>
      </c>
      <c r="F9391" t="s">
        <v>22</v>
      </c>
      <c r="G9391" t="s">
        <v>22</v>
      </c>
      <c r="H9391" t="s">
        <v>57</v>
      </c>
      <c r="I9391" t="s">
        <v>620</v>
      </c>
      <c r="J9391" s="1">
        <v>43322</v>
      </c>
      <c r="K9391" s="1">
        <v>43342</v>
      </c>
      <c r="L9391" t="s">
        <v>118</v>
      </c>
      <c r="N9391" t="s">
        <v>1992</v>
      </c>
    </row>
    <row r="9392" spans="1:14" x14ac:dyDescent="0.25">
      <c r="A9392" t="s">
        <v>2052</v>
      </c>
      <c r="B9392" t="s">
        <v>2053</v>
      </c>
      <c r="C9392" t="s">
        <v>286</v>
      </c>
      <c r="D9392" t="s">
        <v>21</v>
      </c>
      <c r="E9392">
        <v>98506</v>
      </c>
      <c r="F9392" t="s">
        <v>22</v>
      </c>
      <c r="G9392" t="s">
        <v>22</v>
      </c>
      <c r="H9392" t="s">
        <v>116</v>
      </c>
      <c r="I9392" t="s">
        <v>117</v>
      </c>
      <c r="J9392" t="s">
        <v>59</v>
      </c>
      <c r="K9392" s="1">
        <v>43341</v>
      </c>
      <c r="L9392" t="s">
        <v>60</v>
      </c>
      <c r="M9392" t="str">
        <f>HYPERLINK("https://www.regulations.gov/docket?D=FDA-2018-H-3288")</f>
        <v>https://www.regulations.gov/docket?D=FDA-2018-H-3288</v>
      </c>
      <c r="N9392" t="s">
        <v>59</v>
      </c>
    </row>
    <row r="9393" spans="1:14" x14ac:dyDescent="0.25">
      <c r="A9393" t="s">
        <v>2867</v>
      </c>
      <c r="B9393" t="s">
        <v>2868</v>
      </c>
      <c r="C9393" t="s">
        <v>309</v>
      </c>
      <c r="D9393" t="s">
        <v>21</v>
      </c>
      <c r="E9393">
        <v>98026</v>
      </c>
      <c r="F9393" t="s">
        <v>22</v>
      </c>
      <c r="G9393" t="s">
        <v>22</v>
      </c>
      <c r="H9393" t="s">
        <v>104</v>
      </c>
      <c r="I9393" t="s">
        <v>148</v>
      </c>
      <c r="J9393" s="1">
        <v>43277</v>
      </c>
      <c r="K9393" s="1">
        <v>43335</v>
      </c>
      <c r="L9393" t="s">
        <v>118</v>
      </c>
      <c r="N9393" t="s">
        <v>1858</v>
      </c>
    </row>
    <row r="9394" spans="1:14" x14ac:dyDescent="0.25">
      <c r="A9394" t="s">
        <v>4591</v>
      </c>
      <c r="B9394" t="s">
        <v>4592</v>
      </c>
      <c r="C9394" t="s">
        <v>108</v>
      </c>
      <c r="D9394" t="s">
        <v>21</v>
      </c>
      <c r="E9394">
        <v>98208</v>
      </c>
      <c r="F9394" t="s">
        <v>22</v>
      </c>
      <c r="G9394" t="s">
        <v>22</v>
      </c>
      <c r="H9394" t="s">
        <v>57</v>
      </c>
      <c r="I9394" t="s">
        <v>620</v>
      </c>
      <c r="J9394" s="1">
        <v>43327</v>
      </c>
      <c r="K9394" s="1">
        <v>43335</v>
      </c>
      <c r="L9394" t="s">
        <v>118</v>
      </c>
      <c r="N9394" t="s">
        <v>1992</v>
      </c>
    </row>
    <row r="9395" spans="1:14" x14ac:dyDescent="0.25">
      <c r="A9395" t="s">
        <v>3619</v>
      </c>
      <c r="B9395" t="s">
        <v>3620</v>
      </c>
      <c r="C9395" t="s">
        <v>573</v>
      </c>
      <c r="D9395" t="s">
        <v>21</v>
      </c>
      <c r="E9395">
        <v>98579</v>
      </c>
      <c r="F9395" t="s">
        <v>22</v>
      </c>
      <c r="G9395" t="s">
        <v>22</v>
      </c>
      <c r="H9395" t="s">
        <v>104</v>
      </c>
      <c r="I9395" t="s">
        <v>105</v>
      </c>
      <c r="J9395" s="1">
        <v>43271</v>
      </c>
      <c r="K9395" s="1">
        <v>43335</v>
      </c>
      <c r="L9395" t="s">
        <v>118</v>
      </c>
      <c r="N9395" t="s">
        <v>1858</v>
      </c>
    </row>
    <row r="9396" spans="1:14" x14ac:dyDescent="0.25">
      <c r="A9396" t="s">
        <v>111</v>
      </c>
      <c r="B9396" t="s">
        <v>3797</v>
      </c>
      <c r="C9396" t="s">
        <v>132</v>
      </c>
      <c r="D9396" t="s">
        <v>21</v>
      </c>
      <c r="E9396">
        <v>99301</v>
      </c>
      <c r="F9396" t="s">
        <v>22</v>
      </c>
      <c r="G9396" t="s">
        <v>22</v>
      </c>
      <c r="H9396" t="s">
        <v>57</v>
      </c>
      <c r="I9396" t="s">
        <v>58</v>
      </c>
      <c r="J9396" s="1">
        <v>43327</v>
      </c>
      <c r="K9396" s="1">
        <v>43335</v>
      </c>
      <c r="L9396" t="s">
        <v>118</v>
      </c>
      <c r="N9396" t="s">
        <v>1849</v>
      </c>
    </row>
    <row r="9397" spans="1:14" x14ac:dyDescent="0.25">
      <c r="A9397" t="s">
        <v>111</v>
      </c>
      <c r="B9397" t="s">
        <v>9029</v>
      </c>
      <c r="C9397" t="s">
        <v>443</v>
      </c>
      <c r="D9397" t="s">
        <v>21</v>
      </c>
      <c r="E9397">
        <v>98056</v>
      </c>
      <c r="F9397" t="s">
        <v>22</v>
      </c>
      <c r="G9397" t="s">
        <v>22</v>
      </c>
      <c r="H9397" t="s">
        <v>57</v>
      </c>
      <c r="I9397" t="s">
        <v>58</v>
      </c>
      <c r="J9397" s="1">
        <v>43326</v>
      </c>
      <c r="K9397" s="1">
        <v>43335</v>
      </c>
      <c r="L9397" t="s">
        <v>118</v>
      </c>
      <c r="N9397" t="s">
        <v>1992</v>
      </c>
    </row>
    <row r="9398" spans="1:14" x14ac:dyDescent="0.25">
      <c r="A9398" t="s">
        <v>3629</v>
      </c>
      <c r="B9398" t="s">
        <v>3630</v>
      </c>
      <c r="C9398" t="s">
        <v>443</v>
      </c>
      <c r="D9398" t="s">
        <v>21</v>
      </c>
      <c r="E9398">
        <v>98056</v>
      </c>
      <c r="F9398" t="s">
        <v>22</v>
      </c>
      <c r="G9398" t="s">
        <v>22</v>
      </c>
      <c r="H9398" t="s">
        <v>57</v>
      </c>
      <c r="I9398" t="s">
        <v>203</v>
      </c>
      <c r="J9398" s="1">
        <v>43326</v>
      </c>
      <c r="K9398" s="1">
        <v>43335</v>
      </c>
      <c r="L9398" t="s">
        <v>118</v>
      </c>
      <c r="N9398" t="s">
        <v>1992</v>
      </c>
    </row>
    <row r="9399" spans="1:14" x14ac:dyDescent="0.25">
      <c r="A9399" t="s">
        <v>9030</v>
      </c>
      <c r="B9399" t="s">
        <v>9031</v>
      </c>
      <c r="C9399" t="s">
        <v>6372</v>
      </c>
      <c r="D9399" t="s">
        <v>21</v>
      </c>
      <c r="E9399">
        <v>98620</v>
      </c>
      <c r="F9399" t="s">
        <v>22</v>
      </c>
      <c r="G9399" t="s">
        <v>22</v>
      </c>
      <c r="H9399" t="s">
        <v>116</v>
      </c>
      <c r="I9399" t="s">
        <v>117</v>
      </c>
      <c r="J9399" s="1">
        <v>43265</v>
      </c>
      <c r="K9399" s="1">
        <v>43335</v>
      </c>
      <c r="L9399" t="s">
        <v>118</v>
      </c>
      <c r="N9399" t="s">
        <v>1849</v>
      </c>
    </row>
    <row r="9400" spans="1:14" x14ac:dyDescent="0.25">
      <c r="A9400" t="s">
        <v>3676</v>
      </c>
      <c r="B9400" t="s">
        <v>3677</v>
      </c>
      <c r="C9400" t="s">
        <v>56</v>
      </c>
      <c r="D9400" t="s">
        <v>21</v>
      </c>
      <c r="E9400">
        <v>99354</v>
      </c>
      <c r="F9400" t="s">
        <v>22</v>
      </c>
      <c r="G9400" t="s">
        <v>22</v>
      </c>
      <c r="H9400" t="s">
        <v>116</v>
      </c>
      <c r="I9400" t="s">
        <v>117</v>
      </c>
      <c r="J9400" s="1">
        <v>43277</v>
      </c>
      <c r="K9400" s="1">
        <v>43335</v>
      </c>
      <c r="L9400" t="s">
        <v>118</v>
      </c>
      <c r="N9400" t="s">
        <v>1992</v>
      </c>
    </row>
    <row r="9401" spans="1:14" x14ac:dyDescent="0.25">
      <c r="A9401" t="s">
        <v>2880</v>
      </c>
      <c r="B9401" t="s">
        <v>2881</v>
      </c>
      <c r="C9401" t="s">
        <v>309</v>
      </c>
      <c r="D9401" t="s">
        <v>21</v>
      </c>
      <c r="E9401">
        <v>98020</v>
      </c>
      <c r="F9401" t="s">
        <v>22</v>
      </c>
      <c r="G9401" t="s">
        <v>22</v>
      </c>
      <c r="H9401" t="s">
        <v>104</v>
      </c>
      <c r="I9401" t="s">
        <v>148</v>
      </c>
      <c r="J9401" s="1">
        <v>43277</v>
      </c>
      <c r="K9401" s="1">
        <v>43335</v>
      </c>
      <c r="L9401" t="s">
        <v>118</v>
      </c>
      <c r="N9401" t="s">
        <v>1858</v>
      </c>
    </row>
    <row r="9402" spans="1:14" x14ac:dyDescent="0.25">
      <c r="A9402" t="s">
        <v>3049</v>
      </c>
      <c r="B9402" t="s">
        <v>3050</v>
      </c>
      <c r="C9402" t="s">
        <v>115</v>
      </c>
      <c r="D9402" t="s">
        <v>21</v>
      </c>
      <c r="E9402">
        <v>98532</v>
      </c>
      <c r="F9402" t="s">
        <v>22</v>
      </c>
      <c r="G9402" t="s">
        <v>22</v>
      </c>
      <c r="H9402" t="s">
        <v>57</v>
      </c>
      <c r="I9402" t="s">
        <v>203</v>
      </c>
      <c r="J9402" s="1">
        <v>43321</v>
      </c>
      <c r="K9402" s="1">
        <v>43335</v>
      </c>
      <c r="L9402" t="s">
        <v>118</v>
      </c>
      <c r="N9402" t="s">
        <v>1849</v>
      </c>
    </row>
    <row r="9403" spans="1:14" x14ac:dyDescent="0.25">
      <c r="A9403" t="s">
        <v>9041</v>
      </c>
      <c r="B9403" t="s">
        <v>9042</v>
      </c>
      <c r="C9403" t="s">
        <v>266</v>
      </c>
      <c r="D9403" t="s">
        <v>21</v>
      </c>
      <c r="E9403">
        <v>98002</v>
      </c>
      <c r="F9403" t="s">
        <v>22</v>
      </c>
      <c r="G9403" t="s">
        <v>22</v>
      </c>
      <c r="H9403" t="s">
        <v>104</v>
      </c>
      <c r="I9403" t="s">
        <v>105</v>
      </c>
      <c r="J9403" s="1">
        <v>43271</v>
      </c>
      <c r="K9403" s="1">
        <v>43335</v>
      </c>
      <c r="L9403" t="s">
        <v>118</v>
      </c>
      <c r="N9403" t="s">
        <v>1858</v>
      </c>
    </row>
    <row r="9404" spans="1:14" x14ac:dyDescent="0.25">
      <c r="A9404" t="s">
        <v>8191</v>
      </c>
      <c r="B9404" t="s">
        <v>47</v>
      </c>
      <c r="C9404" t="s">
        <v>48</v>
      </c>
      <c r="D9404" t="s">
        <v>21</v>
      </c>
      <c r="E9404">
        <v>98821</v>
      </c>
      <c r="F9404" t="s">
        <v>22</v>
      </c>
      <c r="G9404" t="s">
        <v>22</v>
      </c>
      <c r="H9404" t="s">
        <v>57</v>
      </c>
      <c r="I9404" t="s">
        <v>203</v>
      </c>
      <c r="J9404" s="1">
        <v>43324</v>
      </c>
      <c r="K9404" s="1">
        <v>43335</v>
      </c>
      <c r="L9404" t="s">
        <v>118</v>
      </c>
      <c r="N9404" t="s">
        <v>1992</v>
      </c>
    </row>
    <row r="9405" spans="1:14" x14ac:dyDescent="0.25">
      <c r="A9405" t="s">
        <v>2238</v>
      </c>
      <c r="B9405" t="s">
        <v>2239</v>
      </c>
      <c r="C9405" t="s">
        <v>296</v>
      </c>
      <c r="D9405" t="s">
        <v>21</v>
      </c>
      <c r="E9405">
        <v>98367</v>
      </c>
      <c r="F9405" t="s">
        <v>22</v>
      </c>
      <c r="G9405" t="s">
        <v>22</v>
      </c>
      <c r="H9405" t="s">
        <v>104</v>
      </c>
      <c r="I9405" t="s">
        <v>105</v>
      </c>
      <c r="J9405" s="1">
        <v>43272</v>
      </c>
      <c r="K9405" s="1">
        <v>43335</v>
      </c>
      <c r="L9405" t="s">
        <v>118</v>
      </c>
      <c r="N9405" t="s">
        <v>1854</v>
      </c>
    </row>
    <row r="9406" spans="1:14" x14ac:dyDescent="0.25">
      <c r="A9406" t="s">
        <v>9043</v>
      </c>
      <c r="B9406" t="s">
        <v>459</v>
      </c>
      <c r="C9406" t="s">
        <v>460</v>
      </c>
      <c r="D9406" t="s">
        <v>21</v>
      </c>
      <c r="E9406">
        <v>98296</v>
      </c>
      <c r="F9406" t="s">
        <v>22</v>
      </c>
      <c r="G9406" t="s">
        <v>22</v>
      </c>
      <c r="H9406" t="s">
        <v>57</v>
      </c>
      <c r="I9406" t="s">
        <v>620</v>
      </c>
      <c r="J9406" s="1">
        <v>43325</v>
      </c>
      <c r="K9406" s="1">
        <v>43335</v>
      </c>
      <c r="L9406" t="s">
        <v>118</v>
      </c>
      <c r="N9406" t="s">
        <v>1992</v>
      </c>
    </row>
    <row r="9407" spans="1:14" x14ac:dyDescent="0.25">
      <c r="A9407" t="s">
        <v>1201</v>
      </c>
      <c r="B9407" t="s">
        <v>1202</v>
      </c>
      <c r="C9407" t="s">
        <v>1203</v>
      </c>
      <c r="D9407" t="s">
        <v>21</v>
      </c>
      <c r="E9407">
        <v>98059</v>
      </c>
      <c r="F9407" t="s">
        <v>22</v>
      </c>
      <c r="G9407" t="s">
        <v>22</v>
      </c>
      <c r="H9407" t="s">
        <v>116</v>
      </c>
      <c r="I9407" t="s">
        <v>212</v>
      </c>
      <c r="J9407" s="1">
        <v>43271</v>
      </c>
      <c r="K9407" s="1">
        <v>43335</v>
      </c>
      <c r="L9407" t="s">
        <v>118</v>
      </c>
      <c r="N9407" t="s">
        <v>1992</v>
      </c>
    </row>
    <row r="9408" spans="1:14" x14ac:dyDescent="0.25">
      <c r="A9408" t="s">
        <v>3885</v>
      </c>
      <c r="B9408" t="s">
        <v>3886</v>
      </c>
      <c r="C9408" t="s">
        <v>84</v>
      </c>
      <c r="D9408" t="s">
        <v>21</v>
      </c>
      <c r="E9408">
        <v>98926</v>
      </c>
      <c r="F9408" t="s">
        <v>22</v>
      </c>
      <c r="G9408" t="s">
        <v>22</v>
      </c>
      <c r="H9408" t="s">
        <v>104</v>
      </c>
      <c r="I9408" t="s">
        <v>105</v>
      </c>
      <c r="J9408" s="1">
        <v>43276</v>
      </c>
      <c r="K9408" s="1">
        <v>43335</v>
      </c>
      <c r="L9408" t="s">
        <v>118</v>
      </c>
      <c r="N9408" t="s">
        <v>1858</v>
      </c>
    </row>
    <row r="9409" spans="1:14" x14ac:dyDescent="0.25">
      <c r="A9409" t="s">
        <v>5210</v>
      </c>
      <c r="B9409" t="s">
        <v>5211</v>
      </c>
      <c r="C9409" t="s">
        <v>142</v>
      </c>
      <c r="D9409" t="s">
        <v>21</v>
      </c>
      <c r="E9409">
        <v>98901</v>
      </c>
      <c r="F9409" t="s">
        <v>22</v>
      </c>
      <c r="G9409" t="s">
        <v>22</v>
      </c>
      <c r="H9409" t="s">
        <v>57</v>
      </c>
      <c r="I9409" t="s">
        <v>58</v>
      </c>
      <c r="J9409" s="1">
        <v>43328</v>
      </c>
      <c r="K9409" s="1">
        <v>43335</v>
      </c>
      <c r="L9409" t="s">
        <v>118</v>
      </c>
      <c r="N9409" t="s">
        <v>1992</v>
      </c>
    </row>
    <row r="9410" spans="1:14" x14ac:dyDescent="0.25">
      <c r="A9410" t="s">
        <v>405</v>
      </c>
      <c r="B9410" t="s">
        <v>2509</v>
      </c>
      <c r="C9410" t="s">
        <v>165</v>
      </c>
      <c r="D9410" t="s">
        <v>21</v>
      </c>
      <c r="E9410">
        <v>98371</v>
      </c>
      <c r="F9410" t="s">
        <v>22</v>
      </c>
      <c r="G9410" t="s">
        <v>22</v>
      </c>
      <c r="H9410" t="s">
        <v>116</v>
      </c>
      <c r="I9410" t="s">
        <v>3817</v>
      </c>
      <c r="J9410" s="1">
        <v>43277</v>
      </c>
      <c r="K9410" s="1">
        <v>43335</v>
      </c>
      <c r="L9410" t="s">
        <v>118</v>
      </c>
      <c r="N9410" t="s">
        <v>1849</v>
      </c>
    </row>
    <row r="9411" spans="1:14" x14ac:dyDescent="0.25">
      <c r="A9411" t="s">
        <v>2665</v>
      </c>
      <c r="B9411" t="s">
        <v>2666</v>
      </c>
      <c r="C9411" t="s">
        <v>443</v>
      </c>
      <c r="D9411" t="s">
        <v>21</v>
      </c>
      <c r="E9411">
        <v>98055</v>
      </c>
      <c r="F9411" t="s">
        <v>22</v>
      </c>
      <c r="G9411" t="s">
        <v>22</v>
      </c>
      <c r="H9411" t="s">
        <v>57</v>
      </c>
      <c r="I9411" t="s">
        <v>212</v>
      </c>
      <c r="J9411" s="1">
        <v>43326</v>
      </c>
      <c r="K9411" s="1">
        <v>43335</v>
      </c>
      <c r="L9411" t="s">
        <v>118</v>
      </c>
      <c r="N9411" t="s">
        <v>1992</v>
      </c>
    </row>
    <row r="9412" spans="1:14" x14ac:dyDescent="0.25">
      <c r="A9412" t="s">
        <v>3599</v>
      </c>
      <c r="B9412" t="s">
        <v>3600</v>
      </c>
      <c r="C9412" t="s">
        <v>165</v>
      </c>
      <c r="D9412" t="s">
        <v>21</v>
      </c>
      <c r="E9412">
        <v>98371</v>
      </c>
      <c r="F9412" t="s">
        <v>22</v>
      </c>
      <c r="G9412" t="s">
        <v>22</v>
      </c>
      <c r="H9412" t="s">
        <v>116</v>
      </c>
      <c r="I9412" t="s">
        <v>117</v>
      </c>
      <c r="J9412" s="1">
        <v>43277</v>
      </c>
      <c r="K9412" s="1">
        <v>43335</v>
      </c>
      <c r="L9412" t="s">
        <v>118</v>
      </c>
      <c r="N9412" t="s">
        <v>1849</v>
      </c>
    </row>
    <row r="9413" spans="1:14" x14ac:dyDescent="0.25">
      <c r="A9413" t="s">
        <v>291</v>
      </c>
      <c r="B9413" t="s">
        <v>2496</v>
      </c>
      <c r="C9413" t="s">
        <v>443</v>
      </c>
      <c r="D9413" t="s">
        <v>21</v>
      </c>
      <c r="E9413">
        <v>98057</v>
      </c>
      <c r="F9413" t="s">
        <v>22</v>
      </c>
      <c r="G9413" t="s">
        <v>22</v>
      </c>
      <c r="H9413" t="s">
        <v>57</v>
      </c>
      <c r="I9413" t="s">
        <v>58</v>
      </c>
      <c r="J9413" s="1">
        <v>43326</v>
      </c>
      <c r="K9413" s="1">
        <v>43335</v>
      </c>
      <c r="L9413" t="s">
        <v>118</v>
      </c>
      <c r="N9413" t="s">
        <v>1992</v>
      </c>
    </row>
    <row r="9414" spans="1:14" x14ac:dyDescent="0.25">
      <c r="A9414" t="s">
        <v>1246</v>
      </c>
      <c r="B9414" t="s">
        <v>1247</v>
      </c>
      <c r="C9414" t="s">
        <v>20</v>
      </c>
      <c r="D9414" t="s">
        <v>21</v>
      </c>
      <c r="E9414">
        <v>98122</v>
      </c>
      <c r="F9414" t="s">
        <v>22</v>
      </c>
      <c r="G9414" t="s">
        <v>22</v>
      </c>
      <c r="H9414" t="s">
        <v>57</v>
      </c>
      <c r="I9414" t="s">
        <v>58</v>
      </c>
      <c r="J9414" t="s">
        <v>59</v>
      </c>
      <c r="K9414" s="1">
        <v>43332</v>
      </c>
      <c r="L9414" t="s">
        <v>60</v>
      </c>
      <c r="M9414" t="str">
        <f>HYPERLINK("https://www.regulations.gov/docket?D=FDA-2018-H-3205")</f>
        <v>https://www.regulations.gov/docket?D=FDA-2018-H-3205</v>
      </c>
      <c r="N9414" t="s">
        <v>59</v>
      </c>
    </row>
    <row r="9415" spans="1:14" x14ac:dyDescent="0.25">
      <c r="A9415" t="s">
        <v>556</v>
      </c>
      <c r="B9415" t="s">
        <v>4369</v>
      </c>
      <c r="C9415" t="s">
        <v>1691</v>
      </c>
      <c r="D9415" t="s">
        <v>21</v>
      </c>
      <c r="E9415">
        <v>98368</v>
      </c>
      <c r="F9415" t="s">
        <v>22</v>
      </c>
      <c r="G9415" t="s">
        <v>22</v>
      </c>
      <c r="H9415" t="s">
        <v>116</v>
      </c>
      <c r="I9415" t="s">
        <v>3817</v>
      </c>
      <c r="J9415" t="s">
        <v>59</v>
      </c>
      <c r="K9415" s="1">
        <v>43332</v>
      </c>
      <c r="L9415" t="s">
        <v>60</v>
      </c>
      <c r="M9415" t="str">
        <f>HYPERLINK("https://www.regulations.gov/docket?D=FDA-2018-H-3209")</f>
        <v>https://www.regulations.gov/docket?D=FDA-2018-H-3209</v>
      </c>
      <c r="N9415" t="s">
        <v>59</v>
      </c>
    </row>
    <row r="9416" spans="1:14" x14ac:dyDescent="0.25">
      <c r="A9416" t="s">
        <v>874</v>
      </c>
      <c r="B9416" t="s">
        <v>875</v>
      </c>
      <c r="C9416" t="s">
        <v>20</v>
      </c>
      <c r="D9416" t="s">
        <v>21</v>
      </c>
      <c r="E9416">
        <v>98103</v>
      </c>
      <c r="F9416" t="s">
        <v>22</v>
      </c>
      <c r="G9416" t="s">
        <v>22</v>
      </c>
      <c r="H9416" t="s">
        <v>57</v>
      </c>
      <c r="I9416" t="s">
        <v>58</v>
      </c>
      <c r="J9416" t="s">
        <v>59</v>
      </c>
      <c r="K9416" s="1">
        <v>43329</v>
      </c>
      <c r="L9416" t="s">
        <v>60</v>
      </c>
      <c r="M9416" t="str">
        <f>HYPERLINK("https://www.regulations.gov/docket?D=FDA-2018-H-3177")</f>
        <v>https://www.regulations.gov/docket?D=FDA-2018-H-3177</v>
      </c>
      <c r="N9416" t="s">
        <v>59</v>
      </c>
    </row>
    <row r="9417" spans="1:14" x14ac:dyDescent="0.25">
      <c r="A9417" t="s">
        <v>2485</v>
      </c>
      <c r="B9417" t="s">
        <v>2486</v>
      </c>
      <c r="C9417" t="s">
        <v>460</v>
      </c>
      <c r="D9417" t="s">
        <v>21</v>
      </c>
      <c r="E9417">
        <v>98296</v>
      </c>
      <c r="F9417" t="s">
        <v>22</v>
      </c>
      <c r="G9417" t="s">
        <v>22</v>
      </c>
      <c r="H9417" t="s">
        <v>57</v>
      </c>
      <c r="I9417" t="s">
        <v>203</v>
      </c>
      <c r="J9417" t="s">
        <v>59</v>
      </c>
      <c r="K9417" s="1">
        <v>43329</v>
      </c>
      <c r="L9417" t="s">
        <v>60</v>
      </c>
      <c r="M9417" t="str">
        <f>HYPERLINK("https://www.regulations.gov/docket?D=FDA-2018-H-3196")</f>
        <v>https://www.regulations.gov/docket?D=FDA-2018-H-3196</v>
      </c>
      <c r="N9417" t="s">
        <v>59</v>
      </c>
    </row>
    <row r="9418" spans="1:14" x14ac:dyDescent="0.25">
      <c r="A9418" t="s">
        <v>9217</v>
      </c>
      <c r="B9418" t="s">
        <v>9218</v>
      </c>
      <c r="C9418" t="s">
        <v>443</v>
      </c>
      <c r="D9418" t="s">
        <v>21</v>
      </c>
      <c r="E9418">
        <v>98059</v>
      </c>
      <c r="F9418" t="s">
        <v>22</v>
      </c>
      <c r="G9418" t="s">
        <v>22</v>
      </c>
      <c r="H9418" t="s">
        <v>57</v>
      </c>
      <c r="I9418" t="s">
        <v>620</v>
      </c>
      <c r="J9418" s="1">
        <v>43321</v>
      </c>
      <c r="K9418" s="1">
        <v>43328</v>
      </c>
      <c r="L9418" t="s">
        <v>118</v>
      </c>
      <c r="N9418" t="s">
        <v>1992</v>
      </c>
    </row>
    <row r="9419" spans="1:14" x14ac:dyDescent="0.25">
      <c r="A9419" t="s">
        <v>2644</v>
      </c>
      <c r="B9419" t="s">
        <v>2645</v>
      </c>
      <c r="C9419" t="s">
        <v>443</v>
      </c>
      <c r="D9419" t="s">
        <v>21</v>
      </c>
      <c r="E9419">
        <v>98059</v>
      </c>
      <c r="F9419" t="s">
        <v>22</v>
      </c>
      <c r="G9419" t="s">
        <v>22</v>
      </c>
      <c r="H9419" t="s">
        <v>57</v>
      </c>
      <c r="I9419" t="s">
        <v>58</v>
      </c>
      <c r="J9419" s="1">
        <v>43321</v>
      </c>
      <c r="K9419" s="1">
        <v>43328</v>
      </c>
      <c r="L9419" t="s">
        <v>118</v>
      </c>
      <c r="N9419" t="s">
        <v>1849</v>
      </c>
    </row>
    <row r="9420" spans="1:14" x14ac:dyDescent="0.25">
      <c r="A9420" t="s">
        <v>42</v>
      </c>
      <c r="B9420" t="s">
        <v>43</v>
      </c>
      <c r="C9420" t="s">
        <v>34</v>
      </c>
      <c r="D9420" t="s">
        <v>21</v>
      </c>
      <c r="E9420">
        <v>98662</v>
      </c>
      <c r="F9420" t="s">
        <v>22</v>
      </c>
      <c r="G9420" t="s">
        <v>22</v>
      </c>
      <c r="H9420" t="s">
        <v>57</v>
      </c>
      <c r="I9420" t="s">
        <v>620</v>
      </c>
      <c r="J9420" s="1">
        <v>43304</v>
      </c>
      <c r="K9420" s="1">
        <v>43328</v>
      </c>
      <c r="L9420" t="s">
        <v>118</v>
      </c>
      <c r="N9420" t="s">
        <v>1992</v>
      </c>
    </row>
    <row r="9421" spans="1:14" x14ac:dyDescent="0.25">
      <c r="A9421" t="s">
        <v>312</v>
      </c>
      <c r="B9421" t="s">
        <v>2526</v>
      </c>
      <c r="C9421" t="s">
        <v>422</v>
      </c>
      <c r="D9421" t="s">
        <v>21</v>
      </c>
      <c r="E9421">
        <v>98275</v>
      </c>
      <c r="F9421" t="s">
        <v>22</v>
      </c>
      <c r="G9421" t="s">
        <v>22</v>
      </c>
      <c r="H9421" t="s">
        <v>57</v>
      </c>
      <c r="I9421" t="s">
        <v>203</v>
      </c>
      <c r="J9421" s="1">
        <v>43319</v>
      </c>
      <c r="K9421" s="1">
        <v>43328</v>
      </c>
      <c r="L9421" t="s">
        <v>118</v>
      </c>
      <c r="N9421" t="s">
        <v>1849</v>
      </c>
    </row>
    <row r="9422" spans="1:14" x14ac:dyDescent="0.25">
      <c r="A9422" t="s">
        <v>3335</v>
      </c>
      <c r="B9422" t="s">
        <v>9229</v>
      </c>
      <c r="C9422" t="s">
        <v>660</v>
      </c>
      <c r="D9422" t="s">
        <v>21</v>
      </c>
      <c r="E9422">
        <v>98383</v>
      </c>
      <c r="F9422" t="s">
        <v>22</v>
      </c>
      <c r="G9422" t="s">
        <v>22</v>
      </c>
      <c r="H9422" t="s">
        <v>104</v>
      </c>
      <c r="I9422" t="s">
        <v>105</v>
      </c>
      <c r="J9422" s="1">
        <v>43270</v>
      </c>
      <c r="K9422" s="1">
        <v>43328</v>
      </c>
      <c r="L9422" t="s">
        <v>118</v>
      </c>
      <c r="N9422" t="s">
        <v>1858</v>
      </c>
    </row>
    <row r="9423" spans="1:14" x14ac:dyDescent="0.25">
      <c r="A9423" t="s">
        <v>3492</v>
      </c>
      <c r="B9423" t="s">
        <v>3493</v>
      </c>
      <c r="C9423" t="s">
        <v>3494</v>
      </c>
      <c r="D9423" t="s">
        <v>21</v>
      </c>
      <c r="E9423">
        <v>99347</v>
      </c>
      <c r="F9423" t="s">
        <v>22</v>
      </c>
      <c r="G9423" t="s">
        <v>22</v>
      </c>
      <c r="H9423" t="s">
        <v>104</v>
      </c>
      <c r="I9423" t="s">
        <v>105</v>
      </c>
      <c r="J9423" s="1">
        <v>43270</v>
      </c>
      <c r="K9423" s="1">
        <v>43328</v>
      </c>
      <c r="L9423" t="s">
        <v>118</v>
      </c>
      <c r="N9423" t="s">
        <v>1858</v>
      </c>
    </row>
    <row r="9424" spans="1:14" x14ac:dyDescent="0.25">
      <c r="A9424" t="s">
        <v>3639</v>
      </c>
      <c r="B9424" t="s">
        <v>3643</v>
      </c>
      <c r="C9424" t="s">
        <v>209</v>
      </c>
      <c r="D9424" t="s">
        <v>21</v>
      </c>
      <c r="E9424">
        <v>98032</v>
      </c>
      <c r="F9424" t="s">
        <v>22</v>
      </c>
      <c r="G9424" t="s">
        <v>22</v>
      </c>
      <c r="H9424" t="s">
        <v>57</v>
      </c>
      <c r="I9424" t="s">
        <v>58</v>
      </c>
      <c r="J9424" s="1">
        <v>43319</v>
      </c>
      <c r="K9424" s="1">
        <v>43328</v>
      </c>
      <c r="L9424" t="s">
        <v>118</v>
      </c>
      <c r="N9424" t="s">
        <v>1849</v>
      </c>
    </row>
    <row r="9425" spans="1:14" x14ac:dyDescent="0.25">
      <c r="A9425" t="s">
        <v>356</v>
      </c>
      <c r="B9425" t="s">
        <v>9232</v>
      </c>
      <c r="C9425" t="s">
        <v>358</v>
      </c>
      <c r="D9425" t="s">
        <v>21</v>
      </c>
      <c r="E9425">
        <v>99350</v>
      </c>
      <c r="F9425" t="s">
        <v>22</v>
      </c>
      <c r="G9425" t="s">
        <v>22</v>
      </c>
      <c r="H9425" t="s">
        <v>57</v>
      </c>
      <c r="I9425" t="s">
        <v>203</v>
      </c>
      <c r="J9425" s="1">
        <v>43320</v>
      </c>
      <c r="K9425" s="1">
        <v>43328</v>
      </c>
      <c r="L9425" t="s">
        <v>118</v>
      </c>
      <c r="N9425" t="s">
        <v>1849</v>
      </c>
    </row>
    <row r="9426" spans="1:14" x14ac:dyDescent="0.25">
      <c r="A9426" t="s">
        <v>818</v>
      </c>
      <c r="B9426" t="s">
        <v>3772</v>
      </c>
      <c r="C9426" t="s">
        <v>20</v>
      </c>
      <c r="D9426" t="s">
        <v>21</v>
      </c>
      <c r="E9426">
        <v>98103</v>
      </c>
      <c r="F9426" t="s">
        <v>22</v>
      </c>
      <c r="G9426" t="s">
        <v>22</v>
      </c>
      <c r="H9426" t="s">
        <v>57</v>
      </c>
      <c r="I9426" t="s">
        <v>58</v>
      </c>
      <c r="J9426" s="1">
        <v>43318</v>
      </c>
      <c r="K9426" s="1">
        <v>43328</v>
      </c>
      <c r="L9426" t="s">
        <v>118</v>
      </c>
      <c r="N9426" t="s">
        <v>1849</v>
      </c>
    </row>
    <row r="9427" spans="1:14" x14ac:dyDescent="0.25">
      <c r="A9427" t="s">
        <v>3310</v>
      </c>
      <c r="B9427" t="s">
        <v>3311</v>
      </c>
      <c r="C9427" t="s">
        <v>81</v>
      </c>
      <c r="D9427" t="s">
        <v>21</v>
      </c>
      <c r="E9427">
        <v>99212</v>
      </c>
      <c r="F9427" t="s">
        <v>22</v>
      </c>
      <c r="G9427" t="s">
        <v>22</v>
      </c>
      <c r="H9427" t="s">
        <v>57</v>
      </c>
      <c r="I9427" t="s">
        <v>212</v>
      </c>
      <c r="J9427" s="1">
        <v>43318</v>
      </c>
      <c r="K9427" s="1">
        <v>43328</v>
      </c>
      <c r="L9427" t="s">
        <v>118</v>
      </c>
      <c r="N9427" t="s">
        <v>1992</v>
      </c>
    </row>
    <row r="9428" spans="1:14" x14ac:dyDescent="0.25">
      <c r="A9428" t="s">
        <v>3557</v>
      </c>
      <c r="B9428" t="s">
        <v>9240</v>
      </c>
      <c r="C9428" t="s">
        <v>1542</v>
      </c>
      <c r="D9428" t="s">
        <v>21</v>
      </c>
      <c r="E9428">
        <v>98363</v>
      </c>
      <c r="F9428" t="s">
        <v>22</v>
      </c>
      <c r="G9428" t="s">
        <v>22</v>
      </c>
      <c r="H9428" t="s">
        <v>116</v>
      </c>
      <c r="I9428" t="s">
        <v>3817</v>
      </c>
      <c r="J9428" s="1">
        <v>43264</v>
      </c>
      <c r="K9428" s="1">
        <v>43328</v>
      </c>
      <c r="L9428" t="s">
        <v>118</v>
      </c>
      <c r="N9428" t="s">
        <v>1849</v>
      </c>
    </row>
    <row r="9429" spans="1:14" x14ac:dyDescent="0.25">
      <c r="A9429" t="s">
        <v>4361</v>
      </c>
      <c r="B9429" t="s">
        <v>4362</v>
      </c>
      <c r="C9429" t="s">
        <v>81</v>
      </c>
      <c r="D9429" t="s">
        <v>21</v>
      </c>
      <c r="E9429">
        <v>99206</v>
      </c>
      <c r="F9429" t="s">
        <v>22</v>
      </c>
      <c r="G9429" t="s">
        <v>22</v>
      </c>
      <c r="H9429" t="s">
        <v>57</v>
      </c>
      <c r="I9429" t="s">
        <v>212</v>
      </c>
      <c r="J9429" s="1">
        <v>43318</v>
      </c>
      <c r="K9429" s="1">
        <v>43328</v>
      </c>
      <c r="L9429" t="s">
        <v>118</v>
      </c>
      <c r="N9429" t="s">
        <v>1849</v>
      </c>
    </row>
    <row r="9430" spans="1:14" x14ac:dyDescent="0.25">
      <c r="A9430" t="s">
        <v>3180</v>
      </c>
      <c r="B9430" t="s">
        <v>9242</v>
      </c>
      <c r="C9430" t="s">
        <v>3182</v>
      </c>
      <c r="D9430" t="s">
        <v>21</v>
      </c>
      <c r="E9430">
        <v>99359</v>
      </c>
      <c r="F9430" t="s">
        <v>22</v>
      </c>
      <c r="G9430" t="s">
        <v>22</v>
      </c>
      <c r="H9430" t="s">
        <v>104</v>
      </c>
      <c r="I9430" t="s">
        <v>105</v>
      </c>
      <c r="J9430" s="1">
        <v>43270</v>
      </c>
      <c r="K9430" s="1">
        <v>43328</v>
      </c>
      <c r="L9430" t="s">
        <v>118</v>
      </c>
      <c r="N9430" t="s">
        <v>1858</v>
      </c>
    </row>
    <row r="9431" spans="1:14" x14ac:dyDescent="0.25">
      <c r="A9431" t="s">
        <v>1326</v>
      </c>
      <c r="B9431" t="s">
        <v>9243</v>
      </c>
      <c r="C9431" t="s">
        <v>1328</v>
      </c>
      <c r="D9431" t="s">
        <v>21</v>
      </c>
      <c r="E9431">
        <v>99004</v>
      </c>
      <c r="F9431" t="s">
        <v>22</v>
      </c>
      <c r="G9431" t="s">
        <v>22</v>
      </c>
      <c r="H9431" t="s">
        <v>57</v>
      </c>
      <c r="I9431" t="s">
        <v>203</v>
      </c>
      <c r="J9431" s="1">
        <v>43316</v>
      </c>
      <c r="K9431" s="1">
        <v>43328</v>
      </c>
      <c r="L9431" t="s">
        <v>118</v>
      </c>
      <c r="N9431" t="s">
        <v>1849</v>
      </c>
    </row>
    <row r="9432" spans="1:14" x14ac:dyDescent="0.25">
      <c r="A9432" t="s">
        <v>1568</v>
      </c>
      <c r="B9432" t="s">
        <v>1569</v>
      </c>
      <c r="C9432" t="s">
        <v>246</v>
      </c>
      <c r="D9432" t="s">
        <v>21</v>
      </c>
      <c r="E9432">
        <v>98310</v>
      </c>
      <c r="F9432" t="s">
        <v>22</v>
      </c>
      <c r="G9432" t="s">
        <v>22</v>
      </c>
      <c r="H9432" t="s">
        <v>104</v>
      </c>
      <c r="I9432" t="s">
        <v>148</v>
      </c>
      <c r="J9432" s="1">
        <v>43270</v>
      </c>
      <c r="K9432" s="1">
        <v>43328</v>
      </c>
      <c r="L9432" t="s">
        <v>118</v>
      </c>
      <c r="N9432" t="s">
        <v>1858</v>
      </c>
    </row>
    <row r="9433" spans="1:14" x14ac:dyDescent="0.25">
      <c r="A9433" t="s">
        <v>194</v>
      </c>
      <c r="B9433" t="s">
        <v>2818</v>
      </c>
      <c r="C9433" t="s">
        <v>34</v>
      </c>
      <c r="D9433" t="s">
        <v>21</v>
      </c>
      <c r="E9433">
        <v>98662</v>
      </c>
      <c r="F9433" t="s">
        <v>22</v>
      </c>
      <c r="G9433" t="s">
        <v>22</v>
      </c>
      <c r="H9433" t="s">
        <v>57</v>
      </c>
      <c r="I9433" t="s">
        <v>203</v>
      </c>
      <c r="J9433" s="1">
        <v>43304</v>
      </c>
      <c r="K9433" s="1">
        <v>43328</v>
      </c>
      <c r="L9433" t="s">
        <v>118</v>
      </c>
      <c r="N9433" t="s">
        <v>1849</v>
      </c>
    </row>
    <row r="9434" spans="1:14" x14ac:dyDescent="0.25">
      <c r="A9434" t="s">
        <v>9246</v>
      </c>
      <c r="B9434" t="s">
        <v>2764</v>
      </c>
      <c r="C9434" t="s">
        <v>101</v>
      </c>
      <c r="D9434" t="s">
        <v>21</v>
      </c>
      <c r="E9434">
        <v>98284</v>
      </c>
      <c r="F9434" t="s">
        <v>22</v>
      </c>
      <c r="G9434" t="s">
        <v>22</v>
      </c>
      <c r="H9434" t="s">
        <v>57</v>
      </c>
      <c r="I9434" t="s">
        <v>203</v>
      </c>
      <c r="J9434" s="1">
        <v>43316</v>
      </c>
      <c r="K9434" s="1">
        <v>43328</v>
      </c>
      <c r="L9434" t="s">
        <v>118</v>
      </c>
      <c r="N9434" t="s">
        <v>1849</v>
      </c>
    </row>
    <row r="9435" spans="1:14" x14ac:dyDescent="0.25">
      <c r="A9435" t="s">
        <v>4014</v>
      </c>
      <c r="B9435" t="s">
        <v>4015</v>
      </c>
      <c r="C9435" t="s">
        <v>358</v>
      </c>
      <c r="D9435" t="s">
        <v>21</v>
      </c>
      <c r="E9435">
        <v>99350</v>
      </c>
      <c r="F9435" t="s">
        <v>22</v>
      </c>
      <c r="G9435" t="s">
        <v>22</v>
      </c>
      <c r="H9435" t="s">
        <v>57</v>
      </c>
      <c r="I9435" t="s">
        <v>212</v>
      </c>
      <c r="J9435" s="1">
        <v>43320</v>
      </c>
      <c r="K9435" s="1">
        <v>43328</v>
      </c>
      <c r="L9435" t="s">
        <v>118</v>
      </c>
      <c r="N9435" t="s">
        <v>1849</v>
      </c>
    </row>
    <row r="9436" spans="1:14" x14ac:dyDescent="0.25">
      <c r="A9436" t="s">
        <v>9247</v>
      </c>
      <c r="B9436" t="s">
        <v>9248</v>
      </c>
      <c r="C9436" t="s">
        <v>2267</v>
      </c>
      <c r="D9436" t="s">
        <v>21</v>
      </c>
      <c r="E9436">
        <v>98631</v>
      </c>
      <c r="F9436" t="s">
        <v>22</v>
      </c>
      <c r="G9436" t="s">
        <v>22</v>
      </c>
      <c r="H9436" t="s">
        <v>57</v>
      </c>
      <c r="I9436" t="s">
        <v>58</v>
      </c>
      <c r="J9436" s="1">
        <v>43318</v>
      </c>
      <c r="K9436" s="1">
        <v>43328</v>
      </c>
      <c r="L9436" t="s">
        <v>118</v>
      </c>
      <c r="N9436" t="s">
        <v>1849</v>
      </c>
    </row>
    <row r="9437" spans="1:14" x14ac:dyDescent="0.25">
      <c r="A9437" t="s">
        <v>9249</v>
      </c>
      <c r="B9437" t="s">
        <v>5151</v>
      </c>
      <c r="C9437" t="s">
        <v>209</v>
      </c>
      <c r="D9437" t="s">
        <v>21</v>
      </c>
      <c r="E9437">
        <v>98032</v>
      </c>
      <c r="F9437" t="s">
        <v>22</v>
      </c>
      <c r="G9437" t="s">
        <v>22</v>
      </c>
      <c r="H9437" t="s">
        <v>116</v>
      </c>
      <c r="I9437" t="s">
        <v>3817</v>
      </c>
      <c r="J9437" s="1">
        <v>43257</v>
      </c>
      <c r="K9437" s="1">
        <v>43328</v>
      </c>
      <c r="L9437" t="s">
        <v>118</v>
      </c>
      <c r="N9437" t="s">
        <v>1849</v>
      </c>
    </row>
    <row r="9438" spans="1:14" x14ac:dyDescent="0.25">
      <c r="A9438" t="s">
        <v>3888</v>
      </c>
      <c r="B9438" t="s">
        <v>9252</v>
      </c>
      <c r="C9438" t="s">
        <v>3890</v>
      </c>
      <c r="D9438" t="s">
        <v>21</v>
      </c>
      <c r="E9438">
        <v>98940</v>
      </c>
      <c r="F9438" t="s">
        <v>22</v>
      </c>
      <c r="G9438" t="s">
        <v>22</v>
      </c>
      <c r="H9438" t="s">
        <v>104</v>
      </c>
      <c r="I9438" t="s">
        <v>105</v>
      </c>
      <c r="J9438" s="1">
        <v>43269</v>
      </c>
      <c r="K9438" s="1">
        <v>43328</v>
      </c>
      <c r="L9438" t="s">
        <v>118</v>
      </c>
      <c r="N9438" t="s">
        <v>1858</v>
      </c>
    </row>
    <row r="9439" spans="1:14" x14ac:dyDescent="0.25">
      <c r="A9439" t="s">
        <v>3695</v>
      </c>
      <c r="B9439" t="s">
        <v>3696</v>
      </c>
      <c r="C9439" t="s">
        <v>37</v>
      </c>
      <c r="D9439" t="s">
        <v>21</v>
      </c>
      <c r="E9439">
        <v>99337</v>
      </c>
      <c r="F9439" t="s">
        <v>22</v>
      </c>
      <c r="G9439" t="s">
        <v>22</v>
      </c>
      <c r="H9439" t="s">
        <v>57</v>
      </c>
      <c r="I9439" t="s">
        <v>203</v>
      </c>
      <c r="J9439" s="1">
        <v>43318</v>
      </c>
      <c r="K9439" s="1">
        <v>43328</v>
      </c>
      <c r="L9439" t="s">
        <v>118</v>
      </c>
      <c r="N9439" t="s">
        <v>1992</v>
      </c>
    </row>
    <row r="9440" spans="1:14" x14ac:dyDescent="0.25">
      <c r="A9440" t="s">
        <v>2518</v>
      </c>
      <c r="B9440" t="s">
        <v>2519</v>
      </c>
      <c r="C9440" t="s">
        <v>20</v>
      </c>
      <c r="D9440" t="s">
        <v>21</v>
      </c>
      <c r="E9440">
        <v>98106</v>
      </c>
      <c r="F9440" t="s">
        <v>22</v>
      </c>
      <c r="G9440" t="s">
        <v>22</v>
      </c>
      <c r="H9440" t="s">
        <v>57</v>
      </c>
      <c r="I9440" t="s">
        <v>58</v>
      </c>
      <c r="J9440" s="1">
        <v>43319</v>
      </c>
      <c r="K9440" s="1">
        <v>43328</v>
      </c>
      <c r="L9440" t="s">
        <v>118</v>
      </c>
      <c r="N9440" t="s">
        <v>1849</v>
      </c>
    </row>
    <row r="9441" spans="1:14" x14ac:dyDescent="0.25">
      <c r="A9441" t="s">
        <v>1052</v>
      </c>
      <c r="B9441" t="s">
        <v>9258</v>
      </c>
      <c r="C9441" t="s">
        <v>236</v>
      </c>
      <c r="D9441" t="s">
        <v>21</v>
      </c>
      <c r="E9441">
        <v>98444</v>
      </c>
      <c r="F9441" t="s">
        <v>22</v>
      </c>
      <c r="G9441" t="s">
        <v>22</v>
      </c>
      <c r="H9441" t="s">
        <v>57</v>
      </c>
      <c r="I9441" t="s">
        <v>203</v>
      </c>
      <c r="J9441" s="1">
        <v>43312</v>
      </c>
      <c r="K9441" s="1">
        <v>43328</v>
      </c>
      <c r="L9441" t="s">
        <v>118</v>
      </c>
      <c r="N9441" t="s">
        <v>1992</v>
      </c>
    </row>
    <row r="9442" spans="1:14" x14ac:dyDescent="0.25">
      <c r="A9442" t="s">
        <v>1425</v>
      </c>
      <c r="B9442" t="s">
        <v>3326</v>
      </c>
      <c r="C9442" t="s">
        <v>261</v>
      </c>
      <c r="D9442" t="s">
        <v>21</v>
      </c>
      <c r="E9442">
        <v>99223</v>
      </c>
      <c r="F9442" t="s">
        <v>22</v>
      </c>
      <c r="G9442" t="s">
        <v>22</v>
      </c>
      <c r="H9442" t="s">
        <v>57</v>
      </c>
      <c r="I9442" t="s">
        <v>212</v>
      </c>
      <c r="J9442" s="1">
        <v>43265</v>
      </c>
      <c r="K9442" s="1">
        <v>43328</v>
      </c>
      <c r="L9442" t="s">
        <v>118</v>
      </c>
      <c r="N9442" t="s">
        <v>1849</v>
      </c>
    </row>
    <row r="9443" spans="1:14" x14ac:dyDescent="0.25">
      <c r="A9443" t="s">
        <v>685</v>
      </c>
      <c r="B9443" t="s">
        <v>2674</v>
      </c>
      <c r="C9443" t="s">
        <v>443</v>
      </c>
      <c r="D9443" t="s">
        <v>21</v>
      </c>
      <c r="E9443">
        <v>98055</v>
      </c>
      <c r="F9443" t="s">
        <v>22</v>
      </c>
      <c r="G9443" t="s">
        <v>22</v>
      </c>
      <c r="H9443" t="s">
        <v>104</v>
      </c>
      <c r="I9443" t="s">
        <v>148</v>
      </c>
      <c r="J9443" t="s">
        <v>59</v>
      </c>
      <c r="K9443" s="1">
        <v>43327</v>
      </c>
      <c r="L9443" t="s">
        <v>60</v>
      </c>
      <c r="M9443" t="str">
        <f>HYPERLINK("https://www.regulations.gov/docket?D=FDA-2018-H-3151")</f>
        <v>https://www.regulations.gov/docket?D=FDA-2018-H-3151</v>
      </c>
      <c r="N9443" t="s">
        <v>59</v>
      </c>
    </row>
    <row r="9444" spans="1:14" x14ac:dyDescent="0.25">
      <c r="A9444" t="s">
        <v>1242</v>
      </c>
      <c r="B9444" t="s">
        <v>1243</v>
      </c>
      <c r="C9444" t="s">
        <v>20</v>
      </c>
      <c r="D9444" t="s">
        <v>21</v>
      </c>
      <c r="E9444">
        <v>98134</v>
      </c>
      <c r="F9444" t="s">
        <v>22</v>
      </c>
      <c r="G9444" t="s">
        <v>22</v>
      </c>
      <c r="H9444" t="s">
        <v>116</v>
      </c>
      <c r="I9444" t="s">
        <v>117</v>
      </c>
      <c r="J9444" t="s">
        <v>59</v>
      </c>
      <c r="K9444" s="1">
        <v>43326</v>
      </c>
      <c r="L9444" t="s">
        <v>60</v>
      </c>
      <c r="M9444" t="str">
        <f>HYPERLINK("https://www.regulations.gov/docket?D=FDA-2018-H-3148")</f>
        <v>https://www.regulations.gov/docket?D=FDA-2018-H-3148</v>
      </c>
      <c r="N9444" t="s">
        <v>59</v>
      </c>
    </row>
    <row r="9445" spans="1:14" x14ac:dyDescent="0.25">
      <c r="A9445" t="s">
        <v>4256</v>
      </c>
      <c r="B9445" t="s">
        <v>4257</v>
      </c>
      <c r="C9445" t="s">
        <v>236</v>
      </c>
      <c r="D9445" t="s">
        <v>21</v>
      </c>
      <c r="E9445">
        <v>98406</v>
      </c>
      <c r="F9445" t="s">
        <v>22</v>
      </c>
      <c r="G9445" t="s">
        <v>22</v>
      </c>
      <c r="H9445" t="s">
        <v>57</v>
      </c>
      <c r="I9445" t="s">
        <v>203</v>
      </c>
      <c r="J9445" s="1">
        <v>43312</v>
      </c>
      <c r="K9445" s="1">
        <v>43321</v>
      </c>
      <c r="L9445" t="s">
        <v>118</v>
      </c>
      <c r="N9445" t="s">
        <v>1849</v>
      </c>
    </row>
    <row r="9446" spans="1:14" x14ac:dyDescent="0.25">
      <c r="A9446" t="s">
        <v>3157</v>
      </c>
      <c r="B9446" t="s">
        <v>3158</v>
      </c>
      <c r="C9446" t="s">
        <v>34</v>
      </c>
      <c r="D9446" t="s">
        <v>21</v>
      </c>
      <c r="E9446">
        <v>98665</v>
      </c>
      <c r="F9446" t="s">
        <v>22</v>
      </c>
      <c r="G9446" t="s">
        <v>22</v>
      </c>
      <c r="H9446" t="s">
        <v>104</v>
      </c>
      <c r="I9446" t="s">
        <v>148</v>
      </c>
      <c r="J9446" s="1">
        <v>43262</v>
      </c>
      <c r="K9446" s="1">
        <v>43321</v>
      </c>
      <c r="L9446" t="s">
        <v>118</v>
      </c>
      <c r="N9446" t="s">
        <v>1858</v>
      </c>
    </row>
    <row r="9447" spans="1:14" x14ac:dyDescent="0.25">
      <c r="A9447" t="s">
        <v>3305</v>
      </c>
      <c r="B9447" t="s">
        <v>3306</v>
      </c>
      <c r="C9447" t="s">
        <v>221</v>
      </c>
      <c r="D9447" t="s">
        <v>21</v>
      </c>
      <c r="E9447">
        <v>98607</v>
      </c>
      <c r="F9447" t="s">
        <v>22</v>
      </c>
      <c r="G9447" t="s">
        <v>22</v>
      </c>
      <c r="H9447" t="s">
        <v>116</v>
      </c>
      <c r="I9447" t="s">
        <v>117</v>
      </c>
      <c r="J9447" s="1">
        <v>43262</v>
      </c>
      <c r="K9447" s="1">
        <v>43321</v>
      </c>
      <c r="L9447" t="s">
        <v>118</v>
      </c>
      <c r="N9447" t="s">
        <v>1849</v>
      </c>
    </row>
    <row r="9448" spans="1:14" x14ac:dyDescent="0.25">
      <c r="A9448" t="s">
        <v>352</v>
      </c>
      <c r="B9448" t="s">
        <v>3523</v>
      </c>
      <c r="C9448" t="s">
        <v>236</v>
      </c>
      <c r="D9448" t="s">
        <v>21</v>
      </c>
      <c r="E9448">
        <v>98409</v>
      </c>
      <c r="F9448" t="s">
        <v>22</v>
      </c>
      <c r="G9448" t="s">
        <v>22</v>
      </c>
      <c r="H9448" t="s">
        <v>57</v>
      </c>
      <c r="I9448" t="s">
        <v>620</v>
      </c>
      <c r="J9448" s="1">
        <v>43312</v>
      </c>
      <c r="K9448" s="1">
        <v>43321</v>
      </c>
      <c r="L9448" t="s">
        <v>118</v>
      </c>
      <c r="N9448" t="s">
        <v>1992</v>
      </c>
    </row>
    <row r="9449" spans="1:14" x14ac:dyDescent="0.25">
      <c r="A9449" t="s">
        <v>3555</v>
      </c>
      <c r="B9449" t="s">
        <v>9515</v>
      </c>
      <c r="C9449" t="s">
        <v>1542</v>
      </c>
      <c r="D9449" t="s">
        <v>21</v>
      </c>
      <c r="E9449">
        <v>98362</v>
      </c>
      <c r="F9449" t="s">
        <v>22</v>
      </c>
      <c r="G9449" t="s">
        <v>22</v>
      </c>
      <c r="H9449" t="s">
        <v>116</v>
      </c>
      <c r="I9449" t="s">
        <v>117</v>
      </c>
      <c r="J9449" s="1">
        <v>43264</v>
      </c>
      <c r="K9449" s="1">
        <v>43321</v>
      </c>
      <c r="L9449" t="s">
        <v>118</v>
      </c>
      <c r="N9449" t="s">
        <v>1992</v>
      </c>
    </row>
    <row r="9450" spans="1:14" x14ac:dyDescent="0.25">
      <c r="A9450" t="s">
        <v>733</v>
      </c>
      <c r="B9450" t="s">
        <v>1274</v>
      </c>
      <c r="C9450" t="s">
        <v>108</v>
      </c>
      <c r="D9450" t="s">
        <v>21</v>
      </c>
      <c r="E9450">
        <v>98208</v>
      </c>
      <c r="F9450" t="s">
        <v>22</v>
      </c>
      <c r="G9450" t="s">
        <v>22</v>
      </c>
      <c r="H9450" t="s">
        <v>116</v>
      </c>
      <c r="I9450" t="s">
        <v>117</v>
      </c>
      <c r="J9450" s="1">
        <v>43256</v>
      </c>
      <c r="K9450" s="1">
        <v>43321</v>
      </c>
      <c r="L9450" t="s">
        <v>118</v>
      </c>
      <c r="N9450" t="s">
        <v>1849</v>
      </c>
    </row>
    <row r="9451" spans="1:14" x14ac:dyDescent="0.25">
      <c r="A9451" t="s">
        <v>918</v>
      </c>
      <c r="B9451" t="s">
        <v>4429</v>
      </c>
      <c r="C9451" t="s">
        <v>20</v>
      </c>
      <c r="D9451" t="s">
        <v>21</v>
      </c>
      <c r="E9451">
        <v>98105</v>
      </c>
      <c r="F9451" t="s">
        <v>22</v>
      </c>
      <c r="G9451" t="s">
        <v>22</v>
      </c>
      <c r="H9451" t="s">
        <v>57</v>
      </c>
      <c r="I9451" t="s">
        <v>212</v>
      </c>
      <c r="J9451" t="s">
        <v>59</v>
      </c>
      <c r="K9451" s="1">
        <v>43321</v>
      </c>
      <c r="L9451" t="s">
        <v>60</v>
      </c>
      <c r="M9451" t="str">
        <f>HYPERLINK("https://www.regulations.gov/docket?D=FDA-2018-H-3106")</f>
        <v>https://www.regulations.gov/docket?D=FDA-2018-H-3106</v>
      </c>
      <c r="N9451" t="s">
        <v>59</v>
      </c>
    </row>
    <row r="9452" spans="1:14" x14ac:dyDescent="0.25">
      <c r="A9452" t="s">
        <v>3801</v>
      </c>
      <c r="B9452" t="s">
        <v>3802</v>
      </c>
      <c r="C9452" t="s">
        <v>236</v>
      </c>
      <c r="D9452" t="s">
        <v>21</v>
      </c>
      <c r="E9452">
        <v>98406</v>
      </c>
      <c r="F9452" t="s">
        <v>22</v>
      </c>
      <c r="G9452" t="s">
        <v>22</v>
      </c>
      <c r="H9452" t="s">
        <v>57</v>
      </c>
      <c r="I9452" t="s">
        <v>203</v>
      </c>
      <c r="J9452" s="1">
        <v>43312</v>
      </c>
      <c r="K9452" s="1">
        <v>43321</v>
      </c>
      <c r="L9452" t="s">
        <v>118</v>
      </c>
      <c r="N9452" t="s">
        <v>1992</v>
      </c>
    </row>
    <row r="9453" spans="1:14" x14ac:dyDescent="0.25">
      <c r="A9453" t="s">
        <v>316</v>
      </c>
      <c r="B9453" t="s">
        <v>9525</v>
      </c>
      <c r="C9453" t="s">
        <v>555</v>
      </c>
      <c r="D9453" t="s">
        <v>21</v>
      </c>
      <c r="E9453">
        <v>98053</v>
      </c>
      <c r="F9453" t="s">
        <v>22</v>
      </c>
      <c r="G9453" t="s">
        <v>22</v>
      </c>
      <c r="H9453" t="s">
        <v>57</v>
      </c>
      <c r="I9453" t="s">
        <v>203</v>
      </c>
      <c r="J9453" s="1">
        <v>43312</v>
      </c>
      <c r="K9453" s="1">
        <v>43321</v>
      </c>
      <c r="L9453" t="s">
        <v>118</v>
      </c>
      <c r="N9453" t="s">
        <v>1992</v>
      </c>
    </row>
    <row r="9454" spans="1:14" x14ac:dyDescent="0.25">
      <c r="A9454" t="s">
        <v>2814</v>
      </c>
      <c r="B9454" t="s">
        <v>2815</v>
      </c>
      <c r="C9454" t="s">
        <v>34</v>
      </c>
      <c r="D9454" t="s">
        <v>21</v>
      </c>
      <c r="E9454">
        <v>98665</v>
      </c>
      <c r="F9454" t="s">
        <v>22</v>
      </c>
      <c r="G9454" t="s">
        <v>22</v>
      </c>
      <c r="H9454" t="s">
        <v>57</v>
      </c>
      <c r="I9454" t="s">
        <v>212</v>
      </c>
      <c r="J9454" s="1">
        <v>43262</v>
      </c>
      <c r="K9454" s="1">
        <v>43321</v>
      </c>
      <c r="L9454" t="s">
        <v>118</v>
      </c>
      <c r="N9454" t="s">
        <v>1849</v>
      </c>
    </row>
    <row r="9455" spans="1:14" x14ac:dyDescent="0.25">
      <c r="A9455" t="s">
        <v>194</v>
      </c>
      <c r="B9455" t="s">
        <v>892</v>
      </c>
      <c r="C9455" t="s">
        <v>92</v>
      </c>
      <c r="D9455" t="s">
        <v>21</v>
      </c>
      <c r="E9455">
        <v>98273</v>
      </c>
      <c r="F9455" t="s">
        <v>22</v>
      </c>
      <c r="G9455" t="s">
        <v>22</v>
      </c>
      <c r="H9455" t="s">
        <v>57</v>
      </c>
      <c r="I9455" t="s">
        <v>58</v>
      </c>
      <c r="J9455" s="1">
        <v>43308</v>
      </c>
      <c r="K9455" s="1">
        <v>43321</v>
      </c>
      <c r="L9455" t="s">
        <v>118</v>
      </c>
      <c r="N9455" t="s">
        <v>1992</v>
      </c>
    </row>
    <row r="9456" spans="1:14" x14ac:dyDescent="0.25">
      <c r="A9456" t="s">
        <v>2824</v>
      </c>
      <c r="B9456" t="s">
        <v>2825</v>
      </c>
      <c r="C9456" t="s">
        <v>34</v>
      </c>
      <c r="D9456" t="s">
        <v>21</v>
      </c>
      <c r="E9456">
        <v>98660</v>
      </c>
      <c r="F9456" t="s">
        <v>22</v>
      </c>
      <c r="G9456" t="s">
        <v>22</v>
      </c>
      <c r="H9456" t="s">
        <v>116</v>
      </c>
      <c r="I9456" t="s">
        <v>212</v>
      </c>
      <c r="J9456" s="1">
        <v>43262</v>
      </c>
      <c r="K9456" s="1">
        <v>43321</v>
      </c>
      <c r="L9456" t="s">
        <v>118</v>
      </c>
      <c r="N9456" t="s">
        <v>1992</v>
      </c>
    </row>
    <row r="9457" spans="1:14" x14ac:dyDescent="0.25">
      <c r="A9457" t="s">
        <v>291</v>
      </c>
      <c r="B9457" t="s">
        <v>4039</v>
      </c>
      <c r="C9457" t="s">
        <v>92</v>
      </c>
      <c r="D9457" t="s">
        <v>21</v>
      </c>
      <c r="E9457">
        <v>98273</v>
      </c>
      <c r="F9457" t="s">
        <v>22</v>
      </c>
      <c r="G9457" t="s">
        <v>22</v>
      </c>
      <c r="H9457" t="s">
        <v>57</v>
      </c>
      <c r="I9457" t="s">
        <v>58</v>
      </c>
      <c r="J9457" s="1">
        <v>43308</v>
      </c>
      <c r="K9457" s="1">
        <v>43321</v>
      </c>
      <c r="L9457" t="s">
        <v>118</v>
      </c>
      <c r="N9457" t="s">
        <v>1992</v>
      </c>
    </row>
    <row r="9458" spans="1:14" x14ac:dyDescent="0.25">
      <c r="A9458" t="s">
        <v>356</v>
      </c>
      <c r="B9458" t="s">
        <v>2156</v>
      </c>
      <c r="C9458" t="s">
        <v>2157</v>
      </c>
      <c r="D9458" t="s">
        <v>21</v>
      </c>
      <c r="E9458">
        <v>98325</v>
      </c>
      <c r="F9458" t="s">
        <v>22</v>
      </c>
      <c r="G9458" t="s">
        <v>22</v>
      </c>
      <c r="H9458" t="s">
        <v>57</v>
      </c>
      <c r="I9458" t="s">
        <v>203</v>
      </c>
      <c r="J9458" t="s">
        <v>59</v>
      </c>
      <c r="K9458" s="1">
        <v>43319</v>
      </c>
      <c r="L9458" t="s">
        <v>60</v>
      </c>
      <c r="M9458" t="str">
        <f>HYPERLINK("https://www.regulations.gov/docket?D=FDA-2018-H-3064")</f>
        <v>https://www.regulations.gov/docket?D=FDA-2018-H-3064</v>
      </c>
      <c r="N9458" t="s">
        <v>59</v>
      </c>
    </row>
    <row r="9459" spans="1:14" x14ac:dyDescent="0.25">
      <c r="A9459" t="s">
        <v>3469</v>
      </c>
      <c r="B9459" t="s">
        <v>3470</v>
      </c>
      <c r="C9459" t="s">
        <v>20</v>
      </c>
      <c r="D9459" t="s">
        <v>21</v>
      </c>
      <c r="E9459">
        <v>98102</v>
      </c>
      <c r="F9459" t="s">
        <v>22</v>
      </c>
      <c r="G9459" t="s">
        <v>22</v>
      </c>
      <c r="H9459" t="s">
        <v>116</v>
      </c>
      <c r="I9459" t="s">
        <v>117</v>
      </c>
      <c r="J9459" t="s">
        <v>59</v>
      </c>
      <c r="K9459" s="1">
        <v>43318</v>
      </c>
      <c r="L9459" t="s">
        <v>60</v>
      </c>
      <c r="M9459" t="str">
        <f>HYPERLINK("https://www.regulations.gov/docket?D=FDA-2018-H-3032")</f>
        <v>https://www.regulations.gov/docket?D=FDA-2018-H-3032</v>
      </c>
      <c r="N9459" t="s">
        <v>59</v>
      </c>
    </row>
    <row r="9460" spans="1:14" x14ac:dyDescent="0.25">
      <c r="A9460" t="s">
        <v>4573</v>
      </c>
      <c r="B9460" t="s">
        <v>4574</v>
      </c>
      <c r="C9460" t="s">
        <v>1555</v>
      </c>
      <c r="D9460" t="s">
        <v>21</v>
      </c>
      <c r="E9460">
        <v>98550</v>
      </c>
      <c r="F9460" t="s">
        <v>22</v>
      </c>
      <c r="G9460" t="s">
        <v>22</v>
      </c>
      <c r="H9460" t="s">
        <v>57</v>
      </c>
      <c r="I9460" t="s">
        <v>203</v>
      </c>
      <c r="J9460" s="1">
        <v>43277</v>
      </c>
      <c r="K9460" s="1">
        <v>43314</v>
      </c>
      <c r="L9460" t="s">
        <v>118</v>
      </c>
      <c r="N9460" t="s">
        <v>1849</v>
      </c>
    </row>
    <row r="9461" spans="1:14" x14ac:dyDescent="0.25">
      <c r="A9461" t="s">
        <v>3621</v>
      </c>
      <c r="B9461" t="s">
        <v>9717</v>
      </c>
      <c r="C9461" t="s">
        <v>492</v>
      </c>
      <c r="D9461" t="s">
        <v>21</v>
      </c>
      <c r="E9461">
        <v>98516</v>
      </c>
      <c r="F9461" t="s">
        <v>22</v>
      </c>
      <c r="G9461" t="s">
        <v>22</v>
      </c>
      <c r="H9461" t="s">
        <v>57</v>
      </c>
      <c r="I9461" t="s">
        <v>203</v>
      </c>
      <c r="J9461" s="1">
        <v>43306</v>
      </c>
      <c r="K9461" s="1">
        <v>43314</v>
      </c>
      <c r="L9461" t="s">
        <v>118</v>
      </c>
      <c r="N9461" t="s">
        <v>1849</v>
      </c>
    </row>
    <row r="9462" spans="1:14" x14ac:dyDescent="0.25">
      <c r="A9462" t="s">
        <v>9718</v>
      </c>
      <c r="B9462" t="s">
        <v>9719</v>
      </c>
      <c r="C9462" t="s">
        <v>151</v>
      </c>
      <c r="D9462" t="s">
        <v>21</v>
      </c>
      <c r="E9462">
        <v>98499</v>
      </c>
      <c r="F9462" t="s">
        <v>22</v>
      </c>
      <c r="G9462" t="s">
        <v>22</v>
      </c>
      <c r="H9462" t="s">
        <v>57</v>
      </c>
      <c r="I9462" t="s">
        <v>203</v>
      </c>
      <c r="J9462" s="1">
        <v>43307</v>
      </c>
      <c r="K9462" s="1">
        <v>43314</v>
      </c>
      <c r="L9462" t="s">
        <v>118</v>
      </c>
      <c r="N9462" t="s">
        <v>1992</v>
      </c>
    </row>
    <row r="9463" spans="1:14" x14ac:dyDescent="0.25">
      <c r="A9463" t="s">
        <v>3623</v>
      </c>
      <c r="B9463" t="s">
        <v>3624</v>
      </c>
      <c r="C9463" t="s">
        <v>151</v>
      </c>
      <c r="D9463" t="s">
        <v>21</v>
      </c>
      <c r="E9463">
        <v>98499</v>
      </c>
      <c r="F9463" t="s">
        <v>22</v>
      </c>
      <c r="G9463" t="s">
        <v>22</v>
      </c>
      <c r="H9463" t="s">
        <v>57</v>
      </c>
      <c r="I9463" t="s">
        <v>620</v>
      </c>
      <c r="J9463" s="1">
        <v>43307</v>
      </c>
      <c r="K9463" s="1">
        <v>43314</v>
      </c>
      <c r="L9463" t="s">
        <v>118</v>
      </c>
      <c r="N9463" t="s">
        <v>1849</v>
      </c>
    </row>
    <row r="9464" spans="1:14" x14ac:dyDescent="0.25">
      <c r="A9464" t="s">
        <v>1314</v>
      </c>
      <c r="B9464" t="s">
        <v>1315</v>
      </c>
      <c r="C9464" t="s">
        <v>81</v>
      </c>
      <c r="D9464" t="s">
        <v>21</v>
      </c>
      <c r="E9464">
        <v>99212</v>
      </c>
      <c r="F9464" t="s">
        <v>22</v>
      </c>
      <c r="G9464" t="s">
        <v>22</v>
      </c>
      <c r="H9464" t="s">
        <v>57</v>
      </c>
      <c r="I9464" t="s">
        <v>203</v>
      </c>
      <c r="J9464" s="1">
        <v>43303</v>
      </c>
      <c r="K9464" s="1">
        <v>43314</v>
      </c>
      <c r="L9464" t="s">
        <v>118</v>
      </c>
      <c r="N9464" t="s">
        <v>1849</v>
      </c>
    </row>
    <row r="9465" spans="1:14" x14ac:dyDescent="0.25">
      <c r="A9465" t="s">
        <v>4802</v>
      </c>
      <c r="B9465" t="s">
        <v>4803</v>
      </c>
      <c r="C9465" t="s">
        <v>81</v>
      </c>
      <c r="D9465" t="s">
        <v>21</v>
      </c>
      <c r="E9465">
        <v>99212</v>
      </c>
      <c r="F9465" t="s">
        <v>22</v>
      </c>
      <c r="G9465" t="s">
        <v>22</v>
      </c>
      <c r="H9465" t="s">
        <v>57</v>
      </c>
      <c r="I9465" t="s">
        <v>203</v>
      </c>
      <c r="J9465" s="1">
        <v>43303</v>
      </c>
      <c r="K9465" s="1">
        <v>43314</v>
      </c>
      <c r="L9465" t="s">
        <v>118</v>
      </c>
      <c r="N9465" t="s">
        <v>1849</v>
      </c>
    </row>
    <row r="9466" spans="1:14" x14ac:dyDescent="0.25">
      <c r="A9466" t="s">
        <v>111</v>
      </c>
      <c r="B9466" t="s">
        <v>3401</v>
      </c>
      <c r="C9466" t="s">
        <v>224</v>
      </c>
      <c r="D9466" t="s">
        <v>21</v>
      </c>
      <c r="E9466">
        <v>98155</v>
      </c>
      <c r="F9466" t="s">
        <v>22</v>
      </c>
      <c r="G9466" t="s">
        <v>22</v>
      </c>
      <c r="H9466" t="s">
        <v>57</v>
      </c>
      <c r="I9466" t="s">
        <v>58</v>
      </c>
      <c r="J9466" s="1">
        <v>43286</v>
      </c>
      <c r="K9466" s="1">
        <v>43314</v>
      </c>
      <c r="L9466" t="s">
        <v>118</v>
      </c>
      <c r="N9466" t="s">
        <v>1849</v>
      </c>
    </row>
    <row r="9467" spans="1:14" x14ac:dyDescent="0.25">
      <c r="A9467" t="s">
        <v>9720</v>
      </c>
      <c r="B9467" t="s">
        <v>9721</v>
      </c>
      <c r="C9467" t="s">
        <v>236</v>
      </c>
      <c r="D9467" t="s">
        <v>21</v>
      </c>
      <c r="E9467">
        <v>98467</v>
      </c>
      <c r="F9467" t="s">
        <v>22</v>
      </c>
      <c r="G9467" t="s">
        <v>22</v>
      </c>
      <c r="H9467" t="s">
        <v>57</v>
      </c>
      <c r="I9467" t="s">
        <v>203</v>
      </c>
      <c r="J9467" s="1">
        <v>43307</v>
      </c>
      <c r="K9467" s="1">
        <v>43314</v>
      </c>
      <c r="L9467" t="s">
        <v>118</v>
      </c>
      <c r="N9467" t="s">
        <v>1992</v>
      </c>
    </row>
    <row r="9468" spans="1:14" x14ac:dyDescent="0.25">
      <c r="A9468" t="s">
        <v>240</v>
      </c>
      <c r="B9468" t="s">
        <v>241</v>
      </c>
      <c r="C9468" t="s">
        <v>236</v>
      </c>
      <c r="D9468" t="s">
        <v>21</v>
      </c>
      <c r="E9468">
        <v>98409</v>
      </c>
      <c r="F9468" t="s">
        <v>22</v>
      </c>
      <c r="G9468" t="s">
        <v>22</v>
      </c>
      <c r="H9468" t="s">
        <v>57</v>
      </c>
      <c r="I9468" t="s">
        <v>212</v>
      </c>
      <c r="J9468" s="1">
        <v>43307</v>
      </c>
      <c r="K9468" s="1">
        <v>43314</v>
      </c>
      <c r="L9468" t="s">
        <v>118</v>
      </c>
      <c r="N9468" t="s">
        <v>1849</v>
      </c>
    </row>
    <row r="9469" spans="1:14" x14ac:dyDescent="0.25">
      <c r="A9469" t="s">
        <v>3637</v>
      </c>
      <c r="B9469" t="s">
        <v>3638</v>
      </c>
      <c r="C9469" t="s">
        <v>286</v>
      </c>
      <c r="D9469" t="s">
        <v>21</v>
      </c>
      <c r="E9469">
        <v>98516</v>
      </c>
      <c r="F9469" t="s">
        <v>22</v>
      </c>
      <c r="G9469" t="s">
        <v>22</v>
      </c>
      <c r="H9469" t="s">
        <v>57</v>
      </c>
      <c r="I9469" t="s">
        <v>203</v>
      </c>
      <c r="J9469" s="1">
        <v>43306</v>
      </c>
      <c r="K9469" s="1">
        <v>43314</v>
      </c>
      <c r="L9469" t="s">
        <v>118</v>
      </c>
      <c r="N9469" t="s">
        <v>1849</v>
      </c>
    </row>
    <row r="9470" spans="1:14" x14ac:dyDescent="0.25">
      <c r="A9470" t="s">
        <v>818</v>
      </c>
      <c r="B9470" t="s">
        <v>2858</v>
      </c>
      <c r="C9470" t="s">
        <v>20</v>
      </c>
      <c r="D9470" t="s">
        <v>21</v>
      </c>
      <c r="E9470">
        <v>98116</v>
      </c>
      <c r="F9470" t="s">
        <v>22</v>
      </c>
      <c r="G9470" t="s">
        <v>22</v>
      </c>
      <c r="H9470" t="s">
        <v>57</v>
      </c>
      <c r="I9470" t="s">
        <v>203</v>
      </c>
      <c r="J9470" s="1">
        <v>43306</v>
      </c>
      <c r="K9470" s="1">
        <v>43314</v>
      </c>
      <c r="L9470" t="s">
        <v>118</v>
      </c>
      <c r="N9470" t="s">
        <v>1849</v>
      </c>
    </row>
    <row r="9471" spans="1:14" x14ac:dyDescent="0.25">
      <c r="A9471" t="s">
        <v>2242</v>
      </c>
      <c r="B9471" t="s">
        <v>2243</v>
      </c>
      <c r="C9471" t="s">
        <v>2244</v>
      </c>
      <c r="D9471" t="s">
        <v>21</v>
      </c>
      <c r="E9471">
        <v>98370</v>
      </c>
      <c r="F9471" t="s">
        <v>22</v>
      </c>
      <c r="G9471" t="s">
        <v>22</v>
      </c>
      <c r="H9471" t="s">
        <v>57</v>
      </c>
      <c r="I9471" t="s">
        <v>58</v>
      </c>
      <c r="J9471" s="1">
        <v>43284</v>
      </c>
      <c r="K9471" s="1">
        <v>43314</v>
      </c>
      <c r="L9471" t="s">
        <v>118</v>
      </c>
      <c r="N9471" t="s">
        <v>1849</v>
      </c>
    </row>
    <row r="9472" spans="1:14" x14ac:dyDescent="0.25">
      <c r="A9472" t="s">
        <v>673</v>
      </c>
      <c r="B9472" t="s">
        <v>9727</v>
      </c>
      <c r="C9472" t="s">
        <v>9728</v>
      </c>
      <c r="D9472" t="s">
        <v>21</v>
      </c>
      <c r="E9472">
        <v>98273</v>
      </c>
      <c r="F9472" t="s">
        <v>22</v>
      </c>
      <c r="G9472" t="s">
        <v>22</v>
      </c>
      <c r="H9472" t="s">
        <v>57</v>
      </c>
      <c r="I9472" t="s">
        <v>212</v>
      </c>
      <c r="J9472" s="1">
        <v>43308</v>
      </c>
      <c r="K9472" s="1">
        <v>43314</v>
      </c>
      <c r="L9472" t="s">
        <v>118</v>
      </c>
      <c r="N9472" t="s">
        <v>1992</v>
      </c>
    </row>
    <row r="9473" spans="1:14" x14ac:dyDescent="0.25">
      <c r="A9473" t="s">
        <v>2816</v>
      </c>
      <c r="B9473" t="s">
        <v>9729</v>
      </c>
      <c r="C9473" t="s">
        <v>470</v>
      </c>
      <c r="D9473" t="s">
        <v>21</v>
      </c>
      <c r="E9473">
        <v>98146</v>
      </c>
      <c r="F9473" t="s">
        <v>22</v>
      </c>
      <c r="G9473" t="s">
        <v>22</v>
      </c>
      <c r="H9473" t="s">
        <v>57</v>
      </c>
      <c r="I9473" t="s">
        <v>203</v>
      </c>
      <c r="J9473" s="1">
        <v>43299</v>
      </c>
      <c r="K9473" s="1">
        <v>43314</v>
      </c>
      <c r="L9473" t="s">
        <v>118</v>
      </c>
      <c r="N9473" t="s">
        <v>1992</v>
      </c>
    </row>
    <row r="9474" spans="1:14" x14ac:dyDescent="0.25">
      <c r="A9474" t="s">
        <v>3196</v>
      </c>
      <c r="B9474" t="s">
        <v>9735</v>
      </c>
      <c r="C9474" t="s">
        <v>34</v>
      </c>
      <c r="D9474" t="s">
        <v>21</v>
      </c>
      <c r="E9474">
        <v>98665</v>
      </c>
      <c r="F9474" t="s">
        <v>22</v>
      </c>
      <c r="G9474" t="s">
        <v>22</v>
      </c>
      <c r="H9474" t="s">
        <v>57</v>
      </c>
      <c r="I9474" t="s">
        <v>58</v>
      </c>
      <c r="J9474" s="1">
        <v>43292</v>
      </c>
      <c r="K9474" s="1">
        <v>43314</v>
      </c>
      <c r="L9474" t="s">
        <v>118</v>
      </c>
      <c r="N9474" t="s">
        <v>1992</v>
      </c>
    </row>
    <row r="9475" spans="1:14" x14ac:dyDescent="0.25">
      <c r="A9475" t="s">
        <v>3605</v>
      </c>
      <c r="B9475" t="s">
        <v>3606</v>
      </c>
      <c r="C9475" t="s">
        <v>1498</v>
      </c>
      <c r="D9475" t="s">
        <v>21</v>
      </c>
      <c r="E9475">
        <v>98335</v>
      </c>
      <c r="F9475" t="s">
        <v>22</v>
      </c>
      <c r="G9475" t="s">
        <v>22</v>
      </c>
      <c r="H9475" t="s">
        <v>57</v>
      </c>
      <c r="I9475" t="s">
        <v>203</v>
      </c>
      <c r="J9475" s="1">
        <v>43284</v>
      </c>
      <c r="K9475" s="1">
        <v>43314</v>
      </c>
      <c r="L9475" t="s">
        <v>118</v>
      </c>
      <c r="N9475" t="s">
        <v>1992</v>
      </c>
    </row>
    <row r="9476" spans="1:14" x14ac:dyDescent="0.25">
      <c r="A9476" t="s">
        <v>3822</v>
      </c>
      <c r="B9476" t="s">
        <v>3823</v>
      </c>
      <c r="C9476" t="s">
        <v>1688</v>
      </c>
      <c r="D9476" t="s">
        <v>21</v>
      </c>
      <c r="E9476">
        <v>98198</v>
      </c>
      <c r="F9476" t="s">
        <v>22</v>
      </c>
      <c r="G9476" t="s">
        <v>22</v>
      </c>
      <c r="H9476" t="s">
        <v>104</v>
      </c>
      <c r="I9476" t="s">
        <v>148</v>
      </c>
      <c r="J9476" s="1">
        <v>43258</v>
      </c>
      <c r="K9476" s="1">
        <v>43314</v>
      </c>
      <c r="L9476" t="s">
        <v>118</v>
      </c>
      <c r="N9476" t="s">
        <v>1854</v>
      </c>
    </row>
    <row r="9477" spans="1:14" x14ac:dyDescent="0.25">
      <c r="A9477" t="s">
        <v>210</v>
      </c>
      <c r="B9477" t="s">
        <v>9738</v>
      </c>
      <c r="C9477" t="s">
        <v>218</v>
      </c>
      <c r="D9477" t="s">
        <v>21</v>
      </c>
      <c r="E9477">
        <v>98391</v>
      </c>
      <c r="F9477" t="s">
        <v>22</v>
      </c>
      <c r="G9477" t="s">
        <v>22</v>
      </c>
      <c r="H9477" t="s">
        <v>57</v>
      </c>
      <c r="I9477" t="s">
        <v>58</v>
      </c>
      <c r="J9477" s="1">
        <v>43304</v>
      </c>
      <c r="K9477" s="1">
        <v>43314</v>
      </c>
      <c r="L9477" t="s">
        <v>118</v>
      </c>
      <c r="N9477" t="s">
        <v>1992</v>
      </c>
    </row>
    <row r="9478" spans="1:14" x14ac:dyDescent="0.25">
      <c r="A9478" t="s">
        <v>651</v>
      </c>
      <c r="B9478" t="s">
        <v>9739</v>
      </c>
      <c r="C9478" t="s">
        <v>92</v>
      </c>
      <c r="D9478" t="s">
        <v>21</v>
      </c>
      <c r="E9478">
        <v>98273</v>
      </c>
      <c r="F9478" t="s">
        <v>22</v>
      </c>
      <c r="G9478" t="s">
        <v>22</v>
      </c>
      <c r="H9478" t="s">
        <v>57</v>
      </c>
      <c r="I9478" t="s">
        <v>212</v>
      </c>
      <c r="J9478" s="1">
        <v>43308</v>
      </c>
      <c r="K9478" s="1">
        <v>43314</v>
      </c>
      <c r="L9478" t="s">
        <v>118</v>
      </c>
      <c r="N9478" t="s">
        <v>1992</v>
      </c>
    </row>
    <row r="9479" spans="1:14" x14ac:dyDescent="0.25">
      <c r="A9479" t="s">
        <v>3405</v>
      </c>
      <c r="B9479" t="s">
        <v>3406</v>
      </c>
      <c r="C9479" t="s">
        <v>20</v>
      </c>
      <c r="D9479" t="s">
        <v>21</v>
      </c>
      <c r="E9479">
        <v>98136</v>
      </c>
      <c r="F9479" t="s">
        <v>22</v>
      </c>
      <c r="G9479" t="s">
        <v>22</v>
      </c>
      <c r="H9479" t="s">
        <v>9741</v>
      </c>
      <c r="I9479" t="s">
        <v>203</v>
      </c>
      <c r="J9479" t="s">
        <v>59</v>
      </c>
      <c r="K9479" s="1">
        <v>43313</v>
      </c>
      <c r="L9479" t="s">
        <v>60</v>
      </c>
      <c r="M9479" t="str">
        <f>HYPERLINK("https://www.regulations.gov/docket?D=FDA-2018-H-2178")</f>
        <v>https://www.regulations.gov/docket?D=FDA-2018-H-2178</v>
      </c>
      <c r="N9479" t="s">
        <v>59</v>
      </c>
    </row>
    <row r="9480" spans="1:14" x14ac:dyDescent="0.25">
      <c r="A9480" t="s">
        <v>51</v>
      </c>
      <c r="B9480" t="s">
        <v>52</v>
      </c>
      <c r="C9480" t="s">
        <v>53</v>
      </c>
      <c r="D9480" t="s">
        <v>21</v>
      </c>
      <c r="E9480">
        <v>98815</v>
      </c>
      <c r="F9480" t="s">
        <v>22</v>
      </c>
      <c r="G9480" t="s">
        <v>22</v>
      </c>
      <c r="H9480" t="s">
        <v>104</v>
      </c>
      <c r="I9480" t="s">
        <v>105</v>
      </c>
      <c r="J9480" t="s">
        <v>59</v>
      </c>
      <c r="K9480" s="1">
        <v>43312</v>
      </c>
      <c r="L9480" t="s">
        <v>60</v>
      </c>
      <c r="M9480" t="str">
        <f>HYPERLINK("https://www.regulations.gov/docket?D=FDA-2018-H-2964")</f>
        <v>https://www.regulations.gov/docket?D=FDA-2018-H-2964</v>
      </c>
      <c r="N9480" t="s">
        <v>59</v>
      </c>
    </row>
    <row r="9481" spans="1:14" x14ac:dyDescent="0.25">
      <c r="A9481" t="s">
        <v>3747</v>
      </c>
      <c r="B9481" t="s">
        <v>3748</v>
      </c>
      <c r="C9481" t="s">
        <v>255</v>
      </c>
      <c r="D9481" t="s">
        <v>21</v>
      </c>
      <c r="E9481">
        <v>98626</v>
      </c>
      <c r="F9481" t="s">
        <v>22</v>
      </c>
      <c r="G9481" t="s">
        <v>22</v>
      </c>
      <c r="H9481" t="s">
        <v>116</v>
      </c>
      <c r="I9481" t="s">
        <v>117</v>
      </c>
      <c r="J9481" t="s">
        <v>59</v>
      </c>
      <c r="K9481" s="1">
        <v>43311</v>
      </c>
      <c r="L9481" t="s">
        <v>60</v>
      </c>
      <c r="M9481" t="str">
        <f>HYPERLINK("https://www.regulations.gov/docket?D=FDA-2018-H-2940")</f>
        <v>https://www.regulations.gov/docket?D=FDA-2018-H-2940</v>
      </c>
      <c r="N9481" t="s">
        <v>59</v>
      </c>
    </row>
    <row r="9482" spans="1:14" x14ac:dyDescent="0.25">
      <c r="A9482" t="s">
        <v>827</v>
      </c>
      <c r="B9482" t="s">
        <v>828</v>
      </c>
      <c r="C9482" t="s">
        <v>20</v>
      </c>
      <c r="D9482" t="s">
        <v>21</v>
      </c>
      <c r="E9482">
        <v>98101</v>
      </c>
      <c r="F9482" t="s">
        <v>22</v>
      </c>
      <c r="G9482" t="s">
        <v>22</v>
      </c>
      <c r="H9482" t="s">
        <v>104</v>
      </c>
      <c r="I9482" t="s">
        <v>148</v>
      </c>
      <c r="J9482" t="s">
        <v>59</v>
      </c>
      <c r="K9482" s="1">
        <v>43308</v>
      </c>
      <c r="L9482" t="s">
        <v>60</v>
      </c>
      <c r="M9482" t="str">
        <f>HYPERLINK("https://www.regulations.gov/docket?D=FDA-2018-H-2917")</f>
        <v>https://www.regulations.gov/docket?D=FDA-2018-H-2917</v>
      </c>
      <c r="N9482" t="s">
        <v>59</v>
      </c>
    </row>
    <row r="9483" spans="1:14" x14ac:dyDescent="0.25">
      <c r="A9483" t="s">
        <v>3074</v>
      </c>
      <c r="B9483" t="s">
        <v>3075</v>
      </c>
      <c r="C9483" t="s">
        <v>20</v>
      </c>
      <c r="D9483" t="s">
        <v>21</v>
      </c>
      <c r="E9483">
        <v>98104</v>
      </c>
      <c r="F9483" t="s">
        <v>22</v>
      </c>
      <c r="G9483" t="s">
        <v>22</v>
      </c>
      <c r="H9483" t="s">
        <v>57</v>
      </c>
      <c r="I9483" t="s">
        <v>212</v>
      </c>
      <c r="J9483" t="s">
        <v>59</v>
      </c>
      <c r="K9483" s="1">
        <v>43308</v>
      </c>
      <c r="L9483" t="s">
        <v>60</v>
      </c>
      <c r="M9483" t="str">
        <f>HYPERLINK("https://www.regulations.gov/docket?D=FDA-2018-H-2902")</f>
        <v>https://www.regulations.gov/docket?D=FDA-2018-H-2902</v>
      </c>
      <c r="N9483" t="s">
        <v>59</v>
      </c>
    </row>
    <row r="9484" spans="1:14" x14ac:dyDescent="0.25">
      <c r="A9484" t="s">
        <v>6667</v>
      </c>
      <c r="B9484" t="s">
        <v>6668</v>
      </c>
      <c r="C9484" t="s">
        <v>20</v>
      </c>
      <c r="D9484" t="s">
        <v>21</v>
      </c>
      <c r="E9484">
        <v>98101</v>
      </c>
      <c r="F9484" t="s">
        <v>22</v>
      </c>
      <c r="G9484" t="s">
        <v>22</v>
      </c>
      <c r="H9484" t="s">
        <v>57</v>
      </c>
      <c r="I9484" t="s">
        <v>620</v>
      </c>
      <c r="J9484" t="s">
        <v>59</v>
      </c>
      <c r="K9484" s="1">
        <v>43308</v>
      </c>
      <c r="L9484" t="s">
        <v>60</v>
      </c>
      <c r="M9484" t="str">
        <f>HYPERLINK("https://www.regulations.gov/docket?D=FDA-2018-H-2915")</f>
        <v>https://www.regulations.gov/docket?D=FDA-2018-H-2915</v>
      </c>
      <c r="N9484" t="s">
        <v>59</v>
      </c>
    </row>
    <row r="9485" spans="1:14" x14ac:dyDescent="0.25">
      <c r="A9485" t="s">
        <v>3388</v>
      </c>
      <c r="B9485" t="s">
        <v>3389</v>
      </c>
      <c r="C9485" t="s">
        <v>236</v>
      </c>
      <c r="D9485" t="s">
        <v>21</v>
      </c>
      <c r="E9485">
        <v>98404</v>
      </c>
      <c r="F9485" t="s">
        <v>22</v>
      </c>
      <c r="G9485" t="s">
        <v>22</v>
      </c>
      <c r="H9485" t="s">
        <v>57</v>
      </c>
      <c r="I9485" t="s">
        <v>58</v>
      </c>
      <c r="J9485" s="1">
        <v>43297</v>
      </c>
      <c r="K9485" s="1">
        <v>43307</v>
      </c>
      <c r="L9485" t="s">
        <v>118</v>
      </c>
      <c r="N9485" t="s">
        <v>1849</v>
      </c>
    </row>
    <row r="9486" spans="1:14" x14ac:dyDescent="0.25">
      <c r="A9486" t="s">
        <v>4498</v>
      </c>
      <c r="B9486" t="s">
        <v>4499</v>
      </c>
      <c r="C9486" t="s">
        <v>236</v>
      </c>
      <c r="D9486" t="s">
        <v>21</v>
      </c>
      <c r="E9486">
        <v>98444</v>
      </c>
      <c r="F9486" t="s">
        <v>22</v>
      </c>
      <c r="G9486" t="s">
        <v>22</v>
      </c>
      <c r="H9486" t="s">
        <v>57</v>
      </c>
      <c r="I9486" t="s">
        <v>203</v>
      </c>
      <c r="J9486" s="1">
        <v>43297</v>
      </c>
      <c r="K9486" s="1">
        <v>43307</v>
      </c>
      <c r="L9486" t="s">
        <v>118</v>
      </c>
      <c r="N9486" t="s">
        <v>1849</v>
      </c>
    </row>
    <row r="9487" spans="1:14" x14ac:dyDescent="0.25">
      <c r="A9487" t="s">
        <v>768</v>
      </c>
      <c r="B9487" t="s">
        <v>769</v>
      </c>
      <c r="C9487" t="s">
        <v>770</v>
      </c>
      <c r="D9487" t="s">
        <v>21</v>
      </c>
      <c r="E9487">
        <v>99111</v>
      </c>
      <c r="F9487" t="s">
        <v>22</v>
      </c>
      <c r="G9487" t="s">
        <v>22</v>
      </c>
      <c r="H9487" t="s">
        <v>104</v>
      </c>
      <c r="I9487" t="s">
        <v>105</v>
      </c>
      <c r="J9487" s="1">
        <v>43255</v>
      </c>
      <c r="K9487" s="1">
        <v>43307</v>
      </c>
      <c r="L9487" t="s">
        <v>118</v>
      </c>
      <c r="N9487" t="s">
        <v>1858</v>
      </c>
    </row>
    <row r="9488" spans="1:14" x14ac:dyDescent="0.25">
      <c r="A9488" t="s">
        <v>3488</v>
      </c>
      <c r="B9488" t="s">
        <v>3489</v>
      </c>
      <c r="C9488" t="s">
        <v>246</v>
      </c>
      <c r="D9488" t="s">
        <v>21</v>
      </c>
      <c r="E9488">
        <v>98310</v>
      </c>
      <c r="F9488" t="s">
        <v>22</v>
      </c>
      <c r="G9488" t="s">
        <v>22</v>
      </c>
      <c r="H9488" t="s">
        <v>57</v>
      </c>
      <c r="I9488" t="s">
        <v>203</v>
      </c>
      <c r="J9488" s="1">
        <v>43299</v>
      </c>
      <c r="K9488" s="1">
        <v>43307</v>
      </c>
      <c r="L9488" t="s">
        <v>118</v>
      </c>
      <c r="N9488" t="s">
        <v>1992</v>
      </c>
    </row>
    <row r="9489" spans="1:14" x14ac:dyDescent="0.25">
      <c r="A9489" t="s">
        <v>352</v>
      </c>
      <c r="B9489" t="s">
        <v>2177</v>
      </c>
      <c r="C9489" t="s">
        <v>1498</v>
      </c>
      <c r="D9489" t="s">
        <v>21</v>
      </c>
      <c r="E9489">
        <v>98329</v>
      </c>
      <c r="F9489" t="s">
        <v>22</v>
      </c>
      <c r="G9489" t="s">
        <v>22</v>
      </c>
      <c r="H9489" t="s">
        <v>57</v>
      </c>
      <c r="I9489" t="s">
        <v>203</v>
      </c>
      <c r="J9489" s="1">
        <v>43284</v>
      </c>
      <c r="K9489" s="1">
        <v>43307</v>
      </c>
      <c r="L9489" t="s">
        <v>118</v>
      </c>
      <c r="N9489" t="s">
        <v>1992</v>
      </c>
    </row>
    <row r="9490" spans="1:14" x14ac:dyDescent="0.25">
      <c r="A9490" t="s">
        <v>5023</v>
      </c>
      <c r="B9490" t="s">
        <v>5024</v>
      </c>
      <c r="C9490" t="s">
        <v>246</v>
      </c>
      <c r="D9490" t="s">
        <v>21</v>
      </c>
      <c r="E9490">
        <v>98312</v>
      </c>
      <c r="F9490" t="s">
        <v>22</v>
      </c>
      <c r="G9490" t="s">
        <v>22</v>
      </c>
      <c r="H9490" t="s">
        <v>57</v>
      </c>
      <c r="I9490" t="s">
        <v>203</v>
      </c>
      <c r="J9490" s="1">
        <v>43299</v>
      </c>
      <c r="K9490" s="1">
        <v>43307</v>
      </c>
      <c r="L9490" t="s">
        <v>118</v>
      </c>
      <c r="N9490" t="s">
        <v>1992</v>
      </c>
    </row>
    <row r="9491" spans="1:14" x14ac:dyDescent="0.25">
      <c r="A9491" t="s">
        <v>312</v>
      </c>
      <c r="B9491" t="s">
        <v>4383</v>
      </c>
      <c r="C9491" t="s">
        <v>283</v>
      </c>
      <c r="D9491" t="s">
        <v>21</v>
      </c>
      <c r="E9491">
        <v>98466</v>
      </c>
      <c r="F9491" t="s">
        <v>22</v>
      </c>
      <c r="G9491" t="s">
        <v>22</v>
      </c>
      <c r="H9491" t="s">
        <v>57</v>
      </c>
      <c r="I9491" t="s">
        <v>58</v>
      </c>
      <c r="J9491" s="1">
        <v>43294</v>
      </c>
      <c r="K9491" s="1">
        <v>43307</v>
      </c>
      <c r="L9491" t="s">
        <v>118</v>
      </c>
      <c r="N9491" t="s">
        <v>1992</v>
      </c>
    </row>
    <row r="9492" spans="1:14" x14ac:dyDescent="0.25">
      <c r="A9492" t="s">
        <v>312</v>
      </c>
      <c r="B9492" t="s">
        <v>3265</v>
      </c>
      <c r="C9492" t="s">
        <v>209</v>
      </c>
      <c r="D9492" t="s">
        <v>21</v>
      </c>
      <c r="E9492">
        <v>98030</v>
      </c>
      <c r="F9492" t="s">
        <v>22</v>
      </c>
      <c r="G9492" t="s">
        <v>22</v>
      </c>
      <c r="H9492" t="s">
        <v>57</v>
      </c>
      <c r="I9492" t="s">
        <v>58</v>
      </c>
      <c r="J9492" s="1">
        <v>43293</v>
      </c>
      <c r="K9492" s="1">
        <v>43307</v>
      </c>
      <c r="L9492" t="s">
        <v>118</v>
      </c>
      <c r="N9492" t="s">
        <v>1849</v>
      </c>
    </row>
    <row r="9493" spans="1:14" x14ac:dyDescent="0.25">
      <c r="A9493" t="s">
        <v>3738</v>
      </c>
      <c r="B9493" t="s">
        <v>3739</v>
      </c>
      <c r="C9493" t="s">
        <v>614</v>
      </c>
      <c r="D9493" t="s">
        <v>21</v>
      </c>
      <c r="E9493">
        <v>98674</v>
      </c>
      <c r="F9493" t="s">
        <v>22</v>
      </c>
      <c r="G9493" t="s">
        <v>22</v>
      </c>
      <c r="H9493" t="s">
        <v>57</v>
      </c>
      <c r="I9493" t="s">
        <v>620</v>
      </c>
      <c r="J9493" s="1">
        <v>43298</v>
      </c>
      <c r="K9493" s="1">
        <v>43307</v>
      </c>
      <c r="L9493" t="s">
        <v>118</v>
      </c>
      <c r="N9493" t="s">
        <v>1849</v>
      </c>
    </row>
    <row r="9494" spans="1:14" x14ac:dyDescent="0.25">
      <c r="A9494" t="s">
        <v>2693</v>
      </c>
      <c r="B9494" t="s">
        <v>3490</v>
      </c>
      <c r="C9494" t="s">
        <v>246</v>
      </c>
      <c r="D9494" t="s">
        <v>21</v>
      </c>
      <c r="E9494">
        <v>98310</v>
      </c>
      <c r="F9494" t="s">
        <v>22</v>
      </c>
      <c r="G9494" t="s">
        <v>22</v>
      </c>
      <c r="H9494" t="s">
        <v>57</v>
      </c>
      <c r="I9494" t="s">
        <v>212</v>
      </c>
      <c r="J9494" s="1">
        <v>43299</v>
      </c>
      <c r="K9494" s="1">
        <v>43307</v>
      </c>
      <c r="L9494" t="s">
        <v>118</v>
      </c>
      <c r="N9494" t="s">
        <v>1992</v>
      </c>
    </row>
    <row r="9495" spans="1:14" x14ac:dyDescent="0.25">
      <c r="A9495" t="s">
        <v>1160</v>
      </c>
      <c r="B9495" t="s">
        <v>1161</v>
      </c>
      <c r="C9495" t="s">
        <v>178</v>
      </c>
      <c r="D9495" t="s">
        <v>21</v>
      </c>
      <c r="E9495">
        <v>98944</v>
      </c>
      <c r="F9495" t="s">
        <v>22</v>
      </c>
      <c r="G9495" t="s">
        <v>22</v>
      </c>
      <c r="H9495" t="s">
        <v>57</v>
      </c>
      <c r="I9495" t="s">
        <v>58</v>
      </c>
      <c r="J9495" s="1">
        <v>43297</v>
      </c>
      <c r="K9495" s="1">
        <v>43307</v>
      </c>
      <c r="L9495" t="s">
        <v>118</v>
      </c>
      <c r="N9495" t="s">
        <v>1992</v>
      </c>
    </row>
    <row r="9496" spans="1:14" x14ac:dyDescent="0.25">
      <c r="A9496" t="s">
        <v>242</v>
      </c>
      <c r="B9496" t="s">
        <v>2817</v>
      </c>
      <c r="C9496" t="s">
        <v>1270</v>
      </c>
      <c r="D9496" t="s">
        <v>21</v>
      </c>
      <c r="E9496">
        <v>98012</v>
      </c>
      <c r="F9496" t="s">
        <v>22</v>
      </c>
      <c r="G9496" t="s">
        <v>22</v>
      </c>
      <c r="H9496" t="s">
        <v>104</v>
      </c>
      <c r="I9496" t="s">
        <v>148</v>
      </c>
      <c r="J9496" s="1">
        <v>43256</v>
      </c>
      <c r="K9496" s="1">
        <v>43307</v>
      </c>
      <c r="L9496" t="s">
        <v>118</v>
      </c>
      <c r="N9496" t="s">
        <v>1854</v>
      </c>
    </row>
    <row r="9497" spans="1:14" x14ac:dyDescent="0.25">
      <c r="A9497" t="s">
        <v>783</v>
      </c>
      <c r="B9497" t="s">
        <v>9829</v>
      </c>
      <c r="C9497" t="s">
        <v>765</v>
      </c>
      <c r="D9497" t="s">
        <v>21</v>
      </c>
      <c r="E9497">
        <v>99163</v>
      </c>
      <c r="F9497" t="s">
        <v>22</v>
      </c>
      <c r="G9497" t="s">
        <v>22</v>
      </c>
      <c r="H9497" t="s">
        <v>116</v>
      </c>
      <c r="I9497" t="s">
        <v>117</v>
      </c>
      <c r="J9497" s="1">
        <v>43256</v>
      </c>
      <c r="K9497" s="1">
        <v>43307</v>
      </c>
      <c r="L9497" t="s">
        <v>118</v>
      </c>
      <c r="N9497" t="s">
        <v>1849</v>
      </c>
    </row>
    <row r="9498" spans="1:14" x14ac:dyDescent="0.25">
      <c r="A9498" t="s">
        <v>194</v>
      </c>
      <c r="B9498" t="s">
        <v>3717</v>
      </c>
      <c r="C9498" t="s">
        <v>1283</v>
      </c>
      <c r="D9498" t="s">
        <v>21</v>
      </c>
      <c r="E9498">
        <v>98802</v>
      </c>
      <c r="F9498" t="s">
        <v>22</v>
      </c>
      <c r="G9498" t="s">
        <v>22</v>
      </c>
      <c r="H9498" t="s">
        <v>57</v>
      </c>
      <c r="I9498" t="s">
        <v>203</v>
      </c>
      <c r="J9498" s="1">
        <v>43279</v>
      </c>
      <c r="K9498" s="1">
        <v>43307</v>
      </c>
      <c r="L9498" t="s">
        <v>118</v>
      </c>
      <c r="N9498" t="s">
        <v>1992</v>
      </c>
    </row>
    <row r="9499" spans="1:14" x14ac:dyDescent="0.25">
      <c r="A9499" t="s">
        <v>1914</v>
      </c>
      <c r="B9499" t="s">
        <v>1915</v>
      </c>
      <c r="C9499" t="s">
        <v>1357</v>
      </c>
      <c r="D9499" t="s">
        <v>21</v>
      </c>
      <c r="E9499">
        <v>99115</v>
      </c>
      <c r="F9499" t="s">
        <v>22</v>
      </c>
      <c r="G9499" t="s">
        <v>22</v>
      </c>
      <c r="H9499" t="s">
        <v>104</v>
      </c>
      <c r="I9499" t="s">
        <v>105</v>
      </c>
      <c r="J9499" s="1">
        <v>43254</v>
      </c>
      <c r="K9499" s="1">
        <v>43307</v>
      </c>
      <c r="L9499" t="s">
        <v>118</v>
      </c>
      <c r="N9499" t="s">
        <v>1858</v>
      </c>
    </row>
    <row r="9500" spans="1:14" x14ac:dyDescent="0.25">
      <c r="A9500" t="s">
        <v>4105</v>
      </c>
      <c r="B9500" t="s">
        <v>4106</v>
      </c>
      <c r="C9500" t="s">
        <v>296</v>
      </c>
      <c r="D9500" t="s">
        <v>21</v>
      </c>
      <c r="E9500">
        <v>98366</v>
      </c>
      <c r="F9500" t="s">
        <v>22</v>
      </c>
      <c r="G9500" t="s">
        <v>22</v>
      </c>
      <c r="H9500" t="s">
        <v>57</v>
      </c>
      <c r="I9500" t="s">
        <v>203</v>
      </c>
      <c r="J9500" s="1">
        <v>43299</v>
      </c>
      <c r="K9500" s="1">
        <v>43307</v>
      </c>
      <c r="L9500" t="s">
        <v>118</v>
      </c>
      <c r="N9500" t="s">
        <v>1992</v>
      </c>
    </row>
    <row r="9501" spans="1:14" x14ac:dyDescent="0.25">
      <c r="A9501" t="s">
        <v>5424</v>
      </c>
      <c r="B9501" t="s">
        <v>9846</v>
      </c>
      <c r="C9501" t="s">
        <v>178</v>
      </c>
      <c r="D9501" t="s">
        <v>21</v>
      </c>
      <c r="E9501">
        <v>98944</v>
      </c>
      <c r="F9501" t="s">
        <v>22</v>
      </c>
      <c r="G9501" t="s">
        <v>22</v>
      </c>
      <c r="H9501" t="s">
        <v>57</v>
      </c>
      <c r="I9501" t="s">
        <v>212</v>
      </c>
      <c r="J9501" s="1">
        <v>43297</v>
      </c>
      <c r="K9501" s="1">
        <v>43307</v>
      </c>
      <c r="L9501" t="s">
        <v>118</v>
      </c>
      <c r="N9501" t="s">
        <v>1849</v>
      </c>
    </row>
    <row r="9502" spans="1:14" x14ac:dyDescent="0.25">
      <c r="A9502" t="s">
        <v>4036</v>
      </c>
      <c r="B9502" t="s">
        <v>4037</v>
      </c>
      <c r="C9502" t="s">
        <v>209</v>
      </c>
      <c r="D9502" t="s">
        <v>21</v>
      </c>
      <c r="E9502">
        <v>98030</v>
      </c>
      <c r="F9502" t="s">
        <v>22</v>
      </c>
      <c r="G9502" t="s">
        <v>22</v>
      </c>
      <c r="H9502" t="s">
        <v>57</v>
      </c>
      <c r="I9502" t="s">
        <v>58</v>
      </c>
      <c r="J9502" t="s">
        <v>59</v>
      </c>
      <c r="K9502" s="1">
        <v>43306</v>
      </c>
      <c r="L9502" t="s">
        <v>60</v>
      </c>
      <c r="M9502" t="str">
        <f>HYPERLINK("https://www.regulations.gov/docket?D=FDA-2018-H-2865")</f>
        <v>https://www.regulations.gov/docket?D=FDA-2018-H-2865</v>
      </c>
      <c r="N9502" t="s">
        <v>59</v>
      </c>
    </row>
    <row r="9503" spans="1:14" x14ac:dyDescent="0.25">
      <c r="A9503" t="s">
        <v>3426</v>
      </c>
      <c r="B9503" t="s">
        <v>3427</v>
      </c>
      <c r="C9503" t="s">
        <v>20</v>
      </c>
      <c r="D9503" t="s">
        <v>21</v>
      </c>
      <c r="E9503">
        <v>98126</v>
      </c>
      <c r="F9503" t="s">
        <v>22</v>
      </c>
      <c r="G9503" t="s">
        <v>22</v>
      </c>
      <c r="H9503" t="s">
        <v>116</v>
      </c>
      <c r="I9503" t="s">
        <v>117</v>
      </c>
      <c r="J9503" t="s">
        <v>59</v>
      </c>
      <c r="K9503" s="1">
        <v>43301</v>
      </c>
      <c r="L9503" t="s">
        <v>60</v>
      </c>
      <c r="M9503" t="str">
        <f>HYPERLINK("https://www.regulations.gov/docket?D=FDA-2018-H-2781")</f>
        <v>https://www.regulations.gov/docket?D=FDA-2018-H-2781</v>
      </c>
      <c r="N9503" t="s">
        <v>59</v>
      </c>
    </row>
    <row r="9504" spans="1:14" x14ac:dyDescent="0.25">
      <c r="A9504" t="s">
        <v>3577</v>
      </c>
      <c r="B9504" t="s">
        <v>3578</v>
      </c>
      <c r="C9504" t="s">
        <v>145</v>
      </c>
      <c r="D9504" t="s">
        <v>21</v>
      </c>
      <c r="E9504">
        <v>98387</v>
      </c>
      <c r="F9504" t="s">
        <v>22</v>
      </c>
      <c r="G9504" t="s">
        <v>22</v>
      </c>
      <c r="H9504" t="s">
        <v>116</v>
      </c>
      <c r="I9504" t="s">
        <v>117</v>
      </c>
      <c r="J9504" s="1">
        <v>43250</v>
      </c>
      <c r="K9504" s="1">
        <v>43300</v>
      </c>
      <c r="L9504" t="s">
        <v>118</v>
      </c>
      <c r="N9504" t="s">
        <v>1992</v>
      </c>
    </row>
    <row r="9505" spans="1:14" x14ac:dyDescent="0.25">
      <c r="A9505" t="s">
        <v>809</v>
      </c>
      <c r="B9505" t="s">
        <v>810</v>
      </c>
      <c r="C9505" t="s">
        <v>454</v>
      </c>
      <c r="D9505" t="s">
        <v>21</v>
      </c>
      <c r="E9505">
        <v>98006</v>
      </c>
      <c r="F9505" t="s">
        <v>22</v>
      </c>
      <c r="G9505" t="s">
        <v>22</v>
      </c>
      <c r="H9505" t="s">
        <v>57</v>
      </c>
      <c r="I9505" t="s">
        <v>620</v>
      </c>
      <c r="J9505" s="1">
        <v>43283</v>
      </c>
      <c r="K9505" s="1">
        <v>43300</v>
      </c>
      <c r="L9505" t="s">
        <v>118</v>
      </c>
      <c r="N9505" t="s">
        <v>1849</v>
      </c>
    </row>
    <row r="9506" spans="1:14" x14ac:dyDescent="0.25">
      <c r="A9506" t="s">
        <v>9946</v>
      </c>
      <c r="B9506" t="s">
        <v>4058</v>
      </c>
      <c r="C9506" t="s">
        <v>4059</v>
      </c>
      <c r="D9506" t="s">
        <v>21</v>
      </c>
      <c r="E9506">
        <v>99109</v>
      </c>
      <c r="F9506" t="s">
        <v>22</v>
      </c>
      <c r="G9506" t="s">
        <v>22</v>
      </c>
      <c r="H9506" t="s">
        <v>104</v>
      </c>
      <c r="I9506" t="s">
        <v>105</v>
      </c>
      <c r="J9506" s="1">
        <v>43251</v>
      </c>
      <c r="K9506" s="1">
        <v>43300</v>
      </c>
      <c r="L9506" t="s">
        <v>118</v>
      </c>
      <c r="N9506" t="s">
        <v>1858</v>
      </c>
    </row>
    <row r="9507" spans="1:14" x14ac:dyDescent="0.25">
      <c r="A9507" t="s">
        <v>3587</v>
      </c>
      <c r="B9507" t="s">
        <v>9952</v>
      </c>
      <c r="C9507" t="s">
        <v>165</v>
      </c>
      <c r="D9507" t="s">
        <v>21</v>
      </c>
      <c r="E9507">
        <v>98371</v>
      </c>
      <c r="F9507" t="s">
        <v>22</v>
      </c>
      <c r="G9507" t="s">
        <v>22</v>
      </c>
      <c r="H9507" t="s">
        <v>57</v>
      </c>
      <c r="I9507" t="s">
        <v>212</v>
      </c>
      <c r="J9507" s="1">
        <v>43277</v>
      </c>
      <c r="K9507" s="1">
        <v>43300</v>
      </c>
      <c r="L9507" t="s">
        <v>118</v>
      </c>
      <c r="N9507" t="s">
        <v>1992</v>
      </c>
    </row>
    <row r="9508" spans="1:14" x14ac:dyDescent="0.25">
      <c r="A9508" t="s">
        <v>356</v>
      </c>
      <c r="B9508" t="s">
        <v>4659</v>
      </c>
      <c r="C9508" t="s">
        <v>4660</v>
      </c>
      <c r="D9508" t="s">
        <v>21</v>
      </c>
      <c r="E9508">
        <v>99360</v>
      </c>
      <c r="F9508" t="s">
        <v>22</v>
      </c>
      <c r="G9508" t="s">
        <v>22</v>
      </c>
      <c r="H9508" t="s">
        <v>104</v>
      </c>
      <c r="I9508" t="s">
        <v>105</v>
      </c>
      <c r="J9508" s="1">
        <v>43249</v>
      </c>
      <c r="K9508" s="1">
        <v>43300</v>
      </c>
      <c r="L9508" t="s">
        <v>118</v>
      </c>
      <c r="N9508" t="s">
        <v>1858</v>
      </c>
    </row>
    <row r="9509" spans="1:14" x14ac:dyDescent="0.25">
      <c r="A9509" t="s">
        <v>4061</v>
      </c>
      <c r="B9509" t="s">
        <v>4062</v>
      </c>
      <c r="C9509" t="s">
        <v>4063</v>
      </c>
      <c r="D9509" t="s">
        <v>21</v>
      </c>
      <c r="E9509">
        <v>99148</v>
      </c>
      <c r="F9509" t="s">
        <v>22</v>
      </c>
      <c r="G9509" t="s">
        <v>22</v>
      </c>
      <c r="H9509" t="s">
        <v>104</v>
      </c>
      <c r="I9509" t="s">
        <v>105</v>
      </c>
      <c r="J9509" s="1">
        <v>43251</v>
      </c>
      <c r="K9509" s="1">
        <v>43300</v>
      </c>
      <c r="L9509" t="s">
        <v>118</v>
      </c>
      <c r="N9509" t="s">
        <v>1854</v>
      </c>
    </row>
    <row r="9510" spans="1:14" x14ac:dyDescent="0.25">
      <c r="A9510" t="s">
        <v>194</v>
      </c>
      <c r="B9510" t="s">
        <v>3646</v>
      </c>
      <c r="C9510" t="s">
        <v>286</v>
      </c>
      <c r="D9510" t="s">
        <v>21</v>
      </c>
      <c r="E9510">
        <v>98516</v>
      </c>
      <c r="F9510" t="s">
        <v>22</v>
      </c>
      <c r="G9510" t="s">
        <v>22</v>
      </c>
      <c r="H9510" t="s">
        <v>57</v>
      </c>
      <c r="I9510" t="s">
        <v>203</v>
      </c>
      <c r="J9510" s="1">
        <v>43283</v>
      </c>
      <c r="K9510" s="1">
        <v>43300</v>
      </c>
      <c r="L9510" t="s">
        <v>118</v>
      </c>
      <c r="N9510" t="s">
        <v>1849</v>
      </c>
    </row>
    <row r="9511" spans="1:14" x14ac:dyDescent="0.25">
      <c r="A9511" t="s">
        <v>7355</v>
      </c>
      <c r="B9511" t="s">
        <v>611</v>
      </c>
      <c r="C9511" t="s">
        <v>41</v>
      </c>
      <c r="D9511" t="s">
        <v>21</v>
      </c>
      <c r="E9511">
        <v>98158</v>
      </c>
      <c r="F9511" t="s">
        <v>22</v>
      </c>
      <c r="G9511" t="s">
        <v>22</v>
      </c>
      <c r="H9511" t="s">
        <v>104</v>
      </c>
      <c r="I9511" t="s">
        <v>1720</v>
      </c>
      <c r="J9511" s="1">
        <v>43238</v>
      </c>
      <c r="K9511" s="1">
        <v>43300</v>
      </c>
      <c r="L9511" t="s">
        <v>118</v>
      </c>
      <c r="N9511" t="s">
        <v>1858</v>
      </c>
    </row>
    <row r="9512" spans="1:14" x14ac:dyDescent="0.25">
      <c r="A9512" t="s">
        <v>1939</v>
      </c>
      <c r="B9512" t="s">
        <v>1940</v>
      </c>
      <c r="C9512" t="s">
        <v>132</v>
      </c>
      <c r="D9512" t="s">
        <v>21</v>
      </c>
      <c r="E9512">
        <v>99301</v>
      </c>
      <c r="F9512" t="s">
        <v>22</v>
      </c>
      <c r="G9512" t="s">
        <v>22</v>
      </c>
      <c r="H9512" t="s">
        <v>116</v>
      </c>
      <c r="I9512" t="s">
        <v>117</v>
      </c>
      <c r="J9512" s="1">
        <v>43249</v>
      </c>
      <c r="K9512" s="1">
        <v>43300</v>
      </c>
      <c r="L9512" t="s">
        <v>118</v>
      </c>
      <c r="N9512" t="s">
        <v>1849</v>
      </c>
    </row>
    <row r="9513" spans="1:14" x14ac:dyDescent="0.25">
      <c r="A9513" t="s">
        <v>2166</v>
      </c>
      <c r="B9513" t="s">
        <v>2167</v>
      </c>
      <c r="C9513" t="s">
        <v>255</v>
      </c>
      <c r="D9513" t="s">
        <v>21</v>
      </c>
      <c r="E9513">
        <v>98626</v>
      </c>
      <c r="F9513" t="s">
        <v>22</v>
      </c>
      <c r="G9513" t="s">
        <v>22</v>
      </c>
      <c r="H9513" t="s">
        <v>116</v>
      </c>
      <c r="I9513" t="s">
        <v>117</v>
      </c>
      <c r="J9513" s="1">
        <v>43251</v>
      </c>
      <c r="K9513" s="1">
        <v>43300</v>
      </c>
      <c r="L9513" t="s">
        <v>118</v>
      </c>
      <c r="N9513" t="s">
        <v>1849</v>
      </c>
    </row>
    <row r="9514" spans="1:14" x14ac:dyDescent="0.25">
      <c r="A9514" t="s">
        <v>5080</v>
      </c>
      <c r="B9514" t="s">
        <v>5081</v>
      </c>
      <c r="C9514" t="s">
        <v>132</v>
      </c>
      <c r="D9514" t="s">
        <v>21</v>
      </c>
      <c r="E9514">
        <v>99301</v>
      </c>
      <c r="F9514" t="s">
        <v>22</v>
      </c>
      <c r="G9514" t="s">
        <v>22</v>
      </c>
      <c r="H9514" t="s">
        <v>116</v>
      </c>
      <c r="I9514" t="s">
        <v>117</v>
      </c>
      <c r="J9514" s="1">
        <v>43249</v>
      </c>
      <c r="K9514" s="1">
        <v>43300</v>
      </c>
      <c r="L9514" t="s">
        <v>118</v>
      </c>
      <c r="N9514" t="s">
        <v>1849</v>
      </c>
    </row>
    <row r="9515" spans="1:14" x14ac:dyDescent="0.25">
      <c r="A9515" t="s">
        <v>1975</v>
      </c>
      <c r="B9515" t="s">
        <v>1976</v>
      </c>
      <c r="C9515" t="s">
        <v>886</v>
      </c>
      <c r="D9515" t="s">
        <v>21</v>
      </c>
      <c r="E9515">
        <v>98223</v>
      </c>
      <c r="F9515" t="s">
        <v>22</v>
      </c>
      <c r="G9515" t="s">
        <v>22</v>
      </c>
      <c r="H9515" t="s">
        <v>104</v>
      </c>
      <c r="I9515" t="s">
        <v>148</v>
      </c>
      <c r="J9515" t="s">
        <v>59</v>
      </c>
      <c r="K9515" s="1">
        <v>43297</v>
      </c>
      <c r="L9515" t="s">
        <v>60</v>
      </c>
      <c r="M9515" t="str">
        <f>HYPERLINK("https://www.regulations.gov/docket?D=FDA-2018-H-2717")</f>
        <v>https://www.regulations.gov/docket?D=FDA-2018-H-2717</v>
      </c>
      <c r="N9515" t="s">
        <v>59</v>
      </c>
    </row>
    <row r="9516" spans="1:14" x14ac:dyDescent="0.25">
      <c r="A9516" t="s">
        <v>468</v>
      </c>
      <c r="B9516" t="s">
        <v>469</v>
      </c>
      <c r="C9516" t="s">
        <v>470</v>
      </c>
      <c r="D9516" t="s">
        <v>21</v>
      </c>
      <c r="E9516">
        <v>98166</v>
      </c>
      <c r="F9516" t="s">
        <v>22</v>
      </c>
      <c r="G9516" t="s">
        <v>22</v>
      </c>
      <c r="H9516" t="s">
        <v>104</v>
      </c>
      <c r="I9516" t="s">
        <v>148</v>
      </c>
      <c r="J9516" t="s">
        <v>59</v>
      </c>
      <c r="K9516" s="1">
        <v>43297</v>
      </c>
      <c r="L9516" t="s">
        <v>60</v>
      </c>
      <c r="M9516" t="str">
        <f>HYPERLINK("https://www.regulations.gov/docket?D=FDA-2018-H-2715")</f>
        <v>https://www.regulations.gov/docket?D=FDA-2018-H-2715</v>
      </c>
      <c r="N9516" t="s">
        <v>59</v>
      </c>
    </row>
    <row r="9517" spans="1:14" x14ac:dyDescent="0.25">
      <c r="A9517" t="s">
        <v>3818</v>
      </c>
      <c r="B9517" t="s">
        <v>3819</v>
      </c>
      <c r="C9517" t="s">
        <v>209</v>
      </c>
      <c r="D9517" t="s">
        <v>21</v>
      </c>
      <c r="E9517">
        <v>98032</v>
      </c>
      <c r="F9517" t="s">
        <v>22</v>
      </c>
      <c r="G9517" t="s">
        <v>22</v>
      </c>
      <c r="H9517" t="s">
        <v>104</v>
      </c>
      <c r="I9517" t="s">
        <v>148</v>
      </c>
      <c r="J9517" t="s">
        <v>59</v>
      </c>
      <c r="K9517" s="1">
        <v>43294</v>
      </c>
      <c r="L9517" t="s">
        <v>60</v>
      </c>
      <c r="M9517" t="str">
        <f>HYPERLINK("https://www.regulations.gov/docket?D=FDA-2018-H-2705")</f>
        <v>https://www.regulations.gov/docket?D=FDA-2018-H-2705</v>
      </c>
      <c r="N9517" t="s">
        <v>59</v>
      </c>
    </row>
    <row r="9518" spans="1:14" x14ac:dyDescent="0.25">
      <c r="A9518" t="s">
        <v>3985</v>
      </c>
      <c r="B9518" t="s">
        <v>10046</v>
      </c>
      <c r="C9518" t="s">
        <v>454</v>
      </c>
      <c r="D9518" t="s">
        <v>21</v>
      </c>
      <c r="E9518">
        <v>98007</v>
      </c>
      <c r="F9518" t="s">
        <v>22</v>
      </c>
      <c r="G9518" t="s">
        <v>22</v>
      </c>
      <c r="H9518" t="s">
        <v>57</v>
      </c>
      <c r="I9518" t="s">
        <v>620</v>
      </c>
      <c r="J9518" s="1">
        <v>43283</v>
      </c>
      <c r="K9518" s="1">
        <v>43293</v>
      </c>
      <c r="L9518" t="s">
        <v>118</v>
      </c>
      <c r="N9518" t="s">
        <v>1849</v>
      </c>
    </row>
    <row r="9519" spans="1:14" x14ac:dyDescent="0.25">
      <c r="A9519" t="s">
        <v>2853</v>
      </c>
      <c r="B9519" t="s">
        <v>2854</v>
      </c>
      <c r="C9519" t="s">
        <v>20</v>
      </c>
      <c r="D9519" t="s">
        <v>21</v>
      </c>
      <c r="E9519">
        <v>98158</v>
      </c>
      <c r="F9519" t="s">
        <v>22</v>
      </c>
      <c r="G9519" t="s">
        <v>22</v>
      </c>
      <c r="H9519" t="s">
        <v>104</v>
      </c>
      <c r="I9519" t="s">
        <v>1720</v>
      </c>
      <c r="J9519" s="1">
        <v>43238</v>
      </c>
      <c r="K9519" s="1">
        <v>43293</v>
      </c>
      <c r="L9519" t="s">
        <v>118</v>
      </c>
      <c r="N9519" t="s">
        <v>1858</v>
      </c>
    </row>
    <row r="9520" spans="1:14" x14ac:dyDescent="0.25">
      <c r="A9520" t="s">
        <v>2878</v>
      </c>
      <c r="B9520" t="s">
        <v>10047</v>
      </c>
      <c r="C9520" t="s">
        <v>529</v>
      </c>
      <c r="D9520" t="s">
        <v>21</v>
      </c>
      <c r="E9520">
        <v>98034</v>
      </c>
      <c r="F9520" t="s">
        <v>22</v>
      </c>
      <c r="G9520" t="s">
        <v>22</v>
      </c>
      <c r="H9520" t="s">
        <v>116</v>
      </c>
      <c r="I9520" t="s">
        <v>117</v>
      </c>
      <c r="J9520" s="1">
        <v>43242</v>
      </c>
      <c r="K9520" s="1">
        <v>43293</v>
      </c>
      <c r="L9520" t="s">
        <v>118</v>
      </c>
      <c r="N9520" t="s">
        <v>1849</v>
      </c>
    </row>
    <row r="9521" spans="1:14" x14ac:dyDescent="0.25">
      <c r="A9521" t="s">
        <v>3770</v>
      </c>
      <c r="B9521" t="s">
        <v>10048</v>
      </c>
      <c r="C9521" t="s">
        <v>1203</v>
      </c>
      <c r="D9521" t="s">
        <v>21</v>
      </c>
      <c r="E9521">
        <v>98059</v>
      </c>
      <c r="F9521" t="s">
        <v>22</v>
      </c>
      <c r="G9521" t="s">
        <v>22</v>
      </c>
      <c r="H9521" t="s">
        <v>104</v>
      </c>
      <c r="I9521" t="s">
        <v>1720</v>
      </c>
      <c r="J9521" s="1">
        <v>43244</v>
      </c>
      <c r="K9521" s="1">
        <v>43293</v>
      </c>
      <c r="L9521" t="s">
        <v>118</v>
      </c>
      <c r="N9521" t="s">
        <v>1858</v>
      </c>
    </row>
    <row r="9522" spans="1:14" x14ac:dyDescent="0.25">
      <c r="A9522" t="s">
        <v>242</v>
      </c>
      <c r="B9522" t="s">
        <v>10049</v>
      </c>
      <c r="C9522" t="s">
        <v>403</v>
      </c>
      <c r="D9522" t="s">
        <v>21</v>
      </c>
      <c r="E9522">
        <v>98611</v>
      </c>
      <c r="F9522" t="s">
        <v>22</v>
      </c>
      <c r="G9522" t="s">
        <v>22</v>
      </c>
      <c r="H9522" t="s">
        <v>57</v>
      </c>
      <c r="I9522" t="s">
        <v>203</v>
      </c>
      <c r="J9522" s="1">
        <v>43283</v>
      </c>
      <c r="K9522" s="1">
        <v>43293</v>
      </c>
      <c r="L9522" t="s">
        <v>118</v>
      </c>
      <c r="N9522" t="s">
        <v>1849</v>
      </c>
    </row>
    <row r="9523" spans="1:14" x14ac:dyDescent="0.25">
      <c r="A9523" t="s">
        <v>10050</v>
      </c>
      <c r="B9523" t="s">
        <v>10051</v>
      </c>
      <c r="C9523" t="s">
        <v>1023</v>
      </c>
      <c r="D9523" t="s">
        <v>21</v>
      </c>
      <c r="E9523">
        <v>98541</v>
      </c>
      <c r="F9523" t="s">
        <v>22</v>
      </c>
      <c r="G9523" t="s">
        <v>22</v>
      </c>
      <c r="H9523" t="s">
        <v>116</v>
      </c>
      <c r="I9523" t="s">
        <v>117</v>
      </c>
      <c r="J9523" s="1">
        <v>43241</v>
      </c>
      <c r="K9523" s="1">
        <v>43293</v>
      </c>
      <c r="L9523" t="s">
        <v>118</v>
      </c>
      <c r="N9523" t="s">
        <v>1849</v>
      </c>
    </row>
    <row r="9524" spans="1:14" x14ac:dyDescent="0.25">
      <c r="A9524" t="s">
        <v>5095</v>
      </c>
      <c r="B9524" t="s">
        <v>3497</v>
      </c>
      <c r="C9524" t="s">
        <v>56</v>
      </c>
      <c r="D9524" t="s">
        <v>21</v>
      </c>
      <c r="E9524">
        <v>99354</v>
      </c>
      <c r="F9524" t="s">
        <v>22</v>
      </c>
      <c r="G9524" t="s">
        <v>22</v>
      </c>
      <c r="H9524" t="s">
        <v>116</v>
      </c>
      <c r="I9524" t="s">
        <v>212</v>
      </c>
      <c r="J9524" s="1">
        <v>43243</v>
      </c>
      <c r="K9524" s="1">
        <v>43293</v>
      </c>
      <c r="L9524" t="s">
        <v>118</v>
      </c>
      <c r="N9524" t="s">
        <v>1849</v>
      </c>
    </row>
    <row r="9525" spans="1:14" x14ac:dyDescent="0.25">
      <c r="A9525" t="s">
        <v>10052</v>
      </c>
      <c r="B9525" t="s">
        <v>1903</v>
      </c>
      <c r="C9525" t="s">
        <v>1904</v>
      </c>
      <c r="D9525" t="s">
        <v>21</v>
      </c>
      <c r="E9525">
        <v>99169</v>
      </c>
      <c r="F9525" t="s">
        <v>22</v>
      </c>
      <c r="G9525" t="s">
        <v>22</v>
      </c>
      <c r="H9525" t="s">
        <v>116</v>
      </c>
      <c r="I9525" t="s">
        <v>117</v>
      </c>
      <c r="J9525" s="1">
        <v>43240</v>
      </c>
      <c r="K9525" s="1">
        <v>43293</v>
      </c>
      <c r="L9525" t="s">
        <v>118</v>
      </c>
      <c r="N9525" t="s">
        <v>1849</v>
      </c>
    </row>
    <row r="9526" spans="1:14" x14ac:dyDescent="0.25">
      <c r="A9526" t="s">
        <v>194</v>
      </c>
      <c r="B9526" t="s">
        <v>4566</v>
      </c>
      <c r="C9526" t="s">
        <v>108</v>
      </c>
      <c r="D9526" t="s">
        <v>21</v>
      </c>
      <c r="E9526">
        <v>98204</v>
      </c>
      <c r="F9526" t="s">
        <v>22</v>
      </c>
      <c r="G9526" t="s">
        <v>22</v>
      </c>
      <c r="H9526" t="s">
        <v>104</v>
      </c>
      <c r="I9526" t="s">
        <v>148</v>
      </c>
      <c r="J9526" s="1">
        <v>43242</v>
      </c>
      <c r="K9526" s="1">
        <v>43293</v>
      </c>
      <c r="L9526" t="s">
        <v>118</v>
      </c>
      <c r="N9526" t="s">
        <v>1858</v>
      </c>
    </row>
    <row r="9527" spans="1:14" x14ac:dyDescent="0.25">
      <c r="A9527" t="s">
        <v>2109</v>
      </c>
      <c r="B9527" t="s">
        <v>3887</v>
      </c>
      <c r="C9527" t="s">
        <v>1904</v>
      </c>
      <c r="D9527" t="s">
        <v>21</v>
      </c>
      <c r="E9527">
        <v>99169</v>
      </c>
      <c r="F9527" t="s">
        <v>22</v>
      </c>
      <c r="G9527" t="s">
        <v>22</v>
      </c>
      <c r="H9527" t="s">
        <v>104</v>
      </c>
      <c r="I9527" t="s">
        <v>105</v>
      </c>
      <c r="J9527" s="1">
        <v>43240</v>
      </c>
      <c r="K9527" s="1">
        <v>43293</v>
      </c>
      <c r="L9527" t="s">
        <v>118</v>
      </c>
      <c r="N9527" t="s">
        <v>1858</v>
      </c>
    </row>
    <row r="9528" spans="1:14" x14ac:dyDescent="0.25">
      <c r="A9528" t="s">
        <v>4411</v>
      </c>
      <c r="B9528" t="s">
        <v>4412</v>
      </c>
      <c r="C9528" t="s">
        <v>20</v>
      </c>
      <c r="D9528" t="s">
        <v>21</v>
      </c>
      <c r="E9528">
        <v>98117</v>
      </c>
      <c r="F9528" t="s">
        <v>22</v>
      </c>
      <c r="G9528" t="s">
        <v>22</v>
      </c>
      <c r="H9528" t="s">
        <v>116</v>
      </c>
      <c r="I9528" t="s">
        <v>117</v>
      </c>
      <c r="J9528" t="s">
        <v>59</v>
      </c>
      <c r="K9528" s="1">
        <v>43291</v>
      </c>
      <c r="L9528" t="s">
        <v>60</v>
      </c>
      <c r="M9528" t="str">
        <f>HYPERLINK("https://www.regulations.gov/docket?D=FDA-2018-H-2640")</f>
        <v>https://www.regulations.gov/docket?D=FDA-2018-H-2640</v>
      </c>
      <c r="N9528" t="s">
        <v>59</v>
      </c>
    </row>
    <row r="9529" spans="1:14" x14ac:dyDescent="0.25">
      <c r="A9529" t="s">
        <v>4034</v>
      </c>
      <c r="B9529" t="s">
        <v>4035</v>
      </c>
      <c r="C9529" t="s">
        <v>20</v>
      </c>
      <c r="D9529" t="s">
        <v>21</v>
      </c>
      <c r="E9529">
        <v>98103</v>
      </c>
      <c r="F9529" t="s">
        <v>22</v>
      </c>
      <c r="G9529" t="s">
        <v>22</v>
      </c>
      <c r="H9529" t="s">
        <v>104</v>
      </c>
      <c r="I9529" t="s">
        <v>105</v>
      </c>
      <c r="J9529" t="s">
        <v>59</v>
      </c>
      <c r="K9529" s="1">
        <v>43291</v>
      </c>
      <c r="L9529" t="s">
        <v>60</v>
      </c>
      <c r="M9529" t="str">
        <f>HYPERLINK("https://www.regulations.gov/docket?D=FDA-2018-H-2639")</f>
        <v>https://www.regulations.gov/docket?D=FDA-2018-H-2639</v>
      </c>
      <c r="N9529" t="s">
        <v>59</v>
      </c>
    </row>
    <row r="9530" spans="1:14" x14ac:dyDescent="0.25">
      <c r="A9530" t="s">
        <v>1664</v>
      </c>
      <c r="B9530" t="s">
        <v>1665</v>
      </c>
      <c r="C9530" t="s">
        <v>339</v>
      </c>
      <c r="D9530" t="s">
        <v>21</v>
      </c>
      <c r="E9530">
        <v>98848</v>
      </c>
      <c r="F9530" t="s">
        <v>22</v>
      </c>
      <c r="G9530" t="s">
        <v>22</v>
      </c>
      <c r="H9530" t="s">
        <v>104</v>
      </c>
      <c r="I9530" t="s">
        <v>148</v>
      </c>
      <c r="J9530" s="1">
        <v>43235</v>
      </c>
      <c r="K9530" s="1">
        <v>43286</v>
      </c>
      <c r="L9530" t="s">
        <v>118</v>
      </c>
      <c r="N9530" t="s">
        <v>1858</v>
      </c>
    </row>
    <row r="9531" spans="1:14" x14ac:dyDescent="0.25">
      <c r="A9531" t="s">
        <v>3327</v>
      </c>
      <c r="B9531" t="s">
        <v>10117</v>
      </c>
      <c r="C9531" t="s">
        <v>532</v>
      </c>
      <c r="D9531" t="s">
        <v>21</v>
      </c>
      <c r="E9531">
        <v>98528</v>
      </c>
      <c r="F9531" t="s">
        <v>22</v>
      </c>
      <c r="G9531" t="s">
        <v>22</v>
      </c>
      <c r="H9531" t="s">
        <v>57</v>
      </c>
      <c r="I9531" t="s">
        <v>620</v>
      </c>
      <c r="J9531" s="1">
        <v>43237</v>
      </c>
      <c r="K9531" s="1">
        <v>43286</v>
      </c>
      <c r="L9531" t="s">
        <v>118</v>
      </c>
      <c r="N9531" t="s">
        <v>1849</v>
      </c>
    </row>
    <row r="9532" spans="1:14" x14ac:dyDescent="0.25">
      <c r="A9532" t="s">
        <v>562</v>
      </c>
      <c r="B9532" t="s">
        <v>563</v>
      </c>
      <c r="C9532" t="s">
        <v>151</v>
      </c>
      <c r="D9532" t="s">
        <v>21</v>
      </c>
      <c r="E9532">
        <v>98499</v>
      </c>
      <c r="F9532" t="s">
        <v>22</v>
      </c>
      <c r="G9532" t="s">
        <v>22</v>
      </c>
      <c r="H9532" t="s">
        <v>57</v>
      </c>
      <c r="I9532" t="s">
        <v>203</v>
      </c>
      <c r="J9532" s="1">
        <v>43269</v>
      </c>
      <c r="K9532" s="1">
        <v>43286</v>
      </c>
      <c r="L9532" t="s">
        <v>118</v>
      </c>
      <c r="N9532" t="s">
        <v>1849</v>
      </c>
    </row>
    <row r="9533" spans="1:14" x14ac:dyDescent="0.25">
      <c r="A9533" t="s">
        <v>2851</v>
      </c>
      <c r="B9533" t="s">
        <v>2852</v>
      </c>
      <c r="C9533" t="s">
        <v>41</v>
      </c>
      <c r="D9533" t="s">
        <v>21</v>
      </c>
      <c r="E9533">
        <v>98158</v>
      </c>
      <c r="F9533" t="s">
        <v>22</v>
      </c>
      <c r="G9533" t="s">
        <v>22</v>
      </c>
      <c r="H9533" t="s">
        <v>104</v>
      </c>
      <c r="I9533" t="s">
        <v>1720</v>
      </c>
      <c r="J9533" s="1">
        <v>43238</v>
      </c>
      <c r="K9533" s="1">
        <v>43286</v>
      </c>
      <c r="L9533" t="s">
        <v>118</v>
      </c>
      <c r="N9533" t="s">
        <v>1858</v>
      </c>
    </row>
    <row r="9534" spans="1:14" x14ac:dyDescent="0.25">
      <c r="A9534" t="s">
        <v>111</v>
      </c>
      <c r="B9534" t="s">
        <v>659</v>
      </c>
      <c r="C9534" t="s">
        <v>660</v>
      </c>
      <c r="D9534" t="s">
        <v>21</v>
      </c>
      <c r="E9534">
        <v>98383</v>
      </c>
      <c r="F9534" t="s">
        <v>22</v>
      </c>
      <c r="G9534" t="s">
        <v>22</v>
      </c>
      <c r="H9534" t="s">
        <v>57</v>
      </c>
      <c r="I9534" t="s">
        <v>203</v>
      </c>
      <c r="J9534" s="1">
        <v>43270</v>
      </c>
      <c r="K9534" s="1">
        <v>43286</v>
      </c>
      <c r="L9534" t="s">
        <v>118</v>
      </c>
      <c r="N9534" t="s">
        <v>1849</v>
      </c>
    </row>
    <row r="9535" spans="1:14" x14ac:dyDescent="0.25">
      <c r="A9535" t="s">
        <v>352</v>
      </c>
      <c r="B9535" t="s">
        <v>1674</v>
      </c>
      <c r="C9535" t="s">
        <v>1675</v>
      </c>
      <c r="D9535" t="s">
        <v>21</v>
      </c>
      <c r="E9535">
        <v>98339</v>
      </c>
      <c r="F9535" t="s">
        <v>22</v>
      </c>
      <c r="G9535" t="s">
        <v>22</v>
      </c>
      <c r="H9535" t="s">
        <v>116</v>
      </c>
      <c r="I9535" t="s">
        <v>117</v>
      </c>
      <c r="J9535" s="1">
        <v>43234</v>
      </c>
      <c r="K9535" s="1">
        <v>43286</v>
      </c>
      <c r="L9535" t="s">
        <v>118</v>
      </c>
      <c r="N9535" t="s">
        <v>1992</v>
      </c>
    </row>
    <row r="9536" spans="1:14" x14ac:dyDescent="0.25">
      <c r="A9536" t="s">
        <v>242</v>
      </c>
      <c r="B9536" t="s">
        <v>4392</v>
      </c>
      <c r="C9536" t="s">
        <v>687</v>
      </c>
      <c r="D9536" t="s">
        <v>21</v>
      </c>
      <c r="E9536">
        <v>98382</v>
      </c>
      <c r="F9536" t="s">
        <v>22</v>
      </c>
      <c r="G9536" t="s">
        <v>22</v>
      </c>
      <c r="H9536" t="s">
        <v>116</v>
      </c>
      <c r="I9536" t="s">
        <v>3817</v>
      </c>
      <c r="J9536" s="1">
        <v>43234</v>
      </c>
      <c r="K9536" s="1">
        <v>43286</v>
      </c>
      <c r="L9536" t="s">
        <v>118</v>
      </c>
      <c r="N9536" t="s">
        <v>1992</v>
      </c>
    </row>
    <row r="9537" spans="1:14" x14ac:dyDescent="0.25">
      <c r="A9537" t="s">
        <v>4556</v>
      </c>
      <c r="B9537" t="s">
        <v>4557</v>
      </c>
      <c r="C9537" t="s">
        <v>912</v>
      </c>
      <c r="D9537" t="s">
        <v>21</v>
      </c>
      <c r="E9537">
        <v>98837</v>
      </c>
      <c r="F9537" t="s">
        <v>22</v>
      </c>
      <c r="G9537" t="s">
        <v>22</v>
      </c>
      <c r="H9537" t="s">
        <v>104</v>
      </c>
      <c r="I9537" t="s">
        <v>105</v>
      </c>
      <c r="J9537" t="s">
        <v>59</v>
      </c>
      <c r="K9537" s="1">
        <v>43286</v>
      </c>
      <c r="L9537" t="s">
        <v>60</v>
      </c>
      <c r="M9537" t="str">
        <f>HYPERLINK("https://www.regulations.gov/docket?D=FDA-2018-H-2570")</f>
        <v>https://www.regulations.gov/docket?D=FDA-2018-H-2570</v>
      </c>
      <c r="N9537" t="s">
        <v>59</v>
      </c>
    </row>
    <row r="9538" spans="1:14" x14ac:dyDescent="0.25">
      <c r="A9538" t="s">
        <v>4520</v>
      </c>
      <c r="B9538" t="s">
        <v>4521</v>
      </c>
      <c r="C9538" t="s">
        <v>407</v>
      </c>
      <c r="D9538" t="s">
        <v>21</v>
      </c>
      <c r="E9538">
        <v>98604</v>
      </c>
      <c r="F9538" t="s">
        <v>22</v>
      </c>
      <c r="G9538" t="s">
        <v>22</v>
      </c>
      <c r="H9538" t="s">
        <v>57</v>
      </c>
      <c r="I9538" t="s">
        <v>212</v>
      </c>
      <c r="J9538" s="1">
        <v>43236</v>
      </c>
      <c r="K9538" s="1">
        <v>43286</v>
      </c>
      <c r="L9538" t="s">
        <v>118</v>
      </c>
      <c r="N9538" t="s">
        <v>1849</v>
      </c>
    </row>
    <row r="9539" spans="1:14" x14ac:dyDescent="0.25">
      <c r="A9539" t="s">
        <v>4008</v>
      </c>
      <c r="B9539" t="s">
        <v>4009</v>
      </c>
      <c r="C9539" t="s">
        <v>4010</v>
      </c>
      <c r="D9539" t="s">
        <v>21</v>
      </c>
      <c r="E9539">
        <v>98358</v>
      </c>
      <c r="F9539" t="s">
        <v>22</v>
      </c>
      <c r="G9539" t="s">
        <v>22</v>
      </c>
      <c r="H9539" t="s">
        <v>104</v>
      </c>
      <c r="I9539" t="s">
        <v>148</v>
      </c>
      <c r="J9539" s="1">
        <v>43234</v>
      </c>
      <c r="K9539" s="1">
        <v>43286</v>
      </c>
      <c r="L9539" t="s">
        <v>118</v>
      </c>
      <c r="N9539" t="s">
        <v>1854</v>
      </c>
    </row>
    <row r="9540" spans="1:14" x14ac:dyDescent="0.25">
      <c r="A9540" t="s">
        <v>4928</v>
      </c>
      <c r="B9540" t="s">
        <v>4929</v>
      </c>
      <c r="C9540" t="s">
        <v>296</v>
      </c>
      <c r="D9540" t="s">
        <v>21</v>
      </c>
      <c r="E9540">
        <v>98367</v>
      </c>
      <c r="F9540" t="s">
        <v>22</v>
      </c>
      <c r="G9540" t="s">
        <v>22</v>
      </c>
      <c r="H9540" t="s">
        <v>57</v>
      </c>
      <c r="I9540" t="s">
        <v>58</v>
      </c>
      <c r="J9540" s="1">
        <v>43272</v>
      </c>
      <c r="K9540" s="1">
        <v>43286</v>
      </c>
      <c r="L9540" t="s">
        <v>118</v>
      </c>
      <c r="N9540" t="s">
        <v>1992</v>
      </c>
    </row>
    <row r="9541" spans="1:14" x14ac:dyDescent="0.25">
      <c r="A9541" t="s">
        <v>4184</v>
      </c>
      <c r="B9541" t="s">
        <v>4185</v>
      </c>
      <c r="C9541" t="s">
        <v>614</v>
      </c>
      <c r="D9541" t="s">
        <v>21</v>
      </c>
      <c r="E9541">
        <v>98674</v>
      </c>
      <c r="F9541" t="s">
        <v>22</v>
      </c>
      <c r="G9541" t="s">
        <v>22</v>
      </c>
      <c r="H9541" t="s">
        <v>116</v>
      </c>
      <c r="I9541" t="s">
        <v>212</v>
      </c>
      <c r="J9541" s="1">
        <v>43236</v>
      </c>
      <c r="K9541" s="1">
        <v>43286</v>
      </c>
      <c r="L9541" t="s">
        <v>118</v>
      </c>
      <c r="N9541" t="s">
        <v>1992</v>
      </c>
    </row>
    <row r="9542" spans="1:14" x14ac:dyDescent="0.25">
      <c r="A9542" t="s">
        <v>124</v>
      </c>
      <c r="B9542" t="s">
        <v>593</v>
      </c>
      <c r="C9542" t="s">
        <v>492</v>
      </c>
      <c r="D9542" t="s">
        <v>21</v>
      </c>
      <c r="E9542">
        <v>98516</v>
      </c>
      <c r="F9542" t="s">
        <v>22</v>
      </c>
      <c r="G9542" t="s">
        <v>22</v>
      </c>
      <c r="H9542" t="s">
        <v>57</v>
      </c>
      <c r="I9542" t="s">
        <v>203</v>
      </c>
      <c r="J9542" s="1">
        <v>43278</v>
      </c>
      <c r="K9542" s="1">
        <v>43286</v>
      </c>
      <c r="L9542" t="s">
        <v>118</v>
      </c>
      <c r="N9542" t="s">
        <v>1992</v>
      </c>
    </row>
    <row r="9543" spans="1:14" x14ac:dyDescent="0.25">
      <c r="A9543" t="s">
        <v>4407</v>
      </c>
      <c r="B9543" t="s">
        <v>4408</v>
      </c>
      <c r="C9543" t="s">
        <v>296</v>
      </c>
      <c r="D9543" t="s">
        <v>21</v>
      </c>
      <c r="E9543">
        <v>98366</v>
      </c>
      <c r="F9543" t="s">
        <v>22</v>
      </c>
      <c r="G9543" t="s">
        <v>22</v>
      </c>
      <c r="H9543" t="s">
        <v>57</v>
      </c>
      <c r="I9543" t="s">
        <v>203</v>
      </c>
      <c r="J9543" s="1">
        <v>43272</v>
      </c>
      <c r="K9543" s="1">
        <v>43286</v>
      </c>
      <c r="L9543" t="s">
        <v>118</v>
      </c>
      <c r="N9543" t="s">
        <v>1849</v>
      </c>
    </row>
    <row r="9544" spans="1:14" x14ac:dyDescent="0.25">
      <c r="A9544" t="s">
        <v>4549</v>
      </c>
      <c r="B9544" t="s">
        <v>4550</v>
      </c>
      <c r="C9544" t="s">
        <v>912</v>
      </c>
      <c r="D9544" t="s">
        <v>21</v>
      </c>
      <c r="E9544">
        <v>98837</v>
      </c>
      <c r="F9544" t="s">
        <v>22</v>
      </c>
      <c r="G9544" t="s">
        <v>22</v>
      </c>
      <c r="H9544" t="s">
        <v>104</v>
      </c>
      <c r="I9544" t="s">
        <v>105</v>
      </c>
      <c r="J9544" t="s">
        <v>59</v>
      </c>
      <c r="K9544" s="1">
        <v>43283</v>
      </c>
      <c r="L9544" t="s">
        <v>60</v>
      </c>
      <c r="M9544" t="str">
        <f>HYPERLINK("https://www.regulations.gov/docket?D=FDA-2018-H-2542")</f>
        <v>https://www.regulations.gov/docket?D=FDA-2018-H-2542</v>
      </c>
      <c r="N9544" t="s">
        <v>59</v>
      </c>
    </row>
    <row r="9545" spans="1:14" x14ac:dyDescent="0.25">
      <c r="A9545" t="s">
        <v>4518</v>
      </c>
      <c r="B9545" t="s">
        <v>4519</v>
      </c>
      <c r="C9545" t="s">
        <v>3189</v>
      </c>
      <c r="D9545" t="s">
        <v>21</v>
      </c>
      <c r="E9545">
        <v>98675</v>
      </c>
      <c r="F9545" t="s">
        <v>22</v>
      </c>
      <c r="G9545" t="s">
        <v>22</v>
      </c>
      <c r="H9545" t="s">
        <v>57</v>
      </c>
      <c r="I9545" t="s">
        <v>203</v>
      </c>
      <c r="J9545" t="s">
        <v>59</v>
      </c>
      <c r="K9545" s="1">
        <v>43280</v>
      </c>
      <c r="L9545" t="s">
        <v>60</v>
      </c>
      <c r="M9545" t="str">
        <f>HYPERLINK("https://www.regulations.gov/docket?D=FDA-2018-H-2520")</f>
        <v>https://www.regulations.gov/docket?D=FDA-2018-H-2520</v>
      </c>
      <c r="N9545" t="s">
        <v>59</v>
      </c>
    </row>
    <row r="9546" spans="1:14" x14ac:dyDescent="0.25">
      <c r="A9546" t="s">
        <v>3617</v>
      </c>
      <c r="B9546" t="s">
        <v>3618</v>
      </c>
      <c r="C9546" t="s">
        <v>20</v>
      </c>
      <c r="D9546" t="s">
        <v>21</v>
      </c>
      <c r="E9546">
        <v>98116</v>
      </c>
      <c r="F9546" t="s">
        <v>22</v>
      </c>
      <c r="G9546" t="s">
        <v>22</v>
      </c>
      <c r="H9546" t="s">
        <v>104</v>
      </c>
      <c r="I9546" t="s">
        <v>105</v>
      </c>
      <c r="J9546" s="1">
        <v>43229</v>
      </c>
      <c r="K9546" s="1">
        <v>43279</v>
      </c>
      <c r="L9546" t="s">
        <v>118</v>
      </c>
      <c r="N9546" t="s">
        <v>1858</v>
      </c>
    </row>
    <row r="9547" spans="1:14" x14ac:dyDescent="0.25">
      <c r="A9547" t="s">
        <v>3868</v>
      </c>
      <c r="B9547" t="s">
        <v>3869</v>
      </c>
      <c r="C9547" t="s">
        <v>84</v>
      </c>
      <c r="D9547" t="s">
        <v>21</v>
      </c>
      <c r="E9547">
        <v>98926</v>
      </c>
      <c r="F9547" t="s">
        <v>22</v>
      </c>
      <c r="G9547" t="s">
        <v>22</v>
      </c>
      <c r="H9547" t="s">
        <v>57</v>
      </c>
      <c r="I9547" t="s">
        <v>203</v>
      </c>
      <c r="J9547" s="1">
        <v>43269</v>
      </c>
      <c r="K9547" s="1">
        <v>43279</v>
      </c>
      <c r="L9547" t="s">
        <v>118</v>
      </c>
      <c r="N9547" t="s">
        <v>1849</v>
      </c>
    </row>
    <row r="9548" spans="1:14" x14ac:dyDescent="0.25">
      <c r="A9548" t="s">
        <v>7897</v>
      </c>
      <c r="B9548" t="s">
        <v>7898</v>
      </c>
      <c r="C9548" t="s">
        <v>224</v>
      </c>
      <c r="D9548" t="s">
        <v>21</v>
      </c>
      <c r="E9548">
        <v>98155</v>
      </c>
      <c r="F9548" t="s">
        <v>22</v>
      </c>
      <c r="G9548" t="s">
        <v>22</v>
      </c>
      <c r="H9548" t="s">
        <v>104</v>
      </c>
      <c r="I9548" t="s">
        <v>105</v>
      </c>
      <c r="J9548" s="1">
        <v>43224</v>
      </c>
      <c r="K9548" s="1">
        <v>43279</v>
      </c>
      <c r="L9548" t="s">
        <v>118</v>
      </c>
      <c r="N9548" t="s">
        <v>1854</v>
      </c>
    </row>
    <row r="9549" spans="1:14" x14ac:dyDescent="0.25">
      <c r="A9549" t="s">
        <v>187</v>
      </c>
      <c r="B9549" t="s">
        <v>188</v>
      </c>
      <c r="C9549" t="s">
        <v>34</v>
      </c>
      <c r="D9549" t="s">
        <v>21</v>
      </c>
      <c r="E9549">
        <v>98683</v>
      </c>
      <c r="F9549" t="s">
        <v>22</v>
      </c>
      <c r="G9549" t="s">
        <v>22</v>
      </c>
      <c r="H9549" t="s">
        <v>57</v>
      </c>
      <c r="I9549" t="s">
        <v>203</v>
      </c>
      <c r="J9549" s="1">
        <v>43270</v>
      </c>
      <c r="K9549" s="1">
        <v>43279</v>
      </c>
      <c r="L9549" t="s">
        <v>118</v>
      </c>
      <c r="N9549" t="s">
        <v>1849</v>
      </c>
    </row>
    <row r="9550" spans="1:14" x14ac:dyDescent="0.25">
      <c r="A9550" t="s">
        <v>247</v>
      </c>
      <c r="B9550" t="s">
        <v>248</v>
      </c>
      <c r="C9550" t="s">
        <v>236</v>
      </c>
      <c r="D9550" t="s">
        <v>21</v>
      </c>
      <c r="E9550">
        <v>98406</v>
      </c>
      <c r="F9550" t="s">
        <v>22</v>
      </c>
      <c r="G9550" t="s">
        <v>22</v>
      </c>
      <c r="H9550" t="s">
        <v>57</v>
      </c>
      <c r="I9550" t="s">
        <v>212</v>
      </c>
      <c r="J9550" s="1">
        <v>43216</v>
      </c>
      <c r="K9550" s="1">
        <v>43279</v>
      </c>
      <c r="L9550" t="s">
        <v>118</v>
      </c>
      <c r="N9550" t="s">
        <v>1849</v>
      </c>
    </row>
    <row r="9551" spans="1:14" x14ac:dyDescent="0.25">
      <c r="A9551" t="s">
        <v>10157</v>
      </c>
      <c r="B9551" t="s">
        <v>10158</v>
      </c>
      <c r="C9551" t="s">
        <v>529</v>
      </c>
      <c r="D9551" t="s">
        <v>21</v>
      </c>
      <c r="E9551">
        <v>98033</v>
      </c>
      <c r="F9551" t="s">
        <v>22</v>
      </c>
      <c r="G9551" t="s">
        <v>22</v>
      </c>
      <c r="H9551" t="s">
        <v>57</v>
      </c>
      <c r="I9551" t="s">
        <v>58</v>
      </c>
      <c r="J9551" s="1">
        <v>43271</v>
      </c>
      <c r="K9551" s="1">
        <v>43279</v>
      </c>
      <c r="L9551" t="s">
        <v>118</v>
      </c>
      <c r="N9551" t="s">
        <v>1849</v>
      </c>
    </row>
    <row r="9552" spans="1:14" x14ac:dyDescent="0.25">
      <c r="A9552" t="s">
        <v>920</v>
      </c>
      <c r="B9552" t="s">
        <v>921</v>
      </c>
      <c r="C9552" t="s">
        <v>236</v>
      </c>
      <c r="D9552" t="s">
        <v>21</v>
      </c>
      <c r="E9552">
        <v>98402</v>
      </c>
      <c r="F9552" t="s">
        <v>22</v>
      </c>
      <c r="G9552" t="s">
        <v>22</v>
      </c>
      <c r="H9552" t="s">
        <v>104</v>
      </c>
      <c r="I9552" t="s">
        <v>105</v>
      </c>
      <c r="J9552" t="s">
        <v>59</v>
      </c>
      <c r="K9552" s="1">
        <v>43273</v>
      </c>
      <c r="L9552" t="s">
        <v>60</v>
      </c>
      <c r="M9552" t="str">
        <f>HYPERLINK("https://www.regulations.gov/docket?D=FDA-2018-H-2411")</f>
        <v>https://www.regulations.gov/docket?D=FDA-2018-H-2411</v>
      </c>
      <c r="N9552" t="s">
        <v>59</v>
      </c>
    </row>
    <row r="9553" spans="1:14" x14ac:dyDescent="0.25">
      <c r="A9553" t="s">
        <v>2044</v>
      </c>
      <c r="B9553" t="s">
        <v>2045</v>
      </c>
      <c r="C9553" t="s">
        <v>151</v>
      </c>
      <c r="D9553" t="s">
        <v>21</v>
      </c>
      <c r="E9553">
        <v>98499</v>
      </c>
      <c r="F9553" t="s">
        <v>22</v>
      </c>
      <c r="G9553" t="s">
        <v>22</v>
      </c>
      <c r="H9553" t="s">
        <v>116</v>
      </c>
      <c r="I9553" t="s">
        <v>117</v>
      </c>
      <c r="J9553" s="1">
        <v>43217</v>
      </c>
      <c r="K9553" s="1">
        <v>43272</v>
      </c>
      <c r="L9553" t="s">
        <v>118</v>
      </c>
      <c r="N9553" t="s">
        <v>1849</v>
      </c>
    </row>
    <row r="9554" spans="1:14" x14ac:dyDescent="0.25">
      <c r="A9554" t="s">
        <v>9520</v>
      </c>
      <c r="B9554" t="s">
        <v>9521</v>
      </c>
      <c r="C9554" t="s">
        <v>2267</v>
      </c>
      <c r="D9554" t="s">
        <v>21</v>
      </c>
      <c r="E9554">
        <v>98631</v>
      </c>
      <c r="F9554" t="s">
        <v>22</v>
      </c>
      <c r="G9554" t="s">
        <v>22</v>
      </c>
      <c r="H9554" t="s">
        <v>104</v>
      </c>
      <c r="I9554" t="s">
        <v>105</v>
      </c>
      <c r="J9554" s="1">
        <v>43222</v>
      </c>
      <c r="K9554" s="1">
        <v>43272</v>
      </c>
      <c r="L9554" t="s">
        <v>118</v>
      </c>
      <c r="N9554" t="s">
        <v>1854</v>
      </c>
    </row>
    <row r="9555" spans="1:14" x14ac:dyDescent="0.25">
      <c r="A9555" t="s">
        <v>3641</v>
      </c>
      <c r="B9555" t="s">
        <v>3642</v>
      </c>
      <c r="C9555" t="s">
        <v>286</v>
      </c>
      <c r="D9555" t="s">
        <v>21</v>
      </c>
      <c r="E9555">
        <v>98512</v>
      </c>
      <c r="F9555" t="s">
        <v>22</v>
      </c>
      <c r="G9555" t="s">
        <v>22</v>
      </c>
      <c r="H9555" t="s">
        <v>116</v>
      </c>
      <c r="I9555" t="s">
        <v>117</v>
      </c>
      <c r="J9555" s="1">
        <v>43223</v>
      </c>
      <c r="K9555" s="1">
        <v>43272</v>
      </c>
      <c r="L9555" t="s">
        <v>118</v>
      </c>
      <c r="N9555" t="s">
        <v>1849</v>
      </c>
    </row>
    <row r="9556" spans="1:14" x14ac:dyDescent="0.25">
      <c r="A9556" t="s">
        <v>4789</v>
      </c>
      <c r="B9556" t="s">
        <v>4790</v>
      </c>
      <c r="C9556" t="s">
        <v>4791</v>
      </c>
      <c r="D9556" t="s">
        <v>21</v>
      </c>
      <c r="E9556">
        <v>98638</v>
      </c>
      <c r="F9556" t="s">
        <v>22</v>
      </c>
      <c r="G9556" t="s">
        <v>22</v>
      </c>
      <c r="H9556" t="s">
        <v>116</v>
      </c>
      <c r="I9556" t="s">
        <v>117</v>
      </c>
      <c r="J9556" s="1">
        <v>43222</v>
      </c>
      <c r="K9556" s="1">
        <v>43272</v>
      </c>
      <c r="L9556" t="s">
        <v>118</v>
      </c>
      <c r="N9556" t="s">
        <v>119</v>
      </c>
    </row>
    <row r="9557" spans="1:14" x14ac:dyDescent="0.25">
      <c r="A9557" t="s">
        <v>1572</v>
      </c>
      <c r="B9557" t="s">
        <v>1573</v>
      </c>
      <c r="C9557" t="s">
        <v>1574</v>
      </c>
      <c r="D9557" t="s">
        <v>21</v>
      </c>
      <c r="E9557">
        <v>98571</v>
      </c>
      <c r="F9557" t="s">
        <v>22</v>
      </c>
      <c r="G9557" t="s">
        <v>22</v>
      </c>
      <c r="H9557" t="s">
        <v>116</v>
      </c>
      <c r="I9557" t="s">
        <v>117</v>
      </c>
      <c r="J9557" s="1">
        <v>43220</v>
      </c>
      <c r="K9557" s="1">
        <v>43272</v>
      </c>
      <c r="L9557" t="s">
        <v>118</v>
      </c>
      <c r="N9557" t="s">
        <v>1849</v>
      </c>
    </row>
    <row r="9558" spans="1:14" x14ac:dyDescent="0.25">
      <c r="A9558" t="s">
        <v>2207</v>
      </c>
      <c r="B9558" t="s">
        <v>2208</v>
      </c>
      <c r="C9558" t="s">
        <v>2209</v>
      </c>
      <c r="D9558" t="s">
        <v>21</v>
      </c>
      <c r="E9558">
        <v>98575</v>
      </c>
      <c r="F9558" t="s">
        <v>22</v>
      </c>
      <c r="G9558" t="s">
        <v>22</v>
      </c>
      <c r="H9558" t="s">
        <v>104</v>
      </c>
      <c r="I9558" t="s">
        <v>105</v>
      </c>
      <c r="J9558" s="1">
        <v>43220</v>
      </c>
      <c r="K9558" s="1">
        <v>43272</v>
      </c>
      <c r="L9558" t="s">
        <v>118</v>
      </c>
      <c r="N9558" t="s">
        <v>1858</v>
      </c>
    </row>
    <row r="9559" spans="1:14" x14ac:dyDescent="0.25">
      <c r="A9559" t="s">
        <v>179</v>
      </c>
      <c r="B9559" t="s">
        <v>753</v>
      </c>
      <c r="C9559" t="s">
        <v>151</v>
      </c>
      <c r="D9559" t="s">
        <v>21</v>
      </c>
      <c r="E9559">
        <v>98499</v>
      </c>
      <c r="F9559" t="s">
        <v>22</v>
      </c>
      <c r="G9559" t="s">
        <v>22</v>
      </c>
      <c r="H9559" t="s">
        <v>57</v>
      </c>
      <c r="I9559" t="s">
        <v>212</v>
      </c>
      <c r="J9559" s="1">
        <v>43217</v>
      </c>
      <c r="K9559" s="1">
        <v>43272</v>
      </c>
      <c r="L9559" t="s">
        <v>118</v>
      </c>
      <c r="N9559" t="s">
        <v>1849</v>
      </c>
    </row>
    <row r="9560" spans="1:14" x14ac:dyDescent="0.25">
      <c r="A9560" t="s">
        <v>4995</v>
      </c>
      <c r="B9560" t="s">
        <v>4996</v>
      </c>
      <c r="C9560" t="s">
        <v>20</v>
      </c>
      <c r="D9560" t="s">
        <v>21</v>
      </c>
      <c r="E9560">
        <v>98102</v>
      </c>
      <c r="F9560" t="s">
        <v>22</v>
      </c>
      <c r="G9560" t="s">
        <v>22</v>
      </c>
      <c r="H9560" t="s">
        <v>104</v>
      </c>
      <c r="I9560" t="s">
        <v>105</v>
      </c>
      <c r="J9560" t="s">
        <v>59</v>
      </c>
      <c r="K9560" s="1">
        <v>43271</v>
      </c>
      <c r="L9560" t="s">
        <v>60</v>
      </c>
      <c r="M9560" t="str">
        <f>HYPERLINK("https://www.regulations.gov/docket?D=FDA-2018-H-2360")</f>
        <v>https://www.regulations.gov/docket?D=FDA-2018-H-2360</v>
      </c>
      <c r="N9560" t="s">
        <v>59</v>
      </c>
    </row>
    <row r="9561" spans="1:14" x14ac:dyDescent="0.25">
      <c r="A9561" t="s">
        <v>356</v>
      </c>
      <c r="B9561" t="s">
        <v>4432</v>
      </c>
      <c r="C9561" t="s">
        <v>2144</v>
      </c>
      <c r="D9561" t="s">
        <v>21</v>
      </c>
      <c r="E9561">
        <v>98155</v>
      </c>
      <c r="F9561" t="s">
        <v>22</v>
      </c>
      <c r="G9561" t="s">
        <v>22</v>
      </c>
      <c r="H9561" t="s">
        <v>116</v>
      </c>
      <c r="I9561" t="s">
        <v>117</v>
      </c>
      <c r="J9561" t="s">
        <v>59</v>
      </c>
      <c r="K9561" s="1">
        <v>43270</v>
      </c>
      <c r="L9561" t="s">
        <v>60</v>
      </c>
      <c r="M9561" t="str">
        <f>HYPERLINK("https://www.regulations.gov/docket?D=FDA-2018-H-2349")</f>
        <v>https://www.regulations.gov/docket?D=FDA-2018-H-2349</v>
      </c>
      <c r="N9561" t="s">
        <v>59</v>
      </c>
    </row>
    <row r="9562" spans="1:14" x14ac:dyDescent="0.25">
      <c r="A9562" t="s">
        <v>1251</v>
      </c>
      <c r="B9562" t="s">
        <v>1252</v>
      </c>
      <c r="C9562" t="s">
        <v>20</v>
      </c>
      <c r="D9562" t="s">
        <v>21</v>
      </c>
      <c r="E9562">
        <v>98101</v>
      </c>
      <c r="F9562" t="s">
        <v>22</v>
      </c>
      <c r="G9562" t="s">
        <v>22</v>
      </c>
      <c r="H9562" t="s">
        <v>104</v>
      </c>
      <c r="I9562" t="s">
        <v>105</v>
      </c>
      <c r="J9562" t="s">
        <v>59</v>
      </c>
      <c r="K9562" s="1">
        <v>43269</v>
      </c>
      <c r="L9562" t="s">
        <v>60</v>
      </c>
      <c r="M9562" t="str">
        <f>HYPERLINK("https://www.regulations.gov/docket?D=FDA-2018-H-2328")</f>
        <v>https://www.regulations.gov/docket?D=FDA-2018-H-2328</v>
      </c>
      <c r="N9562" t="s">
        <v>59</v>
      </c>
    </row>
    <row r="9563" spans="1:14" x14ac:dyDescent="0.25">
      <c r="A9563" t="s">
        <v>6730</v>
      </c>
      <c r="B9563" t="s">
        <v>10220</v>
      </c>
      <c r="C9563" t="s">
        <v>532</v>
      </c>
      <c r="D9563" t="s">
        <v>21</v>
      </c>
      <c r="E9563">
        <v>98528</v>
      </c>
      <c r="F9563" t="s">
        <v>22</v>
      </c>
      <c r="G9563" t="s">
        <v>22</v>
      </c>
      <c r="H9563" t="s">
        <v>104</v>
      </c>
      <c r="I9563" t="s">
        <v>105</v>
      </c>
      <c r="J9563" s="1">
        <v>43194</v>
      </c>
      <c r="K9563" s="1">
        <v>43265</v>
      </c>
      <c r="L9563" t="s">
        <v>118</v>
      </c>
      <c r="N9563" t="s">
        <v>1854</v>
      </c>
    </row>
    <row r="9564" spans="1:14" x14ac:dyDescent="0.25">
      <c r="A9564" t="s">
        <v>3707</v>
      </c>
      <c r="B9564" t="s">
        <v>3708</v>
      </c>
      <c r="C9564" t="s">
        <v>2244</v>
      </c>
      <c r="D9564" t="s">
        <v>21</v>
      </c>
      <c r="E9564">
        <v>98370</v>
      </c>
      <c r="F9564" t="s">
        <v>22</v>
      </c>
      <c r="G9564" t="s">
        <v>22</v>
      </c>
      <c r="H9564" t="s">
        <v>116</v>
      </c>
      <c r="I9564" t="s">
        <v>212</v>
      </c>
      <c r="J9564" s="1">
        <v>43213</v>
      </c>
      <c r="K9564" s="1">
        <v>43265</v>
      </c>
      <c r="L9564" t="s">
        <v>118</v>
      </c>
      <c r="N9564" t="s">
        <v>1992</v>
      </c>
    </row>
    <row r="9565" spans="1:14" x14ac:dyDescent="0.25">
      <c r="A9565" t="s">
        <v>242</v>
      </c>
      <c r="B9565" t="s">
        <v>4585</v>
      </c>
      <c r="C9565" t="s">
        <v>3874</v>
      </c>
      <c r="D9565" t="s">
        <v>21</v>
      </c>
      <c r="E9565">
        <v>98563</v>
      </c>
      <c r="F9565" t="s">
        <v>22</v>
      </c>
      <c r="G9565" t="s">
        <v>22</v>
      </c>
      <c r="H9565" t="s">
        <v>116</v>
      </c>
      <c r="I9565" t="s">
        <v>117</v>
      </c>
      <c r="J9565" s="1">
        <v>43208</v>
      </c>
      <c r="K9565" s="1">
        <v>43265</v>
      </c>
      <c r="L9565" t="s">
        <v>118</v>
      </c>
      <c r="N9565" t="s">
        <v>1849</v>
      </c>
    </row>
    <row r="9566" spans="1:14" x14ac:dyDescent="0.25">
      <c r="A9566" t="s">
        <v>4661</v>
      </c>
      <c r="B9566" t="s">
        <v>706</v>
      </c>
      <c r="C9566" t="s">
        <v>215</v>
      </c>
      <c r="D9566" t="s">
        <v>21</v>
      </c>
      <c r="E9566">
        <v>98003</v>
      </c>
      <c r="F9566" t="s">
        <v>22</v>
      </c>
      <c r="G9566" t="s">
        <v>22</v>
      </c>
      <c r="H9566" t="s">
        <v>116</v>
      </c>
      <c r="I9566" t="s">
        <v>117</v>
      </c>
      <c r="J9566" s="1">
        <v>43172</v>
      </c>
      <c r="K9566" s="1">
        <v>43265</v>
      </c>
      <c r="L9566" t="s">
        <v>118</v>
      </c>
      <c r="N9566" t="s">
        <v>1849</v>
      </c>
    </row>
    <row r="9567" spans="1:14" x14ac:dyDescent="0.25">
      <c r="A9567" t="s">
        <v>1166</v>
      </c>
      <c r="B9567" t="s">
        <v>1167</v>
      </c>
      <c r="C9567" t="s">
        <v>525</v>
      </c>
      <c r="D9567" t="s">
        <v>21</v>
      </c>
      <c r="E9567">
        <v>98258</v>
      </c>
      <c r="F9567" t="s">
        <v>22</v>
      </c>
      <c r="G9567" t="s">
        <v>22</v>
      </c>
      <c r="H9567" t="s">
        <v>104</v>
      </c>
      <c r="I9567" t="s">
        <v>148</v>
      </c>
      <c r="J9567" t="s">
        <v>59</v>
      </c>
      <c r="K9567" s="1">
        <v>43265</v>
      </c>
      <c r="L9567" t="s">
        <v>60</v>
      </c>
      <c r="M9567" t="str">
        <f>HYPERLINK("https://www.regulations.gov/docket?D=FDA-2018-H-2270")</f>
        <v>https://www.regulations.gov/docket?D=FDA-2018-H-2270</v>
      </c>
      <c r="N9567" t="s">
        <v>59</v>
      </c>
    </row>
    <row r="9568" spans="1:14" x14ac:dyDescent="0.25">
      <c r="A9568" t="s">
        <v>138</v>
      </c>
      <c r="B9568" t="s">
        <v>5066</v>
      </c>
      <c r="C9568" t="s">
        <v>56</v>
      </c>
      <c r="D9568" t="s">
        <v>21</v>
      </c>
      <c r="E9568">
        <v>99352</v>
      </c>
      <c r="F9568" t="s">
        <v>22</v>
      </c>
      <c r="G9568" t="s">
        <v>22</v>
      </c>
      <c r="H9568" t="s">
        <v>104</v>
      </c>
      <c r="I9568" t="s">
        <v>148</v>
      </c>
      <c r="J9568" s="1">
        <v>43209</v>
      </c>
      <c r="K9568" s="1">
        <v>43265</v>
      </c>
      <c r="L9568" t="s">
        <v>118</v>
      </c>
      <c r="N9568" t="s">
        <v>1858</v>
      </c>
    </row>
    <row r="9569" spans="1:14" x14ac:dyDescent="0.25">
      <c r="A9569" t="s">
        <v>2812</v>
      </c>
      <c r="B9569" t="s">
        <v>10223</v>
      </c>
      <c r="C9569" t="s">
        <v>29</v>
      </c>
      <c r="D9569" t="s">
        <v>21</v>
      </c>
      <c r="E9569">
        <v>98801</v>
      </c>
      <c r="F9569" t="s">
        <v>22</v>
      </c>
      <c r="G9569" t="s">
        <v>22</v>
      </c>
      <c r="H9569" t="s">
        <v>57</v>
      </c>
      <c r="I9569" t="s">
        <v>212</v>
      </c>
      <c r="J9569" s="1">
        <v>43205</v>
      </c>
      <c r="K9569" s="1">
        <v>43265</v>
      </c>
      <c r="L9569" t="s">
        <v>118</v>
      </c>
      <c r="N9569" t="s">
        <v>1849</v>
      </c>
    </row>
    <row r="9570" spans="1:14" x14ac:dyDescent="0.25">
      <c r="A9570" t="s">
        <v>277</v>
      </c>
      <c r="B9570" t="s">
        <v>278</v>
      </c>
      <c r="C9570" t="s">
        <v>236</v>
      </c>
      <c r="D9570" t="s">
        <v>21</v>
      </c>
      <c r="E9570">
        <v>98405</v>
      </c>
      <c r="F9570" t="s">
        <v>22</v>
      </c>
      <c r="G9570" t="s">
        <v>22</v>
      </c>
      <c r="H9570" t="s">
        <v>104</v>
      </c>
      <c r="I9570" t="s">
        <v>148</v>
      </c>
      <c r="J9570" s="1">
        <v>43209</v>
      </c>
      <c r="K9570" s="1">
        <v>43265</v>
      </c>
      <c r="L9570" t="s">
        <v>118</v>
      </c>
      <c r="N9570" t="s">
        <v>1858</v>
      </c>
    </row>
    <row r="9571" spans="1:14" x14ac:dyDescent="0.25">
      <c r="A9571" t="s">
        <v>2109</v>
      </c>
      <c r="B9571" t="s">
        <v>3429</v>
      </c>
      <c r="C9571" t="s">
        <v>930</v>
      </c>
      <c r="D9571" t="s">
        <v>21</v>
      </c>
      <c r="E9571">
        <v>99357</v>
      </c>
      <c r="F9571" t="s">
        <v>22</v>
      </c>
      <c r="G9571" t="s">
        <v>22</v>
      </c>
      <c r="H9571" t="s">
        <v>104</v>
      </c>
      <c r="I9571" t="s">
        <v>148</v>
      </c>
      <c r="J9571" s="1">
        <v>43215</v>
      </c>
      <c r="K9571" s="1">
        <v>43265</v>
      </c>
      <c r="L9571" t="s">
        <v>118</v>
      </c>
      <c r="N9571" t="s">
        <v>1854</v>
      </c>
    </row>
    <row r="9572" spans="1:14" x14ac:dyDescent="0.25">
      <c r="A9572" t="s">
        <v>4397</v>
      </c>
      <c r="B9572" t="s">
        <v>4398</v>
      </c>
      <c r="C9572" t="s">
        <v>4399</v>
      </c>
      <c r="D9572" t="s">
        <v>21</v>
      </c>
      <c r="E9572">
        <v>98110</v>
      </c>
      <c r="F9572" t="s">
        <v>22</v>
      </c>
      <c r="G9572" t="s">
        <v>22</v>
      </c>
      <c r="H9572" t="s">
        <v>116</v>
      </c>
      <c r="I9572" t="s">
        <v>212</v>
      </c>
      <c r="J9572" s="1">
        <v>43213</v>
      </c>
      <c r="K9572" s="1">
        <v>43265</v>
      </c>
      <c r="L9572" t="s">
        <v>118</v>
      </c>
      <c r="N9572" t="s">
        <v>1992</v>
      </c>
    </row>
    <row r="9573" spans="1:14" x14ac:dyDescent="0.25">
      <c r="A9573" t="s">
        <v>3812</v>
      </c>
      <c r="B9573" t="s">
        <v>10226</v>
      </c>
      <c r="C9573" t="s">
        <v>1558</v>
      </c>
      <c r="D9573" t="s">
        <v>21</v>
      </c>
      <c r="E9573">
        <v>98569</v>
      </c>
      <c r="F9573" t="s">
        <v>22</v>
      </c>
      <c r="G9573" t="s">
        <v>22</v>
      </c>
      <c r="H9573" t="s">
        <v>104</v>
      </c>
      <c r="I9573" t="s">
        <v>148</v>
      </c>
      <c r="J9573" s="1">
        <v>43208</v>
      </c>
      <c r="K9573" s="1">
        <v>43265</v>
      </c>
      <c r="L9573" t="s">
        <v>118</v>
      </c>
      <c r="N9573" t="s">
        <v>1854</v>
      </c>
    </row>
    <row r="9574" spans="1:14" x14ac:dyDescent="0.25">
      <c r="A9574" t="s">
        <v>4934</v>
      </c>
      <c r="B9574" t="s">
        <v>4935</v>
      </c>
      <c r="C9574" t="s">
        <v>296</v>
      </c>
      <c r="D9574" t="s">
        <v>21</v>
      </c>
      <c r="E9574">
        <v>98366</v>
      </c>
      <c r="F9574" t="s">
        <v>22</v>
      </c>
      <c r="G9574" t="s">
        <v>22</v>
      </c>
      <c r="H9574" t="s">
        <v>116</v>
      </c>
      <c r="I9574" t="s">
        <v>3817</v>
      </c>
      <c r="J9574" t="s">
        <v>59</v>
      </c>
      <c r="K9574" s="1">
        <v>43259</v>
      </c>
      <c r="L9574" t="s">
        <v>60</v>
      </c>
      <c r="M9574" t="str">
        <f>HYPERLINK("https://www.regulations.gov/docket?D=FDA-2018-H-2198")</f>
        <v>https://www.regulations.gov/docket?D=FDA-2018-H-2198</v>
      </c>
      <c r="N9574" t="s">
        <v>59</v>
      </c>
    </row>
    <row r="9575" spans="1:14" x14ac:dyDescent="0.25">
      <c r="A9575" t="s">
        <v>1092</v>
      </c>
      <c r="B9575" t="s">
        <v>1093</v>
      </c>
      <c r="C9575" t="s">
        <v>1094</v>
      </c>
      <c r="D9575" t="s">
        <v>21</v>
      </c>
      <c r="E9575">
        <v>98360</v>
      </c>
      <c r="F9575" t="s">
        <v>22</v>
      </c>
      <c r="G9575" t="s">
        <v>22</v>
      </c>
      <c r="H9575" t="s">
        <v>104</v>
      </c>
      <c r="I9575" t="s">
        <v>148</v>
      </c>
      <c r="J9575" s="1">
        <v>43200</v>
      </c>
      <c r="K9575" s="1">
        <v>43258</v>
      </c>
      <c r="L9575" t="s">
        <v>118</v>
      </c>
      <c r="N9575" t="s">
        <v>1854</v>
      </c>
    </row>
    <row r="9576" spans="1:14" x14ac:dyDescent="0.25">
      <c r="A9576" t="s">
        <v>1275</v>
      </c>
      <c r="B9576" t="s">
        <v>4891</v>
      </c>
      <c r="C9576" t="s">
        <v>3694</v>
      </c>
      <c r="D9576" t="s">
        <v>21</v>
      </c>
      <c r="E9576">
        <v>98042</v>
      </c>
      <c r="F9576" t="s">
        <v>22</v>
      </c>
      <c r="G9576" t="s">
        <v>22</v>
      </c>
      <c r="H9576" t="s">
        <v>116</v>
      </c>
      <c r="I9576" t="s">
        <v>117</v>
      </c>
      <c r="J9576" s="1">
        <v>43202</v>
      </c>
      <c r="K9576" s="1">
        <v>43258</v>
      </c>
      <c r="L9576" t="s">
        <v>118</v>
      </c>
      <c r="N9576" t="s">
        <v>1992</v>
      </c>
    </row>
    <row r="9577" spans="1:14" x14ac:dyDescent="0.25">
      <c r="A9577" t="s">
        <v>662</v>
      </c>
      <c r="B9577" t="s">
        <v>3564</v>
      </c>
      <c r="C9577" t="s">
        <v>165</v>
      </c>
      <c r="D9577" t="s">
        <v>21</v>
      </c>
      <c r="E9577">
        <v>98373</v>
      </c>
      <c r="F9577" t="s">
        <v>22</v>
      </c>
      <c r="G9577" t="s">
        <v>22</v>
      </c>
      <c r="H9577" t="s">
        <v>104</v>
      </c>
      <c r="I9577" t="s">
        <v>148</v>
      </c>
      <c r="J9577" s="1">
        <v>43199</v>
      </c>
      <c r="K9577" s="1">
        <v>43258</v>
      </c>
      <c r="L9577" t="s">
        <v>118</v>
      </c>
      <c r="N9577" t="s">
        <v>1854</v>
      </c>
    </row>
    <row r="9578" spans="1:14" x14ac:dyDescent="0.25">
      <c r="A9578" t="s">
        <v>10266</v>
      </c>
      <c r="B9578" t="s">
        <v>10267</v>
      </c>
      <c r="C9578" t="s">
        <v>3862</v>
      </c>
      <c r="D9578" t="s">
        <v>21</v>
      </c>
      <c r="E9578">
        <v>98022</v>
      </c>
      <c r="F9578" t="s">
        <v>22</v>
      </c>
      <c r="G9578" t="s">
        <v>22</v>
      </c>
      <c r="H9578" t="s">
        <v>104</v>
      </c>
      <c r="I9578" t="s">
        <v>148</v>
      </c>
      <c r="J9578" s="1">
        <v>43202</v>
      </c>
      <c r="K9578" s="1">
        <v>43258</v>
      </c>
      <c r="L9578" t="s">
        <v>118</v>
      </c>
      <c r="N9578" t="s">
        <v>1854</v>
      </c>
    </row>
    <row r="9579" spans="1:14" x14ac:dyDescent="0.25">
      <c r="A9579" t="s">
        <v>1561</v>
      </c>
      <c r="B9579" t="s">
        <v>1562</v>
      </c>
      <c r="C9579" t="s">
        <v>1563</v>
      </c>
      <c r="D9579" t="s">
        <v>21</v>
      </c>
      <c r="E9579">
        <v>98010</v>
      </c>
      <c r="F9579" t="s">
        <v>22</v>
      </c>
      <c r="G9579" t="s">
        <v>22</v>
      </c>
      <c r="H9579" t="s">
        <v>104</v>
      </c>
      <c r="I9579" t="s">
        <v>148</v>
      </c>
      <c r="J9579" s="1">
        <v>43202</v>
      </c>
      <c r="K9579" s="1">
        <v>43258</v>
      </c>
      <c r="L9579" t="s">
        <v>118</v>
      </c>
      <c r="N9579" t="s">
        <v>1854</v>
      </c>
    </row>
    <row r="9580" spans="1:14" x14ac:dyDescent="0.25">
      <c r="A9580" t="s">
        <v>3745</v>
      </c>
      <c r="B9580" t="s">
        <v>3746</v>
      </c>
      <c r="C9580" t="s">
        <v>3608</v>
      </c>
      <c r="D9580" t="s">
        <v>21</v>
      </c>
      <c r="E9580">
        <v>98295</v>
      </c>
      <c r="F9580" t="s">
        <v>22</v>
      </c>
      <c r="G9580" t="s">
        <v>22</v>
      </c>
      <c r="H9580" t="s">
        <v>104</v>
      </c>
      <c r="I9580" t="s">
        <v>148</v>
      </c>
      <c r="J9580" s="1">
        <v>43200</v>
      </c>
      <c r="K9580" s="1">
        <v>43258</v>
      </c>
      <c r="L9580" t="s">
        <v>118</v>
      </c>
      <c r="N9580" t="s">
        <v>1858</v>
      </c>
    </row>
    <row r="9581" spans="1:14" x14ac:dyDescent="0.25">
      <c r="A9581" t="s">
        <v>356</v>
      </c>
      <c r="B9581" t="s">
        <v>5894</v>
      </c>
      <c r="C9581" t="s">
        <v>1015</v>
      </c>
      <c r="D9581" t="s">
        <v>21</v>
      </c>
      <c r="E9581">
        <v>99362</v>
      </c>
      <c r="F9581" t="s">
        <v>22</v>
      </c>
      <c r="G9581" t="s">
        <v>22</v>
      </c>
      <c r="H9581" t="s">
        <v>104</v>
      </c>
      <c r="I9581" t="s">
        <v>105</v>
      </c>
      <c r="J9581" s="1">
        <v>43206</v>
      </c>
      <c r="K9581" s="1">
        <v>43258</v>
      </c>
      <c r="L9581" t="s">
        <v>118</v>
      </c>
      <c r="N9581" t="s">
        <v>1858</v>
      </c>
    </row>
    <row r="9582" spans="1:14" x14ac:dyDescent="0.25">
      <c r="A9582" t="s">
        <v>2094</v>
      </c>
      <c r="B9582" t="s">
        <v>2095</v>
      </c>
      <c r="C9582" t="s">
        <v>165</v>
      </c>
      <c r="D9582" t="s">
        <v>21</v>
      </c>
      <c r="E9582">
        <v>98375</v>
      </c>
      <c r="F9582" t="s">
        <v>22</v>
      </c>
      <c r="G9582" t="s">
        <v>22</v>
      </c>
      <c r="H9582" t="s">
        <v>116</v>
      </c>
      <c r="I9582" t="s">
        <v>117</v>
      </c>
      <c r="J9582" s="1">
        <v>43199</v>
      </c>
      <c r="K9582" s="1">
        <v>43258</v>
      </c>
      <c r="L9582" t="s">
        <v>118</v>
      </c>
      <c r="N9582" t="s">
        <v>1992</v>
      </c>
    </row>
    <row r="9583" spans="1:14" x14ac:dyDescent="0.25">
      <c r="A9583" t="s">
        <v>10268</v>
      </c>
      <c r="B9583" t="s">
        <v>3806</v>
      </c>
      <c r="C9583" t="s">
        <v>3807</v>
      </c>
      <c r="D9583" t="s">
        <v>21</v>
      </c>
      <c r="E9583">
        <v>99326</v>
      </c>
      <c r="F9583" t="s">
        <v>22</v>
      </c>
      <c r="G9583" t="s">
        <v>22</v>
      </c>
      <c r="H9583" t="s">
        <v>116</v>
      </c>
      <c r="I9583" t="s">
        <v>117</v>
      </c>
      <c r="J9583" s="1">
        <v>43205</v>
      </c>
      <c r="K9583" s="1">
        <v>43258</v>
      </c>
      <c r="L9583" t="s">
        <v>118</v>
      </c>
      <c r="N9583" t="s">
        <v>1849</v>
      </c>
    </row>
    <row r="9584" spans="1:14" x14ac:dyDescent="0.25">
      <c r="A9584" t="s">
        <v>6134</v>
      </c>
      <c r="B9584" t="s">
        <v>10269</v>
      </c>
      <c r="C9584" t="s">
        <v>6136</v>
      </c>
      <c r="D9584" t="s">
        <v>21</v>
      </c>
      <c r="E9584">
        <v>99330</v>
      </c>
      <c r="F9584" t="s">
        <v>22</v>
      </c>
      <c r="G9584" t="s">
        <v>22</v>
      </c>
      <c r="H9584" t="s">
        <v>116</v>
      </c>
      <c r="I9584" t="s">
        <v>117</v>
      </c>
      <c r="J9584" s="1">
        <v>43205</v>
      </c>
      <c r="K9584" s="1">
        <v>43258</v>
      </c>
      <c r="L9584" t="s">
        <v>118</v>
      </c>
      <c r="N9584" t="s">
        <v>1849</v>
      </c>
    </row>
    <row r="9585" spans="1:14" x14ac:dyDescent="0.25">
      <c r="A9585" t="s">
        <v>6538</v>
      </c>
      <c r="B9585" t="s">
        <v>6539</v>
      </c>
      <c r="C9585" t="s">
        <v>20</v>
      </c>
      <c r="D9585" t="s">
        <v>21</v>
      </c>
      <c r="E9585">
        <v>98105</v>
      </c>
      <c r="F9585" t="s">
        <v>22</v>
      </c>
      <c r="G9585" t="s">
        <v>22</v>
      </c>
      <c r="H9585" t="s">
        <v>104</v>
      </c>
      <c r="I9585" t="s">
        <v>105</v>
      </c>
      <c r="J9585" s="1">
        <v>43201</v>
      </c>
      <c r="K9585" s="1">
        <v>43258</v>
      </c>
      <c r="L9585" t="s">
        <v>118</v>
      </c>
      <c r="N9585" t="s">
        <v>1858</v>
      </c>
    </row>
    <row r="9586" spans="1:14" x14ac:dyDescent="0.25">
      <c r="A9586" t="s">
        <v>1930</v>
      </c>
      <c r="B9586" t="s">
        <v>10270</v>
      </c>
      <c r="C9586" t="s">
        <v>1932</v>
      </c>
      <c r="D9586" t="s">
        <v>21</v>
      </c>
      <c r="E9586">
        <v>99343</v>
      </c>
      <c r="F9586" t="s">
        <v>22</v>
      </c>
      <c r="G9586" t="s">
        <v>22</v>
      </c>
      <c r="H9586" t="s">
        <v>104</v>
      </c>
      <c r="I9586" t="s">
        <v>105</v>
      </c>
      <c r="J9586" s="1">
        <v>43205</v>
      </c>
      <c r="K9586" s="1">
        <v>43258</v>
      </c>
      <c r="L9586" t="s">
        <v>118</v>
      </c>
      <c r="N9586" t="s">
        <v>1858</v>
      </c>
    </row>
    <row r="9587" spans="1:14" x14ac:dyDescent="0.25">
      <c r="A9587" t="s">
        <v>4919</v>
      </c>
      <c r="B9587" t="s">
        <v>4920</v>
      </c>
      <c r="C9587" t="s">
        <v>3694</v>
      </c>
      <c r="D9587" t="s">
        <v>21</v>
      </c>
      <c r="E9587">
        <v>98042</v>
      </c>
      <c r="F9587" t="s">
        <v>22</v>
      </c>
      <c r="G9587" t="s">
        <v>22</v>
      </c>
      <c r="H9587" t="s">
        <v>104</v>
      </c>
      <c r="I9587" t="s">
        <v>148</v>
      </c>
      <c r="J9587" s="1">
        <v>43202</v>
      </c>
      <c r="K9587" s="1">
        <v>43258</v>
      </c>
      <c r="L9587" t="s">
        <v>118</v>
      </c>
      <c r="N9587" t="s">
        <v>1858</v>
      </c>
    </row>
    <row r="9588" spans="1:14" x14ac:dyDescent="0.25">
      <c r="A9588" t="s">
        <v>1295</v>
      </c>
      <c r="B9588" t="s">
        <v>5175</v>
      </c>
      <c r="C9588" t="s">
        <v>1094</v>
      </c>
      <c r="D9588" t="s">
        <v>21</v>
      </c>
      <c r="E9588">
        <v>98360</v>
      </c>
      <c r="F9588" t="s">
        <v>22</v>
      </c>
      <c r="G9588" t="s">
        <v>22</v>
      </c>
      <c r="H9588" t="s">
        <v>104</v>
      </c>
      <c r="I9588" t="s">
        <v>148</v>
      </c>
      <c r="J9588" s="1">
        <v>43200</v>
      </c>
      <c r="K9588" s="1">
        <v>43258</v>
      </c>
      <c r="L9588" t="s">
        <v>118</v>
      </c>
      <c r="N9588" t="s">
        <v>1858</v>
      </c>
    </row>
    <row r="9589" spans="1:14" x14ac:dyDescent="0.25">
      <c r="A9589" t="s">
        <v>1735</v>
      </c>
      <c r="B9589" t="s">
        <v>3652</v>
      </c>
      <c r="C9589" t="s">
        <v>266</v>
      </c>
      <c r="D9589" t="s">
        <v>21</v>
      </c>
      <c r="E9589">
        <v>98002</v>
      </c>
      <c r="F9589" t="s">
        <v>22</v>
      </c>
      <c r="G9589" t="s">
        <v>22</v>
      </c>
      <c r="H9589" t="s">
        <v>57</v>
      </c>
      <c r="I9589" t="s">
        <v>212</v>
      </c>
      <c r="J9589" s="1">
        <v>43200</v>
      </c>
      <c r="K9589" s="1">
        <v>43258</v>
      </c>
      <c r="L9589" t="s">
        <v>118</v>
      </c>
      <c r="N9589" t="s">
        <v>1849</v>
      </c>
    </row>
    <row r="9590" spans="1:14" x14ac:dyDescent="0.25">
      <c r="A9590" t="s">
        <v>10277</v>
      </c>
      <c r="B9590" t="s">
        <v>1576</v>
      </c>
      <c r="C9590" t="s">
        <v>1558</v>
      </c>
      <c r="D9590" t="s">
        <v>21</v>
      </c>
      <c r="E9590">
        <v>98569</v>
      </c>
      <c r="F9590" t="s">
        <v>22</v>
      </c>
      <c r="G9590" t="s">
        <v>22</v>
      </c>
      <c r="H9590" t="s">
        <v>116</v>
      </c>
      <c r="I9590" t="s">
        <v>117</v>
      </c>
      <c r="J9590" s="1">
        <v>43208</v>
      </c>
      <c r="K9590" s="1">
        <v>43258</v>
      </c>
      <c r="L9590" t="s">
        <v>118</v>
      </c>
      <c r="N9590" t="s">
        <v>1992</v>
      </c>
    </row>
    <row r="9591" spans="1:14" x14ac:dyDescent="0.25">
      <c r="A9591" t="s">
        <v>4939</v>
      </c>
      <c r="B9591" t="s">
        <v>4940</v>
      </c>
      <c r="C9591" t="s">
        <v>4941</v>
      </c>
      <c r="D9591" t="s">
        <v>21</v>
      </c>
      <c r="E9591">
        <v>99029</v>
      </c>
      <c r="F9591" t="s">
        <v>22</v>
      </c>
      <c r="G9591" t="s">
        <v>22</v>
      </c>
      <c r="H9591" t="s">
        <v>104</v>
      </c>
      <c r="I9591" t="s">
        <v>105</v>
      </c>
      <c r="J9591" s="1">
        <v>43206</v>
      </c>
      <c r="K9591" s="1">
        <v>43258</v>
      </c>
      <c r="L9591" t="s">
        <v>118</v>
      </c>
      <c r="N9591" t="s">
        <v>1858</v>
      </c>
    </row>
    <row r="9592" spans="1:14" x14ac:dyDescent="0.25">
      <c r="A9592" t="s">
        <v>556</v>
      </c>
      <c r="B9592" t="s">
        <v>10278</v>
      </c>
      <c r="C9592" t="s">
        <v>2089</v>
      </c>
      <c r="D9592" t="s">
        <v>21</v>
      </c>
      <c r="E9592">
        <v>98338</v>
      </c>
      <c r="F9592" t="s">
        <v>22</v>
      </c>
      <c r="G9592" t="s">
        <v>22</v>
      </c>
      <c r="H9592" t="s">
        <v>116</v>
      </c>
      <c r="I9592" t="s">
        <v>117</v>
      </c>
      <c r="J9592" s="1">
        <v>43203</v>
      </c>
      <c r="K9592" s="1">
        <v>43258</v>
      </c>
      <c r="L9592" t="s">
        <v>118</v>
      </c>
      <c r="N9592" t="s">
        <v>1992</v>
      </c>
    </row>
    <row r="9593" spans="1:14" x14ac:dyDescent="0.25">
      <c r="A9593" t="s">
        <v>2676</v>
      </c>
      <c r="B9593" t="s">
        <v>2677</v>
      </c>
      <c r="C9593" t="s">
        <v>1094</v>
      </c>
      <c r="D9593" t="s">
        <v>21</v>
      </c>
      <c r="E9593">
        <v>98360</v>
      </c>
      <c r="F9593" t="s">
        <v>22</v>
      </c>
      <c r="G9593" t="s">
        <v>22</v>
      </c>
      <c r="H9593" t="s">
        <v>104</v>
      </c>
      <c r="I9593" t="s">
        <v>148</v>
      </c>
      <c r="J9593" s="1">
        <v>43200</v>
      </c>
      <c r="K9593" s="1">
        <v>43258</v>
      </c>
      <c r="L9593" t="s">
        <v>118</v>
      </c>
      <c r="N9593" t="s">
        <v>1854</v>
      </c>
    </row>
    <row r="9594" spans="1:14" x14ac:dyDescent="0.25">
      <c r="A9594" t="s">
        <v>2268</v>
      </c>
      <c r="B9594" t="s">
        <v>2269</v>
      </c>
      <c r="C9594" t="s">
        <v>930</v>
      </c>
      <c r="D9594" t="s">
        <v>21</v>
      </c>
      <c r="E9594">
        <v>99357</v>
      </c>
      <c r="F9594" t="s">
        <v>22</v>
      </c>
      <c r="G9594" t="s">
        <v>22</v>
      </c>
      <c r="H9594" t="s">
        <v>104</v>
      </c>
      <c r="I9594" t="s">
        <v>148</v>
      </c>
      <c r="J9594" t="s">
        <v>59</v>
      </c>
      <c r="K9594" s="1">
        <v>43256</v>
      </c>
      <c r="L9594" t="s">
        <v>60</v>
      </c>
      <c r="M9594" t="str">
        <f>HYPERLINK("https://www.regulations.gov/docket?D=FDA-2018-H-2137")</f>
        <v>https://www.regulations.gov/docket?D=FDA-2018-H-2137</v>
      </c>
      <c r="N9594" t="s">
        <v>59</v>
      </c>
    </row>
    <row r="9595" spans="1:14" x14ac:dyDescent="0.25">
      <c r="A9595" t="s">
        <v>4031</v>
      </c>
      <c r="B9595" t="s">
        <v>4032</v>
      </c>
      <c r="C9595" t="s">
        <v>293</v>
      </c>
      <c r="D9595" t="s">
        <v>21</v>
      </c>
      <c r="E9595">
        <v>98271</v>
      </c>
      <c r="F9595" t="s">
        <v>22</v>
      </c>
      <c r="G9595" t="s">
        <v>22</v>
      </c>
      <c r="H9595" t="s">
        <v>104</v>
      </c>
      <c r="I9595" t="s">
        <v>105</v>
      </c>
      <c r="J9595" t="s">
        <v>59</v>
      </c>
      <c r="K9595" s="1">
        <v>43252</v>
      </c>
      <c r="L9595" t="s">
        <v>60</v>
      </c>
      <c r="M9595" t="str">
        <f>HYPERLINK("https://www.regulations.gov/docket?D=FDA-2018-H-2079")</f>
        <v>https://www.regulations.gov/docket?D=FDA-2018-H-2079</v>
      </c>
      <c r="N9595" t="s">
        <v>59</v>
      </c>
    </row>
    <row r="9596" spans="1:14" x14ac:dyDescent="0.25">
      <c r="A9596" t="s">
        <v>2787</v>
      </c>
      <c r="B9596" t="s">
        <v>2788</v>
      </c>
      <c r="C9596" t="s">
        <v>142</v>
      </c>
      <c r="D9596" t="s">
        <v>21</v>
      </c>
      <c r="E9596">
        <v>98908</v>
      </c>
      <c r="F9596" t="s">
        <v>22</v>
      </c>
      <c r="G9596" t="s">
        <v>22</v>
      </c>
      <c r="H9596" t="s">
        <v>104</v>
      </c>
      <c r="I9596" t="s">
        <v>105</v>
      </c>
      <c r="J9596" t="s">
        <v>59</v>
      </c>
      <c r="K9596" s="1">
        <v>43252</v>
      </c>
      <c r="L9596" t="s">
        <v>60</v>
      </c>
      <c r="M9596" t="str">
        <f>HYPERLINK("https://www.regulations.gov/docket?D=FDA-2018-H-2089")</f>
        <v>https://www.regulations.gov/docket?D=FDA-2018-H-2089</v>
      </c>
      <c r="N9596" t="s">
        <v>59</v>
      </c>
    </row>
    <row r="9597" spans="1:14" x14ac:dyDescent="0.25">
      <c r="A9597" t="s">
        <v>10304</v>
      </c>
      <c r="B9597" t="s">
        <v>10305</v>
      </c>
      <c r="C9597" t="s">
        <v>529</v>
      </c>
      <c r="D9597" t="s">
        <v>21</v>
      </c>
      <c r="E9597">
        <v>98034</v>
      </c>
      <c r="F9597" t="s">
        <v>22</v>
      </c>
      <c r="G9597" t="s">
        <v>22</v>
      </c>
      <c r="H9597" t="s">
        <v>104</v>
      </c>
      <c r="I9597" t="s">
        <v>148</v>
      </c>
      <c r="J9597" s="1">
        <v>43195</v>
      </c>
      <c r="K9597" s="1">
        <v>43251</v>
      </c>
      <c r="L9597" t="s">
        <v>118</v>
      </c>
      <c r="N9597" t="s">
        <v>1858</v>
      </c>
    </row>
    <row r="9598" spans="1:14" x14ac:dyDescent="0.25">
      <c r="A9598" t="s">
        <v>10306</v>
      </c>
      <c r="B9598" t="s">
        <v>10307</v>
      </c>
      <c r="C9598" t="s">
        <v>34</v>
      </c>
      <c r="D9598" t="s">
        <v>21</v>
      </c>
      <c r="E9598">
        <v>98662</v>
      </c>
      <c r="F9598" t="s">
        <v>22</v>
      </c>
      <c r="G9598" t="s">
        <v>22</v>
      </c>
      <c r="H9598" t="s">
        <v>116</v>
      </c>
      <c r="I9598" t="s">
        <v>117</v>
      </c>
      <c r="J9598" s="1">
        <v>43193</v>
      </c>
      <c r="K9598" s="1">
        <v>43251</v>
      </c>
      <c r="L9598" t="s">
        <v>118</v>
      </c>
      <c r="N9598" t="s">
        <v>1992</v>
      </c>
    </row>
    <row r="9599" spans="1:14" x14ac:dyDescent="0.25">
      <c r="A9599" t="s">
        <v>10308</v>
      </c>
      <c r="B9599" t="s">
        <v>3302</v>
      </c>
      <c r="C9599" t="s">
        <v>34</v>
      </c>
      <c r="D9599" t="s">
        <v>21</v>
      </c>
      <c r="E9599">
        <v>98662</v>
      </c>
      <c r="F9599" t="s">
        <v>22</v>
      </c>
      <c r="G9599" t="s">
        <v>22</v>
      </c>
      <c r="H9599" t="s">
        <v>116</v>
      </c>
      <c r="I9599" t="s">
        <v>117</v>
      </c>
      <c r="J9599" s="1">
        <v>43193</v>
      </c>
      <c r="K9599" s="1">
        <v>43251</v>
      </c>
      <c r="L9599" t="s">
        <v>118</v>
      </c>
      <c r="N9599" t="s">
        <v>1849</v>
      </c>
    </row>
    <row r="9600" spans="1:14" x14ac:dyDescent="0.25">
      <c r="A9600" t="s">
        <v>4026</v>
      </c>
      <c r="B9600" t="s">
        <v>4027</v>
      </c>
      <c r="C9600" t="s">
        <v>529</v>
      </c>
      <c r="D9600" t="s">
        <v>21</v>
      </c>
      <c r="E9600">
        <v>98033</v>
      </c>
      <c r="F9600" t="s">
        <v>22</v>
      </c>
      <c r="G9600" t="s">
        <v>22</v>
      </c>
      <c r="H9600" t="s">
        <v>57</v>
      </c>
      <c r="I9600" t="s">
        <v>203</v>
      </c>
      <c r="J9600" s="1">
        <v>43196</v>
      </c>
      <c r="K9600" s="1">
        <v>43251</v>
      </c>
      <c r="L9600" t="s">
        <v>118</v>
      </c>
      <c r="N9600" t="s">
        <v>1992</v>
      </c>
    </row>
    <row r="9601" spans="1:14" x14ac:dyDescent="0.25">
      <c r="A9601" t="s">
        <v>3627</v>
      </c>
      <c r="B9601" t="s">
        <v>3628</v>
      </c>
      <c r="C9601" t="s">
        <v>266</v>
      </c>
      <c r="D9601" t="s">
        <v>21</v>
      </c>
      <c r="E9601">
        <v>98001</v>
      </c>
      <c r="F9601" t="s">
        <v>22</v>
      </c>
      <c r="G9601" t="s">
        <v>22</v>
      </c>
      <c r="H9601" t="s">
        <v>116</v>
      </c>
      <c r="I9601" t="s">
        <v>117</v>
      </c>
      <c r="J9601" s="1">
        <v>43196</v>
      </c>
      <c r="K9601" s="1">
        <v>43251</v>
      </c>
      <c r="L9601" t="s">
        <v>118</v>
      </c>
      <c r="N9601" t="s">
        <v>1849</v>
      </c>
    </row>
    <row r="9602" spans="1:14" x14ac:dyDescent="0.25">
      <c r="A9602" t="s">
        <v>10310</v>
      </c>
      <c r="B9602" t="s">
        <v>4609</v>
      </c>
      <c r="C9602" t="s">
        <v>266</v>
      </c>
      <c r="D9602" t="s">
        <v>21</v>
      </c>
      <c r="E9602">
        <v>98092</v>
      </c>
      <c r="F9602" t="s">
        <v>22</v>
      </c>
      <c r="G9602" t="s">
        <v>22</v>
      </c>
      <c r="H9602" t="s">
        <v>116</v>
      </c>
      <c r="I9602" t="s">
        <v>117</v>
      </c>
      <c r="J9602" s="1">
        <v>43196</v>
      </c>
      <c r="K9602" s="1">
        <v>43251</v>
      </c>
      <c r="L9602" t="s">
        <v>118</v>
      </c>
      <c r="N9602" t="s">
        <v>119</v>
      </c>
    </row>
    <row r="9603" spans="1:14" x14ac:dyDescent="0.25">
      <c r="A9603" t="s">
        <v>10311</v>
      </c>
      <c r="B9603" t="s">
        <v>4447</v>
      </c>
      <c r="C9603" t="s">
        <v>266</v>
      </c>
      <c r="D9603" t="s">
        <v>21</v>
      </c>
      <c r="E9603">
        <v>98001</v>
      </c>
      <c r="F9603" t="s">
        <v>22</v>
      </c>
      <c r="G9603" t="s">
        <v>22</v>
      </c>
      <c r="H9603" t="s">
        <v>116</v>
      </c>
      <c r="I9603" t="s">
        <v>117</v>
      </c>
      <c r="J9603" s="1">
        <v>43168</v>
      </c>
      <c r="K9603" s="1">
        <v>43251</v>
      </c>
      <c r="L9603" t="s">
        <v>118</v>
      </c>
      <c r="N9603" t="s">
        <v>1849</v>
      </c>
    </row>
    <row r="9604" spans="1:14" x14ac:dyDescent="0.25">
      <c r="A9604" t="s">
        <v>6045</v>
      </c>
      <c r="B9604" t="s">
        <v>6046</v>
      </c>
      <c r="C9604" t="s">
        <v>34</v>
      </c>
      <c r="D9604" t="s">
        <v>21</v>
      </c>
      <c r="E9604">
        <v>98682</v>
      </c>
      <c r="F9604" t="s">
        <v>22</v>
      </c>
      <c r="G9604" t="s">
        <v>22</v>
      </c>
      <c r="H9604" t="s">
        <v>57</v>
      </c>
      <c r="I9604" t="s">
        <v>203</v>
      </c>
      <c r="J9604" s="1">
        <v>43194</v>
      </c>
      <c r="K9604" s="1">
        <v>43251</v>
      </c>
      <c r="L9604" t="s">
        <v>118</v>
      </c>
      <c r="N9604" t="s">
        <v>1849</v>
      </c>
    </row>
    <row r="9605" spans="1:14" x14ac:dyDescent="0.25">
      <c r="A9605" t="s">
        <v>6397</v>
      </c>
      <c r="B9605" t="s">
        <v>10313</v>
      </c>
      <c r="C9605" t="s">
        <v>443</v>
      </c>
      <c r="D9605" t="s">
        <v>21</v>
      </c>
      <c r="E9605">
        <v>98057</v>
      </c>
      <c r="F9605" t="s">
        <v>22</v>
      </c>
      <c r="G9605" t="s">
        <v>22</v>
      </c>
      <c r="H9605" t="s">
        <v>104</v>
      </c>
      <c r="I9605" t="s">
        <v>105</v>
      </c>
      <c r="J9605" s="1">
        <v>43195</v>
      </c>
      <c r="K9605" s="1">
        <v>43251</v>
      </c>
      <c r="L9605" t="s">
        <v>118</v>
      </c>
      <c r="N9605" t="s">
        <v>119</v>
      </c>
    </row>
    <row r="9606" spans="1:14" x14ac:dyDescent="0.25">
      <c r="A9606" t="s">
        <v>3849</v>
      </c>
      <c r="B9606" t="s">
        <v>3850</v>
      </c>
      <c r="C9606" t="s">
        <v>3851</v>
      </c>
      <c r="D9606" t="s">
        <v>21</v>
      </c>
      <c r="E9606">
        <v>98862</v>
      </c>
      <c r="F9606" t="s">
        <v>22</v>
      </c>
      <c r="G9606" t="s">
        <v>22</v>
      </c>
      <c r="H9606" t="s">
        <v>104</v>
      </c>
      <c r="I9606" t="s">
        <v>105</v>
      </c>
      <c r="J9606" s="1">
        <v>43194</v>
      </c>
      <c r="K9606" s="1">
        <v>43251</v>
      </c>
      <c r="L9606" t="s">
        <v>118</v>
      </c>
      <c r="N9606" t="s">
        <v>1858</v>
      </c>
    </row>
    <row r="9607" spans="1:14" x14ac:dyDescent="0.25">
      <c r="A9607" t="s">
        <v>685</v>
      </c>
      <c r="B9607" t="s">
        <v>10314</v>
      </c>
      <c r="C9607" t="s">
        <v>34</v>
      </c>
      <c r="D9607" t="s">
        <v>21</v>
      </c>
      <c r="E9607">
        <v>98661</v>
      </c>
      <c r="F9607" t="s">
        <v>22</v>
      </c>
      <c r="G9607" t="s">
        <v>22</v>
      </c>
      <c r="H9607" t="s">
        <v>116</v>
      </c>
      <c r="I9607" t="s">
        <v>117</v>
      </c>
      <c r="J9607" s="1">
        <v>43194</v>
      </c>
      <c r="K9607" s="1">
        <v>43251</v>
      </c>
      <c r="L9607" t="s">
        <v>118</v>
      </c>
      <c r="N9607" t="s">
        <v>1849</v>
      </c>
    </row>
    <row r="9608" spans="1:14" x14ac:dyDescent="0.25">
      <c r="A9608" t="s">
        <v>5858</v>
      </c>
      <c r="B9608" t="s">
        <v>5859</v>
      </c>
      <c r="C9608" t="s">
        <v>687</v>
      </c>
      <c r="D9608" t="s">
        <v>21</v>
      </c>
      <c r="E9608">
        <v>98382</v>
      </c>
      <c r="F9608" t="s">
        <v>22</v>
      </c>
      <c r="G9608" t="s">
        <v>22</v>
      </c>
      <c r="H9608" t="s">
        <v>116</v>
      </c>
      <c r="I9608" t="s">
        <v>117</v>
      </c>
      <c r="J9608" s="1">
        <v>43188</v>
      </c>
      <c r="K9608" s="1">
        <v>43244</v>
      </c>
      <c r="L9608" t="s">
        <v>118</v>
      </c>
      <c r="N9608" t="s">
        <v>119</v>
      </c>
    </row>
    <row r="9609" spans="1:14" x14ac:dyDescent="0.25">
      <c r="A9609" t="s">
        <v>10326</v>
      </c>
      <c r="B9609" t="s">
        <v>1831</v>
      </c>
      <c r="C9609" t="s">
        <v>1542</v>
      </c>
      <c r="D9609" t="s">
        <v>21</v>
      </c>
      <c r="E9609">
        <v>98362</v>
      </c>
      <c r="F9609" t="s">
        <v>22</v>
      </c>
      <c r="G9609" t="s">
        <v>22</v>
      </c>
      <c r="H9609" t="s">
        <v>104</v>
      </c>
      <c r="I9609" t="s">
        <v>148</v>
      </c>
      <c r="J9609" s="1">
        <v>43188</v>
      </c>
      <c r="K9609" s="1">
        <v>43244</v>
      </c>
      <c r="L9609" t="s">
        <v>118</v>
      </c>
      <c r="N9609" t="s">
        <v>1858</v>
      </c>
    </row>
    <row r="9610" spans="1:14" x14ac:dyDescent="0.25">
      <c r="A9610" t="s">
        <v>3751</v>
      </c>
      <c r="B9610" t="s">
        <v>3752</v>
      </c>
      <c r="C9610" t="s">
        <v>1542</v>
      </c>
      <c r="D9610" t="s">
        <v>21</v>
      </c>
      <c r="E9610">
        <v>98362</v>
      </c>
      <c r="F9610" t="s">
        <v>22</v>
      </c>
      <c r="G9610" t="s">
        <v>22</v>
      </c>
      <c r="H9610" t="s">
        <v>57</v>
      </c>
      <c r="I9610" t="s">
        <v>203</v>
      </c>
      <c r="J9610" s="1">
        <v>43188</v>
      </c>
      <c r="K9610" s="1">
        <v>43244</v>
      </c>
      <c r="L9610" t="s">
        <v>118</v>
      </c>
      <c r="N9610" t="s">
        <v>1992</v>
      </c>
    </row>
    <row r="9611" spans="1:14" x14ac:dyDescent="0.25">
      <c r="A9611" t="s">
        <v>2816</v>
      </c>
      <c r="B9611" t="s">
        <v>5878</v>
      </c>
      <c r="C9611" t="s">
        <v>1542</v>
      </c>
      <c r="D9611" t="s">
        <v>21</v>
      </c>
      <c r="E9611">
        <v>98362</v>
      </c>
      <c r="F9611" t="s">
        <v>22</v>
      </c>
      <c r="G9611" t="s">
        <v>22</v>
      </c>
      <c r="H9611" t="s">
        <v>116</v>
      </c>
      <c r="I9611" t="s">
        <v>3817</v>
      </c>
      <c r="J9611" s="1">
        <v>43188</v>
      </c>
      <c r="K9611" s="1">
        <v>43244</v>
      </c>
      <c r="L9611" t="s">
        <v>118</v>
      </c>
      <c r="N9611" t="s">
        <v>1849</v>
      </c>
    </row>
    <row r="9612" spans="1:14" x14ac:dyDescent="0.25">
      <c r="A9612" t="s">
        <v>1540</v>
      </c>
      <c r="B9612" t="s">
        <v>1541</v>
      </c>
      <c r="C9612" t="s">
        <v>1542</v>
      </c>
      <c r="D9612" t="s">
        <v>21</v>
      </c>
      <c r="E9612">
        <v>98343</v>
      </c>
      <c r="F9612" t="s">
        <v>22</v>
      </c>
      <c r="G9612" t="s">
        <v>22</v>
      </c>
      <c r="H9612" t="s">
        <v>116</v>
      </c>
      <c r="I9612" t="s">
        <v>117</v>
      </c>
      <c r="J9612" s="1">
        <v>43188</v>
      </c>
      <c r="K9612" s="1">
        <v>43244</v>
      </c>
      <c r="L9612" t="s">
        <v>118</v>
      </c>
      <c r="N9612" t="s">
        <v>1992</v>
      </c>
    </row>
    <row r="9613" spans="1:14" x14ac:dyDescent="0.25">
      <c r="A9613" t="s">
        <v>3753</v>
      </c>
      <c r="B9613" t="s">
        <v>3754</v>
      </c>
      <c r="C9613" t="s">
        <v>1542</v>
      </c>
      <c r="D9613" t="s">
        <v>21</v>
      </c>
      <c r="E9613">
        <v>98363</v>
      </c>
      <c r="F9613" t="s">
        <v>22</v>
      </c>
      <c r="G9613" t="s">
        <v>22</v>
      </c>
      <c r="H9613" t="s">
        <v>116</v>
      </c>
      <c r="I9613" t="s">
        <v>3817</v>
      </c>
      <c r="J9613" s="1">
        <v>43188</v>
      </c>
      <c r="K9613" s="1">
        <v>43244</v>
      </c>
      <c r="L9613" t="s">
        <v>118</v>
      </c>
      <c r="N9613" t="s">
        <v>1992</v>
      </c>
    </row>
    <row r="9614" spans="1:14" x14ac:dyDescent="0.25">
      <c r="A9614" t="s">
        <v>4403</v>
      </c>
      <c r="B9614" t="s">
        <v>10329</v>
      </c>
      <c r="C9614" t="s">
        <v>1542</v>
      </c>
      <c r="D9614" t="s">
        <v>21</v>
      </c>
      <c r="E9614">
        <v>98362</v>
      </c>
      <c r="F9614" t="s">
        <v>22</v>
      </c>
      <c r="G9614" t="s">
        <v>22</v>
      </c>
      <c r="H9614" t="s">
        <v>116</v>
      </c>
      <c r="I9614" t="s">
        <v>117</v>
      </c>
      <c r="J9614" s="1">
        <v>43188</v>
      </c>
      <c r="K9614" s="1">
        <v>43244</v>
      </c>
      <c r="L9614" t="s">
        <v>118</v>
      </c>
      <c r="N9614" t="s">
        <v>1992</v>
      </c>
    </row>
    <row r="9615" spans="1:14" x14ac:dyDescent="0.25">
      <c r="A9615" t="s">
        <v>3603</v>
      </c>
      <c r="B9615" t="s">
        <v>3604</v>
      </c>
      <c r="C9615" t="s">
        <v>2089</v>
      </c>
      <c r="D9615" t="s">
        <v>21</v>
      </c>
      <c r="E9615">
        <v>98338</v>
      </c>
      <c r="F9615" t="s">
        <v>22</v>
      </c>
      <c r="G9615" t="s">
        <v>22</v>
      </c>
      <c r="H9615" t="s">
        <v>116</v>
      </c>
      <c r="I9615" t="s">
        <v>117</v>
      </c>
      <c r="J9615" t="s">
        <v>59</v>
      </c>
      <c r="K9615" s="1">
        <v>43242</v>
      </c>
      <c r="L9615" t="s">
        <v>60</v>
      </c>
      <c r="M9615" t="str">
        <f>HYPERLINK("https://www.regulations.gov/docket?D=FDA-2018-H-1960")</f>
        <v>https://www.regulations.gov/docket?D=FDA-2018-H-1960</v>
      </c>
      <c r="N9615" t="s">
        <v>59</v>
      </c>
    </row>
    <row r="9616" spans="1:14" x14ac:dyDescent="0.25">
      <c r="A9616" t="s">
        <v>3589</v>
      </c>
      <c r="B9616" t="s">
        <v>3590</v>
      </c>
      <c r="C9616" t="s">
        <v>165</v>
      </c>
      <c r="D9616" t="s">
        <v>21</v>
      </c>
      <c r="E9616">
        <v>98371</v>
      </c>
      <c r="F9616" t="s">
        <v>22</v>
      </c>
      <c r="G9616" t="s">
        <v>22</v>
      </c>
      <c r="H9616" t="s">
        <v>57</v>
      </c>
      <c r="I9616" t="s">
        <v>212</v>
      </c>
      <c r="J9616" t="s">
        <v>59</v>
      </c>
      <c r="K9616" s="1">
        <v>43241</v>
      </c>
      <c r="L9616" t="s">
        <v>60</v>
      </c>
      <c r="M9616" t="str">
        <f>HYPERLINK("https://www.regulations.gov/docket?D=FDA-2018-H-1945")</f>
        <v>https://www.regulations.gov/docket?D=FDA-2018-H-1945</v>
      </c>
      <c r="N9616" t="s">
        <v>59</v>
      </c>
    </row>
    <row r="9617" spans="1:14" x14ac:dyDescent="0.25">
      <c r="A9617" t="s">
        <v>356</v>
      </c>
      <c r="B9617" t="s">
        <v>820</v>
      </c>
      <c r="C9617" t="s">
        <v>108</v>
      </c>
      <c r="D9617" t="s">
        <v>21</v>
      </c>
      <c r="E9617">
        <v>98203</v>
      </c>
      <c r="F9617" t="s">
        <v>22</v>
      </c>
      <c r="G9617" t="s">
        <v>22</v>
      </c>
      <c r="H9617" t="s">
        <v>104</v>
      </c>
      <c r="I9617" t="s">
        <v>148</v>
      </c>
      <c r="J9617" t="s">
        <v>59</v>
      </c>
      <c r="K9617" s="1">
        <v>43238</v>
      </c>
      <c r="L9617" t="s">
        <v>60</v>
      </c>
      <c r="M9617" t="str">
        <f>HYPERLINK("https://www.regulations.gov/docket?D=FDA-2018-H-1927")</f>
        <v>https://www.regulations.gov/docket?D=FDA-2018-H-1927</v>
      </c>
      <c r="N9617" t="s">
        <v>59</v>
      </c>
    </row>
    <row r="9618" spans="1:14" x14ac:dyDescent="0.25">
      <c r="A9618" t="s">
        <v>4098</v>
      </c>
      <c r="B9618" t="s">
        <v>4099</v>
      </c>
      <c r="C9618" t="s">
        <v>632</v>
      </c>
      <c r="D9618" t="s">
        <v>21</v>
      </c>
      <c r="E9618">
        <v>98037</v>
      </c>
      <c r="F9618" t="s">
        <v>22</v>
      </c>
      <c r="G9618" t="s">
        <v>22</v>
      </c>
      <c r="H9618" t="s">
        <v>104</v>
      </c>
      <c r="I9618" t="s">
        <v>105</v>
      </c>
      <c r="J9618" t="s">
        <v>59</v>
      </c>
      <c r="K9618" s="1">
        <v>43237</v>
      </c>
      <c r="L9618" t="s">
        <v>60</v>
      </c>
      <c r="M9618" t="str">
        <f>HYPERLINK("https://www.regulations.gov/docket?D=FDA-2018-H-1907")</f>
        <v>https://www.regulations.gov/docket?D=FDA-2018-H-1907</v>
      </c>
      <c r="N9618" t="s">
        <v>59</v>
      </c>
    </row>
    <row r="9619" spans="1:14" x14ac:dyDescent="0.25">
      <c r="A9619" t="s">
        <v>3130</v>
      </c>
      <c r="B9619" t="s">
        <v>3131</v>
      </c>
      <c r="C9619" t="s">
        <v>227</v>
      </c>
      <c r="D9619" t="s">
        <v>21</v>
      </c>
      <c r="E9619">
        <v>98225</v>
      </c>
      <c r="F9619" t="s">
        <v>22</v>
      </c>
      <c r="G9619" t="s">
        <v>22</v>
      </c>
      <c r="H9619" t="s">
        <v>104</v>
      </c>
      <c r="I9619" t="s">
        <v>148</v>
      </c>
      <c r="J9619" s="1">
        <v>43178</v>
      </c>
      <c r="K9619" s="1">
        <v>43237</v>
      </c>
      <c r="L9619" t="s">
        <v>118</v>
      </c>
      <c r="N9619" t="s">
        <v>1858</v>
      </c>
    </row>
    <row r="9620" spans="1:14" x14ac:dyDescent="0.25">
      <c r="A9620" t="s">
        <v>6127</v>
      </c>
      <c r="B9620" t="s">
        <v>6128</v>
      </c>
      <c r="C9620" t="s">
        <v>246</v>
      </c>
      <c r="D9620" t="s">
        <v>21</v>
      </c>
      <c r="E9620">
        <v>98310</v>
      </c>
      <c r="F9620" t="s">
        <v>22</v>
      </c>
      <c r="G9620" t="s">
        <v>22</v>
      </c>
      <c r="H9620" t="s">
        <v>104</v>
      </c>
      <c r="I9620" t="s">
        <v>105</v>
      </c>
      <c r="J9620" s="1">
        <v>43179</v>
      </c>
      <c r="K9620" s="1">
        <v>43237</v>
      </c>
      <c r="L9620" t="s">
        <v>118</v>
      </c>
      <c r="N9620" t="s">
        <v>1858</v>
      </c>
    </row>
    <row r="9621" spans="1:14" x14ac:dyDescent="0.25">
      <c r="A9621" t="s">
        <v>1002</v>
      </c>
      <c r="B9621" t="s">
        <v>2803</v>
      </c>
      <c r="C9621" t="s">
        <v>519</v>
      </c>
      <c r="D9621" t="s">
        <v>21</v>
      </c>
      <c r="E9621">
        <v>98671</v>
      </c>
      <c r="F9621" t="s">
        <v>22</v>
      </c>
      <c r="G9621" t="s">
        <v>22</v>
      </c>
      <c r="H9621" t="s">
        <v>116</v>
      </c>
      <c r="I9621" t="s">
        <v>117</v>
      </c>
      <c r="J9621" s="1">
        <v>43180</v>
      </c>
      <c r="K9621" s="1">
        <v>43237</v>
      </c>
      <c r="L9621" t="s">
        <v>118</v>
      </c>
      <c r="N9621" t="s">
        <v>1992</v>
      </c>
    </row>
    <row r="9622" spans="1:14" x14ac:dyDescent="0.25">
      <c r="A9622" t="s">
        <v>242</v>
      </c>
      <c r="B9622" t="s">
        <v>243</v>
      </c>
      <c r="C9622" t="s">
        <v>236</v>
      </c>
      <c r="D9622" t="s">
        <v>21</v>
      </c>
      <c r="E9622">
        <v>98405</v>
      </c>
      <c r="F9622" t="s">
        <v>22</v>
      </c>
      <c r="G9622" t="s">
        <v>22</v>
      </c>
      <c r="H9622" t="s">
        <v>116</v>
      </c>
      <c r="I9622" t="s">
        <v>117</v>
      </c>
      <c r="J9622" s="1">
        <v>43180</v>
      </c>
      <c r="K9622" s="1">
        <v>43237</v>
      </c>
      <c r="L9622" t="s">
        <v>118</v>
      </c>
      <c r="N9622" t="s">
        <v>1849</v>
      </c>
    </row>
    <row r="9623" spans="1:14" x14ac:dyDescent="0.25">
      <c r="A9623" t="s">
        <v>2964</v>
      </c>
      <c r="B9623" t="s">
        <v>2965</v>
      </c>
      <c r="C9623" t="s">
        <v>519</v>
      </c>
      <c r="D9623" t="s">
        <v>21</v>
      </c>
      <c r="E9623">
        <v>98671</v>
      </c>
      <c r="F9623" t="s">
        <v>22</v>
      </c>
      <c r="G9623" t="s">
        <v>22</v>
      </c>
      <c r="H9623" t="s">
        <v>116</v>
      </c>
      <c r="I9623" t="s">
        <v>117</v>
      </c>
      <c r="J9623" s="1">
        <v>43180</v>
      </c>
      <c r="K9623" s="1">
        <v>43237</v>
      </c>
      <c r="L9623" t="s">
        <v>118</v>
      </c>
      <c r="N9623" t="s">
        <v>1992</v>
      </c>
    </row>
    <row r="9624" spans="1:14" x14ac:dyDescent="0.25">
      <c r="A9624" t="s">
        <v>521</v>
      </c>
      <c r="B9624" t="s">
        <v>3649</v>
      </c>
      <c r="C9624" t="s">
        <v>151</v>
      </c>
      <c r="D9624" t="s">
        <v>21</v>
      </c>
      <c r="E9624">
        <v>98499</v>
      </c>
      <c r="F9624" t="s">
        <v>22</v>
      </c>
      <c r="G9624" t="s">
        <v>22</v>
      </c>
      <c r="H9624" t="s">
        <v>104</v>
      </c>
      <c r="I9624" t="s">
        <v>105</v>
      </c>
      <c r="J9624" s="1">
        <v>43180</v>
      </c>
      <c r="K9624" s="1">
        <v>43237</v>
      </c>
      <c r="L9624" t="s">
        <v>118</v>
      </c>
      <c r="N9624" t="s">
        <v>1854</v>
      </c>
    </row>
    <row r="9625" spans="1:14" x14ac:dyDescent="0.25">
      <c r="A9625" t="s">
        <v>10372</v>
      </c>
      <c r="B9625" t="s">
        <v>10373</v>
      </c>
      <c r="C9625" t="s">
        <v>266</v>
      </c>
      <c r="D9625" t="s">
        <v>21</v>
      </c>
      <c r="E9625">
        <v>98092</v>
      </c>
      <c r="F9625" t="s">
        <v>22</v>
      </c>
      <c r="G9625" t="s">
        <v>22</v>
      </c>
      <c r="H9625" t="s">
        <v>104</v>
      </c>
      <c r="I9625" t="s">
        <v>105</v>
      </c>
      <c r="J9625" t="s">
        <v>59</v>
      </c>
      <c r="K9625" s="1">
        <v>43236</v>
      </c>
      <c r="L9625" t="s">
        <v>60</v>
      </c>
      <c r="M9625" t="str">
        <f>HYPERLINK("https://www.regulations.gov/docket?D=FDA-2018-H-1898")</f>
        <v>https://www.regulations.gov/docket?D=FDA-2018-H-1898</v>
      </c>
      <c r="N9625" t="s">
        <v>59</v>
      </c>
    </row>
    <row r="9626" spans="1:14" x14ac:dyDescent="0.25">
      <c r="A9626" t="s">
        <v>3860</v>
      </c>
      <c r="B9626" t="s">
        <v>3861</v>
      </c>
      <c r="C9626" t="s">
        <v>3862</v>
      </c>
      <c r="D9626" t="s">
        <v>21</v>
      </c>
      <c r="E9626">
        <v>98022</v>
      </c>
      <c r="F9626" t="s">
        <v>22</v>
      </c>
      <c r="G9626" t="s">
        <v>22</v>
      </c>
      <c r="H9626" t="s">
        <v>57</v>
      </c>
      <c r="I9626" t="s">
        <v>212</v>
      </c>
      <c r="J9626" t="s">
        <v>59</v>
      </c>
      <c r="K9626" s="1">
        <v>43235</v>
      </c>
      <c r="L9626" t="s">
        <v>60</v>
      </c>
      <c r="M9626" t="str">
        <f>HYPERLINK("https://www.regulations.gov/docket?D=FDA-2018-H-1878")</f>
        <v>https://www.regulations.gov/docket?D=FDA-2018-H-1878</v>
      </c>
      <c r="N9626" t="s">
        <v>59</v>
      </c>
    </row>
    <row r="9627" spans="1:14" x14ac:dyDescent="0.25">
      <c r="A9627" t="s">
        <v>6000</v>
      </c>
      <c r="B9627" t="s">
        <v>9668</v>
      </c>
      <c r="C9627" t="s">
        <v>227</v>
      </c>
      <c r="D9627" t="s">
        <v>21</v>
      </c>
      <c r="E9627">
        <v>98226</v>
      </c>
      <c r="F9627" t="s">
        <v>22</v>
      </c>
      <c r="G9627" t="s">
        <v>22</v>
      </c>
      <c r="H9627" t="s">
        <v>104</v>
      </c>
      <c r="I9627" t="s">
        <v>148</v>
      </c>
      <c r="J9627" t="s">
        <v>59</v>
      </c>
      <c r="K9627" s="1">
        <v>43231</v>
      </c>
      <c r="L9627" t="s">
        <v>60</v>
      </c>
      <c r="M9627" t="str">
        <f>HYPERLINK("https://www.regulations.gov/docket?D=FDA-2018-H-1825")</f>
        <v>https://www.regulations.gov/docket?D=FDA-2018-H-1825</v>
      </c>
      <c r="N9627" t="s">
        <v>59</v>
      </c>
    </row>
    <row r="9628" spans="1:14" x14ac:dyDescent="0.25">
      <c r="A9628" t="s">
        <v>2482</v>
      </c>
      <c r="B9628" t="s">
        <v>2483</v>
      </c>
      <c r="C9628" t="s">
        <v>224</v>
      </c>
      <c r="D9628" t="s">
        <v>21</v>
      </c>
      <c r="E9628">
        <v>98155</v>
      </c>
      <c r="F9628" t="s">
        <v>22</v>
      </c>
      <c r="G9628" t="s">
        <v>22</v>
      </c>
      <c r="H9628" t="s">
        <v>116</v>
      </c>
      <c r="I9628" t="s">
        <v>117</v>
      </c>
      <c r="J9628" s="1">
        <v>43175</v>
      </c>
      <c r="K9628" s="1">
        <v>43230</v>
      </c>
      <c r="L9628" t="s">
        <v>118</v>
      </c>
      <c r="N9628" t="s">
        <v>119</v>
      </c>
    </row>
    <row r="9629" spans="1:14" x14ac:dyDescent="0.25">
      <c r="A9629" t="s">
        <v>10382</v>
      </c>
      <c r="B9629" t="s">
        <v>6544</v>
      </c>
      <c r="C9629" t="s">
        <v>1094</v>
      </c>
      <c r="D9629" t="s">
        <v>21</v>
      </c>
      <c r="E9629">
        <v>98360</v>
      </c>
      <c r="F9629" t="s">
        <v>22</v>
      </c>
      <c r="G9629" t="s">
        <v>22</v>
      </c>
      <c r="H9629" t="s">
        <v>104</v>
      </c>
      <c r="I9629" t="s">
        <v>148</v>
      </c>
      <c r="J9629" t="s">
        <v>59</v>
      </c>
      <c r="K9629" s="1">
        <v>43230</v>
      </c>
      <c r="L9629" t="s">
        <v>60</v>
      </c>
      <c r="M9629" t="str">
        <f>HYPERLINK("https://www.regulations.gov/docket?D=FDA-2018-H-1809")</f>
        <v>https://www.regulations.gov/docket?D=FDA-2018-H-1809</v>
      </c>
      <c r="N9629" t="s">
        <v>59</v>
      </c>
    </row>
    <row r="9630" spans="1:14" x14ac:dyDescent="0.25">
      <c r="A9630" t="s">
        <v>244</v>
      </c>
      <c r="B9630" t="s">
        <v>4587</v>
      </c>
      <c r="C9630" t="s">
        <v>268</v>
      </c>
      <c r="D9630" t="s">
        <v>21</v>
      </c>
      <c r="E9630">
        <v>98188</v>
      </c>
      <c r="F9630" t="s">
        <v>22</v>
      </c>
      <c r="G9630" t="s">
        <v>22</v>
      </c>
      <c r="H9630" t="s">
        <v>116</v>
      </c>
      <c r="I9630" t="s">
        <v>117</v>
      </c>
      <c r="J9630" s="1">
        <v>43175</v>
      </c>
      <c r="K9630" s="1">
        <v>43230</v>
      </c>
      <c r="L9630" t="s">
        <v>118</v>
      </c>
      <c r="N9630" t="s">
        <v>119</v>
      </c>
    </row>
    <row r="9631" spans="1:14" x14ac:dyDescent="0.25">
      <c r="A9631" t="s">
        <v>2099</v>
      </c>
      <c r="B9631" t="s">
        <v>2100</v>
      </c>
      <c r="C9631" t="s">
        <v>165</v>
      </c>
      <c r="D9631" t="s">
        <v>21</v>
      </c>
      <c r="E9631">
        <v>98373</v>
      </c>
      <c r="F9631" t="s">
        <v>22</v>
      </c>
      <c r="G9631" t="s">
        <v>22</v>
      </c>
      <c r="H9631" t="s">
        <v>10383</v>
      </c>
      <c r="I9631" t="s">
        <v>212</v>
      </c>
      <c r="J9631" s="1">
        <v>43170</v>
      </c>
      <c r="K9631" s="1">
        <v>43230</v>
      </c>
      <c r="L9631" t="s">
        <v>118</v>
      </c>
      <c r="N9631" t="s">
        <v>119</v>
      </c>
    </row>
    <row r="9632" spans="1:14" x14ac:dyDescent="0.25">
      <c r="A9632" t="s">
        <v>5923</v>
      </c>
      <c r="B9632" t="s">
        <v>5924</v>
      </c>
      <c r="C9632" t="s">
        <v>209</v>
      </c>
      <c r="D9632" t="s">
        <v>21</v>
      </c>
      <c r="E9632">
        <v>98031</v>
      </c>
      <c r="F9632" t="s">
        <v>22</v>
      </c>
      <c r="G9632" t="s">
        <v>22</v>
      </c>
      <c r="H9632" t="s">
        <v>116</v>
      </c>
      <c r="I9632" t="s">
        <v>117</v>
      </c>
      <c r="J9632" s="1">
        <v>43168</v>
      </c>
      <c r="K9632" s="1">
        <v>43230</v>
      </c>
      <c r="L9632" t="s">
        <v>118</v>
      </c>
      <c r="N9632" t="s">
        <v>1992</v>
      </c>
    </row>
    <row r="9633" spans="1:14" x14ac:dyDescent="0.25">
      <c r="A9633" t="s">
        <v>683</v>
      </c>
      <c r="B9633" t="s">
        <v>6847</v>
      </c>
      <c r="C9633" t="s">
        <v>165</v>
      </c>
      <c r="D9633" t="s">
        <v>21</v>
      </c>
      <c r="E9633">
        <v>98372</v>
      </c>
      <c r="F9633" t="s">
        <v>22</v>
      </c>
      <c r="G9633" t="s">
        <v>22</v>
      </c>
      <c r="H9633" t="s">
        <v>104</v>
      </c>
      <c r="I9633" t="s">
        <v>148</v>
      </c>
      <c r="J9633" t="s">
        <v>59</v>
      </c>
      <c r="K9633" s="1">
        <v>43229</v>
      </c>
      <c r="L9633" t="s">
        <v>60</v>
      </c>
      <c r="M9633" t="str">
        <f>HYPERLINK("https://www.regulations.gov/docket?D=FDA-2018-H-1792")</f>
        <v>https://www.regulations.gov/docket?D=FDA-2018-H-1792</v>
      </c>
      <c r="N9633" t="s">
        <v>59</v>
      </c>
    </row>
    <row r="9634" spans="1:14" x14ac:dyDescent="0.25">
      <c r="A9634" t="s">
        <v>685</v>
      </c>
      <c r="B9634" t="s">
        <v>6170</v>
      </c>
      <c r="C9634" t="s">
        <v>5500</v>
      </c>
      <c r="D9634" t="s">
        <v>21</v>
      </c>
      <c r="E9634">
        <v>98371</v>
      </c>
      <c r="F9634" t="s">
        <v>22</v>
      </c>
      <c r="G9634" t="s">
        <v>22</v>
      </c>
      <c r="H9634" t="s">
        <v>104</v>
      </c>
      <c r="I9634" t="s">
        <v>148</v>
      </c>
      <c r="J9634" t="s">
        <v>59</v>
      </c>
      <c r="K9634" s="1">
        <v>43229</v>
      </c>
      <c r="L9634" t="s">
        <v>60</v>
      </c>
      <c r="M9634" t="str">
        <f>HYPERLINK("https://www.regulations.gov/docket?D=FDA-2018-H-1795")</f>
        <v>https://www.regulations.gov/docket?D=FDA-2018-H-1795</v>
      </c>
      <c r="N9634" t="s">
        <v>59</v>
      </c>
    </row>
    <row r="9635" spans="1:14" x14ac:dyDescent="0.25">
      <c r="A9635" t="s">
        <v>733</v>
      </c>
      <c r="B9635" t="s">
        <v>6151</v>
      </c>
      <c r="C9635" t="s">
        <v>722</v>
      </c>
      <c r="D9635" t="s">
        <v>21</v>
      </c>
      <c r="E9635">
        <v>98047</v>
      </c>
      <c r="F9635" t="s">
        <v>22</v>
      </c>
      <c r="G9635" t="s">
        <v>22</v>
      </c>
      <c r="H9635" t="s">
        <v>116</v>
      </c>
      <c r="I9635" t="s">
        <v>117</v>
      </c>
      <c r="J9635" t="s">
        <v>59</v>
      </c>
      <c r="K9635" s="1">
        <v>43228</v>
      </c>
      <c r="L9635" t="s">
        <v>60</v>
      </c>
      <c r="M9635" t="str">
        <f>HYPERLINK("https://www.regulations.gov/docket?D=FDA-2018-H-1765")</f>
        <v>https://www.regulations.gov/docket?D=FDA-2018-H-1765</v>
      </c>
      <c r="N9635" t="s">
        <v>59</v>
      </c>
    </row>
    <row r="9636" spans="1:14" x14ac:dyDescent="0.25">
      <c r="A9636" t="s">
        <v>4077</v>
      </c>
      <c r="B9636" t="s">
        <v>4078</v>
      </c>
      <c r="C9636" t="s">
        <v>132</v>
      </c>
      <c r="D9636" t="s">
        <v>21</v>
      </c>
      <c r="E9636">
        <v>99301</v>
      </c>
      <c r="F9636" t="s">
        <v>22</v>
      </c>
      <c r="G9636" t="s">
        <v>22</v>
      </c>
      <c r="H9636" t="s">
        <v>116</v>
      </c>
      <c r="I9636" t="s">
        <v>117</v>
      </c>
      <c r="J9636" t="s">
        <v>59</v>
      </c>
      <c r="K9636" s="1">
        <v>43228</v>
      </c>
      <c r="L9636" t="s">
        <v>60</v>
      </c>
      <c r="M9636" t="str">
        <f>HYPERLINK("https://www.regulations.gov/docket?D=FDA-2018-H-1769")</f>
        <v>https://www.regulations.gov/docket?D=FDA-2018-H-1769</v>
      </c>
      <c r="N9636" t="s">
        <v>59</v>
      </c>
    </row>
    <row r="9637" spans="1:14" x14ac:dyDescent="0.25">
      <c r="A9637" t="s">
        <v>10392</v>
      </c>
      <c r="B9637" t="s">
        <v>10393</v>
      </c>
      <c r="C9637" t="s">
        <v>286</v>
      </c>
      <c r="D9637" t="s">
        <v>21</v>
      </c>
      <c r="E9637">
        <v>98502</v>
      </c>
      <c r="F9637" t="s">
        <v>22</v>
      </c>
      <c r="G9637" t="s">
        <v>22</v>
      </c>
      <c r="H9637" t="s">
        <v>104</v>
      </c>
      <c r="I9637" t="s">
        <v>105</v>
      </c>
      <c r="J9637" t="s">
        <v>59</v>
      </c>
      <c r="K9637" s="1">
        <v>43224</v>
      </c>
      <c r="L9637" t="s">
        <v>821</v>
      </c>
      <c r="M9637" t="str">
        <f>HYPERLINK("https://www.regulations.gov/docket?D=FDA-2018-R-1671")</f>
        <v>https://www.regulations.gov/docket?D=FDA-2018-R-1671</v>
      </c>
      <c r="N9637" t="s">
        <v>59</v>
      </c>
    </row>
    <row r="9638" spans="1:14" x14ac:dyDescent="0.25">
      <c r="A9638" t="s">
        <v>3575</v>
      </c>
      <c r="B9638" t="s">
        <v>3576</v>
      </c>
      <c r="C9638" t="s">
        <v>165</v>
      </c>
      <c r="D9638" t="s">
        <v>21</v>
      </c>
      <c r="E9638">
        <v>98373</v>
      </c>
      <c r="F9638" t="s">
        <v>22</v>
      </c>
      <c r="G9638" t="s">
        <v>22</v>
      </c>
      <c r="H9638" t="s">
        <v>116</v>
      </c>
      <c r="I9638" t="s">
        <v>117</v>
      </c>
      <c r="J9638" s="1">
        <v>43170</v>
      </c>
      <c r="K9638" s="1">
        <v>43223</v>
      </c>
      <c r="L9638" t="s">
        <v>118</v>
      </c>
      <c r="N9638" t="s">
        <v>1849</v>
      </c>
    </row>
    <row r="9639" spans="1:14" x14ac:dyDescent="0.25">
      <c r="A9639" t="s">
        <v>3130</v>
      </c>
      <c r="B9639" t="s">
        <v>7290</v>
      </c>
      <c r="C9639" t="s">
        <v>142</v>
      </c>
      <c r="D9639" t="s">
        <v>21</v>
      </c>
      <c r="E9639">
        <v>98902</v>
      </c>
      <c r="F9639" t="s">
        <v>22</v>
      </c>
      <c r="G9639" t="s">
        <v>22</v>
      </c>
      <c r="H9639" t="s">
        <v>57</v>
      </c>
      <c r="I9639" t="s">
        <v>58</v>
      </c>
      <c r="J9639" t="s">
        <v>59</v>
      </c>
      <c r="K9639" s="1">
        <v>43223</v>
      </c>
      <c r="L9639" t="s">
        <v>60</v>
      </c>
      <c r="M9639" t="str">
        <f>HYPERLINK("https://www.regulations.gov/docket?D=FDA-2018-H-1721")</f>
        <v>https://www.regulations.gov/docket?D=FDA-2018-H-1721</v>
      </c>
      <c r="N9639" t="s">
        <v>59</v>
      </c>
    </row>
    <row r="9640" spans="1:14" x14ac:dyDescent="0.25">
      <c r="A9640" t="s">
        <v>1556</v>
      </c>
      <c r="B9640" t="s">
        <v>10394</v>
      </c>
      <c r="C9640" t="s">
        <v>1558</v>
      </c>
      <c r="D9640" t="s">
        <v>21</v>
      </c>
      <c r="E9640">
        <v>98569</v>
      </c>
      <c r="F9640" t="s">
        <v>22</v>
      </c>
      <c r="G9640" t="s">
        <v>22</v>
      </c>
      <c r="H9640" t="s">
        <v>104</v>
      </c>
      <c r="I9640" t="s">
        <v>105</v>
      </c>
      <c r="J9640" s="1">
        <v>43172</v>
      </c>
      <c r="K9640" s="1">
        <v>43223</v>
      </c>
      <c r="L9640" t="s">
        <v>118</v>
      </c>
      <c r="N9640" t="s">
        <v>1854</v>
      </c>
    </row>
    <row r="9641" spans="1:14" x14ac:dyDescent="0.25">
      <c r="A9641" t="s">
        <v>5972</v>
      </c>
      <c r="B9641" t="s">
        <v>5973</v>
      </c>
      <c r="C9641" t="s">
        <v>5974</v>
      </c>
      <c r="D9641" t="s">
        <v>21</v>
      </c>
      <c r="E9641">
        <v>98535</v>
      </c>
      <c r="F9641" t="s">
        <v>22</v>
      </c>
      <c r="G9641" t="s">
        <v>22</v>
      </c>
      <c r="H9641" t="s">
        <v>104</v>
      </c>
      <c r="I9641" t="s">
        <v>148</v>
      </c>
      <c r="J9641" s="1">
        <v>43172</v>
      </c>
      <c r="K9641" s="1">
        <v>43223</v>
      </c>
      <c r="L9641" t="s">
        <v>118</v>
      </c>
      <c r="N9641" t="s">
        <v>1854</v>
      </c>
    </row>
    <row r="9642" spans="1:14" x14ac:dyDescent="0.25">
      <c r="A9642" t="s">
        <v>3595</v>
      </c>
      <c r="B9642" t="s">
        <v>3596</v>
      </c>
      <c r="C9642" t="s">
        <v>165</v>
      </c>
      <c r="D9642" t="s">
        <v>21</v>
      </c>
      <c r="E9642">
        <v>98373</v>
      </c>
      <c r="F9642" t="s">
        <v>22</v>
      </c>
      <c r="G9642" t="s">
        <v>22</v>
      </c>
      <c r="H9642" t="s">
        <v>116</v>
      </c>
      <c r="I9642" t="s">
        <v>117</v>
      </c>
      <c r="J9642" s="1">
        <v>43170</v>
      </c>
      <c r="K9642" s="1">
        <v>43223</v>
      </c>
      <c r="L9642" t="s">
        <v>118</v>
      </c>
      <c r="N9642" t="s">
        <v>1992</v>
      </c>
    </row>
    <row r="9643" spans="1:14" x14ac:dyDescent="0.25">
      <c r="A9643" t="s">
        <v>4103</v>
      </c>
      <c r="B9643" t="s">
        <v>7911</v>
      </c>
      <c r="C9643" t="s">
        <v>2001</v>
      </c>
      <c r="D9643" t="s">
        <v>21</v>
      </c>
      <c r="E9643">
        <v>98591</v>
      </c>
      <c r="F9643" t="s">
        <v>22</v>
      </c>
      <c r="G9643" t="s">
        <v>22</v>
      </c>
      <c r="H9643" t="s">
        <v>104</v>
      </c>
      <c r="I9643" t="s">
        <v>148</v>
      </c>
      <c r="J9643" s="1">
        <v>43169</v>
      </c>
      <c r="K9643" s="1">
        <v>43223</v>
      </c>
      <c r="L9643" t="s">
        <v>118</v>
      </c>
      <c r="N9643" t="s">
        <v>1858</v>
      </c>
    </row>
    <row r="9644" spans="1:14" x14ac:dyDescent="0.25">
      <c r="A9644" t="s">
        <v>10410</v>
      </c>
      <c r="B9644" t="s">
        <v>2772</v>
      </c>
      <c r="C9644" t="s">
        <v>41</v>
      </c>
      <c r="D9644" t="s">
        <v>21</v>
      </c>
      <c r="E9644">
        <v>98188</v>
      </c>
      <c r="F9644" t="s">
        <v>22</v>
      </c>
      <c r="G9644" t="s">
        <v>22</v>
      </c>
      <c r="H9644" t="s">
        <v>116</v>
      </c>
      <c r="I9644" t="s">
        <v>117</v>
      </c>
      <c r="J9644" s="1">
        <v>43165</v>
      </c>
      <c r="K9644" s="1">
        <v>43216</v>
      </c>
      <c r="L9644" t="s">
        <v>118</v>
      </c>
      <c r="N9644" t="s">
        <v>1849</v>
      </c>
    </row>
    <row r="9645" spans="1:14" x14ac:dyDescent="0.25">
      <c r="A9645" t="s">
        <v>10413</v>
      </c>
      <c r="B9645" t="s">
        <v>10414</v>
      </c>
      <c r="C9645" t="s">
        <v>2001</v>
      </c>
      <c r="D9645" t="s">
        <v>21</v>
      </c>
      <c r="E9645">
        <v>98591</v>
      </c>
      <c r="F9645" t="s">
        <v>22</v>
      </c>
      <c r="G9645" t="s">
        <v>22</v>
      </c>
      <c r="H9645" t="s">
        <v>116</v>
      </c>
      <c r="I9645" t="s">
        <v>117</v>
      </c>
      <c r="J9645" s="1">
        <v>43169</v>
      </c>
      <c r="K9645" s="1">
        <v>43216</v>
      </c>
      <c r="L9645" t="s">
        <v>118</v>
      </c>
      <c r="N9645" t="s">
        <v>1992</v>
      </c>
    </row>
    <row r="9646" spans="1:14" x14ac:dyDescent="0.25">
      <c r="A9646" t="s">
        <v>6549</v>
      </c>
      <c r="B9646" t="s">
        <v>10087</v>
      </c>
      <c r="C9646" t="s">
        <v>2001</v>
      </c>
      <c r="D9646" t="s">
        <v>21</v>
      </c>
      <c r="E9646">
        <v>98591</v>
      </c>
      <c r="F9646" t="s">
        <v>22</v>
      </c>
      <c r="G9646" t="s">
        <v>22</v>
      </c>
      <c r="H9646" t="s">
        <v>104</v>
      </c>
      <c r="I9646" t="s">
        <v>148</v>
      </c>
      <c r="J9646" s="1">
        <v>43169</v>
      </c>
      <c r="K9646" s="1">
        <v>43216</v>
      </c>
      <c r="L9646" t="s">
        <v>118</v>
      </c>
      <c r="N9646" t="s">
        <v>1858</v>
      </c>
    </row>
    <row r="9647" spans="1:14" x14ac:dyDescent="0.25">
      <c r="A9647" t="s">
        <v>1208</v>
      </c>
      <c r="B9647" t="s">
        <v>3110</v>
      </c>
      <c r="C9647" t="s">
        <v>907</v>
      </c>
      <c r="D9647" t="s">
        <v>21</v>
      </c>
      <c r="E9647">
        <v>98221</v>
      </c>
      <c r="F9647" t="s">
        <v>22</v>
      </c>
      <c r="G9647" t="s">
        <v>22</v>
      </c>
      <c r="H9647" t="s">
        <v>104</v>
      </c>
      <c r="I9647" t="s">
        <v>105</v>
      </c>
      <c r="J9647" s="1">
        <v>43168</v>
      </c>
      <c r="K9647" s="1">
        <v>43216</v>
      </c>
      <c r="L9647" t="s">
        <v>118</v>
      </c>
      <c r="N9647" t="s">
        <v>1858</v>
      </c>
    </row>
    <row r="9648" spans="1:14" x14ac:dyDescent="0.25">
      <c r="A9648" t="s">
        <v>6085</v>
      </c>
      <c r="B9648" t="s">
        <v>6086</v>
      </c>
      <c r="C9648" t="s">
        <v>165</v>
      </c>
      <c r="D9648" t="s">
        <v>21</v>
      </c>
      <c r="E9648">
        <v>98375</v>
      </c>
      <c r="F9648" t="s">
        <v>22</v>
      </c>
      <c r="G9648" t="s">
        <v>22</v>
      </c>
      <c r="H9648" t="s">
        <v>10383</v>
      </c>
      <c r="I9648" t="s">
        <v>212</v>
      </c>
      <c r="J9648" s="1">
        <v>43105</v>
      </c>
      <c r="K9648" s="1">
        <v>43216</v>
      </c>
      <c r="L9648" t="s">
        <v>118</v>
      </c>
      <c r="N9648" t="s">
        <v>1849</v>
      </c>
    </row>
    <row r="9649" spans="1:14" x14ac:dyDescent="0.25">
      <c r="A9649" t="s">
        <v>1589</v>
      </c>
      <c r="B9649" t="s">
        <v>6148</v>
      </c>
      <c r="C9649" t="s">
        <v>215</v>
      </c>
      <c r="D9649" t="s">
        <v>21</v>
      </c>
      <c r="E9649">
        <v>98003</v>
      </c>
      <c r="F9649" t="s">
        <v>22</v>
      </c>
      <c r="G9649" t="s">
        <v>22</v>
      </c>
      <c r="H9649" t="s">
        <v>104</v>
      </c>
      <c r="I9649" t="s">
        <v>148</v>
      </c>
      <c r="J9649" s="1">
        <v>43145</v>
      </c>
      <c r="K9649" s="1">
        <v>43209</v>
      </c>
      <c r="L9649" t="s">
        <v>118</v>
      </c>
      <c r="N9649" t="s">
        <v>1858</v>
      </c>
    </row>
    <row r="9650" spans="1:14" x14ac:dyDescent="0.25">
      <c r="A9650" t="s">
        <v>138</v>
      </c>
      <c r="B9650" t="s">
        <v>3464</v>
      </c>
      <c r="C9650" t="s">
        <v>56</v>
      </c>
      <c r="D9650" t="s">
        <v>21</v>
      </c>
      <c r="E9650">
        <v>99352</v>
      </c>
      <c r="F9650" t="s">
        <v>22</v>
      </c>
      <c r="G9650" t="s">
        <v>22</v>
      </c>
      <c r="H9650" t="s">
        <v>57</v>
      </c>
      <c r="I9650" t="s">
        <v>58</v>
      </c>
      <c r="J9650" s="1">
        <v>43208</v>
      </c>
      <c r="K9650" s="1">
        <v>43209</v>
      </c>
      <c r="L9650" t="s">
        <v>118</v>
      </c>
      <c r="N9650" t="s">
        <v>1849</v>
      </c>
    </row>
    <row r="9651" spans="1:14" x14ac:dyDescent="0.25">
      <c r="A9651" t="s">
        <v>5968</v>
      </c>
      <c r="B9651" t="s">
        <v>5969</v>
      </c>
      <c r="C9651" t="s">
        <v>296</v>
      </c>
      <c r="D9651" t="s">
        <v>21</v>
      </c>
      <c r="E9651">
        <v>98366</v>
      </c>
      <c r="F9651" t="s">
        <v>22</v>
      </c>
      <c r="G9651" t="s">
        <v>22</v>
      </c>
      <c r="H9651" t="s">
        <v>116</v>
      </c>
      <c r="I9651" t="s">
        <v>117</v>
      </c>
      <c r="J9651" s="1">
        <v>43157</v>
      </c>
      <c r="K9651" s="1">
        <v>43202</v>
      </c>
      <c r="L9651" t="s">
        <v>118</v>
      </c>
      <c r="N9651" t="s">
        <v>1849</v>
      </c>
    </row>
    <row r="9652" spans="1:14" x14ac:dyDescent="0.25">
      <c r="A9652" t="s">
        <v>7291</v>
      </c>
      <c r="B9652" t="s">
        <v>7292</v>
      </c>
      <c r="C9652" t="s">
        <v>178</v>
      </c>
      <c r="D9652" t="s">
        <v>21</v>
      </c>
      <c r="E9652">
        <v>98944</v>
      </c>
      <c r="F9652" t="s">
        <v>22</v>
      </c>
      <c r="G9652" t="s">
        <v>22</v>
      </c>
      <c r="H9652" t="s">
        <v>104</v>
      </c>
      <c r="I9652" t="s">
        <v>105</v>
      </c>
      <c r="J9652" t="s">
        <v>59</v>
      </c>
      <c r="K9652" s="1">
        <v>43196</v>
      </c>
      <c r="L9652" t="s">
        <v>60</v>
      </c>
      <c r="M9652" t="str">
        <f>HYPERLINK("https://www.regulations.gov/docket?D=FDA-2018-H-1401")</f>
        <v>https://www.regulations.gov/docket?D=FDA-2018-H-1401</v>
      </c>
      <c r="N9652" t="s">
        <v>59</v>
      </c>
    </row>
    <row r="9653" spans="1:14" x14ac:dyDescent="0.25">
      <c r="A9653" t="s">
        <v>556</v>
      </c>
      <c r="B9653" t="s">
        <v>4369</v>
      </c>
      <c r="C9653" t="s">
        <v>1691</v>
      </c>
      <c r="D9653" t="s">
        <v>21</v>
      </c>
      <c r="E9653">
        <v>98368</v>
      </c>
      <c r="F9653" t="s">
        <v>22</v>
      </c>
      <c r="G9653" t="s">
        <v>22</v>
      </c>
      <c r="H9653" t="s">
        <v>116</v>
      </c>
      <c r="I9653" t="s">
        <v>117</v>
      </c>
      <c r="J9653" t="s">
        <v>59</v>
      </c>
      <c r="K9653" s="1">
        <v>43196</v>
      </c>
      <c r="L9653" t="s">
        <v>60</v>
      </c>
      <c r="M9653" t="str">
        <f>HYPERLINK("https://www.regulations.gov/docket?D=FDA-2018-H-1407")</f>
        <v>https://www.regulations.gov/docket?D=FDA-2018-H-1407</v>
      </c>
      <c r="N9653" t="s">
        <v>59</v>
      </c>
    </row>
    <row r="9654" spans="1:14" x14ac:dyDescent="0.25">
      <c r="A9654" t="s">
        <v>7171</v>
      </c>
      <c r="B9654" t="s">
        <v>7172</v>
      </c>
      <c r="C9654" t="s">
        <v>20</v>
      </c>
      <c r="D9654" t="s">
        <v>21</v>
      </c>
      <c r="E9654">
        <v>98103</v>
      </c>
      <c r="F9654" t="s">
        <v>22</v>
      </c>
      <c r="G9654" t="s">
        <v>22</v>
      </c>
      <c r="H9654" t="s">
        <v>104</v>
      </c>
      <c r="I9654" t="s">
        <v>105</v>
      </c>
      <c r="J9654" s="1">
        <v>43153</v>
      </c>
      <c r="K9654" s="1">
        <v>43195</v>
      </c>
      <c r="L9654" t="s">
        <v>118</v>
      </c>
      <c r="N9654" t="s">
        <v>1858</v>
      </c>
    </row>
    <row r="9655" spans="1:14" x14ac:dyDescent="0.25">
      <c r="A9655" t="s">
        <v>6547</v>
      </c>
      <c r="B9655" t="s">
        <v>6548</v>
      </c>
      <c r="C9655" t="s">
        <v>304</v>
      </c>
      <c r="D9655" t="s">
        <v>21</v>
      </c>
      <c r="E9655">
        <v>98328</v>
      </c>
      <c r="F9655" t="s">
        <v>22</v>
      </c>
      <c r="G9655" t="s">
        <v>22</v>
      </c>
      <c r="H9655" t="s">
        <v>116</v>
      </c>
      <c r="I9655" t="s">
        <v>117</v>
      </c>
      <c r="J9655" t="s">
        <v>59</v>
      </c>
      <c r="K9655" s="1">
        <v>43195</v>
      </c>
      <c r="L9655" t="s">
        <v>60</v>
      </c>
      <c r="M9655" t="str">
        <f>HYPERLINK("https://www.regulations.gov/docket?D=FDA-2018-H-1394")</f>
        <v>https://www.regulations.gov/docket?D=FDA-2018-H-1394</v>
      </c>
      <c r="N9655" t="s">
        <v>59</v>
      </c>
    </row>
    <row r="9656" spans="1:14" x14ac:dyDescent="0.25">
      <c r="A9656" t="s">
        <v>3130</v>
      </c>
      <c r="B9656" t="s">
        <v>5458</v>
      </c>
      <c r="C9656" t="s">
        <v>266</v>
      </c>
      <c r="D9656" t="s">
        <v>21</v>
      </c>
      <c r="E9656">
        <v>98002</v>
      </c>
      <c r="F9656" t="s">
        <v>22</v>
      </c>
      <c r="G9656" t="s">
        <v>22</v>
      </c>
      <c r="H9656" t="s">
        <v>116</v>
      </c>
      <c r="I9656" t="s">
        <v>117</v>
      </c>
      <c r="J9656" s="1">
        <v>43131</v>
      </c>
      <c r="K9656" s="1">
        <v>43195</v>
      </c>
      <c r="L9656" t="s">
        <v>118</v>
      </c>
      <c r="N9656" t="s">
        <v>1849</v>
      </c>
    </row>
    <row r="9657" spans="1:14" x14ac:dyDescent="0.25">
      <c r="A9657" t="s">
        <v>1611</v>
      </c>
      <c r="B9657" t="s">
        <v>1612</v>
      </c>
      <c r="C9657" t="s">
        <v>20</v>
      </c>
      <c r="D9657" t="s">
        <v>21</v>
      </c>
      <c r="E9657">
        <v>98101</v>
      </c>
      <c r="F9657" t="s">
        <v>22</v>
      </c>
      <c r="G9657" t="s">
        <v>22</v>
      </c>
      <c r="H9657" t="s">
        <v>104</v>
      </c>
      <c r="I9657" t="s">
        <v>105</v>
      </c>
      <c r="J9657" s="1">
        <v>43154</v>
      </c>
      <c r="K9657" s="1">
        <v>43195</v>
      </c>
      <c r="L9657" t="s">
        <v>118</v>
      </c>
      <c r="N9657" t="s">
        <v>1858</v>
      </c>
    </row>
    <row r="9658" spans="1:14" x14ac:dyDescent="0.25">
      <c r="A9658" t="s">
        <v>6659</v>
      </c>
      <c r="B9658" t="s">
        <v>6660</v>
      </c>
      <c r="C9658" t="s">
        <v>227</v>
      </c>
      <c r="D9658" t="s">
        <v>21</v>
      </c>
      <c r="E9658">
        <v>98229</v>
      </c>
      <c r="F9658" t="s">
        <v>22</v>
      </c>
      <c r="G9658" t="s">
        <v>22</v>
      </c>
      <c r="H9658" t="s">
        <v>104</v>
      </c>
      <c r="I9658" t="s">
        <v>148</v>
      </c>
      <c r="J9658" t="s">
        <v>59</v>
      </c>
      <c r="K9658" s="1">
        <v>43195</v>
      </c>
      <c r="L9658" t="s">
        <v>60</v>
      </c>
      <c r="M9658" t="str">
        <f>HYPERLINK("https://www.regulations.gov/docket?D=FDA-2018-H-1392")</f>
        <v>https://www.regulations.gov/docket?D=FDA-2018-H-1392</v>
      </c>
      <c r="N9658" t="s">
        <v>59</v>
      </c>
    </row>
    <row r="9659" spans="1:14" x14ac:dyDescent="0.25">
      <c r="A9659" t="s">
        <v>1324</v>
      </c>
      <c r="B9659" t="s">
        <v>1325</v>
      </c>
      <c r="C9659" t="s">
        <v>261</v>
      </c>
      <c r="D9659" t="s">
        <v>21</v>
      </c>
      <c r="E9659">
        <v>99201</v>
      </c>
      <c r="F9659" t="s">
        <v>22</v>
      </c>
      <c r="G9659" t="s">
        <v>22</v>
      </c>
      <c r="H9659" t="s">
        <v>10383</v>
      </c>
      <c r="I9659" t="s">
        <v>203</v>
      </c>
      <c r="J9659" s="1">
        <v>43153</v>
      </c>
      <c r="K9659" s="1">
        <v>43195</v>
      </c>
      <c r="L9659" t="s">
        <v>118</v>
      </c>
      <c r="N9659" t="s">
        <v>1849</v>
      </c>
    </row>
    <row r="9660" spans="1:14" x14ac:dyDescent="0.25">
      <c r="A9660" t="s">
        <v>556</v>
      </c>
      <c r="B9660" t="s">
        <v>5922</v>
      </c>
      <c r="C9660" t="s">
        <v>209</v>
      </c>
      <c r="D9660" t="s">
        <v>21</v>
      </c>
      <c r="E9660">
        <v>98032</v>
      </c>
      <c r="F9660" t="s">
        <v>22</v>
      </c>
      <c r="G9660" t="s">
        <v>22</v>
      </c>
      <c r="H9660" t="s">
        <v>116</v>
      </c>
      <c r="I9660" t="s">
        <v>117</v>
      </c>
      <c r="J9660" s="1">
        <v>43134</v>
      </c>
      <c r="K9660" s="1">
        <v>43195</v>
      </c>
      <c r="L9660" t="s">
        <v>118</v>
      </c>
      <c r="N9660" t="s">
        <v>1992</v>
      </c>
    </row>
    <row r="9661" spans="1:14" x14ac:dyDescent="0.25">
      <c r="A9661" t="s">
        <v>5172</v>
      </c>
      <c r="B9661" t="s">
        <v>5173</v>
      </c>
      <c r="C9661" t="s">
        <v>218</v>
      </c>
      <c r="D9661" t="s">
        <v>21</v>
      </c>
      <c r="E9661">
        <v>98391</v>
      </c>
      <c r="F9661" t="s">
        <v>22</v>
      </c>
      <c r="G9661" t="s">
        <v>22</v>
      </c>
      <c r="H9661" t="s">
        <v>116</v>
      </c>
      <c r="I9661" t="s">
        <v>117</v>
      </c>
      <c r="J9661" s="1">
        <v>43151</v>
      </c>
      <c r="K9661" s="1">
        <v>43188</v>
      </c>
      <c r="L9661" t="s">
        <v>118</v>
      </c>
      <c r="N9661" t="s">
        <v>1849</v>
      </c>
    </row>
    <row r="9662" spans="1:14" x14ac:dyDescent="0.25">
      <c r="A9662" t="s">
        <v>5975</v>
      </c>
      <c r="B9662" t="s">
        <v>5976</v>
      </c>
      <c r="C9662" t="s">
        <v>286</v>
      </c>
      <c r="D9662" t="s">
        <v>21</v>
      </c>
      <c r="E9662">
        <v>98501</v>
      </c>
      <c r="F9662" t="s">
        <v>22</v>
      </c>
      <c r="G9662" t="s">
        <v>22</v>
      </c>
      <c r="H9662" t="s">
        <v>116</v>
      </c>
      <c r="I9662" t="s">
        <v>117</v>
      </c>
      <c r="J9662" s="1">
        <v>43153</v>
      </c>
      <c r="K9662" s="1">
        <v>43188</v>
      </c>
      <c r="L9662" t="s">
        <v>118</v>
      </c>
      <c r="N9662" t="s">
        <v>1849</v>
      </c>
    </row>
    <row r="9663" spans="1:14" x14ac:dyDescent="0.25">
      <c r="A9663" t="s">
        <v>1728</v>
      </c>
      <c r="B9663" t="s">
        <v>1729</v>
      </c>
      <c r="C9663" t="s">
        <v>20</v>
      </c>
      <c r="D9663" t="s">
        <v>21</v>
      </c>
      <c r="E9663">
        <v>98105</v>
      </c>
      <c r="F9663" t="s">
        <v>22</v>
      </c>
      <c r="G9663" t="s">
        <v>22</v>
      </c>
      <c r="H9663" t="s">
        <v>104</v>
      </c>
      <c r="I9663" t="s">
        <v>148</v>
      </c>
      <c r="J9663" s="1">
        <v>43075</v>
      </c>
      <c r="K9663" s="1">
        <v>43188</v>
      </c>
      <c r="L9663" t="s">
        <v>118</v>
      </c>
      <c r="N9663" t="s">
        <v>1858</v>
      </c>
    </row>
    <row r="9664" spans="1:14" x14ac:dyDescent="0.25">
      <c r="A9664" t="s">
        <v>3573</v>
      </c>
      <c r="B9664" t="s">
        <v>3574</v>
      </c>
      <c r="C9664" t="s">
        <v>20</v>
      </c>
      <c r="D9664" t="s">
        <v>21</v>
      </c>
      <c r="E9664">
        <v>98107</v>
      </c>
      <c r="F9664" t="s">
        <v>22</v>
      </c>
      <c r="G9664" t="s">
        <v>22</v>
      </c>
      <c r="H9664" t="s">
        <v>104</v>
      </c>
      <c r="I9664" t="s">
        <v>148</v>
      </c>
      <c r="J9664" s="1">
        <v>43146</v>
      </c>
      <c r="K9664" s="1">
        <v>43188</v>
      </c>
      <c r="L9664" t="s">
        <v>118</v>
      </c>
      <c r="N9664" t="s">
        <v>1854</v>
      </c>
    </row>
    <row r="9665" spans="1:14" x14ac:dyDescent="0.25">
      <c r="A9665" t="s">
        <v>1564</v>
      </c>
      <c r="B9665" t="s">
        <v>1565</v>
      </c>
      <c r="C9665" t="s">
        <v>1566</v>
      </c>
      <c r="D9665" t="s">
        <v>21</v>
      </c>
      <c r="E9665">
        <v>98520</v>
      </c>
      <c r="F9665" t="s">
        <v>22</v>
      </c>
      <c r="G9665" t="s">
        <v>22</v>
      </c>
      <c r="H9665" t="s">
        <v>116</v>
      </c>
      <c r="I9665" t="s">
        <v>117</v>
      </c>
      <c r="J9665" t="s">
        <v>59</v>
      </c>
      <c r="K9665" s="1">
        <v>43187</v>
      </c>
      <c r="L9665" t="s">
        <v>60</v>
      </c>
      <c r="M9665" t="str">
        <f>HYPERLINK("https://www.regulations.gov/docket?D=FDA-2018-H-1278")</f>
        <v>https://www.regulations.gov/docket?D=FDA-2018-H-1278</v>
      </c>
      <c r="N9665" t="s">
        <v>59</v>
      </c>
    </row>
    <row r="9666" spans="1:14" x14ac:dyDescent="0.25">
      <c r="A9666" t="s">
        <v>685</v>
      </c>
      <c r="B9666" t="s">
        <v>5987</v>
      </c>
      <c r="C9666" t="s">
        <v>1566</v>
      </c>
      <c r="D9666" t="s">
        <v>21</v>
      </c>
      <c r="E9666">
        <v>98520</v>
      </c>
      <c r="F9666" t="s">
        <v>22</v>
      </c>
      <c r="G9666" t="s">
        <v>22</v>
      </c>
      <c r="H9666" t="s">
        <v>116</v>
      </c>
      <c r="I9666" t="s">
        <v>117</v>
      </c>
      <c r="J9666" t="s">
        <v>59</v>
      </c>
      <c r="K9666" s="1">
        <v>43187</v>
      </c>
      <c r="L9666" t="s">
        <v>60</v>
      </c>
      <c r="M9666" t="str">
        <f>HYPERLINK("https://www.regulations.gov/docket?D=FDA-2018-H-1273")</f>
        <v>https://www.regulations.gov/docket?D=FDA-2018-H-1273</v>
      </c>
      <c r="N9666" t="s">
        <v>59</v>
      </c>
    </row>
    <row r="9667" spans="1:14" x14ac:dyDescent="0.25">
      <c r="A9667" t="s">
        <v>111</v>
      </c>
      <c r="B9667" t="s">
        <v>6863</v>
      </c>
      <c r="C9667" t="s">
        <v>454</v>
      </c>
      <c r="D9667" t="s">
        <v>21</v>
      </c>
      <c r="E9667">
        <v>98006</v>
      </c>
      <c r="F9667" t="s">
        <v>22</v>
      </c>
      <c r="G9667" t="s">
        <v>22</v>
      </c>
      <c r="H9667" t="s">
        <v>104</v>
      </c>
      <c r="I9667" t="s">
        <v>105</v>
      </c>
      <c r="J9667" t="s">
        <v>59</v>
      </c>
      <c r="K9667" s="1">
        <v>43185</v>
      </c>
      <c r="L9667" t="s">
        <v>60</v>
      </c>
      <c r="M9667" t="str">
        <f>HYPERLINK("https://www.regulations.gov/docket?D=FDA-2018-H-1229")</f>
        <v>https://www.regulations.gov/docket?D=FDA-2018-H-1229</v>
      </c>
      <c r="N9667" t="s">
        <v>59</v>
      </c>
    </row>
    <row r="9668" spans="1:14" x14ac:dyDescent="0.25">
      <c r="A9668" t="s">
        <v>242</v>
      </c>
      <c r="B9668" t="s">
        <v>2090</v>
      </c>
      <c r="C9668" t="s">
        <v>165</v>
      </c>
      <c r="D9668" t="s">
        <v>21</v>
      </c>
      <c r="E9668">
        <v>98373</v>
      </c>
      <c r="F9668" t="s">
        <v>22</v>
      </c>
      <c r="G9668" t="s">
        <v>22</v>
      </c>
      <c r="H9668" t="s">
        <v>116</v>
      </c>
      <c r="I9668" t="s">
        <v>117</v>
      </c>
      <c r="J9668" s="1">
        <v>43123</v>
      </c>
      <c r="K9668" s="1">
        <v>43181</v>
      </c>
      <c r="L9668" t="s">
        <v>118</v>
      </c>
      <c r="N9668" t="s">
        <v>1849</v>
      </c>
    </row>
    <row r="9669" spans="1:14" x14ac:dyDescent="0.25">
      <c r="A9669" t="s">
        <v>4661</v>
      </c>
      <c r="B9669" t="s">
        <v>4662</v>
      </c>
      <c r="C9669" t="s">
        <v>266</v>
      </c>
      <c r="D9669" t="s">
        <v>21</v>
      </c>
      <c r="E9669">
        <v>98001</v>
      </c>
      <c r="F9669" t="s">
        <v>22</v>
      </c>
      <c r="G9669" t="s">
        <v>22</v>
      </c>
      <c r="H9669" t="s">
        <v>104</v>
      </c>
      <c r="I9669" t="s">
        <v>148</v>
      </c>
      <c r="J9669" t="s">
        <v>59</v>
      </c>
      <c r="K9669" s="1">
        <v>43181</v>
      </c>
      <c r="L9669" t="s">
        <v>60</v>
      </c>
      <c r="M9669" t="str">
        <f>HYPERLINK("https://www.regulations.gov/docket?D=FDA-2018-H-1202")</f>
        <v>https://www.regulations.gov/docket?D=FDA-2018-H-1202</v>
      </c>
      <c r="N9669" t="s">
        <v>59</v>
      </c>
    </row>
    <row r="9670" spans="1:14" x14ac:dyDescent="0.25">
      <c r="A9670" t="s">
        <v>6404</v>
      </c>
      <c r="B9670" t="s">
        <v>6405</v>
      </c>
      <c r="C9670" t="s">
        <v>6372</v>
      </c>
      <c r="D9670" t="s">
        <v>21</v>
      </c>
      <c r="E9670">
        <v>98620</v>
      </c>
      <c r="F9670" t="s">
        <v>22</v>
      </c>
      <c r="G9670" t="s">
        <v>22</v>
      </c>
      <c r="H9670" t="s">
        <v>104</v>
      </c>
      <c r="I9670" t="s">
        <v>105</v>
      </c>
      <c r="J9670" t="s">
        <v>59</v>
      </c>
      <c r="K9670" s="1">
        <v>43178</v>
      </c>
      <c r="L9670" t="s">
        <v>60</v>
      </c>
      <c r="M9670" t="str">
        <f>HYPERLINK("https://www.regulations.gov/docket?D=FDA-2018-H-1162")</f>
        <v>https://www.regulations.gov/docket?D=FDA-2018-H-1162</v>
      </c>
      <c r="N9670" t="s">
        <v>59</v>
      </c>
    </row>
    <row r="9671" spans="1:14" x14ac:dyDescent="0.25">
      <c r="A9671" t="s">
        <v>6531</v>
      </c>
      <c r="B9671" t="s">
        <v>6532</v>
      </c>
      <c r="C9671" t="s">
        <v>20</v>
      </c>
      <c r="D9671" t="s">
        <v>21</v>
      </c>
      <c r="E9671">
        <v>98107</v>
      </c>
      <c r="F9671" t="s">
        <v>22</v>
      </c>
      <c r="G9671" t="s">
        <v>22</v>
      </c>
      <c r="H9671" t="s">
        <v>104</v>
      </c>
      <c r="I9671" t="s">
        <v>148</v>
      </c>
      <c r="J9671" s="1">
        <v>43146</v>
      </c>
      <c r="K9671" s="1">
        <v>43174</v>
      </c>
      <c r="L9671" t="s">
        <v>118</v>
      </c>
      <c r="N9671" t="s">
        <v>1854</v>
      </c>
    </row>
    <row r="9672" spans="1:14" x14ac:dyDescent="0.25">
      <c r="A9672" t="s">
        <v>3220</v>
      </c>
      <c r="B9672" t="s">
        <v>5167</v>
      </c>
      <c r="C9672" t="s">
        <v>132</v>
      </c>
      <c r="D9672" t="s">
        <v>21</v>
      </c>
      <c r="E9672">
        <v>99301</v>
      </c>
      <c r="F9672" t="s">
        <v>22</v>
      </c>
      <c r="G9672" t="s">
        <v>22</v>
      </c>
      <c r="H9672" t="s">
        <v>116</v>
      </c>
      <c r="I9672" t="s">
        <v>117</v>
      </c>
      <c r="J9672" s="1">
        <v>43145</v>
      </c>
      <c r="K9672" s="1">
        <v>43174</v>
      </c>
      <c r="L9672" t="s">
        <v>118</v>
      </c>
      <c r="N9672" t="s">
        <v>1849</v>
      </c>
    </row>
    <row r="9673" spans="1:14" x14ac:dyDescent="0.25">
      <c r="A9673" t="s">
        <v>7496</v>
      </c>
      <c r="B9673" t="s">
        <v>7497</v>
      </c>
      <c r="C9673" t="s">
        <v>132</v>
      </c>
      <c r="D9673" t="s">
        <v>21</v>
      </c>
      <c r="E9673">
        <v>99301</v>
      </c>
      <c r="F9673" t="s">
        <v>22</v>
      </c>
      <c r="G9673" t="s">
        <v>22</v>
      </c>
      <c r="H9673" t="s">
        <v>104</v>
      </c>
      <c r="I9673" t="s">
        <v>105</v>
      </c>
      <c r="J9673" s="1">
        <v>43142</v>
      </c>
      <c r="K9673" s="1">
        <v>43174</v>
      </c>
      <c r="L9673" t="s">
        <v>118</v>
      </c>
      <c r="N9673" t="s">
        <v>1858</v>
      </c>
    </row>
    <row r="9674" spans="1:14" x14ac:dyDescent="0.25">
      <c r="A9674" t="s">
        <v>7651</v>
      </c>
      <c r="B9674" t="s">
        <v>7652</v>
      </c>
      <c r="C9674" t="s">
        <v>162</v>
      </c>
      <c r="D9674" t="s">
        <v>21</v>
      </c>
      <c r="E9674">
        <v>98558</v>
      </c>
      <c r="F9674" t="s">
        <v>22</v>
      </c>
      <c r="G9674" t="s">
        <v>22</v>
      </c>
      <c r="H9674" t="s">
        <v>116</v>
      </c>
      <c r="I9674" t="s">
        <v>117</v>
      </c>
      <c r="J9674" t="s">
        <v>59</v>
      </c>
      <c r="K9674" s="1">
        <v>43172</v>
      </c>
      <c r="L9674" t="s">
        <v>60</v>
      </c>
      <c r="M9674" t="str">
        <f>HYPERLINK("https://www.regulations.gov/docket?D=FDA-2018-H-1077")</f>
        <v>https://www.regulations.gov/docket?D=FDA-2018-H-1077</v>
      </c>
      <c r="N9674" t="s">
        <v>59</v>
      </c>
    </row>
    <row r="9675" spans="1:14" x14ac:dyDescent="0.25">
      <c r="A9675" t="s">
        <v>6018</v>
      </c>
      <c r="B9675" t="s">
        <v>6603</v>
      </c>
      <c r="C9675" t="s">
        <v>1566</v>
      </c>
      <c r="D9675" t="s">
        <v>21</v>
      </c>
      <c r="E9675">
        <v>98520</v>
      </c>
      <c r="F9675" t="s">
        <v>22</v>
      </c>
      <c r="G9675" t="s">
        <v>22</v>
      </c>
      <c r="H9675" t="s">
        <v>116</v>
      </c>
      <c r="I9675" t="s">
        <v>117</v>
      </c>
      <c r="J9675" t="s">
        <v>59</v>
      </c>
      <c r="K9675" s="1">
        <v>43168</v>
      </c>
      <c r="L9675" t="s">
        <v>60</v>
      </c>
      <c r="M9675" t="str">
        <f>HYPERLINK("https://www.regulations.gov/docket?D=FDA-2018-H-0994")</f>
        <v>https://www.regulations.gov/docket?D=FDA-2018-H-0994</v>
      </c>
      <c r="N9675" t="s">
        <v>59</v>
      </c>
    </row>
    <row r="9676" spans="1:14" x14ac:dyDescent="0.25">
      <c r="A9676" t="s">
        <v>3130</v>
      </c>
      <c r="B9676" t="s">
        <v>3631</v>
      </c>
      <c r="C9676" t="s">
        <v>209</v>
      </c>
      <c r="D9676" t="s">
        <v>21</v>
      </c>
      <c r="E9676">
        <v>98032</v>
      </c>
      <c r="F9676" t="s">
        <v>22</v>
      </c>
      <c r="G9676" t="s">
        <v>22</v>
      </c>
      <c r="H9676" t="s">
        <v>116</v>
      </c>
      <c r="I9676" t="s">
        <v>117</v>
      </c>
      <c r="J9676" s="1">
        <v>43143</v>
      </c>
      <c r="K9676" s="1">
        <v>43167</v>
      </c>
      <c r="L9676" t="s">
        <v>118</v>
      </c>
      <c r="N9676" t="s">
        <v>1992</v>
      </c>
    </row>
    <row r="9677" spans="1:14" x14ac:dyDescent="0.25">
      <c r="A9677" t="s">
        <v>3337</v>
      </c>
      <c r="B9677" t="s">
        <v>3338</v>
      </c>
      <c r="C9677" t="s">
        <v>1691</v>
      </c>
      <c r="D9677" t="s">
        <v>21</v>
      </c>
      <c r="E9677">
        <v>98368</v>
      </c>
      <c r="F9677" t="s">
        <v>22</v>
      </c>
      <c r="G9677" t="s">
        <v>22</v>
      </c>
      <c r="H9677" t="s">
        <v>104</v>
      </c>
      <c r="I9677" t="s">
        <v>148</v>
      </c>
      <c r="J9677" s="1">
        <v>43138</v>
      </c>
      <c r="K9677" s="1">
        <v>43167</v>
      </c>
      <c r="L9677" t="s">
        <v>118</v>
      </c>
      <c r="N9677" t="s">
        <v>1854</v>
      </c>
    </row>
    <row r="9678" spans="1:14" x14ac:dyDescent="0.25">
      <c r="A9678" t="s">
        <v>3650</v>
      </c>
      <c r="B9678" t="s">
        <v>3651</v>
      </c>
      <c r="C9678" t="s">
        <v>209</v>
      </c>
      <c r="D9678" t="s">
        <v>21</v>
      </c>
      <c r="E9678">
        <v>98032</v>
      </c>
      <c r="F9678" t="s">
        <v>22</v>
      </c>
      <c r="G9678" t="s">
        <v>22</v>
      </c>
      <c r="H9678" t="s">
        <v>116</v>
      </c>
      <c r="I9678" t="s">
        <v>117</v>
      </c>
      <c r="J9678" s="1">
        <v>43143</v>
      </c>
      <c r="K9678" s="1">
        <v>43167</v>
      </c>
      <c r="L9678" t="s">
        <v>118</v>
      </c>
      <c r="N9678" t="s">
        <v>1849</v>
      </c>
    </row>
    <row r="9679" spans="1:14" x14ac:dyDescent="0.25">
      <c r="A9679" t="s">
        <v>7041</v>
      </c>
      <c r="B9679" t="s">
        <v>7042</v>
      </c>
      <c r="C9679" t="s">
        <v>286</v>
      </c>
      <c r="D9679" t="s">
        <v>21</v>
      </c>
      <c r="E9679">
        <v>98512</v>
      </c>
      <c r="F9679" t="s">
        <v>22</v>
      </c>
      <c r="G9679" t="s">
        <v>22</v>
      </c>
      <c r="H9679" t="s">
        <v>116</v>
      </c>
      <c r="I9679" t="s">
        <v>117</v>
      </c>
      <c r="J9679" t="s">
        <v>59</v>
      </c>
      <c r="K9679" s="1">
        <v>43165</v>
      </c>
      <c r="L9679" t="s">
        <v>60</v>
      </c>
      <c r="M9679" t="str">
        <f>HYPERLINK("https://www.regulations.gov/docket?D=FDA-2018-H-0948")</f>
        <v>https://www.regulations.gov/docket?D=FDA-2018-H-0948</v>
      </c>
      <c r="N9679" t="s">
        <v>59</v>
      </c>
    </row>
    <row r="9680" spans="1:14" x14ac:dyDescent="0.25">
      <c r="A9680" t="s">
        <v>6192</v>
      </c>
      <c r="B9680" t="s">
        <v>6193</v>
      </c>
      <c r="C9680" t="s">
        <v>10550</v>
      </c>
      <c r="D9680" t="s">
        <v>21</v>
      </c>
      <c r="E9680">
        <v>98002</v>
      </c>
      <c r="F9680" t="s">
        <v>22</v>
      </c>
      <c r="G9680" t="s">
        <v>22</v>
      </c>
      <c r="H9680" t="s">
        <v>116</v>
      </c>
      <c r="I9680" t="s">
        <v>117</v>
      </c>
      <c r="J9680" t="s">
        <v>59</v>
      </c>
      <c r="K9680" s="1">
        <v>43164</v>
      </c>
      <c r="L9680" t="s">
        <v>60</v>
      </c>
      <c r="M9680" t="str">
        <f>HYPERLINK("https://www.regulations.gov/docket?D=FDA-2018-H-0931")</f>
        <v>https://www.regulations.gov/docket?D=FDA-2018-H-0931</v>
      </c>
      <c r="N9680" t="s">
        <v>59</v>
      </c>
    </row>
    <row r="9681" spans="1:14" x14ac:dyDescent="0.25">
      <c r="A9681" t="s">
        <v>6194</v>
      </c>
      <c r="B9681" t="s">
        <v>6195</v>
      </c>
      <c r="C9681" t="s">
        <v>266</v>
      </c>
      <c r="D9681" t="s">
        <v>21</v>
      </c>
      <c r="E9681">
        <v>98002</v>
      </c>
      <c r="F9681" t="s">
        <v>22</v>
      </c>
      <c r="G9681" t="s">
        <v>22</v>
      </c>
      <c r="H9681" t="s">
        <v>116</v>
      </c>
      <c r="I9681" t="s">
        <v>117</v>
      </c>
      <c r="J9681" t="s">
        <v>59</v>
      </c>
      <c r="K9681" s="1">
        <v>43164</v>
      </c>
      <c r="L9681" t="s">
        <v>60</v>
      </c>
      <c r="M9681" t="str">
        <f>HYPERLINK("https://www.regulations.gov/docket?D=FDA-2018-H-0942")</f>
        <v>https://www.regulations.gov/docket?D=FDA-2018-H-0942</v>
      </c>
      <c r="N9681" t="s">
        <v>59</v>
      </c>
    </row>
    <row r="9682" spans="1:14" x14ac:dyDescent="0.25">
      <c r="A9682" t="s">
        <v>111</v>
      </c>
      <c r="B9682" t="s">
        <v>3262</v>
      </c>
      <c r="C9682" t="s">
        <v>266</v>
      </c>
      <c r="D9682" t="s">
        <v>21</v>
      </c>
      <c r="E9682">
        <v>98002</v>
      </c>
      <c r="F9682" t="s">
        <v>22</v>
      </c>
      <c r="G9682" t="s">
        <v>22</v>
      </c>
      <c r="H9682" t="s">
        <v>9741</v>
      </c>
      <c r="I9682" t="s">
        <v>203</v>
      </c>
      <c r="J9682" s="1">
        <v>43141</v>
      </c>
      <c r="K9682" s="1">
        <v>43160</v>
      </c>
      <c r="L9682" t="s">
        <v>118</v>
      </c>
      <c r="N9682" t="s">
        <v>1992</v>
      </c>
    </row>
    <row r="9683" spans="1:14" x14ac:dyDescent="0.25">
      <c r="A9683" t="s">
        <v>3647</v>
      </c>
      <c r="B9683" t="s">
        <v>3648</v>
      </c>
      <c r="C9683" t="s">
        <v>20</v>
      </c>
      <c r="D9683" t="s">
        <v>21</v>
      </c>
      <c r="E9683">
        <v>98108</v>
      </c>
      <c r="F9683" t="s">
        <v>22</v>
      </c>
      <c r="G9683" t="s">
        <v>22</v>
      </c>
      <c r="H9683" t="s">
        <v>116</v>
      </c>
      <c r="I9683" t="s">
        <v>117</v>
      </c>
      <c r="J9683" s="1">
        <v>43141</v>
      </c>
      <c r="K9683" s="1">
        <v>43160</v>
      </c>
      <c r="L9683" t="s">
        <v>118</v>
      </c>
      <c r="N9683" t="s">
        <v>1849</v>
      </c>
    </row>
    <row r="9684" spans="1:14" x14ac:dyDescent="0.25">
      <c r="A9684" t="s">
        <v>1180</v>
      </c>
      <c r="B9684" t="s">
        <v>5580</v>
      </c>
      <c r="C9684" t="s">
        <v>632</v>
      </c>
      <c r="D9684" t="s">
        <v>21</v>
      </c>
      <c r="E9684">
        <v>98037</v>
      </c>
      <c r="F9684" t="s">
        <v>22</v>
      </c>
      <c r="G9684" t="s">
        <v>22</v>
      </c>
      <c r="H9684" t="s">
        <v>9741</v>
      </c>
      <c r="I9684" t="s">
        <v>203</v>
      </c>
      <c r="J9684" t="s">
        <v>59</v>
      </c>
      <c r="K9684" s="1">
        <v>43159</v>
      </c>
      <c r="L9684" t="s">
        <v>60</v>
      </c>
      <c r="M9684" t="str">
        <f>HYPERLINK("https://www.regulations.gov/docket?D=FDA-2018-H-0880")</f>
        <v>https://www.regulations.gov/docket?D=FDA-2018-H-0880</v>
      </c>
      <c r="N9684" t="s">
        <v>59</v>
      </c>
    </row>
    <row r="9685" spans="1:14" x14ac:dyDescent="0.25">
      <c r="A9685" t="s">
        <v>6661</v>
      </c>
      <c r="B9685" t="s">
        <v>6662</v>
      </c>
      <c r="C9685" t="s">
        <v>230</v>
      </c>
      <c r="D9685" t="s">
        <v>21</v>
      </c>
      <c r="E9685">
        <v>98264</v>
      </c>
      <c r="F9685" t="s">
        <v>22</v>
      </c>
      <c r="G9685" t="s">
        <v>22</v>
      </c>
      <c r="H9685" t="s">
        <v>104</v>
      </c>
      <c r="I9685" t="s">
        <v>148</v>
      </c>
      <c r="J9685" t="s">
        <v>59</v>
      </c>
      <c r="K9685" s="1">
        <v>43157</v>
      </c>
      <c r="L9685" t="s">
        <v>60</v>
      </c>
      <c r="M9685" t="str">
        <f>HYPERLINK("https://www.regulations.gov/docket?D=FDA-2018-H-0838")</f>
        <v>https://www.regulations.gov/docket?D=FDA-2018-H-0838</v>
      </c>
      <c r="N9685" t="s">
        <v>59</v>
      </c>
    </row>
    <row r="9686" spans="1:14" x14ac:dyDescent="0.25">
      <c r="A9686" t="s">
        <v>6905</v>
      </c>
      <c r="B9686" t="s">
        <v>6906</v>
      </c>
      <c r="C9686" t="s">
        <v>2267</v>
      </c>
      <c r="D9686" t="s">
        <v>21</v>
      </c>
      <c r="E9686">
        <v>98631</v>
      </c>
      <c r="F9686" t="s">
        <v>22</v>
      </c>
      <c r="G9686" t="s">
        <v>22</v>
      </c>
      <c r="H9686" t="s">
        <v>104</v>
      </c>
      <c r="I9686" t="s">
        <v>105</v>
      </c>
      <c r="J9686" t="s">
        <v>59</v>
      </c>
      <c r="K9686" s="1">
        <v>43154</v>
      </c>
      <c r="L9686" t="s">
        <v>60</v>
      </c>
      <c r="M9686" t="str">
        <f>HYPERLINK("https://www.regulations.gov/docket?D=FDA-2018-H-0816")</f>
        <v>https://www.regulations.gov/docket?D=FDA-2018-H-0816</v>
      </c>
      <c r="N9686" t="s">
        <v>59</v>
      </c>
    </row>
    <row r="9687" spans="1:14" x14ac:dyDescent="0.25">
      <c r="A9687" t="s">
        <v>3583</v>
      </c>
      <c r="B9687" t="s">
        <v>10584</v>
      </c>
      <c r="C9687" t="s">
        <v>215</v>
      </c>
      <c r="D9687" t="s">
        <v>21</v>
      </c>
      <c r="E9687">
        <v>98003</v>
      </c>
      <c r="F9687" t="s">
        <v>22</v>
      </c>
      <c r="G9687" t="s">
        <v>22</v>
      </c>
      <c r="H9687" t="s">
        <v>104</v>
      </c>
      <c r="I9687" t="s">
        <v>1720</v>
      </c>
      <c r="J9687" s="1">
        <v>43134</v>
      </c>
      <c r="K9687" s="1">
        <v>43153</v>
      </c>
      <c r="L9687" t="s">
        <v>118</v>
      </c>
      <c r="N9687" t="s">
        <v>1858</v>
      </c>
    </row>
    <row r="9688" spans="1:14" x14ac:dyDescent="0.25">
      <c r="A9688" t="s">
        <v>7261</v>
      </c>
      <c r="B9688" t="s">
        <v>7262</v>
      </c>
      <c r="C9688" t="s">
        <v>215</v>
      </c>
      <c r="D9688" t="s">
        <v>21</v>
      </c>
      <c r="E9688">
        <v>98023</v>
      </c>
      <c r="F9688" t="s">
        <v>22</v>
      </c>
      <c r="G9688" t="s">
        <v>22</v>
      </c>
      <c r="H9688" t="s">
        <v>116</v>
      </c>
      <c r="I9688" t="s">
        <v>117</v>
      </c>
      <c r="J9688" s="1">
        <v>43138</v>
      </c>
      <c r="K9688" s="1">
        <v>43153</v>
      </c>
      <c r="L9688" t="s">
        <v>118</v>
      </c>
      <c r="N9688" t="s">
        <v>1992</v>
      </c>
    </row>
    <row r="9689" spans="1:14" x14ac:dyDescent="0.25">
      <c r="A9689" t="s">
        <v>3421</v>
      </c>
      <c r="B9689" t="s">
        <v>3422</v>
      </c>
      <c r="C9689" t="s">
        <v>236</v>
      </c>
      <c r="D9689" t="s">
        <v>21</v>
      </c>
      <c r="E9689">
        <v>98408</v>
      </c>
      <c r="F9689" t="s">
        <v>22</v>
      </c>
      <c r="G9689" t="s">
        <v>22</v>
      </c>
      <c r="H9689" t="s">
        <v>104</v>
      </c>
      <c r="I9689" t="s">
        <v>148</v>
      </c>
      <c r="J9689" t="s">
        <v>59</v>
      </c>
      <c r="K9689" s="1">
        <v>43153</v>
      </c>
      <c r="L9689" t="s">
        <v>60</v>
      </c>
      <c r="M9689" t="str">
        <f>HYPERLINK("https://www.regulations.gov/docket?D=FDA-2018-H-0802")</f>
        <v>https://www.regulations.gov/docket?D=FDA-2018-H-0802</v>
      </c>
      <c r="N9689" t="s">
        <v>59</v>
      </c>
    </row>
    <row r="9690" spans="1:14" x14ac:dyDescent="0.25">
      <c r="A9690" t="s">
        <v>7265</v>
      </c>
      <c r="B9690" t="s">
        <v>7266</v>
      </c>
      <c r="C9690" t="s">
        <v>215</v>
      </c>
      <c r="D9690" t="s">
        <v>21</v>
      </c>
      <c r="E9690">
        <v>98003</v>
      </c>
      <c r="F9690" t="s">
        <v>22</v>
      </c>
      <c r="G9690" t="s">
        <v>22</v>
      </c>
      <c r="H9690" t="s">
        <v>104</v>
      </c>
      <c r="I9690" t="s">
        <v>148</v>
      </c>
      <c r="J9690" s="1">
        <v>43138</v>
      </c>
      <c r="K9690" s="1">
        <v>43153</v>
      </c>
      <c r="L9690" t="s">
        <v>118</v>
      </c>
      <c r="N9690" t="s">
        <v>1854</v>
      </c>
    </row>
    <row r="9691" spans="1:14" x14ac:dyDescent="0.25">
      <c r="A9691" t="s">
        <v>405</v>
      </c>
      <c r="B9691" t="s">
        <v>3283</v>
      </c>
      <c r="C9691" t="s">
        <v>215</v>
      </c>
      <c r="D9691" t="s">
        <v>21</v>
      </c>
      <c r="E9691">
        <v>98023</v>
      </c>
      <c r="F9691" t="s">
        <v>22</v>
      </c>
      <c r="G9691" t="s">
        <v>22</v>
      </c>
      <c r="H9691" t="s">
        <v>116</v>
      </c>
      <c r="I9691" t="s">
        <v>117</v>
      </c>
      <c r="J9691" s="1">
        <v>43138</v>
      </c>
      <c r="K9691" s="1">
        <v>43153</v>
      </c>
      <c r="L9691" t="s">
        <v>118</v>
      </c>
      <c r="N9691" t="s">
        <v>1992</v>
      </c>
    </row>
    <row r="9692" spans="1:14" x14ac:dyDescent="0.25">
      <c r="A9692" t="s">
        <v>4567</v>
      </c>
      <c r="B9692" t="s">
        <v>4568</v>
      </c>
      <c r="C9692" t="s">
        <v>108</v>
      </c>
      <c r="D9692" t="s">
        <v>21</v>
      </c>
      <c r="E9692">
        <v>98204</v>
      </c>
      <c r="F9692" t="s">
        <v>22</v>
      </c>
      <c r="G9692" t="s">
        <v>22</v>
      </c>
      <c r="H9692" t="s">
        <v>104</v>
      </c>
      <c r="I9692" t="s">
        <v>148</v>
      </c>
      <c r="J9692" s="1">
        <v>43137</v>
      </c>
      <c r="K9692" s="1">
        <v>43153</v>
      </c>
      <c r="L9692" t="s">
        <v>118</v>
      </c>
      <c r="N9692" t="s">
        <v>1854</v>
      </c>
    </row>
    <row r="9693" spans="1:14" x14ac:dyDescent="0.25">
      <c r="A9693" t="s">
        <v>3284</v>
      </c>
      <c r="B9693" t="s">
        <v>10587</v>
      </c>
      <c r="C9693" t="s">
        <v>215</v>
      </c>
      <c r="D9693" t="s">
        <v>21</v>
      </c>
      <c r="E9693">
        <v>98003</v>
      </c>
      <c r="F9693" t="s">
        <v>22</v>
      </c>
      <c r="G9693" t="s">
        <v>22</v>
      </c>
      <c r="H9693" t="s">
        <v>116</v>
      </c>
      <c r="I9693" t="s">
        <v>117</v>
      </c>
      <c r="J9693" s="1">
        <v>43125</v>
      </c>
      <c r="K9693" s="1">
        <v>43153</v>
      </c>
      <c r="L9693" t="s">
        <v>118</v>
      </c>
      <c r="N9693" t="s">
        <v>1992</v>
      </c>
    </row>
    <row r="9694" spans="1:14" x14ac:dyDescent="0.25">
      <c r="A9694" t="s">
        <v>3322</v>
      </c>
      <c r="B9694" t="s">
        <v>4563</v>
      </c>
      <c r="C9694" t="s">
        <v>934</v>
      </c>
      <c r="D9694" t="s">
        <v>21</v>
      </c>
      <c r="E9694">
        <v>99344</v>
      </c>
      <c r="F9694" t="s">
        <v>22</v>
      </c>
      <c r="G9694" t="s">
        <v>22</v>
      </c>
      <c r="H9694" t="s">
        <v>116</v>
      </c>
      <c r="I9694" t="s">
        <v>117</v>
      </c>
      <c r="J9694" s="1">
        <v>43130</v>
      </c>
      <c r="K9694" s="1">
        <v>43153</v>
      </c>
      <c r="L9694" t="s">
        <v>118</v>
      </c>
      <c r="N9694" t="s">
        <v>1849</v>
      </c>
    </row>
    <row r="9695" spans="1:14" x14ac:dyDescent="0.25">
      <c r="A9695" t="s">
        <v>77</v>
      </c>
      <c r="B9695" t="s">
        <v>10588</v>
      </c>
      <c r="C9695" t="s">
        <v>142</v>
      </c>
      <c r="D9695" t="s">
        <v>21</v>
      </c>
      <c r="E9695">
        <v>98902</v>
      </c>
      <c r="F9695" t="s">
        <v>22</v>
      </c>
      <c r="G9695" t="s">
        <v>22</v>
      </c>
      <c r="H9695" t="s">
        <v>116</v>
      </c>
      <c r="I9695" t="s">
        <v>117</v>
      </c>
      <c r="J9695" s="1">
        <v>43136</v>
      </c>
      <c r="K9695" s="1">
        <v>43153</v>
      </c>
      <c r="L9695" t="s">
        <v>118</v>
      </c>
      <c r="N9695" t="s">
        <v>1849</v>
      </c>
    </row>
    <row r="9696" spans="1:14" x14ac:dyDescent="0.25">
      <c r="A9696" t="s">
        <v>7926</v>
      </c>
      <c r="B9696" t="s">
        <v>7927</v>
      </c>
      <c r="C9696" t="s">
        <v>3862</v>
      </c>
      <c r="D9696" t="s">
        <v>21</v>
      </c>
      <c r="E9696">
        <v>98022</v>
      </c>
      <c r="F9696" t="s">
        <v>22</v>
      </c>
      <c r="G9696" t="s">
        <v>22</v>
      </c>
      <c r="H9696" t="s">
        <v>104</v>
      </c>
      <c r="I9696" t="s">
        <v>105</v>
      </c>
      <c r="J9696" t="s">
        <v>59</v>
      </c>
      <c r="K9696" s="1">
        <v>43152</v>
      </c>
      <c r="L9696" t="s">
        <v>60</v>
      </c>
      <c r="M9696" t="str">
        <f>HYPERLINK("https://www.regulations.gov/docket?D=FDA-2018-H-0781")</f>
        <v>https://www.regulations.gov/docket?D=FDA-2018-H-0781</v>
      </c>
      <c r="N9696" t="s">
        <v>59</v>
      </c>
    </row>
    <row r="9697" spans="1:14" x14ac:dyDescent="0.25">
      <c r="A9697" t="s">
        <v>352</v>
      </c>
      <c r="B9697" t="s">
        <v>4973</v>
      </c>
      <c r="C9697" t="s">
        <v>20</v>
      </c>
      <c r="D9697" t="s">
        <v>21</v>
      </c>
      <c r="E9697">
        <v>98108</v>
      </c>
      <c r="F9697" t="s">
        <v>22</v>
      </c>
      <c r="G9697" t="s">
        <v>22</v>
      </c>
      <c r="H9697" t="s">
        <v>104</v>
      </c>
      <c r="I9697" t="s">
        <v>148</v>
      </c>
      <c r="J9697" t="s">
        <v>59</v>
      </c>
      <c r="K9697" s="1">
        <v>43152</v>
      </c>
      <c r="L9697" t="s">
        <v>60</v>
      </c>
      <c r="M9697" t="str">
        <f>HYPERLINK("https://www.regulations.gov/docket?D=FDA-2018-H-0783")</f>
        <v>https://www.regulations.gov/docket?D=FDA-2018-H-0783</v>
      </c>
      <c r="N9697" t="s">
        <v>59</v>
      </c>
    </row>
    <row r="9698" spans="1:14" x14ac:dyDescent="0.25">
      <c r="A9698" t="s">
        <v>1975</v>
      </c>
      <c r="B9698" t="s">
        <v>1976</v>
      </c>
      <c r="C9698" t="s">
        <v>886</v>
      </c>
      <c r="D9698" t="s">
        <v>21</v>
      </c>
      <c r="E9698">
        <v>98223</v>
      </c>
      <c r="F9698" t="s">
        <v>22</v>
      </c>
      <c r="G9698" t="s">
        <v>22</v>
      </c>
      <c r="H9698" t="s">
        <v>104</v>
      </c>
      <c r="I9698" t="s">
        <v>105</v>
      </c>
      <c r="J9698" t="s">
        <v>59</v>
      </c>
      <c r="K9698" s="1">
        <v>43152</v>
      </c>
      <c r="L9698" t="s">
        <v>60</v>
      </c>
      <c r="M9698" t="str">
        <f>HYPERLINK("https://www.regulations.gov/docket?D=FDA-2018-H-0785")</f>
        <v>https://www.regulations.gov/docket?D=FDA-2018-H-0785</v>
      </c>
      <c r="N9698" t="s">
        <v>59</v>
      </c>
    </row>
    <row r="9699" spans="1:14" x14ac:dyDescent="0.25">
      <c r="A9699" t="s">
        <v>10594</v>
      </c>
      <c r="B9699" t="s">
        <v>6151</v>
      </c>
      <c r="C9699" t="s">
        <v>722</v>
      </c>
      <c r="D9699" t="s">
        <v>21</v>
      </c>
      <c r="E9699">
        <v>98047</v>
      </c>
      <c r="F9699" t="s">
        <v>22</v>
      </c>
      <c r="G9699" t="s">
        <v>22</v>
      </c>
      <c r="H9699" t="s">
        <v>116</v>
      </c>
      <c r="I9699" t="s">
        <v>117</v>
      </c>
      <c r="J9699" t="s">
        <v>59</v>
      </c>
      <c r="K9699" s="1">
        <v>43147</v>
      </c>
      <c r="L9699" t="s">
        <v>60</v>
      </c>
      <c r="M9699" t="str">
        <f>HYPERLINK("https://www.regulations.gov/docket?D=FDA-2018-H-0746")</f>
        <v>https://www.regulations.gov/docket?D=FDA-2018-H-0746</v>
      </c>
      <c r="N9699" t="s">
        <v>59</v>
      </c>
    </row>
    <row r="9700" spans="1:14" x14ac:dyDescent="0.25">
      <c r="A9700" t="s">
        <v>6026</v>
      </c>
      <c r="B9700" t="s">
        <v>6027</v>
      </c>
      <c r="C9700" t="s">
        <v>34</v>
      </c>
      <c r="D9700" t="s">
        <v>21</v>
      </c>
      <c r="E9700">
        <v>98663</v>
      </c>
      <c r="F9700" t="s">
        <v>22</v>
      </c>
      <c r="G9700" t="s">
        <v>22</v>
      </c>
      <c r="H9700" t="s">
        <v>116</v>
      </c>
      <c r="I9700" t="s">
        <v>117</v>
      </c>
      <c r="J9700" t="s">
        <v>59</v>
      </c>
      <c r="K9700" s="1">
        <v>43146</v>
      </c>
      <c r="L9700" t="s">
        <v>60</v>
      </c>
      <c r="M9700" t="str">
        <f>HYPERLINK("https://www.regulations.gov/docket?D=FDA-2018-H-0732")</f>
        <v>https://www.regulations.gov/docket?D=FDA-2018-H-0732</v>
      </c>
      <c r="N9700" t="s">
        <v>59</v>
      </c>
    </row>
    <row r="9701" spans="1:14" x14ac:dyDescent="0.25">
      <c r="A9701" t="s">
        <v>2693</v>
      </c>
      <c r="B9701" t="s">
        <v>10601</v>
      </c>
      <c r="C9701" t="s">
        <v>20</v>
      </c>
      <c r="D9701" t="s">
        <v>21</v>
      </c>
      <c r="E9701">
        <v>98107</v>
      </c>
      <c r="F9701" t="s">
        <v>22</v>
      </c>
      <c r="G9701" t="s">
        <v>22</v>
      </c>
      <c r="H9701" t="s">
        <v>10383</v>
      </c>
      <c r="I9701" t="s">
        <v>212</v>
      </c>
      <c r="J9701" s="1">
        <v>43132</v>
      </c>
      <c r="K9701" s="1">
        <v>43146</v>
      </c>
      <c r="L9701" t="s">
        <v>118</v>
      </c>
      <c r="N9701" t="s">
        <v>1992</v>
      </c>
    </row>
    <row r="9702" spans="1:14" x14ac:dyDescent="0.25">
      <c r="A9702" t="s">
        <v>356</v>
      </c>
      <c r="B9702" t="s">
        <v>6040</v>
      </c>
      <c r="C9702" t="s">
        <v>34</v>
      </c>
      <c r="D9702" t="s">
        <v>21</v>
      </c>
      <c r="E9702">
        <v>98662</v>
      </c>
      <c r="F9702" t="s">
        <v>22</v>
      </c>
      <c r="G9702" t="s">
        <v>22</v>
      </c>
      <c r="H9702" t="s">
        <v>10383</v>
      </c>
      <c r="I9702" t="s">
        <v>203</v>
      </c>
      <c r="J9702" t="s">
        <v>59</v>
      </c>
      <c r="K9702" s="1">
        <v>43146</v>
      </c>
      <c r="L9702" t="s">
        <v>60</v>
      </c>
      <c r="M9702" t="str">
        <f>HYPERLINK("https://www.regulations.gov/docket?D=FDA-2018-H-0733")</f>
        <v>https://www.regulations.gov/docket?D=FDA-2018-H-0733</v>
      </c>
      <c r="N9702" t="s">
        <v>59</v>
      </c>
    </row>
    <row r="9703" spans="1:14" x14ac:dyDescent="0.25">
      <c r="A9703" t="s">
        <v>154</v>
      </c>
      <c r="B9703" t="s">
        <v>3036</v>
      </c>
      <c r="C9703" t="s">
        <v>108</v>
      </c>
      <c r="D9703" t="s">
        <v>21</v>
      </c>
      <c r="E9703">
        <v>98203</v>
      </c>
      <c r="F9703" t="s">
        <v>22</v>
      </c>
      <c r="G9703" t="s">
        <v>22</v>
      </c>
      <c r="H9703" t="s">
        <v>116</v>
      </c>
      <c r="I9703" t="s">
        <v>117</v>
      </c>
      <c r="J9703" s="1">
        <v>43129</v>
      </c>
      <c r="K9703" s="1">
        <v>43146</v>
      </c>
      <c r="L9703" t="s">
        <v>118</v>
      </c>
      <c r="N9703" t="s">
        <v>1849</v>
      </c>
    </row>
    <row r="9704" spans="1:14" x14ac:dyDescent="0.25">
      <c r="A9704" t="s">
        <v>10602</v>
      </c>
      <c r="B9704" t="s">
        <v>10603</v>
      </c>
      <c r="C9704" t="s">
        <v>286</v>
      </c>
      <c r="D9704" t="s">
        <v>21</v>
      </c>
      <c r="E9704">
        <v>98506</v>
      </c>
      <c r="F9704" t="s">
        <v>22</v>
      </c>
      <c r="G9704" t="s">
        <v>22</v>
      </c>
      <c r="H9704" t="s">
        <v>116</v>
      </c>
      <c r="I9704" t="s">
        <v>117</v>
      </c>
      <c r="J9704" s="1">
        <v>43131</v>
      </c>
      <c r="K9704" s="1">
        <v>43146</v>
      </c>
      <c r="L9704" t="s">
        <v>118</v>
      </c>
      <c r="N9704" t="s">
        <v>1992</v>
      </c>
    </row>
    <row r="9705" spans="1:14" x14ac:dyDescent="0.25">
      <c r="A9705" t="s">
        <v>6592</v>
      </c>
      <c r="B9705" t="s">
        <v>10298</v>
      </c>
      <c r="C9705" t="s">
        <v>20</v>
      </c>
      <c r="D9705" t="s">
        <v>21</v>
      </c>
      <c r="E9705">
        <v>98144</v>
      </c>
      <c r="F9705" t="s">
        <v>22</v>
      </c>
      <c r="G9705" t="s">
        <v>22</v>
      </c>
      <c r="H9705" t="s">
        <v>104</v>
      </c>
      <c r="I9705" t="s">
        <v>105</v>
      </c>
      <c r="J9705" t="s">
        <v>59</v>
      </c>
      <c r="K9705" s="1">
        <v>43146</v>
      </c>
      <c r="L9705" t="s">
        <v>60</v>
      </c>
      <c r="M9705" t="str">
        <f>HYPERLINK("https://www.regulations.gov/docket?D=FDA-2018-H-0707")</f>
        <v>https://www.regulations.gov/docket?D=FDA-2018-H-0707</v>
      </c>
      <c r="N9705" t="s">
        <v>59</v>
      </c>
    </row>
    <row r="9706" spans="1:14" x14ac:dyDescent="0.25">
      <c r="A9706" t="s">
        <v>3498</v>
      </c>
      <c r="B9706" t="s">
        <v>3499</v>
      </c>
      <c r="C9706" t="s">
        <v>3500</v>
      </c>
      <c r="D9706" t="s">
        <v>21</v>
      </c>
      <c r="E9706">
        <v>99361</v>
      </c>
      <c r="F9706" t="s">
        <v>22</v>
      </c>
      <c r="G9706" t="s">
        <v>22</v>
      </c>
      <c r="H9706" t="s">
        <v>116</v>
      </c>
      <c r="I9706" t="s">
        <v>117</v>
      </c>
      <c r="J9706" s="1">
        <v>43087</v>
      </c>
      <c r="K9706" s="1">
        <v>43146</v>
      </c>
      <c r="L9706" t="s">
        <v>118</v>
      </c>
      <c r="N9706" t="s">
        <v>1849</v>
      </c>
    </row>
    <row r="9707" spans="1:14" x14ac:dyDescent="0.25">
      <c r="A9707" t="s">
        <v>7092</v>
      </c>
      <c r="B9707" t="s">
        <v>7093</v>
      </c>
      <c r="C9707" t="s">
        <v>3459</v>
      </c>
      <c r="D9707" t="s">
        <v>21</v>
      </c>
      <c r="E9707">
        <v>99328</v>
      </c>
      <c r="F9707" t="s">
        <v>22</v>
      </c>
      <c r="G9707" t="s">
        <v>22</v>
      </c>
      <c r="H9707" t="s">
        <v>116</v>
      </c>
      <c r="I9707" t="s">
        <v>117</v>
      </c>
      <c r="J9707" s="1">
        <v>43087</v>
      </c>
      <c r="K9707" s="1">
        <v>43146</v>
      </c>
      <c r="L9707" t="s">
        <v>118</v>
      </c>
      <c r="N9707" t="s">
        <v>1849</v>
      </c>
    </row>
    <row r="9708" spans="1:14" x14ac:dyDescent="0.25">
      <c r="A9708" t="s">
        <v>10604</v>
      </c>
      <c r="B9708" t="s">
        <v>5986</v>
      </c>
      <c r="C9708" t="s">
        <v>1566</v>
      </c>
      <c r="D9708" t="s">
        <v>21</v>
      </c>
      <c r="E9708">
        <v>98520</v>
      </c>
      <c r="F9708" t="s">
        <v>22</v>
      </c>
      <c r="G9708" t="s">
        <v>22</v>
      </c>
      <c r="H9708" t="s">
        <v>116</v>
      </c>
      <c r="I9708" t="s">
        <v>117</v>
      </c>
      <c r="J9708" s="1">
        <v>43130</v>
      </c>
      <c r="K9708" s="1">
        <v>43146</v>
      </c>
      <c r="L9708" t="s">
        <v>118</v>
      </c>
      <c r="N9708" t="s">
        <v>1849</v>
      </c>
    </row>
    <row r="9709" spans="1:14" x14ac:dyDescent="0.25">
      <c r="A9709" t="s">
        <v>6132</v>
      </c>
      <c r="B9709" t="s">
        <v>6133</v>
      </c>
      <c r="C9709" t="s">
        <v>1498</v>
      </c>
      <c r="D9709" t="s">
        <v>21</v>
      </c>
      <c r="E9709">
        <v>98335</v>
      </c>
      <c r="F9709" t="s">
        <v>22</v>
      </c>
      <c r="G9709" t="s">
        <v>22</v>
      </c>
      <c r="H9709" t="s">
        <v>104</v>
      </c>
      <c r="I9709" t="s">
        <v>148</v>
      </c>
      <c r="J9709" t="s">
        <v>59</v>
      </c>
      <c r="K9709" s="1">
        <v>43145</v>
      </c>
      <c r="L9709" t="s">
        <v>60</v>
      </c>
      <c r="M9709" t="str">
        <f>HYPERLINK("https://www.regulations.gov/docket?D=FDA-2018-H-0684")</f>
        <v>https://www.regulations.gov/docket?D=FDA-2018-H-0684</v>
      </c>
      <c r="N9709" t="s">
        <v>59</v>
      </c>
    </row>
    <row r="9710" spans="1:14" x14ac:dyDescent="0.25">
      <c r="A9710" t="s">
        <v>7391</v>
      </c>
      <c r="B9710" t="s">
        <v>7392</v>
      </c>
      <c r="C9710" t="s">
        <v>632</v>
      </c>
      <c r="D9710" t="s">
        <v>21</v>
      </c>
      <c r="E9710">
        <v>98036</v>
      </c>
      <c r="F9710" t="s">
        <v>22</v>
      </c>
      <c r="G9710" t="s">
        <v>22</v>
      </c>
      <c r="H9710" t="s">
        <v>104</v>
      </c>
      <c r="I9710" t="s">
        <v>148</v>
      </c>
      <c r="J9710" t="s">
        <v>59</v>
      </c>
      <c r="K9710" s="1">
        <v>43143</v>
      </c>
      <c r="L9710" t="s">
        <v>60</v>
      </c>
      <c r="M9710" t="str">
        <f>HYPERLINK("https://www.regulations.gov/docket?D=FDA-2018-H-0629")</f>
        <v>https://www.regulations.gov/docket?D=FDA-2018-H-0629</v>
      </c>
      <c r="N9710" t="s">
        <v>59</v>
      </c>
    </row>
    <row r="9711" spans="1:14" x14ac:dyDescent="0.25">
      <c r="A9711" t="s">
        <v>6697</v>
      </c>
      <c r="B9711" t="s">
        <v>6698</v>
      </c>
      <c r="C9711" t="s">
        <v>236</v>
      </c>
      <c r="D9711" t="s">
        <v>21</v>
      </c>
      <c r="E9711">
        <v>98444</v>
      </c>
      <c r="F9711" t="s">
        <v>22</v>
      </c>
      <c r="G9711" t="s">
        <v>22</v>
      </c>
      <c r="H9711" t="s">
        <v>116</v>
      </c>
      <c r="I9711" t="s">
        <v>117</v>
      </c>
      <c r="J9711" t="s">
        <v>59</v>
      </c>
      <c r="K9711" s="1">
        <v>43143</v>
      </c>
      <c r="L9711" t="s">
        <v>60</v>
      </c>
      <c r="M9711" t="str">
        <f>HYPERLINK("https://www.regulations.gov/docket?D=FDA-2018-H-0647")</f>
        <v>https://www.regulations.gov/docket?D=FDA-2018-H-0647</v>
      </c>
      <c r="N9711" t="s">
        <v>59</v>
      </c>
    </row>
    <row r="9712" spans="1:14" x14ac:dyDescent="0.25">
      <c r="A9712" t="s">
        <v>5486</v>
      </c>
      <c r="B9712" t="s">
        <v>5487</v>
      </c>
      <c r="C9712" t="s">
        <v>151</v>
      </c>
      <c r="D9712" t="s">
        <v>21</v>
      </c>
      <c r="E9712">
        <v>98499</v>
      </c>
      <c r="F9712" t="s">
        <v>22</v>
      </c>
      <c r="G9712" t="s">
        <v>22</v>
      </c>
      <c r="H9712" t="s">
        <v>104</v>
      </c>
      <c r="I9712" t="s">
        <v>1720</v>
      </c>
      <c r="J9712" t="s">
        <v>59</v>
      </c>
      <c r="K9712" s="1">
        <v>43143</v>
      </c>
      <c r="L9712" t="s">
        <v>821</v>
      </c>
      <c r="M9712" t="str">
        <f>HYPERLINK("https://www.regulations.gov/docket?D=FDA-2018-R-0649")</f>
        <v>https://www.regulations.gov/docket?D=FDA-2018-R-0649</v>
      </c>
      <c r="N9712" t="s">
        <v>59</v>
      </c>
    </row>
    <row r="9713" spans="1:14" x14ac:dyDescent="0.25">
      <c r="A9713" t="s">
        <v>10649</v>
      </c>
      <c r="B9713" t="s">
        <v>4507</v>
      </c>
      <c r="C9713" t="s">
        <v>236</v>
      </c>
      <c r="D9713" t="s">
        <v>21</v>
      </c>
      <c r="E9713">
        <v>98408</v>
      </c>
      <c r="F9713" t="s">
        <v>22</v>
      </c>
      <c r="G9713" t="s">
        <v>22</v>
      </c>
      <c r="H9713" t="s">
        <v>116</v>
      </c>
      <c r="I9713" t="s">
        <v>117</v>
      </c>
      <c r="J9713" s="1">
        <v>43119</v>
      </c>
      <c r="K9713" s="1">
        <v>43139</v>
      </c>
      <c r="L9713" t="s">
        <v>118</v>
      </c>
      <c r="N9713" t="s">
        <v>1849</v>
      </c>
    </row>
    <row r="9714" spans="1:14" x14ac:dyDescent="0.25">
      <c r="A9714" t="s">
        <v>5981</v>
      </c>
      <c r="B9714" t="s">
        <v>5982</v>
      </c>
      <c r="C9714" t="s">
        <v>1566</v>
      </c>
      <c r="D9714" t="s">
        <v>21</v>
      </c>
      <c r="E9714">
        <v>98520</v>
      </c>
      <c r="F9714" t="s">
        <v>22</v>
      </c>
      <c r="G9714" t="s">
        <v>22</v>
      </c>
      <c r="H9714" t="s">
        <v>9741</v>
      </c>
      <c r="I9714" t="s">
        <v>620</v>
      </c>
      <c r="J9714" s="1">
        <v>43124</v>
      </c>
      <c r="K9714" s="1">
        <v>43139</v>
      </c>
      <c r="L9714" t="s">
        <v>118</v>
      </c>
      <c r="N9714" t="s">
        <v>1849</v>
      </c>
    </row>
    <row r="9715" spans="1:14" x14ac:dyDescent="0.25">
      <c r="A9715" t="s">
        <v>2787</v>
      </c>
      <c r="B9715" t="s">
        <v>2788</v>
      </c>
      <c r="C9715" t="s">
        <v>142</v>
      </c>
      <c r="D9715" t="s">
        <v>21</v>
      </c>
      <c r="E9715">
        <v>98908</v>
      </c>
      <c r="F9715" t="s">
        <v>22</v>
      </c>
      <c r="G9715" t="s">
        <v>22</v>
      </c>
      <c r="H9715" t="s">
        <v>104</v>
      </c>
      <c r="I9715" t="s">
        <v>105</v>
      </c>
      <c r="J9715" s="1">
        <v>43124</v>
      </c>
      <c r="K9715" s="1">
        <v>43139</v>
      </c>
      <c r="L9715" t="s">
        <v>118</v>
      </c>
      <c r="N9715" t="s">
        <v>1854</v>
      </c>
    </row>
    <row r="9716" spans="1:14" x14ac:dyDescent="0.25">
      <c r="A9716" t="s">
        <v>6225</v>
      </c>
      <c r="B9716" t="s">
        <v>6226</v>
      </c>
      <c r="C9716" t="s">
        <v>266</v>
      </c>
      <c r="D9716" t="s">
        <v>21</v>
      </c>
      <c r="E9716">
        <v>98002</v>
      </c>
      <c r="F9716" t="s">
        <v>22</v>
      </c>
      <c r="G9716" t="s">
        <v>22</v>
      </c>
      <c r="H9716" t="s">
        <v>104</v>
      </c>
      <c r="I9716" t="s">
        <v>105</v>
      </c>
      <c r="J9716" s="1">
        <v>43125</v>
      </c>
      <c r="K9716" s="1">
        <v>43139</v>
      </c>
      <c r="L9716" t="s">
        <v>118</v>
      </c>
      <c r="N9716" t="s">
        <v>1858</v>
      </c>
    </row>
    <row r="9717" spans="1:14" x14ac:dyDescent="0.25">
      <c r="A9717" t="s">
        <v>3130</v>
      </c>
      <c r="B9717" t="s">
        <v>4890</v>
      </c>
      <c r="C9717" t="s">
        <v>236</v>
      </c>
      <c r="D9717" t="s">
        <v>21</v>
      </c>
      <c r="E9717">
        <v>98409</v>
      </c>
      <c r="F9717" t="s">
        <v>22</v>
      </c>
      <c r="G9717" t="s">
        <v>22</v>
      </c>
      <c r="H9717" t="s">
        <v>116</v>
      </c>
      <c r="I9717" t="s">
        <v>117</v>
      </c>
      <c r="J9717" t="s">
        <v>59</v>
      </c>
      <c r="K9717" s="1">
        <v>43137</v>
      </c>
      <c r="L9717" t="s">
        <v>60</v>
      </c>
      <c r="M9717" t="str">
        <f>HYPERLINK("https://www.regulations.gov/docket?D=FDA-2018-H-0558")</f>
        <v>https://www.regulations.gov/docket?D=FDA-2018-H-0558</v>
      </c>
      <c r="N9717" t="s">
        <v>59</v>
      </c>
    </row>
    <row r="9718" spans="1:14" x14ac:dyDescent="0.25">
      <c r="A9718" t="s">
        <v>7049</v>
      </c>
      <c r="B9718" t="s">
        <v>7050</v>
      </c>
      <c r="C9718" t="s">
        <v>286</v>
      </c>
      <c r="D9718" t="s">
        <v>21</v>
      </c>
      <c r="E9718">
        <v>98513</v>
      </c>
      <c r="F9718" t="s">
        <v>22</v>
      </c>
      <c r="G9718" t="s">
        <v>22</v>
      </c>
      <c r="H9718" t="s">
        <v>104</v>
      </c>
      <c r="I9718" t="s">
        <v>105</v>
      </c>
      <c r="J9718" t="s">
        <v>59</v>
      </c>
      <c r="K9718" s="1">
        <v>43137</v>
      </c>
      <c r="L9718" t="s">
        <v>60</v>
      </c>
      <c r="M9718" t="str">
        <f>HYPERLINK("https://www.regulations.gov/docket?D=FDA-2018-H-0562")</f>
        <v>https://www.regulations.gov/docket?D=FDA-2018-H-0562</v>
      </c>
      <c r="N9718" t="s">
        <v>59</v>
      </c>
    </row>
    <row r="9719" spans="1:14" x14ac:dyDescent="0.25">
      <c r="A9719" t="s">
        <v>1069</v>
      </c>
      <c r="B9719" t="s">
        <v>1070</v>
      </c>
      <c r="C9719" t="s">
        <v>268</v>
      </c>
      <c r="D9719" t="s">
        <v>21</v>
      </c>
      <c r="E9719">
        <v>98168</v>
      </c>
      <c r="F9719" t="s">
        <v>22</v>
      </c>
      <c r="G9719" t="s">
        <v>22</v>
      </c>
      <c r="H9719" t="s">
        <v>104</v>
      </c>
      <c r="I9719" t="s">
        <v>1720</v>
      </c>
      <c r="J9719" t="s">
        <v>59</v>
      </c>
      <c r="K9719" s="1">
        <v>43136</v>
      </c>
      <c r="L9719" t="s">
        <v>60</v>
      </c>
      <c r="M9719" t="str">
        <f>HYPERLINK("https://www.regulations.gov/docket?D=FDA-2018-H-0525")</f>
        <v>https://www.regulations.gov/docket?D=FDA-2018-H-0525</v>
      </c>
      <c r="N9719" t="s">
        <v>59</v>
      </c>
    </row>
    <row r="9720" spans="1:14" x14ac:dyDescent="0.25">
      <c r="A9720" t="s">
        <v>6886</v>
      </c>
      <c r="B9720" t="s">
        <v>6887</v>
      </c>
      <c r="C9720" t="s">
        <v>525</v>
      </c>
      <c r="D9720" t="s">
        <v>21</v>
      </c>
      <c r="E9720">
        <v>98258</v>
      </c>
      <c r="F9720" t="s">
        <v>22</v>
      </c>
      <c r="G9720" t="s">
        <v>22</v>
      </c>
      <c r="H9720" t="s">
        <v>9741</v>
      </c>
      <c r="I9720" t="s">
        <v>203</v>
      </c>
      <c r="J9720" t="s">
        <v>59</v>
      </c>
      <c r="K9720" s="1">
        <v>43136</v>
      </c>
      <c r="L9720" t="s">
        <v>60</v>
      </c>
      <c r="M9720" t="str">
        <f>HYPERLINK("https://www.regulations.gov/docket?D=FDA-2018-H-0522")</f>
        <v>https://www.regulations.gov/docket?D=FDA-2018-H-0522</v>
      </c>
      <c r="N9720" t="s">
        <v>59</v>
      </c>
    </row>
    <row r="9721" spans="1:14" x14ac:dyDescent="0.25">
      <c r="A9721" t="s">
        <v>3447</v>
      </c>
      <c r="B9721" t="s">
        <v>10658</v>
      </c>
      <c r="C9721" t="s">
        <v>20</v>
      </c>
      <c r="D9721" t="s">
        <v>21</v>
      </c>
      <c r="E9721">
        <v>98106</v>
      </c>
      <c r="F9721" t="s">
        <v>22</v>
      </c>
      <c r="G9721" t="s">
        <v>22</v>
      </c>
      <c r="H9721" t="s">
        <v>104</v>
      </c>
      <c r="I9721" t="s">
        <v>148</v>
      </c>
      <c r="J9721" t="s">
        <v>59</v>
      </c>
      <c r="K9721" s="1">
        <v>43136</v>
      </c>
      <c r="L9721" t="s">
        <v>60</v>
      </c>
      <c r="M9721" t="str">
        <f>HYPERLINK("https://www.regulations.gov/docket?D=FDA-2018-H-0506")</f>
        <v>https://www.regulations.gov/docket?D=FDA-2018-H-0506</v>
      </c>
      <c r="N9721" t="s">
        <v>59</v>
      </c>
    </row>
    <row r="9722" spans="1:14" x14ac:dyDescent="0.25">
      <c r="A9722" t="s">
        <v>10661</v>
      </c>
      <c r="B9722" t="s">
        <v>10662</v>
      </c>
      <c r="C9722" t="s">
        <v>20</v>
      </c>
      <c r="D9722" t="s">
        <v>21</v>
      </c>
      <c r="E9722">
        <v>98122</v>
      </c>
      <c r="F9722" t="s">
        <v>22</v>
      </c>
      <c r="G9722" t="s">
        <v>22</v>
      </c>
      <c r="H9722" t="s">
        <v>116</v>
      </c>
      <c r="I9722" t="s">
        <v>117</v>
      </c>
      <c r="J9722" s="1">
        <v>43104</v>
      </c>
      <c r="K9722" s="1">
        <v>43132</v>
      </c>
      <c r="L9722" t="s">
        <v>118</v>
      </c>
      <c r="N9722" t="s">
        <v>1992</v>
      </c>
    </row>
    <row r="9723" spans="1:14" x14ac:dyDescent="0.25">
      <c r="A9723" t="s">
        <v>415</v>
      </c>
      <c r="B9723" t="s">
        <v>416</v>
      </c>
      <c r="C9723" t="s">
        <v>20</v>
      </c>
      <c r="D9723" t="s">
        <v>21</v>
      </c>
      <c r="E9723">
        <v>98106</v>
      </c>
      <c r="F9723" t="s">
        <v>22</v>
      </c>
      <c r="G9723" t="s">
        <v>22</v>
      </c>
      <c r="H9723" t="s">
        <v>104</v>
      </c>
      <c r="I9723" t="s">
        <v>105</v>
      </c>
      <c r="J9723" s="1">
        <v>43107</v>
      </c>
      <c r="K9723" s="1">
        <v>43132</v>
      </c>
      <c r="L9723" t="s">
        <v>118</v>
      </c>
      <c r="N9723" t="s">
        <v>1858</v>
      </c>
    </row>
    <row r="9724" spans="1:14" x14ac:dyDescent="0.25">
      <c r="A9724" t="s">
        <v>4581</v>
      </c>
      <c r="B9724" t="s">
        <v>4582</v>
      </c>
      <c r="C9724" t="s">
        <v>142</v>
      </c>
      <c r="D9724" t="s">
        <v>21</v>
      </c>
      <c r="E9724">
        <v>98903</v>
      </c>
      <c r="F9724" t="s">
        <v>22</v>
      </c>
      <c r="G9724" t="s">
        <v>22</v>
      </c>
      <c r="H9724" t="s">
        <v>116</v>
      </c>
      <c r="I9724" t="s">
        <v>117</v>
      </c>
      <c r="J9724" s="1">
        <v>43116</v>
      </c>
      <c r="K9724" s="1">
        <v>43132</v>
      </c>
      <c r="L9724" t="s">
        <v>118</v>
      </c>
      <c r="N9724" t="s">
        <v>1849</v>
      </c>
    </row>
    <row r="9725" spans="1:14" x14ac:dyDescent="0.25">
      <c r="A9725" t="s">
        <v>2371</v>
      </c>
      <c r="B9725" t="s">
        <v>7167</v>
      </c>
      <c r="C9725" t="s">
        <v>29</v>
      </c>
      <c r="D9725" t="s">
        <v>21</v>
      </c>
      <c r="E9725">
        <v>98801</v>
      </c>
      <c r="F9725" t="s">
        <v>22</v>
      </c>
      <c r="G9725" t="s">
        <v>22</v>
      </c>
      <c r="H9725" t="s">
        <v>116</v>
      </c>
      <c r="I9725" t="s">
        <v>117</v>
      </c>
      <c r="J9725" s="1">
        <v>43116</v>
      </c>
      <c r="K9725" s="1">
        <v>43132</v>
      </c>
      <c r="L9725" t="s">
        <v>118</v>
      </c>
      <c r="N9725" t="s">
        <v>1849</v>
      </c>
    </row>
    <row r="9726" spans="1:14" x14ac:dyDescent="0.25">
      <c r="A9726" t="s">
        <v>5650</v>
      </c>
      <c r="B9726" t="s">
        <v>5651</v>
      </c>
      <c r="C9726" t="s">
        <v>34</v>
      </c>
      <c r="D9726" t="s">
        <v>21</v>
      </c>
      <c r="E9726">
        <v>98684</v>
      </c>
      <c r="F9726" t="s">
        <v>22</v>
      </c>
      <c r="G9726" t="s">
        <v>22</v>
      </c>
      <c r="H9726" t="s">
        <v>10383</v>
      </c>
      <c r="I9726" t="s">
        <v>203</v>
      </c>
      <c r="J9726" s="1">
        <v>43088</v>
      </c>
      <c r="K9726" s="1">
        <v>43132</v>
      </c>
      <c r="L9726" t="s">
        <v>118</v>
      </c>
      <c r="N9726" t="s">
        <v>1992</v>
      </c>
    </row>
    <row r="9727" spans="1:14" x14ac:dyDescent="0.25">
      <c r="A9727" t="s">
        <v>4726</v>
      </c>
      <c r="B9727" t="s">
        <v>4923</v>
      </c>
      <c r="C9727" t="s">
        <v>296</v>
      </c>
      <c r="D9727" t="s">
        <v>21</v>
      </c>
      <c r="E9727">
        <v>98366</v>
      </c>
      <c r="F9727" t="s">
        <v>22</v>
      </c>
      <c r="G9727" t="s">
        <v>22</v>
      </c>
      <c r="H9727" t="s">
        <v>10383</v>
      </c>
      <c r="I9727" t="s">
        <v>203</v>
      </c>
      <c r="J9727" s="1">
        <v>43116</v>
      </c>
      <c r="K9727" s="1">
        <v>43132</v>
      </c>
      <c r="L9727" t="s">
        <v>118</v>
      </c>
      <c r="N9727" t="s">
        <v>1992</v>
      </c>
    </row>
    <row r="9728" spans="1:14" x14ac:dyDescent="0.25">
      <c r="A9728" t="s">
        <v>7349</v>
      </c>
      <c r="B9728" t="s">
        <v>7350</v>
      </c>
      <c r="C9728" t="s">
        <v>142</v>
      </c>
      <c r="D9728" t="s">
        <v>21</v>
      </c>
      <c r="E9728">
        <v>98903</v>
      </c>
      <c r="F9728" t="s">
        <v>22</v>
      </c>
      <c r="G9728" t="s">
        <v>22</v>
      </c>
      <c r="H9728" t="s">
        <v>116</v>
      </c>
      <c r="I9728" t="s">
        <v>117</v>
      </c>
      <c r="J9728" s="1">
        <v>43116</v>
      </c>
      <c r="K9728" s="1">
        <v>43132</v>
      </c>
      <c r="L9728" t="s">
        <v>118</v>
      </c>
      <c r="N9728" t="s">
        <v>1849</v>
      </c>
    </row>
    <row r="9729" spans="1:14" x14ac:dyDescent="0.25">
      <c r="A9729" t="s">
        <v>2119</v>
      </c>
      <c r="B9729" t="s">
        <v>2120</v>
      </c>
      <c r="C9729" t="s">
        <v>142</v>
      </c>
      <c r="D9729" t="s">
        <v>21</v>
      </c>
      <c r="E9729">
        <v>98902</v>
      </c>
      <c r="F9729" t="s">
        <v>22</v>
      </c>
      <c r="G9729" t="s">
        <v>22</v>
      </c>
      <c r="H9729" t="s">
        <v>104</v>
      </c>
      <c r="I9729" t="s">
        <v>212</v>
      </c>
      <c r="J9729" s="1">
        <v>43116</v>
      </c>
      <c r="K9729" s="1">
        <v>43132</v>
      </c>
      <c r="L9729" t="s">
        <v>118</v>
      </c>
      <c r="N9729" t="s">
        <v>1858</v>
      </c>
    </row>
    <row r="9730" spans="1:14" x14ac:dyDescent="0.25">
      <c r="A9730" t="s">
        <v>10665</v>
      </c>
      <c r="B9730" t="s">
        <v>1247</v>
      </c>
      <c r="C9730" t="s">
        <v>20</v>
      </c>
      <c r="D9730" t="s">
        <v>21</v>
      </c>
      <c r="E9730">
        <v>98122</v>
      </c>
      <c r="F9730" t="s">
        <v>22</v>
      </c>
      <c r="G9730" t="s">
        <v>22</v>
      </c>
      <c r="H9730" t="s">
        <v>116</v>
      </c>
      <c r="I9730" t="s">
        <v>117</v>
      </c>
      <c r="J9730" s="1">
        <v>43104</v>
      </c>
      <c r="K9730" s="1">
        <v>43132</v>
      </c>
      <c r="L9730" t="s">
        <v>118</v>
      </c>
      <c r="N9730" t="s">
        <v>1849</v>
      </c>
    </row>
    <row r="9731" spans="1:14" x14ac:dyDescent="0.25">
      <c r="A9731" t="s">
        <v>645</v>
      </c>
      <c r="B9731" t="s">
        <v>2517</v>
      </c>
      <c r="C9731" t="s">
        <v>41</v>
      </c>
      <c r="D9731" t="s">
        <v>21</v>
      </c>
      <c r="E9731">
        <v>98148</v>
      </c>
      <c r="F9731" t="s">
        <v>22</v>
      </c>
      <c r="G9731" t="s">
        <v>22</v>
      </c>
      <c r="H9731" t="s">
        <v>116</v>
      </c>
      <c r="I9731" t="s">
        <v>117</v>
      </c>
      <c r="J9731" s="1">
        <v>43116</v>
      </c>
      <c r="K9731" s="1">
        <v>43132</v>
      </c>
      <c r="L9731" t="s">
        <v>118</v>
      </c>
      <c r="N9731" t="s">
        <v>1992</v>
      </c>
    </row>
    <row r="9732" spans="1:14" x14ac:dyDescent="0.25">
      <c r="A9732" t="s">
        <v>3322</v>
      </c>
      <c r="B9732" t="s">
        <v>5662</v>
      </c>
      <c r="C9732" t="s">
        <v>34</v>
      </c>
      <c r="D9732" t="s">
        <v>21</v>
      </c>
      <c r="E9732">
        <v>98661</v>
      </c>
      <c r="F9732" t="s">
        <v>22</v>
      </c>
      <c r="G9732" t="s">
        <v>22</v>
      </c>
      <c r="H9732" t="s">
        <v>116</v>
      </c>
      <c r="I9732" t="s">
        <v>117</v>
      </c>
      <c r="J9732" s="1">
        <v>43088</v>
      </c>
      <c r="K9732" s="1">
        <v>43132</v>
      </c>
      <c r="L9732" t="s">
        <v>118</v>
      </c>
      <c r="N9732" t="s">
        <v>1849</v>
      </c>
    </row>
    <row r="9733" spans="1:14" x14ac:dyDescent="0.25">
      <c r="A9733" t="s">
        <v>6636</v>
      </c>
      <c r="B9733" t="s">
        <v>6637</v>
      </c>
      <c r="C9733" t="s">
        <v>3146</v>
      </c>
      <c r="D9733" t="s">
        <v>21</v>
      </c>
      <c r="E9733">
        <v>98824</v>
      </c>
      <c r="F9733" t="s">
        <v>22</v>
      </c>
      <c r="G9733" t="s">
        <v>22</v>
      </c>
      <c r="H9733" t="s">
        <v>116</v>
      </c>
      <c r="I9733" t="s">
        <v>117</v>
      </c>
      <c r="J9733" s="1">
        <v>43088</v>
      </c>
      <c r="K9733" s="1">
        <v>43132</v>
      </c>
      <c r="L9733" t="s">
        <v>118</v>
      </c>
      <c r="N9733" t="s">
        <v>1849</v>
      </c>
    </row>
    <row r="9734" spans="1:14" x14ac:dyDescent="0.25">
      <c r="A9734" t="s">
        <v>7411</v>
      </c>
      <c r="B9734" t="s">
        <v>7412</v>
      </c>
      <c r="C9734" t="s">
        <v>7413</v>
      </c>
      <c r="D9734" t="s">
        <v>21</v>
      </c>
      <c r="E9734">
        <v>98238</v>
      </c>
      <c r="F9734" t="s">
        <v>22</v>
      </c>
      <c r="G9734" t="s">
        <v>22</v>
      </c>
      <c r="H9734" t="s">
        <v>104</v>
      </c>
      <c r="I9734" t="s">
        <v>105</v>
      </c>
      <c r="J9734" t="s">
        <v>59</v>
      </c>
      <c r="K9734" s="1">
        <v>43131</v>
      </c>
      <c r="L9734" t="s">
        <v>60</v>
      </c>
      <c r="M9734" t="str">
        <f>HYPERLINK("https://www.regulations.gov/docket?D=FDA-2018-H-0458")</f>
        <v>https://www.regulations.gov/docket?D=FDA-2018-H-0458</v>
      </c>
      <c r="N9734" t="s">
        <v>59</v>
      </c>
    </row>
    <row r="9735" spans="1:14" x14ac:dyDescent="0.25">
      <c r="A9735" t="s">
        <v>1002</v>
      </c>
      <c r="B9735" t="s">
        <v>1285</v>
      </c>
      <c r="C9735" t="s">
        <v>632</v>
      </c>
      <c r="D9735" t="s">
        <v>21</v>
      </c>
      <c r="E9735">
        <v>98087</v>
      </c>
      <c r="F9735" t="s">
        <v>22</v>
      </c>
      <c r="G9735" t="s">
        <v>22</v>
      </c>
      <c r="H9735" t="s">
        <v>104</v>
      </c>
      <c r="I9735" t="s">
        <v>148</v>
      </c>
      <c r="J9735" t="s">
        <v>59</v>
      </c>
      <c r="K9735" s="1">
        <v>43126</v>
      </c>
      <c r="L9735" t="s">
        <v>60</v>
      </c>
      <c r="M9735" t="str">
        <f>HYPERLINK("https://www.regulations.gov/docket?D=FDA-2018-H-0380")</f>
        <v>https://www.regulations.gov/docket?D=FDA-2018-H-0380</v>
      </c>
      <c r="N9735" t="s">
        <v>59</v>
      </c>
    </row>
    <row r="9736" spans="1:14" x14ac:dyDescent="0.25">
      <c r="A9736" t="s">
        <v>111</v>
      </c>
      <c r="B9736" t="s">
        <v>3391</v>
      </c>
      <c r="C9736" t="s">
        <v>443</v>
      </c>
      <c r="D9736" t="s">
        <v>21</v>
      </c>
      <c r="E9736">
        <v>98057</v>
      </c>
      <c r="F9736" t="s">
        <v>22</v>
      </c>
      <c r="G9736" t="s">
        <v>22</v>
      </c>
      <c r="H9736" t="s">
        <v>116</v>
      </c>
      <c r="I9736" t="s">
        <v>117</v>
      </c>
      <c r="J9736" s="1">
        <v>43114</v>
      </c>
      <c r="K9736" s="1">
        <v>43125</v>
      </c>
      <c r="L9736" t="s">
        <v>118</v>
      </c>
      <c r="N9736" t="s">
        <v>1849</v>
      </c>
    </row>
    <row r="9737" spans="1:14" x14ac:dyDescent="0.25">
      <c r="A9737" t="s">
        <v>316</v>
      </c>
      <c r="B9737" t="s">
        <v>6131</v>
      </c>
      <c r="C9737" t="s">
        <v>886</v>
      </c>
      <c r="D9737" t="s">
        <v>21</v>
      </c>
      <c r="E9737">
        <v>98223</v>
      </c>
      <c r="F9737" t="s">
        <v>22</v>
      </c>
      <c r="G9737" t="s">
        <v>22</v>
      </c>
      <c r="H9737" t="s">
        <v>104</v>
      </c>
      <c r="I9737" t="s">
        <v>148</v>
      </c>
      <c r="J9737" s="1">
        <v>43060</v>
      </c>
      <c r="K9737" s="1">
        <v>43125</v>
      </c>
      <c r="L9737" t="s">
        <v>118</v>
      </c>
      <c r="N9737" t="s">
        <v>1858</v>
      </c>
    </row>
    <row r="9738" spans="1:14" x14ac:dyDescent="0.25">
      <c r="A9738" t="s">
        <v>4354</v>
      </c>
      <c r="B9738" t="s">
        <v>4355</v>
      </c>
      <c r="C9738" t="s">
        <v>443</v>
      </c>
      <c r="D9738" t="s">
        <v>21</v>
      </c>
      <c r="E9738">
        <v>98058</v>
      </c>
      <c r="F9738" t="s">
        <v>22</v>
      </c>
      <c r="G9738" t="s">
        <v>22</v>
      </c>
      <c r="H9738" t="s">
        <v>104</v>
      </c>
      <c r="I9738" t="s">
        <v>148</v>
      </c>
      <c r="J9738" s="1">
        <v>43114</v>
      </c>
      <c r="K9738" s="1">
        <v>43125</v>
      </c>
      <c r="L9738" t="s">
        <v>118</v>
      </c>
      <c r="N9738" t="s">
        <v>1858</v>
      </c>
    </row>
    <row r="9739" spans="1:14" x14ac:dyDescent="0.25">
      <c r="A9739" t="s">
        <v>712</v>
      </c>
      <c r="B9739" t="s">
        <v>713</v>
      </c>
      <c r="C9739" t="s">
        <v>236</v>
      </c>
      <c r="D9739" t="s">
        <v>21</v>
      </c>
      <c r="E9739">
        <v>98403</v>
      </c>
      <c r="F9739" t="s">
        <v>22</v>
      </c>
      <c r="G9739" t="s">
        <v>22</v>
      </c>
      <c r="H9739" t="s">
        <v>116</v>
      </c>
      <c r="I9739" t="s">
        <v>117</v>
      </c>
      <c r="J9739" s="1">
        <v>43112</v>
      </c>
      <c r="K9739" s="1">
        <v>43125</v>
      </c>
      <c r="L9739" t="s">
        <v>118</v>
      </c>
      <c r="N9739" t="s">
        <v>1992</v>
      </c>
    </row>
    <row r="9740" spans="1:14" x14ac:dyDescent="0.25">
      <c r="A9740" t="s">
        <v>2816</v>
      </c>
      <c r="B9740" t="s">
        <v>8082</v>
      </c>
      <c r="C9740" t="s">
        <v>261</v>
      </c>
      <c r="D9740" t="s">
        <v>21</v>
      </c>
      <c r="E9740">
        <v>99208</v>
      </c>
      <c r="F9740" t="s">
        <v>22</v>
      </c>
      <c r="G9740" t="s">
        <v>22</v>
      </c>
      <c r="H9740" t="s">
        <v>10383</v>
      </c>
      <c r="I9740" t="s">
        <v>203</v>
      </c>
      <c r="J9740" s="1">
        <v>43109</v>
      </c>
      <c r="K9740" s="1">
        <v>43125</v>
      </c>
      <c r="L9740" t="s">
        <v>118</v>
      </c>
      <c r="N9740" t="s">
        <v>1849</v>
      </c>
    </row>
    <row r="9741" spans="1:14" x14ac:dyDescent="0.25">
      <c r="A9741" t="s">
        <v>2665</v>
      </c>
      <c r="B9741" t="s">
        <v>10679</v>
      </c>
      <c r="C9741" t="s">
        <v>92</v>
      </c>
      <c r="D9741" t="s">
        <v>21</v>
      </c>
      <c r="E9741">
        <v>98273</v>
      </c>
      <c r="F9741" t="s">
        <v>22</v>
      </c>
      <c r="G9741" t="s">
        <v>22</v>
      </c>
      <c r="H9741" t="s">
        <v>10383</v>
      </c>
      <c r="I9741" t="s">
        <v>212</v>
      </c>
      <c r="J9741" s="1">
        <v>43112</v>
      </c>
      <c r="K9741" s="1">
        <v>43125</v>
      </c>
      <c r="L9741" t="s">
        <v>118</v>
      </c>
      <c r="N9741" t="s">
        <v>1992</v>
      </c>
    </row>
    <row r="9742" spans="1:14" x14ac:dyDescent="0.25">
      <c r="A9742" t="s">
        <v>7060</v>
      </c>
      <c r="B9742" t="s">
        <v>7061</v>
      </c>
      <c r="C9742" t="s">
        <v>261</v>
      </c>
      <c r="D9742" t="s">
        <v>21</v>
      </c>
      <c r="E9742">
        <v>99202</v>
      </c>
      <c r="F9742" t="s">
        <v>22</v>
      </c>
      <c r="G9742" t="s">
        <v>22</v>
      </c>
      <c r="H9742" t="s">
        <v>116</v>
      </c>
      <c r="I9742" t="s">
        <v>117</v>
      </c>
      <c r="J9742" s="1">
        <v>43107</v>
      </c>
      <c r="K9742" s="1">
        <v>43125</v>
      </c>
      <c r="L9742" t="s">
        <v>118</v>
      </c>
      <c r="N9742" t="s">
        <v>1849</v>
      </c>
    </row>
    <row r="9743" spans="1:14" x14ac:dyDescent="0.25">
      <c r="A9743" t="s">
        <v>6152</v>
      </c>
      <c r="B9743" t="s">
        <v>6153</v>
      </c>
      <c r="C9743" t="s">
        <v>236</v>
      </c>
      <c r="D9743" t="s">
        <v>21</v>
      </c>
      <c r="E9743">
        <v>98444</v>
      </c>
      <c r="F9743" t="s">
        <v>22</v>
      </c>
      <c r="G9743" t="s">
        <v>22</v>
      </c>
      <c r="H9743" t="s">
        <v>104</v>
      </c>
      <c r="I9743" t="s">
        <v>148</v>
      </c>
      <c r="J9743" t="s">
        <v>59</v>
      </c>
      <c r="K9743" s="1">
        <v>43124</v>
      </c>
      <c r="L9743" t="s">
        <v>60</v>
      </c>
      <c r="M9743" t="str">
        <f>HYPERLINK("https://www.regulations.gov/docket?D=FDA-2018-H-0329")</f>
        <v>https://www.regulations.gov/docket?D=FDA-2018-H-0329</v>
      </c>
      <c r="N9743" t="s">
        <v>59</v>
      </c>
    </row>
    <row r="9744" spans="1:14" x14ac:dyDescent="0.25">
      <c r="A9744" t="s">
        <v>7057</v>
      </c>
      <c r="B9744" t="s">
        <v>7058</v>
      </c>
      <c r="C9744" t="s">
        <v>3176</v>
      </c>
      <c r="D9744" t="s">
        <v>21</v>
      </c>
      <c r="E9744">
        <v>98629</v>
      </c>
      <c r="F9744" t="s">
        <v>22</v>
      </c>
      <c r="G9744" t="s">
        <v>22</v>
      </c>
      <c r="H9744" t="s">
        <v>104</v>
      </c>
      <c r="I9744" t="s">
        <v>105</v>
      </c>
      <c r="J9744" t="s">
        <v>59</v>
      </c>
      <c r="K9744" s="1">
        <v>43124</v>
      </c>
      <c r="L9744" t="s">
        <v>60</v>
      </c>
      <c r="M9744" t="str">
        <f>HYPERLINK("https://www.regulations.gov/docket?D=FDA-2018-H-0326")</f>
        <v>https://www.regulations.gov/docket?D=FDA-2018-H-0326</v>
      </c>
      <c r="N9744" t="s">
        <v>59</v>
      </c>
    </row>
    <row r="9745" spans="1:14" x14ac:dyDescent="0.25">
      <c r="A9745" t="s">
        <v>7702</v>
      </c>
      <c r="B9745" t="s">
        <v>7703</v>
      </c>
      <c r="C9745" t="s">
        <v>20</v>
      </c>
      <c r="D9745" t="s">
        <v>21</v>
      </c>
      <c r="E9745">
        <v>98122</v>
      </c>
      <c r="F9745" t="s">
        <v>22</v>
      </c>
      <c r="G9745" t="s">
        <v>22</v>
      </c>
      <c r="H9745" t="s">
        <v>104</v>
      </c>
      <c r="I9745" t="s">
        <v>148</v>
      </c>
      <c r="J9745" t="s">
        <v>59</v>
      </c>
      <c r="K9745" s="1">
        <v>43123</v>
      </c>
      <c r="L9745" t="s">
        <v>60</v>
      </c>
      <c r="M9745" t="str">
        <f>HYPERLINK("https://www.regulations.gov/docket?D=FDA-2018-H-0304")</f>
        <v>https://www.regulations.gov/docket?D=FDA-2018-H-0304</v>
      </c>
      <c r="N9745" t="s">
        <v>59</v>
      </c>
    </row>
    <row r="9746" spans="1:14" x14ac:dyDescent="0.25">
      <c r="A9746" t="s">
        <v>4787</v>
      </c>
      <c r="B9746" t="s">
        <v>4788</v>
      </c>
      <c r="C9746" t="s">
        <v>34</v>
      </c>
      <c r="D9746" t="s">
        <v>21</v>
      </c>
      <c r="E9746">
        <v>98664</v>
      </c>
      <c r="F9746" t="s">
        <v>22</v>
      </c>
      <c r="G9746" t="s">
        <v>22</v>
      </c>
      <c r="H9746" t="s">
        <v>104</v>
      </c>
      <c r="I9746" t="s">
        <v>148</v>
      </c>
      <c r="J9746" s="1">
        <v>43102</v>
      </c>
      <c r="K9746" s="1">
        <v>43118</v>
      </c>
      <c r="L9746" t="s">
        <v>118</v>
      </c>
      <c r="N9746" t="s">
        <v>1858</v>
      </c>
    </row>
    <row r="9747" spans="1:14" x14ac:dyDescent="0.25">
      <c r="A9747" t="s">
        <v>683</v>
      </c>
      <c r="B9747" t="s">
        <v>6075</v>
      </c>
      <c r="C9747" t="s">
        <v>4227</v>
      </c>
      <c r="D9747" t="s">
        <v>21</v>
      </c>
      <c r="E9747">
        <v>98019</v>
      </c>
      <c r="F9747" t="s">
        <v>22</v>
      </c>
      <c r="G9747" t="s">
        <v>22</v>
      </c>
      <c r="H9747" t="s">
        <v>104</v>
      </c>
      <c r="I9747" t="s">
        <v>105</v>
      </c>
      <c r="J9747" s="1">
        <v>43097</v>
      </c>
      <c r="K9747" s="1">
        <v>43118</v>
      </c>
      <c r="L9747" t="s">
        <v>118</v>
      </c>
      <c r="N9747" t="s">
        <v>1858</v>
      </c>
    </row>
    <row r="9748" spans="1:14" x14ac:dyDescent="0.25">
      <c r="A9748" t="s">
        <v>2121</v>
      </c>
      <c r="B9748" t="s">
        <v>10684</v>
      </c>
      <c r="C9748" t="s">
        <v>10685</v>
      </c>
      <c r="D9748" t="s">
        <v>21</v>
      </c>
      <c r="E9748">
        <v>98375</v>
      </c>
      <c r="F9748" t="s">
        <v>22</v>
      </c>
      <c r="G9748" t="s">
        <v>22</v>
      </c>
      <c r="H9748" t="s">
        <v>116</v>
      </c>
      <c r="I9748" t="s">
        <v>117</v>
      </c>
      <c r="J9748" s="1">
        <v>43105</v>
      </c>
      <c r="K9748" s="1">
        <v>43118</v>
      </c>
      <c r="L9748" t="s">
        <v>118</v>
      </c>
      <c r="N9748" t="s">
        <v>1849</v>
      </c>
    </row>
    <row r="9749" spans="1:14" x14ac:dyDescent="0.25">
      <c r="A9749" t="s">
        <v>8919</v>
      </c>
      <c r="B9749" t="s">
        <v>8920</v>
      </c>
      <c r="C9749" t="s">
        <v>1387</v>
      </c>
      <c r="D9749" t="s">
        <v>21</v>
      </c>
      <c r="E9749">
        <v>98424</v>
      </c>
      <c r="F9749" t="s">
        <v>22</v>
      </c>
      <c r="G9749" t="s">
        <v>22</v>
      </c>
      <c r="H9749" t="s">
        <v>104</v>
      </c>
      <c r="I9749" t="s">
        <v>148</v>
      </c>
      <c r="J9749" s="1">
        <v>43100</v>
      </c>
      <c r="K9749" s="1">
        <v>43118</v>
      </c>
      <c r="L9749" t="s">
        <v>118</v>
      </c>
      <c r="N9749" t="s">
        <v>1858</v>
      </c>
    </row>
    <row r="9750" spans="1:14" x14ac:dyDescent="0.25">
      <c r="A9750" t="s">
        <v>5660</v>
      </c>
      <c r="B9750" t="s">
        <v>5661</v>
      </c>
      <c r="C9750" t="s">
        <v>34</v>
      </c>
      <c r="D9750" t="s">
        <v>21</v>
      </c>
      <c r="E9750">
        <v>98661</v>
      </c>
      <c r="F9750" t="s">
        <v>22</v>
      </c>
      <c r="G9750" t="s">
        <v>22</v>
      </c>
      <c r="H9750" t="s">
        <v>104</v>
      </c>
      <c r="I9750" t="s">
        <v>148</v>
      </c>
      <c r="J9750" s="1">
        <v>43088</v>
      </c>
      <c r="K9750" s="1">
        <v>43118</v>
      </c>
      <c r="L9750" t="s">
        <v>118</v>
      </c>
      <c r="N9750" t="s">
        <v>1854</v>
      </c>
    </row>
    <row r="9751" spans="1:14" x14ac:dyDescent="0.25">
      <c r="A9751" t="s">
        <v>4190</v>
      </c>
      <c r="B9751" t="s">
        <v>4191</v>
      </c>
      <c r="C9751" t="s">
        <v>34</v>
      </c>
      <c r="D9751" t="s">
        <v>21</v>
      </c>
      <c r="E9751">
        <v>98661</v>
      </c>
      <c r="F9751" t="s">
        <v>22</v>
      </c>
      <c r="G9751" t="s">
        <v>22</v>
      </c>
      <c r="H9751" t="s">
        <v>104</v>
      </c>
      <c r="I9751" t="s">
        <v>148</v>
      </c>
      <c r="J9751" s="1">
        <v>43102</v>
      </c>
      <c r="K9751" s="1">
        <v>43118</v>
      </c>
      <c r="L9751" t="s">
        <v>118</v>
      </c>
      <c r="N9751" t="s">
        <v>1858</v>
      </c>
    </row>
    <row r="9752" spans="1:14" x14ac:dyDescent="0.25">
      <c r="A9752" t="s">
        <v>6633</v>
      </c>
      <c r="B9752" t="s">
        <v>10262</v>
      </c>
      <c r="C9752" t="s">
        <v>20</v>
      </c>
      <c r="D9752" t="s">
        <v>21</v>
      </c>
      <c r="E9752">
        <v>98122</v>
      </c>
      <c r="F9752" t="s">
        <v>22</v>
      </c>
      <c r="G9752" t="s">
        <v>22</v>
      </c>
      <c r="H9752" t="s">
        <v>116</v>
      </c>
      <c r="I9752" t="s">
        <v>117</v>
      </c>
      <c r="J9752" t="s">
        <v>59</v>
      </c>
      <c r="K9752" s="1">
        <v>43117</v>
      </c>
      <c r="L9752" t="s">
        <v>60</v>
      </c>
      <c r="M9752" t="str">
        <f>HYPERLINK("https://www.regulations.gov/docket?D=FDA-2018-H-0192")</f>
        <v>https://www.regulations.gov/docket?D=FDA-2018-H-0192</v>
      </c>
      <c r="N9752" t="s">
        <v>59</v>
      </c>
    </row>
    <row r="9753" spans="1:14" x14ac:dyDescent="0.25">
      <c r="A9753" t="s">
        <v>8754</v>
      </c>
      <c r="B9753" t="s">
        <v>8755</v>
      </c>
      <c r="C9753" t="s">
        <v>236</v>
      </c>
      <c r="D9753" t="s">
        <v>21</v>
      </c>
      <c r="E9753">
        <v>98402</v>
      </c>
      <c r="F9753" t="s">
        <v>22</v>
      </c>
      <c r="G9753" t="s">
        <v>22</v>
      </c>
      <c r="H9753" t="s">
        <v>104</v>
      </c>
      <c r="I9753" t="s">
        <v>148</v>
      </c>
      <c r="J9753" t="s">
        <v>59</v>
      </c>
      <c r="K9753" s="1">
        <v>43116</v>
      </c>
      <c r="L9753" t="s">
        <v>60</v>
      </c>
      <c r="M9753" t="str">
        <f>HYPERLINK("https://www.regulations.gov/docket?D=FDA-2018-H-0177")</f>
        <v>https://www.regulations.gov/docket?D=FDA-2018-H-0177</v>
      </c>
      <c r="N9753" t="s">
        <v>59</v>
      </c>
    </row>
    <row r="9754" spans="1:14" x14ac:dyDescent="0.25">
      <c r="A9754" t="s">
        <v>569</v>
      </c>
      <c r="B9754" t="s">
        <v>5527</v>
      </c>
      <c r="C9754" t="s">
        <v>309</v>
      </c>
      <c r="D9754" t="s">
        <v>21</v>
      </c>
      <c r="E9754">
        <v>98026</v>
      </c>
      <c r="F9754" t="s">
        <v>22</v>
      </c>
      <c r="G9754" t="s">
        <v>22</v>
      </c>
      <c r="H9754" t="s">
        <v>104</v>
      </c>
      <c r="I9754" t="s">
        <v>148</v>
      </c>
      <c r="J9754" s="1">
        <v>43089</v>
      </c>
      <c r="K9754" s="1">
        <v>43111</v>
      </c>
      <c r="L9754" t="s">
        <v>118</v>
      </c>
      <c r="N9754" t="s">
        <v>1858</v>
      </c>
    </row>
    <row r="9755" spans="1:14" x14ac:dyDescent="0.25">
      <c r="A9755" t="s">
        <v>3740</v>
      </c>
      <c r="B9755" t="s">
        <v>10708</v>
      </c>
      <c r="C9755" t="s">
        <v>1347</v>
      </c>
      <c r="D9755" t="s">
        <v>21</v>
      </c>
      <c r="E9755">
        <v>98248</v>
      </c>
      <c r="F9755" t="s">
        <v>22</v>
      </c>
      <c r="G9755" t="s">
        <v>22</v>
      </c>
      <c r="H9755" t="s">
        <v>104</v>
      </c>
      <c r="I9755" t="s">
        <v>148</v>
      </c>
      <c r="J9755" s="1">
        <v>43096</v>
      </c>
      <c r="K9755" s="1">
        <v>43111</v>
      </c>
      <c r="L9755" t="s">
        <v>118</v>
      </c>
      <c r="N9755" t="s">
        <v>1858</v>
      </c>
    </row>
    <row r="9756" spans="1:14" x14ac:dyDescent="0.25">
      <c r="A9756" t="s">
        <v>10711</v>
      </c>
      <c r="B9756" t="s">
        <v>10712</v>
      </c>
      <c r="C9756" t="s">
        <v>2599</v>
      </c>
      <c r="D9756" t="s">
        <v>21</v>
      </c>
      <c r="E9756">
        <v>98232</v>
      </c>
      <c r="F9756" t="s">
        <v>22</v>
      </c>
      <c r="G9756" t="s">
        <v>22</v>
      </c>
      <c r="H9756" t="s">
        <v>373</v>
      </c>
      <c r="I9756" t="s">
        <v>374</v>
      </c>
      <c r="J9756" s="1">
        <v>43053</v>
      </c>
      <c r="K9756" s="1">
        <v>43111</v>
      </c>
      <c r="L9756" t="s">
        <v>118</v>
      </c>
      <c r="N9756" t="s">
        <v>1858</v>
      </c>
    </row>
    <row r="9757" spans="1:14" x14ac:dyDescent="0.25">
      <c r="A9757" t="s">
        <v>556</v>
      </c>
      <c r="B9757" t="s">
        <v>6057</v>
      </c>
      <c r="C9757" t="s">
        <v>1270</v>
      </c>
      <c r="D9757" t="s">
        <v>21</v>
      </c>
      <c r="E9757">
        <v>98012</v>
      </c>
      <c r="F9757" t="s">
        <v>22</v>
      </c>
      <c r="G9757" t="s">
        <v>22</v>
      </c>
      <c r="H9757" t="s">
        <v>104</v>
      </c>
      <c r="I9757" t="s">
        <v>105</v>
      </c>
      <c r="J9757" s="1">
        <v>43088</v>
      </c>
      <c r="K9757" s="1">
        <v>43111</v>
      </c>
      <c r="L9757" t="s">
        <v>118</v>
      </c>
      <c r="N9757" t="s">
        <v>1858</v>
      </c>
    </row>
    <row r="9758" spans="1:14" x14ac:dyDescent="0.25">
      <c r="A9758" t="s">
        <v>10713</v>
      </c>
      <c r="B9758" t="s">
        <v>10712</v>
      </c>
      <c r="C9758" t="s">
        <v>2599</v>
      </c>
      <c r="D9758" t="s">
        <v>21</v>
      </c>
      <c r="E9758">
        <v>98232</v>
      </c>
      <c r="F9758" t="s">
        <v>22</v>
      </c>
      <c r="G9758" t="s">
        <v>22</v>
      </c>
      <c r="H9758" t="s">
        <v>104</v>
      </c>
      <c r="I9758" t="s">
        <v>1720</v>
      </c>
      <c r="J9758" s="1">
        <v>43053</v>
      </c>
      <c r="K9758" s="1">
        <v>43111</v>
      </c>
      <c r="L9758" t="s">
        <v>118</v>
      </c>
      <c r="N9758" t="s">
        <v>1854</v>
      </c>
    </row>
    <row r="9759" spans="1:14" x14ac:dyDescent="0.25">
      <c r="A9759" t="s">
        <v>10728</v>
      </c>
      <c r="B9759" t="s">
        <v>10729</v>
      </c>
      <c r="C9759" t="s">
        <v>37</v>
      </c>
      <c r="D9759" t="s">
        <v>21</v>
      </c>
      <c r="E9759">
        <v>98336</v>
      </c>
      <c r="F9759" t="s">
        <v>22</v>
      </c>
      <c r="G9759" t="s">
        <v>22</v>
      </c>
      <c r="H9759" t="s">
        <v>104</v>
      </c>
      <c r="I9759" t="s">
        <v>148</v>
      </c>
      <c r="J9759" s="1">
        <v>43086</v>
      </c>
      <c r="K9759" s="1">
        <v>43104</v>
      </c>
      <c r="L9759" t="s">
        <v>118</v>
      </c>
      <c r="N9759" t="s">
        <v>1858</v>
      </c>
    </row>
    <row r="9760" spans="1:14" x14ac:dyDescent="0.25">
      <c r="A9760" t="s">
        <v>111</v>
      </c>
      <c r="B9760" t="s">
        <v>5526</v>
      </c>
      <c r="C9760" t="s">
        <v>632</v>
      </c>
      <c r="D9760" t="s">
        <v>21</v>
      </c>
      <c r="E9760">
        <v>98036</v>
      </c>
      <c r="F9760" t="s">
        <v>22</v>
      </c>
      <c r="G9760" t="s">
        <v>22</v>
      </c>
      <c r="H9760" t="s">
        <v>104</v>
      </c>
      <c r="I9760" t="s">
        <v>148</v>
      </c>
      <c r="J9760" s="1">
        <v>43082</v>
      </c>
      <c r="K9760" s="1">
        <v>43104</v>
      </c>
      <c r="L9760" t="s">
        <v>118</v>
      </c>
      <c r="N9760" t="s">
        <v>1858</v>
      </c>
    </row>
    <row r="9761" spans="1:14" x14ac:dyDescent="0.25">
      <c r="A9761" t="s">
        <v>10001</v>
      </c>
      <c r="B9761" t="s">
        <v>10002</v>
      </c>
      <c r="C9761" t="s">
        <v>34</v>
      </c>
      <c r="D9761" t="s">
        <v>21</v>
      </c>
      <c r="E9761">
        <v>98662</v>
      </c>
      <c r="F9761" t="s">
        <v>22</v>
      </c>
      <c r="G9761" t="s">
        <v>22</v>
      </c>
      <c r="H9761" t="s">
        <v>104</v>
      </c>
      <c r="I9761" t="s">
        <v>148</v>
      </c>
      <c r="J9761" s="1">
        <v>43087</v>
      </c>
      <c r="K9761" s="1">
        <v>43104</v>
      </c>
      <c r="L9761" t="s">
        <v>118</v>
      </c>
      <c r="N9761" t="s">
        <v>1858</v>
      </c>
    </row>
    <row r="9762" spans="1:14" x14ac:dyDescent="0.25">
      <c r="A9762" t="s">
        <v>809</v>
      </c>
      <c r="B9762" t="s">
        <v>4578</v>
      </c>
      <c r="C9762" t="s">
        <v>20</v>
      </c>
      <c r="D9762" t="s">
        <v>21</v>
      </c>
      <c r="E9762">
        <v>98115</v>
      </c>
      <c r="F9762" t="s">
        <v>22</v>
      </c>
      <c r="G9762" t="s">
        <v>22</v>
      </c>
      <c r="H9762" t="s">
        <v>104</v>
      </c>
      <c r="I9762" t="s">
        <v>105</v>
      </c>
      <c r="J9762" s="1">
        <v>43087</v>
      </c>
      <c r="K9762" s="1">
        <v>43104</v>
      </c>
      <c r="L9762" t="s">
        <v>118</v>
      </c>
      <c r="N9762" t="s">
        <v>1858</v>
      </c>
    </row>
    <row r="9763" spans="1:14" x14ac:dyDescent="0.25">
      <c r="A9763" t="s">
        <v>413</v>
      </c>
      <c r="B9763" t="s">
        <v>6373</v>
      </c>
      <c r="C9763" t="s">
        <v>443</v>
      </c>
      <c r="D9763" t="s">
        <v>21</v>
      </c>
      <c r="E9763">
        <v>98058</v>
      </c>
      <c r="F9763" t="s">
        <v>22</v>
      </c>
      <c r="G9763" t="s">
        <v>22</v>
      </c>
      <c r="H9763" t="s">
        <v>104</v>
      </c>
      <c r="I9763" t="s">
        <v>148</v>
      </c>
      <c r="J9763" s="1">
        <v>43082</v>
      </c>
      <c r="K9763" s="1">
        <v>43104</v>
      </c>
      <c r="L9763" t="s">
        <v>118</v>
      </c>
      <c r="N9763" t="s">
        <v>1858</v>
      </c>
    </row>
    <row r="9764" spans="1:14" x14ac:dyDescent="0.25">
      <c r="A9764" t="s">
        <v>187</v>
      </c>
      <c r="B9764" t="s">
        <v>1974</v>
      </c>
      <c r="C9764" t="s">
        <v>261</v>
      </c>
      <c r="D9764" t="s">
        <v>21</v>
      </c>
      <c r="E9764">
        <v>99202</v>
      </c>
      <c r="F9764" t="s">
        <v>22</v>
      </c>
      <c r="G9764" t="s">
        <v>22</v>
      </c>
      <c r="H9764" t="s">
        <v>116</v>
      </c>
      <c r="I9764" t="s">
        <v>117</v>
      </c>
      <c r="J9764" s="1">
        <v>43054</v>
      </c>
      <c r="K9764" s="1">
        <v>43104</v>
      </c>
      <c r="L9764" t="s">
        <v>118</v>
      </c>
      <c r="N9764" t="s">
        <v>1849</v>
      </c>
    </row>
    <row r="9765" spans="1:14" x14ac:dyDescent="0.25">
      <c r="A9765" t="s">
        <v>2371</v>
      </c>
      <c r="B9765" t="s">
        <v>6041</v>
      </c>
      <c r="C9765" t="s">
        <v>34</v>
      </c>
      <c r="D9765" t="s">
        <v>21</v>
      </c>
      <c r="E9765">
        <v>98661</v>
      </c>
      <c r="F9765" t="s">
        <v>22</v>
      </c>
      <c r="G9765" t="s">
        <v>22</v>
      </c>
      <c r="H9765" t="s">
        <v>104</v>
      </c>
      <c r="I9765" t="s">
        <v>148</v>
      </c>
      <c r="J9765" s="1">
        <v>43087</v>
      </c>
      <c r="K9765" s="1">
        <v>43104</v>
      </c>
      <c r="L9765" t="s">
        <v>118</v>
      </c>
      <c r="N9765" t="s">
        <v>1858</v>
      </c>
    </row>
    <row r="9766" spans="1:14" x14ac:dyDescent="0.25">
      <c r="A9766" t="s">
        <v>9922</v>
      </c>
      <c r="B9766" t="s">
        <v>9923</v>
      </c>
      <c r="C9766" t="s">
        <v>3176</v>
      </c>
      <c r="D9766" t="s">
        <v>21</v>
      </c>
      <c r="E9766">
        <v>98629</v>
      </c>
      <c r="F9766" t="s">
        <v>22</v>
      </c>
      <c r="G9766" t="s">
        <v>22</v>
      </c>
      <c r="H9766" t="s">
        <v>104</v>
      </c>
      <c r="I9766" t="s">
        <v>105</v>
      </c>
      <c r="J9766" s="1">
        <v>43086</v>
      </c>
      <c r="K9766" s="1">
        <v>43104</v>
      </c>
      <c r="L9766" t="s">
        <v>118</v>
      </c>
      <c r="N9766" t="s">
        <v>1858</v>
      </c>
    </row>
    <row r="9767" spans="1:14" x14ac:dyDescent="0.25">
      <c r="A9767" t="s">
        <v>6043</v>
      </c>
      <c r="B9767" t="s">
        <v>6044</v>
      </c>
      <c r="C9767" t="s">
        <v>34</v>
      </c>
      <c r="D9767" t="s">
        <v>21</v>
      </c>
      <c r="E9767">
        <v>98662</v>
      </c>
      <c r="F9767" t="s">
        <v>22</v>
      </c>
      <c r="G9767" t="s">
        <v>22</v>
      </c>
      <c r="H9767" t="s">
        <v>104</v>
      </c>
      <c r="I9767" t="s">
        <v>105</v>
      </c>
      <c r="J9767" s="1">
        <v>43086</v>
      </c>
      <c r="K9767" s="1">
        <v>43104</v>
      </c>
      <c r="L9767" t="s">
        <v>118</v>
      </c>
      <c r="N9767" t="s">
        <v>1858</v>
      </c>
    </row>
    <row r="9768" spans="1:14" x14ac:dyDescent="0.25">
      <c r="A9768" t="s">
        <v>556</v>
      </c>
      <c r="B9768" t="s">
        <v>2486</v>
      </c>
      <c r="C9768" t="s">
        <v>460</v>
      </c>
      <c r="D9768" t="s">
        <v>21</v>
      </c>
      <c r="E9768">
        <v>98296</v>
      </c>
      <c r="F9768" t="s">
        <v>22</v>
      </c>
      <c r="G9768" t="s">
        <v>22</v>
      </c>
      <c r="H9768" t="s">
        <v>9741</v>
      </c>
      <c r="I9768" t="s">
        <v>203</v>
      </c>
      <c r="J9768" s="1">
        <v>43088</v>
      </c>
      <c r="K9768" s="1">
        <v>43104</v>
      </c>
      <c r="L9768" t="s">
        <v>118</v>
      </c>
      <c r="N9768" t="s">
        <v>1849</v>
      </c>
    </row>
  </sheetData>
  <sortState ref="A2:N9774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2354-D93F-4D04-82AB-1DDCF91E6B5A}">
  <dimension ref="A1:N1193"/>
  <sheetViews>
    <sheetView workbookViewId="0">
      <selection activeCell="A376" sqref="A2:XFD37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113</v>
      </c>
      <c r="B2" t="s">
        <v>114</v>
      </c>
      <c r="C2" t="s">
        <v>115</v>
      </c>
      <c r="D2" t="s">
        <v>21</v>
      </c>
      <c r="E2">
        <v>98532</v>
      </c>
      <c r="F2" t="s">
        <v>22</v>
      </c>
      <c r="G2" t="s">
        <v>22</v>
      </c>
      <c r="H2" t="s">
        <v>116</v>
      </c>
      <c r="I2" t="s">
        <v>117</v>
      </c>
      <c r="J2" s="1">
        <v>43713</v>
      </c>
      <c r="K2" s="1">
        <v>43734</v>
      </c>
      <c r="L2" t="s">
        <v>118</v>
      </c>
      <c r="N2" t="s">
        <v>119</v>
      </c>
    </row>
    <row r="3" spans="1:14" x14ac:dyDescent="0.25">
      <c r="A3" t="s">
        <v>168</v>
      </c>
      <c r="B3" t="s">
        <v>169</v>
      </c>
      <c r="C3" t="s">
        <v>142</v>
      </c>
      <c r="D3" t="s">
        <v>21</v>
      </c>
      <c r="E3">
        <v>98908</v>
      </c>
      <c r="F3" t="s">
        <v>22</v>
      </c>
      <c r="G3" t="s">
        <v>22</v>
      </c>
      <c r="H3" t="s">
        <v>116</v>
      </c>
      <c r="I3" t="s">
        <v>117</v>
      </c>
      <c r="J3" t="s">
        <v>59</v>
      </c>
      <c r="K3" s="1">
        <v>43732</v>
      </c>
      <c r="L3" t="s">
        <v>60</v>
      </c>
      <c r="M3" t="str">
        <f>HYPERLINK("https://www.regulations.gov/docket?D=FDA-2019-H-4414")</f>
        <v>https://www.regulations.gov/docket?D=FDA-2019-H-4414</v>
      </c>
      <c r="N3" t="s">
        <v>59</v>
      </c>
    </row>
    <row r="4" spans="1:14" x14ac:dyDescent="0.25">
      <c r="A4" t="s">
        <v>181</v>
      </c>
      <c r="B4" t="s">
        <v>182</v>
      </c>
      <c r="C4" t="s">
        <v>183</v>
      </c>
      <c r="D4" t="s">
        <v>21</v>
      </c>
      <c r="E4">
        <v>98851</v>
      </c>
      <c r="F4" t="s">
        <v>22</v>
      </c>
      <c r="G4" t="s">
        <v>22</v>
      </c>
      <c r="H4" t="s">
        <v>116</v>
      </c>
      <c r="I4" t="s">
        <v>117</v>
      </c>
      <c r="J4" t="s">
        <v>59</v>
      </c>
      <c r="K4" s="1">
        <v>43731</v>
      </c>
      <c r="L4" t="s">
        <v>60</v>
      </c>
      <c r="M4" t="str">
        <f>HYPERLINK("https://www.regulations.gov/docket?D=FDA-2019-H-4393")</f>
        <v>https://www.regulations.gov/docket?D=FDA-2019-H-4393</v>
      </c>
      <c r="N4" t="s">
        <v>59</v>
      </c>
    </row>
    <row r="5" spans="1:14" x14ac:dyDescent="0.25">
      <c r="A5" t="s">
        <v>216</v>
      </c>
      <c r="B5" t="s">
        <v>217</v>
      </c>
      <c r="C5" t="s">
        <v>218</v>
      </c>
      <c r="D5" t="s">
        <v>21</v>
      </c>
      <c r="E5">
        <v>98391</v>
      </c>
      <c r="F5" t="s">
        <v>22</v>
      </c>
      <c r="G5" t="s">
        <v>22</v>
      </c>
      <c r="H5" t="s">
        <v>116</v>
      </c>
      <c r="I5" t="s">
        <v>117</v>
      </c>
      <c r="J5" t="s">
        <v>59</v>
      </c>
      <c r="K5" s="1">
        <v>43724</v>
      </c>
      <c r="L5" t="s">
        <v>60</v>
      </c>
      <c r="M5" t="str">
        <f>HYPERLINK("https://www.regulations.gov/docket?D=FDA-2019-H-4275")</f>
        <v>https://www.regulations.gov/docket?D=FDA-2019-H-4275</v>
      </c>
      <c r="N5" t="s">
        <v>59</v>
      </c>
    </row>
    <row r="6" spans="1:14" x14ac:dyDescent="0.25">
      <c r="A6" t="s">
        <v>219</v>
      </c>
      <c r="B6" t="s">
        <v>220</v>
      </c>
      <c r="C6" t="s">
        <v>221</v>
      </c>
      <c r="D6" t="s">
        <v>21</v>
      </c>
      <c r="E6">
        <v>98607</v>
      </c>
      <c r="F6" t="s">
        <v>22</v>
      </c>
      <c r="G6" t="s">
        <v>22</v>
      </c>
      <c r="H6" t="s">
        <v>116</v>
      </c>
      <c r="I6" t="s">
        <v>212</v>
      </c>
      <c r="J6" t="s">
        <v>59</v>
      </c>
      <c r="K6" s="1">
        <v>43724</v>
      </c>
      <c r="L6" t="s">
        <v>60</v>
      </c>
      <c r="M6" t="str">
        <f>HYPERLINK("https://www.regulations.gov/docket?D=FDA-2019-H-4282")</f>
        <v>https://www.regulations.gov/docket?D=FDA-2019-H-4282</v>
      </c>
      <c r="N6" t="s">
        <v>59</v>
      </c>
    </row>
    <row r="7" spans="1:14" x14ac:dyDescent="0.25">
      <c r="A7" t="s">
        <v>253</v>
      </c>
      <c r="B7" t="s">
        <v>254</v>
      </c>
      <c r="C7" t="s">
        <v>255</v>
      </c>
      <c r="D7" t="s">
        <v>21</v>
      </c>
      <c r="E7">
        <v>98626</v>
      </c>
      <c r="F7" t="s">
        <v>22</v>
      </c>
      <c r="G7" t="s">
        <v>22</v>
      </c>
      <c r="H7" t="s">
        <v>116</v>
      </c>
      <c r="I7" t="s">
        <v>117</v>
      </c>
      <c r="J7" s="1">
        <v>43699</v>
      </c>
      <c r="K7" s="1">
        <v>43720</v>
      </c>
      <c r="L7" t="s">
        <v>118</v>
      </c>
      <c r="N7" t="s">
        <v>119</v>
      </c>
    </row>
    <row r="8" spans="1:14" x14ac:dyDescent="0.25">
      <c r="A8" t="s">
        <v>262</v>
      </c>
      <c r="B8" t="s">
        <v>263</v>
      </c>
      <c r="C8" t="s">
        <v>202</v>
      </c>
      <c r="D8" t="s">
        <v>21</v>
      </c>
      <c r="E8">
        <v>98038</v>
      </c>
      <c r="F8" t="s">
        <v>22</v>
      </c>
      <c r="G8" t="s">
        <v>22</v>
      </c>
      <c r="H8" t="s">
        <v>116</v>
      </c>
      <c r="I8" t="s">
        <v>117</v>
      </c>
      <c r="J8" s="1">
        <v>43690</v>
      </c>
      <c r="K8" s="1">
        <v>43720</v>
      </c>
      <c r="L8" t="s">
        <v>118</v>
      </c>
      <c r="N8" t="s">
        <v>119</v>
      </c>
    </row>
    <row r="9" spans="1:14" x14ac:dyDescent="0.25">
      <c r="A9" t="s">
        <v>281</v>
      </c>
      <c r="B9" t="s">
        <v>282</v>
      </c>
      <c r="C9" t="s">
        <v>283</v>
      </c>
      <c r="D9" t="s">
        <v>21</v>
      </c>
      <c r="E9">
        <v>98467</v>
      </c>
      <c r="F9" t="s">
        <v>22</v>
      </c>
      <c r="G9" t="s">
        <v>22</v>
      </c>
      <c r="H9" t="s">
        <v>116</v>
      </c>
      <c r="I9" t="s">
        <v>117</v>
      </c>
      <c r="J9" s="1">
        <v>43690</v>
      </c>
      <c r="K9" s="1">
        <v>43720</v>
      </c>
      <c r="L9" t="s">
        <v>118</v>
      </c>
      <c r="N9" t="s">
        <v>119</v>
      </c>
    </row>
    <row r="10" spans="1:14" x14ac:dyDescent="0.25">
      <c r="A10" t="s">
        <v>294</v>
      </c>
      <c r="B10" t="s">
        <v>295</v>
      </c>
      <c r="C10" t="s">
        <v>296</v>
      </c>
      <c r="D10" t="s">
        <v>21</v>
      </c>
      <c r="E10">
        <v>98366</v>
      </c>
      <c r="F10" t="s">
        <v>22</v>
      </c>
      <c r="G10" t="s">
        <v>22</v>
      </c>
      <c r="H10" t="s">
        <v>116</v>
      </c>
      <c r="I10" t="s">
        <v>117</v>
      </c>
      <c r="J10" t="s">
        <v>59</v>
      </c>
      <c r="K10" s="1">
        <v>43719</v>
      </c>
      <c r="L10" t="s">
        <v>60</v>
      </c>
      <c r="M10" t="str">
        <f>HYPERLINK("https://www.regulations.gov/docket?D=FDA-2019-H-4194")</f>
        <v>https://www.regulations.gov/docket?D=FDA-2019-H-4194</v>
      </c>
      <c r="N10" t="s">
        <v>59</v>
      </c>
    </row>
    <row r="11" spans="1:14" x14ac:dyDescent="0.25">
      <c r="A11" t="s">
        <v>300</v>
      </c>
      <c r="B11" t="s">
        <v>301</v>
      </c>
      <c r="C11" t="s">
        <v>206</v>
      </c>
      <c r="D11" t="s">
        <v>21</v>
      </c>
      <c r="E11">
        <v>98272</v>
      </c>
      <c r="F11" t="s">
        <v>22</v>
      </c>
      <c r="G11" t="s">
        <v>22</v>
      </c>
      <c r="H11" t="s">
        <v>116</v>
      </c>
      <c r="I11" t="s">
        <v>117</v>
      </c>
      <c r="J11" t="s">
        <v>59</v>
      </c>
      <c r="K11" s="1">
        <v>43718</v>
      </c>
      <c r="L11" t="s">
        <v>60</v>
      </c>
      <c r="M11" t="str">
        <f>HYPERLINK("https://www.regulations.gov/docket?D=FDA-2019-H-4185")</f>
        <v>https://www.regulations.gov/docket?D=FDA-2019-H-4185</v>
      </c>
      <c r="N11" t="s">
        <v>59</v>
      </c>
    </row>
    <row r="12" spans="1:14" x14ac:dyDescent="0.25">
      <c r="A12" t="s">
        <v>302</v>
      </c>
      <c r="B12" t="s">
        <v>303</v>
      </c>
      <c r="C12" t="s">
        <v>304</v>
      </c>
      <c r="D12" t="s">
        <v>21</v>
      </c>
      <c r="E12">
        <v>98328</v>
      </c>
      <c r="F12" t="s">
        <v>22</v>
      </c>
      <c r="G12" t="s">
        <v>22</v>
      </c>
      <c r="H12" t="s">
        <v>116</v>
      </c>
      <c r="I12" t="s">
        <v>117</v>
      </c>
      <c r="J12" t="s">
        <v>59</v>
      </c>
      <c r="K12" s="1">
        <v>43718</v>
      </c>
      <c r="L12" t="s">
        <v>60</v>
      </c>
      <c r="M12" t="str">
        <f>HYPERLINK("https://www.regulations.gov/docket?D=FDA-2019-H-4176")</f>
        <v>https://www.regulations.gov/docket?D=FDA-2019-H-4176</v>
      </c>
      <c r="N12" t="s">
        <v>59</v>
      </c>
    </row>
    <row r="13" spans="1:14" x14ac:dyDescent="0.25">
      <c r="A13" t="s">
        <v>352</v>
      </c>
      <c r="B13" t="s">
        <v>353</v>
      </c>
      <c r="C13" t="s">
        <v>151</v>
      </c>
      <c r="D13" t="s">
        <v>21</v>
      </c>
      <c r="E13">
        <v>98499</v>
      </c>
      <c r="F13" t="s">
        <v>22</v>
      </c>
      <c r="G13" t="s">
        <v>22</v>
      </c>
      <c r="H13" t="s">
        <v>116</v>
      </c>
      <c r="I13" t="s">
        <v>117</v>
      </c>
      <c r="J13" s="1">
        <v>43685</v>
      </c>
      <c r="K13" s="1">
        <v>43713</v>
      </c>
      <c r="L13" t="s">
        <v>118</v>
      </c>
      <c r="N13" t="s">
        <v>119</v>
      </c>
    </row>
    <row r="14" spans="1:14" x14ac:dyDescent="0.25">
      <c r="A14" t="s">
        <v>375</v>
      </c>
      <c r="B14" t="s">
        <v>376</v>
      </c>
      <c r="C14" t="s">
        <v>377</v>
      </c>
      <c r="D14" t="s">
        <v>21</v>
      </c>
      <c r="E14">
        <v>98029</v>
      </c>
      <c r="F14" t="s">
        <v>22</v>
      </c>
      <c r="G14" t="s">
        <v>22</v>
      </c>
      <c r="H14" t="s">
        <v>116</v>
      </c>
      <c r="I14" t="s">
        <v>117</v>
      </c>
      <c r="J14" s="1">
        <v>43685</v>
      </c>
      <c r="K14" s="1">
        <v>43713</v>
      </c>
      <c r="L14" t="s">
        <v>118</v>
      </c>
      <c r="N14" t="s">
        <v>119</v>
      </c>
    </row>
    <row r="15" spans="1:14" x14ac:dyDescent="0.25">
      <c r="A15">
        <v>76</v>
      </c>
      <c r="B15" t="s">
        <v>449</v>
      </c>
      <c r="C15" t="s">
        <v>261</v>
      </c>
      <c r="D15" t="s">
        <v>21</v>
      </c>
      <c r="E15">
        <v>99207</v>
      </c>
      <c r="F15" t="s">
        <v>22</v>
      </c>
      <c r="G15" t="s">
        <v>22</v>
      </c>
      <c r="H15" t="s">
        <v>116</v>
      </c>
      <c r="I15" t="s">
        <v>117</v>
      </c>
      <c r="J15" t="s">
        <v>59</v>
      </c>
      <c r="K15" s="1">
        <v>43706</v>
      </c>
      <c r="L15" t="s">
        <v>60</v>
      </c>
      <c r="M15" t="str">
        <f>HYPERLINK("https://www.regulations.gov/docket?D=FDA-2019-H-4040")</f>
        <v>https://www.regulations.gov/docket?D=FDA-2019-H-4040</v>
      </c>
      <c r="N15" t="s">
        <v>59</v>
      </c>
    </row>
    <row r="16" spans="1:14" x14ac:dyDescent="0.25">
      <c r="A16" t="s">
        <v>455</v>
      </c>
      <c r="B16" t="s">
        <v>456</v>
      </c>
      <c r="C16" t="s">
        <v>457</v>
      </c>
      <c r="D16" t="s">
        <v>21</v>
      </c>
      <c r="E16">
        <v>98377</v>
      </c>
      <c r="F16" t="s">
        <v>22</v>
      </c>
      <c r="G16" t="s">
        <v>22</v>
      </c>
      <c r="H16" t="s">
        <v>116</v>
      </c>
      <c r="I16" t="s">
        <v>117</v>
      </c>
      <c r="J16" s="1">
        <v>43678</v>
      </c>
      <c r="K16" s="1">
        <v>43706</v>
      </c>
      <c r="L16" t="s">
        <v>118</v>
      </c>
      <c r="N16" t="s">
        <v>119</v>
      </c>
    </row>
    <row r="17" spans="1:14" x14ac:dyDescent="0.25">
      <c r="A17" t="s">
        <v>461</v>
      </c>
      <c r="B17" t="s">
        <v>462</v>
      </c>
      <c r="C17" t="s">
        <v>463</v>
      </c>
      <c r="D17" t="s">
        <v>21</v>
      </c>
      <c r="E17">
        <v>98632</v>
      </c>
      <c r="F17" t="s">
        <v>22</v>
      </c>
      <c r="G17" t="s">
        <v>22</v>
      </c>
      <c r="H17" t="s">
        <v>116</v>
      </c>
      <c r="I17" t="s">
        <v>117</v>
      </c>
      <c r="J17" s="1">
        <v>43684</v>
      </c>
      <c r="K17" s="1">
        <v>43706</v>
      </c>
      <c r="L17" t="s">
        <v>118</v>
      </c>
      <c r="N17" t="s">
        <v>119</v>
      </c>
    </row>
    <row r="18" spans="1:14" x14ac:dyDescent="0.25">
      <c r="A18" t="s">
        <v>482</v>
      </c>
      <c r="B18" t="s">
        <v>483</v>
      </c>
      <c r="C18" t="s">
        <v>457</v>
      </c>
      <c r="D18" t="s">
        <v>21</v>
      </c>
      <c r="E18">
        <v>98377</v>
      </c>
      <c r="F18" t="s">
        <v>22</v>
      </c>
      <c r="G18" t="s">
        <v>22</v>
      </c>
      <c r="H18" t="s">
        <v>116</v>
      </c>
      <c r="I18" t="s">
        <v>117</v>
      </c>
      <c r="J18" s="1">
        <v>43678</v>
      </c>
      <c r="K18" s="1">
        <v>43706</v>
      </c>
      <c r="L18" t="s">
        <v>118</v>
      </c>
      <c r="N18" t="s">
        <v>119</v>
      </c>
    </row>
    <row r="19" spans="1:14" x14ac:dyDescent="0.25">
      <c r="A19" t="s">
        <v>490</v>
      </c>
      <c r="B19" t="s">
        <v>491</v>
      </c>
      <c r="C19" t="s">
        <v>492</v>
      </c>
      <c r="D19" t="s">
        <v>21</v>
      </c>
      <c r="E19">
        <v>98503</v>
      </c>
      <c r="F19" t="s">
        <v>22</v>
      </c>
      <c r="G19" t="s">
        <v>22</v>
      </c>
      <c r="H19" t="s">
        <v>116</v>
      </c>
      <c r="I19" t="s">
        <v>117</v>
      </c>
      <c r="J19" s="1">
        <v>43677</v>
      </c>
      <c r="K19" s="1">
        <v>43706</v>
      </c>
      <c r="L19" t="s">
        <v>118</v>
      </c>
      <c r="N19" t="s">
        <v>119</v>
      </c>
    </row>
    <row r="20" spans="1:14" x14ac:dyDescent="0.25">
      <c r="A20" t="s">
        <v>842</v>
      </c>
      <c r="B20" t="s">
        <v>843</v>
      </c>
      <c r="C20" t="s">
        <v>142</v>
      </c>
      <c r="D20" t="s">
        <v>21</v>
      </c>
      <c r="E20">
        <v>98902</v>
      </c>
      <c r="F20" t="s">
        <v>22</v>
      </c>
      <c r="G20" t="s">
        <v>22</v>
      </c>
      <c r="H20" t="s">
        <v>116</v>
      </c>
      <c r="I20" t="s">
        <v>117</v>
      </c>
      <c r="J20" t="s">
        <v>59</v>
      </c>
      <c r="K20" s="1">
        <v>43692</v>
      </c>
      <c r="L20" t="s">
        <v>60</v>
      </c>
      <c r="M20" t="str">
        <f>HYPERLINK("https://www.regulations.gov/docket?D=FDA-2019-H-3822")</f>
        <v>https://www.regulations.gov/docket?D=FDA-2019-H-3822</v>
      </c>
      <c r="N20" t="s">
        <v>59</v>
      </c>
    </row>
    <row r="21" spans="1:14" x14ac:dyDescent="0.25">
      <c r="A21" t="s">
        <v>1021</v>
      </c>
      <c r="B21" t="s">
        <v>1022</v>
      </c>
      <c r="C21" t="s">
        <v>1023</v>
      </c>
      <c r="D21" t="s">
        <v>21</v>
      </c>
      <c r="E21">
        <v>98541</v>
      </c>
      <c r="F21" t="s">
        <v>22</v>
      </c>
      <c r="G21" t="s">
        <v>22</v>
      </c>
      <c r="H21" t="s">
        <v>116</v>
      </c>
      <c r="I21" t="s">
        <v>117</v>
      </c>
      <c r="J21" s="1">
        <v>43656</v>
      </c>
      <c r="K21" s="1">
        <v>43685</v>
      </c>
      <c r="L21" t="s">
        <v>118</v>
      </c>
      <c r="N21" t="s">
        <v>119</v>
      </c>
    </row>
    <row r="22" spans="1:14" x14ac:dyDescent="0.25">
      <c r="A22" t="s">
        <v>1153</v>
      </c>
      <c r="B22" t="s">
        <v>1154</v>
      </c>
      <c r="C22" t="s">
        <v>555</v>
      </c>
      <c r="D22" t="s">
        <v>21</v>
      </c>
      <c r="E22">
        <v>98053</v>
      </c>
      <c r="F22" t="s">
        <v>22</v>
      </c>
      <c r="G22" t="s">
        <v>22</v>
      </c>
      <c r="H22" t="s">
        <v>116</v>
      </c>
      <c r="I22" t="s">
        <v>212</v>
      </c>
      <c r="J22" t="s">
        <v>59</v>
      </c>
      <c r="K22" s="1">
        <v>43679</v>
      </c>
      <c r="L22" t="s">
        <v>60</v>
      </c>
      <c r="M22" t="str">
        <f>HYPERLINK("https://www.regulations.gov/docket?D=FDA-2019-H-3619")</f>
        <v>https://www.regulations.gov/docket?D=FDA-2019-H-3619</v>
      </c>
      <c r="N22" t="s">
        <v>59</v>
      </c>
    </row>
    <row r="23" spans="1:14" x14ac:dyDescent="0.25">
      <c r="A23" t="s">
        <v>1201</v>
      </c>
      <c r="B23" t="s">
        <v>1202</v>
      </c>
      <c r="C23" t="s">
        <v>1203</v>
      </c>
      <c r="D23" t="s">
        <v>21</v>
      </c>
      <c r="E23">
        <v>98059</v>
      </c>
      <c r="F23" t="s">
        <v>22</v>
      </c>
      <c r="G23" t="s">
        <v>22</v>
      </c>
      <c r="H23" t="s">
        <v>116</v>
      </c>
      <c r="I23" t="s">
        <v>212</v>
      </c>
      <c r="J23" t="s">
        <v>59</v>
      </c>
      <c r="K23" s="1">
        <v>43677</v>
      </c>
      <c r="L23" t="s">
        <v>60</v>
      </c>
      <c r="M23" t="str">
        <f>HYPERLINK("https://www.regulations.gov/docket?D=FDA-2019-H-3586")</f>
        <v>https://www.regulations.gov/docket?D=FDA-2019-H-3586</v>
      </c>
      <c r="N23" t="s">
        <v>59</v>
      </c>
    </row>
    <row r="24" spans="1:14" x14ac:dyDescent="0.25">
      <c r="A24" t="s">
        <v>1224</v>
      </c>
      <c r="B24" t="s">
        <v>1225</v>
      </c>
      <c r="C24" t="s">
        <v>261</v>
      </c>
      <c r="D24" t="s">
        <v>21</v>
      </c>
      <c r="E24">
        <v>99202</v>
      </c>
      <c r="F24" t="s">
        <v>22</v>
      </c>
      <c r="G24" t="s">
        <v>22</v>
      </c>
      <c r="H24" t="s">
        <v>116</v>
      </c>
      <c r="I24" t="s">
        <v>117</v>
      </c>
      <c r="J24" t="s">
        <v>59</v>
      </c>
      <c r="K24" s="1">
        <v>43676</v>
      </c>
      <c r="L24" t="s">
        <v>60</v>
      </c>
      <c r="M24" t="str">
        <f>HYPERLINK("https://www.regulations.gov/docket?D=FDA-2019-H-3574")</f>
        <v>https://www.regulations.gov/docket?D=FDA-2019-H-3574</v>
      </c>
      <c r="N24" t="s">
        <v>59</v>
      </c>
    </row>
    <row r="25" spans="1:14" x14ac:dyDescent="0.25">
      <c r="A25" t="s">
        <v>1352</v>
      </c>
      <c r="B25" t="s">
        <v>1353</v>
      </c>
      <c r="C25" t="s">
        <v>529</v>
      </c>
      <c r="D25" t="s">
        <v>21</v>
      </c>
      <c r="E25">
        <v>98033</v>
      </c>
      <c r="F25" t="s">
        <v>22</v>
      </c>
      <c r="G25" t="s">
        <v>22</v>
      </c>
      <c r="H25" t="s">
        <v>116</v>
      </c>
      <c r="I25" t="s">
        <v>212</v>
      </c>
      <c r="J25" s="1">
        <v>43640</v>
      </c>
      <c r="K25" s="1">
        <v>43671</v>
      </c>
      <c r="L25" t="s">
        <v>118</v>
      </c>
      <c r="N25" t="s">
        <v>119</v>
      </c>
    </row>
    <row r="26" spans="1:14" x14ac:dyDescent="0.25">
      <c r="A26" t="s">
        <v>120</v>
      </c>
      <c r="B26" t="s">
        <v>121</v>
      </c>
      <c r="C26" t="s">
        <v>56</v>
      </c>
      <c r="D26" t="s">
        <v>21</v>
      </c>
      <c r="E26">
        <v>99354</v>
      </c>
      <c r="F26" t="s">
        <v>22</v>
      </c>
      <c r="G26" t="s">
        <v>22</v>
      </c>
      <c r="H26" t="s">
        <v>116</v>
      </c>
      <c r="I26" t="s">
        <v>117</v>
      </c>
      <c r="J26" s="1">
        <v>43640</v>
      </c>
      <c r="K26" s="1">
        <v>43671</v>
      </c>
      <c r="L26" t="s">
        <v>118</v>
      </c>
      <c r="N26" t="s">
        <v>119</v>
      </c>
    </row>
    <row r="27" spans="1:14" x14ac:dyDescent="0.25">
      <c r="A27" t="s">
        <v>1358</v>
      </c>
      <c r="B27" t="s">
        <v>1359</v>
      </c>
      <c r="C27" t="s">
        <v>443</v>
      </c>
      <c r="D27" t="s">
        <v>21</v>
      </c>
      <c r="E27">
        <v>98058</v>
      </c>
      <c r="F27" t="s">
        <v>22</v>
      </c>
      <c r="G27" t="s">
        <v>22</v>
      </c>
      <c r="H27" t="s">
        <v>116</v>
      </c>
      <c r="I27" t="s">
        <v>212</v>
      </c>
      <c r="J27" s="1">
        <v>43643</v>
      </c>
      <c r="K27" s="1">
        <v>43671</v>
      </c>
      <c r="L27" t="s">
        <v>118</v>
      </c>
      <c r="N27" t="s">
        <v>119</v>
      </c>
    </row>
    <row r="28" spans="1:14" x14ac:dyDescent="0.25">
      <c r="A28" t="s">
        <v>1360</v>
      </c>
      <c r="B28" t="s">
        <v>1361</v>
      </c>
      <c r="C28" t="s">
        <v>236</v>
      </c>
      <c r="D28" t="s">
        <v>21</v>
      </c>
      <c r="E28">
        <v>98408</v>
      </c>
      <c r="F28" t="s">
        <v>22</v>
      </c>
      <c r="G28" t="s">
        <v>22</v>
      </c>
      <c r="H28" t="s">
        <v>116</v>
      </c>
      <c r="I28" t="s">
        <v>117</v>
      </c>
      <c r="J28" s="1">
        <v>43579</v>
      </c>
      <c r="K28" s="1">
        <v>43671</v>
      </c>
      <c r="L28" t="s">
        <v>118</v>
      </c>
      <c r="N28" t="s">
        <v>119</v>
      </c>
    </row>
    <row r="29" spans="1:14" x14ac:dyDescent="0.25">
      <c r="A29" t="s">
        <v>1369</v>
      </c>
      <c r="B29" t="s">
        <v>1370</v>
      </c>
      <c r="C29" t="s">
        <v>454</v>
      </c>
      <c r="D29" t="s">
        <v>21</v>
      </c>
      <c r="E29">
        <v>98008</v>
      </c>
      <c r="F29" t="s">
        <v>22</v>
      </c>
      <c r="G29" t="s">
        <v>22</v>
      </c>
      <c r="H29" t="s">
        <v>116</v>
      </c>
      <c r="I29" t="s">
        <v>117</v>
      </c>
      <c r="J29" s="1">
        <v>43640</v>
      </c>
      <c r="K29" s="1">
        <v>43671</v>
      </c>
      <c r="L29" t="s">
        <v>118</v>
      </c>
      <c r="N29" t="s">
        <v>119</v>
      </c>
    </row>
    <row r="30" spans="1:14" x14ac:dyDescent="0.25">
      <c r="A30" t="s">
        <v>1509</v>
      </c>
      <c r="B30" t="s">
        <v>1510</v>
      </c>
      <c r="C30" t="s">
        <v>454</v>
      </c>
      <c r="D30" t="s">
        <v>21</v>
      </c>
      <c r="E30">
        <v>98007</v>
      </c>
      <c r="F30" t="s">
        <v>22</v>
      </c>
      <c r="G30" t="s">
        <v>22</v>
      </c>
      <c r="H30" t="s">
        <v>116</v>
      </c>
      <c r="I30" t="s">
        <v>117</v>
      </c>
      <c r="J30" s="1">
        <v>43636</v>
      </c>
      <c r="K30" s="1">
        <v>43664</v>
      </c>
      <c r="L30" t="s">
        <v>118</v>
      </c>
      <c r="N30" t="s">
        <v>119</v>
      </c>
    </row>
    <row r="31" spans="1:14" x14ac:dyDescent="0.25">
      <c r="A31" t="s">
        <v>1540</v>
      </c>
      <c r="B31" t="s">
        <v>1541</v>
      </c>
      <c r="C31" t="s">
        <v>1542</v>
      </c>
      <c r="D31" t="s">
        <v>21</v>
      </c>
      <c r="E31">
        <v>98343</v>
      </c>
      <c r="F31" t="s">
        <v>22</v>
      </c>
      <c r="G31" t="s">
        <v>22</v>
      </c>
      <c r="H31" t="s">
        <v>116</v>
      </c>
      <c r="I31" t="s">
        <v>117</v>
      </c>
      <c r="J31" s="1">
        <v>43631</v>
      </c>
      <c r="K31" s="1">
        <v>43664</v>
      </c>
      <c r="L31" t="s">
        <v>118</v>
      </c>
      <c r="N31" t="s">
        <v>119</v>
      </c>
    </row>
    <row r="32" spans="1:14" x14ac:dyDescent="0.25">
      <c r="A32" t="s">
        <v>352</v>
      </c>
      <c r="B32" t="s">
        <v>1674</v>
      </c>
      <c r="C32" t="s">
        <v>1675</v>
      </c>
      <c r="D32" t="s">
        <v>21</v>
      </c>
      <c r="E32">
        <v>98339</v>
      </c>
      <c r="F32" t="s">
        <v>22</v>
      </c>
      <c r="G32" t="s">
        <v>22</v>
      </c>
      <c r="H32" t="s">
        <v>116</v>
      </c>
      <c r="I32" t="s">
        <v>117</v>
      </c>
      <c r="J32" t="s">
        <v>59</v>
      </c>
      <c r="K32" s="1">
        <v>43658</v>
      </c>
      <c r="L32" t="s">
        <v>60</v>
      </c>
      <c r="M32" t="str">
        <f>HYPERLINK("https://www.regulations.gov/docket?D=FDA-2019-H-3329")</f>
        <v>https://www.regulations.gov/docket?D=FDA-2019-H-3329</v>
      </c>
      <c r="N32" t="s">
        <v>59</v>
      </c>
    </row>
    <row r="33" spans="1:14" x14ac:dyDescent="0.25">
      <c r="A33" t="s">
        <v>329</v>
      </c>
      <c r="B33" t="s">
        <v>330</v>
      </c>
      <c r="C33" t="s">
        <v>331</v>
      </c>
      <c r="D33" t="s">
        <v>21</v>
      </c>
      <c r="E33">
        <v>98596</v>
      </c>
      <c r="F33" t="s">
        <v>22</v>
      </c>
      <c r="G33" t="s">
        <v>22</v>
      </c>
      <c r="H33" t="s">
        <v>116</v>
      </c>
      <c r="I33" t="s">
        <v>117</v>
      </c>
      <c r="J33" t="s">
        <v>59</v>
      </c>
      <c r="K33" s="1">
        <v>43657</v>
      </c>
      <c r="L33" t="s">
        <v>60</v>
      </c>
      <c r="M33" t="str">
        <f>HYPERLINK("https://www.regulations.gov/docket?D=FDA-2019-H-3285")</f>
        <v>https://www.regulations.gov/docket?D=FDA-2019-H-3285</v>
      </c>
      <c r="N33" t="s">
        <v>59</v>
      </c>
    </row>
    <row r="34" spans="1:14" x14ac:dyDescent="0.25">
      <c r="A34" t="s">
        <v>1743</v>
      </c>
      <c r="B34" t="s">
        <v>1744</v>
      </c>
      <c r="C34" t="s">
        <v>20</v>
      </c>
      <c r="D34" t="s">
        <v>21</v>
      </c>
      <c r="E34">
        <v>98122</v>
      </c>
      <c r="F34" t="s">
        <v>22</v>
      </c>
      <c r="G34" t="s">
        <v>22</v>
      </c>
      <c r="H34" t="s">
        <v>116</v>
      </c>
      <c r="I34" t="s">
        <v>117</v>
      </c>
      <c r="J34" s="1">
        <v>43619</v>
      </c>
      <c r="K34" s="1">
        <v>43657</v>
      </c>
      <c r="L34" t="s">
        <v>118</v>
      </c>
      <c r="N34" t="s">
        <v>119</v>
      </c>
    </row>
    <row r="35" spans="1:14" x14ac:dyDescent="0.25">
      <c r="A35" t="s">
        <v>170</v>
      </c>
      <c r="B35" t="s">
        <v>171</v>
      </c>
      <c r="C35" t="s">
        <v>172</v>
      </c>
      <c r="D35" t="s">
        <v>21</v>
      </c>
      <c r="E35">
        <v>98953</v>
      </c>
      <c r="F35" t="s">
        <v>22</v>
      </c>
      <c r="G35" t="s">
        <v>22</v>
      </c>
      <c r="H35" t="s">
        <v>116</v>
      </c>
      <c r="I35" t="s">
        <v>1823</v>
      </c>
      <c r="J35" s="1">
        <v>43604</v>
      </c>
      <c r="K35" s="1">
        <v>43651</v>
      </c>
      <c r="L35" t="s">
        <v>118</v>
      </c>
      <c r="N35" t="s">
        <v>119</v>
      </c>
    </row>
    <row r="36" spans="1:14" x14ac:dyDescent="0.25">
      <c r="A36" t="s">
        <v>1824</v>
      </c>
      <c r="B36" t="s">
        <v>1825</v>
      </c>
      <c r="C36" t="s">
        <v>619</v>
      </c>
      <c r="D36" t="s">
        <v>21</v>
      </c>
      <c r="E36">
        <v>98072</v>
      </c>
      <c r="F36" t="s">
        <v>22</v>
      </c>
      <c r="G36" t="s">
        <v>22</v>
      </c>
      <c r="H36" t="s">
        <v>116</v>
      </c>
      <c r="I36" t="s">
        <v>212</v>
      </c>
      <c r="J36" s="1">
        <v>43610</v>
      </c>
      <c r="K36" s="1">
        <v>43651</v>
      </c>
      <c r="L36" t="s">
        <v>118</v>
      </c>
      <c r="N36" t="s">
        <v>119</v>
      </c>
    </row>
    <row r="37" spans="1:14" x14ac:dyDescent="0.25">
      <c r="A37" t="s">
        <v>576</v>
      </c>
      <c r="B37" t="s">
        <v>577</v>
      </c>
      <c r="C37" t="s">
        <v>578</v>
      </c>
      <c r="D37" t="s">
        <v>21</v>
      </c>
      <c r="E37">
        <v>98321</v>
      </c>
      <c r="F37" t="s">
        <v>22</v>
      </c>
      <c r="G37" t="s">
        <v>22</v>
      </c>
      <c r="H37" t="s">
        <v>116</v>
      </c>
      <c r="I37" t="s">
        <v>117</v>
      </c>
      <c r="J37" s="1">
        <v>43601</v>
      </c>
      <c r="K37" s="1">
        <v>43643</v>
      </c>
      <c r="L37" t="s">
        <v>118</v>
      </c>
      <c r="N37" t="s">
        <v>1849</v>
      </c>
    </row>
    <row r="38" spans="1:14" x14ac:dyDescent="0.25">
      <c r="A38" t="s">
        <v>583</v>
      </c>
      <c r="B38" t="s">
        <v>1855</v>
      </c>
      <c r="C38" t="s">
        <v>20</v>
      </c>
      <c r="D38" t="s">
        <v>21</v>
      </c>
      <c r="E38">
        <v>98134</v>
      </c>
      <c r="F38" t="s">
        <v>22</v>
      </c>
      <c r="G38" t="s">
        <v>22</v>
      </c>
      <c r="H38" t="s">
        <v>116</v>
      </c>
      <c r="I38" t="s">
        <v>117</v>
      </c>
      <c r="J38" s="1">
        <v>43600</v>
      </c>
      <c r="K38" s="1">
        <v>43643</v>
      </c>
      <c r="L38" t="s">
        <v>118</v>
      </c>
      <c r="N38" t="s">
        <v>1849</v>
      </c>
    </row>
    <row r="39" spans="1:14" x14ac:dyDescent="0.25">
      <c r="A39" t="s">
        <v>1890</v>
      </c>
      <c r="B39" t="s">
        <v>1891</v>
      </c>
      <c r="C39" t="s">
        <v>236</v>
      </c>
      <c r="D39" t="s">
        <v>21</v>
      </c>
      <c r="E39">
        <v>98409</v>
      </c>
      <c r="F39" t="s">
        <v>22</v>
      </c>
      <c r="G39" t="s">
        <v>22</v>
      </c>
      <c r="H39" t="s">
        <v>116</v>
      </c>
      <c r="I39" t="s">
        <v>1823</v>
      </c>
      <c r="J39" t="s">
        <v>59</v>
      </c>
      <c r="K39" s="1">
        <v>43642</v>
      </c>
      <c r="L39" t="s">
        <v>60</v>
      </c>
      <c r="M39" t="str">
        <f>HYPERLINK("https://www.regulations.gov/docket?D=FDA-2019-H-3046")</f>
        <v>https://www.regulations.gov/docket?D=FDA-2019-H-3046</v>
      </c>
      <c r="N39" t="s">
        <v>59</v>
      </c>
    </row>
    <row r="40" spans="1:14" x14ac:dyDescent="0.25">
      <c r="A40" t="s">
        <v>1902</v>
      </c>
      <c r="B40" t="s">
        <v>1903</v>
      </c>
      <c r="C40" t="s">
        <v>1904</v>
      </c>
      <c r="D40" t="s">
        <v>21</v>
      </c>
      <c r="E40">
        <v>99169</v>
      </c>
      <c r="F40" t="s">
        <v>22</v>
      </c>
      <c r="G40" t="s">
        <v>22</v>
      </c>
      <c r="H40" t="s">
        <v>116</v>
      </c>
      <c r="I40" t="s">
        <v>117</v>
      </c>
      <c r="J40" t="s">
        <v>59</v>
      </c>
      <c r="K40" s="1">
        <v>43642</v>
      </c>
      <c r="L40" t="s">
        <v>60</v>
      </c>
      <c r="M40" t="str">
        <f>HYPERLINK("https://www.regulations.gov/docket?D=FDA-2019-H-3040")</f>
        <v>https://www.regulations.gov/docket?D=FDA-2019-H-3040</v>
      </c>
      <c r="N40" t="s">
        <v>59</v>
      </c>
    </row>
    <row r="41" spans="1:14" x14ac:dyDescent="0.25">
      <c r="A41" t="s">
        <v>1981</v>
      </c>
      <c r="B41" t="s">
        <v>1209</v>
      </c>
      <c r="C41" t="s">
        <v>286</v>
      </c>
      <c r="D41" t="s">
        <v>21</v>
      </c>
      <c r="E41">
        <v>98516</v>
      </c>
      <c r="F41" t="s">
        <v>22</v>
      </c>
      <c r="G41" t="s">
        <v>22</v>
      </c>
      <c r="H41" t="s">
        <v>116</v>
      </c>
      <c r="I41" t="s">
        <v>117</v>
      </c>
      <c r="J41" s="1">
        <v>43593</v>
      </c>
      <c r="K41" s="1">
        <v>43636</v>
      </c>
      <c r="L41" t="s">
        <v>118</v>
      </c>
      <c r="N41" t="s">
        <v>1849</v>
      </c>
    </row>
    <row r="42" spans="1:14" x14ac:dyDescent="0.25">
      <c r="A42" t="s">
        <v>771</v>
      </c>
      <c r="B42" t="s">
        <v>772</v>
      </c>
      <c r="C42" t="s">
        <v>770</v>
      </c>
      <c r="D42" t="s">
        <v>21</v>
      </c>
      <c r="E42">
        <v>99111</v>
      </c>
      <c r="F42" t="s">
        <v>22</v>
      </c>
      <c r="G42" t="s">
        <v>22</v>
      </c>
      <c r="H42" t="s">
        <v>116</v>
      </c>
      <c r="I42" t="s">
        <v>117</v>
      </c>
      <c r="J42" s="1">
        <v>43590</v>
      </c>
      <c r="K42" s="1">
        <v>43636</v>
      </c>
      <c r="L42" t="s">
        <v>118</v>
      </c>
      <c r="N42" t="s">
        <v>1992</v>
      </c>
    </row>
    <row r="43" spans="1:14" x14ac:dyDescent="0.25">
      <c r="A43" t="s">
        <v>396</v>
      </c>
      <c r="B43" t="s">
        <v>397</v>
      </c>
      <c r="C43" t="s">
        <v>398</v>
      </c>
      <c r="D43" t="s">
        <v>21</v>
      </c>
      <c r="E43">
        <v>98606</v>
      </c>
      <c r="F43" t="s">
        <v>22</v>
      </c>
      <c r="G43" t="s">
        <v>22</v>
      </c>
      <c r="H43" t="s">
        <v>116</v>
      </c>
      <c r="I43" t="s">
        <v>117</v>
      </c>
      <c r="J43" s="1">
        <v>43591</v>
      </c>
      <c r="K43" s="1">
        <v>43636</v>
      </c>
      <c r="L43" t="s">
        <v>118</v>
      </c>
      <c r="N43" t="s">
        <v>1849</v>
      </c>
    </row>
    <row r="44" spans="1:14" x14ac:dyDescent="0.25">
      <c r="A44" t="s">
        <v>1067</v>
      </c>
      <c r="B44" t="s">
        <v>1068</v>
      </c>
      <c r="C44" t="s">
        <v>470</v>
      </c>
      <c r="D44" t="s">
        <v>21</v>
      </c>
      <c r="E44">
        <v>98166</v>
      </c>
      <c r="F44" t="s">
        <v>22</v>
      </c>
      <c r="G44" t="s">
        <v>22</v>
      </c>
      <c r="H44" t="s">
        <v>116</v>
      </c>
      <c r="I44" t="s">
        <v>117</v>
      </c>
      <c r="J44" s="1">
        <v>43591</v>
      </c>
      <c r="K44" s="1">
        <v>43636</v>
      </c>
      <c r="L44" t="s">
        <v>118</v>
      </c>
      <c r="N44" t="s">
        <v>1849</v>
      </c>
    </row>
    <row r="45" spans="1:14" x14ac:dyDescent="0.25">
      <c r="A45" t="s">
        <v>673</v>
      </c>
      <c r="B45" t="s">
        <v>674</v>
      </c>
      <c r="C45" t="s">
        <v>92</v>
      </c>
      <c r="D45" t="s">
        <v>21</v>
      </c>
      <c r="E45">
        <v>98273</v>
      </c>
      <c r="F45" t="s">
        <v>22</v>
      </c>
      <c r="G45" t="s">
        <v>22</v>
      </c>
      <c r="H45" t="s">
        <v>116</v>
      </c>
      <c r="I45" t="s">
        <v>117</v>
      </c>
      <c r="J45" s="1">
        <v>43533</v>
      </c>
      <c r="K45" s="1">
        <v>43636</v>
      </c>
      <c r="L45" t="s">
        <v>118</v>
      </c>
      <c r="N45" t="s">
        <v>2008</v>
      </c>
    </row>
    <row r="46" spans="1:14" x14ac:dyDescent="0.25">
      <c r="A46" t="s">
        <v>2178</v>
      </c>
      <c r="B46" t="s">
        <v>2179</v>
      </c>
      <c r="C46" t="s">
        <v>1270</v>
      </c>
      <c r="D46" t="s">
        <v>21</v>
      </c>
      <c r="E46">
        <v>98012</v>
      </c>
      <c r="F46" t="s">
        <v>22</v>
      </c>
      <c r="G46" t="s">
        <v>22</v>
      </c>
      <c r="H46" t="s">
        <v>116</v>
      </c>
      <c r="I46" t="s">
        <v>117</v>
      </c>
      <c r="J46" s="1">
        <v>43588</v>
      </c>
      <c r="K46" s="1">
        <v>43629</v>
      </c>
      <c r="L46" t="s">
        <v>118</v>
      </c>
      <c r="N46" t="s">
        <v>1849</v>
      </c>
    </row>
    <row r="47" spans="1:14" x14ac:dyDescent="0.25">
      <c r="A47" t="s">
        <v>2180</v>
      </c>
      <c r="B47" t="s">
        <v>2181</v>
      </c>
      <c r="C47" t="s">
        <v>37</v>
      </c>
      <c r="D47" t="s">
        <v>21</v>
      </c>
      <c r="E47">
        <v>99336</v>
      </c>
      <c r="F47" t="s">
        <v>22</v>
      </c>
      <c r="G47" t="s">
        <v>22</v>
      </c>
      <c r="H47" t="s">
        <v>116</v>
      </c>
      <c r="I47" t="s">
        <v>117</v>
      </c>
      <c r="J47" s="1">
        <v>43585</v>
      </c>
      <c r="K47" s="1">
        <v>43629</v>
      </c>
      <c r="L47" t="s">
        <v>118</v>
      </c>
      <c r="N47" t="s">
        <v>1849</v>
      </c>
    </row>
    <row r="48" spans="1:14" x14ac:dyDescent="0.25">
      <c r="A48">
        <v>76</v>
      </c>
      <c r="B48" t="s">
        <v>2356</v>
      </c>
      <c r="C48" t="s">
        <v>934</v>
      </c>
      <c r="D48" t="s">
        <v>21</v>
      </c>
      <c r="E48">
        <v>99344</v>
      </c>
      <c r="F48" t="s">
        <v>22</v>
      </c>
      <c r="G48" t="s">
        <v>22</v>
      </c>
      <c r="H48" t="s">
        <v>116</v>
      </c>
      <c r="I48" t="s">
        <v>117</v>
      </c>
      <c r="J48" s="1">
        <v>43579</v>
      </c>
      <c r="K48" s="1">
        <v>43622</v>
      </c>
      <c r="L48" t="s">
        <v>118</v>
      </c>
      <c r="N48" t="s">
        <v>1992</v>
      </c>
    </row>
    <row r="49" spans="1:14" x14ac:dyDescent="0.25">
      <c r="A49" t="s">
        <v>2363</v>
      </c>
      <c r="B49" t="s">
        <v>2364</v>
      </c>
      <c r="C49" t="s">
        <v>934</v>
      </c>
      <c r="D49" t="s">
        <v>21</v>
      </c>
      <c r="E49">
        <v>99344</v>
      </c>
      <c r="F49" t="s">
        <v>22</v>
      </c>
      <c r="G49" t="s">
        <v>22</v>
      </c>
      <c r="H49" t="s">
        <v>116</v>
      </c>
      <c r="I49" t="s">
        <v>117</v>
      </c>
      <c r="J49" s="1">
        <v>43579</v>
      </c>
      <c r="K49" s="1">
        <v>43622</v>
      </c>
      <c r="L49" t="s">
        <v>118</v>
      </c>
      <c r="N49" t="s">
        <v>1992</v>
      </c>
    </row>
    <row r="50" spans="1:14" x14ac:dyDescent="0.25">
      <c r="A50" t="s">
        <v>1150</v>
      </c>
      <c r="B50" t="s">
        <v>1151</v>
      </c>
      <c r="C50" t="s">
        <v>1152</v>
      </c>
      <c r="D50" t="s">
        <v>21</v>
      </c>
      <c r="E50">
        <v>98903</v>
      </c>
      <c r="F50" t="s">
        <v>22</v>
      </c>
      <c r="G50" t="s">
        <v>22</v>
      </c>
      <c r="H50" t="s">
        <v>116</v>
      </c>
      <c r="I50" t="s">
        <v>117</v>
      </c>
      <c r="J50" s="1">
        <v>43583</v>
      </c>
      <c r="K50" s="1">
        <v>43622</v>
      </c>
      <c r="L50" t="s">
        <v>118</v>
      </c>
      <c r="N50" t="s">
        <v>1992</v>
      </c>
    </row>
    <row r="51" spans="1:14" x14ac:dyDescent="0.25">
      <c r="A51" t="s">
        <v>244</v>
      </c>
      <c r="B51" t="s">
        <v>706</v>
      </c>
      <c r="C51" t="s">
        <v>215</v>
      </c>
      <c r="D51" t="s">
        <v>21</v>
      </c>
      <c r="E51">
        <v>98003</v>
      </c>
      <c r="F51" t="s">
        <v>22</v>
      </c>
      <c r="G51" t="s">
        <v>22</v>
      </c>
      <c r="H51" t="s">
        <v>116</v>
      </c>
      <c r="I51" t="s">
        <v>1823</v>
      </c>
      <c r="J51" s="1">
        <v>43571</v>
      </c>
      <c r="K51" s="1">
        <v>43615</v>
      </c>
      <c r="L51" t="s">
        <v>118</v>
      </c>
      <c r="N51" t="s">
        <v>1849</v>
      </c>
    </row>
    <row r="52" spans="1:14" x14ac:dyDescent="0.25">
      <c r="A52" t="s">
        <v>359</v>
      </c>
      <c r="B52" t="s">
        <v>360</v>
      </c>
      <c r="C52" t="s">
        <v>361</v>
      </c>
      <c r="D52" t="s">
        <v>21</v>
      </c>
      <c r="E52">
        <v>98250</v>
      </c>
      <c r="F52" t="s">
        <v>22</v>
      </c>
      <c r="G52" t="s">
        <v>22</v>
      </c>
      <c r="H52" t="s">
        <v>116</v>
      </c>
      <c r="I52" t="s">
        <v>117</v>
      </c>
      <c r="J52" s="1">
        <v>43549</v>
      </c>
      <c r="K52" s="1">
        <v>43615</v>
      </c>
      <c r="L52" t="s">
        <v>118</v>
      </c>
      <c r="N52" t="s">
        <v>1849</v>
      </c>
    </row>
    <row r="53" spans="1:14" x14ac:dyDescent="0.25">
      <c r="A53" t="s">
        <v>368</v>
      </c>
      <c r="B53" t="s">
        <v>2510</v>
      </c>
      <c r="C53" t="s">
        <v>361</v>
      </c>
      <c r="D53" t="s">
        <v>21</v>
      </c>
      <c r="E53">
        <v>98250</v>
      </c>
      <c r="F53" t="s">
        <v>22</v>
      </c>
      <c r="G53" t="s">
        <v>22</v>
      </c>
      <c r="H53" t="s">
        <v>116</v>
      </c>
      <c r="I53" t="s">
        <v>117</v>
      </c>
      <c r="J53" s="1">
        <v>43549</v>
      </c>
      <c r="K53" s="1">
        <v>43615</v>
      </c>
      <c r="L53" t="s">
        <v>118</v>
      </c>
      <c r="N53" t="s">
        <v>1849</v>
      </c>
    </row>
    <row r="54" spans="1:14" x14ac:dyDescent="0.25">
      <c r="A54" t="s">
        <v>1182</v>
      </c>
      <c r="B54" t="s">
        <v>1183</v>
      </c>
      <c r="C54" t="s">
        <v>172</v>
      </c>
      <c r="D54" t="s">
        <v>21</v>
      </c>
      <c r="E54">
        <v>98953</v>
      </c>
      <c r="F54" t="s">
        <v>22</v>
      </c>
      <c r="G54" t="s">
        <v>22</v>
      </c>
      <c r="H54" t="s">
        <v>116</v>
      </c>
      <c r="I54" t="s">
        <v>117</v>
      </c>
      <c r="J54" s="1">
        <v>43572</v>
      </c>
      <c r="K54" s="1">
        <v>43615</v>
      </c>
      <c r="L54" t="s">
        <v>118</v>
      </c>
      <c r="N54" t="s">
        <v>1849</v>
      </c>
    </row>
    <row r="55" spans="1:14" x14ac:dyDescent="0.25">
      <c r="A55" t="s">
        <v>2680</v>
      </c>
      <c r="B55" t="s">
        <v>2681</v>
      </c>
      <c r="C55" t="s">
        <v>172</v>
      </c>
      <c r="D55" t="s">
        <v>21</v>
      </c>
      <c r="E55">
        <v>98953</v>
      </c>
      <c r="F55" t="s">
        <v>22</v>
      </c>
      <c r="G55" t="s">
        <v>22</v>
      </c>
      <c r="H55" t="s">
        <v>116</v>
      </c>
      <c r="I55" t="s">
        <v>117</v>
      </c>
      <c r="J55" s="1">
        <v>43572</v>
      </c>
      <c r="K55" s="1">
        <v>43608</v>
      </c>
      <c r="L55" t="s">
        <v>118</v>
      </c>
      <c r="N55" t="s">
        <v>1849</v>
      </c>
    </row>
    <row r="56" spans="1:14" x14ac:dyDescent="0.25">
      <c r="A56" t="s">
        <v>839</v>
      </c>
      <c r="B56" t="s">
        <v>840</v>
      </c>
      <c r="C56" t="s">
        <v>20</v>
      </c>
      <c r="D56" t="s">
        <v>21</v>
      </c>
      <c r="E56">
        <v>98109</v>
      </c>
      <c r="F56" t="s">
        <v>22</v>
      </c>
      <c r="G56" t="s">
        <v>22</v>
      </c>
      <c r="H56" t="s">
        <v>116</v>
      </c>
      <c r="I56" t="s">
        <v>117</v>
      </c>
      <c r="J56" s="1">
        <v>43570</v>
      </c>
      <c r="K56" s="1">
        <v>43608</v>
      </c>
      <c r="L56" t="s">
        <v>118</v>
      </c>
      <c r="N56" t="s">
        <v>1849</v>
      </c>
    </row>
    <row r="57" spans="1:14" x14ac:dyDescent="0.25">
      <c r="A57" t="s">
        <v>2902</v>
      </c>
      <c r="B57" t="s">
        <v>2903</v>
      </c>
      <c r="C57" t="s">
        <v>20</v>
      </c>
      <c r="D57" t="s">
        <v>21</v>
      </c>
      <c r="E57">
        <v>98134</v>
      </c>
      <c r="F57" t="s">
        <v>22</v>
      </c>
      <c r="G57" t="s">
        <v>22</v>
      </c>
      <c r="H57" t="s">
        <v>116</v>
      </c>
      <c r="I57" t="s">
        <v>212</v>
      </c>
      <c r="J57" s="1">
        <v>43563</v>
      </c>
      <c r="K57" s="1">
        <v>43601</v>
      </c>
      <c r="L57" t="s">
        <v>118</v>
      </c>
      <c r="N57" t="s">
        <v>1849</v>
      </c>
    </row>
    <row r="58" spans="1:14" x14ac:dyDescent="0.25">
      <c r="A58" t="s">
        <v>194</v>
      </c>
      <c r="B58" t="s">
        <v>2906</v>
      </c>
      <c r="C58" t="s">
        <v>20</v>
      </c>
      <c r="D58" t="s">
        <v>21</v>
      </c>
      <c r="E58">
        <v>98115</v>
      </c>
      <c r="F58" t="s">
        <v>22</v>
      </c>
      <c r="G58" t="s">
        <v>22</v>
      </c>
      <c r="H58" t="s">
        <v>116</v>
      </c>
      <c r="I58" t="s">
        <v>117</v>
      </c>
      <c r="J58" s="1">
        <v>43563</v>
      </c>
      <c r="K58" s="1">
        <v>43601</v>
      </c>
      <c r="L58" t="s">
        <v>118</v>
      </c>
      <c r="N58" t="s">
        <v>1992</v>
      </c>
    </row>
    <row r="59" spans="1:14" x14ac:dyDescent="0.25">
      <c r="A59" t="s">
        <v>173</v>
      </c>
      <c r="B59" t="s">
        <v>2920</v>
      </c>
      <c r="C59" t="s">
        <v>175</v>
      </c>
      <c r="D59" t="s">
        <v>21</v>
      </c>
      <c r="E59">
        <v>98921</v>
      </c>
      <c r="F59" t="s">
        <v>22</v>
      </c>
      <c r="G59" t="s">
        <v>22</v>
      </c>
      <c r="H59" t="s">
        <v>116</v>
      </c>
      <c r="I59" t="s">
        <v>117</v>
      </c>
      <c r="J59" s="1">
        <v>43564</v>
      </c>
      <c r="K59" s="1">
        <v>43601</v>
      </c>
      <c r="L59" t="s">
        <v>118</v>
      </c>
      <c r="N59" t="s">
        <v>1849</v>
      </c>
    </row>
    <row r="60" spans="1:14" x14ac:dyDescent="0.25">
      <c r="A60" t="s">
        <v>1169</v>
      </c>
      <c r="B60" t="s">
        <v>1170</v>
      </c>
      <c r="C60" t="s">
        <v>172</v>
      </c>
      <c r="D60" t="s">
        <v>21</v>
      </c>
      <c r="E60">
        <v>98953</v>
      </c>
      <c r="F60" t="s">
        <v>22</v>
      </c>
      <c r="G60" t="s">
        <v>22</v>
      </c>
      <c r="H60" t="s">
        <v>116</v>
      </c>
      <c r="I60" t="s">
        <v>117</v>
      </c>
      <c r="J60" t="s">
        <v>59</v>
      </c>
      <c r="K60" s="1">
        <v>43599</v>
      </c>
      <c r="L60" t="s">
        <v>60</v>
      </c>
      <c r="M60" t="str">
        <f>HYPERLINK("https://www.regulations.gov/docket?D=FDA-2019-H-2282")</f>
        <v>https://www.regulations.gov/docket?D=FDA-2019-H-2282</v>
      </c>
      <c r="N60" t="s">
        <v>59</v>
      </c>
    </row>
    <row r="61" spans="1:14" x14ac:dyDescent="0.25">
      <c r="A61" t="s">
        <v>558</v>
      </c>
      <c r="B61" t="s">
        <v>559</v>
      </c>
      <c r="C61" t="s">
        <v>492</v>
      </c>
      <c r="D61" t="s">
        <v>21</v>
      </c>
      <c r="E61">
        <v>98506</v>
      </c>
      <c r="F61" t="s">
        <v>22</v>
      </c>
      <c r="G61" t="s">
        <v>22</v>
      </c>
      <c r="H61" t="s">
        <v>116</v>
      </c>
      <c r="I61" t="s">
        <v>117</v>
      </c>
      <c r="J61" s="1">
        <v>43544</v>
      </c>
      <c r="K61" s="1">
        <v>43594</v>
      </c>
      <c r="L61" t="s">
        <v>118</v>
      </c>
      <c r="N61" t="s">
        <v>119</v>
      </c>
    </row>
    <row r="62" spans="1:14" x14ac:dyDescent="0.25">
      <c r="A62" t="s">
        <v>111</v>
      </c>
      <c r="B62" t="s">
        <v>3045</v>
      </c>
      <c r="C62" t="s">
        <v>41</v>
      </c>
      <c r="D62" t="s">
        <v>21</v>
      </c>
      <c r="E62">
        <v>98198</v>
      </c>
      <c r="F62" t="s">
        <v>22</v>
      </c>
      <c r="G62" t="s">
        <v>22</v>
      </c>
      <c r="H62" t="s">
        <v>116</v>
      </c>
      <c r="I62" t="s">
        <v>117</v>
      </c>
      <c r="J62" s="1">
        <v>43552</v>
      </c>
      <c r="K62" s="1">
        <v>43594</v>
      </c>
      <c r="L62" t="s">
        <v>118</v>
      </c>
      <c r="N62" t="s">
        <v>1849</v>
      </c>
    </row>
    <row r="63" spans="1:14" x14ac:dyDescent="0.25">
      <c r="A63" t="s">
        <v>1398</v>
      </c>
      <c r="B63" t="s">
        <v>1399</v>
      </c>
      <c r="C63" t="s">
        <v>20</v>
      </c>
      <c r="D63" t="s">
        <v>21</v>
      </c>
      <c r="E63">
        <v>98119</v>
      </c>
      <c r="F63" t="s">
        <v>22</v>
      </c>
      <c r="G63" t="s">
        <v>22</v>
      </c>
      <c r="H63" t="s">
        <v>116</v>
      </c>
      <c r="I63" t="s">
        <v>117</v>
      </c>
      <c r="J63" s="1">
        <v>43543</v>
      </c>
      <c r="K63" s="1">
        <v>43594</v>
      </c>
      <c r="L63" t="s">
        <v>118</v>
      </c>
      <c r="N63" t="s">
        <v>1992</v>
      </c>
    </row>
    <row r="64" spans="1:14" x14ac:dyDescent="0.25">
      <c r="A64" t="s">
        <v>3054</v>
      </c>
      <c r="B64" t="s">
        <v>3055</v>
      </c>
      <c r="C64" t="s">
        <v>20</v>
      </c>
      <c r="D64" t="s">
        <v>21</v>
      </c>
      <c r="E64">
        <v>98109</v>
      </c>
      <c r="F64" t="s">
        <v>22</v>
      </c>
      <c r="G64" t="s">
        <v>22</v>
      </c>
      <c r="H64" t="s">
        <v>116</v>
      </c>
      <c r="I64" t="s">
        <v>117</v>
      </c>
      <c r="J64" s="1">
        <v>43549</v>
      </c>
      <c r="K64" s="1">
        <v>43594</v>
      </c>
      <c r="L64" t="s">
        <v>118</v>
      </c>
      <c r="N64" t="s">
        <v>1849</v>
      </c>
    </row>
    <row r="65" spans="1:14" x14ac:dyDescent="0.25">
      <c r="A65" t="s">
        <v>3068</v>
      </c>
      <c r="B65" t="s">
        <v>3069</v>
      </c>
      <c r="C65" t="s">
        <v>261</v>
      </c>
      <c r="D65" t="s">
        <v>21</v>
      </c>
      <c r="E65">
        <v>99208</v>
      </c>
      <c r="F65" t="s">
        <v>22</v>
      </c>
      <c r="G65" t="s">
        <v>22</v>
      </c>
      <c r="H65" t="s">
        <v>116</v>
      </c>
      <c r="I65" t="s">
        <v>212</v>
      </c>
      <c r="J65" s="1">
        <v>43543</v>
      </c>
      <c r="K65" s="1">
        <v>43594</v>
      </c>
      <c r="L65" t="s">
        <v>118</v>
      </c>
      <c r="N65" t="s">
        <v>119</v>
      </c>
    </row>
    <row r="66" spans="1:14" x14ac:dyDescent="0.25">
      <c r="A66" t="s">
        <v>1939</v>
      </c>
      <c r="B66" t="s">
        <v>1940</v>
      </c>
      <c r="C66" t="s">
        <v>132</v>
      </c>
      <c r="D66" t="s">
        <v>21</v>
      </c>
      <c r="E66">
        <v>99301</v>
      </c>
      <c r="F66" t="s">
        <v>22</v>
      </c>
      <c r="G66" t="s">
        <v>22</v>
      </c>
      <c r="H66" t="s">
        <v>116</v>
      </c>
      <c r="I66" t="s">
        <v>117</v>
      </c>
      <c r="J66" t="s">
        <v>59</v>
      </c>
      <c r="K66" s="1">
        <v>43593</v>
      </c>
      <c r="L66" t="s">
        <v>60</v>
      </c>
      <c r="M66" t="str">
        <f>HYPERLINK("https://www.regulations.gov/docket?D=FDA-2019-H-2199")</f>
        <v>https://www.regulations.gov/docket?D=FDA-2019-H-2199</v>
      </c>
      <c r="N66" t="s">
        <v>59</v>
      </c>
    </row>
    <row r="67" spans="1:14" x14ac:dyDescent="0.25">
      <c r="A67" t="s">
        <v>805</v>
      </c>
      <c r="B67" t="s">
        <v>806</v>
      </c>
      <c r="C67" t="s">
        <v>454</v>
      </c>
      <c r="D67" t="s">
        <v>21</v>
      </c>
      <c r="E67">
        <v>98006</v>
      </c>
      <c r="F67" t="s">
        <v>22</v>
      </c>
      <c r="G67" t="s">
        <v>22</v>
      </c>
      <c r="H67" t="s">
        <v>116</v>
      </c>
      <c r="I67" t="s">
        <v>117</v>
      </c>
      <c r="J67" s="1">
        <v>43539</v>
      </c>
      <c r="K67" s="1">
        <v>43587</v>
      </c>
      <c r="L67" t="s">
        <v>118</v>
      </c>
      <c r="N67" t="s">
        <v>1849</v>
      </c>
    </row>
    <row r="68" spans="1:14" x14ac:dyDescent="0.25">
      <c r="A68" t="s">
        <v>3236</v>
      </c>
      <c r="B68" t="s">
        <v>3237</v>
      </c>
      <c r="C68" t="s">
        <v>286</v>
      </c>
      <c r="D68" t="s">
        <v>21</v>
      </c>
      <c r="E68">
        <v>98502</v>
      </c>
      <c r="F68" t="s">
        <v>22</v>
      </c>
      <c r="G68" t="s">
        <v>22</v>
      </c>
      <c r="H68" t="s">
        <v>116</v>
      </c>
      <c r="I68" t="s">
        <v>212</v>
      </c>
      <c r="J68" s="1">
        <v>43538</v>
      </c>
      <c r="K68" s="1">
        <v>43587</v>
      </c>
      <c r="L68" t="s">
        <v>118</v>
      </c>
      <c r="N68" t="s">
        <v>1992</v>
      </c>
    </row>
    <row r="69" spans="1:14" x14ac:dyDescent="0.25">
      <c r="A69" t="s">
        <v>3246</v>
      </c>
      <c r="B69" t="s">
        <v>3247</v>
      </c>
      <c r="C69" t="s">
        <v>41</v>
      </c>
      <c r="D69" t="s">
        <v>21</v>
      </c>
      <c r="E69">
        <v>98188</v>
      </c>
      <c r="F69" t="s">
        <v>22</v>
      </c>
      <c r="G69" t="s">
        <v>22</v>
      </c>
      <c r="H69" t="s">
        <v>116</v>
      </c>
      <c r="I69" t="s">
        <v>117</v>
      </c>
      <c r="J69" s="1">
        <v>43536</v>
      </c>
      <c r="K69" s="1">
        <v>43587</v>
      </c>
      <c r="L69" t="s">
        <v>118</v>
      </c>
      <c r="N69" t="s">
        <v>1849</v>
      </c>
    </row>
    <row r="70" spans="1:14" x14ac:dyDescent="0.25">
      <c r="A70" t="s">
        <v>3250</v>
      </c>
      <c r="B70" t="s">
        <v>3251</v>
      </c>
      <c r="C70" t="s">
        <v>34</v>
      </c>
      <c r="D70" t="s">
        <v>21</v>
      </c>
      <c r="E70">
        <v>98683</v>
      </c>
      <c r="F70" t="s">
        <v>22</v>
      </c>
      <c r="G70" t="s">
        <v>22</v>
      </c>
      <c r="H70" t="s">
        <v>116</v>
      </c>
      <c r="I70" t="s">
        <v>1823</v>
      </c>
      <c r="J70" s="1">
        <v>43542</v>
      </c>
      <c r="K70" s="1">
        <v>43587</v>
      </c>
      <c r="L70" t="s">
        <v>118</v>
      </c>
      <c r="N70" t="s">
        <v>1849</v>
      </c>
    </row>
    <row r="71" spans="1:14" x14ac:dyDescent="0.25">
      <c r="A71" t="s">
        <v>3252</v>
      </c>
      <c r="B71" t="s">
        <v>3253</v>
      </c>
      <c r="C71" t="s">
        <v>209</v>
      </c>
      <c r="D71" t="s">
        <v>21</v>
      </c>
      <c r="E71">
        <v>98032</v>
      </c>
      <c r="F71" t="s">
        <v>22</v>
      </c>
      <c r="G71" t="s">
        <v>22</v>
      </c>
      <c r="H71" t="s">
        <v>116</v>
      </c>
      <c r="I71" t="s">
        <v>117</v>
      </c>
      <c r="J71" s="1">
        <v>43536</v>
      </c>
      <c r="K71" s="1">
        <v>43587</v>
      </c>
      <c r="L71" t="s">
        <v>118</v>
      </c>
      <c r="N71" t="s">
        <v>1992</v>
      </c>
    </row>
    <row r="72" spans="1:14" x14ac:dyDescent="0.25">
      <c r="A72" t="s">
        <v>3353</v>
      </c>
      <c r="B72" t="s">
        <v>3354</v>
      </c>
      <c r="C72" t="s">
        <v>20</v>
      </c>
      <c r="D72" t="s">
        <v>21</v>
      </c>
      <c r="E72">
        <v>98122</v>
      </c>
      <c r="F72" t="s">
        <v>22</v>
      </c>
      <c r="G72" t="s">
        <v>22</v>
      </c>
      <c r="H72" t="s">
        <v>116</v>
      </c>
      <c r="I72" t="s">
        <v>117</v>
      </c>
      <c r="J72" t="s">
        <v>59</v>
      </c>
      <c r="K72" s="1">
        <v>43584</v>
      </c>
      <c r="L72" t="s">
        <v>60</v>
      </c>
      <c r="M72" t="str">
        <f>HYPERLINK("https://www.regulations.gov/docket?D=FDA-2019-H-2007")</f>
        <v>https://www.regulations.gov/docket?D=FDA-2019-H-2007</v>
      </c>
      <c r="N72" t="s">
        <v>59</v>
      </c>
    </row>
    <row r="73" spans="1:14" x14ac:dyDescent="0.25">
      <c r="A73" t="s">
        <v>3413</v>
      </c>
      <c r="B73" t="s">
        <v>3414</v>
      </c>
      <c r="C73" t="s">
        <v>20</v>
      </c>
      <c r="D73" t="s">
        <v>21</v>
      </c>
      <c r="E73">
        <v>98118</v>
      </c>
      <c r="F73" t="s">
        <v>22</v>
      </c>
      <c r="G73" t="s">
        <v>22</v>
      </c>
      <c r="H73" t="s">
        <v>116</v>
      </c>
      <c r="I73" t="s">
        <v>212</v>
      </c>
      <c r="J73" s="1">
        <v>43532</v>
      </c>
      <c r="K73" s="1">
        <v>43580</v>
      </c>
      <c r="L73" t="s">
        <v>118</v>
      </c>
      <c r="N73" t="s">
        <v>1992</v>
      </c>
    </row>
    <row r="74" spans="1:14" x14ac:dyDescent="0.25">
      <c r="A74" t="s">
        <v>3093</v>
      </c>
      <c r="B74" t="s">
        <v>3418</v>
      </c>
      <c r="C74" t="s">
        <v>377</v>
      </c>
      <c r="D74" t="s">
        <v>21</v>
      </c>
      <c r="E74">
        <v>98029</v>
      </c>
      <c r="F74" t="s">
        <v>22</v>
      </c>
      <c r="G74" t="s">
        <v>22</v>
      </c>
      <c r="H74" t="s">
        <v>116</v>
      </c>
      <c r="I74" t="s">
        <v>212</v>
      </c>
      <c r="J74" s="1">
        <v>43523</v>
      </c>
      <c r="K74" s="1">
        <v>43580</v>
      </c>
      <c r="L74" t="s">
        <v>118</v>
      </c>
      <c r="N74" t="s">
        <v>1849</v>
      </c>
    </row>
    <row r="75" spans="1:14" x14ac:dyDescent="0.25">
      <c r="A75" t="s">
        <v>417</v>
      </c>
      <c r="B75" t="s">
        <v>418</v>
      </c>
      <c r="C75" t="s">
        <v>34</v>
      </c>
      <c r="D75" t="s">
        <v>21</v>
      </c>
      <c r="E75">
        <v>98660</v>
      </c>
      <c r="F75" t="s">
        <v>22</v>
      </c>
      <c r="G75" t="s">
        <v>22</v>
      </c>
      <c r="H75" t="s">
        <v>116</v>
      </c>
      <c r="I75" t="s">
        <v>1823</v>
      </c>
      <c r="J75" s="1">
        <v>43528</v>
      </c>
      <c r="K75" s="1">
        <v>43580</v>
      </c>
      <c r="L75" t="s">
        <v>118</v>
      </c>
      <c r="N75" t="s">
        <v>1849</v>
      </c>
    </row>
    <row r="76" spans="1:14" x14ac:dyDescent="0.25">
      <c r="A76" t="s">
        <v>2033</v>
      </c>
      <c r="B76" t="s">
        <v>2034</v>
      </c>
      <c r="C76" t="s">
        <v>358</v>
      </c>
      <c r="D76" t="s">
        <v>21</v>
      </c>
      <c r="E76">
        <v>99350</v>
      </c>
      <c r="F76" t="s">
        <v>22</v>
      </c>
      <c r="G76" t="s">
        <v>22</v>
      </c>
      <c r="H76" t="s">
        <v>116</v>
      </c>
      <c r="I76" t="s">
        <v>117</v>
      </c>
      <c r="J76" s="1">
        <v>43524</v>
      </c>
      <c r="K76" s="1">
        <v>43580</v>
      </c>
      <c r="L76" t="s">
        <v>118</v>
      </c>
      <c r="N76" t="s">
        <v>1849</v>
      </c>
    </row>
    <row r="77" spans="1:14" x14ac:dyDescent="0.25">
      <c r="A77" t="s">
        <v>2816</v>
      </c>
      <c r="B77" t="s">
        <v>3428</v>
      </c>
      <c r="C77" t="s">
        <v>1555</v>
      </c>
      <c r="D77" t="s">
        <v>21</v>
      </c>
      <c r="E77">
        <v>98550</v>
      </c>
      <c r="F77" t="s">
        <v>22</v>
      </c>
      <c r="G77" t="s">
        <v>22</v>
      </c>
      <c r="H77" t="s">
        <v>116</v>
      </c>
      <c r="I77" t="s">
        <v>117</v>
      </c>
      <c r="J77" s="1">
        <v>43525</v>
      </c>
      <c r="K77" s="1">
        <v>43580</v>
      </c>
      <c r="L77" t="s">
        <v>118</v>
      </c>
      <c r="N77" t="s">
        <v>1849</v>
      </c>
    </row>
    <row r="78" spans="1:14" x14ac:dyDescent="0.25">
      <c r="A78" t="s">
        <v>1292</v>
      </c>
      <c r="B78" t="s">
        <v>1293</v>
      </c>
      <c r="C78" t="s">
        <v>632</v>
      </c>
      <c r="D78" t="s">
        <v>21</v>
      </c>
      <c r="E78">
        <v>98036</v>
      </c>
      <c r="F78" t="s">
        <v>22</v>
      </c>
      <c r="G78" t="s">
        <v>22</v>
      </c>
      <c r="H78" t="s">
        <v>116</v>
      </c>
      <c r="I78" t="s">
        <v>117</v>
      </c>
      <c r="J78" s="1">
        <v>43482</v>
      </c>
      <c r="K78" s="1">
        <v>43580</v>
      </c>
      <c r="L78" t="s">
        <v>118</v>
      </c>
      <c r="N78" t="s">
        <v>1849</v>
      </c>
    </row>
    <row r="79" spans="1:14" x14ac:dyDescent="0.25">
      <c r="A79" t="s">
        <v>3432</v>
      </c>
      <c r="B79" t="s">
        <v>3433</v>
      </c>
      <c r="C79" t="s">
        <v>1566</v>
      </c>
      <c r="D79" t="s">
        <v>21</v>
      </c>
      <c r="E79">
        <v>98520</v>
      </c>
      <c r="F79" t="s">
        <v>22</v>
      </c>
      <c r="G79" t="s">
        <v>22</v>
      </c>
      <c r="H79" t="s">
        <v>116</v>
      </c>
      <c r="I79" t="s">
        <v>117</v>
      </c>
      <c r="J79" s="1">
        <v>43525</v>
      </c>
      <c r="K79" s="1">
        <v>43580</v>
      </c>
      <c r="L79" t="s">
        <v>118</v>
      </c>
      <c r="N79" t="s">
        <v>1849</v>
      </c>
    </row>
    <row r="80" spans="1:14" x14ac:dyDescent="0.25">
      <c r="A80" t="s">
        <v>3445</v>
      </c>
      <c r="B80" t="s">
        <v>3446</v>
      </c>
      <c r="C80" t="s">
        <v>20</v>
      </c>
      <c r="D80" t="s">
        <v>21</v>
      </c>
      <c r="E80">
        <v>98118</v>
      </c>
      <c r="F80" t="s">
        <v>22</v>
      </c>
      <c r="G80" t="s">
        <v>22</v>
      </c>
      <c r="H80" t="s">
        <v>116</v>
      </c>
      <c r="I80" t="s">
        <v>117</v>
      </c>
      <c r="J80" s="1">
        <v>43532</v>
      </c>
      <c r="K80" s="1">
        <v>43580</v>
      </c>
      <c r="L80" t="s">
        <v>118</v>
      </c>
      <c r="N80" t="s">
        <v>1849</v>
      </c>
    </row>
    <row r="81" spans="1:14" x14ac:dyDescent="0.25">
      <c r="A81" t="s">
        <v>3579</v>
      </c>
      <c r="B81" t="s">
        <v>3580</v>
      </c>
      <c r="C81" t="s">
        <v>266</v>
      </c>
      <c r="D81" t="s">
        <v>21</v>
      </c>
      <c r="E81">
        <v>98001</v>
      </c>
      <c r="F81" t="s">
        <v>22</v>
      </c>
      <c r="G81" t="s">
        <v>22</v>
      </c>
      <c r="H81" t="s">
        <v>116</v>
      </c>
      <c r="I81" t="s">
        <v>117</v>
      </c>
      <c r="J81" s="1">
        <v>43522</v>
      </c>
      <c r="K81" s="1">
        <v>43573</v>
      </c>
      <c r="L81" t="s">
        <v>118</v>
      </c>
      <c r="N81" t="s">
        <v>1849</v>
      </c>
    </row>
    <row r="82" spans="1:14" x14ac:dyDescent="0.25">
      <c r="A82" t="s">
        <v>194</v>
      </c>
      <c r="B82" t="s">
        <v>3597</v>
      </c>
      <c r="C82" t="s">
        <v>3598</v>
      </c>
      <c r="D82" t="s">
        <v>21</v>
      </c>
      <c r="E82">
        <v>98349</v>
      </c>
      <c r="F82" t="s">
        <v>22</v>
      </c>
      <c r="G82" t="s">
        <v>22</v>
      </c>
      <c r="H82" t="s">
        <v>116</v>
      </c>
      <c r="I82" t="s">
        <v>117</v>
      </c>
      <c r="J82" s="1">
        <v>43521</v>
      </c>
      <c r="K82" s="1">
        <v>43573</v>
      </c>
      <c r="L82" t="s">
        <v>118</v>
      </c>
      <c r="N82" t="s">
        <v>1849</v>
      </c>
    </row>
    <row r="83" spans="1:14" x14ac:dyDescent="0.25">
      <c r="A83" t="s">
        <v>2064</v>
      </c>
      <c r="B83" t="s">
        <v>2860</v>
      </c>
      <c r="C83" t="s">
        <v>1101</v>
      </c>
      <c r="D83" t="s">
        <v>21</v>
      </c>
      <c r="E83">
        <v>98230</v>
      </c>
      <c r="F83" t="s">
        <v>22</v>
      </c>
      <c r="G83" t="s">
        <v>22</v>
      </c>
      <c r="H83" t="s">
        <v>116</v>
      </c>
      <c r="I83" t="s">
        <v>117</v>
      </c>
      <c r="J83" t="s">
        <v>59</v>
      </c>
      <c r="K83" s="1">
        <v>43572</v>
      </c>
      <c r="L83" t="s">
        <v>60</v>
      </c>
      <c r="M83" t="str">
        <f>HYPERLINK("https://www.regulations.gov/docket?D=FDA-2019-H-1810")</f>
        <v>https://www.regulations.gov/docket?D=FDA-2019-H-1810</v>
      </c>
      <c r="N83" t="s">
        <v>59</v>
      </c>
    </row>
    <row r="84" spans="1:14" x14ac:dyDescent="0.25">
      <c r="A84" t="s">
        <v>3688</v>
      </c>
      <c r="B84" t="s">
        <v>3689</v>
      </c>
      <c r="C84" t="s">
        <v>108</v>
      </c>
      <c r="D84" t="s">
        <v>21</v>
      </c>
      <c r="E84">
        <v>98201</v>
      </c>
      <c r="F84" t="s">
        <v>22</v>
      </c>
      <c r="G84" t="s">
        <v>22</v>
      </c>
      <c r="H84" t="s">
        <v>116</v>
      </c>
      <c r="I84" t="s">
        <v>117</v>
      </c>
      <c r="J84" t="s">
        <v>59</v>
      </c>
      <c r="K84" s="1">
        <v>43571</v>
      </c>
      <c r="L84" t="s">
        <v>60</v>
      </c>
      <c r="M84" t="str">
        <f>HYPERLINK("https://www.regulations.gov/docket?D=FDA-2019-H-1784")</f>
        <v>https://www.regulations.gov/docket?D=FDA-2019-H-1784</v>
      </c>
      <c r="N84" t="s">
        <v>59</v>
      </c>
    </row>
    <row r="85" spans="1:14" x14ac:dyDescent="0.25">
      <c r="A85" t="s">
        <v>884</v>
      </c>
      <c r="B85" t="s">
        <v>885</v>
      </c>
      <c r="C85" t="s">
        <v>886</v>
      </c>
      <c r="D85" t="s">
        <v>21</v>
      </c>
      <c r="E85">
        <v>98223</v>
      </c>
      <c r="F85" t="s">
        <v>22</v>
      </c>
      <c r="G85" t="s">
        <v>22</v>
      </c>
      <c r="H85" t="s">
        <v>116</v>
      </c>
      <c r="I85" t="s">
        <v>117</v>
      </c>
      <c r="J85" s="1">
        <v>43515</v>
      </c>
      <c r="K85" s="1">
        <v>43566</v>
      </c>
      <c r="L85" t="s">
        <v>118</v>
      </c>
      <c r="N85" t="s">
        <v>1849</v>
      </c>
    </row>
    <row r="86" spans="1:14" x14ac:dyDescent="0.25">
      <c r="A86" t="s">
        <v>356</v>
      </c>
      <c r="B86" t="s">
        <v>2537</v>
      </c>
      <c r="C86" t="s">
        <v>886</v>
      </c>
      <c r="D86" t="s">
        <v>21</v>
      </c>
      <c r="E86">
        <v>98223</v>
      </c>
      <c r="F86" t="s">
        <v>22</v>
      </c>
      <c r="G86" t="s">
        <v>22</v>
      </c>
      <c r="H86" t="s">
        <v>116</v>
      </c>
      <c r="I86" t="s">
        <v>117</v>
      </c>
      <c r="J86" s="1">
        <v>43515</v>
      </c>
      <c r="K86" s="1">
        <v>43566</v>
      </c>
      <c r="L86" t="s">
        <v>118</v>
      </c>
      <c r="N86" t="s">
        <v>1849</v>
      </c>
    </row>
    <row r="87" spans="1:14" x14ac:dyDescent="0.25">
      <c r="A87" t="s">
        <v>242</v>
      </c>
      <c r="B87" t="s">
        <v>1781</v>
      </c>
      <c r="C87" t="s">
        <v>470</v>
      </c>
      <c r="D87" t="s">
        <v>21</v>
      </c>
      <c r="E87">
        <v>98148</v>
      </c>
      <c r="F87" t="s">
        <v>22</v>
      </c>
      <c r="G87" t="s">
        <v>22</v>
      </c>
      <c r="H87" t="s">
        <v>116</v>
      </c>
      <c r="I87" t="s">
        <v>117</v>
      </c>
      <c r="J87" s="1">
        <v>43511</v>
      </c>
      <c r="K87" s="1">
        <v>43566</v>
      </c>
      <c r="L87" t="s">
        <v>118</v>
      </c>
      <c r="N87" t="s">
        <v>1992</v>
      </c>
    </row>
    <row r="88" spans="1:14" x14ac:dyDescent="0.25">
      <c r="A88" t="s">
        <v>168</v>
      </c>
      <c r="B88" t="s">
        <v>3783</v>
      </c>
      <c r="C88" t="s">
        <v>142</v>
      </c>
      <c r="D88" t="s">
        <v>21</v>
      </c>
      <c r="E88">
        <v>98908</v>
      </c>
      <c r="F88" t="s">
        <v>22</v>
      </c>
      <c r="G88" t="s">
        <v>22</v>
      </c>
      <c r="H88" t="s">
        <v>116</v>
      </c>
      <c r="I88" t="s">
        <v>117</v>
      </c>
      <c r="J88" s="1">
        <v>43513</v>
      </c>
      <c r="K88" s="1">
        <v>43566</v>
      </c>
      <c r="L88" t="s">
        <v>118</v>
      </c>
      <c r="N88" t="s">
        <v>1992</v>
      </c>
    </row>
    <row r="89" spans="1:14" x14ac:dyDescent="0.25">
      <c r="A89" t="s">
        <v>2458</v>
      </c>
      <c r="B89" t="s">
        <v>2459</v>
      </c>
      <c r="C89" t="s">
        <v>20</v>
      </c>
      <c r="D89" t="s">
        <v>21</v>
      </c>
      <c r="E89">
        <v>98118</v>
      </c>
      <c r="F89" t="s">
        <v>22</v>
      </c>
      <c r="G89" t="s">
        <v>22</v>
      </c>
      <c r="H89" t="s">
        <v>116</v>
      </c>
      <c r="I89" t="s">
        <v>117</v>
      </c>
      <c r="J89" s="1">
        <v>43511</v>
      </c>
      <c r="K89" s="1">
        <v>43566</v>
      </c>
      <c r="L89" t="s">
        <v>118</v>
      </c>
      <c r="N89" t="s">
        <v>1849</v>
      </c>
    </row>
    <row r="90" spans="1:14" x14ac:dyDescent="0.25">
      <c r="A90" t="s">
        <v>1367</v>
      </c>
      <c r="B90" t="s">
        <v>1368</v>
      </c>
      <c r="C90" t="s">
        <v>108</v>
      </c>
      <c r="D90" t="s">
        <v>21</v>
      </c>
      <c r="E90">
        <v>98204</v>
      </c>
      <c r="F90" t="s">
        <v>22</v>
      </c>
      <c r="G90" t="s">
        <v>22</v>
      </c>
      <c r="H90" t="s">
        <v>116</v>
      </c>
      <c r="I90" t="s">
        <v>3817</v>
      </c>
      <c r="J90" t="s">
        <v>59</v>
      </c>
      <c r="K90" s="1">
        <v>43565</v>
      </c>
      <c r="L90" t="s">
        <v>60</v>
      </c>
      <c r="M90" t="str">
        <f>HYPERLINK("https://www.regulations.gov/docket?D=FDA-2019-H-1696")</f>
        <v>https://www.regulations.gov/docket?D=FDA-2019-H-1696</v>
      </c>
      <c r="N90" t="s">
        <v>59</v>
      </c>
    </row>
    <row r="91" spans="1:14" x14ac:dyDescent="0.25">
      <c r="A91" t="s">
        <v>1564</v>
      </c>
      <c r="B91" t="s">
        <v>1565</v>
      </c>
      <c r="C91" t="s">
        <v>1566</v>
      </c>
      <c r="D91" t="s">
        <v>21</v>
      </c>
      <c r="E91">
        <v>98520</v>
      </c>
      <c r="F91" t="s">
        <v>22</v>
      </c>
      <c r="G91" t="s">
        <v>22</v>
      </c>
      <c r="H91" t="s">
        <v>116</v>
      </c>
      <c r="I91" t="s">
        <v>117</v>
      </c>
      <c r="J91" t="s">
        <v>59</v>
      </c>
      <c r="K91" s="1">
        <v>43560</v>
      </c>
      <c r="L91" t="s">
        <v>60</v>
      </c>
      <c r="M91" t="str">
        <f>HYPERLINK("https://www.regulations.gov/docket?D=FDA-2019-H-1610")</f>
        <v>https://www.regulations.gov/docket?D=FDA-2019-H-1610</v>
      </c>
      <c r="N91" t="s">
        <v>59</v>
      </c>
    </row>
    <row r="92" spans="1:14" x14ac:dyDescent="0.25">
      <c r="A92" t="s">
        <v>2087</v>
      </c>
      <c r="B92" t="s">
        <v>3957</v>
      </c>
      <c r="C92" t="s">
        <v>2089</v>
      </c>
      <c r="D92" t="s">
        <v>21</v>
      </c>
      <c r="E92">
        <v>98338</v>
      </c>
      <c r="F92" t="s">
        <v>22</v>
      </c>
      <c r="G92" t="s">
        <v>22</v>
      </c>
      <c r="H92" t="s">
        <v>116</v>
      </c>
      <c r="I92" t="s">
        <v>117</v>
      </c>
      <c r="J92" s="1">
        <v>43495</v>
      </c>
      <c r="K92" s="1">
        <v>43559</v>
      </c>
      <c r="L92" t="s">
        <v>118</v>
      </c>
      <c r="N92" t="s">
        <v>1992</v>
      </c>
    </row>
    <row r="93" spans="1:14" x14ac:dyDescent="0.25">
      <c r="A93" t="s">
        <v>242</v>
      </c>
      <c r="B93" t="s">
        <v>2998</v>
      </c>
      <c r="C93" t="s">
        <v>20</v>
      </c>
      <c r="D93" t="s">
        <v>21</v>
      </c>
      <c r="E93">
        <v>98155</v>
      </c>
      <c r="F93" t="s">
        <v>22</v>
      </c>
      <c r="G93" t="s">
        <v>22</v>
      </c>
      <c r="H93" t="s">
        <v>116</v>
      </c>
      <c r="I93" t="s">
        <v>117</v>
      </c>
      <c r="J93" t="s">
        <v>59</v>
      </c>
      <c r="K93" s="1">
        <v>43559</v>
      </c>
      <c r="L93" t="s">
        <v>60</v>
      </c>
      <c r="M93" t="str">
        <f>HYPERLINK("https://www.regulations.gov/docket?D=FDA-2019-H-1581")</f>
        <v>https://www.regulations.gov/docket?D=FDA-2019-H-1581</v>
      </c>
      <c r="N93" t="s">
        <v>59</v>
      </c>
    </row>
    <row r="94" spans="1:14" x14ac:dyDescent="0.25">
      <c r="A94" t="s">
        <v>356</v>
      </c>
      <c r="B94" t="s">
        <v>1414</v>
      </c>
      <c r="C94" t="s">
        <v>454</v>
      </c>
      <c r="D94" t="s">
        <v>21</v>
      </c>
      <c r="E94">
        <v>98006</v>
      </c>
      <c r="F94" t="s">
        <v>22</v>
      </c>
      <c r="G94" t="s">
        <v>22</v>
      </c>
      <c r="H94" t="s">
        <v>116</v>
      </c>
      <c r="I94" t="s">
        <v>117</v>
      </c>
      <c r="J94" s="1">
        <v>43504</v>
      </c>
      <c r="K94" s="1">
        <v>43559</v>
      </c>
      <c r="L94" t="s">
        <v>118</v>
      </c>
      <c r="N94" t="s">
        <v>1849</v>
      </c>
    </row>
    <row r="95" spans="1:14" x14ac:dyDescent="0.25">
      <c r="A95" t="s">
        <v>242</v>
      </c>
      <c r="B95" t="s">
        <v>3960</v>
      </c>
      <c r="C95" t="s">
        <v>20</v>
      </c>
      <c r="D95" t="s">
        <v>21</v>
      </c>
      <c r="E95">
        <v>98117</v>
      </c>
      <c r="F95" t="s">
        <v>22</v>
      </c>
      <c r="G95" t="s">
        <v>22</v>
      </c>
      <c r="H95" t="s">
        <v>116</v>
      </c>
      <c r="I95" t="s">
        <v>117</v>
      </c>
      <c r="J95" s="1">
        <v>43494</v>
      </c>
      <c r="K95" s="1">
        <v>43559</v>
      </c>
      <c r="L95" t="s">
        <v>118</v>
      </c>
      <c r="N95" t="s">
        <v>1849</v>
      </c>
    </row>
    <row r="96" spans="1:14" x14ac:dyDescent="0.25">
      <c r="A96" t="s">
        <v>1415</v>
      </c>
      <c r="B96" t="s">
        <v>1416</v>
      </c>
      <c r="C96" t="s">
        <v>590</v>
      </c>
      <c r="D96" t="s">
        <v>21</v>
      </c>
      <c r="E96">
        <v>98065</v>
      </c>
      <c r="F96" t="s">
        <v>22</v>
      </c>
      <c r="G96" t="s">
        <v>22</v>
      </c>
      <c r="H96" t="s">
        <v>116</v>
      </c>
      <c r="I96" t="s">
        <v>212</v>
      </c>
      <c r="J96" t="s">
        <v>59</v>
      </c>
      <c r="K96" s="1">
        <v>43559</v>
      </c>
      <c r="L96" t="s">
        <v>60</v>
      </c>
      <c r="M96" t="str">
        <f>HYPERLINK("https://www.regulations.gov/docket?D=FDA-2019-H-1589")</f>
        <v>https://www.regulations.gov/docket?D=FDA-2019-H-1589</v>
      </c>
      <c r="N96" t="s">
        <v>59</v>
      </c>
    </row>
    <row r="97" spans="1:14" x14ac:dyDescent="0.25">
      <c r="A97" t="s">
        <v>1362</v>
      </c>
      <c r="B97" t="s">
        <v>1363</v>
      </c>
      <c r="C97" t="s">
        <v>1364</v>
      </c>
      <c r="D97" t="s">
        <v>21</v>
      </c>
      <c r="E97">
        <v>98555</v>
      </c>
      <c r="F97" t="s">
        <v>22</v>
      </c>
      <c r="G97" t="s">
        <v>22</v>
      </c>
      <c r="H97" t="s">
        <v>116</v>
      </c>
      <c r="I97" t="s">
        <v>117</v>
      </c>
      <c r="J97" s="1">
        <v>43493</v>
      </c>
      <c r="K97" s="1">
        <v>43559</v>
      </c>
      <c r="L97" t="s">
        <v>118</v>
      </c>
      <c r="N97" t="s">
        <v>1849</v>
      </c>
    </row>
    <row r="98" spans="1:14" x14ac:dyDescent="0.25">
      <c r="A98" t="s">
        <v>4120</v>
      </c>
      <c r="B98" t="s">
        <v>4121</v>
      </c>
      <c r="C98" t="s">
        <v>4122</v>
      </c>
      <c r="D98" t="s">
        <v>21</v>
      </c>
      <c r="E98">
        <v>98236</v>
      </c>
      <c r="F98" t="s">
        <v>22</v>
      </c>
      <c r="G98" t="s">
        <v>22</v>
      </c>
      <c r="H98" t="s">
        <v>116</v>
      </c>
      <c r="I98" t="s">
        <v>117</v>
      </c>
      <c r="J98" s="1">
        <v>43479</v>
      </c>
      <c r="K98" s="1">
        <v>43552</v>
      </c>
      <c r="L98" t="s">
        <v>118</v>
      </c>
      <c r="N98" t="s">
        <v>1849</v>
      </c>
    </row>
    <row r="99" spans="1:14" x14ac:dyDescent="0.25">
      <c r="A99" t="s">
        <v>242</v>
      </c>
      <c r="B99" t="s">
        <v>243</v>
      </c>
      <c r="C99" t="s">
        <v>236</v>
      </c>
      <c r="D99" t="s">
        <v>21</v>
      </c>
      <c r="E99">
        <v>98405</v>
      </c>
      <c r="F99" t="s">
        <v>22</v>
      </c>
      <c r="G99" t="s">
        <v>22</v>
      </c>
      <c r="H99" t="s">
        <v>116</v>
      </c>
      <c r="I99" t="s">
        <v>117</v>
      </c>
      <c r="J99" t="s">
        <v>59</v>
      </c>
      <c r="K99" s="1">
        <v>43546</v>
      </c>
      <c r="L99" t="s">
        <v>60</v>
      </c>
      <c r="M99" t="str">
        <f>HYPERLINK("https://www.regulations.gov/docket?D=FDA-2019-H-1347")</f>
        <v>https://www.regulations.gov/docket?D=FDA-2019-H-1347</v>
      </c>
      <c r="N99" t="s">
        <v>59</v>
      </c>
    </row>
    <row r="100" spans="1:14" x14ac:dyDescent="0.25">
      <c r="A100" t="s">
        <v>1973</v>
      </c>
      <c r="B100" t="s">
        <v>1974</v>
      </c>
      <c r="C100" t="s">
        <v>261</v>
      </c>
      <c r="D100" t="s">
        <v>21</v>
      </c>
      <c r="E100">
        <v>99202</v>
      </c>
      <c r="F100" t="s">
        <v>22</v>
      </c>
      <c r="G100" t="s">
        <v>22</v>
      </c>
      <c r="H100" t="s">
        <v>116</v>
      </c>
      <c r="I100" t="s">
        <v>117</v>
      </c>
      <c r="J100" s="1">
        <v>43464</v>
      </c>
      <c r="K100" s="1">
        <v>43545</v>
      </c>
      <c r="L100" t="s">
        <v>118</v>
      </c>
      <c r="N100" t="s">
        <v>1849</v>
      </c>
    </row>
    <row r="101" spans="1:14" x14ac:dyDescent="0.25">
      <c r="A101" t="s">
        <v>450</v>
      </c>
      <c r="B101" t="s">
        <v>4230</v>
      </c>
      <c r="C101" t="s">
        <v>20</v>
      </c>
      <c r="D101" t="s">
        <v>21</v>
      </c>
      <c r="E101">
        <v>98144</v>
      </c>
      <c r="F101" t="s">
        <v>22</v>
      </c>
      <c r="G101" t="s">
        <v>22</v>
      </c>
      <c r="H101" t="s">
        <v>116</v>
      </c>
      <c r="I101" t="s">
        <v>117</v>
      </c>
      <c r="J101" s="1">
        <v>43467</v>
      </c>
      <c r="K101" s="1">
        <v>43545</v>
      </c>
      <c r="L101" t="s">
        <v>118</v>
      </c>
      <c r="N101" t="s">
        <v>1849</v>
      </c>
    </row>
    <row r="102" spans="1:14" x14ac:dyDescent="0.25">
      <c r="A102">
        <v>76</v>
      </c>
      <c r="B102" t="s">
        <v>449</v>
      </c>
      <c r="C102" t="s">
        <v>261</v>
      </c>
      <c r="D102" t="s">
        <v>21</v>
      </c>
      <c r="E102">
        <v>99207</v>
      </c>
      <c r="F102" t="s">
        <v>22</v>
      </c>
      <c r="G102" t="s">
        <v>22</v>
      </c>
      <c r="H102" t="s">
        <v>116</v>
      </c>
      <c r="I102" t="s">
        <v>117</v>
      </c>
      <c r="J102" s="1">
        <v>43445</v>
      </c>
      <c r="K102" s="1">
        <v>43545</v>
      </c>
      <c r="L102" t="s">
        <v>118</v>
      </c>
      <c r="N102" t="s">
        <v>1849</v>
      </c>
    </row>
    <row r="103" spans="1:14" x14ac:dyDescent="0.25">
      <c r="A103" t="s">
        <v>2225</v>
      </c>
      <c r="B103" t="s">
        <v>2226</v>
      </c>
      <c r="C103" t="s">
        <v>2227</v>
      </c>
      <c r="D103" t="s">
        <v>21</v>
      </c>
      <c r="E103">
        <v>98359</v>
      </c>
      <c r="F103" t="s">
        <v>22</v>
      </c>
      <c r="G103" t="s">
        <v>22</v>
      </c>
      <c r="H103" t="s">
        <v>116</v>
      </c>
      <c r="I103" t="s">
        <v>117</v>
      </c>
      <c r="J103" s="1">
        <v>43469</v>
      </c>
      <c r="K103" s="1">
        <v>43545</v>
      </c>
      <c r="L103" t="s">
        <v>118</v>
      </c>
      <c r="N103" t="s">
        <v>1992</v>
      </c>
    </row>
    <row r="104" spans="1:14" x14ac:dyDescent="0.25">
      <c r="A104" t="s">
        <v>2544</v>
      </c>
      <c r="B104" t="s">
        <v>2545</v>
      </c>
      <c r="C104" t="s">
        <v>92</v>
      </c>
      <c r="D104" t="s">
        <v>21</v>
      </c>
      <c r="E104">
        <v>98273</v>
      </c>
      <c r="F104" t="s">
        <v>22</v>
      </c>
      <c r="G104" t="s">
        <v>22</v>
      </c>
      <c r="H104" t="s">
        <v>116</v>
      </c>
      <c r="I104" t="s">
        <v>117</v>
      </c>
      <c r="J104" t="s">
        <v>59</v>
      </c>
      <c r="K104" s="1">
        <v>43539</v>
      </c>
      <c r="L104" t="s">
        <v>60</v>
      </c>
      <c r="M104" t="str">
        <f>HYPERLINK("https://www.regulations.gov/docket?D=FDA-2019-H-1225")</f>
        <v>https://www.regulations.gov/docket?D=FDA-2019-H-1225</v>
      </c>
      <c r="N104" t="s">
        <v>59</v>
      </c>
    </row>
    <row r="105" spans="1:14" x14ac:dyDescent="0.25">
      <c r="A105" t="s">
        <v>181</v>
      </c>
      <c r="B105" t="s">
        <v>182</v>
      </c>
      <c r="C105" t="s">
        <v>183</v>
      </c>
      <c r="D105" t="s">
        <v>21</v>
      </c>
      <c r="E105">
        <v>98851</v>
      </c>
      <c r="F105" t="s">
        <v>22</v>
      </c>
      <c r="G105" t="s">
        <v>22</v>
      </c>
      <c r="H105" t="s">
        <v>116</v>
      </c>
      <c r="I105" t="s">
        <v>117</v>
      </c>
      <c r="J105" s="1">
        <v>43464</v>
      </c>
      <c r="K105" s="1">
        <v>43538</v>
      </c>
      <c r="L105" t="s">
        <v>118</v>
      </c>
      <c r="N105" t="s">
        <v>1849</v>
      </c>
    </row>
    <row r="106" spans="1:14" x14ac:dyDescent="0.25">
      <c r="A106" t="s">
        <v>1242</v>
      </c>
      <c r="B106" t="s">
        <v>1243</v>
      </c>
      <c r="C106" t="s">
        <v>20</v>
      </c>
      <c r="D106" t="s">
        <v>21</v>
      </c>
      <c r="E106">
        <v>98134</v>
      </c>
      <c r="F106" t="s">
        <v>22</v>
      </c>
      <c r="G106" t="s">
        <v>22</v>
      </c>
      <c r="H106" t="s">
        <v>116</v>
      </c>
      <c r="I106" t="s">
        <v>117</v>
      </c>
      <c r="J106" t="s">
        <v>59</v>
      </c>
      <c r="K106" s="1">
        <v>43525</v>
      </c>
      <c r="L106" t="s">
        <v>60</v>
      </c>
      <c r="M106" t="str">
        <f>HYPERLINK("https://www.regulations.gov/docket?D=FDA-2019-H-0970")</f>
        <v>https://www.regulations.gov/docket?D=FDA-2019-H-0970</v>
      </c>
      <c r="N106" t="s">
        <v>59</v>
      </c>
    </row>
    <row r="107" spans="1:14" x14ac:dyDescent="0.25">
      <c r="A107" t="s">
        <v>1224</v>
      </c>
      <c r="B107" t="s">
        <v>1225</v>
      </c>
      <c r="C107" t="s">
        <v>261</v>
      </c>
      <c r="D107" t="s">
        <v>21</v>
      </c>
      <c r="E107">
        <v>99202</v>
      </c>
      <c r="F107" t="s">
        <v>22</v>
      </c>
      <c r="G107" t="s">
        <v>22</v>
      </c>
      <c r="H107" t="s">
        <v>116</v>
      </c>
      <c r="I107" t="s">
        <v>117</v>
      </c>
      <c r="J107" s="1">
        <v>43444</v>
      </c>
      <c r="K107" s="1">
        <v>43524</v>
      </c>
      <c r="L107" t="s">
        <v>118</v>
      </c>
      <c r="N107" t="s">
        <v>1992</v>
      </c>
    </row>
    <row r="108" spans="1:14" x14ac:dyDescent="0.25">
      <c r="A108" t="s">
        <v>356</v>
      </c>
      <c r="B108" t="s">
        <v>2365</v>
      </c>
      <c r="C108" t="s">
        <v>261</v>
      </c>
      <c r="D108" t="s">
        <v>21</v>
      </c>
      <c r="E108">
        <v>99201</v>
      </c>
      <c r="F108" t="s">
        <v>22</v>
      </c>
      <c r="G108" t="s">
        <v>22</v>
      </c>
      <c r="H108" t="s">
        <v>116</v>
      </c>
      <c r="I108" t="s">
        <v>117</v>
      </c>
      <c r="J108" s="1">
        <v>43444</v>
      </c>
      <c r="K108" s="1">
        <v>43524</v>
      </c>
      <c r="L108" t="s">
        <v>118</v>
      </c>
      <c r="N108" t="s">
        <v>1849</v>
      </c>
    </row>
    <row r="109" spans="1:14" x14ac:dyDescent="0.25">
      <c r="A109" t="s">
        <v>4956</v>
      </c>
      <c r="B109" t="s">
        <v>2731</v>
      </c>
      <c r="C109" t="s">
        <v>218</v>
      </c>
      <c r="D109" t="s">
        <v>21</v>
      </c>
      <c r="E109">
        <v>98391</v>
      </c>
      <c r="F109" t="s">
        <v>22</v>
      </c>
      <c r="G109" t="s">
        <v>22</v>
      </c>
      <c r="H109" t="s">
        <v>116</v>
      </c>
      <c r="I109" t="s">
        <v>117</v>
      </c>
      <c r="J109" s="1">
        <v>43440</v>
      </c>
      <c r="K109" s="1">
        <v>43517</v>
      </c>
      <c r="L109" t="s">
        <v>118</v>
      </c>
      <c r="N109" t="s">
        <v>1849</v>
      </c>
    </row>
    <row r="110" spans="1:14" x14ac:dyDescent="0.25">
      <c r="A110" t="s">
        <v>2771</v>
      </c>
      <c r="B110" t="s">
        <v>2772</v>
      </c>
      <c r="C110" t="s">
        <v>41</v>
      </c>
      <c r="D110" t="s">
        <v>21</v>
      </c>
      <c r="E110">
        <v>98188</v>
      </c>
      <c r="F110" t="s">
        <v>22</v>
      </c>
      <c r="G110" t="s">
        <v>22</v>
      </c>
      <c r="H110" t="s">
        <v>116</v>
      </c>
      <c r="I110" t="s">
        <v>117</v>
      </c>
      <c r="J110" t="s">
        <v>59</v>
      </c>
      <c r="K110" s="1">
        <v>43517</v>
      </c>
      <c r="L110" t="s">
        <v>60</v>
      </c>
      <c r="M110" t="str">
        <f>HYPERLINK("https://www.regulations.gov/docket?D=FDA-2019-H-0783")</f>
        <v>https://www.regulations.gov/docket?D=FDA-2019-H-0783</v>
      </c>
      <c r="N110" t="s">
        <v>59</v>
      </c>
    </row>
    <row r="111" spans="1:14" x14ac:dyDescent="0.25">
      <c r="A111" t="s">
        <v>2652</v>
      </c>
      <c r="B111" t="s">
        <v>2653</v>
      </c>
      <c r="C111" t="s">
        <v>151</v>
      </c>
      <c r="D111" t="s">
        <v>21</v>
      </c>
      <c r="E111">
        <v>98439</v>
      </c>
      <c r="F111" t="s">
        <v>22</v>
      </c>
      <c r="G111" t="s">
        <v>22</v>
      </c>
      <c r="H111" t="s">
        <v>116</v>
      </c>
      <c r="I111" t="s">
        <v>117</v>
      </c>
      <c r="J111" s="1">
        <v>43440</v>
      </c>
      <c r="K111" s="1">
        <v>43517</v>
      </c>
      <c r="L111" t="s">
        <v>118</v>
      </c>
      <c r="N111" t="s">
        <v>1992</v>
      </c>
    </row>
    <row r="112" spans="1:14" x14ac:dyDescent="0.25">
      <c r="A112" t="s">
        <v>5150</v>
      </c>
      <c r="B112" t="s">
        <v>5151</v>
      </c>
      <c r="C112" t="s">
        <v>209</v>
      </c>
      <c r="D112" t="s">
        <v>21</v>
      </c>
      <c r="E112">
        <v>98032</v>
      </c>
      <c r="F112" t="s">
        <v>22</v>
      </c>
      <c r="G112" t="s">
        <v>22</v>
      </c>
      <c r="H112" t="s">
        <v>116</v>
      </c>
      <c r="I112" t="s">
        <v>117</v>
      </c>
      <c r="J112" s="1">
        <v>43402</v>
      </c>
      <c r="K112" s="1">
        <v>43510</v>
      </c>
      <c r="L112" t="s">
        <v>118</v>
      </c>
      <c r="N112" t="s">
        <v>1992</v>
      </c>
    </row>
    <row r="113" spans="1:14" x14ac:dyDescent="0.25">
      <c r="A113" t="s">
        <v>2382</v>
      </c>
      <c r="B113" t="s">
        <v>2383</v>
      </c>
      <c r="C113" t="s">
        <v>2384</v>
      </c>
      <c r="D113" t="s">
        <v>21</v>
      </c>
      <c r="E113">
        <v>98649</v>
      </c>
      <c r="F113" t="s">
        <v>22</v>
      </c>
      <c r="G113" t="s">
        <v>22</v>
      </c>
      <c r="H113" t="s">
        <v>116</v>
      </c>
      <c r="I113" t="s">
        <v>117</v>
      </c>
      <c r="J113" s="1">
        <v>43436</v>
      </c>
      <c r="K113" s="1">
        <v>43510</v>
      </c>
      <c r="L113" t="s">
        <v>118</v>
      </c>
      <c r="N113" t="s">
        <v>1849</v>
      </c>
    </row>
    <row r="114" spans="1:14" x14ac:dyDescent="0.25">
      <c r="A114" t="s">
        <v>5194</v>
      </c>
      <c r="B114" t="s">
        <v>5195</v>
      </c>
      <c r="C114" t="s">
        <v>1018</v>
      </c>
      <c r="D114" t="s">
        <v>21</v>
      </c>
      <c r="E114">
        <v>98531</v>
      </c>
      <c r="F114" t="s">
        <v>22</v>
      </c>
      <c r="G114" t="s">
        <v>22</v>
      </c>
      <c r="H114" t="s">
        <v>116</v>
      </c>
      <c r="I114" t="s">
        <v>117</v>
      </c>
      <c r="J114" s="1">
        <v>43431</v>
      </c>
      <c r="K114" s="1">
        <v>43503</v>
      </c>
      <c r="L114" t="s">
        <v>118</v>
      </c>
      <c r="N114" t="s">
        <v>1849</v>
      </c>
    </row>
    <row r="115" spans="1:14" x14ac:dyDescent="0.25">
      <c r="A115" t="s">
        <v>316</v>
      </c>
      <c r="B115" t="s">
        <v>5199</v>
      </c>
      <c r="C115" t="s">
        <v>318</v>
      </c>
      <c r="D115" t="s">
        <v>21</v>
      </c>
      <c r="E115">
        <v>98625</v>
      </c>
      <c r="F115" t="s">
        <v>22</v>
      </c>
      <c r="G115" t="s">
        <v>22</v>
      </c>
      <c r="H115" t="s">
        <v>116</v>
      </c>
      <c r="I115" t="s">
        <v>117</v>
      </c>
      <c r="J115" s="1">
        <v>43424</v>
      </c>
      <c r="K115" s="1">
        <v>43503</v>
      </c>
      <c r="L115" t="s">
        <v>118</v>
      </c>
      <c r="N115" t="s">
        <v>1849</v>
      </c>
    </row>
    <row r="116" spans="1:14" x14ac:dyDescent="0.25">
      <c r="A116" t="s">
        <v>316</v>
      </c>
      <c r="B116" t="s">
        <v>3879</v>
      </c>
      <c r="C116" t="s">
        <v>3880</v>
      </c>
      <c r="D116" t="s">
        <v>21</v>
      </c>
      <c r="E116">
        <v>98922</v>
      </c>
      <c r="F116" t="s">
        <v>22</v>
      </c>
      <c r="G116" t="s">
        <v>22</v>
      </c>
      <c r="H116" t="s">
        <v>116</v>
      </c>
      <c r="I116" t="s">
        <v>117</v>
      </c>
      <c r="J116" s="1">
        <v>43429</v>
      </c>
      <c r="K116" s="1">
        <v>43503</v>
      </c>
      <c r="L116" t="s">
        <v>118</v>
      </c>
      <c r="N116" t="s">
        <v>1849</v>
      </c>
    </row>
    <row r="117" spans="1:14" x14ac:dyDescent="0.25">
      <c r="A117" t="s">
        <v>2052</v>
      </c>
      <c r="B117" t="s">
        <v>2053</v>
      </c>
      <c r="C117" t="s">
        <v>286</v>
      </c>
      <c r="D117" t="s">
        <v>21</v>
      </c>
      <c r="E117">
        <v>98506</v>
      </c>
      <c r="F117" t="s">
        <v>22</v>
      </c>
      <c r="G117" t="s">
        <v>22</v>
      </c>
      <c r="H117" t="s">
        <v>116</v>
      </c>
      <c r="I117" t="s">
        <v>117</v>
      </c>
      <c r="J117" t="s">
        <v>59</v>
      </c>
      <c r="K117" s="1">
        <v>43502</v>
      </c>
      <c r="L117" t="s">
        <v>60</v>
      </c>
      <c r="M117" t="str">
        <f>HYPERLINK("https://www.regulations.gov/docket?D=FDA-2019-H-0553")</f>
        <v>https://www.regulations.gov/docket?D=FDA-2019-H-0553</v>
      </c>
      <c r="N117" t="s">
        <v>59</v>
      </c>
    </row>
    <row r="118" spans="1:14" x14ac:dyDescent="0.25">
      <c r="A118" t="s">
        <v>140</v>
      </c>
      <c r="B118" t="s">
        <v>141</v>
      </c>
      <c r="C118" t="s">
        <v>142</v>
      </c>
      <c r="D118" t="s">
        <v>21</v>
      </c>
      <c r="E118">
        <v>98902</v>
      </c>
      <c r="F118" t="s">
        <v>22</v>
      </c>
      <c r="G118" t="s">
        <v>22</v>
      </c>
      <c r="H118" t="s">
        <v>116</v>
      </c>
      <c r="I118" t="s">
        <v>117</v>
      </c>
      <c r="J118" s="1">
        <v>43420</v>
      </c>
      <c r="K118" s="1">
        <v>43496</v>
      </c>
      <c r="L118" t="s">
        <v>118</v>
      </c>
      <c r="N118" t="s">
        <v>1849</v>
      </c>
    </row>
    <row r="119" spans="1:14" x14ac:dyDescent="0.25">
      <c r="A119" t="s">
        <v>2359</v>
      </c>
      <c r="B119" t="s">
        <v>2360</v>
      </c>
      <c r="C119" t="s">
        <v>2361</v>
      </c>
      <c r="D119" t="s">
        <v>21</v>
      </c>
      <c r="E119">
        <v>98582</v>
      </c>
      <c r="F119" t="s">
        <v>22</v>
      </c>
      <c r="G119" t="s">
        <v>22</v>
      </c>
      <c r="H119" t="s">
        <v>116</v>
      </c>
      <c r="I119" t="s">
        <v>117</v>
      </c>
      <c r="J119" t="s">
        <v>59</v>
      </c>
      <c r="K119" s="1">
        <v>43493</v>
      </c>
      <c r="L119" t="s">
        <v>60</v>
      </c>
      <c r="M119" t="str">
        <f>HYPERLINK("https://www.regulations.gov/docket?D=FDA-2019-H-0389")</f>
        <v>https://www.regulations.gov/docket?D=FDA-2019-H-0389</v>
      </c>
      <c r="N119" t="s">
        <v>59</v>
      </c>
    </row>
    <row r="120" spans="1:14" x14ac:dyDescent="0.25">
      <c r="A120" t="s">
        <v>225</v>
      </c>
      <c r="B120" t="s">
        <v>5640</v>
      </c>
      <c r="C120" t="s">
        <v>227</v>
      </c>
      <c r="D120" t="s">
        <v>21</v>
      </c>
      <c r="E120">
        <v>98226</v>
      </c>
      <c r="F120" t="s">
        <v>22</v>
      </c>
      <c r="G120" t="s">
        <v>22</v>
      </c>
      <c r="H120" t="s">
        <v>116</v>
      </c>
      <c r="I120" t="s">
        <v>212</v>
      </c>
      <c r="J120" s="1">
        <v>43419</v>
      </c>
      <c r="K120" s="1">
        <v>43489</v>
      </c>
      <c r="L120" t="s">
        <v>118</v>
      </c>
      <c r="N120" t="s">
        <v>1849</v>
      </c>
    </row>
    <row r="121" spans="1:14" x14ac:dyDescent="0.25">
      <c r="A121" t="s">
        <v>3639</v>
      </c>
      <c r="B121" t="s">
        <v>3640</v>
      </c>
      <c r="C121" t="s">
        <v>215</v>
      </c>
      <c r="D121" t="s">
        <v>21</v>
      </c>
      <c r="E121">
        <v>98003</v>
      </c>
      <c r="F121" t="s">
        <v>22</v>
      </c>
      <c r="G121" t="s">
        <v>22</v>
      </c>
      <c r="H121" t="s">
        <v>116</v>
      </c>
      <c r="I121" t="s">
        <v>117</v>
      </c>
      <c r="J121" s="1">
        <v>43402</v>
      </c>
      <c r="K121" s="1">
        <v>43489</v>
      </c>
      <c r="L121" t="s">
        <v>118</v>
      </c>
      <c r="N121" t="s">
        <v>1849</v>
      </c>
    </row>
    <row r="122" spans="1:14" x14ac:dyDescent="0.25">
      <c r="A122" t="s">
        <v>3615</v>
      </c>
      <c r="B122" t="s">
        <v>3616</v>
      </c>
      <c r="C122" t="s">
        <v>20</v>
      </c>
      <c r="D122" t="s">
        <v>21</v>
      </c>
      <c r="E122">
        <v>98133</v>
      </c>
      <c r="F122" t="s">
        <v>22</v>
      </c>
      <c r="G122" t="s">
        <v>22</v>
      </c>
      <c r="H122" t="s">
        <v>116</v>
      </c>
      <c r="I122" t="s">
        <v>117</v>
      </c>
      <c r="J122" s="1">
        <v>43411</v>
      </c>
      <c r="K122" s="1">
        <v>43482</v>
      </c>
      <c r="L122" t="s">
        <v>118</v>
      </c>
      <c r="N122" t="s">
        <v>1849</v>
      </c>
    </row>
    <row r="123" spans="1:14" x14ac:dyDescent="0.25">
      <c r="A123" t="s">
        <v>3411</v>
      </c>
      <c r="B123" t="s">
        <v>3412</v>
      </c>
      <c r="C123" t="s">
        <v>236</v>
      </c>
      <c r="D123" t="s">
        <v>21</v>
      </c>
      <c r="E123">
        <v>98444</v>
      </c>
      <c r="F123" t="s">
        <v>22</v>
      </c>
      <c r="G123" t="s">
        <v>22</v>
      </c>
      <c r="H123" t="s">
        <v>116</v>
      </c>
      <c r="I123" t="s">
        <v>117</v>
      </c>
      <c r="J123" s="1">
        <v>43415</v>
      </c>
      <c r="K123" s="1">
        <v>43482</v>
      </c>
      <c r="L123" t="s">
        <v>118</v>
      </c>
      <c r="N123" t="s">
        <v>1992</v>
      </c>
    </row>
    <row r="124" spans="1:14" x14ac:dyDescent="0.25">
      <c r="A124" t="s">
        <v>3555</v>
      </c>
      <c r="B124" t="s">
        <v>3556</v>
      </c>
      <c r="C124" t="s">
        <v>1542</v>
      </c>
      <c r="D124" t="s">
        <v>21</v>
      </c>
      <c r="E124">
        <v>98362</v>
      </c>
      <c r="F124" t="s">
        <v>22</v>
      </c>
      <c r="G124" t="s">
        <v>22</v>
      </c>
      <c r="H124" t="s">
        <v>116</v>
      </c>
      <c r="I124" t="s">
        <v>117</v>
      </c>
      <c r="J124" t="s">
        <v>59</v>
      </c>
      <c r="K124" s="1">
        <v>43479</v>
      </c>
      <c r="L124" t="s">
        <v>60</v>
      </c>
      <c r="M124" t="str">
        <f>HYPERLINK("https://www.regulations.gov/docket?D=FDA-2019-H-0180")</f>
        <v>https://www.regulations.gov/docket?D=FDA-2019-H-0180</v>
      </c>
      <c r="N124" t="s">
        <v>59</v>
      </c>
    </row>
    <row r="125" spans="1:14" x14ac:dyDescent="0.25">
      <c r="A125" t="s">
        <v>783</v>
      </c>
      <c r="B125" t="s">
        <v>784</v>
      </c>
      <c r="C125" t="s">
        <v>765</v>
      </c>
      <c r="D125" t="s">
        <v>21</v>
      </c>
      <c r="E125">
        <v>99163</v>
      </c>
      <c r="F125" t="s">
        <v>22</v>
      </c>
      <c r="G125" t="s">
        <v>22</v>
      </c>
      <c r="H125" t="s">
        <v>116</v>
      </c>
      <c r="I125" t="s">
        <v>117</v>
      </c>
      <c r="J125" t="s">
        <v>59</v>
      </c>
      <c r="K125" s="1">
        <v>43476</v>
      </c>
      <c r="L125" t="s">
        <v>60</v>
      </c>
      <c r="M125" t="str">
        <f>HYPERLINK("https://www.regulations.gov/docket?D=FDA-2019-H-0155")</f>
        <v>https://www.regulations.gov/docket?D=FDA-2019-H-0155</v>
      </c>
      <c r="N125" t="s">
        <v>59</v>
      </c>
    </row>
    <row r="126" spans="1:14" x14ac:dyDescent="0.25">
      <c r="A126" t="s">
        <v>556</v>
      </c>
      <c r="B126" t="s">
        <v>4369</v>
      </c>
      <c r="C126" t="s">
        <v>1691</v>
      </c>
      <c r="D126" t="s">
        <v>21</v>
      </c>
      <c r="E126">
        <v>98368</v>
      </c>
      <c r="F126" t="s">
        <v>22</v>
      </c>
      <c r="G126" t="s">
        <v>22</v>
      </c>
      <c r="H126" t="s">
        <v>116</v>
      </c>
      <c r="I126" t="s">
        <v>117</v>
      </c>
      <c r="J126" t="s">
        <v>59</v>
      </c>
      <c r="K126" s="1">
        <v>43476</v>
      </c>
      <c r="L126" t="s">
        <v>60</v>
      </c>
      <c r="M126" t="str">
        <f>HYPERLINK("https://www.regulations.gov/docket?D=FDA-2019-H-0150")</f>
        <v>https://www.regulations.gov/docket?D=FDA-2019-H-0150</v>
      </c>
      <c r="N126" t="s">
        <v>59</v>
      </c>
    </row>
    <row r="127" spans="1:14" x14ac:dyDescent="0.25">
      <c r="A127" t="s">
        <v>32</v>
      </c>
      <c r="B127" t="s">
        <v>5967</v>
      </c>
      <c r="C127" t="s">
        <v>34</v>
      </c>
      <c r="D127" t="s">
        <v>21</v>
      </c>
      <c r="E127">
        <v>98686</v>
      </c>
      <c r="F127" t="s">
        <v>22</v>
      </c>
      <c r="G127" t="s">
        <v>22</v>
      </c>
      <c r="H127" t="s">
        <v>116</v>
      </c>
      <c r="I127" t="s">
        <v>117</v>
      </c>
      <c r="J127" s="1">
        <v>43401</v>
      </c>
      <c r="K127" s="1">
        <v>43475</v>
      </c>
      <c r="L127" t="s">
        <v>118</v>
      </c>
      <c r="N127" t="s">
        <v>1849</v>
      </c>
    </row>
    <row r="128" spans="1:14" x14ac:dyDescent="0.25">
      <c r="A128" t="s">
        <v>3742</v>
      </c>
      <c r="B128" t="s">
        <v>3743</v>
      </c>
      <c r="C128" t="s">
        <v>3744</v>
      </c>
      <c r="D128" t="s">
        <v>21</v>
      </c>
      <c r="E128">
        <v>98601</v>
      </c>
      <c r="F128" t="s">
        <v>22</v>
      </c>
      <c r="G128" t="s">
        <v>22</v>
      </c>
      <c r="H128" t="s">
        <v>116</v>
      </c>
      <c r="I128" t="s">
        <v>117</v>
      </c>
      <c r="J128" s="1">
        <v>43411</v>
      </c>
      <c r="K128" s="1">
        <v>43475</v>
      </c>
      <c r="L128" t="s">
        <v>118</v>
      </c>
      <c r="N128" t="s">
        <v>1849</v>
      </c>
    </row>
    <row r="129" spans="1:14" x14ac:dyDescent="0.25">
      <c r="A129" t="s">
        <v>3130</v>
      </c>
      <c r="B129" t="s">
        <v>3631</v>
      </c>
      <c r="C129" t="s">
        <v>209</v>
      </c>
      <c r="D129" t="s">
        <v>21</v>
      </c>
      <c r="E129">
        <v>98032</v>
      </c>
      <c r="F129" t="s">
        <v>22</v>
      </c>
      <c r="G129" t="s">
        <v>22</v>
      </c>
      <c r="H129" t="s">
        <v>116</v>
      </c>
      <c r="I129" t="s">
        <v>117</v>
      </c>
      <c r="J129" t="s">
        <v>59</v>
      </c>
      <c r="K129" s="1">
        <v>43469</v>
      </c>
      <c r="L129" t="s">
        <v>60</v>
      </c>
      <c r="M129" t="str">
        <f>HYPERLINK("https://www.regulations.gov/docket?D=FDA-2019-H-0047")</f>
        <v>https://www.regulations.gov/docket?D=FDA-2019-H-0047</v>
      </c>
      <c r="N129" t="s">
        <v>59</v>
      </c>
    </row>
    <row r="130" spans="1:14" x14ac:dyDescent="0.25">
      <c r="A130" t="s">
        <v>4446</v>
      </c>
      <c r="B130" t="s">
        <v>4447</v>
      </c>
      <c r="C130" t="s">
        <v>266</v>
      </c>
      <c r="D130" t="s">
        <v>21</v>
      </c>
      <c r="E130">
        <v>98001</v>
      </c>
      <c r="F130" t="s">
        <v>22</v>
      </c>
      <c r="G130" t="s">
        <v>22</v>
      </c>
      <c r="H130" t="s">
        <v>116</v>
      </c>
      <c r="I130" t="s">
        <v>117</v>
      </c>
      <c r="J130" t="s">
        <v>59</v>
      </c>
      <c r="K130" s="1">
        <v>43469</v>
      </c>
      <c r="L130" t="s">
        <v>60</v>
      </c>
      <c r="M130" t="str">
        <f>HYPERLINK("https://www.regulations.gov/docket?D=FDA-2019-H-0029")</f>
        <v>https://www.regulations.gov/docket?D=FDA-2019-H-0029</v>
      </c>
      <c r="N130" t="s">
        <v>59</v>
      </c>
    </row>
    <row r="131" spans="1:14" x14ac:dyDescent="0.25">
      <c r="A131" t="s">
        <v>219</v>
      </c>
      <c r="B131" t="s">
        <v>6158</v>
      </c>
      <c r="C131" t="s">
        <v>221</v>
      </c>
      <c r="D131" t="s">
        <v>21</v>
      </c>
      <c r="E131">
        <v>98607</v>
      </c>
      <c r="F131" t="s">
        <v>22</v>
      </c>
      <c r="G131" t="s">
        <v>22</v>
      </c>
      <c r="H131" t="s">
        <v>116</v>
      </c>
      <c r="I131" t="s">
        <v>212</v>
      </c>
      <c r="J131" s="1">
        <v>43394</v>
      </c>
      <c r="K131" s="1">
        <v>43468</v>
      </c>
      <c r="L131" t="s">
        <v>118</v>
      </c>
      <c r="N131" t="s">
        <v>1849</v>
      </c>
    </row>
    <row r="132" spans="1:14" x14ac:dyDescent="0.25">
      <c r="A132" t="s">
        <v>1169</v>
      </c>
      <c r="B132" t="s">
        <v>1170</v>
      </c>
      <c r="C132" t="s">
        <v>172</v>
      </c>
      <c r="D132" t="s">
        <v>21</v>
      </c>
      <c r="E132">
        <v>98953</v>
      </c>
      <c r="F132" t="s">
        <v>22</v>
      </c>
      <c r="G132" t="s">
        <v>22</v>
      </c>
      <c r="H132" t="s">
        <v>116</v>
      </c>
      <c r="I132" t="s">
        <v>117</v>
      </c>
      <c r="J132" t="s">
        <v>59</v>
      </c>
      <c r="K132" s="1">
        <v>43465</v>
      </c>
      <c r="L132" t="s">
        <v>60</v>
      </c>
      <c r="M132" t="str">
        <f>HYPERLINK("https://www.regulations.gov/docket?D=FDA-2018-H-4895")</f>
        <v>https://www.regulations.gov/docket?D=FDA-2018-H-4895</v>
      </c>
      <c r="N132" t="s">
        <v>59</v>
      </c>
    </row>
    <row r="133" spans="1:14" x14ac:dyDescent="0.25">
      <c r="A133" t="s">
        <v>356</v>
      </c>
      <c r="B133" t="s">
        <v>4432</v>
      </c>
      <c r="C133" t="s">
        <v>2144</v>
      </c>
      <c r="D133" t="s">
        <v>21</v>
      </c>
      <c r="E133">
        <v>98155</v>
      </c>
      <c r="F133" t="s">
        <v>22</v>
      </c>
      <c r="G133" t="s">
        <v>22</v>
      </c>
      <c r="H133" t="s">
        <v>116</v>
      </c>
      <c r="I133" t="s">
        <v>117</v>
      </c>
      <c r="J133" t="s">
        <v>59</v>
      </c>
      <c r="K133" s="1">
        <v>43455</v>
      </c>
      <c r="L133" t="s">
        <v>60</v>
      </c>
      <c r="M133" t="str">
        <f>HYPERLINK("https://www.regulations.gov/docket?D=FDA-2018-H-4822")</f>
        <v>https://www.regulations.gov/docket?D=FDA-2018-H-4822</v>
      </c>
      <c r="N133" t="s">
        <v>59</v>
      </c>
    </row>
    <row r="134" spans="1:14" x14ac:dyDescent="0.25">
      <c r="A134" t="s">
        <v>6552</v>
      </c>
      <c r="B134" t="s">
        <v>6553</v>
      </c>
      <c r="C134" t="s">
        <v>548</v>
      </c>
      <c r="D134" t="s">
        <v>21</v>
      </c>
      <c r="E134">
        <v>98584</v>
      </c>
      <c r="F134" t="s">
        <v>22</v>
      </c>
      <c r="G134" t="s">
        <v>22</v>
      </c>
      <c r="H134" t="s">
        <v>116</v>
      </c>
      <c r="I134" t="s">
        <v>117</v>
      </c>
      <c r="J134" s="1">
        <v>43397</v>
      </c>
      <c r="K134" s="1">
        <v>43454</v>
      </c>
      <c r="L134" t="s">
        <v>118</v>
      </c>
      <c r="N134" t="s">
        <v>1849</v>
      </c>
    </row>
    <row r="135" spans="1:14" x14ac:dyDescent="0.25">
      <c r="A135" t="s">
        <v>581</v>
      </c>
      <c r="B135" t="s">
        <v>4280</v>
      </c>
      <c r="C135" t="s">
        <v>2899</v>
      </c>
      <c r="D135" t="s">
        <v>21</v>
      </c>
      <c r="E135">
        <v>98028</v>
      </c>
      <c r="F135" t="s">
        <v>22</v>
      </c>
      <c r="G135" t="s">
        <v>22</v>
      </c>
      <c r="H135" t="s">
        <v>116</v>
      </c>
      <c r="I135" t="s">
        <v>117</v>
      </c>
      <c r="J135" s="1">
        <v>43383</v>
      </c>
      <c r="K135" s="1">
        <v>43447</v>
      </c>
      <c r="L135" t="s">
        <v>118</v>
      </c>
      <c r="N135" t="s">
        <v>1849</v>
      </c>
    </row>
    <row r="136" spans="1:14" x14ac:dyDescent="0.25">
      <c r="A136" t="s">
        <v>3749</v>
      </c>
      <c r="B136" t="s">
        <v>3750</v>
      </c>
      <c r="C136" t="s">
        <v>20</v>
      </c>
      <c r="D136" t="s">
        <v>21</v>
      </c>
      <c r="E136">
        <v>98101</v>
      </c>
      <c r="F136" t="s">
        <v>22</v>
      </c>
      <c r="G136" t="s">
        <v>22</v>
      </c>
      <c r="H136" t="s">
        <v>116</v>
      </c>
      <c r="I136" t="s">
        <v>117</v>
      </c>
      <c r="J136" s="1">
        <v>43390</v>
      </c>
      <c r="K136" s="1">
        <v>43447</v>
      </c>
      <c r="L136" t="s">
        <v>118</v>
      </c>
      <c r="N136" t="s">
        <v>1992</v>
      </c>
    </row>
    <row r="137" spans="1:14" x14ac:dyDescent="0.25">
      <c r="A137" t="s">
        <v>334</v>
      </c>
      <c r="B137" t="s">
        <v>335</v>
      </c>
      <c r="C137" t="s">
        <v>224</v>
      </c>
      <c r="D137" t="s">
        <v>21</v>
      </c>
      <c r="E137">
        <v>98177</v>
      </c>
      <c r="F137" t="s">
        <v>22</v>
      </c>
      <c r="G137" t="s">
        <v>22</v>
      </c>
      <c r="H137" t="s">
        <v>116</v>
      </c>
      <c r="I137" t="s">
        <v>117</v>
      </c>
      <c r="J137" s="1">
        <v>43385</v>
      </c>
      <c r="K137" s="1">
        <v>43447</v>
      </c>
      <c r="L137" t="s">
        <v>118</v>
      </c>
      <c r="N137" t="s">
        <v>1849</v>
      </c>
    </row>
    <row r="138" spans="1:14" x14ac:dyDescent="0.25">
      <c r="A138" t="s">
        <v>798</v>
      </c>
      <c r="B138" t="s">
        <v>799</v>
      </c>
      <c r="C138" t="s">
        <v>800</v>
      </c>
      <c r="D138" t="s">
        <v>21</v>
      </c>
      <c r="E138">
        <v>98012</v>
      </c>
      <c r="F138" t="s">
        <v>22</v>
      </c>
      <c r="G138" t="s">
        <v>22</v>
      </c>
      <c r="H138" t="s">
        <v>116</v>
      </c>
      <c r="I138" t="s">
        <v>117</v>
      </c>
      <c r="J138" s="1">
        <v>43385</v>
      </c>
      <c r="K138" s="1">
        <v>43447</v>
      </c>
      <c r="L138" t="s">
        <v>118</v>
      </c>
      <c r="N138" t="s">
        <v>1849</v>
      </c>
    </row>
    <row r="139" spans="1:14" x14ac:dyDescent="0.25">
      <c r="A139" t="s">
        <v>3818</v>
      </c>
      <c r="B139" t="s">
        <v>3819</v>
      </c>
      <c r="C139" t="s">
        <v>209</v>
      </c>
      <c r="D139" t="s">
        <v>21</v>
      </c>
      <c r="E139">
        <v>98032</v>
      </c>
      <c r="F139" t="s">
        <v>22</v>
      </c>
      <c r="G139" t="s">
        <v>22</v>
      </c>
      <c r="H139" t="s">
        <v>116</v>
      </c>
      <c r="I139" t="s">
        <v>117</v>
      </c>
      <c r="J139" t="s">
        <v>59</v>
      </c>
      <c r="K139" s="1">
        <v>43441</v>
      </c>
      <c r="L139" t="s">
        <v>60</v>
      </c>
      <c r="M139" t="str">
        <f>HYPERLINK("https://www.regulations.gov/docket?D=FDA-2018-H-4631")</f>
        <v>https://www.regulations.gov/docket?D=FDA-2018-H-4631</v>
      </c>
      <c r="N139" t="s">
        <v>59</v>
      </c>
    </row>
    <row r="140" spans="1:14" x14ac:dyDescent="0.25">
      <c r="A140" t="s">
        <v>71</v>
      </c>
      <c r="B140" t="s">
        <v>6890</v>
      </c>
      <c r="C140" t="s">
        <v>227</v>
      </c>
      <c r="D140" t="s">
        <v>21</v>
      </c>
      <c r="E140">
        <v>98225</v>
      </c>
      <c r="F140" t="s">
        <v>22</v>
      </c>
      <c r="G140" t="s">
        <v>22</v>
      </c>
      <c r="H140" t="s">
        <v>116</v>
      </c>
      <c r="I140" t="s">
        <v>117</v>
      </c>
      <c r="J140" s="1">
        <v>43386</v>
      </c>
      <c r="K140" s="1">
        <v>43440</v>
      </c>
      <c r="L140" t="s">
        <v>118</v>
      </c>
      <c r="N140" t="s">
        <v>1992</v>
      </c>
    </row>
    <row r="141" spans="1:14" x14ac:dyDescent="0.25">
      <c r="A141" t="s">
        <v>111</v>
      </c>
      <c r="B141" t="s">
        <v>237</v>
      </c>
      <c r="C141" t="s">
        <v>236</v>
      </c>
      <c r="D141" t="s">
        <v>21</v>
      </c>
      <c r="E141">
        <v>98406</v>
      </c>
      <c r="F141" t="s">
        <v>22</v>
      </c>
      <c r="G141" t="s">
        <v>22</v>
      </c>
      <c r="H141" t="s">
        <v>116</v>
      </c>
      <c r="I141" t="s">
        <v>117</v>
      </c>
      <c r="J141" s="1">
        <v>43381</v>
      </c>
      <c r="K141" s="1">
        <v>43433</v>
      </c>
      <c r="L141" t="s">
        <v>118</v>
      </c>
      <c r="N141" t="s">
        <v>1849</v>
      </c>
    </row>
    <row r="142" spans="1:14" x14ac:dyDescent="0.25">
      <c r="A142" t="s">
        <v>329</v>
      </c>
      <c r="B142" t="s">
        <v>330</v>
      </c>
      <c r="C142" t="s">
        <v>331</v>
      </c>
      <c r="D142" t="s">
        <v>21</v>
      </c>
      <c r="E142">
        <v>98596</v>
      </c>
      <c r="F142" t="s">
        <v>22</v>
      </c>
      <c r="G142" t="s">
        <v>22</v>
      </c>
      <c r="H142" t="s">
        <v>116</v>
      </c>
      <c r="I142" t="s">
        <v>117</v>
      </c>
      <c r="J142" s="1">
        <v>43381</v>
      </c>
      <c r="K142" s="1">
        <v>43433</v>
      </c>
      <c r="L142" t="s">
        <v>118</v>
      </c>
      <c r="N142" t="s">
        <v>1849</v>
      </c>
    </row>
    <row r="143" spans="1:14" x14ac:dyDescent="0.25">
      <c r="A143" t="s">
        <v>242</v>
      </c>
      <c r="B143" t="s">
        <v>7175</v>
      </c>
      <c r="C143" t="s">
        <v>246</v>
      </c>
      <c r="D143" t="s">
        <v>21</v>
      </c>
      <c r="E143">
        <v>98311</v>
      </c>
      <c r="F143" t="s">
        <v>22</v>
      </c>
      <c r="G143" t="s">
        <v>22</v>
      </c>
      <c r="H143" t="s">
        <v>116</v>
      </c>
      <c r="I143" t="s">
        <v>117</v>
      </c>
      <c r="J143" s="1">
        <v>43375</v>
      </c>
      <c r="K143" s="1">
        <v>43425</v>
      </c>
      <c r="L143" t="s">
        <v>118</v>
      </c>
      <c r="N143" t="s">
        <v>1849</v>
      </c>
    </row>
    <row r="144" spans="1:14" x14ac:dyDescent="0.25">
      <c r="A144" t="s">
        <v>3568</v>
      </c>
      <c r="B144" t="s">
        <v>3569</v>
      </c>
      <c r="C144" t="s">
        <v>230</v>
      </c>
      <c r="D144" t="s">
        <v>21</v>
      </c>
      <c r="E144">
        <v>98264</v>
      </c>
      <c r="F144" t="s">
        <v>22</v>
      </c>
      <c r="G144" t="s">
        <v>22</v>
      </c>
      <c r="H144" t="s">
        <v>116</v>
      </c>
      <c r="I144" t="s">
        <v>117</v>
      </c>
      <c r="J144" s="1">
        <v>43355</v>
      </c>
      <c r="K144" s="1">
        <v>43425</v>
      </c>
      <c r="L144" t="s">
        <v>118</v>
      </c>
      <c r="N144" t="s">
        <v>1849</v>
      </c>
    </row>
    <row r="145" spans="1:14" x14ac:dyDescent="0.25">
      <c r="A145" t="s">
        <v>324</v>
      </c>
      <c r="B145" t="s">
        <v>325</v>
      </c>
      <c r="C145" t="s">
        <v>20</v>
      </c>
      <c r="D145" t="s">
        <v>21</v>
      </c>
      <c r="E145">
        <v>98122</v>
      </c>
      <c r="F145" t="s">
        <v>22</v>
      </c>
      <c r="G145" t="s">
        <v>22</v>
      </c>
      <c r="H145" t="s">
        <v>116</v>
      </c>
      <c r="I145" t="s">
        <v>117</v>
      </c>
      <c r="J145" s="1">
        <v>43363</v>
      </c>
      <c r="K145" s="1">
        <v>43419</v>
      </c>
      <c r="L145" t="s">
        <v>118</v>
      </c>
      <c r="N145" t="s">
        <v>1992</v>
      </c>
    </row>
    <row r="146" spans="1:14" x14ac:dyDescent="0.25">
      <c r="A146" t="s">
        <v>3353</v>
      </c>
      <c r="B146" t="s">
        <v>3354</v>
      </c>
      <c r="C146" t="s">
        <v>20</v>
      </c>
      <c r="D146" t="s">
        <v>21</v>
      </c>
      <c r="E146">
        <v>98122</v>
      </c>
      <c r="F146" t="s">
        <v>22</v>
      </c>
      <c r="G146" t="s">
        <v>22</v>
      </c>
      <c r="H146" t="s">
        <v>116</v>
      </c>
      <c r="I146" t="s">
        <v>117</v>
      </c>
      <c r="J146" s="1">
        <v>43362</v>
      </c>
      <c r="K146" s="1">
        <v>43419</v>
      </c>
      <c r="L146" t="s">
        <v>118</v>
      </c>
      <c r="N146" t="s">
        <v>1992</v>
      </c>
    </row>
    <row r="147" spans="1:14" x14ac:dyDescent="0.25">
      <c r="A147" t="s">
        <v>688</v>
      </c>
      <c r="B147" t="s">
        <v>7308</v>
      </c>
      <c r="C147" t="s">
        <v>20</v>
      </c>
      <c r="D147" t="s">
        <v>21</v>
      </c>
      <c r="E147">
        <v>98125</v>
      </c>
      <c r="F147" t="s">
        <v>22</v>
      </c>
      <c r="G147" t="s">
        <v>22</v>
      </c>
      <c r="H147" t="s">
        <v>116</v>
      </c>
      <c r="I147" t="s">
        <v>212</v>
      </c>
      <c r="J147" s="1">
        <v>43363</v>
      </c>
      <c r="K147" s="1">
        <v>43419</v>
      </c>
      <c r="L147" t="s">
        <v>118</v>
      </c>
      <c r="N147" t="s">
        <v>1992</v>
      </c>
    </row>
    <row r="148" spans="1:14" x14ac:dyDescent="0.25">
      <c r="A148" t="s">
        <v>4704</v>
      </c>
      <c r="B148" t="s">
        <v>7421</v>
      </c>
      <c r="C148" t="s">
        <v>20</v>
      </c>
      <c r="D148" t="s">
        <v>21</v>
      </c>
      <c r="E148">
        <v>98118</v>
      </c>
      <c r="F148" t="s">
        <v>22</v>
      </c>
      <c r="G148" t="s">
        <v>22</v>
      </c>
      <c r="H148" t="s">
        <v>116</v>
      </c>
      <c r="I148" t="s">
        <v>117</v>
      </c>
      <c r="J148" s="1">
        <v>43361</v>
      </c>
      <c r="K148" s="1">
        <v>43412</v>
      </c>
      <c r="L148" t="s">
        <v>118</v>
      </c>
      <c r="N148" t="s">
        <v>1992</v>
      </c>
    </row>
    <row r="149" spans="1:14" x14ac:dyDescent="0.25">
      <c r="A149" t="s">
        <v>327</v>
      </c>
      <c r="B149" t="s">
        <v>328</v>
      </c>
      <c r="C149" t="s">
        <v>20</v>
      </c>
      <c r="D149" t="s">
        <v>21</v>
      </c>
      <c r="E149">
        <v>98122</v>
      </c>
      <c r="F149" t="s">
        <v>22</v>
      </c>
      <c r="G149" t="s">
        <v>22</v>
      </c>
      <c r="H149" t="s">
        <v>116</v>
      </c>
      <c r="I149" t="s">
        <v>117</v>
      </c>
      <c r="J149" s="1">
        <v>43360</v>
      </c>
      <c r="K149" s="1">
        <v>43412</v>
      </c>
      <c r="L149" t="s">
        <v>118</v>
      </c>
      <c r="N149" t="s">
        <v>1992</v>
      </c>
    </row>
    <row r="150" spans="1:14" x14ac:dyDescent="0.25">
      <c r="A150" t="s">
        <v>1292</v>
      </c>
      <c r="B150" t="s">
        <v>1293</v>
      </c>
      <c r="C150" t="s">
        <v>632</v>
      </c>
      <c r="D150" t="s">
        <v>21</v>
      </c>
      <c r="E150">
        <v>98036</v>
      </c>
      <c r="F150" t="s">
        <v>22</v>
      </c>
      <c r="G150" t="s">
        <v>22</v>
      </c>
      <c r="H150" t="s">
        <v>116</v>
      </c>
      <c r="I150" t="s">
        <v>117</v>
      </c>
      <c r="J150" s="1">
        <v>43355</v>
      </c>
      <c r="K150" s="1">
        <v>43412</v>
      </c>
      <c r="L150" t="s">
        <v>118</v>
      </c>
      <c r="N150" t="s">
        <v>1992</v>
      </c>
    </row>
    <row r="151" spans="1:14" x14ac:dyDescent="0.25">
      <c r="A151" t="s">
        <v>1859</v>
      </c>
      <c r="B151" t="s">
        <v>1860</v>
      </c>
      <c r="C151" t="s">
        <v>1861</v>
      </c>
      <c r="D151" t="s">
        <v>21</v>
      </c>
      <c r="E151">
        <v>98331</v>
      </c>
      <c r="F151" t="s">
        <v>22</v>
      </c>
      <c r="G151" t="s">
        <v>22</v>
      </c>
      <c r="H151" t="s">
        <v>116</v>
      </c>
      <c r="I151" t="s">
        <v>117</v>
      </c>
      <c r="J151" s="1">
        <v>43348</v>
      </c>
      <c r="K151" s="1">
        <v>43412</v>
      </c>
      <c r="L151" t="s">
        <v>118</v>
      </c>
      <c r="N151" t="s">
        <v>1849</v>
      </c>
    </row>
    <row r="152" spans="1:14" x14ac:dyDescent="0.25">
      <c r="A152" t="s">
        <v>251</v>
      </c>
      <c r="B152" t="s">
        <v>252</v>
      </c>
      <c r="C152" t="s">
        <v>20</v>
      </c>
      <c r="D152" t="s">
        <v>21</v>
      </c>
      <c r="E152">
        <v>98118</v>
      </c>
      <c r="F152" t="s">
        <v>22</v>
      </c>
      <c r="G152" t="s">
        <v>22</v>
      </c>
      <c r="H152" t="s">
        <v>116</v>
      </c>
      <c r="I152" t="s">
        <v>117</v>
      </c>
      <c r="J152" s="1">
        <v>43361</v>
      </c>
      <c r="K152" s="1">
        <v>43412</v>
      </c>
      <c r="L152" t="s">
        <v>118</v>
      </c>
      <c r="N152" t="s">
        <v>1992</v>
      </c>
    </row>
    <row r="153" spans="1:14" x14ac:dyDescent="0.25">
      <c r="A153" t="s">
        <v>124</v>
      </c>
      <c r="B153" t="s">
        <v>336</v>
      </c>
      <c r="C153" t="s">
        <v>20</v>
      </c>
      <c r="D153" t="s">
        <v>21</v>
      </c>
      <c r="E153">
        <v>98144</v>
      </c>
      <c r="F153" t="s">
        <v>22</v>
      </c>
      <c r="G153" t="s">
        <v>22</v>
      </c>
      <c r="H153" t="s">
        <v>116</v>
      </c>
      <c r="I153" t="s">
        <v>117</v>
      </c>
      <c r="J153" s="1">
        <v>43360</v>
      </c>
      <c r="K153" s="1">
        <v>43412</v>
      </c>
      <c r="L153" t="s">
        <v>118</v>
      </c>
      <c r="N153" t="s">
        <v>1849</v>
      </c>
    </row>
    <row r="154" spans="1:14" x14ac:dyDescent="0.25">
      <c r="A154" t="s">
        <v>352</v>
      </c>
      <c r="B154" t="s">
        <v>4577</v>
      </c>
      <c r="C154" t="s">
        <v>20</v>
      </c>
      <c r="D154" t="s">
        <v>21</v>
      </c>
      <c r="E154">
        <v>98109</v>
      </c>
      <c r="F154" t="s">
        <v>22</v>
      </c>
      <c r="G154" t="s">
        <v>22</v>
      </c>
      <c r="H154" t="s">
        <v>116</v>
      </c>
      <c r="I154" t="s">
        <v>117</v>
      </c>
      <c r="J154" s="1">
        <v>43340</v>
      </c>
      <c r="K154" s="1">
        <v>43405</v>
      </c>
      <c r="L154" t="s">
        <v>118</v>
      </c>
      <c r="N154" t="s">
        <v>1992</v>
      </c>
    </row>
    <row r="155" spans="1:14" x14ac:dyDescent="0.25">
      <c r="A155" t="s">
        <v>1926</v>
      </c>
      <c r="B155" t="s">
        <v>7548</v>
      </c>
      <c r="C155" t="s">
        <v>56</v>
      </c>
      <c r="D155" t="s">
        <v>21</v>
      </c>
      <c r="E155">
        <v>99352</v>
      </c>
      <c r="F155" t="s">
        <v>22</v>
      </c>
      <c r="G155" t="s">
        <v>22</v>
      </c>
      <c r="H155" t="s">
        <v>116</v>
      </c>
      <c r="I155" t="s">
        <v>212</v>
      </c>
      <c r="J155" s="1">
        <v>43352</v>
      </c>
      <c r="K155" s="1">
        <v>43405</v>
      </c>
      <c r="L155" t="s">
        <v>118</v>
      </c>
      <c r="N155" t="s">
        <v>1849</v>
      </c>
    </row>
    <row r="156" spans="1:14" x14ac:dyDescent="0.25">
      <c r="A156" t="s">
        <v>712</v>
      </c>
      <c r="B156" t="s">
        <v>7549</v>
      </c>
      <c r="C156" t="s">
        <v>236</v>
      </c>
      <c r="D156" t="s">
        <v>21</v>
      </c>
      <c r="E156">
        <v>98403</v>
      </c>
      <c r="F156" t="s">
        <v>22</v>
      </c>
      <c r="G156" t="s">
        <v>22</v>
      </c>
      <c r="H156" t="s">
        <v>116</v>
      </c>
      <c r="I156" t="s">
        <v>117</v>
      </c>
      <c r="J156" s="1">
        <v>43347</v>
      </c>
      <c r="K156" s="1">
        <v>43405</v>
      </c>
      <c r="L156" t="s">
        <v>118</v>
      </c>
      <c r="N156" t="s">
        <v>1992</v>
      </c>
    </row>
    <row r="157" spans="1:14" x14ac:dyDescent="0.25">
      <c r="A157" t="s">
        <v>1686</v>
      </c>
      <c r="B157" t="s">
        <v>7550</v>
      </c>
      <c r="C157" t="s">
        <v>1688</v>
      </c>
      <c r="D157" t="s">
        <v>21</v>
      </c>
      <c r="E157">
        <v>98198</v>
      </c>
      <c r="F157" t="s">
        <v>22</v>
      </c>
      <c r="G157" t="s">
        <v>22</v>
      </c>
      <c r="H157" t="s">
        <v>116</v>
      </c>
      <c r="I157" t="s">
        <v>117</v>
      </c>
      <c r="J157" s="1">
        <v>43352</v>
      </c>
      <c r="K157" s="1">
        <v>43405</v>
      </c>
      <c r="L157" t="s">
        <v>118</v>
      </c>
      <c r="N157" t="s">
        <v>1849</v>
      </c>
    </row>
    <row r="158" spans="1:14" x14ac:dyDescent="0.25">
      <c r="A158" t="s">
        <v>3688</v>
      </c>
      <c r="B158" t="s">
        <v>7551</v>
      </c>
      <c r="C158" t="s">
        <v>108</v>
      </c>
      <c r="D158" t="s">
        <v>21</v>
      </c>
      <c r="E158">
        <v>98201</v>
      </c>
      <c r="F158" t="s">
        <v>22</v>
      </c>
      <c r="G158" t="s">
        <v>22</v>
      </c>
      <c r="H158" t="s">
        <v>116</v>
      </c>
      <c r="I158" t="s">
        <v>117</v>
      </c>
      <c r="J158" s="1">
        <v>43354</v>
      </c>
      <c r="K158" s="1">
        <v>43405</v>
      </c>
      <c r="L158" t="s">
        <v>118</v>
      </c>
      <c r="N158" t="s">
        <v>1849</v>
      </c>
    </row>
    <row r="159" spans="1:14" x14ac:dyDescent="0.25">
      <c r="A159" t="s">
        <v>5656</v>
      </c>
      <c r="B159" t="s">
        <v>7554</v>
      </c>
      <c r="C159" t="s">
        <v>20</v>
      </c>
      <c r="D159" t="s">
        <v>21</v>
      </c>
      <c r="E159">
        <v>98133</v>
      </c>
      <c r="F159" t="s">
        <v>22</v>
      </c>
      <c r="G159" t="s">
        <v>22</v>
      </c>
      <c r="H159" t="s">
        <v>116</v>
      </c>
      <c r="I159" t="s">
        <v>117</v>
      </c>
      <c r="J159" s="1">
        <v>43354</v>
      </c>
      <c r="K159" s="1">
        <v>43405</v>
      </c>
      <c r="L159" t="s">
        <v>118</v>
      </c>
      <c r="N159" t="s">
        <v>1849</v>
      </c>
    </row>
    <row r="160" spans="1:14" x14ac:dyDescent="0.25">
      <c r="A160" t="s">
        <v>7555</v>
      </c>
      <c r="B160" t="s">
        <v>7556</v>
      </c>
      <c r="C160" t="s">
        <v>108</v>
      </c>
      <c r="D160" t="s">
        <v>21</v>
      </c>
      <c r="E160">
        <v>98204</v>
      </c>
      <c r="F160" t="s">
        <v>22</v>
      </c>
      <c r="G160" t="s">
        <v>22</v>
      </c>
      <c r="H160" t="s">
        <v>116</v>
      </c>
      <c r="I160" t="s">
        <v>117</v>
      </c>
      <c r="J160" s="1">
        <v>43354</v>
      </c>
      <c r="K160" s="1">
        <v>43405</v>
      </c>
      <c r="L160" t="s">
        <v>118</v>
      </c>
      <c r="N160" t="s">
        <v>1992</v>
      </c>
    </row>
    <row r="161" spans="1:14" x14ac:dyDescent="0.25">
      <c r="A161" t="s">
        <v>1941</v>
      </c>
      <c r="B161" t="s">
        <v>7557</v>
      </c>
      <c r="C161" t="s">
        <v>132</v>
      </c>
      <c r="D161" t="s">
        <v>21</v>
      </c>
      <c r="E161">
        <v>99301</v>
      </c>
      <c r="F161" t="s">
        <v>22</v>
      </c>
      <c r="G161" t="s">
        <v>22</v>
      </c>
      <c r="H161" t="s">
        <v>116</v>
      </c>
      <c r="I161" t="s">
        <v>117</v>
      </c>
      <c r="J161" s="1">
        <v>43353</v>
      </c>
      <c r="K161" s="1">
        <v>43405</v>
      </c>
      <c r="L161" t="s">
        <v>118</v>
      </c>
      <c r="N161" t="s">
        <v>1992</v>
      </c>
    </row>
    <row r="162" spans="1:14" x14ac:dyDescent="0.25">
      <c r="A162" t="s">
        <v>1999</v>
      </c>
      <c r="B162" t="s">
        <v>2000</v>
      </c>
      <c r="C162" t="s">
        <v>2001</v>
      </c>
      <c r="D162" t="s">
        <v>21</v>
      </c>
      <c r="E162">
        <v>98591</v>
      </c>
      <c r="F162" t="s">
        <v>22</v>
      </c>
      <c r="G162" t="s">
        <v>22</v>
      </c>
      <c r="H162" t="s">
        <v>116</v>
      </c>
      <c r="I162" t="s">
        <v>117</v>
      </c>
      <c r="J162" t="s">
        <v>59</v>
      </c>
      <c r="K162" s="1">
        <v>43403</v>
      </c>
      <c r="L162" t="s">
        <v>60</v>
      </c>
      <c r="M162" t="str">
        <f>HYPERLINK("https://www.regulations.gov/docket?D=FDA-2018-H-4096")</f>
        <v>https://www.regulations.gov/docket?D=FDA-2018-H-4096</v>
      </c>
      <c r="N162" t="s">
        <v>59</v>
      </c>
    </row>
    <row r="163" spans="1:14" x14ac:dyDescent="0.25">
      <c r="A163" t="s">
        <v>312</v>
      </c>
      <c r="B163" t="s">
        <v>313</v>
      </c>
      <c r="C163" t="s">
        <v>20</v>
      </c>
      <c r="D163" t="s">
        <v>21</v>
      </c>
      <c r="E163">
        <v>98125</v>
      </c>
      <c r="F163" t="s">
        <v>22</v>
      </c>
      <c r="G163" t="s">
        <v>22</v>
      </c>
      <c r="H163" t="s">
        <v>116</v>
      </c>
      <c r="I163" t="s">
        <v>117</v>
      </c>
      <c r="J163" s="1">
        <v>43348</v>
      </c>
      <c r="K163" s="1">
        <v>43398</v>
      </c>
      <c r="L163" t="s">
        <v>118</v>
      </c>
      <c r="N163" t="s">
        <v>1992</v>
      </c>
    </row>
    <row r="164" spans="1:14" x14ac:dyDescent="0.25">
      <c r="A164" t="s">
        <v>7711</v>
      </c>
      <c r="B164" t="s">
        <v>7712</v>
      </c>
      <c r="C164" t="s">
        <v>20</v>
      </c>
      <c r="D164" t="s">
        <v>21</v>
      </c>
      <c r="E164">
        <v>98168</v>
      </c>
      <c r="F164" t="s">
        <v>22</v>
      </c>
      <c r="G164" t="s">
        <v>22</v>
      </c>
      <c r="H164" t="s">
        <v>116</v>
      </c>
      <c r="I164" t="s">
        <v>117</v>
      </c>
      <c r="J164" s="1">
        <v>43347</v>
      </c>
      <c r="K164" s="1">
        <v>43398</v>
      </c>
      <c r="L164" t="s">
        <v>118</v>
      </c>
      <c r="N164" t="s">
        <v>1992</v>
      </c>
    </row>
    <row r="165" spans="1:14" x14ac:dyDescent="0.25">
      <c r="A165" t="s">
        <v>683</v>
      </c>
      <c r="B165" t="s">
        <v>7713</v>
      </c>
      <c r="C165" t="s">
        <v>20</v>
      </c>
      <c r="D165" t="s">
        <v>21</v>
      </c>
      <c r="E165">
        <v>98125</v>
      </c>
      <c r="F165" t="s">
        <v>22</v>
      </c>
      <c r="G165" t="s">
        <v>22</v>
      </c>
      <c r="H165" t="s">
        <v>116</v>
      </c>
      <c r="I165" t="s">
        <v>117</v>
      </c>
      <c r="J165" s="1">
        <v>43348</v>
      </c>
      <c r="K165" s="1">
        <v>43398</v>
      </c>
      <c r="L165" t="s">
        <v>118</v>
      </c>
      <c r="N165" t="s">
        <v>1849</v>
      </c>
    </row>
    <row r="166" spans="1:14" x14ac:dyDescent="0.25">
      <c r="A166" t="s">
        <v>842</v>
      </c>
      <c r="B166" t="s">
        <v>843</v>
      </c>
      <c r="C166" t="s">
        <v>142</v>
      </c>
      <c r="D166" t="s">
        <v>21</v>
      </c>
      <c r="E166">
        <v>98902</v>
      </c>
      <c r="F166" t="s">
        <v>22</v>
      </c>
      <c r="G166" t="s">
        <v>22</v>
      </c>
      <c r="H166" t="s">
        <v>116</v>
      </c>
      <c r="I166" t="s">
        <v>117</v>
      </c>
      <c r="J166" s="1">
        <v>43347</v>
      </c>
      <c r="K166" s="1">
        <v>43398</v>
      </c>
      <c r="L166" t="s">
        <v>118</v>
      </c>
      <c r="N166" t="s">
        <v>1849</v>
      </c>
    </row>
    <row r="167" spans="1:14" x14ac:dyDescent="0.25">
      <c r="A167" t="s">
        <v>1791</v>
      </c>
      <c r="B167" t="s">
        <v>1792</v>
      </c>
      <c r="C167" t="s">
        <v>20</v>
      </c>
      <c r="D167" t="s">
        <v>21</v>
      </c>
      <c r="E167">
        <v>98178</v>
      </c>
      <c r="F167" t="s">
        <v>22</v>
      </c>
      <c r="G167" t="s">
        <v>22</v>
      </c>
      <c r="H167" t="s">
        <v>116</v>
      </c>
      <c r="I167" t="s">
        <v>117</v>
      </c>
      <c r="J167" s="1">
        <v>43347</v>
      </c>
      <c r="K167" s="1">
        <v>43398</v>
      </c>
      <c r="L167" t="s">
        <v>118</v>
      </c>
      <c r="N167" t="s">
        <v>1849</v>
      </c>
    </row>
    <row r="168" spans="1:14" x14ac:dyDescent="0.25">
      <c r="A168" t="s">
        <v>846</v>
      </c>
      <c r="B168" t="s">
        <v>847</v>
      </c>
      <c r="C168" t="s">
        <v>20</v>
      </c>
      <c r="D168" t="s">
        <v>21</v>
      </c>
      <c r="E168">
        <v>98119</v>
      </c>
      <c r="F168" t="s">
        <v>22</v>
      </c>
      <c r="G168" t="s">
        <v>22</v>
      </c>
      <c r="H168" t="s">
        <v>116</v>
      </c>
      <c r="I168" t="s">
        <v>117</v>
      </c>
      <c r="J168" s="1">
        <v>43347</v>
      </c>
      <c r="K168" s="1">
        <v>43398</v>
      </c>
      <c r="L168" t="s">
        <v>118</v>
      </c>
      <c r="N168" t="s">
        <v>1992</v>
      </c>
    </row>
    <row r="169" spans="1:14" x14ac:dyDescent="0.25">
      <c r="A169" t="s">
        <v>3837</v>
      </c>
      <c r="B169" t="s">
        <v>3838</v>
      </c>
      <c r="C169" t="s">
        <v>393</v>
      </c>
      <c r="D169" t="s">
        <v>21</v>
      </c>
      <c r="E169">
        <v>98812</v>
      </c>
      <c r="F169" t="s">
        <v>22</v>
      </c>
      <c r="G169" t="s">
        <v>22</v>
      </c>
      <c r="H169" t="s">
        <v>116</v>
      </c>
      <c r="I169" t="s">
        <v>212</v>
      </c>
      <c r="J169" s="1">
        <v>43335</v>
      </c>
      <c r="K169" s="1">
        <v>43391</v>
      </c>
      <c r="L169" t="s">
        <v>118</v>
      </c>
      <c r="N169" t="s">
        <v>1992</v>
      </c>
    </row>
    <row r="170" spans="1:14" x14ac:dyDescent="0.25">
      <c r="A170" t="s">
        <v>2531</v>
      </c>
      <c r="B170" t="s">
        <v>2532</v>
      </c>
      <c r="C170" t="s">
        <v>227</v>
      </c>
      <c r="D170" t="s">
        <v>21</v>
      </c>
      <c r="E170">
        <v>98226</v>
      </c>
      <c r="F170" t="s">
        <v>22</v>
      </c>
      <c r="G170" t="s">
        <v>22</v>
      </c>
      <c r="H170" t="s">
        <v>116</v>
      </c>
      <c r="I170" t="s">
        <v>212</v>
      </c>
      <c r="J170" s="1">
        <v>43337</v>
      </c>
      <c r="K170" s="1">
        <v>43391</v>
      </c>
      <c r="L170" t="s">
        <v>118</v>
      </c>
      <c r="N170" t="s">
        <v>1992</v>
      </c>
    </row>
    <row r="171" spans="1:14" x14ac:dyDescent="0.25">
      <c r="A171" t="s">
        <v>316</v>
      </c>
      <c r="B171" t="s">
        <v>319</v>
      </c>
      <c r="C171" t="s">
        <v>20</v>
      </c>
      <c r="D171" t="s">
        <v>21</v>
      </c>
      <c r="E171">
        <v>98115</v>
      </c>
      <c r="F171" t="s">
        <v>22</v>
      </c>
      <c r="G171" t="s">
        <v>22</v>
      </c>
      <c r="H171" t="s">
        <v>116</v>
      </c>
      <c r="I171" t="s">
        <v>117</v>
      </c>
      <c r="J171" s="1">
        <v>43340</v>
      </c>
      <c r="K171" s="1">
        <v>43391</v>
      </c>
      <c r="L171" t="s">
        <v>118</v>
      </c>
      <c r="N171" t="s">
        <v>1992</v>
      </c>
    </row>
    <row r="172" spans="1:14" x14ac:dyDescent="0.25">
      <c r="A172" t="s">
        <v>2031</v>
      </c>
      <c r="B172" t="s">
        <v>2032</v>
      </c>
      <c r="C172" t="s">
        <v>142</v>
      </c>
      <c r="D172" t="s">
        <v>21</v>
      </c>
      <c r="E172">
        <v>98903</v>
      </c>
      <c r="F172" t="s">
        <v>22</v>
      </c>
      <c r="G172" t="s">
        <v>22</v>
      </c>
      <c r="H172" t="s">
        <v>116</v>
      </c>
      <c r="I172" t="s">
        <v>117</v>
      </c>
      <c r="J172" s="1">
        <v>43338</v>
      </c>
      <c r="K172" s="1">
        <v>43391</v>
      </c>
      <c r="L172" t="s">
        <v>118</v>
      </c>
      <c r="N172" t="s">
        <v>1849</v>
      </c>
    </row>
    <row r="173" spans="1:14" x14ac:dyDescent="0.25">
      <c r="A173" t="s">
        <v>321</v>
      </c>
      <c r="B173" t="s">
        <v>322</v>
      </c>
      <c r="C173" t="s">
        <v>323</v>
      </c>
      <c r="D173" t="s">
        <v>21</v>
      </c>
      <c r="E173">
        <v>98616</v>
      </c>
      <c r="F173" t="s">
        <v>22</v>
      </c>
      <c r="G173" t="s">
        <v>22</v>
      </c>
      <c r="H173" t="s">
        <v>116</v>
      </c>
      <c r="I173" t="s">
        <v>117</v>
      </c>
      <c r="J173" s="1">
        <v>43341</v>
      </c>
      <c r="K173" s="1">
        <v>43391</v>
      </c>
      <c r="L173" t="s">
        <v>118</v>
      </c>
      <c r="N173" t="s">
        <v>1849</v>
      </c>
    </row>
    <row r="174" spans="1:14" x14ac:dyDescent="0.25">
      <c r="A174" t="s">
        <v>540</v>
      </c>
      <c r="B174" t="s">
        <v>541</v>
      </c>
      <c r="C174" t="s">
        <v>323</v>
      </c>
      <c r="D174" t="s">
        <v>21</v>
      </c>
      <c r="E174">
        <v>98616</v>
      </c>
      <c r="F174" t="s">
        <v>22</v>
      </c>
      <c r="G174" t="s">
        <v>22</v>
      </c>
      <c r="H174" t="s">
        <v>116</v>
      </c>
      <c r="I174" t="s">
        <v>117</v>
      </c>
      <c r="J174" s="1">
        <v>43341</v>
      </c>
      <c r="K174" s="1">
        <v>43391</v>
      </c>
      <c r="L174" t="s">
        <v>118</v>
      </c>
      <c r="N174" t="s">
        <v>1849</v>
      </c>
    </row>
    <row r="175" spans="1:14" x14ac:dyDescent="0.25">
      <c r="A175" t="s">
        <v>893</v>
      </c>
      <c r="B175" t="s">
        <v>894</v>
      </c>
      <c r="C175" t="s">
        <v>20</v>
      </c>
      <c r="D175" t="s">
        <v>21</v>
      </c>
      <c r="E175">
        <v>98115</v>
      </c>
      <c r="F175" t="s">
        <v>22</v>
      </c>
      <c r="G175" t="s">
        <v>22</v>
      </c>
      <c r="H175" t="s">
        <v>116</v>
      </c>
      <c r="I175" t="s">
        <v>117</v>
      </c>
      <c r="J175" s="1">
        <v>43335</v>
      </c>
      <c r="K175" s="1">
        <v>43391</v>
      </c>
      <c r="L175" t="s">
        <v>118</v>
      </c>
      <c r="N175" t="s">
        <v>1992</v>
      </c>
    </row>
    <row r="176" spans="1:14" x14ac:dyDescent="0.25">
      <c r="A176" t="s">
        <v>2017</v>
      </c>
      <c r="B176" t="s">
        <v>2018</v>
      </c>
      <c r="C176" t="s">
        <v>2019</v>
      </c>
      <c r="D176" t="s">
        <v>21</v>
      </c>
      <c r="E176">
        <v>98642</v>
      </c>
      <c r="F176" t="s">
        <v>22</v>
      </c>
      <c r="G176" t="s">
        <v>22</v>
      </c>
      <c r="H176" t="s">
        <v>116</v>
      </c>
      <c r="I176" t="s">
        <v>117</v>
      </c>
      <c r="J176" s="1">
        <v>43341</v>
      </c>
      <c r="K176" s="1">
        <v>43391</v>
      </c>
      <c r="L176" t="s">
        <v>118</v>
      </c>
      <c r="N176" t="s">
        <v>1849</v>
      </c>
    </row>
    <row r="177" spans="1:14" x14ac:dyDescent="0.25">
      <c r="A177" t="s">
        <v>696</v>
      </c>
      <c r="B177" t="s">
        <v>697</v>
      </c>
      <c r="C177" t="s">
        <v>236</v>
      </c>
      <c r="D177" t="s">
        <v>21</v>
      </c>
      <c r="E177">
        <v>98445</v>
      </c>
      <c r="F177" t="s">
        <v>22</v>
      </c>
      <c r="G177" t="s">
        <v>22</v>
      </c>
      <c r="H177" t="s">
        <v>116</v>
      </c>
      <c r="I177" t="s">
        <v>3817</v>
      </c>
      <c r="J177" s="1">
        <v>43332</v>
      </c>
      <c r="K177" s="1">
        <v>43384</v>
      </c>
      <c r="L177" t="s">
        <v>118</v>
      </c>
      <c r="N177" t="s">
        <v>1992</v>
      </c>
    </row>
    <row r="178" spans="1:14" x14ac:dyDescent="0.25">
      <c r="A178" t="s">
        <v>3398</v>
      </c>
      <c r="B178" t="s">
        <v>8104</v>
      </c>
      <c r="C178" t="s">
        <v>619</v>
      </c>
      <c r="D178" t="s">
        <v>21</v>
      </c>
      <c r="E178">
        <v>98072</v>
      </c>
      <c r="F178" t="s">
        <v>22</v>
      </c>
      <c r="G178" t="s">
        <v>22</v>
      </c>
      <c r="H178" t="s">
        <v>116</v>
      </c>
      <c r="I178" t="s">
        <v>117</v>
      </c>
      <c r="J178" s="1">
        <v>43334</v>
      </c>
      <c r="K178" s="1">
        <v>43384</v>
      </c>
      <c r="L178" t="s">
        <v>118</v>
      </c>
      <c r="N178" t="s">
        <v>1849</v>
      </c>
    </row>
    <row r="179" spans="1:14" x14ac:dyDescent="0.25">
      <c r="A179" t="s">
        <v>425</v>
      </c>
      <c r="B179" t="s">
        <v>426</v>
      </c>
      <c r="C179" t="s">
        <v>20</v>
      </c>
      <c r="D179" t="s">
        <v>21</v>
      </c>
      <c r="E179">
        <v>98121</v>
      </c>
      <c r="F179" t="s">
        <v>22</v>
      </c>
      <c r="G179" t="s">
        <v>22</v>
      </c>
      <c r="H179" t="s">
        <v>116</v>
      </c>
      <c r="I179" t="s">
        <v>117</v>
      </c>
      <c r="J179" s="1">
        <v>43335</v>
      </c>
      <c r="K179" s="1">
        <v>43384</v>
      </c>
      <c r="L179" t="s">
        <v>118</v>
      </c>
      <c r="N179" t="s">
        <v>1992</v>
      </c>
    </row>
    <row r="180" spans="1:14" x14ac:dyDescent="0.25">
      <c r="A180" t="s">
        <v>3037</v>
      </c>
      <c r="B180" t="s">
        <v>8117</v>
      </c>
      <c r="C180" t="s">
        <v>20</v>
      </c>
      <c r="D180" t="s">
        <v>21</v>
      </c>
      <c r="E180">
        <v>98105</v>
      </c>
      <c r="F180" t="s">
        <v>22</v>
      </c>
      <c r="G180" t="s">
        <v>22</v>
      </c>
      <c r="H180" t="s">
        <v>116</v>
      </c>
      <c r="I180" t="s">
        <v>117</v>
      </c>
      <c r="J180" s="1">
        <v>43333</v>
      </c>
      <c r="K180" s="1">
        <v>43384</v>
      </c>
      <c r="L180" t="s">
        <v>118</v>
      </c>
      <c r="N180" t="s">
        <v>1849</v>
      </c>
    </row>
    <row r="181" spans="1:14" x14ac:dyDescent="0.25">
      <c r="A181" t="s">
        <v>8122</v>
      </c>
      <c r="B181" t="s">
        <v>8123</v>
      </c>
      <c r="C181" t="s">
        <v>132</v>
      </c>
      <c r="D181" t="s">
        <v>21</v>
      </c>
      <c r="E181">
        <v>99301</v>
      </c>
      <c r="F181" t="s">
        <v>22</v>
      </c>
      <c r="G181" t="s">
        <v>22</v>
      </c>
      <c r="H181" t="s">
        <v>116</v>
      </c>
      <c r="I181" t="s">
        <v>117</v>
      </c>
      <c r="J181" s="1">
        <v>43334</v>
      </c>
      <c r="K181" s="1">
        <v>43384</v>
      </c>
      <c r="L181" t="s">
        <v>118</v>
      </c>
      <c r="N181" t="s">
        <v>1849</v>
      </c>
    </row>
    <row r="182" spans="1:14" x14ac:dyDescent="0.25">
      <c r="A182" t="s">
        <v>2544</v>
      </c>
      <c r="B182" t="s">
        <v>2545</v>
      </c>
      <c r="C182" t="s">
        <v>92</v>
      </c>
      <c r="D182" t="s">
        <v>21</v>
      </c>
      <c r="E182">
        <v>98273</v>
      </c>
      <c r="F182" t="s">
        <v>22</v>
      </c>
      <c r="G182" t="s">
        <v>22</v>
      </c>
      <c r="H182" t="s">
        <v>116</v>
      </c>
      <c r="I182" t="s">
        <v>3817</v>
      </c>
      <c r="J182" s="1">
        <v>43327</v>
      </c>
      <c r="K182" s="1">
        <v>43384</v>
      </c>
      <c r="L182" t="s">
        <v>118</v>
      </c>
      <c r="N182" t="s">
        <v>1992</v>
      </c>
    </row>
    <row r="183" spans="1:14" x14ac:dyDescent="0.25">
      <c r="A183" t="s">
        <v>6168</v>
      </c>
      <c r="B183" t="s">
        <v>8137</v>
      </c>
      <c r="C183" t="s">
        <v>236</v>
      </c>
      <c r="D183" t="s">
        <v>21</v>
      </c>
      <c r="E183">
        <v>98445</v>
      </c>
      <c r="F183" t="s">
        <v>22</v>
      </c>
      <c r="G183" t="s">
        <v>22</v>
      </c>
      <c r="H183" t="s">
        <v>116</v>
      </c>
      <c r="I183" t="s">
        <v>117</v>
      </c>
      <c r="J183" s="1">
        <v>43332</v>
      </c>
      <c r="K183" s="1">
        <v>43384</v>
      </c>
      <c r="L183" t="s">
        <v>118</v>
      </c>
      <c r="N183" t="s">
        <v>1849</v>
      </c>
    </row>
    <row r="184" spans="1:14" x14ac:dyDescent="0.25">
      <c r="A184" t="s">
        <v>2257</v>
      </c>
      <c r="B184" t="s">
        <v>2258</v>
      </c>
      <c r="C184" t="s">
        <v>34</v>
      </c>
      <c r="D184" t="s">
        <v>21</v>
      </c>
      <c r="E184">
        <v>98665</v>
      </c>
      <c r="F184" t="s">
        <v>22</v>
      </c>
      <c r="G184" t="s">
        <v>22</v>
      </c>
      <c r="H184" t="s">
        <v>116</v>
      </c>
      <c r="I184" t="s">
        <v>117</v>
      </c>
      <c r="J184" t="s">
        <v>59</v>
      </c>
      <c r="K184" s="1">
        <v>43382</v>
      </c>
      <c r="L184" t="s">
        <v>60</v>
      </c>
      <c r="M184" t="str">
        <f>HYPERLINK("https://www.regulations.gov/docket?D=FDA-2018-H-3792")</f>
        <v>https://www.regulations.gov/docket?D=FDA-2018-H-3792</v>
      </c>
      <c r="N184" t="s">
        <v>59</v>
      </c>
    </row>
    <row r="185" spans="1:14" x14ac:dyDescent="0.25">
      <c r="A185" t="s">
        <v>2618</v>
      </c>
      <c r="B185" t="s">
        <v>2619</v>
      </c>
      <c r="C185" t="s">
        <v>29</v>
      </c>
      <c r="D185" t="s">
        <v>21</v>
      </c>
      <c r="E185">
        <v>98801</v>
      </c>
      <c r="F185" t="s">
        <v>22</v>
      </c>
      <c r="G185" t="s">
        <v>22</v>
      </c>
      <c r="H185" t="s">
        <v>116</v>
      </c>
      <c r="I185" t="s">
        <v>117</v>
      </c>
      <c r="J185" s="1">
        <v>43322</v>
      </c>
      <c r="K185" s="1">
        <v>43377</v>
      </c>
      <c r="L185" t="s">
        <v>118</v>
      </c>
      <c r="N185" t="s">
        <v>1849</v>
      </c>
    </row>
    <row r="186" spans="1:14" x14ac:dyDescent="0.25">
      <c r="A186" t="s">
        <v>1056</v>
      </c>
      <c r="B186" t="s">
        <v>1057</v>
      </c>
      <c r="C186" t="s">
        <v>209</v>
      </c>
      <c r="D186" t="s">
        <v>21</v>
      </c>
      <c r="E186">
        <v>98032</v>
      </c>
      <c r="F186" t="s">
        <v>22</v>
      </c>
      <c r="G186" t="s">
        <v>22</v>
      </c>
      <c r="H186" t="s">
        <v>116</v>
      </c>
      <c r="I186" t="s">
        <v>117</v>
      </c>
      <c r="J186" s="1">
        <v>43319</v>
      </c>
      <c r="K186" s="1">
        <v>43377</v>
      </c>
      <c r="L186" t="s">
        <v>118</v>
      </c>
      <c r="N186" t="s">
        <v>1849</v>
      </c>
    </row>
    <row r="187" spans="1:14" x14ac:dyDescent="0.25">
      <c r="A187" t="s">
        <v>111</v>
      </c>
      <c r="B187" t="s">
        <v>1316</v>
      </c>
      <c r="C187" t="s">
        <v>108</v>
      </c>
      <c r="D187" t="s">
        <v>21</v>
      </c>
      <c r="E187">
        <v>98204</v>
      </c>
      <c r="F187" t="s">
        <v>22</v>
      </c>
      <c r="G187" t="s">
        <v>22</v>
      </c>
      <c r="H187" t="s">
        <v>116</v>
      </c>
      <c r="I187" t="s">
        <v>117</v>
      </c>
      <c r="J187" s="1">
        <v>43326</v>
      </c>
      <c r="K187" s="1">
        <v>43377</v>
      </c>
      <c r="L187" t="s">
        <v>118</v>
      </c>
      <c r="N187" t="s">
        <v>1849</v>
      </c>
    </row>
    <row r="188" spans="1:14" x14ac:dyDescent="0.25">
      <c r="A188" t="s">
        <v>2628</v>
      </c>
      <c r="B188" t="s">
        <v>2629</v>
      </c>
      <c r="C188" t="s">
        <v>29</v>
      </c>
      <c r="D188" t="s">
        <v>21</v>
      </c>
      <c r="E188">
        <v>98801</v>
      </c>
      <c r="F188" t="s">
        <v>22</v>
      </c>
      <c r="G188" t="s">
        <v>22</v>
      </c>
      <c r="H188" t="s">
        <v>116</v>
      </c>
      <c r="I188" t="s">
        <v>117</v>
      </c>
      <c r="J188" s="1">
        <v>43322</v>
      </c>
      <c r="K188" s="1">
        <v>43377</v>
      </c>
      <c r="L188" t="s">
        <v>118</v>
      </c>
      <c r="N188" t="s">
        <v>1992</v>
      </c>
    </row>
    <row r="189" spans="1:14" x14ac:dyDescent="0.25">
      <c r="A189" t="s">
        <v>5633</v>
      </c>
      <c r="B189" t="s">
        <v>5634</v>
      </c>
      <c r="C189" t="s">
        <v>4759</v>
      </c>
      <c r="D189" t="s">
        <v>21</v>
      </c>
      <c r="E189">
        <v>98074</v>
      </c>
      <c r="F189" t="s">
        <v>22</v>
      </c>
      <c r="G189" t="s">
        <v>22</v>
      </c>
      <c r="H189" t="s">
        <v>116</v>
      </c>
      <c r="I189" t="s">
        <v>212</v>
      </c>
      <c r="J189" s="1">
        <v>43328</v>
      </c>
      <c r="K189" s="1">
        <v>43377</v>
      </c>
      <c r="L189" t="s">
        <v>118</v>
      </c>
      <c r="N189" t="s">
        <v>1992</v>
      </c>
    </row>
    <row r="190" spans="1:14" x14ac:dyDescent="0.25">
      <c r="A190" t="s">
        <v>2006</v>
      </c>
      <c r="B190" t="s">
        <v>2007</v>
      </c>
      <c r="C190" t="s">
        <v>403</v>
      </c>
      <c r="D190" t="s">
        <v>21</v>
      </c>
      <c r="E190">
        <v>98611</v>
      </c>
      <c r="F190" t="s">
        <v>22</v>
      </c>
      <c r="G190" t="s">
        <v>22</v>
      </c>
      <c r="H190" t="s">
        <v>116</v>
      </c>
      <c r="I190" t="s">
        <v>117</v>
      </c>
      <c r="J190" s="1">
        <v>43283</v>
      </c>
      <c r="K190" s="1">
        <v>43377</v>
      </c>
      <c r="L190" t="s">
        <v>118</v>
      </c>
      <c r="N190" t="s">
        <v>1992</v>
      </c>
    </row>
    <row r="191" spans="1:14" x14ac:dyDescent="0.25">
      <c r="A191" t="s">
        <v>5470</v>
      </c>
      <c r="B191" t="s">
        <v>282</v>
      </c>
      <c r="C191" t="s">
        <v>283</v>
      </c>
      <c r="D191" t="s">
        <v>21</v>
      </c>
      <c r="E191">
        <v>98467</v>
      </c>
      <c r="F191" t="s">
        <v>22</v>
      </c>
      <c r="G191" t="s">
        <v>22</v>
      </c>
      <c r="H191" t="s">
        <v>116</v>
      </c>
      <c r="I191" t="s">
        <v>117</v>
      </c>
      <c r="J191" s="1">
        <v>43325</v>
      </c>
      <c r="K191" s="1">
        <v>43377</v>
      </c>
      <c r="L191" t="s">
        <v>118</v>
      </c>
      <c r="N191" t="s">
        <v>1992</v>
      </c>
    </row>
    <row r="192" spans="1:14" x14ac:dyDescent="0.25">
      <c r="A192" t="s">
        <v>2910</v>
      </c>
      <c r="B192" t="s">
        <v>2911</v>
      </c>
      <c r="C192" t="s">
        <v>108</v>
      </c>
      <c r="D192" t="s">
        <v>21</v>
      </c>
      <c r="E192">
        <v>98201</v>
      </c>
      <c r="F192" t="s">
        <v>22</v>
      </c>
      <c r="G192" t="s">
        <v>22</v>
      </c>
      <c r="H192" t="s">
        <v>116</v>
      </c>
      <c r="I192" t="s">
        <v>117</v>
      </c>
      <c r="J192" s="1">
        <v>43327</v>
      </c>
      <c r="K192" s="1">
        <v>43377</v>
      </c>
      <c r="L192" t="s">
        <v>118</v>
      </c>
      <c r="N192" t="s">
        <v>1992</v>
      </c>
    </row>
    <row r="193" spans="1:14" x14ac:dyDescent="0.25">
      <c r="A193" t="s">
        <v>98</v>
      </c>
      <c r="B193" t="s">
        <v>6526</v>
      </c>
      <c r="C193" t="s">
        <v>227</v>
      </c>
      <c r="D193" t="s">
        <v>21</v>
      </c>
      <c r="E193">
        <v>98225</v>
      </c>
      <c r="F193" t="s">
        <v>22</v>
      </c>
      <c r="G193" t="s">
        <v>22</v>
      </c>
      <c r="H193" t="s">
        <v>116</v>
      </c>
      <c r="I193" t="s">
        <v>117</v>
      </c>
      <c r="J193" s="1">
        <v>43328</v>
      </c>
      <c r="K193" s="1">
        <v>43377</v>
      </c>
      <c r="L193" t="s">
        <v>118</v>
      </c>
      <c r="N193" t="s">
        <v>1992</v>
      </c>
    </row>
    <row r="194" spans="1:14" x14ac:dyDescent="0.25">
      <c r="A194" t="s">
        <v>3292</v>
      </c>
      <c r="B194" t="s">
        <v>3293</v>
      </c>
      <c r="C194" t="s">
        <v>108</v>
      </c>
      <c r="D194" t="s">
        <v>21</v>
      </c>
      <c r="E194">
        <v>98201</v>
      </c>
      <c r="F194" t="s">
        <v>22</v>
      </c>
      <c r="G194" t="s">
        <v>22</v>
      </c>
      <c r="H194" t="s">
        <v>116</v>
      </c>
      <c r="I194" t="s">
        <v>117</v>
      </c>
      <c r="J194" s="1">
        <v>43327</v>
      </c>
      <c r="K194" s="1">
        <v>43377</v>
      </c>
      <c r="L194" t="s">
        <v>118</v>
      </c>
      <c r="N194" t="s">
        <v>1992</v>
      </c>
    </row>
    <row r="195" spans="1:14" x14ac:dyDescent="0.25">
      <c r="A195" t="s">
        <v>727</v>
      </c>
      <c r="B195" t="s">
        <v>728</v>
      </c>
      <c r="C195" t="s">
        <v>236</v>
      </c>
      <c r="D195" t="s">
        <v>21</v>
      </c>
      <c r="E195">
        <v>98409</v>
      </c>
      <c r="F195" t="s">
        <v>22</v>
      </c>
      <c r="G195" t="s">
        <v>22</v>
      </c>
      <c r="H195" t="s">
        <v>116</v>
      </c>
      <c r="I195" t="s">
        <v>212</v>
      </c>
      <c r="J195" s="1">
        <v>43325</v>
      </c>
      <c r="K195" s="1">
        <v>43377</v>
      </c>
      <c r="L195" t="s">
        <v>118</v>
      </c>
      <c r="N195" t="s">
        <v>1849</v>
      </c>
    </row>
    <row r="196" spans="1:14" x14ac:dyDescent="0.25">
      <c r="A196" t="s">
        <v>3981</v>
      </c>
      <c r="B196" t="s">
        <v>8299</v>
      </c>
      <c r="C196" t="s">
        <v>555</v>
      </c>
      <c r="D196" t="s">
        <v>21</v>
      </c>
      <c r="E196">
        <v>98052</v>
      </c>
      <c r="F196" t="s">
        <v>22</v>
      </c>
      <c r="G196" t="s">
        <v>22</v>
      </c>
      <c r="H196" t="s">
        <v>116</v>
      </c>
      <c r="I196" t="s">
        <v>212</v>
      </c>
      <c r="J196" s="1">
        <v>43326</v>
      </c>
      <c r="K196" s="1">
        <v>43377</v>
      </c>
      <c r="L196" t="s">
        <v>118</v>
      </c>
      <c r="N196" t="s">
        <v>1992</v>
      </c>
    </row>
    <row r="197" spans="1:14" x14ac:dyDescent="0.25">
      <c r="A197" t="s">
        <v>2771</v>
      </c>
      <c r="B197" t="s">
        <v>2772</v>
      </c>
      <c r="C197" t="s">
        <v>41</v>
      </c>
      <c r="D197" t="s">
        <v>21</v>
      </c>
      <c r="E197">
        <v>98188</v>
      </c>
      <c r="F197" t="s">
        <v>22</v>
      </c>
      <c r="G197" t="s">
        <v>22</v>
      </c>
      <c r="H197" t="s">
        <v>116</v>
      </c>
      <c r="I197" t="s">
        <v>117</v>
      </c>
      <c r="J197" t="s">
        <v>59</v>
      </c>
      <c r="K197" s="1">
        <v>43374</v>
      </c>
      <c r="L197" t="s">
        <v>60</v>
      </c>
      <c r="M197" t="str">
        <f>HYPERLINK("https://www.regulations.gov/docket?D=FDA-2018-H-3679")</f>
        <v>https://www.regulations.gov/docket?D=FDA-2018-H-3679</v>
      </c>
      <c r="N197" t="s">
        <v>59</v>
      </c>
    </row>
    <row r="198" spans="1:14" x14ac:dyDescent="0.25">
      <c r="A198" t="s">
        <v>8408</v>
      </c>
      <c r="B198" t="s">
        <v>3304</v>
      </c>
      <c r="C198" t="s">
        <v>81</v>
      </c>
      <c r="D198" t="s">
        <v>21</v>
      </c>
      <c r="E198">
        <v>99206</v>
      </c>
      <c r="F198" t="s">
        <v>22</v>
      </c>
      <c r="G198" t="s">
        <v>22</v>
      </c>
      <c r="H198" t="s">
        <v>116</v>
      </c>
      <c r="I198" t="s">
        <v>3817</v>
      </c>
      <c r="J198" s="1">
        <v>43318</v>
      </c>
      <c r="K198" s="1">
        <v>43370</v>
      </c>
      <c r="L198" t="s">
        <v>118</v>
      </c>
      <c r="N198" t="s">
        <v>1992</v>
      </c>
    </row>
    <row r="199" spans="1:14" x14ac:dyDescent="0.25">
      <c r="A199" t="s">
        <v>352</v>
      </c>
      <c r="B199" t="s">
        <v>2196</v>
      </c>
      <c r="C199" t="s">
        <v>20</v>
      </c>
      <c r="D199" t="s">
        <v>21</v>
      </c>
      <c r="E199">
        <v>98103</v>
      </c>
      <c r="F199" t="s">
        <v>22</v>
      </c>
      <c r="G199" t="s">
        <v>22</v>
      </c>
      <c r="H199" t="s">
        <v>116</v>
      </c>
      <c r="I199" t="s">
        <v>117</v>
      </c>
      <c r="J199" s="1">
        <v>43318</v>
      </c>
      <c r="K199" s="1">
        <v>43370</v>
      </c>
      <c r="L199" t="s">
        <v>118</v>
      </c>
      <c r="N199" t="s">
        <v>1992</v>
      </c>
    </row>
    <row r="200" spans="1:14" x14ac:dyDescent="0.25">
      <c r="A200" t="s">
        <v>2885</v>
      </c>
      <c r="B200" t="s">
        <v>2886</v>
      </c>
      <c r="C200" t="s">
        <v>20</v>
      </c>
      <c r="D200" t="s">
        <v>21</v>
      </c>
      <c r="E200">
        <v>98103</v>
      </c>
      <c r="F200" t="s">
        <v>22</v>
      </c>
      <c r="G200" t="s">
        <v>22</v>
      </c>
      <c r="H200" t="s">
        <v>116</v>
      </c>
      <c r="I200" t="s">
        <v>117</v>
      </c>
      <c r="J200" s="1">
        <v>43318</v>
      </c>
      <c r="K200" s="1">
        <v>43370</v>
      </c>
      <c r="L200" t="s">
        <v>118</v>
      </c>
      <c r="N200" t="s">
        <v>1992</v>
      </c>
    </row>
    <row r="201" spans="1:14" x14ac:dyDescent="0.25">
      <c r="A201" t="s">
        <v>2230</v>
      </c>
      <c r="B201" t="s">
        <v>2231</v>
      </c>
      <c r="C201" t="s">
        <v>20</v>
      </c>
      <c r="D201" t="s">
        <v>21</v>
      </c>
      <c r="E201">
        <v>98106</v>
      </c>
      <c r="F201" t="s">
        <v>22</v>
      </c>
      <c r="G201" t="s">
        <v>22</v>
      </c>
      <c r="H201" t="s">
        <v>116</v>
      </c>
      <c r="I201" t="s">
        <v>117</v>
      </c>
      <c r="J201" s="1">
        <v>43319</v>
      </c>
      <c r="K201" s="1">
        <v>43370</v>
      </c>
      <c r="L201" t="s">
        <v>118</v>
      </c>
      <c r="N201" t="s">
        <v>1992</v>
      </c>
    </row>
    <row r="202" spans="1:14" x14ac:dyDescent="0.25">
      <c r="A202" t="s">
        <v>2298</v>
      </c>
      <c r="B202" t="s">
        <v>2299</v>
      </c>
      <c r="C202" t="s">
        <v>2300</v>
      </c>
      <c r="D202" t="s">
        <v>21</v>
      </c>
      <c r="E202">
        <v>98614</v>
      </c>
      <c r="F202" t="s">
        <v>22</v>
      </c>
      <c r="G202" t="s">
        <v>22</v>
      </c>
      <c r="H202" t="s">
        <v>116</v>
      </c>
      <c r="I202" t="s">
        <v>117</v>
      </c>
      <c r="J202" s="1">
        <v>43318</v>
      </c>
      <c r="K202" s="1">
        <v>43370</v>
      </c>
      <c r="L202" t="s">
        <v>118</v>
      </c>
      <c r="N202" t="s">
        <v>1849</v>
      </c>
    </row>
    <row r="203" spans="1:14" x14ac:dyDescent="0.25">
      <c r="A203" t="s">
        <v>1718</v>
      </c>
      <c r="B203" t="s">
        <v>1719</v>
      </c>
      <c r="C203" t="s">
        <v>20</v>
      </c>
      <c r="D203" t="s">
        <v>21</v>
      </c>
      <c r="E203">
        <v>98108</v>
      </c>
      <c r="F203" t="s">
        <v>22</v>
      </c>
      <c r="G203" t="s">
        <v>22</v>
      </c>
      <c r="H203" t="s">
        <v>116</v>
      </c>
      <c r="I203" t="s">
        <v>117</v>
      </c>
      <c r="J203" s="1">
        <v>43319</v>
      </c>
      <c r="K203" s="1">
        <v>43370</v>
      </c>
      <c r="L203" t="s">
        <v>118</v>
      </c>
      <c r="N203" t="s">
        <v>1849</v>
      </c>
    </row>
    <row r="204" spans="1:14" x14ac:dyDescent="0.25">
      <c r="A204" t="s">
        <v>194</v>
      </c>
      <c r="B204" t="s">
        <v>1501</v>
      </c>
      <c r="C204" t="s">
        <v>20</v>
      </c>
      <c r="D204" t="s">
        <v>21</v>
      </c>
      <c r="E204">
        <v>98103</v>
      </c>
      <c r="F204" t="s">
        <v>22</v>
      </c>
      <c r="G204" t="s">
        <v>22</v>
      </c>
      <c r="H204" t="s">
        <v>116</v>
      </c>
      <c r="I204" t="s">
        <v>117</v>
      </c>
      <c r="J204" s="1">
        <v>43318</v>
      </c>
      <c r="K204" s="1">
        <v>43370</v>
      </c>
      <c r="L204" t="s">
        <v>118</v>
      </c>
      <c r="N204" t="s">
        <v>1849</v>
      </c>
    </row>
    <row r="205" spans="1:14" x14ac:dyDescent="0.25">
      <c r="A205" t="s">
        <v>194</v>
      </c>
      <c r="B205" t="s">
        <v>2782</v>
      </c>
      <c r="C205" t="s">
        <v>20</v>
      </c>
      <c r="D205" t="s">
        <v>21</v>
      </c>
      <c r="E205">
        <v>98106</v>
      </c>
      <c r="F205" t="s">
        <v>22</v>
      </c>
      <c r="G205" t="s">
        <v>22</v>
      </c>
      <c r="H205" t="s">
        <v>116</v>
      </c>
      <c r="I205" t="s">
        <v>117</v>
      </c>
      <c r="J205" s="1">
        <v>43319</v>
      </c>
      <c r="K205" s="1">
        <v>43370</v>
      </c>
      <c r="L205" t="s">
        <v>118</v>
      </c>
      <c r="N205" t="s">
        <v>1992</v>
      </c>
    </row>
    <row r="206" spans="1:14" x14ac:dyDescent="0.25">
      <c r="A206" t="s">
        <v>2914</v>
      </c>
      <c r="B206" t="s">
        <v>2915</v>
      </c>
      <c r="C206" t="s">
        <v>20</v>
      </c>
      <c r="D206" t="s">
        <v>21</v>
      </c>
      <c r="E206">
        <v>98106</v>
      </c>
      <c r="F206" t="s">
        <v>22</v>
      </c>
      <c r="G206" t="s">
        <v>22</v>
      </c>
      <c r="H206" t="s">
        <v>116</v>
      </c>
      <c r="I206" t="s">
        <v>212</v>
      </c>
      <c r="J206" s="1">
        <v>43319</v>
      </c>
      <c r="K206" s="1">
        <v>43370</v>
      </c>
      <c r="L206" t="s">
        <v>118</v>
      </c>
      <c r="N206" t="s">
        <v>1992</v>
      </c>
    </row>
    <row r="207" spans="1:14" x14ac:dyDescent="0.25">
      <c r="A207" t="s">
        <v>3380</v>
      </c>
      <c r="B207" t="s">
        <v>3381</v>
      </c>
      <c r="C207" t="s">
        <v>236</v>
      </c>
      <c r="D207" t="s">
        <v>21</v>
      </c>
      <c r="E207">
        <v>98408</v>
      </c>
      <c r="F207" t="s">
        <v>22</v>
      </c>
      <c r="G207" t="s">
        <v>22</v>
      </c>
      <c r="H207" t="s">
        <v>116</v>
      </c>
      <c r="I207" t="s">
        <v>117</v>
      </c>
      <c r="J207" s="1">
        <v>43307</v>
      </c>
      <c r="K207" s="1">
        <v>43363</v>
      </c>
      <c r="L207" t="s">
        <v>118</v>
      </c>
      <c r="N207" t="s">
        <v>1992</v>
      </c>
    </row>
    <row r="208" spans="1:14" x14ac:dyDescent="0.25">
      <c r="A208" t="s">
        <v>8429</v>
      </c>
      <c r="B208" t="s">
        <v>3408</v>
      </c>
      <c r="C208" t="s">
        <v>555</v>
      </c>
      <c r="D208" t="s">
        <v>21</v>
      </c>
      <c r="E208">
        <v>98052</v>
      </c>
      <c r="F208" t="s">
        <v>22</v>
      </c>
      <c r="G208" t="s">
        <v>22</v>
      </c>
      <c r="H208" t="s">
        <v>116</v>
      </c>
      <c r="I208" t="s">
        <v>117</v>
      </c>
      <c r="J208" s="1">
        <v>43313</v>
      </c>
      <c r="K208" s="1">
        <v>43363</v>
      </c>
      <c r="L208" t="s">
        <v>118</v>
      </c>
      <c r="N208" t="s">
        <v>1992</v>
      </c>
    </row>
    <row r="209" spans="1:14" x14ac:dyDescent="0.25">
      <c r="A209" t="s">
        <v>1230</v>
      </c>
      <c r="B209" t="s">
        <v>8430</v>
      </c>
      <c r="C209" t="s">
        <v>555</v>
      </c>
      <c r="D209" t="s">
        <v>21</v>
      </c>
      <c r="E209">
        <v>98053</v>
      </c>
      <c r="F209" t="s">
        <v>22</v>
      </c>
      <c r="G209" t="s">
        <v>22</v>
      </c>
      <c r="H209" t="s">
        <v>116</v>
      </c>
      <c r="I209" t="s">
        <v>117</v>
      </c>
      <c r="J209" s="1">
        <v>43312</v>
      </c>
      <c r="K209" s="1">
        <v>43363</v>
      </c>
      <c r="L209" t="s">
        <v>118</v>
      </c>
      <c r="N209" t="s">
        <v>1849</v>
      </c>
    </row>
    <row r="210" spans="1:14" x14ac:dyDescent="0.25">
      <c r="A210" t="s">
        <v>242</v>
      </c>
      <c r="B210" t="s">
        <v>1354</v>
      </c>
      <c r="C210" t="s">
        <v>1307</v>
      </c>
      <c r="D210" t="s">
        <v>21</v>
      </c>
      <c r="E210">
        <v>98361</v>
      </c>
      <c r="F210" t="s">
        <v>22</v>
      </c>
      <c r="G210" t="s">
        <v>22</v>
      </c>
      <c r="H210" t="s">
        <v>116</v>
      </c>
      <c r="I210" t="s">
        <v>117</v>
      </c>
      <c r="J210" s="1">
        <v>43307</v>
      </c>
      <c r="K210" s="1">
        <v>43363</v>
      </c>
      <c r="L210" t="s">
        <v>118</v>
      </c>
      <c r="N210" t="s">
        <v>1849</v>
      </c>
    </row>
    <row r="211" spans="1:14" x14ac:dyDescent="0.25">
      <c r="A211" t="s">
        <v>316</v>
      </c>
      <c r="B211" t="s">
        <v>8436</v>
      </c>
      <c r="C211" t="s">
        <v>20</v>
      </c>
      <c r="D211" t="s">
        <v>21</v>
      </c>
      <c r="E211">
        <v>98155</v>
      </c>
      <c r="F211" t="s">
        <v>22</v>
      </c>
      <c r="G211" t="s">
        <v>22</v>
      </c>
      <c r="H211" t="s">
        <v>116</v>
      </c>
      <c r="I211" t="s">
        <v>117</v>
      </c>
      <c r="J211" s="1">
        <v>43311</v>
      </c>
      <c r="K211" s="1">
        <v>43363</v>
      </c>
      <c r="L211" t="s">
        <v>118</v>
      </c>
      <c r="N211" t="s">
        <v>1849</v>
      </c>
    </row>
    <row r="212" spans="1:14" x14ac:dyDescent="0.25">
      <c r="A212" t="s">
        <v>2897</v>
      </c>
      <c r="B212" t="s">
        <v>2898</v>
      </c>
      <c r="C212" t="s">
        <v>2899</v>
      </c>
      <c r="D212" t="s">
        <v>21</v>
      </c>
      <c r="E212">
        <v>98028</v>
      </c>
      <c r="F212" t="s">
        <v>22</v>
      </c>
      <c r="G212" t="s">
        <v>22</v>
      </c>
      <c r="H212" t="s">
        <v>116</v>
      </c>
      <c r="I212" t="s">
        <v>212</v>
      </c>
      <c r="J212" s="1">
        <v>43304</v>
      </c>
      <c r="K212" s="1">
        <v>43363</v>
      </c>
      <c r="L212" t="s">
        <v>118</v>
      </c>
      <c r="N212" t="s">
        <v>1849</v>
      </c>
    </row>
    <row r="213" spans="1:14" x14ac:dyDescent="0.25">
      <c r="A213" t="s">
        <v>1153</v>
      </c>
      <c r="B213" t="s">
        <v>8439</v>
      </c>
      <c r="C213" t="s">
        <v>555</v>
      </c>
      <c r="D213" t="s">
        <v>21</v>
      </c>
      <c r="E213">
        <v>98053</v>
      </c>
      <c r="F213" t="s">
        <v>22</v>
      </c>
      <c r="G213" t="s">
        <v>22</v>
      </c>
      <c r="H213" t="s">
        <v>116</v>
      </c>
      <c r="I213" t="s">
        <v>212</v>
      </c>
      <c r="J213" s="1">
        <v>43312</v>
      </c>
      <c r="K213" s="1">
        <v>43363</v>
      </c>
      <c r="L213" t="s">
        <v>118</v>
      </c>
      <c r="N213" t="s">
        <v>1992</v>
      </c>
    </row>
    <row r="214" spans="1:14" x14ac:dyDescent="0.25">
      <c r="A214" t="s">
        <v>1415</v>
      </c>
      <c r="B214" t="s">
        <v>8440</v>
      </c>
      <c r="C214" t="s">
        <v>590</v>
      </c>
      <c r="D214" t="s">
        <v>21</v>
      </c>
      <c r="E214">
        <v>98065</v>
      </c>
      <c r="F214" t="s">
        <v>22</v>
      </c>
      <c r="G214" t="s">
        <v>22</v>
      </c>
      <c r="H214" t="s">
        <v>116</v>
      </c>
      <c r="I214" t="s">
        <v>212</v>
      </c>
      <c r="J214" s="1">
        <v>43311</v>
      </c>
      <c r="K214" s="1">
        <v>43363</v>
      </c>
      <c r="L214" t="s">
        <v>118</v>
      </c>
      <c r="N214" t="s">
        <v>1992</v>
      </c>
    </row>
    <row r="215" spans="1:14" x14ac:dyDescent="0.25">
      <c r="A215" t="s">
        <v>8441</v>
      </c>
      <c r="B215" t="s">
        <v>8442</v>
      </c>
      <c r="C215" t="s">
        <v>236</v>
      </c>
      <c r="D215" t="s">
        <v>21</v>
      </c>
      <c r="E215">
        <v>98404</v>
      </c>
      <c r="F215" t="s">
        <v>22</v>
      </c>
      <c r="G215" t="s">
        <v>22</v>
      </c>
      <c r="H215" t="s">
        <v>116</v>
      </c>
      <c r="I215" t="s">
        <v>117</v>
      </c>
      <c r="J215" s="1">
        <v>43312</v>
      </c>
      <c r="K215" s="1">
        <v>43363</v>
      </c>
      <c r="L215" t="s">
        <v>118</v>
      </c>
      <c r="N215" t="s">
        <v>1992</v>
      </c>
    </row>
    <row r="216" spans="1:14" x14ac:dyDescent="0.25">
      <c r="A216" t="s">
        <v>924</v>
      </c>
      <c r="B216" t="s">
        <v>8443</v>
      </c>
      <c r="C216" t="s">
        <v>236</v>
      </c>
      <c r="D216" t="s">
        <v>21</v>
      </c>
      <c r="E216">
        <v>98402</v>
      </c>
      <c r="F216" t="s">
        <v>22</v>
      </c>
      <c r="G216" t="s">
        <v>22</v>
      </c>
      <c r="H216" t="s">
        <v>116</v>
      </c>
      <c r="I216" t="s">
        <v>117</v>
      </c>
      <c r="J216" s="1">
        <v>43314</v>
      </c>
      <c r="K216" s="1">
        <v>43363</v>
      </c>
      <c r="L216" t="s">
        <v>118</v>
      </c>
      <c r="N216" t="s">
        <v>1992</v>
      </c>
    </row>
    <row r="217" spans="1:14" x14ac:dyDescent="0.25">
      <c r="A217" t="s">
        <v>1534</v>
      </c>
      <c r="B217" t="s">
        <v>8444</v>
      </c>
      <c r="C217" t="s">
        <v>236</v>
      </c>
      <c r="D217" t="s">
        <v>21</v>
      </c>
      <c r="E217">
        <v>98444</v>
      </c>
      <c r="F217" t="s">
        <v>22</v>
      </c>
      <c r="G217" t="s">
        <v>22</v>
      </c>
      <c r="H217" t="s">
        <v>116</v>
      </c>
      <c r="I217" t="s">
        <v>117</v>
      </c>
      <c r="J217" s="1">
        <v>43312</v>
      </c>
      <c r="K217" s="1">
        <v>43363</v>
      </c>
      <c r="L217" t="s">
        <v>118</v>
      </c>
      <c r="N217" t="s">
        <v>1992</v>
      </c>
    </row>
    <row r="218" spans="1:14" x14ac:dyDescent="0.25">
      <c r="A218" t="s">
        <v>2101</v>
      </c>
      <c r="B218" t="s">
        <v>2102</v>
      </c>
      <c r="C218" t="s">
        <v>151</v>
      </c>
      <c r="D218" t="s">
        <v>21</v>
      </c>
      <c r="E218">
        <v>98498</v>
      </c>
      <c r="F218" t="s">
        <v>22</v>
      </c>
      <c r="G218" t="s">
        <v>22</v>
      </c>
      <c r="H218" t="s">
        <v>116</v>
      </c>
      <c r="I218" t="s">
        <v>117</v>
      </c>
      <c r="J218" s="1">
        <v>43307</v>
      </c>
      <c r="K218" s="1">
        <v>43363</v>
      </c>
      <c r="L218" t="s">
        <v>118</v>
      </c>
      <c r="N218" t="s">
        <v>1992</v>
      </c>
    </row>
    <row r="219" spans="1:14" x14ac:dyDescent="0.25">
      <c r="A219" t="s">
        <v>8606</v>
      </c>
      <c r="B219" t="s">
        <v>8607</v>
      </c>
      <c r="C219" t="s">
        <v>218</v>
      </c>
      <c r="D219" t="s">
        <v>21</v>
      </c>
      <c r="E219">
        <v>98391</v>
      </c>
      <c r="F219" t="s">
        <v>22</v>
      </c>
      <c r="G219" t="s">
        <v>22</v>
      </c>
      <c r="H219" t="s">
        <v>116</v>
      </c>
      <c r="I219" t="s">
        <v>117</v>
      </c>
      <c r="J219" s="1">
        <v>43304</v>
      </c>
      <c r="K219" s="1">
        <v>43356</v>
      </c>
      <c r="L219" t="s">
        <v>118</v>
      </c>
      <c r="N219" t="s">
        <v>1849</v>
      </c>
    </row>
    <row r="220" spans="1:14" x14ac:dyDescent="0.25">
      <c r="A220" t="s">
        <v>3660</v>
      </c>
      <c r="B220" t="s">
        <v>3661</v>
      </c>
      <c r="C220" t="s">
        <v>178</v>
      </c>
      <c r="D220" t="s">
        <v>21</v>
      </c>
      <c r="E220">
        <v>98944</v>
      </c>
      <c r="F220" t="s">
        <v>22</v>
      </c>
      <c r="G220" t="s">
        <v>22</v>
      </c>
      <c r="H220" t="s">
        <v>116</v>
      </c>
      <c r="I220" t="s">
        <v>117</v>
      </c>
      <c r="J220" s="1">
        <v>43297</v>
      </c>
      <c r="K220" s="1">
        <v>43356</v>
      </c>
      <c r="L220" t="s">
        <v>118</v>
      </c>
      <c r="N220" t="s">
        <v>1992</v>
      </c>
    </row>
    <row r="221" spans="1:14" x14ac:dyDescent="0.25">
      <c r="A221" t="s">
        <v>1373</v>
      </c>
      <c r="B221" t="s">
        <v>1374</v>
      </c>
      <c r="C221" t="s">
        <v>529</v>
      </c>
      <c r="D221" t="s">
        <v>21</v>
      </c>
      <c r="E221">
        <v>98034</v>
      </c>
      <c r="F221" t="s">
        <v>22</v>
      </c>
      <c r="G221" t="s">
        <v>22</v>
      </c>
      <c r="H221" t="s">
        <v>116</v>
      </c>
      <c r="I221" t="s">
        <v>117</v>
      </c>
      <c r="J221" s="1">
        <v>43291</v>
      </c>
      <c r="K221" s="1">
        <v>43356</v>
      </c>
      <c r="L221" t="s">
        <v>118</v>
      </c>
      <c r="N221" t="s">
        <v>1992</v>
      </c>
    </row>
    <row r="222" spans="1:14" x14ac:dyDescent="0.25">
      <c r="A222" t="s">
        <v>8612</v>
      </c>
      <c r="B222" t="s">
        <v>8613</v>
      </c>
      <c r="C222" t="s">
        <v>782</v>
      </c>
      <c r="D222" t="s">
        <v>21</v>
      </c>
      <c r="E222">
        <v>98043</v>
      </c>
      <c r="F222" t="s">
        <v>22</v>
      </c>
      <c r="G222" t="s">
        <v>22</v>
      </c>
      <c r="H222" t="s">
        <v>116</v>
      </c>
      <c r="I222" t="s">
        <v>117</v>
      </c>
      <c r="J222" s="1">
        <v>43297</v>
      </c>
      <c r="K222" s="1">
        <v>43356</v>
      </c>
      <c r="L222" t="s">
        <v>118</v>
      </c>
      <c r="N222" t="s">
        <v>1849</v>
      </c>
    </row>
    <row r="223" spans="1:14" x14ac:dyDescent="0.25">
      <c r="A223" t="s">
        <v>294</v>
      </c>
      <c r="B223" t="s">
        <v>295</v>
      </c>
      <c r="C223" t="s">
        <v>296</v>
      </c>
      <c r="D223" t="s">
        <v>21</v>
      </c>
      <c r="E223">
        <v>98366</v>
      </c>
      <c r="F223" t="s">
        <v>22</v>
      </c>
      <c r="G223" t="s">
        <v>22</v>
      </c>
      <c r="H223" t="s">
        <v>116</v>
      </c>
      <c r="I223" t="s">
        <v>117</v>
      </c>
      <c r="J223" s="1">
        <v>43299</v>
      </c>
      <c r="K223" s="1">
        <v>43356</v>
      </c>
      <c r="L223" t="s">
        <v>118</v>
      </c>
      <c r="N223" t="s">
        <v>1849</v>
      </c>
    </row>
    <row r="224" spans="1:14" x14ac:dyDescent="0.25">
      <c r="A224" t="s">
        <v>111</v>
      </c>
      <c r="B224" t="s">
        <v>3402</v>
      </c>
      <c r="C224" t="s">
        <v>236</v>
      </c>
      <c r="D224" t="s">
        <v>21</v>
      </c>
      <c r="E224">
        <v>98409</v>
      </c>
      <c r="F224" t="s">
        <v>22</v>
      </c>
      <c r="G224" t="s">
        <v>22</v>
      </c>
      <c r="H224" t="s">
        <v>116</v>
      </c>
      <c r="I224" t="s">
        <v>117</v>
      </c>
      <c r="J224" s="1">
        <v>43304</v>
      </c>
      <c r="K224" s="1">
        <v>43356</v>
      </c>
      <c r="L224" t="s">
        <v>118</v>
      </c>
      <c r="N224" t="s">
        <v>1849</v>
      </c>
    </row>
    <row r="225" spans="1:14" x14ac:dyDescent="0.25">
      <c r="A225" t="s">
        <v>8614</v>
      </c>
      <c r="B225" t="s">
        <v>8615</v>
      </c>
      <c r="C225" t="s">
        <v>236</v>
      </c>
      <c r="D225" t="s">
        <v>21</v>
      </c>
      <c r="E225">
        <v>98408</v>
      </c>
      <c r="F225" t="s">
        <v>22</v>
      </c>
      <c r="G225" t="s">
        <v>22</v>
      </c>
      <c r="H225" t="s">
        <v>116</v>
      </c>
      <c r="I225" t="s">
        <v>117</v>
      </c>
      <c r="J225" s="1">
        <v>43297</v>
      </c>
      <c r="K225" s="1">
        <v>43356</v>
      </c>
      <c r="L225" t="s">
        <v>118</v>
      </c>
      <c r="N225" t="s">
        <v>1992</v>
      </c>
    </row>
    <row r="226" spans="1:14" x14ac:dyDescent="0.25">
      <c r="A226" t="s">
        <v>3409</v>
      </c>
      <c r="B226" t="s">
        <v>3410</v>
      </c>
      <c r="C226" t="s">
        <v>782</v>
      </c>
      <c r="D226" t="s">
        <v>21</v>
      </c>
      <c r="E226">
        <v>98043</v>
      </c>
      <c r="F226" t="s">
        <v>22</v>
      </c>
      <c r="G226" t="s">
        <v>22</v>
      </c>
      <c r="H226" t="s">
        <v>116</v>
      </c>
      <c r="I226" t="s">
        <v>117</v>
      </c>
      <c r="J226" s="1">
        <v>43297</v>
      </c>
      <c r="K226" s="1">
        <v>43356</v>
      </c>
      <c r="L226" t="s">
        <v>118</v>
      </c>
      <c r="N226" t="s">
        <v>1849</v>
      </c>
    </row>
    <row r="227" spans="1:14" x14ac:dyDescent="0.25">
      <c r="A227" t="s">
        <v>2962</v>
      </c>
      <c r="B227" t="s">
        <v>2963</v>
      </c>
      <c r="C227" t="s">
        <v>261</v>
      </c>
      <c r="D227" t="s">
        <v>21</v>
      </c>
      <c r="E227">
        <v>99201</v>
      </c>
      <c r="F227" t="s">
        <v>22</v>
      </c>
      <c r="G227" t="s">
        <v>22</v>
      </c>
      <c r="H227" t="s">
        <v>116</v>
      </c>
      <c r="I227" t="s">
        <v>3817</v>
      </c>
      <c r="J227" s="1">
        <v>43290</v>
      </c>
      <c r="K227" s="1">
        <v>43356</v>
      </c>
      <c r="L227" t="s">
        <v>118</v>
      </c>
      <c r="N227" t="s">
        <v>1849</v>
      </c>
    </row>
    <row r="228" spans="1:14" x14ac:dyDescent="0.25">
      <c r="A228" t="s">
        <v>2240</v>
      </c>
      <c r="B228" t="s">
        <v>2241</v>
      </c>
      <c r="C228" t="s">
        <v>660</v>
      </c>
      <c r="D228" t="s">
        <v>21</v>
      </c>
      <c r="E228">
        <v>98383</v>
      </c>
      <c r="F228" t="s">
        <v>22</v>
      </c>
      <c r="G228" t="s">
        <v>22</v>
      </c>
      <c r="H228" t="s">
        <v>116</v>
      </c>
      <c r="I228" t="s">
        <v>117</v>
      </c>
      <c r="J228" s="1">
        <v>43299</v>
      </c>
      <c r="K228" s="1">
        <v>43356</v>
      </c>
      <c r="L228" t="s">
        <v>118</v>
      </c>
      <c r="N228" t="s">
        <v>1849</v>
      </c>
    </row>
    <row r="229" spans="1:14" x14ac:dyDescent="0.25">
      <c r="A229" t="s">
        <v>2387</v>
      </c>
      <c r="B229" t="s">
        <v>2388</v>
      </c>
      <c r="C229" t="s">
        <v>115</v>
      </c>
      <c r="D229" t="s">
        <v>21</v>
      </c>
      <c r="E229">
        <v>98532</v>
      </c>
      <c r="F229" t="s">
        <v>22</v>
      </c>
      <c r="G229" t="s">
        <v>22</v>
      </c>
      <c r="H229" t="s">
        <v>116</v>
      </c>
      <c r="I229" t="s">
        <v>117</v>
      </c>
      <c r="J229" s="1">
        <v>43305</v>
      </c>
      <c r="K229" s="1">
        <v>43356</v>
      </c>
      <c r="L229" t="s">
        <v>118</v>
      </c>
      <c r="N229" t="s">
        <v>1849</v>
      </c>
    </row>
    <row r="230" spans="1:14" x14ac:dyDescent="0.25">
      <c r="A230" t="s">
        <v>2670</v>
      </c>
      <c r="B230" t="s">
        <v>2671</v>
      </c>
      <c r="C230" t="s">
        <v>268</v>
      </c>
      <c r="D230" t="s">
        <v>21</v>
      </c>
      <c r="E230">
        <v>98168</v>
      </c>
      <c r="F230" t="s">
        <v>22</v>
      </c>
      <c r="G230" t="s">
        <v>22</v>
      </c>
      <c r="H230" t="s">
        <v>116</v>
      </c>
      <c r="I230" t="s">
        <v>117</v>
      </c>
      <c r="J230" s="1">
        <v>43300</v>
      </c>
      <c r="K230" s="1">
        <v>43356</v>
      </c>
      <c r="L230" t="s">
        <v>118</v>
      </c>
      <c r="N230" t="s">
        <v>1849</v>
      </c>
    </row>
    <row r="231" spans="1:14" x14ac:dyDescent="0.25">
      <c r="A231" t="s">
        <v>3439</v>
      </c>
      <c r="B231" t="s">
        <v>3440</v>
      </c>
      <c r="C231" t="s">
        <v>236</v>
      </c>
      <c r="D231" t="s">
        <v>21</v>
      </c>
      <c r="E231">
        <v>98409</v>
      </c>
      <c r="F231" t="s">
        <v>22</v>
      </c>
      <c r="G231" t="s">
        <v>22</v>
      </c>
      <c r="H231" t="s">
        <v>116</v>
      </c>
      <c r="I231" t="s">
        <v>117</v>
      </c>
      <c r="J231" s="1">
        <v>43297</v>
      </c>
      <c r="K231" s="1">
        <v>43356</v>
      </c>
      <c r="L231" t="s">
        <v>118</v>
      </c>
      <c r="N231" t="s">
        <v>1849</v>
      </c>
    </row>
    <row r="232" spans="1:14" x14ac:dyDescent="0.25">
      <c r="A232" t="s">
        <v>2218</v>
      </c>
      <c r="B232" t="s">
        <v>2219</v>
      </c>
      <c r="C232" t="s">
        <v>2039</v>
      </c>
      <c r="D232" t="s">
        <v>21</v>
      </c>
      <c r="E232">
        <v>99157</v>
      </c>
      <c r="F232" t="s">
        <v>22</v>
      </c>
      <c r="G232" t="s">
        <v>22</v>
      </c>
      <c r="H232" t="s">
        <v>116</v>
      </c>
      <c r="I232" t="s">
        <v>117</v>
      </c>
      <c r="J232" s="1">
        <v>43291</v>
      </c>
      <c r="K232" s="1">
        <v>43349</v>
      </c>
      <c r="L232" t="s">
        <v>118</v>
      </c>
      <c r="N232" t="s">
        <v>1849</v>
      </c>
    </row>
    <row r="233" spans="1:14" x14ac:dyDescent="0.25">
      <c r="A233" t="s">
        <v>2869</v>
      </c>
      <c r="B233" t="s">
        <v>8770</v>
      </c>
      <c r="C233" t="s">
        <v>529</v>
      </c>
      <c r="D233" t="s">
        <v>21</v>
      </c>
      <c r="E233">
        <v>98033</v>
      </c>
      <c r="F233" t="s">
        <v>22</v>
      </c>
      <c r="G233" t="s">
        <v>22</v>
      </c>
      <c r="H233" t="s">
        <v>116</v>
      </c>
      <c r="I233" t="s">
        <v>117</v>
      </c>
      <c r="J233" s="1">
        <v>43291</v>
      </c>
      <c r="K233" s="1">
        <v>43349</v>
      </c>
      <c r="L233" t="s">
        <v>118</v>
      </c>
      <c r="N233" t="s">
        <v>1849</v>
      </c>
    </row>
    <row r="234" spans="1:14" x14ac:dyDescent="0.25">
      <c r="A234" t="s">
        <v>8771</v>
      </c>
      <c r="B234" t="s">
        <v>8772</v>
      </c>
      <c r="C234" t="s">
        <v>236</v>
      </c>
      <c r="D234" t="s">
        <v>21</v>
      </c>
      <c r="E234">
        <v>98408</v>
      </c>
      <c r="F234" t="s">
        <v>22</v>
      </c>
      <c r="G234" t="s">
        <v>22</v>
      </c>
      <c r="H234" t="s">
        <v>116</v>
      </c>
      <c r="I234" t="s">
        <v>117</v>
      </c>
      <c r="J234" s="1">
        <v>43290</v>
      </c>
      <c r="K234" s="1">
        <v>43349</v>
      </c>
      <c r="L234" t="s">
        <v>118</v>
      </c>
      <c r="N234" t="s">
        <v>1849</v>
      </c>
    </row>
    <row r="235" spans="1:14" x14ac:dyDescent="0.25">
      <c r="A235" t="s">
        <v>3451</v>
      </c>
      <c r="B235" t="s">
        <v>3452</v>
      </c>
      <c r="C235" t="s">
        <v>261</v>
      </c>
      <c r="D235" t="s">
        <v>21</v>
      </c>
      <c r="E235">
        <v>99218</v>
      </c>
      <c r="F235" t="s">
        <v>22</v>
      </c>
      <c r="G235" t="s">
        <v>22</v>
      </c>
      <c r="H235" t="s">
        <v>116</v>
      </c>
      <c r="I235" t="s">
        <v>3817</v>
      </c>
      <c r="J235" s="1">
        <v>43292</v>
      </c>
      <c r="K235" s="1">
        <v>43349</v>
      </c>
      <c r="L235" t="s">
        <v>118</v>
      </c>
      <c r="N235" t="s">
        <v>1849</v>
      </c>
    </row>
    <row r="236" spans="1:14" x14ac:dyDescent="0.25">
      <c r="A236" t="s">
        <v>3793</v>
      </c>
      <c r="B236" t="s">
        <v>8775</v>
      </c>
      <c r="C236" t="s">
        <v>56</v>
      </c>
      <c r="D236" t="s">
        <v>21</v>
      </c>
      <c r="E236">
        <v>99352</v>
      </c>
      <c r="F236" t="s">
        <v>22</v>
      </c>
      <c r="G236" t="s">
        <v>22</v>
      </c>
      <c r="H236" t="s">
        <v>116</v>
      </c>
      <c r="I236" t="s">
        <v>117</v>
      </c>
      <c r="J236" s="1">
        <v>43291</v>
      </c>
      <c r="K236" s="1">
        <v>43349</v>
      </c>
      <c r="L236" t="s">
        <v>118</v>
      </c>
      <c r="N236" t="s">
        <v>1849</v>
      </c>
    </row>
    <row r="237" spans="1:14" x14ac:dyDescent="0.25">
      <c r="A237" t="s">
        <v>773</v>
      </c>
      <c r="B237" t="s">
        <v>1514</v>
      </c>
      <c r="C237" t="s">
        <v>236</v>
      </c>
      <c r="D237" t="s">
        <v>21</v>
      </c>
      <c r="E237">
        <v>98407</v>
      </c>
      <c r="F237" t="s">
        <v>22</v>
      </c>
      <c r="G237" t="s">
        <v>22</v>
      </c>
      <c r="H237" t="s">
        <v>116</v>
      </c>
      <c r="I237" t="s">
        <v>117</v>
      </c>
      <c r="J237" s="1">
        <v>43294</v>
      </c>
      <c r="K237" s="1">
        <v>43349</v>
      </c>
      <c r="L237" t="s">
        <v>118</v>
      </c>
      <c r="N237" t="s">
        <v>1849</v>
      </c>
    </row>
    <row r="238" spans="1:14" x14ac:dyDescent="0.25">
      <c r="A238" t="s">
        <v>3419</v>
      </c>
      <c r="B238" t="s">
        <v>3420</v>
      </c>
      <c r="C238" t="s">
        <v>236</v>
      </c>
      <c r="D238" t="s">
        <v>21</v>
      </c>
      <c r="E238">
        <v>98404</v>
      </c>
      <c r="F238" t="s">
        <v>22</v>
      </c>
      <c r="G238" t="s">
        <v>22</v>
      </c>
      <c r="H238" t="s">
        <v>116</v>
      </c>
      <c r="I238" t="s">
        <v>117</v>
      </c>
      <c r="J238" s="1">
        <v>43294</v>
      </c>
      <c r="K238" s="1">
        <v>43349</v>
      </c>
      <c r="L238" t="s">
        <v>118</v>
      </c>
      <c r="N238" t="s">
        <v>1992</v>
      </c>
    </row>
    <row r="239" spans="1:14" x14ac:dyDescent="0.25">
      <c r="A239" t="s">
        <v>2371</v>
      </c>
      <c r="B239" t="s">
        <v>8787</v>
      </c>
      <c r="C239" t="s">
        <v>1397</v>
      </c>
      <c r="D239" t="s">
        <v>21</v>
      </c>
      <c r="E239">
        <v>99037</v>
      </c>
      <c r="F239" t="s">
        <v>22</v>
      </c>
      <c r="G239" t="s">
        <v>22</v>
      </c>
      <c r="H239" t="s">
        <v>116</v>
      </c>
      <c r="I239" t="s">
        <v>3817</v>
      </c>
      <c r="J239" s="1">
        <v>43290</v>
      </c>
      <c r="K239" s="1">
        <v>43349</v>
      </c>
      <c r="L239" t="s">
        <v>118</v>
      </c>
      <c r="N239" t="s">
        <v>1849</v>
      </c>
    </row>
    <row r="240" spans="1:14" x14ac:dyDescent="0.25">
      <c r="A240" t="s">
        <v>2107</v>
      </c>
      <c r="B240" t="s">
        <v>8793</v>
      </c>
      <c r="C240" t="s">
        <v>165</v>
      </c>
      <c r="D240" t="s">
        <v>21</v>
      </c>
      <c r="E240">
        <v>98373</v>
      </c>
      <c r="F240" t="s">
        <v>22</v>
      </c>
      <c r="G240" t="s">
        <v>22</v>
      </c>
      <c r="H240" t="s">
        <v>116</v>
      </c>
      <c r="I240" t="s">
        <v>117</v>
      </c>
      <c r="J240" s="1">
        <v>43291</v>
      </c>
      <c r="K240" s="1">
        <v>43349</v>
      </c>
      <c r="L240" t="s">
        <v>118</v>
      </c>
      <c r="N240" t="s">
        <v>1992</v>
      </c>
    </row>
    <row r="241" spans="1:14" x14ac:dyDescent="0.25">
      <c r="A241" t="s">
        <v>302</v>
      </c>
      <c r="B241" t="s">
        <v>303</v>
      </c>
      <c r="C241" t="s">
        <v>304</v>
      </c>
      <c r="D241" t="s">
        <v>21</v>
      </c>
      <c r="E241">
        <v>98328</v>
      </c>
      <c r="F241" t="s">
        <v>22</v>
      </c>
      <c r="G241" t="s">
        <v>22</v>
      </c>
      <c r="H241" t="s">
        <v>116</v>
      </c>
      <c r="I241" t="s">
        <v>117</v>
      </c>
      <c r="J241" s="1">
        <v>43291</v>
      </c>
      <c r="K241" s="1">
        <v>43349</v>
      </c>
      <c r="L241" t="s">
        <v>118</v>
      </c>
      <c r="N241" t="s">
        <v>1849</v>
      </c>
    </row>
    <row r="242" spans="1:14" x14ac:dyDescent="0.25">
      <c r="A242" t="s">
        <v>1133</v>
      </c>
      <c r="B242" t="s">
        <v>1134</v>
      </c>
      <c r="C242" t="s">
        <v>1135</v>
      </c>
      <c r="D242" t="s">
        <v>21</v>
      </c>
      <c r="E242">
        <v>98305</v>
      </c>
      <c r="F242" t="s">
        <v>22</v>
      </c>
      <c r="G242" t="s">
        <v>22</v>
      </c>
      <c r="H242" t="s">
        <v>116</v>
      </c>
      <c r="I242" t="s">
        <v>117</v>
      </c>
      <c r="J242" s="1">
        <v>43293</v>
      </c>
      <c r="K242" s="1">
        <v>43349</v>
      </c>
      <c r="L242" t="s">
        <v>118</v>
      </c>
      <c r="N242" t="s">
        <v>1849</v>
      </c>
    </row>
    <row r="243" spans="1:14" x14ac:dyDescent="0.25">
      <c r="A243" t="s">
        <v>8800</v>
      </c>
      <c r="B243" t="s">
        <v>8801</v>
      </c>
      <c r="C243" t="s">
        <v>304</v>
      </c>
      <c r="D243" t="s">
        <v>21</v>
      </c>
      <c r="E243">
        <v>98328</v>
      </c>
      <c r="F243" t="s">
        <v>22</v>
      </c>
      <c r="G243" t="s">
        <v>22</v>
      </c>
      <c r="H243" t="s">
        <v>116</v>
      </c>
      <c r="I243" t="s">
        <v>117</v>
      </c>
      <c r="J243" s="1">
        <v>43291</v>
      </c>
      <c r="K243" s="1">
        <v>43349</v>
      </c>
      <c r="L243" t="s">
        <v>118</v>
      </c>
      <c r="N243" t="s">
        <v>1849</v>
      </c>
    </row>
    <row r="244" spans="1:14" x14ac:dyDescent="0.25">
      <c r="A244" t="s">
        <v>3437</v>
      </c>
      <c r="B244" t="s">
        <v>3438</v>
      </c>
      <c r="C244" t="s">
        <v>236</v>
      </c>
      <c r="D244" t="s">
        <v>21</v>
      </c>
      <c r="E244">
        <v>98404</v>
      </c>
      <c r="F244" t="s">
        <v>22</v>
      </c>
      <c r="G244" t="s">
        <v>22</v>
      </c>
      <c r="H244" t="s">
        <v>116</v>
      </c>
      <c r="I244" t="s">
        <v>117</v>
      </c>
      <c r="J244" s="1">
        <v>43294</v>
      </c>
      <c r="K244" s="1">
        <v>43349</v>
      </c>
      <c r="L244" t="s">
        <v>118</v>
      </c>
      <c r="N244" t="s">
        <v>1849</v>
      </c>
    </row>
    <row r="245" spans="1:14" x14ac:dyDescent="0.25">
      <c r="A245" t="s">
        <v>3441</v>
      </c>
      <c r="B245" t="s">
        <v>3442</v>
      </c>
      <c r="C245" t="s">
        <v>236</v>
      </c>
      <c r="D245" t="s">
        <v>21</v>
      </c>
      <c r="E245">
        <v>98418</v>
      </c>
      <c r="F245" t="s">
        <v>22</v>
      </c>
      <c r="G245" t="s">
        <v>22</v>
      </c>
      <c r="H245" t="s">
        <v>116</v>
      </c>
      <c r="I245" t="s">
        <v>117</v>
      </c>
      <c r="J245" s="1">
        <v>43294</v>
      </c>
      <c r="K245" s="1">
        <v>43349</v>
      </c>
      <c r="L245" t="s">
        <v>118</v>
      </c>
      <c r="N245" t="s">
        <v>1992</v>
      </c>
    </row>
    <row r="246" spans="1:14" x14ac:dyDescent="0.25">
      <c r="A246" t="s">
        <v>3757</v>
      </c>
      <c r="B246" t="s">
        <v>3758</v>
      </c>
      <c r="C246" t="s">
        <v>454</v>
      </c>
      <c r="D246" t="s">
        <v>21</v>
      </c>
      <c r="E246">
        <v>98007</v>
      </c>
      <c r="F246" t="s">
        <v>22</v>
      </c>
      <c r="G246" t="s">
        <v>22</v>
      </c>
      <c r="H246" t="s">
        <v>116</v>
      </c>
      <c r="I246" t="s">
        <v>117</v>
      </c>
      <c r="J246" s="1">
        <v>43283</v>
      </c>
      <c r="K246" s="1">
        <v>43342</v>
      </c>
      <c r="L246" t="s">
        <v>118</v>
      </c>
      <c r="N246" t="s">
        <v>1849</v>
      </c>
    </row>
    <row r="247" spans="1:14" x14ac:dyDescent="0.25">
      <c r="A247" t="s">
        <v>1881</v>
      </c>
      <c r="B247" t="s">
        <v>1882</v>
      </c>
      <c r="C247" t="s">
        <v>186</v>
      </c>
      <c r="D247" t="s">
        <v>21</v>
      </c>
      <c r="E247">
        <v>98823</v>
      </c>
      <c r="F247" t="s">
        <v>22</v>
      </c>
      <c r="G247" t="s">
        <v>22</v>
      </c>
      <c r="H247" t="s">
        <v>116</v>
      </c>
      <c r="I247" t="s">
        <v>117</v>
      </c>
      <c r="J247" s="1">
        <v>43278</v>
      </c>
      <c r="K247" s="1">
        <v>43342</v>
      </c>
      <c r="L247" t="s">
        <v>118</v>
      </c>
      <c r="N247" t="s">
        <v>1849</v>
      </c>
    </row>
    <row r="248" spans="1:14" x14ac:dyDescent="0.25">
      <c r="A248" t="s">
        <v>4542</v>
      </c>
      <c r="B248" t="s">
        <v>4543</v>
      </c>
      <c r="C248" t="s">
        <v>3259</v>
      </c>
      <c r="D248" t="s">
        <v>21</v>
      </c>
      <c r="E248">
        <v>98857</v>
      </c>
      <c r="F248" t="s">
        <v>22</v>
      </c>
      <c r="G248" t="s">
        <v>22</v>
      </c>
      <c r="H248" t="s">
        <v>116</v>
      </c>
      <c r="I248" t="s">
        <v>117</v>
      </c>
      <c r="J248" s="1">
        <v>43278</v>
      </c>
      <c r="K248" s="1">
        <v>43342</v>
      </c>
      <c r="L248" t="s">
        <v>118</v>
      </c>
      <c r="N248" t="s">
        <v>1849</v>
      </c>
    </row>
    <row r="249" spans="1:14" x14ac:dyDescent="0.25">
      <c r="A249" t="s">
        <v>352</v>
      </c>
      <c r="B249" t="s">
        <v>1511</v>
      </c>
      <c r="C249" t="s">
        <v>1498</v>
      </c>
      <c r="D249" t="s">
        <v>21</v>
      </c>
      <c r="E249">
        <v>98335</v>
      </c>
      <c r="F249" t="s">
        <v>22</v>
      </c>
      <c r="G249" t="s">
        <v>22</v>
      </c>
      <c r="H249" t="s">
        <v>116</v>
      </c>
      <c r="I249" t="s">
        <v>117</v>
      </c>
      <c r="J249" s="1">
        <v>43284</v>
      </c>
      <c r="K249" s="1">
        <v>43342</v>
      </c>
      <c r="L249" t="s">
        <v>118</v>
      </c>
      <c r="N249" t="s">
        <v>1849</v>
      </c>
    </row>
    <row r="250" spans="1:14" x14ac:dyDescent="0.25">
      <c r="A250" t="s">
        <v>2153</v>
      </c>
      <c r="B250" t="s">
        <v>2154</v>
      </c>
      <c r="C250" t="s">
        <v>2155</v>
      </c>
      <c r="D250" t="s">
        <v>21</v>
      </c>
      <c r="E250">
        <v>98605</v>
      </c>
      <c r="F250" t="s">
        <v>22</v>
      </c>
      <c r="G250" t="s">
        <v>22</v>
      </c>
      <c r="H250" t="s">
        <v>116</v>
      </c>
      <c r="I250" t="s">
        <v>117</v>
      </c>
      <c r="J250" s="1">
        <v>43282</v>
      </c>
      <c r="K250" s="1">
        <v>43342</v>
      </c>
      <c r="L250" t="s">
        <v>118</v>
      </c>
      <c r="N250" t="s">
        <v>1849</v>
      </c>
    </row>
    <row r="251" spans="1:14" x14ac:dyDescent="0.25">
      <c r="A251" t="s">
        <v>244</v>
      </c>
      <c r="B251" t="s">
        <v>8889</v>
      </c>
      <c r="C251" t="s">
        <v>224</v>
      </c>
      <c r="D251" t="s">
        <v>21</v>
      </c>
      <c r="E251">
        <v>98155</v>
      </c>
      <c r="F251" t="s">
        <v>22</v>
      </c>
      <c r="G251" t="s">
        <v>22</v>
      </c>
      <c r="H251" t="s">
        <v>116</v>
      </c>
      <c r="I251" t="s">
        <v>117</v>
      </c>
      <c r="J251" s="1">
        <v>43286</v>
      </c>
      <c r="K251" s="1">
        <v>43342</v>
      </c>
      <c r="L251" t="s">
        <v>118</v>
      </c>
      <c r="N251" t="s">
        <v>1849</v>
      </c>
    </row>
    <row r="252" spans="1:14" x14ac:dyDescent="0.25">
      <c r="A252" t="s">
        <v>1169</v>
      </c>
      <c r="B252" t="s">
        <v>8890</v>
      </c>
      <c r="C252" t="s">
        <v>172</v>
      </c>
      <c r="D252" t="s">
        <v>21</v>
      </c>
      <c r="E252">
        <v>98953</v>
      </c>
      <c r="F252" t="s">
        <v>22</v>
      </c>
      <c r="G252" t="s">
        <v>22</v>
      </c>
      <c r="H252" t="s">
        <v>116</v>
      </c>
      <c r="I252" t="s">
        <v>117</v>
      </c>
      <c r="J252" s="1">
        <v>43283</v>
      </c>
      <c r="K252" s="1">
        <v>43342</v>
      </c>
      <c r="L252" t="s">
        <v>118</v>
      </c>
      <c r="N252" t="s">
        <v>1849</v>
      </c>
    </row>
    <row r="253" spans="1:14" x14ac:dyDescent="0.25">
      <c r="A253" t="s">
        <v>3312</v>
      </c>
      <c r="B253" t="s">
        <v>8891</v>
      </c>
      <c r="C253" t="s">
        <v>224</v>
      </c>
      <c r="D253" t="s">
        <v>21</v>
      </c>
      <c r="E253">
        <v>98177</v>
      </c>
      <c r="F253" t="s">
        <v>22</v>
      </c>
      <c r="G253" t="s">
        <v>22</v>
      </c>
      <c r="H253" t="s">
        <v>116</v>
      </c>
      <c r="I253" t="s">
        <v>212</v>
      </c>
      <c r="J253" s="1">
        <v>43286</v>
      </c>
      <c r="K253" s="1">
        <v>43342</v>
      </c>
      <c r="L253" t="s">
        <v>118</v>
      </c>
      <c r="N253" t="s">
        <v>1849</v>
      </c>
    </row>
    <row r="254" spans="1:14" x14ac:dyDescent="0.25">
      <c r="A254" t="s">
        <v>6534</v>
      </c>
      <c r="B254" t="s">
        <v>8892</v>
      </c>
      <c r="C254" t="s">
        <v>454</v>
      </c>
      <c r="D254" t="s">
        <v>21</v>
      </c>
      <c r="E254">
        <v>98005</v>
      </c>
      <c r="F254" t="s">
        <v>22</v>
      </c>
      <c r="G254" t="s">
        <v>22</v>
      </c>
      <c r="H254" t="s">
        <v>116</v>
      </c>
      <c r="I254" t="s">
        <v>212</v>
      </c>
      <c r="J254" s="1">
        <v>43284</v>
      </c>
      <c r="K254" s="1">
        <v>43342</v>
      </c>
      <c r="L254" t="s">
        <v>118</v>
      </c>
      <c r="N254" t="s">
        <v>1992</v>
      </c>
    </row>
    <row r="255" spans="1:14" x14ac:dyDescent="0.25">
      <c r="A255" t="s">
        <v>3593</v>
      </c>
      <c r="B255" t="s">
        <v>3594</v>
      </c>
      <c r="C255" t="s">
        <v>286</v>
      </c>
      <c r="D255" t="s">
        <v>21</v>
      </c>
      <c r="E255">
        <v>98501</v>
      </c>
      <c r="F255" t="s">
        <v>22</v>
      </c>
      <c r="G255" t="s">
        <v>22</v>
      </c>
      <c r="H255" t="s">
        <v>116</v>
      </c>
      <c r="I255" t="s">
        <v>117</v>
      </c>
      <c r="J255" s="1">
        <v>43283</v>
      </c>
      <c r="K255" s="1">
        <v>43342</v>
      </c>
      <c r="L255" t="s">
        <v>118</v>
      </c>
      <c r="N255" t="s">
        <v>1849</v>
      </c>
    </row>
    <row r="256" spans="1:14" x14ac:dyDescent="0.25">
      <c r="A256" t="s">
        <v>1365</v>
      </c>
      <c r="B256" t="s">
        <v>1366</v>
      </c>
      <c r="C256" t="s">
        <v>196</v>
      </c>
      <c r="D256" t="s">
        <v>21</v>
      </c>
      <c r="E256">
        <v>98564</v>
      </c>
      <c r="F256" t="s">
        <v>22</v>
      </c>
      <c r="G256" t="s">
        <v>22</v>
      </c>
      <c r="H256" t="s">
        <v>116</v>
      </c>
      <c r="I256" t="s">
        <v>117</v>
      </c>
      <c r="J256" s="1">
        <v>43279</v>
      </c>
      <c r="K256" s="1">
        <v>43342</v>
      </c>
      <c r="L256" t="s">
        <v>118</v>
      </c>
      <c r="N256" t="s">
        <v>1849</v>
      </c>
    </row>
    <row r="257" spans="1:14" x14ac:dyDescent="0.25">
      <c r="A257" t="s">
        <v>194</v>
      </c>
      <c r="B257" t="s">
        <v>195</v>
      </c>
      <c r="C257" t="s">
        <v>196</v>
      </c>
      <c r="D257" t="s">
        <v>21</v>
      </c>
      <c r="E257">
        <v>98564</v>
      </c>
      <c r="F257" t="s">
        <v>22</v>
      </c>
      <c r="G257" t="s">
        <v>22</v>
      </c>
      <c r="H257" t="s">
        <v>116</v>
      </c>
      <c r="I257" t="s">
        <v>117</v>
      </c>
      <c r="J257" s="1">
        <v>43279</v>
      </c>
      <c r="K257" s="1">
        <v>43342</v>
      </c>
      <c r="L257" t="s">
        <v>118</v>
      </c>
      <c r="N257" t="s">
        <v>1849</v>
      </c>
    </row>
    <row r="258" spans="1:14" x14ac:dyDescent="0.25">
      <c r="A258" t="s">
        <v>386</v>
      </c>
      <c r="B258" t="s">
        <v>8905</v>
      </c>
      <c r="C258" t="s">
        <v>388</v>
      </c>
      <c r="D258" t="s">
        <v>21</v>
      </c>
      <c r="E258">
        <v>98930</v>
      </c>
      <c r="F258" t="s">
        <v>22</v>
      </c>
      <c r="G258" t="s">
        <v>22</v>
      </c>
      <c r="H258" t="s">
        <v>116</v>
      </c>
      <c r="I258" t="s">
        <v>117</v>
      </c>
      <c r="J258" s="1">
        <v>43284</v>
      </c>
      <c r="K258" s="1">
        <v>43342</v>
      </c>
      <c r="L258" t="s">
        <v>118</v>
      </c>
      <c r="N258" t="s">
        <v>1849</v>
      </c>
    </row>
    <row r="259" spans="1:14" x14ac:dyDescent="0.25">
      <c r="A259" t="s">
        <v>2052</v>
      </c>
      <c r="B259" t="s">
        <v>2053</v>
      </c>
      <c r="C259" t="s">
        <v>286</v>
      </c>
      <c r="D259" t="s">
        <v>21</v>
      </c>
      <c r="E259">
        <v>98506</v>
      </c>
      <c r="F259" t="s">
        <v>22</v>
      </c>
      <c r="G259" t="s">
        <v>22</v>
      </c>
      <c r="H259" t="s">
        <v>116</v>
      </c>
      <c r="I259" t="s">
        <v>117</v>
      </c>
      <c r="J259" t="s">
        <v>59</v>
      </c>
      <c r="K259" s="1">
        <v>43341</v>
      </c>
      <c r="L259" t="s">
        <v>60</v>
      </c>
      <c r="M259" t="str">
        <f>HYPERLINK("https://www.regulations.gov/docket?D=FDA-2018-H-3288")</f>
        <v>https://www.regulations.gov/docket?D=FDA-2018-H-3288</v>
      </c>
      <c r="N259" t="s">
        <v>59</v>
      </c>
    </row>
    <row r="260" spans="1:14" x14ac:dyDescent="0.25">
      <c r="A260" t="s">
        <v>9030</v>
      </c>
      <c r="B260" t="s">
        <v>9031</v>
      </c>
      <c r="C260" t="s">
        <v>6372</v>
      </c>
      <c r="D260" t="s">
        <v>21</v>
      </c>
      <c r="E260">
        <v>98620</v>
      </c>
      <c r="F260" t="s">
        <v>22</v>
      </c>
      <c r="G260" t="s">
        <v>22</v>
      </c>
      <c r="H260" t="s">
        <v>116</v>
      </c>
      <c r="I260" t="s">
        <v>117</v>
      </c>
      <c r="J260" s="1">
        <v>43265</v>
      </c>
      <c r="K260" s="1">
        <v>43335</v>
      </c>
      <c r="L260" t="s">
        <v>118</v>
      </c>
      <c r="N260" t="s">
        <v>1849</v>
      </c>
    </row>
    <row r="261" spans="1:14" x14ac:dyDescent="0.25">
      <c r="A261" t="s">
        <v>3676</v>
      </c>
      <c r="B261" t="s">
        <v>3677</v>
      </c>
      <c r="C261" t="s">
        <v>56</v>
      </c>
      <c r="D261" t="s">
        <v>21</v>
      </c>
      <c r="E261">
        <v>99354</v>
      </c>
      <c r="F261" t="s">
        <v>22</v>
      </c>
      <c r="G261" t="s">
        <v>22</v>
      </c>
      <c r="H261" t="s">
        <v>116</v>
      </c>
      <c r="I261" t="s">
        <v>117</v>
      </c>
      <c r="J261" s="1">
        <v>43277</v>
      </c>
      <c r="K261" s="1">
        <v>43335</v>
      </c>
      <c r="L261" t="s">
        <v>118</v>
      </c>
      <c r="N261" t="s">
        <v>1992</v>
      </c>
    </row>
    <row r="262" spans="1:14" x14ac:dyDescent="0.25">
      <c r="A262" t="s">
        <v>1201</v>
      </c>
      <c r="B262" t="s">
        <v>1202</v>
      </c>
      <c r="C262" t="s">
        <v>1203</v>
      </c>
      <c r="D262" t="s">
        <v>21</v>
      </c>
      <c r="E262">
        <v>98059</v>
      </c>
      <c r="F262" t="s">
        <v>22</v>
      </c>
      <c r="G262" t="s">
        <v>22</v>
      </c>
      <c r="H262" t="s">
        <v>116</v>
      </c>
      <c r="I262" t="s">
        <v>212</v>
      </c>
      <c r="J262" s="1">
        <v>43271</v>
      </c>
      <c r="K262" s="1">
        <v>43335</v>
      </c>
      <c r="L262" t="s">
        <v>118</v>
      </c>
      <c r="N262" t="s">
        <v>1992</v>
      </c>
    </row>
    <row r="263" spans="1:14" x14ac:dyDescent="0.25">
      <c r="A263" t="s">
        <v>405</v>
      </c>
      <c r="B263" t="s">
        <v>2509</v>
      </c>
      <c r="C263" t="s">
        <v>165</v>
      </c>
      <c r="D263" t="s">
        <v>21</v>
      </c>
      <c r="E263">
        <v>98371</v>
      </c>
      <c r="F263" t="s">
        <v>22</v>
      </c>
      <c r="G263" t="s">
        <v>22</v>
      </c>
      <c r="H263" t="s">
        <v>116</v>
      </c>
      <c r="I263" t="s">
        <v>3817</v>
      </c>
      <c r="J263" s="1">
        <v>43277</v>
      </c>
      <c r="K263" s="1">
        <v>43335</v>
      </c>
      <c r="L263" t="s">
        <v>118</v>
      </c>
      <c r="N263" t="s">
        <v>1849</v>
      </c>
    </row>
    <row r="264" spans="1:14" x14ac:dyDescent="0.25">
      <c r="A264" t="s">
        <v>3599</v>
      </c>
      <c r="B264" t="s">
        <v>3600</v>
      </c>
      <c r="C264" t="s">
        <v>165</v>
      </c>
      <c r="D264" t="s">
        <v>21</v>
      </c>
      <c r="E264">
        <v>98371</v>
      </c>
      <c r="F264" t="s">
        <v>22</v>
      </c>
      <c r="G264" t="s">
        <v>22</v>
      </c>
      <c r="H264" t="s">
        <v>116</v>
      </c>
      <c r="I264" t="s">
        <v>117</v>
      </c>
      <c r="J264" s="1">
        <v>43277</v>
      </c>
      <c r="K264" s="1">
        <v>43335</v>
      </c>
      <c r="L264" t="s">
        <v>118</v>
      </c>
      <c r="N264" t="s">
        <v>1849</v>
      </c>
    </row>
    <row r="265" spans="1:14" x14ac:dyDescent="0.25">
      <c r="A265" t="s">
        <v>556</v>
      </c>
      <c r="B265" t="s">
        <v>4369</v>
      </c>
      <c r="C265" t="s">
        <v>1691</v>
      </c>
      <c r="D265" t="s">
        <v>21</v>
      </c>
      <c r="E265">
        <v>98368</v>
      </c>
      <c r="F265" t="s">
        <v>22</v>
      </c>
      <c r="G265" t="s">
        <v>22</v>
      </c>
      <c r="H265" t="s">
        <v>116</v>
      </c>
      <c r="I265" t="s">
        <v>3817</v>
      </c>
      <c r="J265" t="s">
        <v>59</v>
      </c>
      <c r="K265" s="1">
        <v>43332</v>
      </c>
      <c r="L265" t="s">
        <v>60</v>
      </c>
      <c r="M265" t="str">
        <f>HYPERLINK("https://www.regulations.gov/docket?D=FDA-2018-H-3209")</f>
        <v>https://www.regulations.gov/docket?D=FDA-2018-H-3209</v>
      </c>
      <c r="N265" t="s">
        <v>59</v>
      </c>
    </row>
    <row r="266" spans="1:14" x14ac:dyDescent="0.25">
      <c r="A266" t="s">
        <v>3557</v>
      </c>
      <c r="B266" t="s">
        <v>9240</v>
      </c>
      <c r="C266" t="s">
        <v>1542</v>
      </c>
      <c r="D266" t="s">
        <v>21</v>
      </c>
      <c r="E266">
        <v>98363</v>
      </c>
      <c r="F266" t="s">
        <v>22</v>
      </c>
      <c r="G266" t="s">
        <v>22</v>
      </c>
      <c r="H266" t="s">
        <v>116</v>
      </c>
      <c r="I266" t="s">
        <v>3817</v>
      </c>
      <c r="J266" s="1">
        <v>43264</v>
      </c>
      <c r="K266" s="1">
        <v>43328</v>
      </c>
      <c r="L266" t="s">
        <v>118</v>
      </c>
      <c r="N266" t="s">
        <v>1849</v>
      </c>
    </row>
    <row r="267" spans="1:14" x14ac:dyDescent="0.25">
      <c r="A267" t="s">
        <v>9249</v>
      </c>
      <c r="B267" t="s">
        <v>5151</v>
      </c>
      <c r="C267" t="s">
        <v>209</v>
      </c>
      <c r="D267" t="s">
        <v>21</v>
      </c>
      <c r="E267">
        <v>98032</v>
      </c>
      <c r="F267" t="s">
        <v>22</v>
      </c>
      <c r="G267" t="s">
        <v>22</v>
      </c>
      <c r="H267" t="s">
        <v>116</v>
      </c>
      <c r="I267" t="s">
        <v>3817</v>
      </c>
      <c r="J267" s="1">
        <v>43257</v>
      </c>
      <c r="K267" s="1">
        <v>43328</v>
      </c>
      <c r="L267" t="s">
        <v>118</v>
      </c>
      <c r="N267" t="s">
        <v>1849</v>
      </c>
    </row>
    <row r="268" spans="1:14" x14ac:dyDescent="0.25">
      <c r="A268" t="s">
        <v>1242</v>
      </c>
      <c r="B268" t="s">
        <v>1243</v>
      </c>
      <c r="C268" t="s">
        <v>20</v>
      </c>
      <c r="D268" t="s">
        <v>21</v>
      </c>
      <c r="E268">
        <v>98134</v>
      </c>
      <c r="F268" t="s">
        <v>22</v>
      </c>
      <c r="G268" t="s">
        <v>22</v>
      </c>
      <c r="H268" t="s">
        <v>116</v>
      </c>
      <c r="I268" t="s">
        <v>117</v>
      </c>
      <c r="J268" t="s">
        <v>59</v>
      </c>
      <c r="K268" s="1">
        <v>43326</v>
      </c>
      <c r="L268" t="s">
        <v>60</v>
      </c>
      <c r="M268" t="str">
        <f>HYPERLINK("https://www.regulations.gov/docket?D=FDA-2018-H-3148")</f>
        <v>https://www.regulations.gov/docket?D=FDA-2018-H-3148</v>
      </c>
      <c r="N268" t="s">
        <v>59</v>
      </c>
    </row>
    <row r="269" spans="1:14" x14ac:dyDescent="0.25">
      <c r="A269" t="s">
        <v>3305</v>
      </c>
      <c r="B269" t="s">
        <v>3306</v>
      </c>
      <c r="C269" t="s">
        <v>221</v>
      </c>
      <c r="D269" t="s">
        <v>21</v>
      </c>
      <c r="E269">
        <v>98607</v>
      </c>
      <c r="F269" t="s">
        <v>22</v>
      </c>
      <c r="G269" t="s">
        <v>22</v>
      </c>
      <c r="H269" t="s">
        <v>116</v>
      </c>
      <c r="I269" t="s">
        <v>117</v>
      </c>
      <c r="J269" s="1">
        <v>43262</v>
      </c>
      <c r="K269" s="1">
        <v>43321</v>
      </c>
      <c r="L269" t="s">
        <v>118</v>
      </c>
      <c r="N269" t="s">
        <v>1849</v>
      </c>
    </row>
    <row r="270" spans="1:14" x14ac:dyDescent="0.25">
      <c r="A270" t="s">
        <v>3555</v>
      </c>
      <c r="B270" t="s">
        <v>9515</v>
      </c>
      <c r="C270" t="s">
        <v>1542</v>
      </c>
      <c r="D270" t="s">
        <v>21</v>
      </c>
      <c r="E270">
        <v>98362</v>
      </c>
      <c r="F270" t="s">
        <v>22</v>
      </c>
      <c r="G270" t="s">
        <v>22</v>
      </c>
      <c r="H270" t="s">
        <v>116</v>
      </c>
      <c r="I270" t="s">
        <v>117</v>
      </c>
      <c r="J270" s="1">
        <v>43264</v>
      </c>
      <c r="K270" s="1">
        <v>43321</v>
      </c>
      <c r="L270" t="s">
        <v>118</v>
      </c>
      <c r="N270" t="s">
        <v>1992</v>
      </c>
    </row>
    <row r="271" spans="1:14" x14ac:dyDescent="0.25">
      <c r="A271" t="s">
        <v>733</v>
      </c>
      <c r="B271" t="s">
        <v>1274</v>
      </c>
      <c r="C271" t="s">
        <v>108</v>
      </c>
      <c r="D271" t="s">
        <v>21</v>
      </c>
      <c r="E271">
        <v>98208</v>
      </c>
      <c r="F271" t="s">
        <v>22</v>
      </c>
      <c r="G271" t="s">
        <v>22</v>
      </c>
      <c r="H271" t="s">
        <v>116</v>
      </c>
      <c r="I271" t="s">
        <v>117</v>
      </c>
      <c r="J271" s="1">
        <v>43256</v>
      </c>
      <c r="K271" s="1">
        <v>43321</v>
      </c>
      <c r="L271" t="s">
        <v>118</v>
      </c>
      <c r="N271" t="s">
        <v>1849</v>
      </c>
    </row>
    <row r="272" spans="1:14" x14ac:dyDescent="0.25">
      <c r="A272" t="s">
        <v>2824</v>
      </c>
      <c r="B272" t="s">
        <v>2825</v>
      </c>
      <c r="C272" t="s">
        <v>34</v>
      </c>
      <c r="D272" t="s">
        <v>21</v>
      </c>
      <c r="E272">
        <v>98660</v>
      </c>
      <c r="F272" t="s">
        <v>22</v>
      </c>
      <c r="G272" t="s">
        <v>22</v>
      </c>
      <c r="H272" t="s">
        <v>116</v>
      </c>
      <c r="I272" t="s">
        <v>212</v>
      </c>
      <c r="J272" s="1">
        <v>43262</v>
      </c>
      <c r="K272" s="1">
        <v>43321</v>
      </c>
      <c r="L272" t="s">
        <v>118</v>
      </c>
      <c r="N272" t="s">
        <v>1992</v>
      </c>
    </row>
    <row r="273" spans="1:14" x14ac:dyDescent="0.25">
      <c r="A273" t="s">
        <v>3469</v>
      </c>
      <c r="B273" t="s">
        <v>3470</v>
      </c>
      <c r="C273" t="s">
        <v>20</v>
      </c>
      <c r="D273" t="s">
        <v>21</v>
      </c>
      <c r="E273">
        <v>98102</v>
      </c>
      <c r="F273" t="s">
        <v>22</v>
      </c>
      <c r="G273" t="s">
        <v>22</v>
      </c>
      <c r="H273" t="s">
        <v>116</v>
      </c>
      <c r="I273" t="s">
        <v>117</v>
      </c>
      <c r="J273" t="s">
        <v>59</v>
      </c>
      <c r="K273" s="1">
        <v>43318</v>
      </c>
      <c r="L273" t="s">
        <v>60</v>
      </c>
      <c r="M273" t="str">
        <f>HYPERLINK("https://www.regulations.gov/docket?D=FDA-2018-H-3032")</f>
        <v>https://www.regulations.gov/docket?D=FDA-2018-H-3032</v>
      </c>
      <c r="N273" t="s">
        <v>59</v>
      </c>
    </row>
    <row r="274" spans="1:14" x14ac:dyDescent="0.25">
      <c r="A274" t="s">
        <v>3747</v>
      </c>
      <c r="B274" t="s">
        <v>3748</v>
      </c>
      <c r="C274" t="s">
        <v>255</v>
      </c>
      <c r="D274" t="s">
        <v>21</v>
      </c>
      <c r="E274">
        <v>98626</v>
      </c>
      <c r="F274" t="s">
        <v>22</v>
      </c>
      <c r="G274" t="s">
        <v>22</v>
      </c>
      <c r="H274" t="s">
        <v>116</v>
      </c>
      <c r="I274" t="s">
        <v>117</v>
      </c>
      <c r="J274" t="s">
        <v>59</v>
      </c>
      <c r="K274" s="1">
        <v>43311</v>
      </c>
      <c r="L274" t="s">
        <v>60</v>
      </c>
      <c r="M274" t="str">
        <f>HYPERLINK("https://www.regulations.gov/docket?D=FDA-2018-H-2940")</f>
        <v>https://www.regulations.gov/docket?D=FDA-2018-H-2940</v>
      </c>
      <c r="N274" t="s">
        <v>59</v>
      </c>
    </row>
    <row r="275" spans="1:14" x14ac:dyDescent="0.25">
      <c r="A275" t="s">
        <v>783</v>
      </c>
      <c r="B275" t="s">
        <v>9829</v>
      </c>
      <c r="C275" t="s">
        <v>765</v>
      </c>
      <c r="D275" t="s">
        <v>21</v>
      </c>
      <c r="E275">
        <v>99163</v>
      </c>
      <c r="F275" t="s">
        <v>22</v>
      </c>
      <c r="G275" t="s">
        <v>22</v>
      </c>
      <c r="H275" t="s">
        <v>116</v>
      </c>
      <c r="I275" t="s">
        <v>117</v>
      </c>
      <c r="J275" s="1">
        <v>43256</v>
      </c>
      <c r="K275" s="1">
        <v>43307</v>
      </c>
      <c r="L275" t="s">
        <v>118</v>
      </c>
      <c r="N275" t="s">
        <v>1849</v>
      </c>
    </row>
    <row r="276" spans="1:14" x14ac:dyDescent="0.25">
      <c r="A276" t="s">
        <v>3426</v>
      </c>
      <c r="B276" t="s">
        <v>3427</v>
      </c>
      <c r="C276" t="s">
        <v>20</v>
      </c>
      <c r="D276" t="s">
        <v>21</v>
      </c>
      <c r="E276">
        <v>98126</v>
      </c>
      <c r="F276" t="s">
        <v>22</v>
      </c>
      <c r="G276" t="s">
        <v>22</v>
      </c>
      <c r="H276" t="s">
        <v>116</v>
      </c>
      <c r="I276" t="s">
        <v>117</v>
      </c>
      <c r="J276" t="s">
        <v>59</v>
      </c>
      <c r="K276" s="1">
        <v>43301</v>
      </c>
      <c r="L276" t="s">
        <v>60</v>
      </c>
      <c r="M276" t="str">
        <f>HYPERLINK("https://www.regulations.gov/docket?D=FDA-2018-H-2781")</f>
        <v>https://www.regulations.gov/docket?D=FDA-2018-H-2781</v>
      </c>
      <c r="N276" t="s">
        <v>59</v>
      </c>
    </row>
    <row r="277" spans="1:14" x14ac:dyDescent="0.25">
      <c r="A277" t="s">
        <v>3577</v>
      </c>
      <c r="B277" t="s">
        <v>3578</v>
      </c>
      <c r="C277" t="s">
        <v>145</v>
      </c>
      <c r="D277" t="s">
        <v>21</v>
      </c>
      <c r="E277">
        <v>98387</v>
      </c>
      <c r="F277" t="s">
        <v>22</v>
      </c>
      <c r="G277" t="s">
        <v>22</v>
      </c>
      <c r="H277" t="s">
        <v>116</v>
      </c>
      <c r="I277" t="s">
        <v>117</v>
      </c>
      <c r="J277" s="1">
        <v>43250</v>
      </c>
      <c r="K277" s="1">
        <v>43300</v>
      </c>
      <c r="L277" t="s">
        <v>118</v>
      </c>
      <c r="N277" t="s">
        <v>1992</v>
      </c>
    </row>
    <row r="278" spans="1:14" x14ac:dyDescent="0.25">
      <c r="A278" t="s">
        <v>1939</v>
      </c>
      <c r="B278" t="s">
        <v>1940</v>
      </c>
      <c r="C278" t="s">
        <v>132</v>
      </c>
      <c r="D278" t="s">
        <v>21</v>
      </c>
      <c r="E278">
        <v>99301</v>
      </c>
      <c r="F278" t="s">
        <v>22</v>
      </c>
      <c r="G278" t="s">
        <v>22</v>
      </c>
      <c r="H278" t="s">
        <v>116</v>
      </c>
      <c r="I278" t="s">
        <v>117</v>
      </c>
      <c r="J278" s="1">
        <v>43249</v>
      </c>
      <c r="K278" s="1">
        <v>43300</v>
      </c>
      <c r="L278" t="s">
        <v>118</v>
      </c>
      <c r="N278" t="s">
        <v>1849</v>
      </c>
    </row>
    <row r="279" spans="1:14" x14ac:dyDescent="0.25">
      <c r="A279" t="s">
        <v>2166</v>
      </c>
      <c r="B279" t="s">
        <v>2167</v>
      </c>
      <c r="C279" t="s">
        <v>255</v>
      </c>
      <c r="D279" t="s">
        <v>21</v>
      </c>
      <c r="E279">
        <v>98626</v>
      </c>
      <c r="F279" t="s">
        <v>22</v>
      </c>
      <c r="G279" t="s">
        <v>22</v>
      </c>
      <c r="H279" t="s">
        <v>116</v>
      </c>
      <c r="I279" t="s">
        <v>117</v>
      </c>
      <c r="J279" s="1">
        <v>43251</v>
      </c>
      <c r="K279" s="1">
        <v>43300</v>
      </c>
      <c r="L279" t="s">
        <v>118</v>
      </c>
      <c r="N279" t="s">
        <v>1849</v>
      </c>
    </row>
    <row r="280" spans="1:14" x14ac:dyDescent="0.25">
      <c r="A280" t="s">
        <v>5080</v>
      </c>
      <c r="B280" t="s">
        <v>5081</v>
      </c>
      <c r="C280" t="s">
        <v>132</v>
      </c>
      <c r="D280" t="s">
        <v>21</v>
      </c>
      <c r="E280">
        <v>99301</v>
      </c>
      <c r="F280" t="s">
        <v>22</v>
      </c>
      <c r="G280" t="s">
        <v>22</v>
      </c>
      <c r="H280" t="s">
        <v>116</v>
      </c>
      <c r="I280" t="s">
        <v>117</v>
      </c>
      <c r="J280" s="1">
        <v>43249</v>
      </c>
      <c r="K280" s="1">
        <v>43300</v>
      </c>
      <c r="L280" t="s">
        <v>118</v>
      </c>
      <c r="N280" t="s">
        <v>1849</v>
      </c>
    </row>
    <row r="281" spans="1:14" x14ac:dyDescent="0.25">
      <c r="A281" t="s">
        <v>2878</v>
      </c>
      <c r="B281" t="s">
        <v>10047</v>
      </c>
      <c r="C281" t="s">
        <v>529</v>
      </c>
      <c r="D281" t="s">
        <v>21</v>
      </c>
      <c r="E281">
        <v>98034</v>
      </c>
      <c r="F281" t="s">
        <v>22</v>
      </c>
      <c r="G281" t="s">
        <v>22</v>
      </c>
      <c r="H281" t="s">
        <v>116</v>
      </c>
      <c r="I281" t="s">
        <v>117</v>
      </c>
      <c r="J281" s="1">
        <v>43242</v>
      </c>
      <c r="K281" s="1">
        <v>43293</v>
      </c>
      <c r="L281" t="s">
        <v>118</v>
      </c>
      <c r="N281" t="s">
        <v>1849</v>
      </c>
    </row>
    <row r="282" spans="1:14" x14ac:dyDescent="0.25">
      <c r="A282" t="s">
        <v>10050</v>
      </c>
      <c r="B282" t="s">
        <v>10051</v>
      </c>
      <c r="C282" t="s">
        <v>1023</v>
      </c>
      <c r="D282" t="s">
        <v>21</v>
      </c>
      <c r="E282">
        <v>98541</v>
      </c>
      <c r="F282" t="s">
        <v>22</v>
      </c>
      <c r="G282" t="s">
        <v>22</v>
      </c>
      <c r="H282" t="s">
        <v>116</v>
      </c>
      <c r="I282" t="s">
        <v>117</v>
      </c>
      <c r="J282" s="1">
        <v>43241</v>
      </c>
      <c r="K282" s="1">
        <v>43293</v>
      </c>
      <c r="L282" t="s">
        <v>118</v>
      </c>
      <c r="N282" t="s">
        <v>1849</v>
      </c>
    </row>
    <row r="283" spans="1:14" x14ac:dyDescent="0.25">
      <c r="A283" t="s">
        <v>5095</v>
      </c>
      <c r="B283" t="s">
        <v>3497</v>
      </c>
      <c r="C283" t="s">
        <v>56</v>
      </c>
      <c r="D283" t="s">
        <v>21</v>
      </c>
      <c r="E283">
        <v>99354</v>
      </c>
      <c r="F283" t="s">
        <v>22</v>
      </c>
      <c r="G283" t="s">
        <v>22</v>
      </c>
      <c r="H283" t="s">
        <v>116</v>
      </c>
      <c r="I283" t="s">
        <v>212</v>
      </c>
      <c r="J283" s="1">
        <v>43243</v>
      </c>
      <c r="K283" s="1">
        <v>43293</v>
      </c>
      <c r="L283" t="s">
        <v>118</v>
      </c>
      <c r="N283" t="s">
        <v>1849</v>
      </c>
    </row>
    <row r="284" spans="1:14" x14ac:dyDescent="0.25">
      <c r="A284" t="s">
        <v>10052</v>
      </c>
      <c r="B284" t="s">
        <v>1903</v>
      </c>
      <c r="C284" t="s">
        <v>1904</v>
      </c>
      <c r="D284" t="s">
        <v>21</v>
      </c>
      <c r="E284">
        <v>99169</v>
      </c>
      <c r="F284" t="s">
        <v>22</v>
      </c>
      <c r="G284" t="s">
        <v>22</v>
      </c>
      <c r="H284" t="s">
        <v>116</v>
      </c>
      <c r="I284" t="s">
        <v>117</v>
      </c>
      <c r="J284" s="1">
        <v>43240</v>
      </c>
      <c r="K284" s="1">
        <v>43293</v>
      </c>
      <c r="L284" t="s">
        <v>118</v>
      </c>
      <c r="N284" t="s">
        <v>1849</v>
      </c>
    </row>
    <row r="285" spans="1:14" x14ac:dyDescent="0.25">
      <c r="A285" t="s">
        <v>4411</v>
      </c>
      <c r="B285" t="s">
        <v>4412</v>
      </c>
      <c r="C285" t="s">
        <v>20</v>
      </c>
      <c r="D285" t="s">
        <v>21</v>
      </c>
      <c r="E285">
        <v>98117</v>
      </c>
      <c r="F285" t="s">
        <v>22</v>
      </c>
      <c r="G285" t="s">
        <v>22</v>
      </c>
      <c r="H285" t="s">
        <v>116</v>
      </c>
      <c r="I285" t="s">
        <v>117</v>
      </c>
      <c r="J285" t="s">
        <v>59</v>
      </c>
      <c r="K285" s="1">
        <v>43291</v>
      </c>
      <c r="L285" t="s">
        <v>60</v>
      </c>
      <c r="M285" t="str">
        <f>HYPERLINK("https://www.regulations.gov/docket?D=FDA-2018-H-2640")</f>
        <v>https://www.regulations.gov/docket?D=FDA-2018-H-2640</v>
      </c>
      <c r="N285" t="s">
        <v>59</v>
      </c>
    </row>
    <row r="286" spans="1:14" x14ac:dyDescent="0.25">
      <c r="A286" t="s">
        <v>352</v>
      </c>
      <c r="B286" t="s">
        <v>1674</v>
      </c>
      <c r="C286" t="s">
        <v>1675</v>
      </c>
      <c r="D286" t="s">
        <v>21</v>
      </c>
      <c r="E286">
        <v>98339</v>
      </c>
      <c r="F286" t="s">
        <v>22</v>
      </c>
      <c r="G286" t="s">
        <v>22</v>
      </c>
      <c r="H286" t="s">
        <v>116</v>
      </c>
      <c r="I286" t="s">
        <v>117</v>
      </c>
      <c r="J286" s="1">
        <v>43234</v>
      </c>
      <c r="K286" s="1">
        <v>43286</v>
      </c>
      <c r="L286" t="s">
        <v>118</v>
      </c>
      <c r="N286" t="s">
        <v>1992</v>
      </c>
    </row>
    <row r="287" spans="1:14" x14ac:dyDescent="0.25">
      <c r="A287" t="s">
        <v>242</v>
      </c>
      <c r="B287" t="s">
        <v>4392</v>
      </c>
      <c r="C287" t="s">
        <v>687</v>
      </c>
      <c r="D287" t="s">
        <v>21</v>
      </c>
      <c r="E287">
        <v>98382</v>
      </c>
      <c r="F287" t="s">
        <v>22</v>
      </c>
      <c r="G287" t="s">
        <v>22</v>
      </c>
      <c r="H287" t="s">
        <v>116</v>
      </c>
      <c r="I287" t="s">
        <v>3817</v>
      </c>
      <c r="J287" s="1">
        <v>43234</v>
      </c>
      <c r="K287" s="1">
        <v>43286</v>
      </c>
      <c r="L287" t="s">
        <v>118</v>
      </c>
      <c r="N287" t="s">
        <v>1992</v>
      </c>
    </row>
    <row r="288" spans="1:14" x14ac:dyDescent="0.25">
      <c r="A288" t="s">
        <v>4184</v>
      </c>
      <c r="B288" t="s">
        <v>4185</v>
      </c>
      <c r="C288" t="s">
        <v>614</v>
      </c>
      <c r="D288" t="s">
        <v>21</v>
      </c>
      <c r="E288">
        <v>98674</v>
      </c>
      <c r="F288" t="s">
        <v>22</v>
      </c>
      <c r="G288" t="s">
        <v>22</v>
      </c>
      <c r="H288" t="s">
        <v>116</v>
      </c>
      <c r="I288" t="s">
        <v>212</v>
      </c>
      <c r="J288" s="1">
        <v>43236</v>
      </c>
      <c r="K288" s="1">
        <v>43286</v>
      </c>
      <c r="L288" t="s">
        <v>118</v>
      </c>
      <c r="N288" t="s">
        <v>1992</v>
      </c>
    </row>
    <row r="289" spans="1:14" x14ac:dyDescent="0.25">
      <c r="A289" t="s">
        <v>2044</v>
      </c>
      <c r="B289" t="s">
        <v>2045</v>
      </c>
      <c r="C289" t="s">
        <v>151</v>
      </c>
      <c r="D289" t="s">
        <v>21</v>
      </c>
      <c r="E289">
        <v>98499</v>
      </c>
      <c r="F289" t="s">
        <v>22</v>
      </c>
      <c r="G289" t="s">
        <v>22</v>
      </c>
      <c r="H289" t="s">
        <v>116</v>
      </c>
      <c r="I289" t="s">
        <v>117</v>
      </c>
      <c r="J289" s="1">
        <v>43217</v>
      </c>
      <c r="K289" s="1">
        <v>43272</v>
      </c>
      <c r="L289" t="s">
        <v>118</v>
      </c>
      <c r="N289" t="s">
        <v>1849</v>
      </c>
    </row>
    <row r="290" spans="1:14" x14ac:dyDescent="0.25">
      <c r="A290" t="s">
        <v>3641</v>
      </c>
      <c r="B290" t="s">
        <v>3642</v>
      </c>
      <c r="C290" t="s">
        <v>286</v>
      </c>
      <c r="D290" t="s">
        <v>21</v>
      </c>
      <c r="E290">
        <v>98512</v>
      </c>
      <c r="F290" t="s">
        <v>22</v>
      </c>
      <c r="G290" t="s">
        <v>22</v>
      </c>
      <c r="H290" t="s">
        <v>116</v>
      </c>
      <c r="I290" t="s">
        <v>117</v>
      </c>
      <c r="J290" s="1">
        <v>43223</v>
      </c>
      <c r="K290" s="1">
        <v>43272</v>
      </c>
      <c r="L290" t="s">
        <v>118</v>
      </c>
      <c r="N290" t="s">
        <v>1849</v>
      </c>
    </row>
    <row r="291" spans="1:14" x14ac:dyDescent="0.25">
      <c r="A291" t="s">
        <v>4789</v>
      </c>
      <c r="B291" t="s">
        <v>4790</v>
      </c>
      <c r="C291" t="s">
        <v>4791</v>
      </c>
      <c r="D291" t="s">
        <v>21</v>
      </c>
      <c r="E291">
        <v>98638</v>
      </c>
      <c r="F291" t="s">
        <v>22</v>
      </c>
      <c r="G291" t="s">
        <v>22</v>
      </c>
      <c r="H291" t="s">
        <v>116</v>
      </c>
      <c r="I291" t="s">
        <v>117</v>
      </c>
      <c r="J291" s="1">
        <v>43222</v>
      </c>
      <c r="K291" s="1">
        <v>43272</v>
      </c>
      <c r="L291" t="s">
        <v>118</v>
      </c>
      <c r="N291" t="s">
        <v>119</v>
      </c>
    </row>
    <row r="292" spans="1:14" x14ac:dyDescent="0.25">
      <c r="A292" t="s">
        <v>1572</v>
      </c>
      <c r="B292" t="s">
        <v>1573</v>
      </c>
      <c r="C292" t="s">
        <v>1574</v>
      </c>
      <c r="D292" t="s">
        <v>21</v>
      </c>
      <c r="E292">
        <v>98571</v>
      </c>
      <c r="F292" t="s">
        <v>22</v>
      </c>
      <c r="G292" t="s">
        <v>22</v>
      </c>
      <c r="H292" t="s">
        <v>116</v>
      </c>
      <c r="I292" t="s">
        <v>117</v>
      </c>
      <c r="J292" s="1">
        <v>43220</v>
      </c>
      <c r="K292" s="1">
        <v>43272</v>
      </c>
      <c r="L292" t="s">
        <v>118</v>
      </c>
      <c r="N292" t="s">
        <v>1849</v>
      </c>
    </row>
    <row r="293" spans="1:14" x14ac:dyDescent="0.25">
      <c r="A293" t="s">
        <v>356</v>
      </c>
      <c r="B293" t="s">
        <v>4432</v>
      </c>
      <c r="C293" t="s">
        <v>2144</v>
      </c>
      <c r="D293" t="s">
        <v>21</v>
      </c>
      <c r="E293">
        <v>98155</v>
      </c>
      <c r="F293" t="s">
        <v>22</v>
      </c>
      <c r="G293" t="s">
        <v>22</v>
      </c>
      <c r="H293" t="s">
        <v>116</v>
      </c>
      <c r="I293" t="s">
        <v>117</v>
      </c>
      <c r="J293" t="s">
        <v>59</v>
      </c>
      <c r="K293" s="1">
        <v>43270</v>
      </c>
      <c r="L293" t="s">
        <v>60</v>
      </c>
      <c r="M293" t="str">
        <f>HYPERLINK("https://www.regulations.gov/docket?D=FDA-2018-H-2349")</f>
        <v>https://www.regulations.gov/docket?D=FDA-2018-H-2349</v>
      </c>
      <c r="N293" t="s">
        <v>59</v>
      </c>
    </row>
    <row r="294" spans="1:14" x14ac:dyDescent="0.25">
      <c r="A294" t="s">
        <v>3707</v>
      </c>
      <c r="B294" t="s">
        <v>3708</v>
      </c>
      <c r="C294" t="s">
        <v>2244</v>
      </c>
      <c r="D294" t="s">
        <v>21</v>
      </c>
      <c r="E294">
        <v>98370</v>
      </c>
      <c r="F294" t="s">
        <v>22</v>
      </c>
      <c r="G294" t="s">
        <v>22</v>
      </c>
      <c r="H294" t="s">
        <v>116</v>
      </c>
      <c r="I294" t="s">
        <v>212</v>
      </c>
      <c r="J294" s="1">
        <v>43213</v>
      </c>
      <c r="K294" s="1">
        <v>43265</v>
      </c>
      <c r="L294" t="s">
        <v>118</v>
      </c>
      <c r="N294" t="s">
        <v>1992</v>
      </c>
    </row>
    <row r="295" spans="1:14" x14ac:dyDescent="0.25">
      <c r="A295" t="s">
        <v>242</v>
      </c>
      <c r="B295" t="s">
        <v>4585</v>
      </c>
      <c r="C295" t="s">
        <v>3874</v>
      </c>
      <c r="D295" t="s">
        <v>21</v>
      </c>
      <c r="E295">
        <v>98563</v>
      </c>
      <c r="F295" t="s">
        <v>22</v>
      </c>
      <c r="G295" t="s">
        <v>22</v>
      </c>
      <c r="H295" t="s">
        <v>116</v>
      </c>
      <c r="I295" t="s">
        <v>117</v>
      </c>
      <c r="J295" s="1">
        <v>43208</v>
      </c>
      <c r="K295" s="1">
        <v>43265</v>
      </c>
      <c r="L295" t="s">
        <v>118</v>
      </c>
      <c r="N295" t="s">
        <v>1849</v>
      </c>
    </row>
    <row r="296" spans="1:14" x14ac:dyDescent="0.25">
      <c r="A296" t="s">
        <v>4661</v>
      </c>
      <c r="B296" t="s">
        <v>706</v>
      </c>
      <c r="C296" t="s">
        <v>215</v>
      </c>
      <c r="D296" t="s">
        <v>21</v>
      </c>
      <c r="E296">
        <v>98003</v>
      </c>
      <c r="F296" t="s">
        <v>22</v>
      </c>
      <c r="G296" t="s">
        <v>22</v>
      </c>
      <c r="H296" t="s">
        <v>116</v>
      </c>
      <c r="I296" t="s">
        <v>117</v>
      </c>
      <c r="J296" s="1">
        <v>43172</v>
      </c>
      <c r="K296" s="1">
        <v>43265</v>
      </c>
      <c r="L296" t="s">
        <v>118</v>
      </c>
      <c r="N296" t="s">
        <v>1849</v>
      </c>
    </row>
    <row r="297" spans="1:14" x14ac:dyDescent="0.25">
      <c r="A297" t="s">
        <v>4397</v>
      </c>
      <c r="B297" t="s">
        <v>4398</v>
      </c>
      <c r="C297" t="s">
        <v>4399</v>
      </c>
      <c r="D297" t="s">
        <v>21</v>
      </c>
      <c r="E297">
        <v>98110</v>
      </c>
      <c r="F297" t="s">
        <v>22</v>
      </c>
      <c r="G297" t="s">
        <v>22</v>
      </c>
      <c r="H297" t="s">
        <v>116</v>
      </c>
      <c r="I297" t="s">
        <v>212</v>
      </c>
      <c r="J297" s="1">
        <v>43213</v>
      </c>
      <c r="K297" s="1">
        <v>43265</v>
      </c>
      <c r="L297" t="s">
        <v>118</v>
      </c>
      <c r="N297" t="s">
        <v>1992</v>
      </c>
    </row>
    <row r="298" spans="1:14" x14ac:dyDescent="0.25">
      <c r="A298" t="s">
        <v>4934</v>
      </c>
      <c r="B298" t="s">
        <v>4935</v>
      </c>
      <c r="C298" t="s">
        <v>296</v>
      </c>
      <c r="D298" t="s">
        <v>21</v>
      </c>
      <c r="E298">
        <v>98366</v>
      </c>
      <c r="F298" t="s">
        <v>22</v>
      </c>
      <c r="G298" t="s">
        <v>22</v>
      </c>
      <c r="H298" t="s">
        <v>116</v>
      </c>
      <c r="I298" t="s">
        <v>3817</v>
      </c>
      <c r="J298" t="s">
        <v>59</v>
      </c>
      <c r="K298" s="1">
        <v>43259</v>
      </c>
      <c r="L298" t="s">
        <v>60</v>
      </c>
      <c r="M298" t="str">
        <f>HYPERLINK("https://www.regulations.gov/docket?D=FDA-2018-H-2198")</f>
        <v>https://www.regulations.gov/docket?D=FDA-2018-H-2198</v>
      </c>
      <c r="N298" t="s">
        <v>59</v>
      </c>
    </row>
    <row r="299" spans="1:14" x14ac:dyDescent="0.25">
      <c r="A299" t="s">
        <v>1275</v>
      </c>
      <c r="B299" t="s">
        <v>4891</v>
      </c>
      <c r="C299" t="s">
        <v>3694</v>
      </c>
      <c r="D299" t="s">
        <v>21</v>
      </c>
      <c r="E299">
        <v>98042</v>
      </c>
      <c r="F299" t="s">
        <v>22</v>
      </c>
      <c r="G299" t="s">
        <v>22</v>
      </c>
      <c r="H299" t="s">
        <v>116</v>
      </c>
      <c r="I299" t="s">
        <v>117</v>
      </c>
      <c r="J299" s="1">
        <v>43202</v>
      </c>
      <c r="K299" s="1">
        <v>43258</v>
      </c>
      <c r="L299" t="s">
        <v>118</v>
      </c>
      <c r="N299" t="s">
        <v>1992</v>
      </c>
    </row>
    <row r="300" spans="1:14" x14ac:dyDescent="0.25">
      <c r="A300" t="s">
        <v>2094</v>
      </c>
      <c r="B300" t="s">
        <v>2095</v>
      </c>
      <c r="C300" t="s">
        <v>165</v>
      </c>
      <c r="D300" t="s">
        <v>21</v>
      </c>
      <c r="E300">
        <v>98375</v>
      </c>
      <c r="F300" t="s">
        <v>22</v>
      </c>
      <c r="G300" t="s">
        <v>22</v>
      </c>
      <c r="H300" t="s">
        <v>116</v>
      </c>
      <c r="I300" t="s">
        <v>117</v>
      </c>
      <c r="J300" s="1">
        <v>43199</v>
      </c>
      <c r="K300" s="1">
        <v>43258</v>
      </c>
      <c r="L300" t="s">
        <v>118</v>
      </c>
      <c r="N300" t="s">
        <v>1992</v>
      </c>
    </row>
    <row r="301" spans="1:14" x14ac:dyDescent="0.25">
      <c r="A301" t="s">
        <v>10268</v>
      </c>
      <c r="B301" t="s">
        <v>3806</v>
      </c>
      <c r="C301" t="s">
        <v>3807</v>
      </c>
      <c r="D301" t="s">
        <v>21</v>
      </c>
      <c r="E301">
        <v>99326</v>
      </c>
      <c r="F301" t="s">
        <v>22</v>
      </c>
      <c r="G301" t="s">
        <v>22</v>
      </c>
      <c r="H301" t="s">
        <v>116</v>
      </c>
      <c r="I301" t="s">
        <v>117</v>
      </c>
      <c r="J301" s="1">
        <v>43205</v>
      </c>
      <c r="K301" s="1">
        <v>43258</v>
      </c>
      <c r="L301" t="s">
        <v>118</v>
      </c>
      <c r="N301" t="s">
        <v>1849</v>
      </c>
    </row>
    <row r="302" spans="1:14" x14ac:dyDescent="0.25">
      <c r="A302" t="s">
        <v>6134</v>
      </c>
      <c r="B302" t="s">
        <v>10269</v>
      </c>
      <c r="C302" t="s">
        <v>6136</v>
      </c>
      <c r="D302" t="s">
        <v>21</v>
      </c>
      <c r="E302">
        <v>99330</v>
      </c>
      <c r="F302" t="s">
        <v>22</v>
      </c>
      <c r="G302" t="s">
        <v>22</v>
      </c>
      <c r="H302" t="s">
        <v>116</v>
      </c>
      <c r="I302" t="s">
        <v>117</v>
      </c>
      <c r="J302" s="1">
        <v>43205</v>
      </c>
      <c r="K302" s="1">
        <v>43258</v>
      </c>
      <c r="L302" t="s">
        <v>118</v>
      </c>
      <c r="N302" t="s">
        <v>1849</v>
      </c>
    </row>
    <row r="303" spans="1:14" x14ac:dyDescent="0.25">
      <c r="A303" t="s">
        <v>10277</v>
      </c>
      <c r="B303" t="s">
        <v>1576</v>
      </c>
      <c r="C303" t="s">
        <v>1558</v>
      </c>
      <c r="D303" t="s">
        <v>21</v>
      </c>
      <c r="E303">
        <v>98569</v>
      </c>
      <c r="F303" t="s">
        <v>22</v>
      </c>
      <c r="G303" t="s">
        <v>22</v>
      </c>
      <c r="H303" t="s">
        <v>116</v>
      </c>
      <c r="I303" t="s">
        <v>117</v>
      </c>
      <c r="J303" s="1">
        <v>43208</v>
      </c>
      <c r="K303" s="1">
        <v>43258</v>
      </c>
      <c r="L303" t="s">
        <v>118</v>
      </c>
      <c r="N303" t="s">
        <v>1992</v>
      </c>
    </row>
    <row r="304" spans="1:14" x14ac:dyDescent="0.25">
      <c r="A304" t="s">
        <v>556</v>
      </c>
      <c r="B304" t="s">
        <v>10278</v>
      </c>
      <c r="C304" t="s">
        <v>2089</v>
      </c>
      <c r="D304" t="s">
        <v>21</v>
      </c>
      <c r="E304">
        <v>98338</v>
      </c>
      <c r="F304" t="s">
        <v>22</v>
      </c>
      <c r="G304" t="s">
        <v>22</v>
      </c>
      <c r="H304" t="s">
        <v>116</v>
      </c>
      <c r="I304" t="s">
        <v>117</v>
      </c>
      <c r="J304" s="1">
        <v>43203</v>
      </c>
      <c r="K304" s="1">
        <v>43258</v>
      </c>
      <c r="L304" t="s">
        <v>118</v>
      </c>
      <c r="N304" t="s">
        <v>1992</v>
      </c>
    </row>
    <row r="305" spans="1:14" x14ac:dyDescent="0.25">
      <c r="A305" t="s">
        <v>10306</v>
      </c>
      <c r="B305" t="s">
        <v>10307</v>
      </c>
      <c r="C305" t="s">
        <v>34</v>
      </c>
      <c r="D305" t="s">
        <v>21</v>
      </c>
      <c r="E305">
        <v>98662</v>
      </c>
      <c r="F305" t="s">
        <v>22</v>
      </c>
      <c r="G305" t="s">
        <v>22</v>
      </c>
      <c r="H305" t="s">
        <v>116</v>
      </c>
      <c r="I305" t="s">
        <v>117</v>
      </c>
      <c r="J305" s="1">
        <v>43193</v>
      </c>
      <c r="K305" s="1">
        <v>43251</v>
      </c>
      <c r="L305" t="s">
        <v>118</v>
      </c>
      <c r="N305" t="s">
        <v>1992</v>
      </c>
    </row>
    <row r="306" spans="1:14" x14ac:dyDescent="0.25">
      <c r="A306" t="s">
        <v>10308</v>
      </c>
      <c r="B306" t="s">
        <v>3302</v>
      </c>
      <c r="C306" t="s">
        <v>34</v>
      </c>
      <c r="D306" t="s">
        <v>21</v>
      </c>
      <c r="E306">
        <v>98662</v>
      </c>
      <c r="F306" t="s">
        <v>22</v>
      </c>
      <c r="G306" t="s">
        <v>22</v>
      </c>
      <c r="H306" t="s">
        <v>116</v>
      </c>
      <c r="I306" t="s">
        <v>117</v>
      </c>
      <c r="J306" s="1">
        <v>43193</v>
      </c>
      <c r="K306" s="1">
        <v>43251</v>
      </c>
      <c r="L306" t="s">
        <v>118</v>
      </c>
      <c r="N306" t="s">
        <v>1849</v>
      </c>
    </row>
    <row r="307" spans="1:14" x14ac:dyDescent="0.25">
      <c r="A307" t="s">
        <v>3627</v>
      </c>
      <c r="B307" t="s">
        <v>3628</v>
      </c>
      <c r="C307" t="s">
        <v>266</v>
      </c>
      <c r="D307" t="s">
        <v>21</v>
      </c>
      <c r="E307">
        <v>98001</v>
      </c>
      <c r="F307" t="s">
        <v>22</v>
      </c>
      <c r="G307" t="s">
        <v>22</v>
      </c>
      <c r="H307" t="s">
        <v>116</v>
      </c>
      <c r="I307" t="s">
        <v>117</v>
      </c>
      <c r="J307" s="1">
        <v>43196</v>
      </c>
      <c r="K307" s="1">
        <v>43251</v>
      </c>
      <c r="L307" t="s">
        <v>118</v>
      </c>
      <c r="N307" t="s">
        <v>1849</v>
      </c>
    </row>
    <row r="308" spans="1:14" x14ac:dyDescent="0.25">
      <c r="A308" t="s">
        <v>10310</v>
      </c>
      <c r="B308" t="s">
        <v>4609</v>
      </c>
      <c r="C308" t="s">
        <v>266</v>
      </c>
      <c r="D308" t="s">
        <v>21</v>
      </c>
      <c r="E308">
        <v>98092</v>
      </c>
      <c r="F308" t="s">
        <v>22</v>
      </c>
      <c r="G308" t="s">
        <v>22</v>
      </c>
      <c r="H308" t="s">
        <v>116</v>
      </c>
      <c r="I308" t="s">
        <v>117</v>
      </c>
      <c r="J308" s="1">
        <v>43196</v>
      </c>
      <c r="K308" s="1">
        <v>43251</v>
      </c>
      <c r="L308" t="s">
        <v>118</v>
      </c>
      <c r="N308" t="s">
        <v>119</v>
      </c>
    </row>
    <row r="309" spans="1:14" x14ac:dyDescent="0.25">
      <c r="A309" t="s">
        <v>10311</v>
      </c>
      <c r="B309" t="s">
        <v>4447</v>
      </c>
      <c r="C309" t="s">
        <v>266</v>
      </c>
      <c r="D309" t="s">
        <v>21</v>
      </c>
      <c r="E309">
        <v>98001</v>
      </c>
      <c r="F309" t="s">
        <v>22</v>
      </c>
      <c r="G309" t="s">
        <v>22</v>
      </c>
      <c r="H309" t="s">
        <v>116</v>
      </c>
      <c r="I309" t="s">
        <v>117</v>
      </c>
      <c r="J309" s="1">
        <v>43168</v>
      </c>
      <c r="K309" s="1">
        <v>43251</v>
      </c>
      <c r="L309" t="s">
        <v>118</v>
      </c>
      <c r="N309" t="s">
        <v>1849</v>
      </c>
    </row>
    <row r="310" spans="1:14" x14ac:dyDescent="0.25">
      <c r="A310" t="s">
        <v>685</v>
      </c>
      <c r="B310" t="s">
        <v>10314</v>
      </c>
      <c r="C310" t="s">
        <v>34</v>
      </c>
      <c r="D310" t="s">
        <v>21</v>
      </c>
      <c r="E310">
        <v>98661</v>
      </c>
      <c r="F310" t="s">
        <v>22</v>
      </c>
      <c r="G310" t="s">
        <v>22</v>
      </c>
      <c r="H310" t="s">
        <v>116</v>
      </c>
      <c r="I310" t="s">
        <v>117</v>
      </c>
      <c r="J310" s="1">
        <v>43194</v>
      </c>
      <c r="K310" s="1">
        <v>43251</v>
      </c>
      <c r="L310" t="s">
        <v>118</v>
      </c>
      <c r="N310" t="s">
        <v>1849</v>
      </c>
    </row>
    <row r="311" spans="1:14" x14ac:dyDescent="0.25">
      <c r="A311" t="s">
        <v>5858</v>
      </c>
      <c r="B311" t="s">
        <v>5859</v>
      </c>
      <c r="C311" t="s">
        <v>687</v>
      </c>
      <c r="D311" t="s">
        <v>21</v>
      </c>
      <c r="E311">
        <v>98382</v>
      </c>
      <c r="F311" t="s">
        <v>22</v>
      </c>
      <c r="G311" t="s">
        <v>22</v>
      </c>
      <c r="H311" t="s">
        <v>116</v>
      </c>
      <c r="I311" t="s">
        <v>117</v>
      </c>
      <c r="J311" s="1">
        <v>43188</v>
      </c>
      <c r="K311" s="1">
        <v>43244</v>
      </c>
      <c r="L311" t="s">
        <v>118</v>
      </c>
      <c r="N311" t="s">
        <v>119</v>
      </c>
    </row>
    <row r="312" spans="1:14" x14ac:dyDescent="0.25">
      <c r="A312" t="s">
        <v>2816</v>
      </c>
      <c r="B312" t="s">
        <v>5878</v>
      </c>
      <c r="C312" t="s">
        <v>1542</v>
      </c>
      <c r="D312" t="s">
        <v>21</v>
      </c>
      <c r="E312">
        <v>98362</v>
      </c>
      <c r="F312" t="s">
        <v>22</v>
      </c>
      <c r="G312" t="s">
        <v>22</v>
      </c>
      <c r="H312" t="s">
        <v>116</v>
      </c>
      <c r="I312" t="s">
        <v>3817</v>
      </c>
      <c r="J312" s="1">
        <v>43188</v>
      </c>
      <c r="K312" s="1">
        <v>43244</v>
      </c>
      <c r="L312" t="s">
        <v>118</v>
      </c>
      <c r="N312" t="s">
        <v>1849</v>
      </c>
    </row>
    <row r="313" spans="1:14" x14ac:dyDescent="0.25">
      <c r="A313" t="s">
        <v>1540</v>
      </c>
      <c r="B313" t="s">
        <v>1541</v>
      </c>
      <c r="C313" t="s">
        <v>1542</v>
      </c>
      <c r="D313" t="s">
        <v>21</v>
      </c>
      <c r="E313">
        <v>98343</v>
      </c>
      <c r="F313" t="s">
        <v>22</v>
      </c>
      <c r="G313" t="s">
        <v>22</v>
      </c>
      <c r="H313" t="s">
        <v>116</v>
      </c>
      <c r="I313" t="s">
        <v>117</v>
      </c>
      <c r="J313" s="1">
        <v>43188</v>
      </c>
      <c r="K313" s="1">
        <v>43244</v>
      </c>
      <c r="L313" t="s">
        <v>118</v>
      </c>
      <c r="N313" t="s">
        <v>1992</v>
      </c>
    </row>
    <row r="314" spans="1:14" x14ac:dyDescent="0.25">
      <c r="A314" t="s">
        <v>3753</v>
      </c>
      <c r="B314" t="s">
        <v>3754</v>
      </c>
      <c r="C314" t="s">
        <v>1542</v>
      </c>
      <c r="D314" t="s">
        <v>21</v>
      </c>
      <c r="E314">
        <v>98363</v>
      </c>
      <c r="F314" t="s">
        <v>22</v>
      </c>
      <c r="G314" t="s">
        <v>22</v>
      </c>
      <c r="H314" t="s">
        <v>116</v>
      </c>
      <c r="I314" t="s">
        <v>3817</v>
      </c>
      <c r="J314" s="1">
        <v>43188</v>
      </c>
      <c r="K314" s="1">
        <v>43244</v>
      </c>
      <c r="L314" t="s">
        <v>118</v>
      </c>
      <c r="N314" t="s">
        <v>1992</v>
      </c>
    </row>
    <row r="315" spans="1:14" x14ac:dyDescent="0.25">
      <c r="A315" t="s">
        <v>4403</v>
      </c>
      <c r="B315" t="s">
        <v>10329</v>
      </c>
      <c r="C315" t="s">
        <v>1542</v>
      </c>
      <c r="D315" t="s">
        <v>21</v>
      </c>
      <c r="E315">
        <v>98362</v>
      </c>
      <c r="F315" t="s">
        <v>22</v>
      </c>
      <c r="G315" t="s">
        <v>22</v>
      </c>
      <c r="H315" t="s">
        <v>116</v>
      </c>
      <c r="I315" t="s">
        <v>117</v>
      </c>
      <c r="J315" s="1">
        <v>43188</v>
      </c>
      <c r="K315" s="1">
        <v>43244</v>
      </c>
      <c r="L315" t="s">
        <v>118</v>
      </c>
      <c r="N315" t="s">
        <v>1992</v>
      </c>
    </row>
    <row r="316" spans="1:14" x14ac:dyDescent="0.25">
      <c r="A316" t="s">
        <v>3603</v>
      </c>
      <c r="B316" t="s">
        <v>3604</v>
      </c>
      <c r="C316" t="s">
        <v>2089</v>
      </c>
      <c r="D316" t="s">
        <v>21</v>
      </c>
      <c r="E316">
        <v>98338</v>
      </c>
      <c r="F316" t="s">
        <v>22</v>
      </c>
      <c r="G316" t="s">
        <v>22</v>
      </c>
      <c r="H316" t="s">
        <v>116</v>
      </c>
      <c r="I316" t="s">
        <v>117</v>
      </c>
      <c r="J316" t="s">
        <v>59</v>
      </c>
      <c r="K316" s="1">
        <v>43242</v>
      </c>
      <c r="L316" t="s">
        <v>60</v>
      </c>
      <c r="M316" t="str">
        <f>HYPERLINK("https://www.regulations.gov/docket?D=FDA-2018-H-1960")</f>
        <v>https://www.regulations.gov/docket?D=FDA-2018-H-1960</v>
      </c>
      <c r="N316" t="s">
        <v>59</v>
      </c>
    </row>
    <row r="317" spans="1:14" x14ac:dyDescent="0.25">
      <c r="A317" t="s">
        <v>1002</v>
      </c>
      <c r="B317" t="s">
        <v>2803</v>
      </c>
      <c r="C317" t="s">
        <v>519</v>
      </c>
      <c r="D317" t="s">
        <v>21</v>
      </c>
      <c r="E317">
        <v>98671</v>
      </c>
      <c r="F317" t="s">
        <v>22</v>
      </c>
      <c r="G317" t="s">
        <v>22</v>
      </c>
      <c r="H317" t="s">
        <v>116</v>
      </c>
      <c r="I317" t="s">
        <v>117</v>
      </c>
      <c r="J317" s="1">
        <v>43180</v>
      </c>
      <c r="K317" s="1">
        <v>43237</v>
      </c>
      <c r="L317" t="s">
        <v>118</v>
      </c>
      <c r="N317" t="s">
        <v>1992</v>
      </c>
    </row>
    <row r="318" spans="1:14" x14ac:dyDescent="0.25">
      <c r="A318" t="s">
        <v>242</v>
      </c>
      <c r="B318" t="s">
        <v>243</v>
      </c>
      <c r="C318" t="s">
        <v>236</v>
      </c>
      <c r="D318" t="s">
        <v>21</v>
      </c>
      <c r="E318">
        <v>98405</v>
      </c>
      <c r="F318" t="s">
        <v>22</v>
      </c>
      <c r="G318" t="s">
        <v>22</v>
      </c>
      <c r="H318" t="s">
        <v>116</v>
      </c>
      <c r="I318" t="s">
        <v>117</v>
      </c>
      <c r="J318" s="1">
        <v>43180</v>
      </c>
      <c r="K318" s="1">
        <v>43237</v>
      </c>
      <c r="L318" t="s">
        <v>118</v>
      </c>
      <c r="N318" t="s">
        <v>1849</v>
      </c>
    </row>
    <row r="319" spans="1:14" x14ac:dyDescent="0.25">
      <c r="A319" t="s">
        <v>2964</v>
      </c>
      <c r="B319" t="s">
        <v>2965</v>
      </c>
      <c r="C319" t="s">
        <v>519</v>
      </c>
      <c r="D319" t="s">
        <v>21</v>
      </c>
      <c r="E319">
        <v>98671</v>
      </c>
      <c r="F319" t="s">
        <v>22</v>
      </c>
      <c r="G319" t="s">
        <v>22</v>
      </c>
      <c r="H319" t="s">
        <v>116</v>
      </c>
      <c r="I319" t="s">
        <v>117</v>
      </c>
      <c r="J319" s="1">
        <v>43180</v>
      </c>
      <c r="K319" s="1">
        <v>43237</v>
      </c>
      <c r="L319" t="s">
        <v>118</v>
      </c>
      <c r="N319" t="s">
        <v>1992</v>
      </c>
    </row>
    <row r="320" spans="1:14" x14ac:dyDescent="0.25">
      <c r="A320" t="s">
        <v>2482</v>
      </c>
      <c r="B320" t="s">
        <v>2483</v>
      </c>
      <c r="C320" t="s">
        <v>224</v>
      </c>
      <c r="D320" t="s">
        <v>21</v>
      </c>
      <c r="E320">
        <v>98155</v>
      </c>
      <c r="F320" t="s">
        <v>22</v>
      </c>
      <c r="G320" t="s">
        <v>22</v>
      </c>
      <c r="H320" t="s">
        <v>116</v>
      </c>
      <c r="I320" t="s">
        <v>117</v>
      </c>
      <c r="J320" s="1">
        <v>43175</v>
      </c>
      <c r="K320" s="1">
        <v>43230</v>
      </c>
      <c r="L320" t="s">
        <v>118</v>
      </c>
      <c r="N320" t="s">
        <v>119</v>
      </c>
    </row>
    <row r="321" spans="1:14" x14ac:dyDescent="0.25">
      <c r="A321" t="s">
        <v>244</v>
      </c>
      <c r="B321" t="s">
        <v>4587</v>
      </c>
      <c r="C321" t="s">
        <v>268</v>
      </c>
      <c r="D321" t="s">
        <v>21</v>
      </c>
      <c r="E321">
        <v>98188</v>
      </c>
      <c r="F321" t="s">
        <v>22</v>
      </c>
      <c r="G321" t="s">
        <v>22</v>
      </c>
      <c r="H321" t="s">
        <v>116</v>
      </c>
      <c r="I321" t="s">
        <v>117</v>
      </c>
      <c r="J321" s="1">
        <v>43175</v>
      </c>
      <c r="K321" s="1">
        <v>43230</v>
      </c>
      <c r="L321" t="s">
        <v>118</v>
      </c>
      <c r="N321" t="s">
        <v>119</v>
      </c>
    </row>
    <row r="322" spans="1:14" x14ac:dyDescent="0.25">
      <c r="A322" t="s">
        <v>5923</v>
      </c>
      <c r="B322" t="s">
        <v>5924</v>
      </c>
      <c r="C322" t="s">
        <v>209</v>
      </c>
      <c r="D322" t="s">
        <v>21</v>
      </c>
      <c r="E322">
        <v>98031</v>
      </c>
      <c r="F322" t="s">
        <v>22</v>
      </c>
      <c r="G322" t="s">
        <v>22</v>
      </c>
      <c r="H322" t="s">
        <v>116</v>
      </c>
      <c r="I322" t="s">
        <v>117</v>
      </c>
      <c r="J322" s="1">
        <v>43168</v>
      </c>
      <c r="K322" s="1">
        <v>43230</v>
      </c>
      <c r="L322" t="s">
        <v>118</v>
      </c>
      <c r="N322" t="s">
        <v>1992</v>
      </c>
    </row>
    <row r="323" spans="1:14" x14ac:dyDescent="0.25">
      <c r="A323" t="s">
        <v>733</v>
      </c>
      <c r="B323" t="s">
        <v>6151</v>
      </c>
      <c r="C323" t="s">
        <v>722</v>
      </c>
      <c r="D323" t="s">
        <v>21</v>
      </c>
      <c r="E323">
        <v>98047</v>
      </c>
      <c r="F323" t="s">
        <v>22</v>
      </c>
      <c r="G323" t="s">
        <v>22</v>
      </c>
      <c r="H323" t="s">
        <v>116</v>
      </c>
      <c r="I323" t="s">
        <v>117</v>
      </c>
      <c r="J323" t="s">
        <v>59</v>
      </c>
      <c r="K323" s="1">
        <v>43228</v>
      </c>
      <c r="L323" t="s">
        <v>60</v>
      </c>
      <c r="M323" t="str">
        <f>HYPERLINK("https://www.regulations.gov/docket?D=FDA-2018-H-1765")</f>
        <v>https://www.regulations.gov/docket?D=FDA-2018-H-1765</v>
      </c>
      <c r="N323" t="s">
        <v>59</v>
      </c>
    </row>
    <row r="324" spans="1:14" x14ac:dyDescent="0.25">
      <c r="A324" t="s">
        <v>4077</v>
      </c>
      <c r="B324" t="s">
        <v>4078</v>
      </c>
      <c r="C324" t="s">
        <v>132</v>
      </c>
      <c r="D324" t="s">
        <v>21</v>
      </c>
      <c r="E324">
        <v>99301</v>
      </c>
      <c r="F324" t="s">
        <v>22</v>
      </c>
      <c r="G324" t="s">
        <v>22</v>
      </c>
      <c r="H324" t="s">
        <v>116</v>
      </c>
      <c r="I324" t="s">
        <v>117</v>
      </c>
      <c r="J324" t="s">
        <v>59</v>
      </c>
      <c r="K324" s="1">
        <v>43228</v>
      </c>
      <c r="L324" t="s">
        <v>60</v>
      </c>
      <c r="M324" t="str">
        <f>HYPERLINK("https://www.regulations.gov/docket?D=FDA-2018-H-1769")</f>
        <v>https://www.regulations.gov/docket?D=FDA-2018-H-1769</v>
      </c>
      <c r="N324" t="s">
        <v>59</v>
      </c>
    </row>
    <row r="325" spans="1:14" x14ac:dyDescent="0.25">
      <c r="A325" t="s">
        <v>3575</v>
      </c>
      <c r="B325" t="s">
        <v>3576</v>
      </c>
      <c r="C325" t="s">
        <v>165</v>
      </c>
      <c r="D325" t="s">
        <v>21</v>
      </c>
      <c r="E325">
        <v>98373</v>
      </c>
      <c r="F325" t="s">
        <v>22</v>
      </c>
      <c r="G325" t="s">
        <v>22</v>
      </c>
      <c r="H325" t="s">
        <v>116</v>
      </c>
      <c r="I325" t="s">
        <v>117</v>
      </c>
      <c r="J325" s="1">
        <v>43170</v>
      </c>
      <c r="K325" s="1">
        <v>43223</v>
      </c>
      <c r="L325" t="s">
        <v>118</v>
      </c>
      <c r="N325" t="s">
        <v>1849</v>
      </c>
    </row>
    <row r="326" spans="1:14" x14ac:dyDescent="0.25">
      <c r="A326" t="s">
        <v>3595</v>
      </c>
      <c r="B326" t="s">
        <v>3596</v>
      </c>
      <c r="C326" t="s">
        <v>165</v>
      </c>
      <c r="D326" t="s">
        <v>21</v>
      </c>
      <c r="E326">
        <v>98373</v>
      </c>
      <c r="F326" t="s">
        <v>22</v>
      </c>
      <c r="G326" t="s">
        <v>22</v>
      </c>
      <c r="H326" t="s">
        <v>116</v>
      </c>
      <c r="I326" t="s">
        <v>117</v>
      </c>
      <c r="J326" s="1">
        <v>43170</v>
      </c>
      <c r="K326" s="1">
        <v>43223</v>
      </c>
      <c r="L326" t="s">
        <v>118</v>
      </c>
      <c r="N326" t="s">
        <v>1992</v>
      </c>
    </row>
    <row r="327" spans="1:14" x14ac:dyDescent="0.25">
      <c r="A327" t="s">
        <v>10410</v>
      </c>
      <c r="B327" t="s">
        <v>2772</v>
      </c>
      <c r="C327" t="s">
        <v>41</v>
      </c>
      <c r="D327" t="s">
        <v>21</v>
      </c>
      <c r="E327">
        <v>98188</v>
      </c>
      <c r="F327" t="s">
        <v>22</v>
      </c>
      <c r="G327" t="s">
        <v>22</v>
      </c>
      <c r="H327" t="s">
        <v>116</v>
      </c>
      <c r="I327" t="s">
        <v>117</v>
      </c>
      <c r="J327" s="1">
        <v>43165</v>
      </c>
      <c r="K327" s="1">
        <v>43216</v>
      </c>
      <c r="L327" t="s">
        <v>118</v>
      </c>
      <c r="N327" t="s">
        <v>1849</v>
      </c>
    </row>
    <row r="328" spans="1:14" x14ac:dyDescent="0.25">
      <c r="A328" t="s">
        <v>10413</v>
      </c>
      <c r="B328" t="s">
        <v>10414</v>
      </c>
      <c r="C328" t="s">
        <v>2001</v>
      </c>
      <c r="D328" t="s">
        <v>21</v>
      </c>
      <c r="E328">
        <v>98591</v>
      </c>
      <c r="F328" t="s">
        <v>22</v>
      </c>
      <c r="G328" t="s">
        <v>22</v>
      </c>
      <c r="H328" t="s">
        <v>116</v>
      </c>
      <c r="I328" t="s">
        <v>117</v>
      </c>
      <c r="J328" s="1">
        <v>43169</v>
      </c>
      <c r="K328" s="1">
        <v>43216</v>
      </c>
      <c r="L328" t="s">
        <v>118</v>
      </c>
      <c r="N328" t="s">
        <v>1992</v>
      </c>
    </row>
    <row r="329" spans="1:14" x14ac:dyDescent="0.25">
      <c r="A329" t="s">
        <v>5968</v>
      </c>
      <c r="B329" t="s">
        <v>5969</v>
      </c>
      <c r="C329" t="s">
        <v>296</v>
      </c>
      <c r="D329" t="s">
        <v>21</v>
      </c>
      <c r="E329">
        <v>98366</v>
      </c>
      <c r="F329" t="s">
        <v>22</v>
      </c>
      <c r="G329" t="s">
        <v>22</v>
      </c>
      <c r="H329" t="s">
        <v>116</v>
      </c>
      <c r="I329" t="s">
        <v>117</v>
      </c>
      <c r="J329" s="1">
        <v>43157</v>
      </c>
      <c r="K329" s="1">
        <v>43202</v>
      </c>
      <c r="L329" t="s">
        <v>118</v>
      </c>
      <c r="N329" t="s">
        <v>1849</v>
      </c>
    </row>
    <row r="330" spans="1:14" x14ac:dyDescent="0.25">
      <c r="A330" t="s">
        <v>556</v>
      </c>
      <c r="B330" t="s">
        <v>4369</v>
      </c>
      <c r="C330" t="s">
        <v>1691</v>
      </c>
      <c r="D330" t="s">
        <v>21</v>
      </c>
      <c r="E330">
        <v>98368</v>
      </c>
      <c r="F330" t="s">
        <v>22</v>
      </c>
      <c r="G330" t="s">
        <v>22</v>
      </c>
      <c r="H330" t="s">
        <v>116</v>
      </c>
      <c r="I330" t="s">
        <v>117</v>
      </c>
      <c r="J330" t="s">
        <v>59</v>
      </c>
      <c r="K330" s="1">
        <v>43196</v>
      </c>
      <c r="L330" t="s">
        <v>60</v>
      </c>
      <c r="M330" t="str">
        <f>HYPERLINK("https://www.regulations.gov/docket?D=FDA-2018-H-1407")</f>
        <v>https://www.regulations.gov/docket?D=FDA-2018-H-1407</v>
      </c>
      <c r="N330" t="s">
        <v>59</v>
      </c>
    </row>
    <row r="331" spans="1:14" x14ac:dyDescent="0.25">
      <c r="A331" t="s">
        <v>6547</v>
      </c>
      <c r="B331" t="s">
        <v>6548</v>
      </c>
      <c r="C331" t="s">
        <v>304</v>
      </c>
      <c r="D331" t="s">
        <v>21</v>
      </c>
      <c r="E331">
        <v>98328</v>
      </c>
      <c r="F331" t="s">
        <v>22</v>
      </c>
      <c r="G331" t="s">
        <v>22</v>
      </c>
      <c r="H331" t="s">
        <v>116</v>
      </c>
      <c r="I331" t="s">
        <v>117</v>
      </c>
      <c r="J331" t="s">
        <v>59</v>
      </c>
      <c r="K331" s="1">
        <v>43195</v>
      </c>
      <c r="L331" t="s">
        <v>60</v>
      </c>
      <c r="M331" t="str">
        <f>HYPERLINK("https://www.regulations.gov/docket?D=FDA-2018-H-1394")</f>
        <v>https://www.regulations.gov/docket?D=FDA-2018-H-1394</v>
      </c>
      <c r="N331" t="s">
        <v>59</v>
      </c>
    </row>
    <row r="332" spans="1:14" x14ac:dyDescent="0.25">
      <c r="A332" t="s">
        <v>3130</v>
      </c>
      <c r="B332" t="s">
        <v>5458</v>
      </c>
      <c r="C332" t="s">
        <v>266</v>
      </c>
      <c r="D332" t="s">
        <v>21</v>
      </c>
      <c r="E332">
        <v>98002</v>
      </c>
      <c r="F332" t="s">
        <v>22</v>
      </c>
      <c r="G332" t="s">
        <v>22</v>
      </c>
      <c r="H332" t="s">
        <v>116</v>
      </c>
      <c r="I332" t="s">
        <v>117</v>
      </c>
      <c r="J332" s="1">
        <v>43131</v>
      </c>
      <c r="K332" s="1">
        <v>43195</v>
      </c>
      <c r="L332" t="s">
        <v>118</v>
      </c>
      <c r="N332" t="s">
        <v>1849</v>
      </c>
    </row>
    <row r="333" spans="1:14" x14ac:dyDescent="0.25">
      <c r="A333" t="s">
        <v>556</v>
      </c>
      <c r="B333" t="s">
        <v>5922</v>
      </c>
      <c r="C333" t="s">
        <v>209</v>
      </c>
      <c r="D333" t="s">
        <v>21</v>
      </c>
      <c r="E333">
        <v>98032</v>
      </c>
      <c r="F333" t="s">
        <v>22</v>
      </c>
      <c r="G333" t="s">
        <v>22</v>
      </c>
      <c r="H333" t="s">
        <v>116</v>
      </c>
      <c r="I333" t="s">
        <v>117</v>
      </c>
      <c r="J333" s="1">
        <v>43134</v>
      </c>
      <c r="K333" s="1">
        <v>43195</v>
      </c>
      <c r="L333" t="s">
        <v>118</v>
      </c>
      <c r="N333" t="s">
        <v>1992</v>
      </c>
    </row>
    <row r="334" spans="1:14" x14ac:dyDescent="0.25">
      <c r="A334" t="s">
        <v>5172</v>
      </c>
      <c r="B334" t="s">
        <v>5173</v>
      </c>
      <c r="C334" t="s">
        <v>218</v>
      </c>
      <c r="D334" t="s">
        <v>21</v>
      </c>
      <c r="E334">
        <v>98391</v>
      </c>
      <c r="F334" t="s">
        <v>22</v>
      </c>
      <c r="G334" t="s">
        <v>22</v>
      </c>
      <c r="H334" t="s">
        <v>116</v>
      </c>
      <c r="I334" t="s">
        <v>117</v>
      </c>
      <c r="J334" s="1">
        <v>43151</v>
      </c>
      <c r="K334" s="1">
        <v>43188</v>
      </c>
      <c r="L334" t="s">
        <v>118</v>
      </c>
      <c r="N334" t="s">
        <v>1849</v>
      </c>
    </row>
    <row r="335" spans="1:14" x14ac:dyDescent="0.25">
      <c r="A335" t="s">
        <v>5975</v>
      </c>
      <c r="B335" t="s">
        <v>5976</v>
      </c>
      <c r="C335" t="s">
        <v>286</v>
      </c>
      <c r="D335" t="s">
        <v>21</v>
      </c>
      <c r="E335">
        <v>98501</v>
      </c>
      <c r="F335" t="s">
        <v>22</v>
      </c>
      <c r="G335" t="s">
        <v>22</v>
      </c>
      <c r="H335" t="s">
        <v>116</v>
      </c>
      <c r="I335" t="s">
        <v>117</v>
      </c>
      <c r="J335" s="1">
        <v>43153</v>
      </c>
      <c r="K335" s="1">
        <v>43188</v>
      </c>
      <c r="L335" t="s">
        <v>118</v>
      </c>
      <c r="N335" t="s">
        <v>1849</v>
      </c>
    </row>
    <row r="336" spans="1:14" x14ac:dyDescent="0.25">
      <c r="A336" t="s">
        <v>1564</v>
      </c>
      <c r="B336" t="s">
        <v>1565</v>
      </c>
      <c r="C336" t="s">
        <v>1566</v>
      </c>
      <c r="D336" t="s">
        <v>21</v>
      </c>
      <c r="E336">
        <v>98520</v>
      </c>
      <c r="F336" t="s">
        <v>22</v>
      </c>
      <c r="G336" t="s">
        <v>22</v>
      </c>
      <c r="H336" t="s">
        <v>116</v>
      </c>
      <c r="I336" t="s">
        <v>117</v>
      </c>
      <c r="J336" t="s">
        <v>59</v>
      </c>
      <c r="K336" s="1">
        <v>43187</v>
      </c>
      <c r="L336" t="s">
        <v>60</v>
      </c>
      <c r="M336" t="str">
        <f>HYPERLINK("https://www.regulations.gov/docket?D=FDA-2018-H-1278")</f>
        <v>https://www.regulations.gov/docket?D=FDA-2018-H-1278</v>
      </c>
      <c r="N336" t="s">
        <v>59</v>
      </c>
    </row>
    <row r="337" spans="1:14" x14ac:dyDescent="0.25">
      <c r="A337" t="s">
        <v>685</v>
      </c>
      <c r="B337" t="s">
        <v>5987</v>
      </c>
      <c r="C337" t="s">
        <v>1566</v>
      </c>
      <c r="D337" t="s">
        <v>21</v>
      </c>
      <c r="E337">
        <v>98520</v>
      </c>
      <c r="F337" t="s">
        <v>22</v>
      </c>
      <c r="G337" t="s">
        <v>22</v>
      </c>
      <c r="H337" t="s">
        <v>116</v>
      </c>
      <c r="I337" t="s">
        <v>117</v>
      </c>
      <c r="J337" t="s">
        <v>59</v>
      </c>
      <c r="K337" s="1">
        <v>43187</v>
      </c>
      <c r="L337" t="s">
        <v>60</v>
      </c>
      <c r="M337" t="str">
        <f>HYPERLINK("https://www.regulations.gov/docket?D=FDA-2018-H-1273")</f>
        <v>https://www.regulations.gov/docket?D=FDA-2018-H-1273</v>
      </c>
      <c r="N337" t="s">
        <v>59</v>
      </c>
    </row>
    <row r="338" spans="1:14" x14ac:dyDescent="0.25">
      <c r="A338" t="s">
        <v>242</v>
      </c>
      <c r="B338" t="s">
        <v>2090</v>
      </c>
      <c r="C338" t="s">
        <v>165</v>
      </c>
      <c r="D338" t="s">
        <v>21</v>
      </c>
      <c r="E338">
        <v>98373</v>
      </c>
      <c r="F338" t="s">
        <v>22</v>
      </c>
      <c r="G338" t="s">
        <v>22</v>
      </c>
      <c r="H338" t="s">
        <v>116</v>
      </c>
      <c r="I338" t="s">
        <v>117</v>
      </c>
      <c r="J338" s="1">
        <v>43123</v>
      </c>
      <c r="K338" s="1">
        <v>43181</v>
      </c>
      <c r="L338" t="s">
        <v>118</v>
      </c>
      <c r="N338" t="s">
        <v>1849</v>
      </c>
    </row>
    <row r="339" spans="1:14" x14ac:dyDescent="0.25">
      <c r="A339" t="s">
        <v>3220</v>
      </c>
      <c r="B339" t="s">
        <v>5167</v>
      </c>
      <c r="C339" t="s">
        <v>132</v>
      </c>
      <c r="D339" t="s">
        <v>21</v>
      </c>
      <c r="E339">
        <v>99301</v>
      </c>
      <c r="F339" t="s">
        <v>22</v>
      </c>
      <c r="G339" t="s">
        <v>22</v>
      </c>
      <c r="H339" t="s">
        <v>116</v>
      </c>
      <c r="I339" t="s">
        <v>117</v>
      </c>
      <c r="J339" s="1">
        <v>43145</v>
      </c>
      <c r="K339" s="1">
        <v>43174</v>
      </c>
      <c r="L339" t="s">
        <v>118</v>
      </c>
      <c r="N339" t="s">
        <v>1849</v>
      </c>
    </row>
    <row r="340" spans="1:14" x14ac:dyDescent="0.25">
      <c r="A340" t="s">
        <v>7651</v>
      </c>
      <c r="B340" t="s">
        <v>7652</v>
      </c>
      <c r="C340" t="s">
        <v>162</v>
      </c>
      <c r="D340" t="s">
        <v>21</v>
      </c>
      <c r="E340">
        <v>98558</v>
      </c>
      <c r="F340" t="s">
        <v>22</v>
      </c>
      <c r="G340" t="s">
        <v>22</v>
      </c>
      <c r="H340" t="s">
        <v>116</v>
      </c>
      <c r="I340" t="s">
        <v>117</v>
      </c>
      <c r="J340" t="s">
        <v>59</v>
      </c>
      <c r="K340" s="1">
        <v>43172</v>
      </c>
      <c r="L340" t="s">
        <v>60</v>
      </c>
      <c r="M340" t="str">
        <f>HYPERLINK("https://www.regulations.gov/docket?D=FDA-2018-H-1077")</f>
        <v>https://www.regulations.gov/docket?D=FDA-2018-H-1077</v>
      </c>
      <c r="N340" t="s">
        <v>59</v>
      </c>
    </row>
    <row r="341" spans="1:14" x14ac:dyDescent="0.25">
      <c r="A341" t="s">
        <v>6018</v>
      </c>
      <c r="B341" t="s">
        <v>6603</v>
      </c>
      <c r="C341" t="s">
        <v>1566</v>
      </c>
      <c r="D341" t="s">
        <v>21</v>
      </c>
      <c r="E341">
        <v>98520</v>
      </c>
      <c r="F341" t="s">
        <v>22</v>
      </c>
      <c r="G341" t="s">
        <v>22</v>
      </c>
      <c r="H341" t="s">
        <v>116</v>
      </c>
      <c r="I341" t="s">
        <v>117</v>
      </c>
      <c r="J341" t="s">
        <v>59</v>
      </c>
      <c r="K341" s="1">
        <v>43168</v>
      </c>
      <c r="L341" t="s">
        <v>60</v>
      </c>
      <c r="M341" t="str">
        <f>HYPERLINK("https://www.regulations.gov/docket?D=FDA-2018-H-0994")</f>
        <v>https://www.regulations.gov/docket?D=FDA-2018-H-0994</v>
      </c>
      <c r="N341" t="s">
        <v>59</v>
      </c>
    </row>
    <row r="342" spans="1:14" x14ac:dyDescent="0.25">
      <c r="A342" t="s">
        <v>3130</v>
      </c>
      <c r="B342" t="s">
        <v>3631</v>
      </c>
      <c r="C342" t="s">
        <v>209</v>
      </c>
      <c r="D342" t="s">
        <v>21</v>
      </c>
      <c r="E342">
        <v>98032</v>
      </c>
      <c r="F342" t="s">
        <v>22</v>
      </c>
      <c r="G342" t="s">
        <v>22</v>
      </c>
      <c r="H342" t="s">
        <v>116</v>
      </c>
      <c r="I342" t="s">
        <v>117</v>
      </c>
      <c r="J342" s="1">
        <v>43143</v>
      </c>
      <c r="K342" s="1">
        <v>43167</v>
      </c>
      <c r="L342" t="s">
        <v>118</v>
      </c>
      <c r="N342" t="s">
        <v>1992</v>
      </c>
    </row>
    <row r="343" spans="1:14" x14ac:dyDescent="0.25">
      <c r="A343" t="s">
        <v>3650</v>
      </c>
      <c r="B343" t="s">
        <v>3651</v>
      </c>
      <c r="C343" t="s">
        <v>209</v>
      </c>
      <c r="D343" t="s">
        <v>21</v>
      </c>
      <c r="E343">
        <v>98032</v>
      </c>
      <c r="F343" t="s">
        <v>22</v>
      </c>
      <c r="G343" t="s">
        <v>22</v>
      </c>
      <c r="H343" t="s">
        <v>116</v>
      </c>
      <c r="I343" t="s">
        <v>117</v>
      </c>
      <c r="J343" s="1">
        <v>43143</v>
      </c>
      <c r="K343" s="1">
        <v>43167</v>
      </c>
      <c r="L343" t="s">
        <v>118</v>
      </c>
      <c r="N343" t="s">
        <v>1849</v>
      </c>
    </row>
    <row r="344" spans="1:14" x14ac:dyDescent="0.25">
      <c r="A344" t="s">
        <v>7041</v>
      </c>
      <c r="B344" t="s">
        <v>7042</v>
      </c>
      <c r="C344" t="s">
        <v>286</v>
      </c>
      <c r="D344" t="s">
        <v>21</v>
      </c>
      <c r="E344">
        <v>98512</v>
      </c>
      <c r="F344" t="s">
        <v>22</v>
      </c>
      <c r="G344" t="s">
        <v>22</v>
      </c>
      <c r="H344" t="s">
        <v>116</v>
      </c>
      <c r="I344" t="s">
        <v>117</v>
      </c>
      <c r="J344" t="s">
        <v>59</v>
      </c>
      <c r="K344" s="1">
        <v>43165</v>
      </c>
      <c r="L344" t="s">
        <v>60</v>
      </c>
      <c r="M344" t="str">
        <f>HYPERLINK("https://www.regulations.gov/docket?D=FDA-2018-H-0948")</f>
        <v>https://www.regulations.gov/docket?D=FDA-2018-H-0948</v>
      </c>
      <c r="N344" t="s">
        <v>59</v>
      </c>
    </row>
    <row r="345" spans="1:14" x14ac:dyDescent="0.25">
      <c r="A345" t="s">
        <v>6192</v>
      </c>
      <c r="B345" t="s">
        <v>6193</v>
      </c>
      <c r="C345" t="s">
        <v>10550</v>
      </c>
      <c r="D345" t="s">
        <v>21</v>
      </c>
      <c r="E345">
        <v>98002</v>
      </c>
      <c r="F345" t="s">
        <v>22</v>
      </c>
      <c r="G345" t="s">
        <v>22</v>
      </c>
      <c r="H345" t="s">
        <v>116</v>
      </c>
      <c r="I345" t="s">
        <v>117</v>
      </c>
      <c r="J345" t="s">
        <v>59</v>
      </c>
      <c r="K345" s="1">
        <v>43164</v>
      </c>
      <c r="L345" t="s">
        <v>60</v>
      </c>
      <c r="M345" t="str">
        <f>HYPERLINK("https://www.regulations.gov/docket?D=FDA-2018-H-0931")</f>
        <v>https://www.regulations.gov/docket?D=FDA-2018-H-0931</v>
      </c>
      <c r="N345" t="s">
        <v>59</v>
      </c>
    </row>
    <row r="346" spans="1:14" x14ac:dyDescent="0.25">
      <c r="A346" t="s">
        <v>6194</v>
      </c>
      <c r="B346" t="s">
        <v>6195</v>
      </c>
      <c r="C346" t="s">
        <v>266</v>
      </c>
      <c r="D346" t="s">
        <v>21</v>
      </c>
      <c r="E346">
        <v>98002</v>
      </c>
      <c r="F346" t="s">
        <v>22</v>
      </c>
      <c r="G346" t="s">
        <v>22</v>
      </c>
      <c r="H346" t="s">
        <v>116</v>
      </c>
      <c r="I346" t="s">
        <v>117</v>
      </c>
      <c r="J346" t="s">
        <v>59</v>
      </c>
      <c r="K346" s="1">
        <v>43164</v>
      </c>
      <c r="L346" t="s">
        <v>60</v>
      </c>
      <c r="M346" t="str">
        <f>HYPERLINK("https://www.regulations.gov/docket?D=FDA-2018-H-0942")</f>
        <v>https://www.regulations.gov/docket?D=FDA-2018-H-0942</v>
      </c>
      <c r="N346" t="s">
        <v>59</v>
      </c>
    </row>
    <row r="347" spans="1:14" x14ac:dyDescent="0.25">
      <c r="A347" t="s">
        <v>3647</v>
      </c>
      <c r="B347" t="s">
        <v>3648</v>
      </c>
      <c r="C347" t="s">
        <v>20</v>
      </c>
      <c r="D347" t="s">
        <v>21</v>
      </c>
      <c r="E347">
        <v>98108</v>
      </c>
      <c r="F347" t="s">
        <v>22</v>
      </c>
      <c r="G347" t="s">
        <v>22</v>
      </c>
      <c r="H347" t="s">
        <v>116</v>
      </c>
      <c r="I347" t="s">
        <v>117</v>
      </c>
      <c r="J347" s="1">
        <v>43141</v>
      </c>
      <c r="K347" s="1">
        <v>43160</v>
      </c>
      <c r="L347" t="s">
        <v>118</v>
      </c>
      <c r="N347" t="s">
        <v>1849</v>
      </c>
    </row>
    <row r="348" spans="1:14" x14ac:dyDescent="0.25">
      <c r="A348" t="s">
        <v>7261</v>
      </c>
      <c r="B348" t="s">
        <v>7262</v>
      </c>
      <c r="C348" t="s">
        <v>215</v>
      </c>
      <c r="D348" t="s">
        <v>21</v>
      </c>
      <c r="E348">
        <v>98023</v>
      </c>
      <c r="F348" t="s">
        <v>22</v>
      </c>
      <c r="G348" t="s">
        <v>22</v>
      </c>
      <c r="H348" t="s">
        <v>116</v>
      </c>
      <c r="I348" t="s">
        <v>117</v>
      </c>
      <c r="J348" s="1">
        <v>43138</v>
      </c>
      <c r="K348" s="1">
        <v>43153</v>
      </c>
      <c r="L348" t="s">
        <v>118</v>
      </c>
      <c r="N348" t="s">
        <v>1992</v>
      </c>
    </row>
    <row r="349" spans="1:14" x14ac:dyDescent="0.25">
      <c r="A349" t="s">
        <v>405</v>
      </c>
      <c r="B349" t="s">
        <v>3283</v>
      </c>
      <c r="C349" t="s">
        <v>215</v>
      </c>
      <c r="D349" t="s">
        <v>21</v>
      </c>
      <c r="E349">
        <v>98023</v>
      </c>
      <c r="F349" t="s">
        <v>22</v>
      </c>
      <c r="G349" t="s">
        <v>22</v>
      </c>
      <c r="H349" t="s">
        <v>116</v>
      </c>
      <c r="I349" t="s">
        <v>117</v>
      </c>
      <c r="J349" s="1">
        <v>43138</v>
      </c>
      <c r="K349" s="1">
        <v>43153</v>
      </c>
      <c r="L349" t="s">
        <v>118</v>
      </c>
      <c r="N349" t="s">
        <v>1992</v>
      </c>
    </row>
    <row r="350" spans="1:14" x14ac:dyDescent="0.25">
      <c r="A350" t="s">
        <v>3284</v>
      </c>
      <c r="B350" t="s">
        <v>10587</v>
      </c>
      <c r="C350" t="s">
        <v>215</v>
      </c>
      <c r="D350" t="s">
        <v>21</v>
      </c>
      <c r="E350">
        <v>98003</v>
      </c>
      <c r="F350" t="s">
        <v>22</v>
      </c>
      <c r="G350" t="s">
        <v>22</v>
      </c>
      <c r="H350" t="s">
        <v>116</v>
      </c>
      <c r="I350" t="s">
        <v>117</v>
      </c>
      <c r="J350" s="1">
        <v>43125</v>
      </c>
      <c r="K350" s="1">
        <v>43153</v>
      </c>
      <c r="L350" t="s">
        <v>118</v>
      </c>
      <c r="N350" t="s">
        <v>1992</v>
      </c>
    </row>
    <row r="351" spans="1:14" x14ac:dyDescent="0.25">
      <c r="A351" t="s">
        <v>3322</v>
      </c>
      <c r="B351" t="s">
        <v>4563</v>
      </c>
      <c r="C351" t="s">
        <v>934</v>
      </c>
      <c r="D351" t="s">
        <v>21</v>
      </c>
      <c r="E351">
        <v>99344</v>
      </c>
      <c r="F351" t="s">
        <v>22</v>
      </c>
      <c r="G351" t="s">
        <v>22</v>
      </c>
      <c r="H351" t="s">
        <v>116</v>
      </c>
      <c r="I351" t="s">
        <v>117</v>
      </c>
      <c r="J351" s="1">
        <v>43130</v>
      </c>
      <c r="K351" s="1">
        <v>43153</v>
      </c>
      <c r="L351" t="s">
        <v>118</v>
      </c>
      <c r="N351" t="s">
        <v>1849</v>
      </c>
    </row>
    <row r="352" spans="1:14" x14ac:dyDescent="0.25">
      <c r="A352" t="s">
        <v>77</v>
      </c>
      <c r="B352" t="s">
        <v>10588</v>
      </c>
      <c r="C352" t="s">
        <v>142</v>
      </c>
      <c r="D352" t="s">
        <v>21</v>
      </c>
      <c r="E352">
        <v>98902</v>
      </c>
      <c r="F352" t="s">
        <v>22</v>
      </c>
      <c r="G352" t="s">
        <v>22</v>
      </c>
      <c r="H352" t="s">
        <v>116</v>
      </c>
      <c r="I352" t="s">
        <v>117</v>
      </c>
      <c r="J352" s="1">
        <v>43136</v>
      </c>
      <c r="K352" s="1">
        <v>43153</v>
      </c>
      <c r="L352" t="s">
        <v>118</v>
      </c>
      <c r="N352" t="s">
        <v>1849</v>
      </c>
    </row>
    <row r="353" spans="1:14" x14ac:dyDescent="0.25">
      <c r="A353" t="s">
        <v>10594</v>
      </c>
      <c r="B353" t="s">
        <v>6151</v>
      </c>
      <c r="C353" t="s">
        <v>722</v>
      </c>
      <c r="D353" t="s">
        <v>21</v>
      </c>
      <c r="E353">
        <v>98047</v>
      </c>
      <c r="F353" t="s">
        <v>22</v>
      </c>
      <c r="G353" t="s">
        <v>22</v>
      </c>
      <c r="H353" t="s">
        <v>116</v>
      </c>
      <c r="I353" t="s">
        <v>117</v>
      </c>
      <c r="J353" t="s">
        <v>59</v>
      </c>
      <c r="K353" s="1">
        <v>43147</v>
      </c>
      <c r="L353" t="s">
        <v>60</v>
      </c>
      <c r="M353" t="str">
        <f>HYPERLINK("https://www.regulations.gov/docket?D=FDA-2018-H-0746")</f>
        <v>https://www.regulations.gov/docket?D=FDA-2018-H-0746</v>
      </c>
      <c r="N353" t="s">
        <v>59</v>
      </c>
    </row>
    <row r="354" spans="1:14" x14ac:dyDescent="0.25">
      <c r="A354" t="s">
        <v>6026</v>
      </c>
      <c r="B354" t="s">
        <v>6027</v>
      </c>
      <c r="C354" t="s">
        <v>34</v>
      </c>
      <c r="D354" t="s">
        <v>21</v>
      </c>
      <c r="E354">
        <v>98663</v>
      </c>
      <c r="F354" t="s">
        <v>22</v>
      </c>
      <c r="G354" t="s">
        <v>22</v>
      </c>
      <c r="H354" t="s">
        <v>116</v>
      </c>
      <c r="I354" t="s">
        <v>117</v>
      </c>
      <c r="J354" t="s">
        <v>59</v>
      </c>
      <c r="K354" s="1">
        <v>43146</v>
      </c>
      <c r="L354" t="s">
        <v>60</v>
      </c>
      <c r="M354" t="str">
        <f>HYPERLINK("https://www.regulations.gov/docket?D=FDA-2018-H-0732")</f>
        <v>https://www.regulations.gov/docket?D=FDA-2018-H-0732</v>
      </c>
      <c r="N354" t="s">
        <v>59</v>
      </c>
    </row>
    <row r="355" spans="1:14" x14ac:dyDescent="0.25">
      <c r="A355" t="s">
        <v>154</v>
      </c>
      <c r="B355" t="s">
        <v>3036</v>
      </c>
      <c r="C355" t="s">
        <v>108</v>
      </c>
      <c r="D355" t="s">
        <v>21</v>
      </c>
      <c r="E355">
        <v>98203</v>
      </c>
      <c r="F355" t="s">
        <v>22</v>
      </c>
      <c r="G355" t="s">
        <v>22</v>
      </c>
      <c r="H355" t="s">
        <v>116</v>
      </c>
      <c r="I355" t="s">
        <v>117</v>
      </c>
      <c r="J355" s="1">
        <v>43129</v>
      </c>
      <c r="K355" s="1">
        <v>43146</v>
      </c>
      <c r="L355" t="s">
        <v>118</v>
      </c>
      <c r="N355" t="s">
        <v>1849</v>
      </c>
    </row>
    <row r="356" spans="1:14" x14ac:dyDescent="0.25">
      <c r="A356" t="s">
        <v>10602</v>
      </c>
      <c r="B356" t="s">
        <v>10603</v>
      </c>
      <c r="C356" t="s">
        <v>286</v>
      </c>
      <c r="D356" t="s">
        <v>21</v>
      </c>
      <c r="E356">
        <v>98506</v>
      </c>
      <c r="F356" t="s">
        <v>22</v>
      </c>
      <c r="G356" t="s">
        <v>22</v>
      </c>
      <c r="H356" t="s">
        <v>116</v>
      </c>
      <c r="I356" t="s">
        <v>117</v>
      </c>
      <c r="J356" s="1">
        <v>43131</v>
      </c>
      <c r="K356" s="1">
        <v>43146</v>
      </c>
      <c r="L356" t="s">
        <v>118</v>
      </c>
      <c r="N356" t="s">
        <v>1992</v>
      </c>
    </row>
    <row r="357" spans="1:14" x14ac:dyDescent="0.25">
      <c r="A357" t="s">
        <v>3498</v>
      </c>
      <c r="B357" t="s">
        <v>3499</v>
      </c>
      <c r="C357" t="s">
        <v>3500</v>
      </c>
      <c r="D357" t="s">
        <v>21</v>
      </c>
      <c r="E357">
        <v>99361</v>
      </c>
      <c r="F357" t="s">
        <v>22</v>
      </c>
      <c r="G357" t="s">
        <v>22</v>
      </c>
      <c r="H357" t="s">
        <v>116</v>
      </c>
      <c r="I357" t="s">
        <v>117</v>
      </c>
      <c r="J357" s="1">
        <v>43087</v>
      </c>
      <c r="K357" s="1">
        <v>43146</v>
      </c>
      <c r="L357" t="s">
        <v>118</v>
      </c>
      <c r="N357" t="s">
        <v>1849</v>
      </c>
    </row>
    <row r="358" spans="1:14" x14ac:dyDescent="0.25">
      <c r="A358" t="s">
        <v>7092</v>
      </c>
      <c r="B358" t="s">
        <v>7093</v>
      </c>
      <c r="C358" t="s">
        <v>3459</v>
      </c>
      <c r="D358" t="s">
        <v>21</v>
      </c>
      <c r="E358">
        <v>99328</v>
      </c>
      <c r="F358" t="s">
        <v>22</v>
      </c>
      <c r="G358" t="s">
        <v>22</v>
      </c>
      <c r="H358" t="s">
        <v>116</v>
      </c>
      <c r="I358" t="s">
        <v>117</v>
      </c>
      <c r="J358" s="1">
        <v>43087</v>
      </c>
      <c r="K358" s="1">
        <v>43146</v>
      </c>
      <c r="L358" t="s">
        <v>118</v>
      </c>
      <c r="N358" t="s">
        <v>1849</v>
      </c>
    </row>
    <row r="359" spans="1:14" x14ac:dyDescent="0.25">
      <c r="A359" t="s">
        <v>10604</v>
      </c>
      <c r="B359" t="s">
        <v>5986</v>
      </c>
      <c r="C359" t="s">
        <v>1566</v>
      </c>
      <c r="D359" t="s">
        <v>21</v>
      </c>
      <c r="E359">
        <v>98520</v>
      </c>
      <c r="F359" t="s">
        <v>22</v>
      </c>
      <c r="G359" t="s">
        <v>22</v>
      </c>
      <c r="H359" t="s">
        <v>116</v>
      </c>
      <c r="I359" t="s">
        <v>117</v>
      </c>
      <c r="J359" s="1">
        <v>43130</v>
      </c>
      <c r="K359" s="1">
        <v>43146</v>
      </c>
      <c r="L359" t="s">
        <v>118</v>
      </c>
      <c r="N359" t="s">
        <v>1849</v>
      </c>
    </row>
    <row r="360" spans="1:14" x14ac:dyDescent="0.25">
      <c r="A360" t="s">
        <v>6697</v>
      </c>
      <c r="B360" t="s">
        <v>6698</v>
      </c>
      <c r="C360" t="s">
        <v>236</v>
      </c>
      <c r="D360" t="s">
        <v>21</v>
      </c>
      <c r="E360">
        <v>98444</v>
      </c>
      <c r="F360" t="s">
        <v>22</v>
      </c>
      <c r="G360" t="s">
        <v>22</v>
      </c>
      <c r="H360" t="s">
        <v>116</v>
      </c>
      <c r="I360" t="s">
        <v>117</v>
      </c>
      <c r="J360" t="s">
        <v>59</v>
      </c>
      <c r="K360" s="1">
        <v>43143</v>
      </c>
      <c r="L360" t="s">
        <v>60</v>
      </c>
      <c r="M360" t="str">
        <f>HYPERLINK("https://www.regulations.gov/docket?D=FDA-2018-H-0647")</f>
        <v>https://www.regulations.gov/docket?D=FDA-2018-H-0647</v>
      </c>
      <c r="N360" t="s">
        <v>59</v>
      </c>
    </row>
    <row r="361" spans="1:14" x14ac:dyDescent="0.25">
      <c r="A361" t="s">
        <v>10649</v>
      </c>
      <c r="B361" t="s">
        <v>4507</v>
      </c>
      <c r="C361" t="s">
        <v>236</v>
      </c>
      <c r="D361" t="s">
        <v>21</v>
      </c>
      <c r="E361">
        <v>98408</v>
      </c>
      <c r="F361" t="s">
        <v>22</v>
      </c>
      <c r="G361" t="s">
        <v>22</v>
      </c>
      <c r="H361" t="s">
        <v>116</v>
      </c>
      <c r="I361" t="s">
        <v>117</v>
      </c>
      <c r="J361" s="1">
        <v>43119</v>
      </c>
      <c r="K361" s="1">
        <v>43139</v>
      </c>
      <c r="L361" t="s">
        <v>118</v>
      </c>
      <c r="N361" t="s">
        <v>1849</v>
      </c>
    </row>
    <row r="362" spans="1:14" x14ac:dyDescent="0.25">
      <c r="A362" t="s">
        <v>3130</v>
      </c>
      <c r="B362" t="s">
        <v>4890</v>
      </c>
      <c r="C362" t="s">
        <v>236</v>
      </c>
      <c r="D362" t="s">
        <v>21</v>
      </c>
      <c r="E362">
        <v>98409</v>
      </c>
      <c r="F362" t="s">
        <v>22</v>
      </c>
      <c r="G362" t="s">
        <v>22</v>
      </c>
      <c r="H362" t="s">
        <v>116</v>
      </c>
      <c r="I362" t="s">
        <v>117</v>
      </c>
      <c r="J362" t="s">
        <v>59</v>
      </c>
      <c r="K362" s="1">
        <v>43137</v>
      </c>
      <c r="L362" t="s">
        <v>60</v>
      </c>
      <c r="M362" t="str">
        <f>HYPERLINK("https://www.regulations.gov/docket?D=FDA-2018-H-0558")</f>
        <v>https://www.regulations.gov/docket?D=FDA-2018-H-0558</v>
      </c>
      <c r="N362" t="s">
        <v>59</v>
      </c>
    </row>
    <row r="363" spans="1:14" x14ac:dyDescent="0.25">
      <c r="A363" t="s">
        <v>10661</v>
      </c>
      <c r="B363" t="s">
        <v>10662</v>
      </c>
      <c r="C363" t="s">
        <v>20</v>
      </c>
      <c r="D363" t="s">
        <v>21</v>
      </c>
      <c r="E363">
        <v>98122</v>
      </c>
      <c r="F363" t="s">
        <v>22</v>
      </c>
      <c r="G363" t="s">
        <v>22</v>
      </c>
      <c r="H363" t="s">
        <v>116</v>
      </c>
      <c r="I363" t="s">
        <v>117</v>
      </c>
      <c r="J363" s="1">
        <v>43104</v>
      </c>
      <c r="K363" s="1">
        <v>43132</v>
      </c>
      <c r="L363" t="s">
        <v>118</v>
      </c>
      <c r="N363" t="s">
        <v>1992</v>
      </c>
    </row>
    <row r="364" spans="1:14" x14ac:dyDescent="0.25">
      <c r="A364" t="s">
        <v>4581</v>
      </c>
      <c r="B364" t="s">
        <v>4582</v>
      </c>
      <c r="C364" t="s">
        <v>142</v>
      </c>
      <c r="D364" t="s">
        <v>21</v>
      </c>
      <c r="E364">
        <v>98903</v>
      </c>
      <c r="F364" t="s">
        <v>22</v>
      </c>
      <c r="G364" t="s">
        <v>22</v>
      </c>
      <c r="H364" t="s">
        <v>116</v>
      </c>
      <c r="I364" t="s">
        <v>117</v>
      </c>
      <c r="J364" s="1">
        <v>43116</v>
      </c>
      <c r="K364" s="1">
        <v>43132</v>
      </c>
      <c r="L364" t="s">
        <v>118</v>
      </c>
      <c r="N364" t="s">
        <v>1849</v>
      </c>
    </row>
    <row r="365" spans="1:14" x14ac:dyDescent="0.25">
      <c r="A365" t="s">
        <v>2371</v>
      </c>
      <c r="B365" t="s">
        <v>7167</v>
      </c>
      <c r="C365" t="s">
        <v>29</v>
      </c>
      <c r="D365" t="s">
        <v>21</v>
      </c>
      <c r="E365">
        <v>98801</v>
      </c>
      <c r="F365" t="s">
        <v>22</v>
      </c>
      <c r="G365" t="s">
        <v>22</v>
      </c>
      <c r="H365" t="s">
        <v>116</v>
      </c>
      <c r="I365" t="s">
        <v>117</v>
      </c>
      <c r="J365" s="1">
        <v>43116</v>
      </c>
      <c r="K365" s="1">
        <v>43132</v>
      </c>
      <c r="L365" t="s">
        <v>118</v>
      </c>
      <c r="N365" t="s">
        <v>1849</v>
      </c>
    </row>
    <row r="366" spans="1:14" x14ac:dyDescent="0.25">
      <c r="A366" t="s">
        <v>7349</v>
      </c>
      <c r="B366" t="s">
        <v>7350</v>
      </c>
      <c r="C366" t="s">
        <v>142</v>
      </c>
      <c r="D366" t="s">
        <v>21</v>
      </c>
      <c r="E366">
        <v>98903</v>
      </c>
      <c r="F366" t="s">
        <v>22</v>
      </c>
      <c r="G366" t="s">
        <v>22</v>
      </c>
      <c r="H366" t="s">
        <v>116</v>
      </c>
      <c r="I366" t="s">
        <v>117</v>
      </c>
      <c r="J366" s="1">
        <v>43116</v>
      </c>
      <c r="K366" s="1">
        <v>43132</v>
      </c>
      <c r="L366" t="s">
        <v>118</v>
      </c>
      <c r="N366" t="s">
        <v>1849</v>
      </c>
    </row>
    <row r="367" spans="1:14" x14ac:dyDescent="0.25">
      <c r="A367" t="s">
        <v>10665</v>
      </c>
      <c r="B367" t="s">
        <v>1247</v>
      </c>
      <c r="C367" t="s">
        <v>20</v>
      </c>
      <c r="D367" t="s">
        <v>21</v>
      </c>
      <c r="E367">
        <v>98122</v>
      </c>
      <c r="F367" t="s">
        <v>22</v>
      </c>
      <c r="G367" t="s">
        <v>22</v>
      </c>
      <c r="H367" t="s">
        <v>116</v>
      </c>
      <c r="I367" t="s">
        <v>117</v>
      </c>
      <c r="J367" s="1">
        <v>43104</v>
      </c>
      <c r="K367" s="1">
        <v>43132</v>
      </c>
      <c r="L367" t="s">
        <v>118</v>
      </c>
      <c r="N367" t="s">
        <v>1849</v>
      </c>
    </row>
    <row r="368" spans="1:14" x14ac:dyDescent="0.25">
      <c r="A368" t="s">
        <v>645</v>
      </c>
      <c r="B368" t="s">
        <v>2517</v>
      </c>
      <c r="C368" t="s">
        <v>41</v>
      </c>
      <c r="D368" t="s">
        <v>21</v>
      </c>
      <c r="E368">
        <v>98148</v>
      </c>
      <c r="F368" t="s">
        <v>22</v>
      </c>
      <c r="G368" t="s">
        <v>22</v>
      </c>
      <c r="H368" t="s">
        <v>116</v>
      </c>
      <c r="I368" t="s">
        <v>117</v>
      </c>
      <c r="J368" s="1">
        <v>43116</v>
      </c>
      <c r="K368" s="1">
        <v>43132</v>
      </c>
      <c r="L368" t="s">
        <v>118</v>
      </c>
      <c r="N368" t="s">
        <v>1992</v>
      </c>
    </row>
    <row r="369" spans="1:14" x14ac:dyDescent="0.25">
      <c r="A369" t="s">
        <v>3322</v>
      </c>
      <c r="B369" t="s">
        <v>5662</v>
      </c>
      <c r="C369" t="s">
        <v>34</v>
      </c>
      <c r="D369" t="s">
        <v>21</v>
      </c>
      <c r="E369">
        <v>98661</v>
      </c>
      <c r="F369" t="s">
        <v>22</v>
      </c>
      <c r="G369" t="s">
        <v>22</v>
      </c>
      <c r="H369" t="s">
        <v>116</v>
      </c>
      <c r="I369" t="s">
        <v>117</v>
      </c>
      <c r="J369" s="1">
        <v>43088</v>
      </c>
      <c r="K369" s="1">
        <v>43132</v>
      </c>
      <c r="L369" t="s">
        <v>118</v>
      </c>
      <c r="N369" t="s">
        <v>1849</v>
      </c>
    </row>
    <row r="370" spans="1:14" x14ac:dyDescent="0.25">
      <c r="A370" t="s">
        <v>6636</v>
      </c>
      <c r="B370" t="s">
        <v>6637</v>
      </c>
      <c r="C370" t="s">
        <v>3146</v>
      </c>
      <c r="D370" t="s">
        <v>21</v>
      </c>
      <c r="E370">
        <v>98824</v>
      </c>
      <c r="F370" t="s">
        <v>22</v>
      </c>
      <c r="G370" t="s">
        <v>22</v>
      </c>
      <c r="H370" t="s">
        <v>116</v>
      </c>
      <c r="I370" t="s">
        <v>117</v>
      </c>
      <c r="J370" s="1">
        <v>43088</v>
      </c>
      <c r="K370" s="1">
        <v>43132</v>
      </c>
      <c r="L370" t="s">
        <v>118</v>
      </c>
      <c r="N370" t="s">
        <v>1849</v>
      </c>
    </row>
    <row r="371" spans="1:14" x14ac:dyDescent="0.25">
      <c r="A371" t="s">
        <v>111</v>
      </c>
      <c r="B371" t="s">
        <v>3391</v>
      </c>
      <c r="C371" t="s">
        <v>443</v>
      </c>
      <c r="D371" t="s">
        <v>21</v>
      </c>
      <c r="E371">
        <v>98057</v>
      </c>
      <c r="F371" t="s">
        <v>22</v>
      </c>
      <c r="G371" t="s">
        <v>22</v>
      </c>
      <c r="H371" t="s">
        <v>116</v>
      </c>
      <c r="I371" t="s">
        <v>117</v>
      </c>
      <c r="J371" s="1">
        <v>43114</v>
      </c>
      <c r="K371" s="1">
        <v>43125</v>
      </c>
      <c r="L371" t="s">
        <v>118</v>
      </c>
      <c r="N371" t="s">
        <v>1849</v>
      </c>
    </row>
    <row r="372" spans="1:14" x14ac:dyDescent="0.25">
      <c r="A372" t="s">
        <v>712</v>
      </c>
      <c r="B372" t="s">
        <v>713</v>
      </c>
      <c r="C372" t="s">
        <v>236</v>
      </c>
      <c r="D372" t="s">
        <v>21</v>
      </c>
      <c r="E372">
        <v>98403</v>
      </c>
      <c r="F372" t="s">
        <v>22</v>
      </c>
      <c r="G372" t="s">
        <v>22</v>
      </c>
      <c r="H372" t="s">
        <v>116</v>
      </c>
      <c r="I372" t="s">
        <v>117</v>
      </c>
      <c r="J372" s="1">
        <v>43112</v>
      </c>
      <c r="K372" s="1">
        <v>43125</v>
      </c>
      <c r="L372" t="s">
        <v>118</v>
      </c>
      <c r="N372" t="s">
        <v>1992</v>
      </c>
    </row>
    <row r="373" spans="1:14" x14ac:dyDescent="0.25">
      <c r="A373" t="s">
        <v>7060</v>
      </c>
      <c r="B373" t="s">
        <v>7061</v>
      </c>
      <c r="C373" t="s">
        <v>261</v>
      </c>
      <c r="D373" t="s">
        <v>21</v>
      </c>
      <c r="E373">
        <v>99202</v>
      </c>
      <c r="F373" t="s">
        <v>22</v>
      </c>
      <c r="G373" t="s">
        <v>22</v>
      </c>
      <c r="H373" t="s">
        <v>116</v>
      </c>
      <c r="I373" t="s">
        <v>117</v>
      </c>
      <c r="J373" s="1">
        <v>43107</v>
      </c>
      <c r="K373" s="1">
        <v>43125</v>
      </c>
      <c r="L373" t="s">
        <v>118</v>
      </c>
      <c r="N373" t="s">
        <v>1849</v>
      </c>
    </row>
    <row r="374" spans="1:14" x14ac:dyDescent="0.25">
      <c r="A374" t="s">
        <v>2121</v>
      </c>
      <c r="B374" t="s">
        <v>10684</v>
      </c>
      <c r="C374" t="s">
        <v>10685</v>
      </c>
      <c r="D374" t="s">
        <v>21</v>
      </c>
      <c r="E374">
        <v>98375</v>
      </c>
      <c r="F374" t="s">
        <v>22</v>
      </c>
      <c r="G374" t="s">
        <v>22</v>
      </c>
      <c r="H374" t="s">
        <v>116</v>
      </c>
      <c r="I374" t="s">
        <v>117</v>
      </c>
      <c r="J374" s="1">
        <v>43105</v>
      </c>
      <c r="K374" s="1">
        <v>43118</v>
      </c>
      <c r="L374" t="s">
        <v>118</v>
      </c>
      <c r="N374" t="s">
        <v>1849</v>
      </c>
    </row>
    <row r="375" spans="1:14" x14ac:dyDescent="0.25">
      <c r="A375" t="s">
        <v>6633</v>
      </c>
      <c r="B375" t="s">
        <v>10262</v>
      </c>
      <c r="C375" t="s">
        <v>20</v>
      </c>
      <c r="D375" t="s">
        <v>21</v>
      </c>
      <c r="E375">
        <v>98122</v>
      </c>
      <c r="F375" t="s">
        <v>22</v>
      </c>
      <c r="G375" t="s">
        <v>22</v>
      </c>
      <c r="H375" t="s">
        <v>116</v>
      </c>
      <c r="I375" t="s">
        <v>117</v>
      </c>
      <c r="J375" t="s">
        <v>59</v>
      </c>
      <c r="K375" s="1">
        <v>43117</v>
      </c>
      <c r="L375" t="s">
        <v>60</v>
      </c>
      <c r="M375" t="str">
        <f>HYPERLINK("https://www.regulations.gov/docket?D=FDA-2018-H-0192")</f>
        <v>https://www.regulations.gov/docket?D=FDA-2018-H-0192</v>
      </c>
      <c r="N375" t="s">
        <v>59</v>
      </c>
    </row>
    <row r="376" spans="1:14" x14ac:dyDescent="0.25">
      <c r="A376" t="s">
        <v>187</v>
      </c>
      <c r="B376" t="s">
        <v>1974</v>
      </c>
      <c r="C376" t="s">
        <v>261</v>
      </c>
      <c r="D376" t="s">
        <v>21</v>
      </c>
      <c r="E376">
        <v>99202</v>
      </c>
      <c r="F376" t="s">
        <v>22</v>
      </c>
      <c r="G376" t="s">
        <v>22</v>
      </c>
      <c r="H376" t="s">
        <v>116</v>
      </c>
      <c r="I376" t="s">
        <v>117</v>
      </c>
      <c r="J376" s="1">
        <v>43054</v>
      </c>
      <c r="K376" s="1">
        <v>43104</v>
      </c>
      <c r="L376" t="s">
        <v>118</v>
      </c>
      <c r="N376" t="s">
        <v>1849</v>
      </c>
    </row>
    <row r="377" spans="1:14" x14ac:dyDescent="0.25">
      <c r="A377" t="s">
        <v>7020</v>
      </c>
      <c r="B377" t="s">
        <v>7021</v>
      </c>
      <c r="C377" t="s">
        <v>1328</v>
      </c>
      <c r="D377" t="s">
        <v>21</v>
      </c>
      <c r="E377">
        <v>99004</v>
      </c>
      <c r="F377" t="s">
        <v>22</v>
      </c>
      <c r="G377" t="s">
        <v>22</v>
      </c>
      <c r="H377" t="s">
        <v>7022</v>
      </c>
      <c r="I377" t="s">
        <v>212</v>
      </c>
      <c r="J377" s="1">
        <v>43316</v>
      </c>
      <c r="K377" s="1">
        <v>43433</v>
      </c>
      <c r="L377" t="s">
        <v>118</v>
      </c>
      <c r="N377" t="s">
        <v>1992</v>
      </c>
    </row>
    <row r="378" spans="1:14" x14ac:dyDescent="0.25">
      <c r="A378" t="s">
        <v>102</v>
      </c>
      <c r="B378" t="s">
        <v>103</v>
      </c>
      <c r="C378" t="s">
        <v>37</v>
      </c>
      <c r="D378" t="s">
        <v>21</v>
      </c>
      <c r="E378">
        <v>99337</v>
      </c>
      <c r="F378" t="s">
        <v>22</v>
      </c>
      <c r="G378" t="s">
        <v>22</v>
      </c>
      <c r="H378" t="s">
        <v>104</v>
      </c>
      <c r="I378" t="s">
        <v>105</v>
      </c>
      <c r="J378" t="s">
        <v>59</v>
      </c>
      <c r="K378" s="1">
        <v>43735</v>
      </c>
      <c r="L378" t="s">
        <v>60</v>
      </c>
      <c r="M378" t="str">
        <f>HYPERLINK("https://www.regulations.gov/docket?D=FDA-2019-H-4503")</f>
        <v>https://www.regulations.gov/docket?D=FDA-2019-H-4503</v>
      </c>
      <c r="N378" t="s">
        <v>59</v>
      </c>
    </row>
    <row r="379" spans="1:14" x14ac:dyDescent="0.25">
      <c r="A379" t="s">
        <v>146</v>
      </c>
      <c r="B379" t="s">
        <v>147</v>
      </c>
      <c r="C379" t="s">
        <v>34</v>
      </c>
      <c r="D379" t="s">
        <v>21</v>
      </c>
      <c r="E379">
        <v>98684</v>
      </c>
      <c r="F379" t="s">
        <v>22</v>
      </c>
      <c r="G379" t="s">
        <v>22</v>
      </c>
      <c r="H379" t="s">
        <v>104</v>
      </c>
      <c r="I379" t="s">
        <v>148</v>
      </c>
      <c r="J379" t="s">
        <v>59</v>
      </c>
      <c r="K379" s="1">
        <v>43732</v>
      </c>
      <c r="L379" t="s">
        <v>60</v>
      </c>
      <c r="M379" t="str">
        <f>HYPERLINK("https://www.regulations.gov/docket?D=FDA-2019-H-4208")</f>
        <v>https://www.regulations.gov/docket?D=FDA-2019-H-4208</v>
      </c>
      <c r="N379" t="s">
        <v>59</v>
      </c>
    </row>
    <row r="380" spans="1:14" x14ac:dyDescent="0.25">
      <c r="A380" t="s">
        <v>184</v>
      </c>
      <c r="B380" t="s">
        <v>185</v>
      </c>
      <c r="C380" t="s">
        <v>186</v>
      </c>
      <c r="D380" t="s">
        <v>21</v>
      </c>
      <c r="E380">
        <v>98823</v>
      </c>
      <c r="F380" t="s">
        <v>22</v>
      </c>
      <c r="G380" t="s">
        <v>22</v>
      </c>
      <c r="H380" t="s">
        <v>104</v>
      </c>
      <c r="I380" t="s">
        <v>105</v>
      </c>
      <c r="J380" t="s">
        <v>59</v>
      </c>
      <c r="K380" s="1">
        <v>43731</v>
      </c>
      <c r="L380" t="s">
        <v>60</v>
      </c>
      <c r="M380" t="str">
        <f>HYPERLINK("https://www.regulations.gov/docket?D=FDA-2019-H-4391")</f>
        <v>https://www.regulations.gov/docket?D=FDA-2019-H-4391</v>
      </c>
      <c r="N380" t="s">
        <v>59</v>
      </c>
    </row>
    <row r="381" spans="1:14" x14ac:dyDescent="0.25">
      <c r="A381" t="s">
        <v>197</v>
      </c>
      <c r="B381" t="s">
        <v>198</v>
      </c>
      <c r="C381" t="s">
        <v>199</v>
      </c>
      <c r="D381" t="s">
        <v>21</v>
      </c>
      <c r="E381">
        <v>98326</v>
      </c>
      <c r="F381" t="s">
        <v>22</v>
      </c>
      <c r="G381" t="s">
        <v>22</v>
      </c>
      <c r="H381" t="s">
        <v>104</v>
      </c>
      <c r="I381" t="s">
        <v>148</v>
      </c>
      <c r="J381" t="s">
        <v>59</v>
      </c>
      <c r="K381" s="1">
        <v>43728</v>
      </c>
      <c r="L381" t="s">
        <v>60</v>
      </c>
      <c r="M381" t="str">
        <f>HYPERLINK("https://www.regulations.gov/docket?D=FDA-2019-H-4357")</f>
        <v>https://www.regulations.gov/docket?D=FDA-2019-H-4357</v>
      </c>
      <c r="N381" t="s">
        <v>59</v>
      </c>
    </row>
    <row r="382" spans="1:14" x14ac:dyDescent="0.25">
      <c r="A382" t="s">
        <v>207</v>
      </c>
      <c r="B382" t="s">
        <v>208</v>
      </c>
      <c r="C382" t="s">
        <v>209</v>
      </c>
      <c r="D382" t="s">
        <v>21</v>
      </c>
      <c r="E382">
        <v>98031</v>
      </c>
      <c r="F382" t="s">
        <v>22</v>
      </c>
      <c r="G382" t="s">
        <v>22</v>
      </c>
      <c r="H382" t="s">
        <v>104</v>
      </c>
      <c r="I382" t="s">
        <v>148</v>
      </c>
      <c r="J382" s="1">
        <v>43705</v>
      </c>
      <c r="K382" s="1">
        <v>43727</v>
      </c>
      <c r="L382" t="s">
        <v>118</v>
      </c>
      <c r="N382" t="s">
        <v>119</v>
      </c>
    </row>
    <row r="383" spans="1:14" x14ac:dyDescent="0.25">
      <c r="A383" t="s">
        <v>233</v>
      </c>
      <c r="B383" t="s">
        <v>234</v>
      </c>
      <c r="C383" t="s">
        <v>20</v>
      </c>
      <c r="D383" t="s">
        <v>21</v>
      </c>
      <c r="E383">
        <v>98105</v>
      </c>
      <c r="F383" t="s">
        <v>22</v>
      </c>
      <c r="G383" t="s">
        <v>22</v>
      </c>
      <c r="H383" t="s">
        <v>104</v>
      </c>
      <c r="I383" t="s">
        <v>105</v>
      </c>
      <c r="J383" t="s">
        <v>59</v>
      </c>
      <c r="K383" s="1">
        <v>43721</v>
      </c>
      <c r="L383" t="s">
        <v>60</v>
      </c>
      <c r="M383" t="str">
        <f>HYPERLINK("https://www.regulations.gov/docket?D=FDA-2019-H-4254")</f>
        <v>https://www.regulations.gov/docket?D=FDA-2019-H-4254</v>
      </c>
      <c r="N383" t="s">
        <v>59</v>
      </c>
    </row>
    <row r="384" spans="1:14" x14ac:dyDescent="0.25">
      <c r="A384" t="s">
        <v>269</v>
      </c>
      <c r="B384" t="s">
        <v>270</v>
      </c>
      <c r="C384" t="s">
        <v>20</v>
      </c>
      <c r="D384" t="s">
        <v>21</v>
      </c>
      <c r="E384">
        <v>98106</v>
      </c>
      <c r="F384" t="s">
        <v>22</v>
      </c>
      <c r="G384" t="s">
        <v>22</v>
      </c>
      <c r="H384" t="s">
        <v>104</v>
      </c>
      <c r="I384" t="s">
        <v>105</v>
      </c>
      <c r="J384" s="1">
        <v>43699</v>
      </c>
      <c r="K384" s="1">
        <v>43720</v>
      </c>
      <c r="L384" t="s">
        <v>118</v>
      </c>
      <c r="N384" t="s">
        <v>119</v>
      </c>
    </row>
    <row r="385" spans="1:14" x14ac:dyDescent="0.25">
      <c r="A385" t="s">
        <v>275</v>
      </c>
      <c r="B385" t="s">
        <v>276</v>
      </c>
      <c r="C385" t="s">
        <v>258</v>
      </c>
      <c r="D385" t="s">
        <v>21</v>
      </c>
      <c r="E385">
        <v>98292</v>
      </c>
      <c r="F385" t="s">
        <v>22</v>
      </c>
      <c r="G385" t="s">
        <v>22</v>
      </c>
      <c r="H385" t="s">
        <v>104</v>
      </c>
      <c r="I385" t="s">
        <v>148</v>
      </c>
      <c r="J385" s="1">
        <v>43692</v>
      </c>
      <c r="K385" s="1">
        <v>43720</v>
      </c>
      <c r="L385" t="s">
        <v>118</v>
      </c>
      <c r="N385" t="s">
        <v>119</v>
      </c>
    </row>
    <row r="386" spans="1:14" x14ac:dyDescent="0.25">
      <c r="A386" t="s">
        <v>277</v>
      </c>
      <c r="B386" t="s">
        <v>278</v>
      </c>
      <c r="C386" t="s">
        <v>236</v>
      </c>
      <c r="D386" t="s">
        <v>21</v>
      </c>
      <c r="E386">
        <v>98405</v>
      </c>
      <c r="F386" t="s">
        <v>22</v>
      </c>
      <c r="G386" t="s">
        <v>22</v>
      </c>
      <c r="H386" t="s">
        <v>104</v>
      </c>
      <c r="I386" t="s">
        <v>148</v>
      </c>
      <c r="J386" s="1">
        <v>43690</v>
      </c>
      <c r="K386" s="1">
        <v>43720</v>
      </c>
      <c r="L386" t="s">
        <v>118</v>
      </c>
      <c r="N386" t="s">
        <v>119</v>
      </c>
    </row>
    <row r="387" spans="1:14" x14ac:dyDescent="0.25">
      <c r="A387" t="s">
        <v>279</v>
      </c>
      <c r="B387" t="s">
        <v>280</v>
      </c>
      <c r="C387" t="s">
        <v>227</v>
      </c>
      <c r="D387" t="s">
        <v>21</v>
      </c>
      <c r="E387">
        <v>98225</v>
      </c>
      <c r="F387" t="s">
        <v>22</v>
      </c>
      <c r="G387" t="s">
        <v>22</v>
      </c>
      <c r="H387" t="s">
        <v>104</v>
      </c>
      <c r="I387" t="s">
        <v>148</v>
      </c>
      <c r="J387" s="1">
        <v>43705</v>
      </c>
      <c r="K387" s="1">
        <v>43720</v>
      </c>
      <c r="L387" t="s">
        <v>118</v>
      </c>
      <c r="N387" t="s">
        <v>119</v>
      </c>
    </row>
    <row r="388" spans="1:14" x14ac:dyDescent="0.25">
      <c r="A388" t="s">
        <v>284</v>
      </c>
      <c r="B388" t="s">
        <v>285</v>
      </c>
      <c r="C388" t="s">
        <v>286</v>
      </c>
      <c r="D388" t="s">
        <v>21</v>
      </c>
      <c r="E388">
        <v>98506</v>
      </c>
      <c r="F388" t="s">
        <v>22</v>
      </c>
      <c r="G388" t="s">
        <v>22</v>
      </c>
      <c r="H388" t="s">
        <v>104</v>
      </c>
      <c r="I388" t="s">
        <v>148</v>
      </c>
      <c r="J388" s="1">
        <v>43698</v>
      </c>
      <c r="K388" s="1">
        <v>43720</v>
      </c>
      <c r="L388" t="s">
        <v>118</v>
      </c>
      <c r="N388" t="s">
        <v>119</v>
      </c>
    </row>
    <row r="389" spans="1:14" x14ac:dyDescent="0.25">
      <c r="A389" t="s">
        <v>297</v>
      </c>
      <c r="B389" t="s">
        <v>298</v>
      </c>
      <c r="C389" t="s">
        <v>299</v>
      </c>
      <c r="D389" t="s">
        <v>21</v>
      </c>
      <c r="E389">
        <v>98850</v>
      </c>
      <c r="F389" t="s">
        <v>22</v>
      </c>
      <c r="G389" t="s">
        <v>22</v>
      </c>
      <c r="H389" t="s">
        <v>104</v>
      </c>
      <c r="I389" t="s">
        <v>105</v>
      </c>
      <c r="J389" t="s">
        <v>59</v>
      </c>
      <c r="K389" s="1">
        <v>43719</v>
      </c>
      <c r="L389" t="s">
        <v>60</v>
      </c>
      <c r="M389" t="str">
        <f>HYPERLINK("https://www.regulations.gov/docket?D=FDA-2019-H-4202")</f>
        <v>https://www.regulations.gov/docket?D=FDA-2019-H-4202</v>
      </c>
      <c r="N389" t="s">
        <v>59</v>
      </c>
    </row>
    <row r="390" spans="1:14" x14ac:dyDescent="0.25">
      <c r="A390" t="s">
        <v>337</v>
      </c>
      <c r="B390" t="s">
        <v>338</v>
      </c>
      <c r="C390" t="s">
        <v>339</v>
      </c>
      <c r="D390" t="s">
        <v>21</v>
      </c>
      <c r="E390">
        <v>98848</v>
      </c>
      <c r="F390" t="s">
        <v>22</v>
      </c>
      <c r="G390" t="s">
        <v>22</v>
      </c>
      <c r="H390" t="s">
        <v>104</v>
      </c>
      <c r="I390" t="s">
        <v>105</v>
      </c>
      <c r="J390" t="s">
        <v>59</v>
      </c>
      <c r="K390" s="1">
        <v>43714</v>
      </c>
      <c r="L390" t="s">
        <v>60</v>
      </c>
      <c r="M390" t="str">
        <f>HYPERLINK("https://www.regulations.gov/docket?D=FDA-2019-H-4124")</f>
        <v>https://www.regulations.gov/docket?D=FDA-2019-H-4124</v>
      </c>
      <c r="N390" t="s">
        <v>59</v>
      </c>
    </row>
    <row r="391" spans="1:14" x14ac:dyDescent="0.25">
      <c r="A391" t="s">
        <v>380</v>
      </c>
      <c r="B391" t="s">
        <v>381</v>
      </c>
      <c r="C391" t="s">
        <v>382</v>
      </c>
      <c r="D391" t="s">
        <v>21</v>
      </c>
      <c r="E391">
        <v>99173</v>
      </c>
      <c r="F391" t="s">
        <v>22</v>
      </c>
      <c r="G391" t="s">
        <v>22</v>
      </c>
      <c r="H391" t="s">
        <v>104</v>
      </c>
      <c r="I391" t="s">
        <v>105</v>
      </c>
      <c r="J391" s="1">
        <v>43686</v>
      </c>
      <c r="K391" s="1">
        <v>43713</v>
      </c>
      <c r="L391" t="s">
        <v>118</v>
      </c>
      <c r="N391" t="s">
        <v>119</v>
      </c>
    </row>
    <row r="392" spans="1:14" x14ac:dyDescent="0.25">
      <c r="A392" t="s">
        <v>391</v>
      </c>
      <c r="B392" t="s">
        <v>392</v>
      </c>
      <c r="C392" t="s">
        <v>393</v>
      </c>
      <c r="D392" t="s">
        <v>21</v>
      </c>
      <c r="E392">
        <v>98812</v>
      </c>
      <c r="F392" t="s">
        <v>22</v>
      </c>
      <c r="G392" t="s">
        <v>22</v>
      </c>
      <c r="H392" t="s">
        <v>104</v>
      </c>
      <c r="I392" t="s">
        <v>105</v>
      </c>
      <c r="J392" s="1">
        <v>43687</v>
      </c>
      <c r="K392" s="1">
        <v>43713</v>
      </c>
      <c r="L392" t="s">
        <v>118</v>
      </c>
      <c r="N392" t="s">
        <v>119</v>
      </c>
    </row>
    <row r="393" spans="1:14" x14ac:dyDescent="0.25">
      <c r="A393" t="s">
        <v>441</v>
      </c>
      <c r="B393" t="s">
        <v>442</v>
      </c>
      <c r="C393" t="s">
        <v>443</v>
      </c>
      <c r="D393" t="s">
        <v>21</v>
      </c>
      <c r="E393">
        <v>98059</v>
      </c>
      <c r="F393" t="s">
        <v>22</v>
      </c>
      <c r="G393" t="s">
        <v>22</v>
      </c>
      <c r="H393" t="s">
        <v>104</v>
      </c>
      <c r="I393" t="s">
        <v>105</v>
      </c>
      <c r="J393" t="s">
        <v>59</v>
      </c>
      <c r="K393" s="1">
        <v>43706</v>
      </c>
      <c r="L393" t="s">
        <v>60</v>
      </c>
      <c r="M393" t="str">
        <f>HYPERLINK("https://www.regulations.gov/docket?D=FDA-2019-H-4026")</f>
        <v>https://www.regulations.gov/docket?D=FDA-2019-H-4026</v>
      </c>
      <c r="N393" t="s">
        <v>59</v>
      </c>
    </row>
    <row r="394" spans="1:14" x14ac:dyDescent="0.25">
      <c r="A394" t="s">
        <v>452</v>
      </c>
      <c r="B394" t="s">
        <v>453</v>
      </c>
      <c r="C394" t="s">
        <v>454</v>
      </c>
      <c r="D394" t="s">
        <v>21</v>
      </c>
      <c r="E394">
        <v>98004</v>
      </c>
      <c r="F394" t="s">
        <v>22</v>
      </c>
      <c r="G394" t="s">
        <v>22</v>
      </c>
      <c r="H394" t="s">
        <v>104</v>
      </c>
      <c r="I394" t="s">
        <v>105</v>
      </c>
      <c r="J394" s="1">
        <v>43678</v>
      </c>
      <c r="K394" s="1">
        <v>43706</v>
      </c>
      <c r="L394" t="s">
        <v>118</v>
      </c>
      <c r="N394" t="s">
        <v>119</v>
      </c>
    </row>
    <row r="395" spans="1:14" x14ac:dyDescent="0.25">
      <c r="A395" t="s">
        <v>468</v>
      </c>
      <c r="B395" t="s">
        <v>469</v>
      </c>
      <c r="C395" t="s">
        <v>470</v>
      </c>
      <c r="D395" t="s">
        <v>21</v>
      </c>
      <c r="E395">
        <v>98166</v>
      </c>
      <c r="F395" t="s">
        <v>22</v>
      </c>
      <c r="G395" t="s">
        <v>22</v>
      </c>
      <c r="H395" t="s">
        <v>104</v>
      </c>
      <c r="I395" t="s">
        <v>105</v>
      </c>
      <c r="J395" s="1">
        <v>43600</v>
      </c>
      <c r="K395" s="1">
        <v>43706</v>
      </c>
      <c r="L395" t="s">
        <v>118</v>
      </c>
      <c r="N395" t="s">
        <v>119</v>
      </c>
    </row>
    <row r="396" spans="1:14" x14ac:dyDescent="0.25">
      <c r="A396" t="s">
        <v>471</v>
      </c>
      <c r="B396" t="s">
        <v>472</v>
      </c>
      <c r="C396" t="s">
        <v>473</v>
      </c>
      <c r="D396" t="s">
        <v>21</v>
      </c>
      <c r="E396">
        <v>98937</v>
      </c>
      <c r="F396" t="s">
        <v>22</v>
      </c>
      <c r="G396" t="s">
        <v>22</v>
      </c>
      <c r="H396" t="s">
        <v>104</v>
      </c>
      <c r="I396" t="s">
        <v>105</v>
      </c>
      <c r="J396" s="1">
        <v>43682</v>
      </c>
      <c r="K396" s="1">
        <v>43706</v>
      </c>
      <c r="L396" t="s">
        <v>118</v>
      </c>
      <c r="N396" t="s">
        <v>119</v>
      </c>
    </row>
    <row r="397" spans="1:14" x14ac:dyDescent="0.25">
      <c r="A397" t="s">
        <v>477</v>
      </c>
      <c r="B397" t="s">
        <v>478</v>
      </c>
      <c r="C397" t="s">
        <v>473</v>
      </c>
      <c r="D397" t="s">
        <v>21</v>
      </c>
      <c r="E397">
        <v>98937</v>
      </c>
      <c r="F397" t="s">
        <v>22</v>
      </c>
      <c r="G397" t="s">
        <v>22</v>
      </c>
      <c r="H397" t="s">
        <v>104</v>
      </c>
      <c r="I397" t="s">
        <v>105</v>
      </c>
      <c r="J397" s="1">
        <v>43682</v>
      </c>
      <c r="K397" s="1">
        <v>43706</v>
      </c>
      <c r="L397" t="s">
        <v>118</v>
      </c>
      <c r="N397" t="s">
        <v>119</v>
      </c>
    </row>
    <row r="398" spans="1:14" x14ac:dyDescent="0.25">
      <c r="A398" t="s">
        <v>610</v>
      </c>
      <c r="B398" t="s">
        <v>611</v>
      </c>
      <c r="C398" t="s">
        <v>41</v>
      </c>
      <c r="D398" t="s">
        <v>21</v>
      </c>
      <c r="E398">
        <v>98158</v>
      </c>
      <c r="F398" t="s">
        <v>22</v>
      </c>
      <c r="G398" t="s">
        <v>22</v>
      </c>
      <c r="H398" t="s">
        <v>104</v>
      </c>
      <c r="I398" t="s">
        <v>105</v>
      </c>
      <c r="J398" t="s">
        <v>59</v>
      </c>
      <c r="K398" s="1">
        <v>43699</v>
      </c>
      <c r="L398" t="s">
        <v>60</v>
      </c>
      <c r="M398" t="str">
        <f>HYPERLINK("https://www.regulations.gov/docket?D=FDA-2019-H-3883")</f>
        <v>https://www.regulations.gov/docket?D=FDA-2019-H-3883</v>
      </c>
      <c r="N398" t="s">
        <v>59</v>
      </c>
    </row>
    <row r="399" spans="1:14" x14ac:dyDescent="0.25">
      <c r="A399" t="s">
        <v>352</v>
      </c>
      <c r="B399" t="s">
        <v>621</v>
      </c>
      <c r="C399" t="s">
        <v>258</v>
      </c>
      <c r="D399" t="s">
        <v>21</v>
      </c>
      <c r="E399">
        <v>98292</v>
      </c>
      <c r="F399" t="s">
        <v>22</v>
      </c>
      <c r="G399" t="s">
        <v>22</v>
      </c>
      <c r="H399" t="s">
        <v>104</v>
      </c>
      <c r="I399" t="s">
        <v>148</v>
      </c>
      <c r="J399" s="1">
        <v>43671</v>
      </c>
      <c r="K399" s="1">
        <v>43699</v>
      </c>
      <c r="L399" t="s">
        <v>118</v>
      </c>
      <c r="N399" t="s">
        <v>119</v>
      </c>
    </row>
    <row r="400" spans="1:14" x14ac:dyDescent="0.25">
      <c r="A400" t="s">
        <v>622</v>
      </c>
      <c r="B400" t="s">
        <v>623</v>
      </c>
      <c r="C400" t="s">
        <v>29</v>
      </c>
      <c r="D400" t="s">
        <v>21</v>
      </c>
      <c r="E400">
        <v>98801</v>
      </c>
      <c r="F400" t="s">
        <v>22</v>
      </c>
      <c r="G400" t="s">
        <v>22</v>
      </c>
      <c r="H400" t="s">
        <v>104</v>
      </c>
      <c r="I400" t="s">
        <v>105</v>
      </c>
      <c r="J400" s="1">
        <v>43604</v>
      </c>
      <c r="K400" s="1">
        <v>43699</v>
      </c>
      <c r="L400" t="s">
        <v>118</v>
      </c>
      <c r="N400" t="s">
        <v>119</v>
      </c>
    </row>
    <row r="401" spans="1:14" x14ac:dyDescent="0.25">
      <c r="A401" t="s">
        <v>244</v>
      </c>
      <c r="B401" t="s">
        <v>635</v>
      </c>
      <c r="C401" t="s">
        <v>165</v>
      </c>
      <c r="D401" t="s">
        <v>21</v>
      </c>
      <c r="E401">
        <v>98371</v>
      </c>
      <c r="F401" t="s">
        <v>22</v>
      </c>
      <c r="G401" t="s">
        <v>22</v>
      </c>
      <c r="H401" t="s">
        <v>104</v>
      </c>
      <c r="I401" t="s">
        <v>148</v>
      </c>
      <c r="J401" s="1">
        <v>43676</v>
      </c>
      <c r="K401" s="1">
        <v>43699</v>
      </c>
      <c r="L401" t="s">
        <v>118</v>
      </c>
      <c r="N401" t="s">
        <v>119</v>
      </c>
    </row>
    <row r="402" spans="1:14" x14ac:dyDescent="0.25">
      <c r="A402" t="s">
        <v>653</v>
      </c>
      <c r="B402" t="s">
        <v>654</v>
      </c>
      <c r="C402" t="s">
        <v>454</v>
      </c>
      <c r="D402" t="s">
        <v>21</v>
      </c>
      <c r="E402">
        <v>98005</v>
      </c>
      <c r="F402" t="s">
        <v>22</v>
      </c>
      <c r="G402" t="s">
        <v>22</v>
      </c>
      <c r="H402" t="s">
        <v>104</v>
      </c>
      <c r="I402" t="s">
        <v>105</v>
      </c>
      <c r="J402" s="1">
        <v>43671</v>
      </c>
      <c r="K402" s="1">
        <v>43699</v>
      </c>
      <c r="L402" t="s">
        <v>118</v>
      </c>
      <c r="N402" t="s">
        <v>119</v>
      </c>
    </row>
    <row r="403" spans="1:14" x14ac:dyDescent="0.25">
      <c r="A403" t="s">
        <v>356</v>
      </c>
      <c r="B403" t="s">
        <v>820</v>
      </c>
      <c r="C403" t="s">
        <v>108</v>
      </c>
      <c r="D403" t="s">
        <v>21</v>
      </c>
      <c r="E403">
        <v>98201</v>
      </c>
      <c r="F403" t="s">
        <v>22</v>
      </c>
      <c r="G403" t="s">
        <v>22</v>
      </c>
      <c r="H403" t="s">
        <v>104</v>
      </c>
      <c r="I403" t="s">
        <v>148</v>
      </c>
      <c r="J403" t="s">
        <v>59</v>
      </c>
      <c r="K403" s="1">
        <v>43692</v>
      </c>
      <c r="L403" t="s">
        <v>821</v>
      </c>
      <c r="M403" t="str">
        <f>HYPERLINK("https://www.regulations.gov/docket?D=FDA-2019-R-3843")</f>
        <v>https://www.regulations.gov/docket?D=FDA-2019-R-3843</v>
      </c>
      <c r="N403" t="s">
        <v>59</v>
      </c>
    </row>
    <row r="404" spans="1:14" x14ac:dyDescent="0.25">
      <c r="A404" t="s">
        <v>1008</v>
      </c>
      <c r="B404" t="s">
        <v>1009</v>
      </c>
      <c r="C404" t="s">
        <v>1010</v>
      </c>
      <c r="D404" t="s">
        <v>21</v>
      </c>
      <c r="E404">
        <v>98819</v>
      </c>
      <c r="F404" t="s">
        <v>22</v>
      </c>
      <c r="G404" t="s">
        <v>22</v>
      </c>
      <c r="H404" t="s">
        <v>104</v>
      </c>
      <c r="I404" t="s">
        <v>105</v>
      </c>
      <c r="J404" s="1">
        <v>43654</v>
      </c>
      <c r="K404" s="1">
        <v>43685</v>
      </c>
      <c r="L404" t="s">
        <v>118</v>
      </c>
      <c r="N404" t="s">
        <v>119</v>
      </c>
    </row>
    <row r="405" spans="1:14" x14ac:dyDescent="0.25">
      <c r="A405" t="s">
        <v>191</v>
      </c>
      <c r="B405" t="s">
        <v>192</v>
      </c>
      <c r="C405" t="s">
        <v>193</v>
      </c>
      <c r="D405" t="s">
        <v>21</v>
      </c>
      <c r="E405">
        <v>99119</v>
      </c>
      <c r="F405" t="s">
        <v>22</v>
      </c>
      <c r="G405" t="s">
        <v>22</v>
      </c>
      <c r="H405" t="s">
        <v>104</v>
      </c>
      <c r="I405" t="s">
        <v>105</v>
      </c>
      <c r="J405" s="1">
        <v>43656</v>
      </c>
      <c r="K405" s="1">
        <v>43685</v>
      </c>
      <c r="L405" t="s">
        <v>118</v>
      </c>
      <c r="N405" t="s">
        <v>119</v>
      </c>
    </row>
    <row r="406" spans="1:14" x14ac:dyDescent="0.25">
      <c r="A406" t="s">
        <v>1099</v>
      </c>
      <c r="B406" t="s">
        <v>1100</v>
      </c>
      <c r="C406" t="s">
        <v>1101</v>
      </c>
      <c r="D406" t="s">
        <v>21</v>
      </c>
      <c r="E406">
        <v>98230</v>
      </c>
      <c r="F406" t="s">
        <v>22</v>
      </c>
      <c r="G406" t="s">
        <v>22</v>
      </c>
      <c r="H406" t="s">
        <v>104</v>
      </c>
      <c r="I406" t="s">
        <v>148</v>
      </c>
      <c r="J406" t="s">
        <v>59</v>
      </c>
      <c r="K406" s="1">
        <v>43683</v>
      </c>
      <c r="L406" t="s">
        <v>60</v>
      </c>
      <c r="M406" t="str">
        <f>HYPERLINK("https://www.regulations.gov/docket?D=FDA-2019-H-3669")</f>
        <v>https://www.regulations.gov/docket?D=FDA-2019-H-3669</v>
      </c>
      <c r="N406" t="s">
        <v>59</v>
      </c>
    </row>
    <row r="407" spans="1:14" x14ac:dyDescent="0.25">
      <c r="A407" t="s">
        <v>1205</v>
      </c>
      <c r="B407" t="s">
        <v>1206</v>
      </c>
      <c r="C407" t="s">
        <v>1207</v>
      </c>
      <c r="D407" t="s">
        <v>21</v>
      </c>
      <c r="E407">
        <v>98249</v>
      </c>
      <c r="F407" t="s">
        <v>22</v>
      </c>
      <c r="G407" t="s">
        <v>22</v>
      </c>
      <c r="H407" t="s">
        <v>104</v>
      </c>
      <c r="I407" t="s">
        <v>212</v>
      </c>
      <c r="J407" t="s">
        <v>59</v>
      </c>
      <c r="K407" s="1">
        <v>43677</v>
      </c>
      <c r="L407" t="s">
        <v>60</v>
      </c>
      <c r="M407" t="str">
        <f>HYPERLINK("https://www.regulations.gov/docket?D=FDA-2019-H-3596")</f>
        <v>https://www.regulations.gov/docket?D=FDA-2019-H-3596</v>
      </c>
      <c r="N407" t="s">
        <v>59</v>
      </c>
    </row>
    <row r="408" spans="1:14" x14ac:dyDescent="0.25">
      <c r="A408" t="s">
        <v>1345</v>
      </c>
      <c r="B408" t="s">
        <v>1346</v>
      </c>
      <c r="C408" t="s">
        <v>1347</v>
      </c>
      <c r="D408" t="s">
        <v>21</v>
      </c>
      <c r="E408">
        <v>98248</v>
      </c>
      <c r="F408" t="s">
        <v>22</v>
      </c>
      <c r="G408" t="s">
        <v>22</v>
      </c>
      <c r="H408" t="s">
        <v>104</v>
      </c>
      <c r="I408" t="s">
        <v>148</v>
      </c>
      <c r="J408" s="1">
        <v>43641</v>
      </c>
      <c r="K408" s="1">
        <v>43671</v>
      </c>
      <c r="L408" t="s">
        <v>118</v>
      </c>
      <c r="N408" t="s">
        <v>119</v>
      </c>
    </row>
    <row r="409" spans="1:14" x14ac:dyDescent="0.25">
      <c r="A409" t="s">
        <v>1355</v>
      </c>
      <c r="B409" t="s">
        <v>1356</v>
      </c>
      <c r="C409" t="s">
        <v>1357</v>
      </c>
      <c r="D409" t="s">
        <v>21</v>
      </c>
      <c r="E409">
        <v>99115</v>
      </c>
      <c r="F409" t="s">
        <v>22</v>
      </c>
      <c r="G409" t="s">
        <v>22</v>
      </c>
      <c r="H409" t="s">
        <v>104</v>
      </c>
      <c r="I409" t="s">
        <v>105</v>
      </c>
      <c r="J409" s="1">
        <v>43640</v>
      </c>
      <c r="K409" s="1">
        <v>43671</v>
      </c>
      <c r="L409" t="s">
        <v>118</v>
      </c>
      <c r="N409" t="s">
        <v>119</v>
      </c>
    </row>
    <row r="410" spans="1:14" x14ac:dyDescent="0.25">
      <c r="A410" t="s">
        <v>939</v>
      </c>
      <c r="B410" t="s">
        <v>940</v>
      </c>
      <c r="C410" t="s">
        <v>941</v>
      </c>
      <c r="D410" t="s">
        <v>21</v>
      </c>
      <c r="E410">
        <v>99123</v>
      </c>
      <c r="F410" t="s">
        <v>22</v>
      </c>
      <c r="G410" t="s">
        <v>22</v>
      </c>
      <c r="H410" t="s">
        <v>104</v>
      </c>
      <c r="I410" t="s">
        <v>105</v>
      </c>
      <c r="J410" s="1">
        <v>43636</v>
      </c>
      <c r="K410" s="1">
        <v>43664</v>
      </c>
      <c r="L410" t="s">
        <v>118</v>
      </c>
      <c r="N410" t="s">
        <v>119</v>
      </c>
    </row>
    <row r="411" spans="1:14" x14ac:dyDescent="0.25">
      <c r="A411" t="s">
        <v>157</v>
      </c>
      <c r="B411" t="s">
        <v>158</v>
      </c>
      <c r="C411" t="s">
        <v>159</v>
      </c>
      <c r="D411" t="s">
        <v>21</v>
      </c>
      <c r="E411">
        <v>99121</v>
      </c>
      <c r="F411" t="s">
        <v>22</v>
      </c>
      <c r="G411" t="s">
        <v>22</v>
      </c>
      <c r="H411" t="s">
        <v>104</v>
      </c>
      <c r="I411" t="s">
        <v>105</v>
      </c>
      <c r="J411" s="1">
        <v>43635</v>
      </c>
      <c r="K411" s="1">
        <v>43664</v>
      </c>
      <c r="L411" t="s">
        <v>118</v>
      </c>
      <c r="N411" t="s">
        <v>119</v>
      </c>
    </row>
    <row r="412" spans="1:14" x14ac:dyDescent="0.25">
      <c r="A412" t="s">
        <v>1561</v>
      </c>
      <c r="B412" t="s">
        <v>1562</v>
      </c>
      <c r="C412" t="s">
        <v>1563</v>
      </c>
      <c r="D412" t="s">
        <v>21</v>
      </c>
      <c r="E412">
        <v>98010</v>
      </c>
      <c r="F412" t="s">
        <v>22</v>
      </c>
      <c r="G412" t="s">
        <v>22</v>
      </c>
      <c r="H412" t="s">
        <v>104</v>
      </c>
      <c r="I412" t="s">
        <v>148</v>
      </c>
      <c r="J412" t="s">
        <v>59</v>
      </c>
      <c r="K412" s="1">
        <v>43663</v>
      </c>
      <c r="L412" t="s">
        <v>60</v>
      </c>
      <c r="M412" t="str">
        <f>HYPERLINK("https://www.regulations.gov/docket?D=FDA-2019-H-3412")</f>
        <v>https://www.regulations.gov/docket?D=FDA-2019-H-3412</v>
      </c>
      <c r="N412" t="s">
        <v>59</v>
      </c>
    </row>
    <row r="413" spans="1:14" x14ac:dyDescent="0.25">
      <c r="A413" t="s">
        <v>1568</v>
      </c>
      <c r="B413" t="s">
        <v>1569</v>
      </c>
      <c r="C413" t="s">
        <v>246</v>
      </c>
      <c r="D413" t="s">
        <v>21</v>
      </c>
      <c r="E413">
        <v>98310</v>
      </c>
      <c r="F413" t="s">
        <v>22</v>
      </c>
      <c r="G413" t="s">
        <v>22</v>
      </c>
      <c r="H413" t="s">
        <v>104</v>
      </c>
      <c r="I413" t="s">
        <v>148</v>
      </c>
      <c r="J413" t="s">
        <v>59</v>
      </c>
      <c r="K413" s="1">
        <v>43663</v>
      </c>
      <c r="L413" t="s">
        <v>60</v>
      </c>
      <c r="M413" t="str">
        <f>HYPERLINK("https://www.regulations.gov/docket?D=FDA-2019-H-3411")</f>
        <v>https://www.regulations.gov/docket?D=FDA-2019-H-3411</v>
      </c>
      <c r="N413" t="s">
        <v>59</v>
      </c>
    </row>
    <row r="414" spans="1:14" x14ac:dyDescent="0.25">
      <c r="A414" t="s">
        <v>1678</v>
      </c>
      <c r="B414" t="s">
        <v>1679</v>
      </c>
      <c r="C414" t="s">
        <v>20</v>
      </c>
      <c r="D414" t="s">
        <v>21</v>
      </c>
      <c r="E414">
        <v>98199</v>
      </c>
      <c r="F414" t="s">
        <v>22</v>
      </c>
      <c r="G414" t="s">
        <v>22</v>
      </c>
      <c r="H414" t="s">
        <v>104</v>
      </c>
      <c r="I414" t="s">
        <v>105</v>
      </c>
      <c r="J414" t="s">
        <v>59</v>
      </c>
      <c r="K414" s="1">
        <v>43658</v>
      </c>
      <c r="L414" t="s">
        <v>60</v>
      </c>
      <c r="M414" t="str">
        <f>HYPERLINK("https://www.regulations.gov/docket?D=FDA-2019-H-3320")</f>
        <v>https://www.regulations.gov/docket?D=FDA-2019-H-3320</v>
      </c>
      <c r="N414" t="s">
        <v>59</v>
      </c>
    </row>
    <row r="415" spans="1:14" x14ac:dyDescent="0.25">
      <c r="A415" t="s">
        <v>1689</v>
      </c>
      <c r="B415" t="s">
        <v>1690</v>
      </c>
      <c r="C415" t="s">
        <v>1691</v>
      </c>
      <c r="D415" t="s">
        <v>21</v>
      </c>
      <c r="E415">
        <v>98368</v>
      </c>
      <c r="F415" t="s">
        <v>22</v>
      </c>
      <c r="G415" t="s">
        <v>22</v>
      </c>
      <c r="H415" t="s">
        <v>104</v>
      </c>
      <c r="I415" t="s">
        <v>148</v>
      </c>
      <c r="J415" t="s">
        <v>59</v>
      </c>
      <c r="K415" s="1">
        <v>43658</v>
      </c>
      <c r="L415" t="s">
        <v>60</v>
      </c>
      <c r="M415" t="str">
        <f>HYPERLINK("https://www.regulations.gov/docket?D=FDA-2019-H-3333")</f>
        <v>https://www.regulations.gov/docket?D=FDA-2019-H-3333</v>
      </c>
      <c r="N415" t="s">
        <v>59</v>
      </c>
    </row>
    <row r="416" spans="1:14" x14ac:dyDescent="0.25">
      <c r="A416" t="s">
        <v>1697</v>
      </c>
      <c r="B416" t="s">
        <v>1698</v>
      </c>
      <c r="C416" t="s">
        <v>492</v>
      </c>
      <c r="D416" t="s">
        <v>21</v>
      </c>
      <c r="E416">
        <v>98516</v>
      </c>
      <c r="F416" t="s">
        <v>22</v>
      </c>
      <c r="G416" t="s">
        <v>22</v>
      </c>
      <c r="H416" t="s">
        <v>104</v>
      </c>
      <c r="I416" t="s">
        <v>148</v>
      </c>
      <c r="J416" s="1">
        <v>43621</v>
      </c>
      <c r="K416" s="1">
        <v>43657</v>
      </c>
      <c r="L416" t="s">
        <v>118</v>
      </c>
      <c r="N416" t="s">
        <v>119</v>
      </c>
    </row>
    <row r="417" spans="1:14" x14ac:dyDescent="0.25">
      <c r="A417" t="s">
        <v>1715</v>
      </c>
      <c r="B417" t="s">
        <v>1716</v>
      </c>
      <c r="C417" t="s">
        <v>339</v>
      </c>
      <c r="D417" t="s">
        <v>21</v>
      </c>
      <c r="E417">
        <v>98848</v>
      </c>
      <c r="F417" t="s">
        <v>22</v>
      </c>
      <c r="G417" t="s">
        <v>22</v>
      </c>
      <c r="H417" t="s">
        <v>104</v>
      </c>
      <c r="I417" t="s">
        <v>105</v>
      </c>
      <c r="J417" s="1">
        <v>43616</v>
      </c>
      <c r="K417" s="1">
        <v>43657</v>
      </c>
      <c r="L417" t="s">
        <v>118</v>
      </c>
      <c r="N417" t="s">
        <v>119</v>
      </c>
    </row>
    <row r="418" spans="1:14" x14ac:dyDescent="0.25">
      <c r="A418" t="s">
        <v>1718</v>
      </c>
      <c r="B418" t="s">
        <v>1719</v>
      </c>
      <c r="C418" t="s">
        <v>20</v>
      </c>
      <c r="D418" t="s">
        <v>21</v>
      </c>
      <c r="E418">
        <v>98108</v>
      </c>
      <c r="F418" t="s">
        <v>22</v>
      </c>
      <c r="G418" t="s">
        <v>22</v>
      </c>
      <c r="H418" t="s">
        <v>104</v>
      </c>
      <c r="I418" t="s">
        <v>1720</v>
      </c>
      <c r="J418" t="s">
        <v>59</v>
      </c>
      <c r="K418" s="1">
        <v>43657</v>
      </c>
      <c r="L418" t="s">
        <v>60</v>
      </c>
      <c r="M418" t="str">
        <f>HYPERLINK("https://www.regulations.gov/docket?D=FDA-2019-H-3305")</f>
        <v>https://www.regulations.gov/docket?D=FDA-2019-H-3305</v>
      </c>
      <c r="N418" t="s">
        <v>59</v>
      </c>
    </row>
    <row r="419" spans="1:14" x14ac:dyDescent="0.25">
      <c r="A419" t="s">
        <v>1723</v>
      </c>
      <c r="B419" t="s">
        <v>1724</v>
      </c>
      <c r="C419" t="s">
        <v>1725</v>
      </c>
      <c r="D419" t="s">
        <v>21</v>
      </c>
      <c r="E419">
        <v>98243</v>
      </c>
      <c r="F419" t="s">
        <v>22</v>
      </c>
      <c r="G419" t="s">
        <v>22</v>
      </c>
      <c r="H419" t="s">
        <v>104</v>
      </c>
      <c r="I419" t="s">
        <v>212</v>
      </c>
      <c r="J419" s="1">
        <v>43618</v>
      </c>
      <c r="K419" s="1">
        <v>43657</v>
      </c>
      <c r="L419" t="s">
        <v>118</v>
      </c>
      <c r="N419" t="s">
        <v>119</v>
      </c>
    </row>
    <row r="420" spans="1:14" x14ac:dyDescent="0.25">
      <c r="A420" t="s">
        <v>1728</v>
      </c>
      <c r="B420" t="s">
        <v>1729</v>
      </c>
      <c r="C420" t="s">
        <v>20</v>
      </c>
      <c r="D420" t="s">
        <v>21</v>
      </c>
      <c r="E420">
        <v>98105</v>
      </c>
      <c r="F420" t="s">
        <v>22</v>
      </c>
      <c r="G420" t="s">
        <v>22</v>
      </c>
      <c r="H420" t="s">
        <v>104</v>
      </c>
      <c r="I420" t="s">
        <v>105</v>
      </c>
      <c r="J420" s="1">
        <v>43626</v>
      </c>
      <c r="K420" s="1">
        <v>43657</v>
      </c>
      <c r="L420" t="s">
        <v>118</v>
      </c>
      <c r="N420" t="s">
        <v>119</v>
      </c>
    </row>
    <row r="421" spans="1:14" x14ac:dyDescent="0.25">
      <c r="A421" t="s">
        <v>1741</v>
      </c>
      <c r="B421" t="s">
        <v>1742</v>
      </c>
      <c r="C421" t="s">
        <v>293</v>
      </c>
      <c r="D421" t="s">
        <v>21</v>
      </c>
      <c r="E421">
        <v>98271</v>
      </c>
      <c r="F421" t="s">
        <v>22</v>
      </c>
      <c r="G421" t="s">
        <v>22</v>
      </c>
      <c r="H421" t="s">
        <v>104</v>
      </c>
      <c r="I421" t="s">
        <v>148</v>
      </c>
      <c r="J421" s="1">
        <v>43606</v>
      </c>
      <c r="K421" s="1">
        <v>43657</v>
      </c>
      <c r="L421" t="s">
        <v>118</v>
      </c>
      <c r="N421" t="s">
        <v>119</v>
      </c>
    </row>
    <row r="422" spans="1:14" x14ac:dyDescent="0.25">
      <c r="A422" t="s">
        <v>51</v>
      </c>
      <c r="B422" t="s">
        <v>52</v>
      </c>
      <c r="C422" t="s">
        <v>53</v>
      </c>
      <c r="D422" t="s">
        <v>21</v>
      </c>
      <c r="E422">
        <v>98815</v>
      </c>
      <c r="F422" t="s">
        <v>22</v>
      </c>
      <c r="G422" t="s">
        <v>22</v>
      </c>
      <c r="H422" t="s">
        <v>104</v>
      </c>
      <c r="I422" t="s">
        <v>105</v>
      </c>
      <c r="J422" t="s">
        <v>59</v>
      </c>
      <c r="K422" s="1">
        <v>43655</v>
      </c>
      <c r="L422" t="s">
        <v>60</v>
      </c>
      <c r="M422" t="str">
        <f>HYPERLINK("https://www.regulations.gov/docket?D=FDA-2019-H-3262")</f>
        <v>https://www.regulations.gov/docket?D=FDA-2019-H-3262</v>
      </c>
      <c r="N422" t="s">
        <v>59</v>
      </c>
    </row>
    <row r="423" spans="1:14" x14ac:dyDescent="0.25">
      <c r="A423" t="s">
        <v>1803</v>
      </c>
      <c r="B423" t="s">
        <v>1804</v>
      </c>
      <c r="C423" t="s">
        <v>20</v>
      </c>
      <c r="D423" t="s">
        <v>21</v>
      </c>
      <c r="E423">
        <v>98122</v>
      </c>
      <c r="F423" t="s">
        <v>22</v>
      </c>
      <c r="G423" t="s">
        <v>22</v>
      </c>
      <c r="H423" t="s">
        <v>104</v>
      </c>
      <c r="I423" t="s">
        <v>148</v>
      </c>
      <c r="J423" t="s">
        <v>59</v>
      </c>
      <c r="K423" s="1">
        <v>43654</v>
      </c>
      <c r="L423" t="s">
        <v>60</v>
      </c>
      <c r="M423" t="str">
        <f>HYPERLINK("https://www.regulations.gov/docket?D=FDA-2019-H-3211")</f>
        <v>https://www.regulations.gov/docket?D=FDA-2019-H-3211</v>
      </c>
      <c r="N423" t="s">
        <v>59</v>
      </c>
    </row>
    <row r="424" spans="1:14" x14ac:dyDescent="0.25">
      <c r="A424" t="s">
        <v>1817</v>
      </c>
      <c r="B424" t="s">
        <v>1818</v>
      </c>
      <c r="C424" t="s">
        <v>261</v>
      </c>
      <c r="D424" t="s">
        <v>21</v>
      </c>
      <c r="E424">
        <v>99218</v>
      </c>
      <c r="F424" t="s">
        <v>22</v>
      </c>
      <c r="G424" t="s">
        <v>22</v>
      </c>
      <c r="H424" t="s">
        <v>104</v>
      </c>
      <c r="I424" t="s">
        <v>105</v>
      </c>
      <c r="J424" s="1">
        <v>43614</v>
      </c>
      <c r="K424" s="1">
        <v>43651</v>
      </c>
      <c r="L424" t="s">
        <v>118</v>
      </c>
      <c r="N424" t="s">
        <v>119</v>
      </c>
    </row>
    <row r="425" spans="1:14" x14ac:dyDescent="0.25">
      <c r="A425" t="s">
        <v>354</v>
      </c>
      <c r="B425" t="s">
        <v>355</v>
      </c>
      <c r="C425" t="s">
        <v>132</v>
      </c>
      <c r="D425" t="s">
        <v>21</v>
      </c>
      <c r="E425">
        <v>99301</v>
      </c>
      <c r="F425" t="s">
        <v>22</v>
      </c>
      <c r="G425" t="s">
        <v>22</v>
      </c>
      <c r="H425" t="s">
        <v>104</v>
      </c>
      <c r="I425" t="s">
        <v>105</v>
      </c>
      <c r="J425" s="1">
        <v>43552</v>
      </c>
      <c r="K425" s="1">
        <v>43651</v>
      </c>
      <c r="L425" t="s">
        <v>118</v>
      </c>
      <c r="N425" t="s">
        <v>119</v>
      </c>
    </row>
    <row r="426" spans="1:14" x14ac:dyDescent="0.25">
      <c r="A426" t="s">
        <v>1821</v>
      </c>
      <c r="B426" t="s">
        <v>1822</v>
      </c>
      <c r="C426" t="s">
        <v>293</v>
      </c>
      <c r="D426" t="s">
        <v>21</v>
      </c>
      <c r="E426">
        <v>98270</v>
      </c>
      <c r="F426" t="s">
        <v>22</v>
      </c>
      <c r="G426" t="s">
        <v>22</v>
      </c>
      <c r="H426" t="s">
        <v>104</v>
      </c>
      <c r="I426" t="s">
        <v>148</v>
      </c>
      <c r="J426" s="1">
        <v>43610</v>
      </c>
      <c r="K426" s="1">
        <v>43651</v>
      </c>
      <c r="L426" t="s">
        <v>118</v>
      </c>
      <c r="N426" t="s">
        <v>119</v>
      </c>
    </row>
    <row r="427" spans="1:14" x14ac:dyDescent="0.25">
      <c r="A427" t="s">
        <v>718</v>
      </c>
      <c r="B427" t="s">
        <v>719</v>
      </c>
      <c r="C427" t="s">
        <v>720</v>
      </c>
      <c r="D427" t="s">
        <v>21</v>
      </c>
      <c r="E427">
        <v>99026</v>
      </c>
      <c r="F427" t="s">
        <v>22</v>
      </c>
      <c r="G427" t="s">
        <v>22</v>
      </c>
      <c r="H427" t="s">
        <v>104</v>
      </c>
      <c r="I427" t="s">
        <v>105</v>
      </c>
      <c r="J427" s="1">
        <v>43614</v>
      </c>
      <c r="K427" s="1">
        <v>43651</v>
      </c>
      <c r="L427" t="s">
        <v>118</v>
      </c>
      <c r="N427" t="s">
        <v>119</v>
      </c>
    </row>
    <row r="428" spans="1:14" x14ac:dyDescent="0.25">
      <c r="A428" t="s">
        <v>1826</v>
      </c>
      <c r="B428" t="s">
        <v>1827</v>
      </c>
      <c r="C428" t="s">
        <v>525</v>
      </c>
      <c r="D428" t="s">
        <v>21</v>
      </c>
      <c r="E428">
        <v>98258</v>
      </c>
      <c r="F428" t="s">
        <v>22</v>
      </c>
      <c r="G428" t="s">
        <v>22</v>
      </c>
      <c r="H428" t="s">
        <v>104</v>
      </c>
      <c r="I428" t="s">
        <v>148</v>
      </c>
      <c r="J428" s="1">
        <v>43607</v>
      </c>
      <c r="K428" s="1">
        <v>43651</v>
      </c>
      <c r="L428" t="s">
        <v>118</v>
      </c>
      <c r="N428" t="s">
        <v>119</v>
      </c>
    </row>
    <row r="429" spans="1:14" x14ac:dyDescent="0.25">
      <c r="A429" t="s">
        <v>1830</v>
      </c>
      <c r="B429" t="s">
        <v>1831</v>
      </c>
      <c r="C429" t="s">
        <v>1542</v>
      </c>
      <c r="D429" t="s">
        <v>21</v>
      </c>
      <c r="E429">
        <v>98362</v>
      </c>
      <c r="F429" t="s">
        <v>22</v>
      </c>
      <c r="G429" t="s">
        <v>22</v>
      </c>
      <c r="H429" t="s">
        <v>104</v>
      </c>
      <c r="I429" t="s">
        <v>148</v>
      </c>
      <c r="J429" t="s">
        <v>59</v>
      </c>
      <c r="K429" s="1">
        <v>43649</v>
      </c>
      <c r="L429" t="s">
        <v>60</v>
      </c>
      <c r="M429" t="str">
        <f>HYPERLINK("https://www.regulations.gov/docket?D=FDA-2019-H-3160")</f>
        <v>https://www.regulations.gov/docket?D=FDA-2019-H-3160</v>
      </c>
      <c r="N429" t="s">
        <v>59</v>
      </c>
    </row>
    <row r="430" spans="1:14" x14ac:dyDescent="0.25">
      <c r="A430" t="s">
        <v>1852</v>
      </c>
      <c r="B430" t="s">
        <v>1853</v>
      </c>
      <c r="C430" t="s">
        <v>1177</v>
      </c>
      <c r="D430" t="s">
        <v>21</v>
      </c>
      <c r="E430">
        <v>98932</v>
      </c>
      <c r="F430" t="s">
        <v>22</v>
      </c>
      <c r="G430" t="s">
        <v>22</v>
      </c>
      <c r="H430" t="s">
        <v>104</v>
      </c>
      <c r="I430" t="s">
        <v>105</v>
      </c>
      <c r="J430" s="1">
        <v>43600</v>
      </c>
      <c r="K430" s="1">
        <v>43643</v>
      </c>
      <c r="L430" t="s">
        <v>118</v>
      </c>
      <c r="N430" t="s">
        <v>1854</v>
      </c>
    </row>
    <row r="431" spans="1:14" x14ac:dyDescent="0.25">
      <c r="A431" t="s">
        <v>1856</v>
      </c>
      <c r="B431" t="s">
        <v>1857</v>
      </c>
      <c r="C431" t="s">
        <v>388</v>
      </c>
      <c r="D431" t="s">
        <v>21</v>
      </c>
      <c r="E431">
        <v>98930</v>
      </c>
      <c r="F431" t="s">
        <v>22</v>
      </c>
      <c r="G431" t="s">
        <v>22</v>
      </c>
      <c r="H431" t="s">
        <v>104</v>
      </c>
      <c r="I431" t="s">
        <v>105</v>
      </c>
      <c r="J431" s="1">
        <v>43604</v>
      </c>
      <c r="K431" s="1">
        <v>43643</v>
      </c>
      <c r="L431" t="s">
        <v>118</v>
      </c>
      <c r="N431" t="s">
        <v>119</v>
      </c>
    </row>
    <row r="432" spans="1:14" x14ac:dyDescent="0.25">
      <c r="A432" t="s">
        <v>366</v>
      </c>
      <c r="B432" t="s">
        <v>367</v>
      </c>
      <c r="C432" t="s">
        <v>56</v>
      </c>
      <c r="D432" t="s">
        <v>21</v>
      </c>
      <c r="E432">
        <v>99352</v>
      </c>
      <c r="F432" t="s">
        <v>22</v>
      </c>
      <c r="G432" t="s">
        <v>22</v>
      </c>
      <c r="H432" t="s">
        <v>104</v>
      </c>
      <c r="I432" t="s">
        <v>105</v>
      </c>
      <c r="J432" s="1">
        <v>43600</v>
      </c>
      <c r="K432" s="1">
        <v>43643</v>
      </c>
      <c r="L432" t="s">
        <v>118</v>
      </c>
      <c r="N432" t="s">
        <v>1858</v>
      </c>
    </row>
    <row r="433" spans="1:14" x14ac:dyDescent="0.25">
      <c r="A433" t="s">
        <v>1867</v>
      </c>
      <c r="B433" t="s">
        <v>1868</v>
      </c>
      <c r="C433" t="s">
        <v>660</v>
      </c>
      <c r="D433" t="s">
        <v>21</v>
      </c>
      <c r="E433">
        <v>98383</v>
      </c>
      <c r="F433" t="s">
        <v>22</v>
      </c>
      <c r="G433" t="s">
        <v>22</v>
      </c>
      <c r="H433" t="s">
        <v>104</v>
      </c>
      <c r="I433" t="s">
        <v>148</v>
      </c>
      <c r="J433" s="1">
        <v>43578</v>
      </c>
      <c r="K433" s="1">
        <v>43643</v>
      </c>
      <c r="L433" t="s">
        <v>118</v>
      </c>
      <c r="N433" t="s">
        <v>1854</v>
      </c>
    </row>
    <row r="434" spans="1:14" x14ac:dyDescent="0.25">
      <c r="A434" t="s">
        <v>1975</v>
      </c>
      <c r="B434" t="s">
        <v>1976</v>
      </c>
      <c r="C434" t="s">
        <v>886</v>
      </c>
      <c r="D434" t="s">
        <v>21</v>
      </c>
      <c r="E434">
        <v>98223</v>
      </c>
      <c r="F434" t="s">
        <v>22</v>
      </c>
      <c r="G434" t="s">
        <v>22</v>
      </c>
      <c r="H434" t="s">
        <v>104</v>
      </c>
      <c r="I434" t="s">
        <v>148</v>
      </c>
      <c r="J434" t="s">
        <v>59</v>
      </c>
      <c r="K434" s="1">
        <v>43637</v>
      </c>
      <c r="L434" t="s">
        <v>821</v>
      </c>
      <c r="M434" t="str">
        <f>HYPERLINK("https://www.regulations.gov/docket?D=FDA-2019-R-2987")</f>
        <v>https://www.regulations.gov/docket?D=FDA-2019-R-2987</v>
      </c>
      <c r="N434" t="s">
        <v>59</v>
      </c>
    </row>
    <row r="435" spans="1:14" x14ac:dyDescent="0.25">
      <c r="A435" t="s">
        <v>347</v>
      </c>
      <c r="B435" t="s">
        <v>348</v>
      </c>
      <c r="C435" t="s">
        <v>349</v>
      </c>
      <c r="D435" t="s">
        <v>21</v>
      </c>
      <c r="E435">
        <v>99349</v>
      </c>
      <c r="F435" t="s">
        <v>22</v>
      </c>
      <c r="G435" t="s">
        <v>22</v>
      </c>
      <c r="H435" t="s">
        <v>104</v>
      </c>
      <c r="I435" t="s">
        <v>105</v>
      </c>
      <c r="J435" s="1">
        <v>43591</v>
      </c>
      <c r="K435" s="1">
        <v>43636</v>
      </c>
      <c r="L435" t="s">
        <v>118</v>
      </c>
      <c r="N435" t="s">
        <v>1858</v>
      </c>
    </row>
    <row r="436" spans="1:14" x14ac:dyDescent="0.25">
      <c r="A436" t="s">
        <v>242</v>
      </c>
      <c r="B436" t="s">
        <v>399</v>
      </c>
      <c r="C436" t="s">
        <v>400</v>
      </c>
      <c r="D436" t="s">
        <v>21</v>
      </c>
      <c r="E436">
        <v>98950</v>
      </c>
      <c r="F436" t="s">
        <v>22</v>
      </c>
      <c r="G436" t="s">
        <v>22</v>
      </c>
      <c r="H436" t="s">
        <v>104</v>
      </c>
      <c r="I436" t="s">
        <v>105</v>
      </c>
      <c r="J436" s="1">
        <v>43591</v>
      </c>
      <c r="K436" s="1">
        <v>43636</v>
      </c>
      <c r="L436" t="s">
        <v>118</v>
      </c>
      <c r="N436" t="s">
        <v>1858</v>
      </c>
    </row>
    <row r="437" spans="1:14" x14ac:dyDescent="0.25">
      <c r="A437" t="s">
        <v>194</v>
      </c>
      <c r="B437" t="s">
        <v>404</v>
      </c>
      <c r="C437" t="s">
        <v>349</v>
      </c>
      <c r="D437" t="s">
        <v>21</v>
      </c>
      <c r="E437">
        <v>99349</v>
      </c>
      <c r="F437" t="s">
        <v>22</v>
      </c>
      <c r="G437" t="s">
        <v>22</v>
      </c>
      <c r="H437" t="s">
        <v>104</v>
      </c>
      <c r="I437" t="s">
        <v>105</v>
      </c>
      <c r="J437" s="1">
        <v>43591</v>
      </c>
      <c r="K437" s="1">
        <v>43636</v>
      </c>
      <c r="L437" t="s">
        <v>118</v>
      </c>
      <c r="N437" t="s">
        <v>1858</v>
      </c>
    </row>
    <row r="438" spans="1:14" x14ac:dyDescent="0.25">
      <c r="A438" t="s">
        <v>194</v>
      </c>
      <c r="B438" t="s">
        <v>326</v>
      </c>
      <c r="C438" t="s">
        <v>224</v>
      </c>
      <c r="D438" t="s">
        <v>21</v>
      </c>
      <c r="E438">
        <v>98177</v>
      </c>
      <c r="F438" t="s">
        <v>22</v>
      </c>
      <c r="G438" t="s">
        <v>22</v>
      </c>
      <c r="H438" t="s">
        <v>104</v>
      </c>
      <c r="I438" t="s">
        <v>148</v>
      </c>
      <c r="J438" s="1">
        <v>43596</v>
      </c>
      <c r="K438" s="1">
        <v>43636</v>
      </c>
      <c r="L438" t="s">
        <v>118</v>
      </c>
      <c r="N438" t="s">
        <v>1858</v>
      </c>
    </row>
    <row r="439" spans="1:14" x14ac:dyDescent="0.25">
      <c r="A439" t="s">
        <v>389</v>
      </c>
      <c r="B439" t="s">
        <v>390</v>
      </c>
      <c r="C439" t="s">
        <v>349</v>
      </c>
      <c r="D439" t="s">
        <v>21</v>
      </c>
      <c r="E439">
        <v>99349</v>
      </c>
      <c r="F439" t="s">
        <v>22</v>
      </c>
      <c r="G439" t="s">
        <v>22</v>
      </c>
      <c r="H439" t="s">
        <v>104</v>
      </c>
      <c r="I439" t="s">
        <v>105</v>
      </c>
      <c r="J439" s="1">
        <v>43591</v>
      </c>
      <c r="K439" s="1">
        <v>43636</v>
      </c>
      <c r="L439" t="s">
        <v>118</v>
      </c>
      <c r="N439" t="s">
        <v>1858</v>
      </c>
    </row>
    <row r="440" spans="1:14" x14ac:dyDescent="0.25">
      <c r="A440" t="s">
        <v>571</v>
      </c>
      <c r="B440" t="s">
        <v>572</v>
      </c>
      <c r="C440" t="s">
        <v>573</v>
      </c>
      <c r="D440" t="s">
        <v>21</v>
      </c>
      <c r="E440">
        <v>98579</v>
      </c>
      <c r="F440" t="s">
        <v>22</v>
      </c>
      <c r="G440" t="s">
        <v>22</v>
      </c>
      <c r="H440" t="s">
        <v>104</v>
      </c>
      <c r="I440" t="s">
        <v>148</v>
      </c>
      <c r="J440" t="s">
        <v>59</v>
      </c>
      <c r="K440" s="1">
        <v>43630</v>
      </c>
      <c r="L440" t="s">
        <v>60</v>
      </c>
      <c r="M440" t="str">
        <f>HYPERLINK("https://www.regulations.gov/docket?D=FDA-2019-H-2806")</f>
        <v>https://www.regulations.gov/docket?D=FDA-2019-H-2806</v>
      </c>
      <c r="N440" t="s">
        <v>59</v>
      </c>
    </row>
    <row r="441" spans="1:14" x14ac:dyDescent="0.25">
      <c r="A441" t="s">
        <v>2182</v>
      </c>
      <c r="B441" t="s">
        <v>2183</v>
      </c>
      <c r="C441" t="s">
        <v>454</v>
      </c>
      <c r="D441" t="s">
        <v>21</v>
      </c>
      <c r="E441">
        <v>98004</v>
      </c>
      <c r="F441" t="s">
        <v>22</v>
      </c>
      <c r="G441" t="s">
        <v>22</v>
      </c>
      <c r="H441" t="s">
        <v>104</v>
      </c>
      <c r="I441" t="s">
        <v>148</v>
      </c>
      <c r="J441" s="1">
        <v>43549</v>
      </c>
      <c r="K441" s="1">
        <v>43629</v>
      </c>
      <c r="L441" t="s">
        <v>118</v>
      </c>
      <c r="N441" t="s">
        <v>119</v>
      </c>
    </row>
    <row r="442" spans="1:14" x14ac:dyDescent="0.25">
      <c r="A442" t="s">
        <v>788</v>
      </c>
      <c r="B442" t="s">
        <v>789</v>
      </c>
      <c r="C442" t="s">
        <v>790</v>
      </c>
      <c r="D442" t="s">
        <v>21</v>
      </c>
      <c r="E442">
        <v>99033</v>
      </c>
      <c r="F442" t="s">
        <v>22</v>
      </c>
      <c r="G442" t="s">
        <v>22</v>
      </c>
      <c r="H442" t="s">
        <v>104</v>
      </c>
      <c r="I442" t="s">
        <v>148</v>
      </c>
      <c r="J442" t="s">
        <v>59</v>
      </c>
      <c r="K442" s="1">
        <v>43628</v>
      </c>
      <c r="L442" t="s">
        <v>60</v>
      </c>
      <c r="M442" t="str">
        <f>HYPERLINK("https://www.regulations.gov/docket?D=FDA-2019-H-2795")</f>
        <v>https://www.regulations.gov/docket?D=FDA-2019-H-2795</v>
      </c>
      <c r="N442" t="s">
        <v>59</v>
      </c>
    </row>
    <row r="443" spans="1:14" x14ac:dyDescent="0.25">
      <c r="A443" t="s">
        <v>310</v>
      </c>
      <c r="B443" t="s">
        <v>311</v>
      </c>
      <c r="C443" t="s">
        <v>108</v>
      </c>
      <c r="D443" t="s">
        <v>21</v>
      </c>
      <c r="E443">
        <v>98201</v>
      </c>
      <c r="F443" t="s">
        <v>22</v>
      </c>
      <c r="G443" t="s">
        <v>22</v>
      </c>
      <c r="H443" t="s">
        <v>104</v>
      </c>
      <c r="I443" t="s">
        <v>148</v>
      </c>
      <c r="J443" t="s">
        <v>59</v>
      </c>
      <c r="K443" s="1">
        <v>43626</v>
      </c>
      <c r="L443" t="s">
        <v>60</v>
      </c>
      <c r="M443" t="str">
        <f>HYPERLINK("https://www.regulations.gov/docket?D=FDA-2019-H-2737")</f>
        <v>https://www.regulations.gov/docket?D=FDA-2019-H-2737</v>
      </c>
      <c r="N443" t="s">
        <v>59</v>
      </c>
    </row>
    <row r="444" spans="1:14" x14ac:dyDescent="0.25">
      <c r="A444" t="s">
        <v>2268</v>
      </c>
      <c r="B444" t="s">
        <v>2269</v>
      </c>
      <c r="C444" t="s">
        <v>930</v>
      </c>
      <c r="D444" t="s">
        <v>21</v>
      </c>
      <c r="E444">
        <v>99357</v>
      </c>
      <c r="F444" t="s">
        <v>22</v>
      </c>
      <c r="G444" t="s">
        <v>22</v>
      </c>
      <c r="H444" t="s">
        <v>104</v>
      </c>
      <c r="I444" t="s">
        <v>105</v>
      </c>
      <c r="J444" t="s">
        <v>59</v>
      </c>
      <c r="K444" s="1">
        <v>43626</v>
      </c>
      <c r="L444" t="s">
        <v>60</v>
      </c>
      <c r="M444" t="str">
        <f>HYPERLINK("https://www.regulations.gov/docket?D=FDA-2019-H-2738")</f>
        <v>https://www.regulations.gov/docket?D=FDA-2019-H-2738</v>
      </c>
      <c r="N444" t="s">
        <v>59</v>
      </c>
    </row>
    <row r="445" spans="1:14" x14ac:dyDescent="0.25">
      <c r="A445" t="s">
        <v>1162</v>
      </c>
      <c r="B445" t="s">
        <v>1163</v>
      </c>
      <c r="C445" t="s">
        <v>1152</v>
      </c>
      <c r="D445" t="s">
        <v>21</v>
      </c>
      <c r="E445">
        <v>98903</v>
      </c>
      <c r="F445" t="s">
        <v>22</v>
      </c>
      <c r="G445" t="s">
        <v>22</v>
      </c>
      <c r="H445" t="s">
        <v>104</v>
      </c>
      <c r="I445" t="s">
        <v>105</v>
      </c>
      <c r="J445" s="1">
        <v>43583</v>
      </c>
      <c r="K445" s="1">
        <v>43622</v>
      </c>
      <c r="L445" t="s">
        <v>118</v>
      </c>
      <c r="N445" t="s">
        <v>1858</v>
      </c>
    </row>
    <row r="446" spans="1:14" x14ac:dyDescent="0.25">
      <c r="A446" t="s">
        <v>928</v>
      </c>
      <c r="B446" t="s">
        <v>929</v>
      </c>
      <c r="C446" t="s">
        <v>930</v>
      </c>
      <c r="D446" t="s">
        <v>21</v>
      </c>
      <c r="E446">
        <v>99357</v>
      </c>
      <c r="F446" t="s">
        <v>22</v>
      </c>
      <c r="G446" t="s">
        <v>22</v>
      </c>
      <c r="H446" t="s">
        <v>104</v>
      </c>
      <c r="I446" t="s">
        <v>105</v>
      </c>
      <c r="J446" s="1">
        <v>43580</v>
      </c>
      <c r="K446" s="1">
        <v>43622</v>
      </c>
      <c r="L446" t="s">
        <v>118</v>
      </c>
      <c r="N446" t="s">
        <v>119</v>
      </c>
    </row>
    <row r="447" spans="1:14" x14ac:dyDescent="0.25">
      <c r="A447" t="s">
        <v>791</v>
      </c>
      <c r="B447" t="s">
        <v>792</v>
      </c>
      <c r="C447" t="s">
        <v>793</v>
      </c>
      <c r="D447" t="s">
        <v>21</v>
      </c>
      <c r="E447">
        <v>99403</v>
      </c>
      <c r="F447" t="s">
        <v>22</v>
      </c>
      <c r="G447" t="s">
        <v>22</v>
      </c>
      <c r="H447" t="s">
        <v>104</v>
      </c>
      <c r="I447" t="s">
        <v>105</v>
      </c>
      <c r="J447" s="1">
        <v>43577</v>
      </c>
      <c r="K447" s="1">
        <v>43622</v>
      </c>
      <c r="L447" t="s">
        <v>118</v>
      </c>
      <c r="N447" t="s">
        <v>1858</v>
      </c>
    </row>
    <row r="448" spans="1:14" x14ac:dyDescent="0.25">
      <c r="A448" t="s">
        <v>2687</v>
      </c>
      <c r="B448" t="s">
        <v>2688</v>
      </c>
      <c r="C448" t="s">
        <v>2689</v>
      </c>
      <c r="D448" t="s">
        <v>21</v>
      </c>
      <c r="E448">
        <v>98220</v>
      </c>
      <c r="F448" t="s">
        <v>22</v>
      </c>
      <c r="G448" t="s">
        <v>22</v>
      </c>
      <c r="H448" t="s">
        <v>104</v>
      </c>
      <c r="I448" t="s">
        <v>148</v>
      </c>
      <c r="J448" s="1">
        <v>43568</v>
      </c>
      <c r="K448" s="1">
        <v>43608</v>
      </c>
      <c r="L448" t="s">
        <v>118</v>
      </c>
      <c r="N448" t="s">
        <v>1854</v>
      </c>
    </row>
    <row r="449" spans="1:14" x14ac:dyDescent="0.25">
      <c r="A449" t="s">
        <v>2690</v>
      </c>
      <c r="B449" t="s">
        <v>2691</v>
      </c>
      <c r="C449" t="s">
        <v>108</v>
      </c>
      <c r="D449" t="s">
        <v>21</v>
      </c>
      <c r="E449">
        <v>98203</v>
      </c>
      <c r="F449" t="s">
        <v>22</v>
      </c>
      <c r="G449" t="s">
        <v>22</v>
      </c>
      <c r="H449" t="s">
        <v>104</v>
      </c>
      <c r="I449" t="s">
        <v>148</v>
      </c>
      <c r="J449" s="1">
        <v>43572</v>
      </c>
      <c r="K449" s="1">
        <v>43608</v>
      </c>
      <c r="L449" t="s">
        <v>118</v>
      </c>
      <c r="N449" t="s">
        <v>1854</v>
      </c>
    </row>
    <row r="450" spans="1:14" x14ac:dyDescent="0.25">
      <c r="A450" t="s">
        <v>1175</v>
      </c>
      <c r="B450" t="s">
        <v>2711</v>
      </c>
      <c r="C450" t="s">
        <v>1177</v>
      </c>
      <c r="D450" t="s">
        <v>21</v>
      </c>
      <c r="E450">
        <v>98932</v>
      </c>
      <c r="F450" t="s">
        <v>22</v>
      </c>
      <c r="G450" t="s">
        <v>22</v>
      </c>
      <c r="H450" t="s">
        <v>104</v>
      </c>
      <c r="I450" t="s">
        <v>105</v>
      </c>
      <c r="J450" s="1">
        <v>43570</v>
      </c>
      <c r="K450" s="1">
        <v>43608</v>
      </c>
      <c r="L450" t="s">
        <v>118</v>
      </c>
      <c r="N450" t="s">
        <v>1858</v>
      </c>
    </row>
    <row r="451" spans="1:14" x14ac:dyDescent="0.25">
      <c r="A451" t="s">
        <v>69</v>
      </c>
      <c r="B451" t="s">
        <v>2716</v>
      </c>
      <c r="C451" t="s">
        <v>361</v>
      </c>
      <c r="D451" t="s">
        <v>21</v>
      </c>
      <c r="E451">
        <v>98250</v>
      </c>
      <c r="F451" t="s">
        <v>22</v>
      </c>
      <c r="G451" t="s">
        <v>22</v>
      </c>
      <c r="H451" t="s">
        <v>104</v>
      </c>
      <c r="I451" t="s">
        <v>148</v>
      </c>
      <c r="J451" s="1">
        <v>43549</v>
      </c>
      <c r="K451" s="1">
        <v>43608</v>
      </c>
      <c r="L451" t="s">
        <v>118</v>
      </c>
      <c r="N451" t="s">
        <v>1854</v>
      </c>
    </row>
    <row r="452" spans="1:14" x14ac:dyDescent="0.25">
      <c r="A452" t="s">
        <v>2816</v>
      </c>
      <c r="B452" t="s">
        <v>2817</v>
      </c>
      <c r="C452" t="s">
        <v>1270</v>
      </c>
      <c r="D452" t="s">
        <v>21</v>
      </c>
      <c r="E452">
        <v>98012</v>
      </c>
      <c r="F452" t="s">
        <v>22</v>
      </c>
      <c r="G452" t="s">
        <v>22</v>
      </c>
      <c r="H452" t="s">
        <v>104</v>
      </c>
      <c r="I452" t="s">
        <v>148</v>
      </c>
      <c r="J452" t="s">
        <v>59</v>
      </c>
      <c r="K452" s="1">
        <v>43605</v>
      </c>
      <c r="L452" t="s">
        <v>60</v>
      </c>
      <c r="M452" t="str">
        <f>HYPERLINK("https://www.regulations.gov/docket?D=FDA-2019-H-2400")</f>
        <v>https://www.regulations.gov/docket?D=FDA-2019-H-2400</v>
      </c>
      <c r="N452" t="s">
        <v>59</v>
      </c>
    </row>
    <row r="453" spans="1:14" x14ac:dyDescent="0.25">
      <c r="A453" t="s">
        <v>2875</v>
      </c>
      <c r="B453" t="s">
        <v>2876</v>
      </c>
      <c r="C453" t="s">
        <v>29</v>
      </c>
      <c r="D453" t="s">
        <v>21</v>
      </c>
      <c r="E453">
        <v>98801</v>
      </c>
      <c r="F453" t="s">
        <v>22</v>
      </c>
      <c r="G453" t="s">
        <v>22</v>
      </c>
      <c r="H453" t="s">
        <v>104</v>
      </c>
      <c r="I453" t="s">
        <v>105</v>
      </c>
      <c r="J453" s="1">
        <v>43558</v>
      </c>
      <c r="K453" s="1">
        <v>43601</v>
      </c>
      <c r="L453" t="s">
        <v>118</v>
      </c>
      <c r="N453" t="s">
        <v>1858</v>
      </c>
    </row>
    <row r="454" spans="1:14" x14ac:dyDescent="0.25">
      <c r="A454" t="s">
        <v>2889</v>
      </c>
      <c r="B454" t="s">
        <v>2890</v>
      </c>
      <c r="C454" t="s">
        <v>20</v>
      </c>
      <c r="D454" t="s">
        <v>21</v>
      </c>
      <c r="E454">
        <v>98109</v>
      </c>
      <c r="F454" t="s">
        <v>22</v>
      </c>
      <c r="G454" t="s">
        <v>22</v>
      </c>
      <c r="H454" t="s">
        <v>104</v>
      </c>
      <c r="I454" t="s">
        <v>148</v>
      </c>
      <c r="J454" s="1">
        <v>43558</v>
      </c>
      <c r="K454" s="1">
        <v>43601</v>
      </c>
      <c r="L454" t="s">
        <v>118</v>
      </c>
      <c r="N454" t="s">
        <v>1858</v>
      </c>
    </row>
    <row r="455" spans="1:14" x14ac:dyDescent="0.25">
      <c r="A455" t="s">
        <v>581</v>
      </c>
      <c r="B455" t="s">
        <v>2891</v>
      </c>
      <c r="C455" t="s">
        <v>230</v>
      </c>
      <c r="D455" t="s">
        <v>21</v>
      </c>
      <c r="E455">
        <v>98264</v>
      </c>
      <c r="F455" t="s">
        <v>22</v>
      </c>
      <c r="G455" t="s">
        <v>22</v>
      </c>
      <c r="H455" t="s">
        <v>104</v>
      </c>
      <c r="I455" t="s">
        <v>148</v>
      </c>
      <c r="J455" s="1">
        <v>43560</v>
      </c>
      <c r="K455" s="1">
        <v>43601</v>
      </c>
      <c r="L455" t="s">
        <v>118</v>
      </c>
      <c r="N455" t="s">
        <v>1858</v>
      </c>
    </row>
    <row r="456" spans="1:14" x14ac:dyDescent="0.25">
      <c r="A456" t="s">
        <v>2900</v>
      </c>
      <c r="B456" t="s">
        <v>2901</v>
      </c>
      <c r="C456" t="s">
        <v>20</v>
      </c>
      <c r="D456" t="s">
        <v>21</v>
      </c>
      <c r="E456">
        <v>98188</v>
      </c>
      <c r="F456" t="s">
        <v>22</v>
      </c>
      <c r="G456" t="s">
        <v>22</v>
      </c>
      <c r="H456" t="s">
        <v>104</v>
      </c>
      <c r="I456" t="s">
        <v>105</v>
      </c>
      <c r="J456" s="1">
        <v>43536</v>
      </c>
      <c r="K456" s="1">
        <v>43601</v>
      </c>
      <c r="L456" t="s">
        <v>118</v>
      </c>
      <c r="N456" t="s">
        <v>1858</v>
      </c>
    </row>
    <row r="457" spans="1:14" x14ac:dyDescent="0.25">
      <c r="A457" t="s">
        <v>829</v>
      </c>
      <c r="B457" t="s">
        <v>830</v>
      </c>
      <c r="C457" t="s">
        <v>178</v>
      </c>
      <c r="D457" t="s">
        <v>21</v>
      </c>
      <c r="E457">
        <v>98944</v>
      </c>
      <c r="F457" t="s">
        <v>22</v>
      </c>
      <c r="G457" t="s">
        <v>22</v>
      </c>
      <c r="H457" t="s">
        <v>104</v>
      </c>
      <c r="I457" t="s">
        <v>105</v>
      </c>
      <c r="J457" s="1">
        <v>43556</v>
      </c>
      <c r="K457" s="1">
        <v>43601</v>
      </c>
      <c r="L457" t="s">
        <v>118</v>
      </c>
      <c r="N457" t="s">
        <v>1858</v>
      </c>
    </row>
    <row r="458" spans="1:14" x14ac:dyDescent="0.25">
      <c r="A458" t="s">
        <v>1148</v>
      </c>
      <c r="B458" t="s">
        <v>2918</v>
      </c>
      <c r="C458" t="s">
        <v>227</v>
      </c>
      <c r="D458" t="s">
        <v>21</v>
      </c>
      <c r="E458">
        <v>98225</v>
      </c>
      <c r="F458" t="s">
        <v>22</v>
      </c>
      <c r="G458" t="s">
        <v>22</v>
      </c>
      <c r="H458" t="s">
        <v>104</v>
      </c>
      <c r="I458" t="s">
        <v>212</v>
      </c>
      <c r="J458" s="1">
        <v>43556</v>
      </c>
      <c r="K458" s="1">
        <v>43601</v>
      </c>
      <c r="L458" t="s">
        <v>118</v>
      </c>
      <c r="N458" t="s">
        <v>1858</v>
      </c>
    </row>
    <row r="459" spans="1:14" x14ac:dyDescent="0.25">
      <c r="A459" t="s">
        <v>1058</v>
      </c>
      <c r="B459" t="s">
        <v>1059</v>
      </c>
      <c r="C459" t="s">
        <v>20</v>
      </c>
      <c r="D459" t="s">
        <v>21</v>
      </c>
      <c r="E459">
        <v>98121</v>
      </c>
      <c r="F459" t="s">
        <v>22</v>
      </c>
      <c r="G459" t="s">
        <v>22</v>
      </c>
      <c r="H459" t="s">
        <v>104</v>
      </c>
      <c r="I459" t="s">
        <v>105</v>
      </c>
      <c r="J459" s="1">
        <v>43543</v>
      </c>
      <c r="K459" s="1">
        <v>43594</v>
      </c>
      <c r="L459" t="s">
        <v>118</v>
      </c>
      <c r="N459" t="s">
        <v>1854</v>
      </c>
    </row>
    <row r="460" spans="1:14" x14ac:dyDescent="0.25">
      <c r="A460" t="s">
        <v>3072</v>
      </c>
      <c r="B460" t="s">
        <v>3073</v>
      </c>
      <c r="C460" t="s">
        <v>20</v>
      </c>
      <c r="D460" t="s">
        <v>21</v>
      </c>
      <c r="E460">
        <v>98121</v>
      </c>
      <c r="F460" t="s">
        <v>22</v>
      </c>
      <c r="G460" t="s">
        <v>22</v>
      </c>
      <c r="H460" t="s">
        <v>104</v>
      </c>
      <c r="I460" t="s">
        <v>148</v>
      </c>
      <c r="J460" s="1">
        <v>43546</v>
      </c>
      <c r="K460" s="1">
        <v>43594</v>
      </c>
      <c r="L460" t="s">
        <v>118</v>
      </c>
      <c r="N460" t="s">
        <v>1854</v>
      </c>
    </row>
    <row r="461" spans="1:14" x14ac:dyDescent="0.25">
      <c r="A461" t="s">
        <v>3077</v>
      </c>
      <c r="B461" t="s">
        <v>3078</v>
      </c>
      <c r="C461" t="s">
        <v>209</v>
      </c>
      <c r="D461" t="s">
        <v>21</v>
      </c>
      <c r="E461">
        <v>98031</v>
      </c>
      <c r="F461" t="s">
        <v>22</v>
      </c>
      <c r="G461" t="s">
        <v>22</v>
      </c>
      <c r="H461" t="s">
        <v>104</v>
      </c>
      <c r="I461" t="s">
        <v>148</v>
      </c>
      <c r="J461" s="1">
        <v>43545</v>
      </c>
      <c r="K461" s="1">
        <v>43594</v>
      </c>
      <c r="L461" t="s">
        <v>118</v>
      </c>
      <c r="N461" t="s">
        <v>1854</v>
      </c>
    </row>
    <row r="462" spans="1:14" x14ac:dyDescent="0.25">
      <c r="A462" t="s">
        <v>816</v>
      </c>
      <c r="B462" t="s">
        <v>817</v>
      </c>
      <c r="C462" t="s">
        <v>20</v>
      </c>
      <c r="D462" t="s">
        <v>21</v>
      </c>
      <c r="E462">
        <v>98121</v>
      </c>
      <c r="F462" t="s">
        <v>22</v>
      </c>
      <c r="G462" t="s">
        <v>22</v>
      </c>
      <c r="H462" t="s">
        <v>104</v>
      </c>
      <c r="I462" t="s">
        <v>148</v>
      </c>
      <c r="J462" t="s">
        <v>59</v>
      </c>
      <c r="K462" s="1">
        <v>43593</v>
      </c>
      <c r="L462" t="s">
        <v>60</v>
      </c>
      <c r="M462" t="str">
        <f>HYPERLINK("https://www.regulations.gov/docket?D=FDA-2019-H-2180")</f>
        <v>https://www.regulations.gov/docket?D=FDA-2019-H-2180</v>
      </c>
      <c r="N462" t="s">
        <v>59</v>
      </c>
    </row>
    <row r="463" spans="1:14" x14ac:dyDescent="0.25">
      <c r="A463" t="s">
        <v>3105</v>
      </c>
      <c r="B463" t="s">
        <v>3106</v>
      </c>
      <c r="C463" t="s">
        <v>20</v>
      </c>
      <c r="D463" t="s">
        <v>21</v>
      </c>
      <c r="E463">
        <v>98105</v>
      </c>
      <c r="F463" t="s">
        <v>22</v>
      </c>
      <c r="G463" t="s">
        <v>22</v>
      </c>
      <c r="H463" t="s">
        <v>104</v>
      </c>
      <c r="I463" t="s">
        <v>148</v>
      </c>
      <c r="J463" t="s">
        <v>59</v>
      </c>
      <c r="K463" s="1">
        <v>43593</v>
      </c>
      <c r="L463" t="s">
        <v>60</v>
      </c>
      <c r="M463" t="str">
        <f>HYPERLINK("https://www.regulations.gov/docket?D=FDA-2019-H-2179")</f>
        <v>https://www.regulations.gov/docket?D=FDA-2019-H-2179</v>
      </c>
      <c r="N463" t="s">
        <v>59</v>
      </c>
    </row>
    <row r="464" spans="1:14" x14ac:dyDescent="0.25">
      <c r="A464" t="s">
        <v>2035</v>
      </c>
      <c r="B464" t="s">
        <v>2036</v>
      </c>
      <c r="C464" t="s">
        <v>142</v>
      </c>
      <c r="D464" t="s">
        <v>21</v>
      </c>
      <c r="E464">
        <v>98902</v>
      </c>
      <c r="F464" t="s">
        <v>22</v>
      </c>
      <c r="G464" t="s">
        <v>22</v>
      </c>
      <c r="H464" t="s">
        <v>104</v>
      </c>
      <c r="I464" t="s">
        <v>105</v>
      </c>
      <c r="J464" t="s">
        <v>59</v>
      </c>
      <c r="K464" s="1">
        <v>43588</v>
      </c>
      <c r="L464" t="s">
        <v>60</v>
      </c>
      <c r="M464" t="str">
        <f>HYPERLINK("https://www.regulations.gov/docket?D=FDA-2019-H-2120")</f>
        <v>https://www.regulations.gov/docket?D=FDA-2019-H-2120</v>
      </c>
      <c r="N464" t="s">
        <v>59</v>
      </c>
    </row>
    <row r="465" spans="1:14" x14ac:dyDescent="0.25">
      <c r="A465" t="s">
        <v>3227</v>
      </c>
      <c r="B465" t="s">
        <v>66</v>
      </c>
      <c r="C465" t="s">
        <v>20</v>
      </c>
      <c r="D465" t="s">
        <v>21</v>
      </c>
      <c r="E465">
        <v>98126</v>
      </c>
      <c r="F465" t="s">
        <v>22</v>
      </c>
      <c r="G465" t="s">
        <v>22</v>
      </c>
      <c r="H465" t="s">
        <v>104</v>
      </c>
      <c r="I465" t="s">
        <v>148</v>
      </c>
      <c r="J465" s="1">
        <v>43542</v>
      </c>
      <c r="K465" s="1">
        <v>43587</v>
      </c>
      <c r="L465" t="s">
        <v>118</v>
      </c>
      <c r="N465" t="s">
        <v>1858</v>
      </c>
    </row>
    <row r="466" spans="1:14" x14ac:dyDescent="0.25">
      <c r="A466" t="s">
        <v>3266</v>
      </c>
      <c r="B466" t="s">
        <v>3267</v>
      </c>
      <c r="C466" t="s">
        <v>1387</v>
      </c>
      <c r="D466" t="s">
        <v>21</v>
      </c>
      <c r="E466">
        <v>98424</v>
      </c>
      <c r="F466" t="s">
        <v>22</v>
      </c>
      <c r="G466" t="s">
        <v>22</v>
      </c>
      <c r="H466" t="s">
        <v>104</v>
      </c>
      <c r="I466" t="s">
        <v>105</v>
      </c>
      <c r="J466" t="s">
        <v>59</v>
      </c>
      <c r="K466" s="1">
        <v>43586</v>
      </c>
      <c r="L466" t="s">
        <v>60</v>
      </c>
      <c r="M466" t="str">
        <f>HYPERLINK("https://www.regulations.gov/docket?D=FDA-2019-H-2072")</f>
        <v>https://www.regulations.gov/docket?D=FDA-2019-H-2072</v>
      </c>
      <c r="N466" t="s">
        <v>59</v>
      </c>
    </row>
    <row r="467" spans="1:14" x14ac:dyDescent="0.25">
      <c r="A467" t="s">
        <v>2105</v>
      </c>
      <c r="B467" t="s">
        <v>2106</v>
      </c>
      <c r="C467" t="s">
        <v>165</v>
      </c>
      <c r="D467" t="s">
        <v>21</v>
      </c>
      <c r="E467">
        <v>98372</v>
      </c>
      <c r="F467" t="s">
        <v>22</v>
      </c>
      <c r="G467" t="s">
        <v>22</v>
      </c>
      <c r="H467" t="s">
        <v>104</v>
      </c>
      <c r="I467" t="s">
        <v>148</v>
      </c>
      <c r="J467" t="s">
        <v>59</v>
      </c>
      <c r="K467" s="1">
        <v>43585</v>
      </c>
      <c r="L467" t="s">
        <v>60</v>
      </c>
      <c r="M467" t="str">
        <f>HYPERLINK("https://www.regulations.gov/docket?D=FDA-2019-H-2027")</f>
        <v>https://www.regulations.gov/docket?D=FDA-2019-H-2027</v>
      </c>
      <c r="N467" t="s">
        <v>59</v>
      </c>
    </row>
    <row r="468" spans="1:14" x14ac:dyDescent="0.25">
      <c r="A468" t="s">
        <v>3382</v>
      </c>
      <c r="B468" t="s">
        <v>3383</v>
      </c>
      <c r="C468" t="s">
        <v>236</v>
      </c>
      <c r="D468" t="s">
        <v>21</v>
      </c>
      <c r="E468">
        <v>98407</v>
      </c>
      <c r="F468" t="s">
        <v>22</v>
      </c>
      <c r="G468" t="s">
        <v>22</v>
      </c>
      <c r="H468" t="s">
        <v>104</v>
      </c>
      <c r="I468" t="s">
        <v>148</v>
      </c>
      <c r="J468" s="1">
        <v>43515</v>
      </c>
      <c r="K468" s="1">
        <v>43580</v>
      </c>
      <c r="L468" t="s">
        <v>118</v>
      </c>
      <c r="N468" t="s">
        <v>119</v>
      </c>
    </row>
    <row r="469" spans="1:14" x14ac:dyDescent="0.25">
      <c r="A469" t="s">
        <v>3394</v>
      </c>
      <c r="B469" t="s">
        <v>3395</v>
      </c>
      <c r="C469" t="s">
        <v>555</v>
      </c>
      <c r="D469" t="s">
        <v>21</v>
      </c>
      <c r="E469">
        <v>98052</v>
      </c>
      <c r="F469" t="s">
        <v>22</v>
      </c>
      <c r="G469" t="s">
        <v>22</v>
      </c>
      <c r="H469" t="s">
        <v>104</v>
      </c>
      <c r="I469" t="s">
        <v>105</v>
      </c>
      <c r="J469" s="1">
        <v>43531</v>
      </c>
      <c r="K469" s="1">
        <v>43580</v>
      </c>
      <c r="L469" t="s">
        <v>118</v>
      </c>
      <c r="N469" t="s">
        <v>1854</v>
      </c>
    </row>
    <row r="470" spans="1:14" x14ac:dyDescent="0.25">
      <c r="A470" t="s">
        <v>3396</v>
      </c>
      <c r="B470" t="s">
        <v>3397</v>
      </c>
      <c r="C470" t="s">
        <v>236</v>
      </c>
      <c r="D470" t="s">
        <v>21</v>
      </c>
      <c r="E470">
        <v>98465</v>
      </c>
      <c r="F470" t="s">
        <v>22</v>
      </c>
      <c r="G470" t="s">
        <v>22</v>
      </c>
      <c r="H470" t="s">
        <v>104</v>
      </c>
      <c r="I470" t="s">
        <v>148</v>
      </c>
      <c r="J470" s="1">
        <v>43528</v>
      </c>
      <c r="K470" s="1">
        <v>43580</v>
      </c>
      <c r="L470" t="s">
        <v>118</v>
      </c>
      <c r="N470" t="s">
        <v>1858</v>
      </c>
    </row>
    <row r="471" spans="1:14" x14ac:dyDescent="0.25">
      <c r="A471" t="s">
        <v>1234</v>
      </c>
      <c r="B471" t="s">
        <v>1235</v>
      </c>
      <c r="C471" t="s">
        <v>20</v>
      </c>
      <c r="D471" t="s">
        <v>21</v>
      </c>
      <c r="E471">
        <v>98101</v>
      </c>
      <c r="F471" t="s">
        <v>22</v>
      </c>
      <c r="G471" t="s">
        <v>22</v>
      </c>
      <c r="H471" t="s">
        <v>104</v>
      </c>
      <c r="I471" t="s">
        <v>148</v>
      </c>
      <c r="J471" s="1">
        <v>43529</v>
      </c>
      <c r="K471" s="1">
        <v>43580</v>
      </c>
      <c r="L471" t="s">
        <v>118</v>
      </c>
      <c r="N471" t="s">
        <v>1858</v>
      </c>
    </row>
    <row r="472" spans="1:14" x14ac:dyDescent="0.25">
      <c r="A472" t="s">
        <v>3434</v>
      </c>
      <c r="B472" t="s">
        <v>3435</v>
      </c>
      <c r="C472" t="s">
        <v>3436</v>
      </c>
      <c r="D472" t="s">
        <v>21</v>
      </c>
      <c r="E472">
        <v>98345</v>
      </c>
      <c r="F472" t="s">
        <v>22</v>
      </c>
      <c r="G472" t="s">
        <v>22</v>
      </c>
      <c r="H472" t="s">
        <v>104</v>
      </c>
      <c r="I472" t="s">
        <v>148</v>
      </c>
      <c r="J472" s="1">
        <v>43528</v>
      </c>
      <c r="K472" s="1">
        <v>43580</v>
      </c>
      <c r="L472" t="s">
        <v>118</v>
      </c>
      <c r="N472" t="s">
        <v>1858</v>
      </c>
    </row>
    <row r="473" spans="1:14" x14ac:dyDescent="0.25">
      <c r="A473" t="s">
        <v>77</v>
      </c>
      <c r="B473" t="s">
        <v>147</v>
      </c>
      <c r="C473" t="s">
        <v>34</v>
      </c>
      <c r="D473" t="s">
        <v>21</v>
      </c>
      <c r="E473">
        <v>98684</v>
      </c>
      <c r="F473" t="s">
        <v>22</v>
      </c>
      <c r="G473" t="s">
        <v>22</v>
      </c>
      <c r="H473" t="s">
        <v>104</v>
      </c>
      <c r="I473" t="s">
        <v>105</v>
      </c>
      <c r="J473" t="s">
        <v>59</v>
      </c>
      <c r="K473" s="1">
        <v>43578</v>
      </c>
      <c r="L473" t="s">
        <v>60</v>
      </c>
      <c r="M473" t="str">
        <f>HYPERLINK("https://www.regulations.gov/docket?D=FDA-2019-H-1912")</f>
        <v>https://www.regulations.gov/docket?D=FDA-2019-H-1912</v>
      </c>
      <c r="N473" t="s">
        <v>59</v>
      </c>
    </row>
    <row r="474" spans="1:14" x14ac:dyDescent="0.25">
      <c r="A474" t="s">
        <v>1035</v>
      </c>
      <c r="B474" t="s">
        <v>1036</v>
      </c>
      <c r="C474" t="s">
        <v>286</v>
      </c>
      <c r="D474" t="s">
        <v>21</v>
      </c>
      <c r="E474">
        <v>98502</v>
      </c>
      <c r="F474" t="s">
        <v>22</v>
      </c>
      <c r="G474" t="s">
        <v>22</v>
      </c>
      <c r="H474" t="s">
        <v>104</v>
      </c>
      <c r="I474" t="s">
        <v>105</v>
      </c>
      <c r="J474" s="1">
        <v>43523</v>
      </c>
      <c r="K474" s="1">
        <v>43573</v>
      </c>
      <c r="L474" t="s">
        <v>118</v>
      </c>
      <c r="N474" t="s">
        <v>1858</v>
      </c>
    </row>
    <row r="475" spans="1:14" x14ac:dyDescent="0.25">
      <c r="A475" t="s">
        <v>1585</v>
      </c>
      <c r="B475" t="s">
        <v>1586</v>
      </c>
      <c r="C475" t="s">
        <v>529</v>
      </c>
      <c r="D475" t="s">
        <v>21</v>
      </c>
      <c r="E475">
        <v>98033</v>
      </c>
      <c r="F475" t="s">
        <v>22</v>
      </c>
      <c r="G475" t="s">
        <v>22</v>
      </c>
      <c r="H475" t="s">
        <v>104</v>
      </c>
      <c r="I475" t="s">
        <v>105</v>
      </c>
      <c r="J475" s="1">
        <v>43516</v>
      </c>
      <c r="K475" s="1">
        <v>43566</v>
      </c>
      <c r="L475" t="s">
        <v>118</v>
      </c>
      <c r="N475" t="s">
        <v>1858</v>
      </c>
    </row>
    <row r="476" spans="1:14" x14ac:dyDescent="0.25">
      <c r="A476" t="s">
        <v>184</v>
      </c>
      <c r="B476" t="s">
        <v>3769</v>
      </c>
      <c r="C476" t="s">
        <v>186</v>
      </c>
      <c r="D476" t="s">
        <v>21</v>
      </c>
      <c r="E476">
        <v>98823</v>
      </c>
      <c r="F476" t="s">
        <v>22</v>
      </c>
      <c r="G476" t="s">
        <v>22</v>
      </c>
      <c r="H476" t="s">
        <v>104</v>
      </c>
      <c r="I476" t="s">
        <v>105</v>
      </c>
      <c r="J476" s="1">
        <v>43520</v>
      </c>
      <c r="K476" s="1">
        <v>43566</v>
      </c>
      <c r="L476" t="s">
        <v>118</v>
      </c>
      <c r="N476" t="s">
        <v>1858</v>
      </c>
    </row>
    <row r="477" spans="1:14" x14ac:dyDescent="0.25">
      <c r="A477" t="s">
        <v>831</v>
      </c>
      <c r="B477" t="s">
        <v>2758</v>
      </c>
      <c r="C477" t="s">
        <v>92</v>
      </c>
      <c r="D477" t="s">
        <v>21</v>
      </c>
      <c r="E477">
        <v>98273</v>
      </c>
      <c r="F477" t="s">
        <v>22</v>
      </c>
      <c r="G477" t="s">
        <v>22</v>
      </c>
      <c r="H477" t="s">
        <v>104</v>
      </c>
      <c r="I477" t="s">
        <v>105</v>
      </c>
      <c r="J477" s="1">
        <v>43515</v>
      </c>
      <c r="K477" s="1">
        <v>43566</v>
      </c>
      <c r="L477" t="s">
        <v>118</v>
      </c>
      <c r="N477" t="s">
        <v>1858</v>
      </c>
    </row>
    <row r="478" spans="1:14" x14ac:dyDescent="0.25">
      <c r="A478" t="s">
        <v>3786</v>
      </c>
      <c r="B478" t="s">
        <v>3787</v>
      </c>
      <c r="C478" t="s">
        <v>886</v>
      </c>
      <c r="D478" t="s">
        <v>21</v>
      </c>
      <c r="E478">
        <v>98223</v>
      </c>
      <c r="F478" t="s">
        <v>22</v>
      </c>
      <c r="G478" t="s">
        <v>22</v>
      </c>
      <c r="H478" t="s">
        <v>104</v>
      </c>
      <c r="I478" t="s">
        <v>212</v>
      </c>
      <c r="J478" s="1">
        <v>43515</v>
      </c>
      <c r="K478" s="1">
        <v>43566</v>
      </c>
      <c r="L478" t="s">
        <v>118</v>
      </c>
      <c r="N478" t="s">
        <v>1858</v>
      </c>
    </row>
    <row r="479" spans="1:14" x14ac:dyDescent="0.25">
      <c r="A479" t="s">
        <v>194</v>
      </c>
      <c r="B479" t="s">
        <v>1668</v>
      </c>
      <c r="C479" t="s">
        <v>227</v>
      </c>
      <c r="D479" t="s">
        <v>21</v>
      </c>
      <c r="E479">
        <v>98229</v>
      </c>
      <c r="F479" t="s">
        <v>22</v>
      </c>
      <c r="G479" t="s">
        <v>22</v>
      </c>
      <c r="H479" t="s">
        <v>104</v>
      </c>
      <c r="I479" t="s">
        <v>148</v>
      </c>
      <c r="J479" t="s">
        <v>59</v>
      </c>
      <c r="K479" s="1">
        <v>43565</v>
      </c>
      <c r="L479" t="s">
        <v>60</v>
      </c>
      <c r="M479" t="str">
        <f>HYPERLINK("https://www.regulations.gov/docket?D=FDA-2019-H-1689")</f>
        <v>https://www.regulations.gov/docket?D=FDA-2019-H-1689</v>
      </c>
      <c r="N479" t="s">
        <v>59</v>
      </c>
    </row>
    <row r="480" spans="1:14" x14ac:dyDescent="0.25">
      <c r="A480" t="s">
        <v>3952</v>
      </c>
      <c r="B480" t="s">
        <v>3953</v>
      </c>
      <c r="C480" t="s">
        <v>108</v>
      </c>
      <c r="D480" t="s">
        <v>21</v>
      </c>
      <c r="E480">
        <v>98201</v>
      </c>
      <c r="F480" t="s">
        <v>22</v>
      </c>
      <c r="G480" t="s">
        <v>22</v>
      </c>
      <c r="H480" t="s">
        <v>104</v>
      </c>
      <c r="I480" t="s">
        <v>148</v>
      </c>
      <c r="J480" s="1">
        <v>43496</v>
      </c>
      <c r="K480" s="1">
        <v>43559</v>
      </c>
      <c r="L480" t="s">
        <v>118</v>
      </c>
      <c r="N480" t="s">
        <v>119</v>
      </c>
    </row>
    <row r="481" spans="1:14" x14ac:dyDescent="0.25">
      <c r="A481" t="s">
        <v>1281</v>
      </c>
      <c r="B481" t="s">
        <v>1282</v>
      </c>
      <c r="C481" t="s">
        <v>1283</v>
      </c>
      <c r="D481" t="s">
        <v>21</v>
      </c>
      <c r="E481">
        <v>98802</v>
      </c>
      <c r="F481" t="s">
        <v>22</v>
      </c>
      <c r="G481" t="s">
        <v>22</v>
      </c>
      <c r="H481" t="s">
        <v>104</v>
      </c>
      <c r="I481" t="s">
        <v>105</v>
      </c>
      <c r="J481" s="1">
        <v>43491</v>
      </c>
      <c r="K481" s="1">
        <v>43559</v>
      </c>
      <c r="L481" t="s">
        <v>118</v>
      </c>
      <c r="N481" t="s">
        <v>1854</v>
      </c>
    </row>
    <row r="482" spans="1:14" x14ac:dyDescent="0.25">
      <c r="A482" t="s">
        <v>1894</v>
      </c>
      <c r="B482" t="s">
        <v>1895</v>
      </c>
      <c r="C482" t="s">
        <v>339</v>
      </c>
      <c r="D482" t="s">
        <v>21</v>
      </c>
      <c r="E482">
        <v>98848</v>
      </c>
      <c r="F482" t="s">
        <v>22</v>
      </c>
      <c r="G482" t="s">
        <v>22</v>
      </c>
      <c r="H482" t="s">
        <v>104</v>
      </c>
      <c r="I482" t="s">
        <v>105</v>
      </c>
      <c r="J482" s="1">
        <v>43492</v>
      </c>
      <c r="K482" s="1">
        <v>43559</v>
      </c>
      <c r="L482" t="s">
        <v>118</v>
      </c>
      <c r="N482" t="s">
        <v>1854</v>
      </c>
    </row>
    <row r="483" spans="1:14" x14ac:dyDescent="0.25">
      <c r="A483" t="s">
        <v>1898</v>
      </c>
      <c r="B483" t="s">
        <v>1899</v>
      </c>
      <c r="C483" t="s">
        <v>186</v>
      </c>
      <c r="D483" t="s">
        <v>21</v>
      </c>
      <c r="E483">
        <v>98823</v>
      </c>
      <c r="F483" t="s">
        <v>22</v>
      </c>
      <c r="G483" t="s">
        <v>22</v>
      </c>
      <c r="H483" t="s">
        <v>104</v>
      </c>
      <c r="I483" t="s">
        <v>105</v>
      </c>
      <c r="J483" s="1">
        <v>43492</v>
      </c>
      <c r="K483" s="1">
        <v>43559</v>
      </c>
      <c r="L483" t="s">
        <v>118</v>
      </c>
      <c r="N483" t="s">
        <v>1858</v>
      </c>
    </row>
    <row r="484" spans="1:14" x14ac:dyDescent="0.25">
      <c r="A484" t="s">
        <v>1683</v>
      </c>
      <c r="B484" t="s">
        <v>1684</v>
      </c>
      <c r="C484" t="s">
        <v>1685</v>
      </c>
      <c r="D484" t="s">
        <v>21</v>
      </c>
      <c r="E484">
        <v>98354</v>
      </c>
      <c r="F484" t="s">
        <v>22</v>
      </c>
      <c r="G484" t="s">
        <v>22</v>
      </c>
      <c r="H484" t="s">
        <v>104</v>
      </c>
      <c r="I484" t="s">
        <v>105</v>
      </c>
      <c r="J484" s="1">
        <v>43493</v>
      </c>
      <c r="K484" s="1">
        <v>43559</v>
      </c>
      <c r="L484" t="s">
        <v>118</v>
      </c>
      <c r="N484" t="s">
        <v>1858</v>
      </c>
    </row>
    <row r="485" spans="1:14" x14ac:dyDescent="0.25">
      <c r="A485" t="s">
        <v>3961</v>
      </c>
      <c r="B485" t="s">
        <v>3962</v>
      </c>
      <c r="C485" t="s">
        <v>156</v>
      </c>
      <c r="D485" t="s">
        <v>21</v>
      </c>
      <c r="E485">
        <v>98390</v>
      </c>
      <c r="F485" t="s">
        <v>22</v>
      </c>
      <c r="G485" t="s">
        <v>22</v>
      </c>
      <c r="H485" t="s">
        <v>104</v>
      </c>
      <c r="I485" t="s">
        <v>105</v>
      </c>
      <c r="J485" s="1">
        <v>43464</v>
      </c>
      <c r="K485" s="1">
        <v>43559</v>
      </c>
      <c r="L485" t="s">
        <v>118</v>
      </c>
      <c r="N485" t="s">
        <v>1854</v>
      </c>
    </row>
    <row r="486" spans="1:14" x14ac:dyDescent="0.25">
      <c r="A486" t="s">
        <v>2780</v>
      </c>
      <c r="B486" t="s">
        <v>2781</v>
      </c>
      <c r="C486" t="s">
        <v>142</v>
      </c>
      <c r="D486" t="s">
        <v>21</v>
      </c>
      <c r="E486">
        <v>98901</v>
      </c>
      <c r="F486" t="s">
        <v>22</v>
      </c>
      <c r="G486" t="s">
        <v>22</v>
      </c>
      <c r="H486" t="s">
        <v>104</v>
      </c>
      <c r="I486" t="s">
        <v>105</v>
      </c>
      <c r="J486" t="s">
        <v>59</v>
      </c>
      <c r="K486" s="1">
        <v>43559</v>
      </c>
      <c r="L486" t="s">
        <v>60</v>
      </c>
      <c r="M486" t="str">
        <f>HYPERLINK("https://www.regulations.gov/docket?D=FDA-2019-H-1576")</f>
        <v>https://www.regulations.gov/docket?D=FDA-2019-H-1576</v>
      </c>
      <c r="N486" t="s">
        <v>59</v>
      </c>
    </row>
    <row r="487" spans="1:14" x14ac:dyDescent="0.25">
      <c r="A487" t="s">
        <v>2787</v>
      </c>
      <c r="B487" t="s">
        <v>2788</v>
      </c>
      <c r="C487" t="s">
        <v>142</v>
      </c>
      <c r="D487" t="s">
        <v>21</v>
      </c>
      <c r="E487">
        <v>98908</v>
      </c>
      <c r="F487" t="s">
        <v>22</v>
      </c>
      <c r="G487" t="s">
        <v>22</v>
      </c>
      <c r="H487" t="s">
        <v>104</v>
      </c>
      <c r="I487" t="s">
        <v>105</v>
      </c>
      <c r="J487" t="s">
        <v>59</v>
      </c>
      <c r="K487" s="1">
        <v>43559</v>
      </c>
      <c r="L487" t="s">
        <v>60</v>
      </c>
      <c r="M487" t="str">
        <f>HYPERLINK("https://www.regulations.gov/docket?D=FDA-2019-H-1573")</f>
        <v>https://www.regulations.gov/docket?D=FDA-2019-H-1573</v>
      </c>
      <c r="N487" t="s">
        <v>59</v>
      </c>
    </row>
    <row r="488" spans="1:14" x14ac:dyDescent="0.25">
      <c r="A488" t="s">
        <v>297</v>
      </c>
      <c r="B488" t="s">
        <v>298</v>
      </c>
      <c r="C488" t="s">
        <v>299</v>
      </c>
      <c r="D488" t="s">
        <v>21</v>
      </c>
      <c r="E488">
        <v>98850</v>
      </c>
      <c r="F488" t="s">
        <v>22</v>
      </c>
      <c r="G488" t="s">
        <v>22</v>
      </c>
      <c r="H488" t="s">
        <v>104</v>
      </c>
      <c r="I488" t="s">
        <v>148</v>
      </c>
      <c r="J488" s="1">
        <v>43491</v>
      </c>
      <c r="K488" s="1">
        <v>43559</v>
      </c>
      <c r="L488" t="s">
        <v>118</v>
      </c>
      <c r="N488" t="s">
        <v>1858</v>
      </c>
    </row>
    <row r="489" spans="1:14" x14ac:dyDescent="0.25">
      <c r="A489" t="s">
        <v>1518</v>
      </c>
      <c r="B489" t="s">
        <v>1519</v>
      </c>
      <c r="C489" t="s">
        <v>1498</v>
      </c>
      <c r="D489" t="s">
        <v>21</v>
      </c>
      <c r="E489">
        <v>98335</v>
      </c>
      <c r="F489" t="s">
        <v>22</v>
      </c>
      <c r="G489" t="s">
        <v>22</v>
      </c>
      <c r="H489" t="s">
        <v>104</v>
      </c>
      <c r="I489" t="s">
        <v>148</v>
      </c>
      <c r="J489" t="s">
        <v>59</v>
      </c>
      <c r="K489" s="1">
        <v>43556</v>
      </c>
      <c r="L489" t="s">
        <v>60</v>
      </c>
      <c r="M489" t="str">
        <f>HYPERLINK("https://www.regulations.gov/docket?D=FDA-2019-H-1509")</f>
        <v>https://www.regulations.gov/docket?D=FDA-2019-H-1509</v>
      </c>
      <c r="N489" t="s">
        <v>59</v>
      </c>
    </row>
    <row r="490" spans="1:14" x14ac:dyDescent="0.25">
      <c r="A490" t="s">
        <v>4103</v>
      </c>
      <c r="B490" t="s">
        <v>4104</v>
      </c>
      <c r="C490" t="s">
        <v>2001</v>
      </c>
      <c r="D490" t="s">
        <v>21</v>
      </c>
      <c r="E490">
        <v>98591</v>
      </c>
      <c r="F490" t="s">
        <v>22</v>
      </c>
      <c r="G490" t="s">
        <v>22</v>
      </c>
      <c r="H490" t="s">
        <v>104</v>
      </c>
      <c r="I490" t="s">
        <v>105</v>
      </c>
      <c r="J490" t="s">
        <v>59</v>
      </c>
      <c r="K490" s="1">
        <v>43553</v>
      </c>
      <c r="L490" t="s">
        <v>60</v>
      </c>
      <c r="M490" t="str">
        <f>HYPERLINK("https://www.regulations.gov/docket?D=FDA-2019-H-1475")</f>
        <v>https://www.regulations.gov/docket?D=FDA-2019-H-1475</v>
      </c>
      <c r="N490" t="s">
        <v>59</v>
      </c>
    </row>
    <row r="491" spans="1:14" x14ac:dyDescent="0.25">
      <c r="A491" t="s">
        <v>2215</v>
      </c>
      <c r="B491" t="s">
        <v>2216</v>
      </c>
      <c r="C491" t="s">
        <v>2217</v>
      </c>
      <c r="D491" t="s">
        <v>21</v>
      </c>
      <c r="E491">
        <v>99114</v>
      </c>
      <c r="F491" t="s">
        <v>22</v>
      </c>
      <c r="G491" t="s">
        <v>22</v>
      </c>
      <c r="H491" t="s">
        <v>104</v>
      </c>
      <c r="I491" t="s">
        <v>105</v>
      </c>
      <c r="J491" s="1">
        <v>43478</v>
      </c>
      <c r="K491" s="1">
        <v>43552</v>
      </c>
      <c r="L491" t="s">
        <v>118</v>
      </c>
      <c r="N491" t="s">
        <v>1858</v>
      </c>
    </row>
    <row r="492" spans="1:14" x14ac:dyDescent="0.25">
      <c r="A492" t="s">
        <v>356</v>
      </c>
      <c r="B492" t="s">
        <v>3238</v>
      </c>
      <c r="C492" t="s">
        <v>657</v>
      </c>
      <c r="D492" t="s">
        <v>21</v>
      </c>
      <c r="E492">
        <v>98277</v>
      </c>
      <c r="F492" t="s">
        <v>22</v>
      </c>
      <c r="G492" t="s">
        <v>22</v>
      </c>
      <c r="H492" t="s">
        <v>104</v>
      </c>
      <c r="I492" t="s">
        <v>105</v>
      </c>
      <c r="J492" s="1">
        <v>43479</v>
      </c>
      <c r="K492" s="1">
        <v>43552</v>
      </c>
      <c r="L492" t="s">
        <v>118</v>
      </c>
      <c r="N492" t="s">
        <v>1858</v>
      </c>
    </row>
    <row r="493" spans="1:14" x14ac:dyDescent="0.25">
      <c r="A493" t="s">
        <v>1417</v>
      </c>
      <c r="B493" t="s">
        <v>4129</v>
      </c>
      <c r="C493" t="s">
        <v>2593</v>
      </c>
      <c r="D493" t="s">
        <v>21</v>
      </c>
      <c r="E493">
        <v>98944</v>
      </c>
      <c r="F493" t="s">
        <v>22</v>
      </c>
      <c r="G493" t="s">
        <v>22</v>
      </c>
      <c r="H493" t="s">
        <v>104</v>
      </c>
      <c r="I493" t="s">
        <v>105</v>
      </c>
      <c r="J493" s="1">
        <v>43487</v>
      </c>
      <c r="K493" s="1">
        <v>43552</v>
      </c>
      <c r="L493" t="s">
        <v>118</v>
      </c>
      <c r="N493" t="s">
        <v>1858</v>
      </c>
    </row>
    <row r="494" spans="1:14" x14ac:dyDescent="0.25">
      <c r="A494" t="s">
        <v>2659</v>
      </c>
      <c r="B494" t="s">
        <v>2660</v>
      </c>
      <c r="C494" t="s">
        <v>2661</v>
      </c>
      <c r="D494" t="s">
        <v>21</v>
      </c>
      <c r="E494">
        <v>99122</v>
      </c>
      <c r="F494" t="s">
        <v>22</v>
      </c>
      <c r="G494" t="s">
        <v>22</v>
      </c>
      <c r="H494" t="s">
        <v>104</v>
      </c>
      <c r="I494" t="s">
        <v>105</v>
      </c>
      <c r="J494" s="1">
        <v>43485</v>
      </c>
      <c r="K494" s="1">
        <v>43552</v>
      </c>
      <c r="L494" t="s">
        <v>118</v>
      </c>
      <c r="N494" t="s">
        <v>1858</v>
      </c>
    </row>
    <row r="495" spans="1:14" x14ac:dyDescent="0.25">
      <c r="A495" t="s">
        <v>2908</v>
      </c>
      <c r="B495" t="s">
        <v>2909</v>
      </c>
      <c r="C495" t="s">
        <v>142</v>
      </c>
      <c r="D495" t="s">
        <v>21</v>
      </c>
      <c r="E495">
        <v>98902</v>
      </c>
      <c r="F495" t="s">
        <v>22</v>
      </c>
      <c r="G495" t="s">
        <v>22</v>
      </c>
      <c r="H495" t="s">
        <v>104</v>
      </c>
      <c r="I495" t="s">
        <v>105</v>
      </c>
      <c r="J495" t="s">
        <v>59</v>
      </c>
      <c r="K495" s="1">
        <v>43552</v>
      </c>
      <c r="L495" t="s">
        <v>60</v>
      </c>
      <c r="M495" t="str">
        <f>HYPERLINK("https://www.regulations.gov/docket?D=FDA-2019-H-1446")</f>
        <v>https://www.regulations.gov/docket?D=FDA-2019-H-1446</v>
      </c>
      <c r="N495" t="s">
        <v>59</v>
      </c>
    </row>
    <row r="496" spans="1:14" x14ac:dyDescent="0.25">
      <c r="A496" t="s">
        <v>1033</v>
      </c>
      <c r="B496" t="s">
        <v>1034</v>
      </c>
      <c r="C496" t="s">
        <v>1018</v>
      </c>
      <c r="D496" t="s">
        <v>21</v>
      </c>
      <c r="E496">
        <v>98531</v>
      </c>
      <c r="F496" t="s">
        <v>22</v>
      </c>
      <c r="G496" t="s">
        <v>22</v>
      </c>
      <c r="H496" t="s">
        <v>104</v>
      </c>
      <c r="I496" t="s">
        <v>148</v>
      </c>
      <c r="J496" s="1">
        <v>43487</v>
      </c>
      <c r="K496" s="1">
        <v>43552</v>
      </c>
      <c r="L496" t="s">
        <v>118</v>
      </c>
      <c r="N496" t="s">
        <v>1854</v>
      </c>
    </row>
    <row r="497" spans="1:14" x14ac:dyDescent="0.25">
      <c r="A497" t="s">
        <v>4137</v>
      </c>
      <c r="B497" t="s">
        <v>4138</v>
      </c>
      <c r="C497" t="s">
        <v>4139</v>
      </c>
      <c r="D497" t="s">
        <v>21</v>
      </c>
      <c r="E497">
        <v>99103</v>
      </c>
      <c r="F497" t="s">
        <v>22</v>
      </c>
      <c r="G497" t="s">
        <v>22</v>
      </c>
      <c r="H497" t="s">
        <v>104</v>
      </c>
      <c r="I497" t="s">
        <v>105</v>
      </c>
      <c r="J497" s="1">
        <v>43485</v>
      </c>
      <c r="K497" s="1">
        <v>43552</v>
      </c>
      <c r="L497" t="s">
        <v>118</v>
      </c>
      <c r="N497" t="s">
        <v>1858</v>
      </c>
    </row>
    <row r="498" spans="1:14" x14ac:dyDescent="0.25">
      <c r="A498" t="s">
        <v>4237</v>
      </c>
      <c r="B498" t="s">
        <v>4238</v>
      </c>
      <c r="C498" t="s">
        <v>236</v>
      </c>
      <c r="D498" t="s">
        <v>21</v>
      </c>
      <c r="E498">
        <v>98403</v>
      </c>
      <c r="F498" t="s">
        <v>22</v>
      </c>
      <c r="G498" t="s">
        <v>22</v>
      </c>
      <c r="H498" t="s">
        <v>104</v>
      </c>
      <c r="I498" t="s">
        <v>148</v>
      </c>
      <c r="J498" s="1">
        <v>43467</v>
      </c>
      <c r="K498" s="1">
        <v>43545</v>
      </c>
      <c r="L498" t="s">
        <v>118</v>
      </c>
      <c r="N498" t="s">
        <v>1858</v>
      </c>
    </row>
    <row r="499" spans="1:14" x14ac:dyDescent="0.25">
      <c r="A499" t="s">
        <v>2279</v>
      </c>
      <c r="B499" t="s">
        <v>2280</v>
      </c>
      <c r="C499" t="s">
        <v>2162</v>
      </c>
      <c r="D499" t="s">
        <v>21</v>
      </c>
      <c r="E499">
        <v>98826</v>
      </c>
      <c r="F499" t="s">
        <v>22</v>
      </c>
      <c r="G499" t="s">
        <v>22</v>
      </c>
      <c r="H499" t="s">
        <v>104</v>
      </c>
      <c r="I499" t="s">
        <v>105</v>
      </c>
      <c r="J499" s="1">
        <v>43470</v>
      </c>
      <c r="K499" s="1">
        <v>43545</v>
      </c>
      <c r="L499" t="s">
        <v>118</v>
      </c>
      <c r="N499" t="s">
        <v>1854</v>
      </c>
    </row>
    <row r="500" spans="1:14" x14ac:dyDescent="0.25">
      <c r="A500" t="s">
        <v>2164</v>
      </c>
      <c r="B500" t="s">
        <v>2165</v>
      </c>
      <c r="C500" t="s">
        <v>907</v>
      </c>
      <c r="D500" t="s">
        <v>21</v>
      </c>
      <c r="E500">
        <v>98221</v>
      </c>
      <c r="F500" t="s">
        <v>22</v>
      </c>
      <c r="G500" t="s">
        <v>22</v>
      </c>
      <c r="H500" t="s">
        <v>104</v>
      </c>
      <c r="I500" t="s">
        <v>1720</v>
      </c>
      <c r="J500" t="s">
        <v>59</v>
      </c>
      <c r="K500" s="1">
        <v>43539</v>
      </c>
      <c r="L500" t="s">
        <v>60</v>
      </c>
      <c r="M500" t="str">
        <f>HYPERLINK("https://www.regulations.gov/docket?D=FDA-2019-H-1223")</f>
        <v>https://www.regulations.gov/docket?D=FDA-2019-H-1223</v>
      </c>
      <c r="N500" t="s">
        <v>59</v>
      </c>
    </row>
    <row r="501" spans="1:14" x14ac:dyDescent="0.25">
      <c r="A501" t="s">
        <v>2795</v>
      </c>
      <c r="B501" t="s">
        <v>2796</v>
      </c>
      <c r="C501" t="s">
        <v>34</v>
      </c>
      <c r="D501" t="s">
        <v>21</v>
      </c>
      <c r="E501">
        <v>98661</v>
      </c>
      <c r="F501" t="s">
        <v>22</v>
      </c>
      <c r="G501" t="s">
        <v>22</v>
      </c>
      <c r="H501" t="s">
        <v>104</v>
      </c>
      <c r="I501" t="s">
        <v>148</v>
      </c>
      <c r="J501" s="1">
        <v>43465</v>
      </c>
      <c r="K501" s="1">
        <v>43538</v>
      </c>
      <c r="L501" t="s">
        <v>118</v>
      </c>
      <c r="N501" t="s">
        <v>1858</v>
      </c>
    </row>
    <row r="502" spans="1:14" x14ac:dyDescent="0.25">
      <c r="A502" t="s">
        <v>2060</v>
      </c>
      <c r="B502" t="s">
        <v>2061</v>
      </c>
      <c r="C502" t="s">
        <v>151</v>
      </c>
      <c r="D502" t="s">
        <v>21</v>
      </c>
      <c r="E502">
        <v>98499</v>
      </c>
      <c r="F502" t="s">
        <v>22</v>
      </c>
      <c r="G502" t="s">
        <v>22</v>
      </c>
      <c r="H502" t="s">
        <v>104</v>
      </c>
      <c r="I502" t="s">
        <v>148</v>
      </c>
      <c r="J502" s="1">
        <v>43444</v>
      </c>
      <c r="K502" s="1">
        <v>43538</v>
      </c>
      <c r="L502" t="s">
        <v>118</v>
      </c>
      <c r="N502" t="s">
        <v>1854</v>
      </c>
    </row>
    <row r="503" spans="1:14" x14ac:dyDescent="0.25">
      <c r="A503" t="s">
        <v>3034</v>
      </c>
      <c r="B503" t="s">
        <v>3035</v>
      </c>
      <c r="C503" t="s">
        <v>101</v>
      </c>
      <c r="D503" t="s">
        <v>21</v>
      </c>
      <c r="E503">
        <v>98263</v>
      </c>
      <c r="F503" t="s">
        <v>22</v>
      </c>
      <c r="G503" t="s">
        <v>22</v>
      </c>
      <c r="H503" t="s">
        <v>104</v>
      </c>
      <c r="I503" t="s">
        <v>148</v>
      </c>
      <c r="J503" t="s">
        <v>59</v>
      </c>
      <c r="K503" s="1">
        <v>43537</v>
      </c>
      <c r="L503" t="s">
        <v>60</v>
      </c>
      <c r="M503" t="str">
        <f>HYPERLINK("https://www.regulations.gov/docket?D=FDA-2019-H-1184")</f>
        <v>https://www.regulations.gov/docket?D=FDA-2019-H-1184</v>
      </c>
      <c r="N503" t="s">
        <v>59</v>
      </c>
    </row>
    <row r="504" spans="1:14" x14ac:dyDescent="0.25">
      <c r="A504" t="s">
        <v>2062</v>
      </c>
      <c r="B504" t="s">
        <v>2063</v>
      </c>
      <c r="C504" t="s">
        <v>304</v>
      </c>
      <c r="D504" t="s">
        <v>21</v>
      </c>
      <c r="E504">
        <v>98328</v>
      </c>
      <c r="F504" t="s">
        <v>22</v>
      </c>
      <c r="G504" t="s">
        <v>22</v>
      </c>
      <c r="H504" t="s">
        <v>104</v>
      </c>
      <c r="I504" t="s">
        <v>148</v>
      </c>
      <c r="J504" s="1">
        <v>43451</v>
      </c>
      <c r="K504" s="1">
        <v>43531</v>
      </c>
      <c r="L504" t="s">
        <v>118</v>
      </c>
      <c r="N504" t="s">
        <v>1858</v>
      </c>
    </row>
    <row r="505" spans="1:14" x14ac:dyDescent="0.25">
      <c r="A505" t="s">
        <v>3476</v>
      </c>
      <c r="B505" t="s">
        <v>3477</v>
      </c>
      <c r="C505" t="s">
        <v>142</v>
      </c>
      <c r="D505" t="s">
        <v>21</v>
      </c>
      <c r="E505">
        <v>98901</v>
      </c>
      <c r="F505" t="s">
        <v>22</v>
      </c>
      <c r="G505" t="s">
        <v>22</v>
      </c>
      <c r="H505" t="s">
        <v>104</v>
      </c>
      <c r="I505" t="s">
        <v>105</v>
      </c>
      <c r="J505" s="1">
        <v>43453</v>
      </c>
      <c r="K505" s="1">
        <v>43531</v>
      </c>
      <c r="L505" t="s">
        <v>118</v>
      </c>
      <c r="N505" t="s">
        <v>1854</v>
      </c>
    </row>
    <row r="506" spans="1:14" x14ac:dyDescent="0.25">
      <c r="A506" t="s">
        <v>2631</v>
      </c>
      <c r="B506" t="s">
        <v>2632</v>
      </c>
      <c r="C506" t="s">
        <v>29</v>
      </c>
      <c r="D506" t="s">
        <v>21</v>
      </c>
      <c r="E506">
        <v>98801</v>
      </c>
      <c r="F506" t="s">
        <v>22</v>
      </c>
      <c r="G506" t="s">
        <v>22</v>
      </c>
      <c r="H506" t="s">
        <v>104</v>
      </c>
      <c r="I506" t="s">
        <v>148</v>
      </c>
      <c r="J506" t="s">
        <v>59</v>
      </c>
      <c r="K506" s="1">
        <v>43529</v>
      </c>
      <c r="L506" t="s">
        <v>60</v>
      </c>
      <c r="M506" t="str">
        <f>HYPERLINK("https://www.regulations.gov/docket?D=FDA-2019-H-1013")</f>
        <v>https://www.regulations.gov/docket?D=FDA-2019-H-1013</v>
      </c>
      <c r="N506" t="s">
        <v>59</v>
      </c>
    </row>
    <row r="507" spans="1:14" x14ac:dyDescent="0.25">
      <c r="A507" t="s">
        <v>3056</v>
      </c>
      <c r="B507" t="s">
        <v>3057</v>
      </c>
      <c r="C507" t="s">
        <v>20</v>
      </c>
      <c r="D507" t="s">
        <v>21</v>
      </c>
      <c r="E507">
        <v>98107</v>
      </c>
      <c r="F507" t="s">
        <v>22</v>
      </c>
      <c r="G507" t="s">
        <v>22</v>
      </c>
      <c r="H507" t="s">
        <v>104</v>
      </c>
      <c r="I507" t="s">
        <v>148</v>
      </c>
      <c r="J507" t="s">
        <v>59</v>
      </c>
      <c r="K507" s="1">
        <v>43525</v>
      </c>
      <c r="L507" t="s">
        <v>60</v>
      </c>
      <c r="M507" t="str">
        <f>HYPERLINK("https://www.regulations.gov/docket?D=FDA-2019-H-0953")</f>
        <v>https://www.regulations.gov/docket?D=FDA-2019-H-0953</v>
      </c>
      <c r="N507" t="s">
        <v>59</v>
      </c>
    </row>
    <row r="508" spans="1:14" x14ac:dyDescent="0.25">
      <c r="A508" t="s">
        <v>3065</v>
      </c>
      <c r="B508" t="s">
        <v>3066</v>
      </c>
      <c r="C508" t="s">
        <v>1018</v>
      </c>
      <c r="D508" t="s">
        <v>21</v>
      </c>
      <c r="E508">
        <v>98531</v>
      </c>
      <c r="F508" t="s">
        <v>22</v>
      </c>
      <c r="G508" t="s">
        <v>22</v>
      </c>
      <c r="H508" t="s">
        <v>104</v>
      </c>
      <c r="I508" t="s">
        <v>105</v>
      </c>
      <c r="J508" t="s">
        <v>59</v>
      </c>
      <c r="K508" s="1">
        <v>43525</v>
      </c>
      <c r="L508" t="s">
        <v>60</v>
      </c>
      <c r="M508" t="str">
        <f>HYPERLINK("https://www.regulations.gov/docket?D=FDA-2019-H-0957")</f>
        <v>https://www.regulations.gov/docket?D=FDA-2019-H-0957</v>
      </c>
      <c r="N508" t="s">
        <v>59</v>
      </c>
    </row>
    <row r="509" spans="1:14" x14ac:dyDescent="0.25">
      <c r="A509" t="s">
        <v>1803</v>
      </c>
      <c r="B509" t="s">
        <v>1804</v>
      </c>
      <c r="C509" t="s">
        <v>20</v>
      </c>
      <c r="D509" t="s">
        <v>21</v>
      </c>
      <c r="E509">
        <v>98122</v>
      </c>
      <c r="F509" t="s">
        <v>22</v>
      </c>
      <c r="G509" t="s">
        <v>22</v>
      </c>
      <c r="H509" t="s">
        <v>104</v>
      </c>
      <c r="I509" t="s">
        <v>148</v>
      </c>
      <c r="J509" t="s">
        <v>59</v>
      </c>
      <c r="K509" s="1">
        <v>43525</v>
      </c>
      <c r="L509" t="s">
        <v>60</v>
      </c>
      <c r="M509" t="str">
        <f>HYPERLINK("https://www.regulations.gov/docket?D=FDA-2019-H-0971")</f>
        <v>https://www.regulations.gov/docket?D=FDA-2019-H-0971</v>
      </c>
      <c r="N509" t="s">
        <v>59</v>
      </c>
    </row>
    <row r="510" spans="1:14" x14ac:dyDescent="0.25">
      <c r="A510" t="s">
        <v>3109</v>
      </c>
      <c r="B510" t="s">
        <v>3110</v>
      </c>
      <c r="C510" t="s">
        <v>907</v>
      </c>
      <c r="D510" t="s">
        <v>21</v>
      </c>
      <c r="E510">
        <v>98221</v>
      </c>
      <c r="F510" t="s">
        <v>22</v>
      </c>
      <c r="G510" t="s">
        <v>22</v>
      </c>
      <c r="H510" t="s">
        <v>104</v>
      </c>
      <c r="I510" t="s">
        <v>148</v>
      </c>
      <c r="J510" t="s">
        <v>59</v>
      </c>
      <c r="K510" s="1">
        <v>43518</v>
      </c>
      <c r="L510" t="s">
        <v>60</v>
      </c>
      <c r="M510" t="str">
        <f>HYPERLINK("https://www.regulations.gov/docket?D=FDA-2019-H-0832")</f>
        <v>https://www.regulations.gov/docket?D=FDA-2019-H-0832</v>
      </c>
      <c r="N510" t="s">
        <v>59</v>
      </c>
    </row>
    <row r="511" spans="1:14" x14ac:dyDescent="0.25">
      <c r="A511" t="s">
        <v>3655</v>
      </c>
      <c r="B511" t="s">
        <v>3656</v>
      </c>
      <c r="C511" t="s">
        <v>20</v>
      </c>
      <c r="D511" t="s">
        <v>21</v>
      </c>
      <c r="E511">
        <v>98199</v>
      </c>
      <c r="F511" t="s">
        <v>22</v>
      </c>
      <c r="G511" t="s">
        <v>22</v>
      </c>
      <c r="H511" t="s">
        <v>104</v>
      </c>
      <c r="I511" t="s">
        <v>148</v>
      </c>
      <c r="J511" t="s">
        <v>59</v>
      </c>
      <c r="K511" s="1">
        <v>43517</v>
      </c>
      <c r="L511" t="s">
        <v>60</v>
      </c>
      <c r="M511" t="str">
        <f>HYPERLINK("https://www.regulations.gov/docket?D=FDA-2019-H-0825")</f>
        <v>https://www.regulations.gov/docket?D=FDA-2019-H-0825</v>
      </c>
      <c r="N511" t="s">
        <v>59</v>
      </c>
    </row>
    <row r="512" spans="1:14" x14ac:dyDescent="0.25">
      <c r="A512" t="s">
        <v>5008</v>
      </c>
      <c r="B512" t="s">
        <v>5009</v>
      </c>
      <c r="C512" t="s">
        <v>5010</v>
      </c>
      <c r="D512" t="s">
        <v>21</v>
      </c>
      <c r="E512">
        <v>99180</v>
      </c>
      <c r="F512" t="s">
        <v>22</v>
      </c>
      <c r="G512" t="s">
        <v>22</v>
      </c>
      <c r="H512" t="s">
        <v>104</v>
      </c>
      <c r="I512" t="s">
        <v>105</v>
      </c>
      <c r="J512" s="1">
        <v>43443</v>
      </c>
      <c r="K512" s="1">
        <v>43517</v>
      </c>
      <c r="L512" t="s">
        <v>118</v>
      </c>
      <c r="N512" t="s">
        <v>1858</v>
      </c>
    </row>
    <row r="513" spans="1:14" x14ac:dyDescent="0.25">
      <c r="A513" t="s">
        <v>523</v>
      </c>
      <c r="B513" t="s">
        <v>524</v>
      </c>
      <c r="C513" t="s">
        <v>525</v>
      </c>
      <c r="D513" t="s">
        <v>21</v>
      </c>
      <c r="E513">
        <v>98258</v>
      </c>
      <c r="F513" t="s">
        <v>22</v>
      </c>
      <c r="G513" t="s">
        <v>22</v>
      </c>
      <c r="H513" t="s">
        <v>104</v>
      </c>
      <c r="I513" t="s">
        <v>148</v>
      </c>
      <c r="J513" s="1">
        <v>43435</v>
      </c>
      <c r="K513" s="1">
        <v>43510</v>
      </c>
      <c r="L513" t="s">
        <v>118</v>
      </c>
      <c r="N513" t="s">
        <v>1858</v>
      </c>
    </row>
    <row r="514" spans="1:14" x14ac:dyDescent="0.25">
      <c r="A514">
        <v>76</v>
      </c>
      <c r="B514" t="s">
        <v>311</v>
      </c>
      <c r="C514" t="s">
        <v>108</v>
      </c>
      <c r="D514" t="s">
        <v>21</v>
      </c>
      <c r="E514">
        <v>98201</v>
      </c>
      <c r="F514" t="s">
        <v>22</v>
      </c>
      <c r="G514" t="s">
        <v>22</v>
      </c>
      <c r="H514" t="s">
        <v>104</v>
      </c>
      <c r="I514" t="s">
        <v>148</v>
      </c>
      <c r="J514" s="1">
        <v>43434</v>
      </c>
      <c r="K514" s="1">
        <v>43510</v>
      </c>
      <c r="L514" t="s">
        <v>118</v>
      </c>
      <c r="N514" t="s">
        <v>1858</v>
      </c>
    </row>
    <row r="515" spans="1:14" x14ac:dyDescent="0.25">
      <c r="A515" t="s">
        <v>5143</v>
      </c>
      <c r="B515" t="s">
        <v>5144</v>
      </c>
      <c r="C515" t="s">
        <v>108</v>
      </c>
      <c r="D515" t="s">
        <v>21</v>
      </c>
      <c r="E515">
        <v>98201</v>
      </c>
      <c r="F515" t="s">
        <v>22</v>
      </c>
      <c r="G515" t="s">
        <v>22</v>
      </c>
      <c r="H515" t="s">
        <v>104</v>
      </c>
      <c r="I515" t="s">
        <v>148</v>
      </c>
      <c r="J515" s="1">
        <v>43434</v>
      </c>
      <c r="K515" s="1">
        <v>43510</v>
      </c>
      <c r="L515" t="s">
        <v>118</v>
      </c>
      <c r="N515" t="s">
        <v>1858</v>
      </c>
    </row>
    <row r="516" spans="1:14" x14ac:dyDescent="0.25">
      <c r="A516" t="s">
        <v>549</v>
      </c>
      <c r="B516" t="s">
        <v>550</v>
      </c>
      <c r="C516" t="s">
        <v>525</v>
      </c>
      <c r="D516" t="s">
        <v>21</v>
      </c>
      <c r="E516">
        <v>98258</v>
      </c>
      <c r="F516" t="s">
        <v>22</v>
      </c>
      <c r="G516" t="s">
        <v>22</v>
      </c>
      <c r="H516" t="s">
        <v>104</v>
      </c>
      <c r="I516" t="s">
        <v>148</v>
      </c>
      <c r="J516" s="1">
        <v>43435</v>
      </c>
      <c r="K516" s="1">
        <v>43510</v>
      </c>
      <c r="L516" t="s">
        <v>118</v>
      </c>
      <c r="N516" t="s">
        <v>1858</v>
      </c>
    </row>
    <row r="517" spans="1:14" x14ac:dyDescent="0.25">
      <c r="A517" t="s">
        <v>3421</v>
      </c>
      <c r="B517" t="s">
        <v>3422</v>
      </c>
      <c r="C517" t="s">
        <v>236</v>
      </c>
      <c r="D517" t="s">
        <v>21</v>
      </c>
      <c r="E517">
        <v>98408</v>
      </c>
      <c r="F517" t="s">
        <v>22</v>
      </c>
      <c r="G517" t="s">
        <v>22</v>
      </c>
      <c r="H517" t="s">
        <v>104</v>
      </c>
      <c r="I517" t="s">
        <v>148</v>
      </c>
      <c r="J517" t="s">
        <v>59</v>
      </c>
      <c r="K517" s="1">
        <v>43507</v>
      </c>
      <c r="L517" t="s">
        <v>60</v>
      </c>
      <c r="M517" t="str">
        <f>HYPERLINK("https://www.regulations.gov/docket?D=FDA-2019-H-0625")</f>
        <v>https://www.regulations.gov/docket?D=FDA-2019-H-0625</v>
      </c>
      <c r="N517" t="s">
        <v>59</v>
      </c>
    </row>
    <row r="518" spans="1:14" x14ac:dyDescent="0.25">
      <c r="A518" t="s">
        <v>5183</v>
      </c>
      <c r="B518" t="s">
        <v>5184</v>
      </c>
      <c r="C518" t="s">
        <v>236</v>
      </c>
      <c r="D518" t="s">
        <v>21</v>
      </c>
      <c r="E518">
        <v>98404</v>
      </c>
      <c r="F518" t="s">
        <v>22</v>
      </c>
      <c r="G518" t="s">
        <v>22</v>
      </c>
      <c r="H518" t="s">
        <v>104</v>
      </c>
      <c r="I518" t="s">
        <v>105</v>
      </c>
      <c r="J518" s="1">
        <v>43397</v>
      </c>
      <c r="K518" s="1">
        <v>43503</v>
      </c>
      <c r="L518" t="s">
        <v>118</v>
      </c>
      <c r="N518" t="s">
        <v>1858</v>
      </c>
    </row>
    <row r="519" spans="1:14" x14ac:dyDescent="0.25">
      <c r="A519" t="s">
        <v>2507</v>
      </c>
      <c r="B519" t="s">
        <v>5196</v>
      </c>
      <c r="C519" t="s">
        <v>318</v>
      </c>
      <c r="D519" t="s">
        <v>21</v>
      </c>
      <c r="E519">
        <v>98625</v>
      </c>
      <c r="F519" t="s">
        <v>22</v>
      </c>
      <c r="G519" t="s">
        <v>22</v>
      </c>
      <c r="H519" t="s">
        <v>104</v>
      </c>
      <c r="I519" t="s">
        <v>105</v>
      </c>
      <c r="J519" s="1">
        <v>43424</v>
      </c>
      <c r="K519" s="1">
        <v>43503</v>
      </c>
      <c r="L519" t="s">
        <v>118</v>
      </c>
      <c r="N519" t="s">
        <v>1858</v>
      </c>
    </row>
    <row r="520" spans="1:14" x14ac:dyDescent="0.25">
      <c r="A520" t="s">
        <v>3239</v>
      </c>
      <c r="B520" t="s">
        <v>3240</v>
      </c>
      <c r="C520" t="s">
        <v>657</v>
      </c>
      <c r="D520" t="s">
        <v>21</v>
      </c>
      <c r="E520">
        <v>98277</v>
      </c>
      <c r="F520" t="s">
        <v>22</v>
      </c>
      <c r="G520" t="s">
        <v>22</v>
      </c>
      <c r="H520" t="s">
        <v>104</v>
      </c>
      <c r="I520" t="s">
        <v>1720</v>
      </c>
      <c r="J520" s="1">
        <v>43431</v>
      </c>
      <c r="K520" s="1">
        <v>43503</v>
      </c>
      <c r="L520" t="s">
        <v>118</v>
      </c>
      <c r="N520" t="s">
        <v>1858</v>
      </c>
    </row>
    <row r="521" spans="1:14" x14ac:dyDescent="0.25">
      <c r="A521" t="s">
        <v>2455</v>
      </c>
      <c r="B521" t="s">
        <v>1206</v>
      </c>
      <c r="C521" t="s">
        <v>1207</v>
      </c>
      <c r="D521" t="s">
        <v>21</v>
      </c>
      <c r="E521">
        <v>98249</v>
      </c>
      <c r="F521" t="s">
        <v>22</v>
      </c>
      <c r="G521" t="s">
        <v>22</v>
      </c>
      <c r="H521" t="s">
        <v>104</v>
      </c>
      <c r="I521" t="s">
        <v>1720</v>
      </c>
      <c r="J521" s="1">
        <v>43431</v>
      </c>
      <c r="K521" s="1">
        <v>43503</v>
      </c>
      <c r="L521" t="s">
        <v>118</v>
      </c>
      <c r="N521" t="s">
        <v>1858</v>
      </c>
    </row>
    <row r="522" spans="1:14" x14ac:dyDescent="0.25">
      <c r="A522" t="s">
        <v>556</v>
      </c>
      <c r="B522" t="s">
        <v>3559</v>
      </c>
      <c r="C522" t="s">
        <v>687</v>
      </c>
      <c r="D522" t="s">
        <v>21</v>
      </c>
      <c r="E522">
        <v>98382</v>
      </c>
      <c r="F522" t="s">
        <v>22</v>
      </c>
      <c r="G522" t="s">
        <v>22</v>
      </c>
      <c r="H522" t="s">
        <v>104</v>
      </c>
      <c r="I522" t="s">
        <v>148</v>
      </c>
      <c r="J522" s="1">
        <v>43430</v>
      </c>
      <c r="K522" s="1">
        <v>43503</v>
      </c>
      <c r="L522" t="s">
        <v>118</v>
      </c>
      <c r="N522" t="s">
        <v>1858</v>
      </c>
    </row>
    <row r="523" spans="1:14" x14ac:dyDescent="0.25">
      <c r="A523" t="s">
        <v>4525</v>
      </c>
      <c r="B523" t="s">
        <v>4526</v>
      </c>
      <c r="C523" t="s">
        <v>236</v>
      </c>
      <c r="D523" t="s">
        <v>21</v>
      </c>
      <c r="E523">
        <v>98444</v>
      </c>
      <c r="F523" t="s">
        <v>22</v>
      </c>
      <c r="G523" t="s">
        <v>22</v>
      </c>
      <c r="H523" t="s">
        <v>104</v>
      </c>
      <c r="I523" t="s">
        <v>212</v>
      </c>
      <c r="J523" s="1">
        <v>43415</v>
      </c>
      <c r="K523" s="1">
        <v>43489</v>
      </c>
      <c r="L523" t="s">
        <v>118</v>
      </c>
      <c r="N523" t="s">
        <v>1858</v>
      </c>
    </row>
    <row r="524" spans="1:14" x14ac:dyDescent="0.25">
      <c r="A524" t="s">
        <v>5813</v>
      </c>
      <c r="B524" t="s">
        <v>2850</v>
      </c>
      <c r="C524" t="s">
        <v>41</v>
      </c>
      <c r="D524" t="s">
        <v>21</v>
      </c>
      <c r="E524">
        <v>98158</v>
      </c>
      <c r="F524" t="s">
        <v>22</v>
      </c>
      <c r="G524" t="s">
        <v>22</v>
      </c>
      <c r="H524" t="s">
        <v>104</v>
      </c>
      <c r="I524" t="s">
        <v>105</v>
      </c>
      <c r="J524" s="1">
        <v>43414</v>
      </c>
      <c r="K524" s="1">
        <v>43482</v>
      </c>
      <c r="L524" t="s">
        <v>118</v>
      </c>
      <c r="N524" t="s">
        <v>1858</v>
      </c>
    </row>
    <row r="525" spans="1:14" x14ac:dyDescent="0.25">
      <c r="A525" t="s">
        <v>415</v>
      </c>
      <c r="B525" t="s">
        <v>416</v>
      </c>
      <c r="C525" t="s">
        <v>20</v>
      </c>
      <c r="D525" t="s">
        <v>21</v>
      </c>
      <c r="E525">
        <v>98106</v>
      </c>
      <c r="F525" t="s">
        <v>22</v>
      </c>
      <c r="G525" t="s">
        <v>22</v>
      </c>
      <c r="H525" t="s">
        <v>104</v>
      </c>
      <c r="I525" t="s">
        <v>24</v>
      </c>
      <c r="J525" t="s">
        <v>59</v>
      </c>
      <c r="K525" s="1">
        <v>43482</v>
      </c>
      <c r="L525" t="s">
        <v>60</v>
      </c>
      <c r="M525" t="str">
        <f>HYPERLINK("https://www.regulations.gov/docket?D=FDA-2019-H-0263")</f>
        <v>https://www.regulations.gov/docket?D=FDA-2019-H-0263</v>
      </c>
      <c r="N525" t="s">
        <v>59</v>
      </c>
    </row>
    <row r="526" spans="1:14" x14ac:dyDescent="0.25">
      <c r="A526" t="s">
        <v>521</v>
      </c>
      <c r="B526" t="s">
        <v>4033</v>
      </c>
      <c r="C526" t="s">
        <v>454</v>
      </c>
      <c r="D526" t="s">
        <v>21</v>
      </c>
      <c r="E526">
        <v>98004</v>
      </c>
      <c r="F526" t="s">
        <v>22</v>
      </c>
      <c r="G526" t="s">
        <v>22</v>
      </c>
      <c r="H526" t="s">
        <v>104</v>
      </c>
      <c r="I526" t="s">
        <v>1720</v>
      </c>
      <c r="J526" t="s">
        <v>59</v>
      </c>
      <c r="K526" s="1">
        <v>43482</v>
      </c>
      <c r="L526" t="s">
        <v>60</v>
      </c>
      <c r="M526" t="str">
        <f>HYPERLINK("https://www.regulations.gov/docket?D=FDA-2019-H-0261")</f>
        <v>https://www.regulations.gov/docket?D=FDA-2019-H-0261</v>
      </c>
      <c r="N526" t="s">
        <v>59</v>
      </c>
    </row>
    <row r="527" spans="1:14" x14ac:dyDescent="0.25">
      <c r="A527" t="s">
        <v>3546</v>
      </c>
      <c r="B527" t="s">
        <v>3547</v>
      </c>
      <c r="C527" t="s">
        <v>236</v>
      </c>
      <c r="D527" t="s">
        <v>21</v>
      </c>
      <c r="E527">
        <v>98418</v>
      </c>
      <c r="F527" t="s">
        <v>22</v>
      </c>
      <c r="G527" t="s">
        <v>22</v>
      </c>
      <c r="H527" t="s">
        <v>104</v>
      </c>
      <c r="I527" t="s">
        <v>105</v>
      </c>
      <c r="J527" s="1">
        <v>43415</v>
      </c>
      <c r="K527" s="1">
        <v>43482</v>
      </c>
      <c r="L527" t="s">
        <v>118</v>
      </c>
      <c r="N527" t="s">
        <v>1854</v>
      </c>
    </row>
    <row r="528" spans="1:14" x14ac:dyDescent="0.25">
      <c r="A528" t="s">
        <v>3856</v>
      </c>
      <c r="B528" t="s">
        <v>3857</v>
      </c>
      <c r="C528" t="s">
        <v>1998</v>
      </c>
      <c r="D528" t="s">
        <v>21</v>
      </c>
      <c r="E528">
        <v>98813</v>
      </c>
      <c r="F528" t="s">
        <v>22</v>
      </c>
      <c r="G528" t="s">
        <v>22</v>
      </c>
      <c r="H528" t="s">
        <v>104</v>
      </c>
      <c r="I528" t="s">
        <v>105</v>
      </c>
      <c r="J528" t="s">
        <v>59</v>
      </c>
      <c r="K528" s="1">
        <v>43482</v>
      </c>
      <c r="L528" t="s">
        <v>60</v>
      </c>
      <c r="M528" t="str">
        <f>HYPERLINK("https://www.regulations.gov/docket?D=FDA-2019-H-0252")</f>
        <v>https://www.regulations.gov/docket?D=FDA-2019-H-0252</v>
      </c>
      <c r="N528" t="s">
        <v>59</v>
      </c>
    </row>
    <row r="529" spans="1:14" x14ac:dyDescent="0.25">
      <c r="A529" t="s">
        <v>1063</v>
      </c>
      <c r="B529" t="s">
        <v>1064</v>
      </c>
      <c r="C529" t="s">
        <v>470</v>
      </c>
      <c r="D529" t="s">
        <v>21</v>
      </c>
      <c r="E529">
        <v>98168</v>
      </c>
      <c r="F529" t="s">
        <v>22</v>
      </c>
      <c r="G529" t="s">
        <v>22</v>
      </c>
      <c r="H529" t="s">
        <v>104</v>
      </c>
      <c r="I529" t="s">
        <v>148</v>
      </c>
      <c r="J529" t="s">
        <v>59</v>
      </c>
      <c r="K529" s="1">
        <v>43479</v>
      </c>
      <c r="L529" t="s">
        <v>60</v>
      </c>
      <c r="M529" t="str">
        <f>HYPERLINK("https://www.regulations.gov/docket?D=FDA-2019-H-0182")</f>
        <v>https://www.regulations.gov/docket?D=FDA-2019-H-0182</v>
      </c>
      <c r="N529" t="s">
        <v>59</v>
      </c>
    </row>
    <row r="530" spans="1:14" x14ac:dyDescent="0.25">
      <c r="A530" t="s">
        <v>763</v>
      </c>
      <c r="B530" t="s">
        <v>764</v>
      </c>
      <c r="C530" t="s">
        <v>765</v>
      </c>
      <c r="D530" t="s">
        <v>21</v>
      </c>
      <c r="E530">
        <v>99163</v>
      </c>
      <c r="F530" t="s">
        <v>22</v>
      </c>
      <c r="G530" t="s">
        <v>22</v>
      </c>
      <c r="H530" t="s">
        <v>104</v>
      </c>
      <c r="I530" t="s">
        <v>105</v>
      </c>
      <c r="J530" t="s">
        <v>59</v>
      </c>
      <c r="K530" s="1">
        <v>43476</v>
      </c>
      <c r="L530" t="s">
        <v>60</v>
      </c>
      <c r="M530" t="str">
        <f>HYPERLINK("https://www.regulations.gov/docket?D=FDA-2019-H-0167")</f>
        <v>https://www.regulations.gov/docket?D=FDA-2019-H-0167</v>
      </c>
      <c r="N530" t="s">
        <v>59</v>
      </c>
    </row>
    <row r="531" spans="1:14" x14ac:dyDescent="0.25">
      <c r="A531" t="s">
        <v>768</v>
      </c>
      <c r="B531" t="s">
        <v>769</v>
      </c>
      <c r="C531" t="s">
        <v>770</v>
      </c>
      <c r="D531" t="s">
        <v>21</v>
      </c>
      <c r="E531">
        <v>99111</v>
      </c>
      <c r="F531" t="s">
        <v>22</v>
      </c>
      <c r="G531" t="s">
        <v>22</v>
      </c>
      <c r="H531" t="s">
        <v>104</v>
      </c>
      <c r="I531" t="s">
        <v>105</v>
      </c>
      <c r="J531" t="s">
        <v>59</v>
      </c>
      <c r="K531" s="1">
        <v>43476</v>
      </c>
      <c r="L531" t="s">
        <v>60</v>
      </c>
      <c r="M531" t="str">
        <f>HYPERLINK("https://www.regulations.gov/docket?D=FDA-2019-H-0151")</f>
        <v>https://www.regulations.gov/docket?D=FDA-2019-H-0151</v>
      </c>
      <c r="N531" t="s">
        <v>59</v>
      </c>
    </row>
    <row r="532" spans="1:14" x14ac:dyDescent="0.25">
      <c r="A532" t="s">
        <v>4008</v>
      </c>
      <c r="B532" t="s">
        <v>4009</v>
      </c>
      <c r="C532" t="s">
        <v>4010</v>
      </c>
      <c r="D532" t="s">
        <v>21</v>
      </c>
      <c r="E532">
        <v>98358</v>
      </c>
      <c r="F532" t="s">
        <v>22</v>
      </c>
      <c r="G532" t="s">
        <v>22</v>
      </c>
      <c r="H532" t="s">
        <v>104</v>
      </c>
      <c r="I532" t="s">
        <v>105</v>
      </c>
      <c r="J532" t="s">
        <v>59</v>
      </c>
      <c r="K532" s="1">
        <v>43476</v>
      </c>
      <c r="L532" t="s">
        <v>60</v>
      </c>
      <c r="M532" t="str">
        <f>HYPERLINK("https://www.regulations.gov/docket?D=FDA-2019-H-0156")</f>
        <v>https://www.regulations.gov/docket?D=FDA-2019-H-0156</v>
      </c>
      <c r="N532" t="s">
        <v>59</v>
      </c>
    </row>
    <row r="533" spans="1:14" x14ac:dyDescent="0.25">
      <c r="A533" t="s">
        <v>3570</v>
      </c>
      <c r="B533" t="s">
        <v>3571</v>
      </c>
      <c r="C533" t="s">
        <v>3572</v>
      </c>
      <c r="D533" t="s">
        <v>21</v>
      </c>
      <c r="E533">
        <v>98247</v>
      </c>
      <c r="F533" t="s">
        <v>22</v>
      </c>
      <c r="G533" t="s">
        <v>22</v>
      </c>
      <c r="H533" t="s">
        <v>104</v>
      </c>
      <c r="I533" t="s">
        <v>1720</v>
      </c>
      <c r="J533" t="s">
        <v>59</v>
      </c>
      <c r="K533" s="1">
        <v>43476</v>
      </c>
      <c r="L533" t="s">
        <v>60</v>
      </c>
      <c r="M533" t="str">
        <f>HYPERLINK("https://www.regulations.gov/docket?D=FDA-2019-H-0168")</f>
        <v>https://www.regulations.gov/docket?D=FDA-2019-H-0168</v>
      </c>
      <c r="N533" t="s">
        <v>59</v>
      </c>
    </row>
    <row r="534" spans="1:14" x14ac:dyDescent="0.25">
      <c r="A534" t="s">
        <v>785</v>
      </c>
      <c r="B534" t="s">
        <v>5980</v>
      </c>
      <c r="C534" t="s">
        <v>787</v>
      </c>
      <c r="D534" t="s">
        <v>21</v>
      </c>
      <c r="E534">
        <v>99158</v>
      </c>
      <c r="F534" t="s">
        <v>22</v>
      </c>
      <c r="G534" t="s">
        <v>22</v>
      </c>
      <c r="H534" t="s">
        <v>104</v>
      </c>
      <c r="I534" t="s">
        <v>105</v>
      </c>
      <c r="J534" s="1">
        <v>43409</v>
      </c>
      <c r="K534" s="1">
        <v>43475</v>
      </c>
      <c r="L534" t="s">
        <v>118</v>
      </c>
      <c r="N534" t="s">
        <v>1858</v>
      </c>
    </row>
    <row r="535" spans="1:14" x14ac:dyDescent="0.25">
      <c r="A535" t="s">
        <v>1689</v>
      </c>
      <c r="B535" t="s">
        <v>1690</v>
      </c>
      <c r="C535" t="s">
        <v>1691</v>
      </c>
      <c r="D535" t="s">
        <v>21</v>
      </c>
      <c r="E535">
        <v>98368</v>
      </c>
      <c r="F535" t="s">
        <v>22</v>
      </c>
      <c r="G535" t="s">
        <v>22</v>
      </c>
      <c r="H535" t="s">
        <v>104</v>
      </c>
      <c r="I535" t="s">
        <v>148</v>
      </c>
      <c r="J535" s="1">
        <v>43409</v>
      </c>
      <c r="K535" s="1">
        <v>43475</v>
      </c>
      <c r="L535" t="s">
        <v>118</v>
      </c>
      <c r="N535" t="s">
        <v>1858</v>
      </c>
    </row>
    <row r="536" spans="1:14" x14ac:dyDescent="0.25">
      <c r="A536" t="s">
        <v>788</v>
      </c>
      <c r="B536" t="s">
        <v>789</v>
      </c>
      <c r="C536" t="s">
        <v>790</v>
      </c>
      <c r="D536" t="s">
        <v>21</v>
      </c>
      <c r="E536">
        <v>99033</v>
      </c>
      <c r="F536" t="s">
        <v>22</v>
      </c>
      <c r="G536" t="s">
        <v>22</v>
      </c>
      <c r="H536" t="s">
        <v>104</v>
      </c>
      <c r="I536" t="s">
        <v>105</v>
      </c>
      <c r="J536" s="1">
        <v>43408</v>
      </c>
      <c r="K536" s="1">
        <v>43475</v>
      </c>
      <c r="L536" t="s">
        <v>118</v>
      </c>
      <c r="N536" t="s">
        <v>1858</v>
      </c>
    </row>
    <row r="537" spans="1:14" x14ac:dyDescent="0.25">
      <c r="A537" t="s">
        <v>3560</v>
      </c>
      <c r="B537" t="s">
        <v>3561</v>
      </c>
      <c r="C537" t="s">
        <v>227</v>
      </c>
      <c r="D537" t="s">
        <v>21</v>
      </c>
      <c r="E537">
        <v>98229</v>
      </c>
      <c r="F537" t="s">
        <v>22</v>
      </c>
      <c r="G537" t="s">
        <v>22</v>
      </c>
      <c r="H537" t="s">
        <v>104</v>
      </c>
      <c r="I537" t="s">
        <v>148</v>
      </c>
      <c r="J537" s="1">
        <v>43386</v>
      </c>
      <c r="K537" s="1">
        <v>43468</v>
      </c>
      <c r="L537" t="s">
        <v>118</v>
      </c>
      <c r="N537" t="s">
        <v>1858</v>
      </c>
    </row>
    <row r="538" spans="1:14" x14ac:dyDescent="0.25">
      <c r="A538" t="s">
        <v>571</v>
      </c>
      <c r="B538" t="s">
        <v>6156</v>
      </c>
      <c r="C538" t="s">
        <v>573</v>
      </c>
      <c r="D538" t="s">
        <v>21</v>
      </c>
      <c r="E538">
        <v>98579</v>
      </c>
      <c r="F538" t="s">
        <v>22</v>
      </c>
      <c r="G538" t="s">
        <v>22</v>
      </c>
      <c r="H538" t="s">
        <v>104</v>
      </c>
      <c r="I538" t="s">
        <v>105</v>
      </c>
      <c r="J538" s="1">
        <v>43403</v>
      </c>
      <c r="K538" s="1">
        <v>43468</v>
      </c>
      <c r="L538" t="s">
        <v>118</v>
      </c>
      <c r="N538" t="s">
        <v>1858</v>
      </c>
    </row>
    <row r="539" spans="1:14" x14ac:dyDescent="0.25">
      <c r="A539" t="s">
        <v>4646</v>
      </c>
      <c r="B539" t="s">
        <v>6157</v>
      </c>
      <c r="C539" t="s">
        <v>236</v>
      </c>
      <c r="D539" t="s">
        <v>21</v>
      </c>
      <c r="E539">
        <v>98418</v>
      </c>
      <c r="F539" t="s">
        <v>22</v>
      </c>
      <c r="G539" t="s">
        <v>22</v>
      </c>
      <c r="H539" t="s">
        <v>104</v>
      </c>
      <c r="I539" t="s">
        <v>148</v>
      </c>
      <c r="J539" s="1">
        <v>43395</v>
      </c>
      <c r="K539" s="1">
        <v>43468</v>
      </c>
      <c r="L539" t="s">
        <v>118</v>
      </c>
      <c r="N539" t="s">
        <v>1858</v>
      </c>
    </row>
    <row r="540" spans="1:14" x14ac:dyDescent="0.25">
      <c r="A540" t="s">
        <v>6164</v>
      </c>
      <c r="B540" t="s">
        <v>6165</v>
      </c>
      <c r="C540" t="s">
        <v>1498</v>
      </c>
      <c r="D540" t="s">
        <v>21</v>
      </c>
      <c r="E540">
        <v>98329</v>
      </c>
      <c r="F540" t="s">
        <v>22</v>
      </c>
      <c r="G540" t="s">
        <v>22</v>
      </c>
      <c r="H540" t="s">
        <v>104</v>
      </c>
      <c r="I540" t="s">
        <v>148</v>
      </c>
      <c r="J540" s="1">
        <v>43402</v>
      </c>
      <c r="K540" s="1">
        <v>43468</v>
      </c>
      <c r="L540" t="s">
        <v>118</v>
      </c>
      <c r="N540" t="s">
        <v>1858</v>
      </c>
    </row>
    <row r="541" spans="1:14" x14ac:dyDescent="0.25">
      <c r="A541" t="s">
        <v>2035</v>
      </c>
      <c r="B541" t="s">
        <v>2036</v>
      </c>
      <c r="C541" t="s">
        <v>142</v>
      </c>
      <c r="D541" t="s">
        <v>21</v>
      </c>
      <c r="E541">
        <v>98902</v>
      </c>
      <c r="F541" t="s">
        <v>22</v>
      </c>
      <c r="G541" t="s">
        <v>22</v>
      </c>
      <c r="H541" t="s">
        <v>104</v>
      </c>
      <c r="I541" t="s">
        <v>105</v>
      </c>
      <c r="J541" s="1">
        <v>43404</v>
      </c>
      <c r="K541" s="1">
        <v>43468</v>
      </c>
      <c r="L541" t="s">
        <v>118</v>
      </c>
      <c r="N541" t="s">
        <v>1858</v>
      </c>
    </row>
    <row r="542" spans="1:14" x14ac:dyDescent="0.25">
      <c r="A542" t="s">
        <v>3822</v>
      </c>
      <c r="B542" t="s">
        <v>3823</v>
      </c>
      <c r="C542" t="s">
        <v>1688</v>
      </c>
      <c r="D542" t="s">
        <v>21</v>
      </c>
      <c r="E542">
        <v>98198</v>
      </c>
      <c r="F542" t="s">
        <v>22</v>
      </c>
      <c r="G542" t="s">
        <v>22</v>
      </c>
      <c r="H542" t="s">
        <v>104</v>
      </c>
      <c r="I542" t="s">
        <v>105</v>
      </c>
      <c r="J542" t="s">
        <v>59</v>
      </c>
      <c r="K542" s="1">
        <v>43468</v>
      </c>
      <c r="L542" t="s">
        <v>60</v>
      </c>
      <c r="M542" t="str">
        <f>HYPERLINK("https://www.regulations.gov/docket?D=FDA-2019-H-0022")</f>
        <v>https://www.regulations.gov/docket?D=FDA-2019-H-0022</v>
      </c>
      <c r="N542" t="s">
        <v>59</v>
      </c>
    </row>
    <row r="543" spans="1:14" x14ac:dyDescent="0.25">
      <c r="A543" t="s">
        <v>662</v>
      </c>
      <c r="B543" t="s">
        <v>3564</v>
      </c>
      <c r="C543" t="s">
        <v>165</v>
      </c>
      <c r="D543" t="s">
        <v>21</v>
      </c>
      <c r="E543">
        <v>98373</v>
      </c>
      <c r="F543" t="s">
        <v>22</v>
      </c>
      <c r="G543" t="s">
        <v>22</v>
      </c>
      <c r="H543" t="s">
        <v>104</v>
      </c>
      <c r="I543" t="s">
        <v>105</v>
      </c>
      <c r="J543" t="s">
        <v>59</v>
      </c>
      <c r="K543" s="1">
        <v>43458</v>
      </c>
      <c r="L543" t="s">
        <v>60</v>
      </c>
      <c r="M543" t="str">
        <f>HYPERLINK("https://www.regulations.gov/docket?D=FDA-2018-H-4846")</f>
        <v>https://www.regulations.gov/docket?D=FDA-2018-H-4846</v>
      </c>
      <c r="N543" t="s">
        <v>59</v>
      </c>
    </row>
    <row r="544" spans="1:14" x14ac:dyDescent="0.25">
      <c r="A544" t="s">
        <v>3234</v>
      </c>
      <c r="B544" t="s">
        <v>3235</v>
      </c>
      <c r="C544" t="s">
        <v>2413</v>
      </c>
      <c r="D544" t="s">
        <v>21</v>
      </c>
      <c r="E544">
        <v>98239</v>
      </c>
      <c r="F544" t="s">
        <v>22</v>
      </c>
      <c r="G544" t="s">
        <v>22</v>
      </c>
      <c r="H544" t="s">
        <v>104</v>
      </c>
      <c r="I544" t="s">
        <v>148</v>
      </c>
      <c r="J544" s="1">
        <v>43361</v>
      </c>
      <c r="K544" s="1">
        <v>43454</v>
      </c>
      <c r="L544" t="s">
        <v>118</v>
      </c>
      <c r="N544" t="s">
        <v>1858</v>
      </c>
    </row>
    <row r="545" spans="1:14" x14ac:dyDescent="0.25">
      <c r="A545" t="s">
        <v>242</v>
      </c>
      <c r="B545" t="s">
        <v>3773</v>
      </c>
      <c r="C545" t="s">
        <v>454</v>
      </c>
      <c r="D545" t="s">
        <v>21</v>
      </c>
      <c r="E545">
        <v>98007</v>
      </c>
      <c r="F545" t="s">
        <v>22</v>
      </c>
      <c r="G545" t="s">
        <v>22</v>
      </c>
      <c r="H545" t="s">
        <v>104</v>
      </c>
      <c r="I545" t="s">
        <v>148</v>
      </c>
      <c r="J545" s="1">
        <v>43397</v>
      </c>
      <c r="K545" s="1">
        <v>43454</v>
      </c>
      <c r="L545" t="s">
        <v>118</v>
      </c>
      <c r="N545" t="s">
        <v>1858</v>
      </c>
    </row>
    <row r="546" spans="1:14" x14ac:dyDescent="0.25">
      <c r="A546" t="s">
        <v>741</v>
      </c>
      <c r="B546" t="s">
        <v>742</v>
      </c>
      <c r="C546" t="s">
        <v>743</v>
      </c>
      <c r="D546" t="s">
        <v>21</v>
      </c>
      <c r="E546">
        <v>98597</v>
      </c>
      <c r="F546" t="s">
        <v>22</v>
      </c>
      <c r="G546" t="s">
        <v>22</v>
      </c>
      <c r="H546" t="s">
        <v>104</v>
      </c>
      <c r="I546" t="s">
        <v>148</v>
      </c>
      <c r="J546" s="1">
        <v>43395</v>
      </c>
      <c r="K546" s="1">
        <v>43447</v>
      </c>
      <c r="L546" t="s">
        <v>118</v>
      </c>
      <c r="N546" t="s">
        <v>1858</v>
      </c>
    </row>
    <row r="547" spans="1:14" x14ac:dyDescent="0.25">
      <c r="A547" t="s">
        <v>683</v>
      </c>
      <c r="B547" t="s">
        <v>6847</v>
      </c>
      <c r="C547" t="s">
        <v>165</v>
      </c>
      <c r="D547" t="s">
        <v>21</v>
      </c>
      <c r="E547">
        <v>98372</v>
      </c>
      <c r="F547" t="s">
        <v>22</v>
      </c>
      <c r="G547" t="s">
        <v>22</v>
      </c>
      <c r="H547" t="s">
        <v>104</v>
      </c>
      <c r="I547" t="s">
        <v>148</v>
      </c>
      <c r="J547" t="s">
        <v>59</v>
      </c>
      <c r="K547" s="1">
        <v>43441</v>
      </c>
      <c r="L547" t="s">
        <v>60</v>
      </c>
      <c r="M547" t="str">
        <f>HYPERLINK("https://www.regulations.gov/docket?D=FDA-2018-H-4630")</f>
        <v>https://www.regulations.gov/docket?D=FDA-2018-H-4630</v>
      </c>
      <c r="N547" t="s">
        <v>59</v>
      </c>
    </row>
    <row r="548" spans="1:14" x14ac:dyDescent="0.25">
      <c r="A548" t="s">
        <v>111</v>
      </c>
      <c r="B548" t="s">
        <v>4096</v>
      </c>
      <c r="C548" t="s">
        <v>296</v>
      </c>
      <c r="D548" t="s">
        <v>21</v>
      </c>
      <c r="E548">
        <v>98366</v>
      </c>
      <c r="F548" t="s">
        <v>22</v>
      </c>
      <c r="G548" t="s">
        <v>22</v>
      </c>
      <c r="H548" t="s">
        <v>104</v>
      </c>
      <c r="I548" t="s">
        <v>148</v>
      </c>
      <c r="J548" s="1">
        <v>43388</v>
      </c>
      <c r="K548" s="1">
        <v>43440</v>
      </c>
      <c r="L548" t="s">
        <v>118</v>
      </c>
      <c r="N548" t="s">
        <v>1858</v>
      </c>
    </row>
    <row r="549" spans="1:14" x14ac:dyDescent="0.25">
      <c r="A549" t="s">
        <v>3263</v>
      </c>
      <c r="B549" t="s">
        <v>3264</v>
      </c>
      <c r="C549" t="s">
        <v>108</v>
      </c>
      <c r="D549" t="s">
        <v>21</v>
      </c>
      <c r="E549">
        <v>98203</v>
      </c>
      <c r="F549" t="s">
        <v>22</v>
      </c>
      <c r="G549" t="s">
        <v>22</v>
      </c>
      <c r="H549" t="s">
        <v>104</v>
      </c>
      <c r="I549" t="s">
        <v>1720</v>
      </c>
      <c r="J549" s="1">
        <v>43374</v>
      </c>
      <c r="K549" s="1">
        <v>43440</v>
      </c>
      <c r="L549" t="s">
        <v>118</v>
      </c>
      <c r="N549" t="s">
        <v>1858</v>
      </c>
    </row>
    <row r="550" spans="1:14" x14ac:dyDescent="0.25">
      <c r="A550" t="s">
        <v>6868</v>
      </c>
      <c r="B550" t="s">
        <v>6869</v>
      </c>
      <c r="C550" t="s">
        <v>454</v>
      </c>
      <c r="D550" t="s">
        <v>21</v>
      </c>
      <c r="E550">
        <v>98004</v>
      </c>
      <c r="F550" t="s">
        <v>22</v>
      </c>
      <c r="G550" t="s">
        <v>22</v>
      </c>
      <c r="H550" t="s">
        <v>104</v>
      </c>
      <c r="I550" t="s">
        <v>105</v>
      </c>
      <c r="J550" s="1">
        <v>43376</v>
      </c>
      <c r="K550" s="1">
        <v>43440</v>
      </c>
      <c r="L550" t="s">
        <v>118</v>
      </c>
      <c r="N550" t="s">
        <v>1858</v>
      </c>
    </row>
    <row r="551" spans="1:14" x14ac:dyDescent="0.25">
      <c r="A551" t="s">
        <v>1069</v>
      </c>
      <c r="B551" t="s">
        <v>1070</v>
      </c>
      <c r="C551" t="s">
        <v>268</v>
      </c>
      <c r="D551" t="s">
        <v>21</v>
      </c>
      <c r="E551">
        <v>98168</v>
      </c>
      <c r="F551" t="s">
        <v>22</v>
      </c>
      <c r="G551" t="s">
        <v>22</v>
      </c>
      <c r="H551" t="s">
        <v>104</v>
      </c>
      <c r="I551" t="s">
        <v>148</v>
      </c>
      <c r="J551" t="s">
        <v>59</v>
      </c>
      <c r="K551" s="1">
        <v>43440</v>
      </c>
      <c r="L551" t="s">
        <v>60</v>
      </c>
      <c r="M551" t="str">
        <f>HYPERLINK("https://www.regulations.gov/docket?D=FDA-2018-H-4624")</f>
        <v>https://www.regulations.gov/docket?D=FDA-2018-H-4624</v>
      </c>
      <c r="N551" t="s">
        <v>59</v>
      </c>
    </row>
    <row r="552" spans="1:14" x14ac:dyDescent="0.25">
      <c r="A552" t="s">
        <v>244</v>
      </c>
      <c r="B552" t="s">
        <v>4711</v>
      </c>
      <c r="C552" t="s">
        <v>443</v>
      </c>
      <c r="D552" t="s">
        <v>21</v>
      </c>
      <c r="E552">
        <v>98057</v>
      </c>
      <c r="F552" t="s">
        <v>22</v>
      </c>
      <c r="G552" t="s">
        <v>22</v>
      </c>
      <c r="H552" t="s">
        <v>104</v>
      </c>
      <c r="I552" t="s">
        <v>105</v>
      </c>
      <c r="J552" t="s">
        <v>59</v>
      </c>
      <c r="K552" s="1">
        <v>43438</v>
      </c>
      <c r="L552" t="s">
        <v>60</v>
      </c>
      <c r="M552" t="str">
        <f>HYPERLINK("https://www.regulations.gov/docket?D=FDA-2018-H-4593")</f>
        <v>https://www.regulations.gov/docket?D=FDA-2018-H-4593</v>
      </c>
      <c r="N552" t="s">
        <v>59</v>
      </c>
    </row>
    <row r="553" spans="1:14" x14ac:dyDescent="0.25">
      <c r="A553" t="s">
        <v>698</v>
      </c>
      <c r="B553" t="s">
        <v>699</v>
      </c>
      <c r="C553" t="s">
        <v>236</v>
      </c>
      <c r="D553" t="s">
        <v>21</v>
      </c>
      <c r="E553">
        <v>98405</v>
      </c>
      <c r="F553" t="s">
        <v>22</v>
      </c>
      <c r="G553" t="s">
        <v>22</v>
      </c>
      <c r="H553" t="s">
        <v>104</v>
      </c>
      <c r="I553" t="s">
        <v>105</v>
      </c>
      <c r="J553" s="1">
        <v>43381</v>
      </c>
      <c r="K553" s="1">
        <v>43433</v>
      </c>
      <c r="L553" t="s">
        <v>118</v>
      </c>
      <c r="N553" t="s">
        <v>1858</v>
      </c>
    </row>
    <row r="554" spans="1:14" x14ac:dyDescent="0.25">
      <c r="A554" t="s">
        <v>7015</v>
      </c>
      <c r="B554" t="s">
        <v>7016</v>
      </c>
      <c r="C554" t="s">
        <v>2899</v>
      </c>
      <c r="D554" t="s">
        <v>21</v>
      </c>
      <c r="E554">
        <v>98028</v>
      </c>
      <c r="F554" t="s">
        <v>22</v>
      </c>
      <c r="G554" t="s">
        <v>22</v>
      </c>
      <c r="H554" t="s">
        <v>104</v>
      </c>
      <c r="I554" t="s">
        <v>105</v>
      </c>
      <c r="J554" s="1">
        <v>43383</v>
      </c>
      <c r="K554" s="1">
        <v>43433</v>
      </c>
      <c r="L554" t="s">
        <v>118</v>
      </c>
      <c r="N554" t="s">
        <v>1858</v>
      </c>
    </row>
    <row r="555" spans="1:14" x14ac:dyDescent="0.25">
      <c r="A555" t="s">
        <v>2028</v>
      </c>
      <c r="B555" t="s">
        <v>2029</v>
      </c>
      <c r="C555" t="s">
        <v>142</v>
      </c>
      <c r="D555" t="s">
        <v>21</v>
      </c>
      <c r="E555">
        <v>98901</v>
      </c>
      <c r="F555" t="s">
        <v>22</v>
      </c>
      <c r="G555" t="s">
        <v>22</v>
      </c>
      <c r="H555" t="s">
        <v>104</v>
      </c>
      <c r="I555" t="s">
        <v>105</v>
      </c>
      <c r="J555" s="1">
        <v>43380</v>
      </c>
      <c r="K555" s="1">
        <v>43433</v>
      </c>
      <c r="L555" t="s">
        <v>118</v>
      </c>
      <c r="N555" t="s">
        <v>1858</v>
      </c>
    </row>
    <row r="556" spans="1:14" x14ac:dyDescent="0.25">
      <c r="A556" t="s">
        <v>242</v>
      </c>
      <c r="B556" t="s">
        <v>3567</v>
      </c>
      <c r="C556" t="s">
        <v>227</v>
      </c>
      <c r="D556" t="s">
        <v>21</v>
      </c>
      <c r="E556">
        <v>98225</v>
      </c>
      <c r="F556" t="s">
        <v>22</v>
      </c>
      <c r="G556" t="s">
        <v>22</v>
      </c>
      <c r="H556" t="s">
        <v>104</v>
      </c>
      <c r="I556" t="s">
        <v>148</v>
      </c>
      <c r="J556" s="1">
        <v>43362</v>
      </c>
      <c r="K556" s="1">
        <v>43433</v>
      </c>
      <c r="L556" t="s">
        <v>118</v>
      </c>
      <c r="N556" t="s">
        <v>1854</v>
      </c>
    </row>
    <row r="557" spans="1:14" x14ac:dyDescent="0.25">
      <c r="A557" t="s">
        <v>356</v>
      </c>
      <c r="B557" t="s">
        <v>2030</v>
      </c>
      <c r="C557" t="s">
        <v>142</v>
      </c>
      <c r="D557" t="s">
        <v>21</v>
      </c>
      <c r="E557">
        <v>98901</v>
      </c>
      <c r="F557" t="s">
        <v>22</v>
      </c>
      <c r="G557" t="s">
        <v>22</v>
      </c>
      <c r="H557" t="s">
        <v>104</v>
      </c>
      <c r="I557" t="s">
        <v>105</v>
      </c>
      <c r="J557" s="1">
        <v>43380</v>
      </c>
      <c r="K557" s="1">
        <v>43433</v>
      </c>
      <c r="L557" t="s">
        <v>118</v>
      </c>
      <c r="N557" t="s">
        <v>1858</v>
      </c>
    </row>
    <row r="558" spans="1:14" x14ac:dyDescent="0.25">
      <c r="A558" t="s">
        <v>3136</v>
      </c>
      <c r="B558" t="s">
        <v>3137</v>
      </c>
      <c r="C558" t="s">
        <v>142</v>
      </c>
      <c r="D558" t="s">
        <v>21</v>
      </c>
      <c r="E558">
        <v>98901</v>
      </c>
      <c r="F558" t="s">
        <v>22</v>
      </c>
      <c r="G558" t="s">
        <v>22</v>
      </c>
      <c r="H558" t="s">
        <v>104</v>
      </c>
      <c r="I558" t="s">
        <v>105</v>
      </c>
      <c r="J558" s="1">
        <v>43380</v>
      </c>
      <c r="K558" s="1">
        <v>43433</v>
      </c>
      <c r="L558" t="s">
        <v>118</v>
      </c>
      <c r="N558" t="s">
        <v>1854</v>
      </c>
    </row>
    <row r="559" spans="1:14" x14ac:dyDescent="0.25">
      <c r="A559" t="s">
        <v>2515</v>
      </c>
      <c r="B559" t="s">
        <v>2516</v>
      </c>
      <c r="C559" t="s">
        <v>255</v>
      </c>
      <c r="D559" t="s">
        <v>21</v>
      </c>
      <c r="E559">
        <v>98626</v>
      </c>
      <c r="F559" t="s">
        <v>22</v>
      </c>
      <c r="G559" t="s">
        <v>22</v>
      </c>
      <c r="H559" t="s">
        <v>104</v>
      </c>
      <c r="I559" t="s">
        <v>105</v>
      </c>
      <c r="J559" s="1">
        <v>43376</v>
      </c>
      <c r="K559" s="1">
        <v>43433</v>
      </c>
      <c r="L559" t="s">
        <v>118</v>
      </c>
      <c r="N559" t="s">
        <v>1858</v>
      </c>
    </row>
    <row r="560" spans="1:14" x14ac:dyDescent="0.25">
      <c r="A560" t="s">
        <v>556</v>
      </c>
      <c r="B560" t="s">
        <v>557</v>
      </c>
      <c r="C560" t="s">
        <v>529</v>
      </c>
      <c r="D560" t="s">
        <v>21</v>
      </c>
      <c r="E560">
        <v>98034</v>
      </c>
      <c r="F560" t="s">
        <v>22</v>
      </c>
      <c r="G560" t="s">
        <v>22</v>
      </c>
      <c r="H560" t="s">
        <v>104</v>
      </c>
      <c r="I560" t="s">
        <v>105</v>
      </c>
      <c r="J560" s="1">
        <v>43383</v>
      </c>
      <c r="K560" s="1">
        <v>43433</v>
      </c>
      <c r="L560" t="s">
        <v>118</v>
      </c>
      <c r="N560" t="s">
        <v>1858</v>
      </c>
    </row>
    <row r="561" spans="1:14" x14ac:dyDescent="0.25">
      <c r="A561" t="s">
        <v>1310</v>
      </c>
      <c r="B561" t="s">
        <v>7170</v>
      </c>
      <c r="C561" t="s">
        <v>227</v>
      </c>
      <c r="D561" t="s">
        <v>21</v>
      </c>
      <c r="E561">
        <v>98226</v>
      </c>
      <c r="F561" t="s">
        <v>22</v>
      </c>
      <c r="G561" t="s">
        <v>22</v>
      </c>
      <c r="H561" t="s">
        <v>104</v>
      </c>
      <c r="I561" t="s">
        <v>148</v>
      </c>
      <c r="J561" s="1">
        <v>43362</v>
      </c>
      <c r="K561" s="1">
        <v>43425</v>
      </c>
      <c r="L561" t="s">
        <v>118</v>
      </c>
      <c r="N561" t="s">
        <v>1858</v>
      </c>
    </row>
    <row r="562" spans="1:14" x14ac:dyDescent="0.25">
      <c r="A562" t="s">
        <v>537</v>
      </c>
      <c r="B562" t="s">
        <v>7178</v>
      </c>
      <c r="C562" t="s">
        <v>539</v>
      </c>
      <c r="D562" t="s">
        <v>21</v>
      </c>
      <c r="E562">
        <v>98592</v>
      </c>
      <c r="F562" t="s">
        <v>22</v>
      </c>
      <c r="G562" t="s">
        <v>22</v>
      </c>
      <c r="H562" t="s">
        <v>104</v>
      </c>
      <c r="I562" t="s">
        <v>105</v>
      </c>
      <c r="J562" s="1">
        <v>43375</v>
      </c>
      <c r="K562" s="1">
        <v>43425</v>
      </c>
      <c r="L562" t="s">
        <v>118</v>
      </c>
      <c r="N562" t="s">
        <v>1858</v>
      </c>
    </row>
    <row r="563" spans="1:14" x14ac:dyDescent="0.25">
      <c r="A563" t="s">
        <v>7181</v>
      </c>
      <c r="B563" t="s">
        <v>7182</v>
      </c>
      <c r="C563" t="s">
        <v>20</v>
      </c>
      <c r="D563" t="s">
        <v>21</v>
      </c>
      <c r="E563">
        <v>98101</v>
      </c>
      <c r="F563" t="s">
        <v>22</v>
      </c>
      <c r="G563" t="s">
        <v>22</v>
      </c>
      <c r="H563" t="s">
        <v>104</v>
      </c>
      <c r="I563" t="s">
        <v>148</v>
      </c>
      <c r="J563" s="1">
        <v>43375</v>
      </c>
      <c r="K563" s="1">
        <v>43425</v>
      </c>
      <c r="L563" t="s">
        <v>118</v>
      </c>
      <c r="N563" t="s">
        <v>1858</v>
      </c>
    </row>
    <row r="564" spans="1:14" x14ac:dyDescent="0.25">
      <c r="A564" t="s">
        <v>106</v>
      </c>
      <c r="B564" t="s">
        <v>107</v>
      </c>
      <c r="C564" t="s">
        <v>108</v>
      </c>
      <c r="D564" t="s">
        <v>21</v>
      </c>
      <c r="E564">
        <v>98208</v>
      </c>
      <c r="F564" t="s">
        <v>22</v>
      </c>
      <c r="G564" t="s">
        <v>22</v>
      </c>
      <c r="H564" t="s">
        <v>104</v>
      </c>
      <c r="I564" t="s">
        <v>1720</v>
      </c>
      <c r="J564" s="1">
        <v>43354</v>
      </c>
      <c r="K564" s="1">
        <v>43425</v>
      </c>
      <c r="L564" t="s">
        <v>118</v>
      </c>
      <c r="N564" t="s">
        <v>1858</v>
      </c>
    </row>
    <row r="565" spans="1:14" x14ac:dyDescent="0.25">
      <c r="A565" t="s">
        <v>7288</v>
      </c>
      <c r="B565" t="s">
        <v>7289</v>
      </c>
      <c r="C565" t="s">
        <v>20</v>
      </c>
      <c r="D565" t="s">
        <v>21</v>
      </c>
      <c r="E565">
        <v>98144</v>
      </c>
      <c r="F565" t="s">
        <v>22</v>
      </c>
      <c r="G565" t="s">
        <v>22</v>
      </c>
      <c r="H565" t="s">
        <v>104</v>
      </c>
      <c r="I565" t="s">
        <v>105</v>
      </c>
      <c r="J565" s="1">
        <v>43362</v>
      </c>
      <c r="K565" s="1">
        <v>43419</v>
      </c>
      <c r="L565" t="s">
        <v>118</v>
      </c>
      <c r="N565" t="s">
        <v>1858</v>
      </c>
    </row>
    <row r="566" spans="1:14" x14ac:dyDescent="0.25">
      <c r="A566" t="s">
        <v>2380</v>
      </c>
      <c r="B566" t="s">
        <v>2381</v>
      </c>
      <c r="C566" t="s">
        <v>261</v>
      </c>
      <c r="D566" t="s">
        <v>21</v>
      </c>
      <c r="E566">
        <v>99208</v>
      </c>
      <c r="F566" t="s">
        <v>22</v>
      </c>
      <c r="G566" t="s">
        <v>22</v>
      </c>
      <c r="H566" t="s">
        <v>104</v>
      </c>
      <c r="I566" t="s">
        <v>105</v>
      </c>
      <c r="J566" s="1">
        <v>43364</v>
      </c>
      <c r="K566" s="1">
        <v>43419</v>
      </c>
      <c r="L566" t="s">
        <v>118</v>
      </c>
      <c r="N566" t="s">
        <v>1858</v>
      </c>
    </row>
    <row r="567" spans="1:14" x14ac:dyDescent="0.25">
      <c r="A567" t="s">
        <v>1381</v>
      </c>
      <c r="B567" t="s">
        <v>1382</v>
      </c>
      <c r="C567" t="s">
        <v>20</v>
      </c>
      <c r="D567" t="s">
        <v>21</v>
      </c>
      <c r="E567">
        <v>98122</v>
      </c>
      <c r="F567" t="s">
        <v>22</v>
      </c>
      <c r="G567" t="s">
        <v>22</v>
      </c>
      <c r="H567" t="s">
        <v>104</v>
      </c>
      <c r="I567" t="s">
        <v>148</v>
      </c>
      <c r="J567" s="1">
        <v>43363</v>
      </c>
      <c r="K567" s="1">
        <v>43419</v>
      </c>
      <c r="L567" t="s">
        <v>118</v>
      </c>
      <c r="N567" t="s">
        <v>1854</v>
      </c>
    </row>
    <row r="568" spans="1:14" x14ac:dyDescent="0.25">
      <c r="A568" t="s">
        <v>413</v>
      </c>
      <c r="B568" t="s">
        <v>7416</v>
      </c>
      <c r="C568" t="s">
        <v>632</v>
      </c>
      <c r="D568" t="s">
        <v>21</v>
      </c>
      <c r="E568">
        <v>98036</v>
      </c>
      <c r="F568" t="s">
        <v>22</v>
      </c>
      <c r="G568" t="s">
        <v>22</v>
      </c>
      <c r="H568" t="s">
        <v>104</v>
      </c>
      <c r="I568" t="s">
        <v>105</v>
      </c>
      <c r="J568" s="1">
        <v>43360</v>
      </c>
      <c r="K568" s="1">
        <v>43412</v>
      </c>
      <c r="L568" t="s">
        <v>118</v>
      </c>
      <c r="N568" t="s">
        <v>1858</v>
      </c>
    </row>
    <row r="569" spans="1:14" x14ac:dyDescent="0.25">
      <c r="A569" t="s">
        <v>1171</v>
      </c>
      <c r="B569" t="s">
        <v>7425</v>
      </c>
      <c r="C569" t="s">
        <v>632</v>
      </c>
      <c r="D569" t="s">
        <v>21</v>
      </c>
      <c r="E569">
        <v>98036</v>
      </c>
      <c r="F569" t="s">
        <v>22</v>
      </c>
      <c r="G569" t="s">
        <v>22</v>
      </c>
      <c r="H569" t="s">
        <v>104</v>
      </c>
      <c r="I569" t="s">
        <v>1720</v>
      </c>
      <c r="J569" s="1">
        <v>43360</v>
      </c>
      <c r="K569" s="1">
        <v>43412</v>
      </c>
      <c r="L569" t="s">
        <v>118</v>
      </c>
      <c r="N569" t="s">
        <v>1854</v>
      </c>
    </row>
    <row r="570" spans="1:14" x14ac:dyDescent="0.25">
      <c r="A570" t="s">
        <v>102</v>
      </c>
      <c r="B570" t="s">
        <v>103</v>
      </c>
      <c r="C570" t="s">
        <v>37</v>
      </c>
      <c r="D570" t="s">
        <v>21</v>
      </c>
      <c r="E570">
        <v>99337</v>
      </c>
      <c r="F570" t="s">
        <v>22</v>
      </c>
      <c r="G570" t="s">
        <v>22</v>
      </c>
      <c r="H570" t="s">
        <v>104</v>
      </c>
      <c r="I570" t="s">
        <v>105</v>
      </c>
      <c r="J570" s="1">
        <v>43356</v>
      </c>
      <c r="K570" s="1">
        <v>43412</v>
      </c>
      <c r="L570" t="s">
        <v>118</v>
      </c>
      <c r="N570" t="s">
        <v>1858</v>
      </c>
    </row>
    <row r="571" spans="1:14" x14ac:dyDescent="0.25">
      <c r="A571" t="s">
        <v>194</v>
      </c>
      <c r="B571" t="s">
        <v>7433</v>
      </c>
      <c r="C571" t="s">
        <v>227</v>
      </c>
      <c r="D571" t="s">
        <v>21</v>
      </c>
      <c r="E571">
        <v>98225</v>
      </c>
      <c r="F571" t="s">
        <v>22</v>
      </c>
      <c r="G571" t="s">
        <v>22</v>
      </c>
      <c r="H571" t="s">
        <v>104</v>
      </c>
      <c r="I571" t="s">
        <v>148</v>
      </c>
      <c r="J571" s="1">
        <v>43361</v>
      </c>
      <c r="K571" s="1">
        <v>43412</v>
      </c>
      <c r="L571" t="s">
        <v>118</v>
      </c>
      <c r="N571" t="s">
        <v>1854</v>
      </c>
    </row>
    <row r="572" spans="1:14" x14ac:dyDescent="0.25">
      <c r="A572" t="s">
        <v>1329</v>
      </c>
      <c r="B572" t="s">
        <v>1330</v>
      </c>
      <c r="C572" t="s">
        <v>1331</v>
      </c>
      <c r="D572" t="s">
        <v>21</v>
      </c>
      <c r="E572">
        <v>98244</v>
      </c>
      <c r="F572" t="s">
        <v>22</v>
      </c>
      <c r="G572" t="s">
        <v>22</v>
      </c>
      <c r="H572" t="s">
        <v>104</v>
      </c>
      <c r="I572" t="s">
        <v>148</v>
      </c>
      <c r="J572" s="1">
        <v>43355</v>
      </c>
      <c r="K572" s="1">
        <v>43412</v>
      </c>
      <c r="L572" t="s">
        <v>118</v>
      </c>
      <c r="N572" t="s">
        <v>1858</v>
      </c>
    </row>
    <row r="573" spans="1:14" x14ac:dyDescent="0.25">
      <c r="A573" t="s">
        <v>4736</v>
      </c>
      <c r="B573" t="s">
        <v>7436</v>
      </c>
      <c r="C573" t="s">
        <v>443</v>
      </c>
      <c r="D573" t="s">
        <v>21</v>
      </c>
      <c r="E573">
        <v>98056</v>
      </c>
      <c r="F573" t="s">
        <v>22</v>
      </c>
      <c r="G573" t="s">
        <v>22</v>
      </c>
      <c r="H573" t="s">
        <v>104</v>
      </c>
      <c r="I573" t="s">
        <v>105</v>
      </c>
      <c r="J573" s="1">
        <v>43360</v>
      </c>
      <c r="K573" s="1">
        <v>43412</v>
      </c>
      <c r="L573" t="s">
        <v>118</v>
      </c>
      <c r="N573" t="s">
        <v>1854</v>
      </c>
    </row>
    <row r="574" spans="1:14" x14ac:dyDescent="0.25">
      <c r="A574" t="s">
        <v>5002</v>
      </c>
      <c r="B574" t="s">
        <v>5003</v>
      </c>
      <c r="C574" t="s">
        <v>20</v>
      </c>
      <c r="D574" t="s">
        <v>21</v>
      </c>
      <c r="E574">
        <v>98144</v>
      </c>
      <c r="F574" t="s">
        <v>22</v>
      </c>
      <c r="G574" t="s">
        <v>22</v>
      </c>
      <c r="H574" t="s">
        <v>104</v>
      </c>
      <c r="I574" t="s">
        <v>148</v>
      </c>
      <c r="J574" s="1">
        <v>43360</v>
      </c>
      <c r="K574" s="1">
        <v>43412</v>
      </c>
      <c r="L574" t="s">
        <v>118</v>
      </c>
      <c r="N574" t="s">
        <v>1858</v>
      </c>
    </row>
    <row r="575" spans="1:14" x14ac:dyDescent="0.25">
      <c r="A575" t="s">
        <v>2912</v>
      </c>
      <c r="B575" t="s">
        <v>2913</v>
      </c>
      <c r="C575" t="s">
        <v>142</v>
      </c>
      <c r="D575" t="s">
        <v>21</v>
      </c>
      <c r="E575">
        <v>98901</v>
      </c>
      <c r="F575" t="s">
        <v>22</v>
      </c>
      <c r="G575" t="s">
        <v>22</v>
      </c>
      <c r="H575" t="s">
        <v>104</v>
      </c>
      <c r="I575" t="s">
        <v>105</v>
      </c>
      <c r="J575" t="s">
        <v>59</v>
      </c>
      <c r="K575" s="1">
        <v>43411</v>
      </c>
      <c r="L575" t="s">
        <v>60</v>
      </c>
      <c r="M575" t="str">
        <f>HYPERLINK("https://www.regulations.gov/docket?D=FDA-2018-H-4239")</f>
        <v>https://www.regulations.gov/docket?D=FDA-2018-H-4239</v>
      </c>
      <c r="N575" t="s">
        <v>59</v>
      </c>
    </row>
    <row r="576" spans="1:14" x14ac:dyDescent="0.25">
      <c r="A576" t="s">
        <v>1319</v>
      </c>
      <c r="B576" t="s">
        <v>7546</v>
      </c>
      <c r="C576" t="s">
        <v>1321</v>
      </c>
      <c r="D576" t="s">
        <v>21</v>
      </c>
      <c r="E576">
        <v>98255</v>
      </c>
      <c r="F576" t="s">
        <v>22</v>
      </c>
      <c r="G576" t="s">
        <v>22</v>
      </c>
      <c r="H576" t="s">
        <v>104</v>
      </c>
      <c r="I576" t="s">
        <v>148</v>
      </c>
      <c r="J576" s="1">
        <v>43348</v>
      </c>
      <c r="K576" s="1">
        <v>43405</v>
      </c>
      <c r="L576" t="s">
        <v>118</v>
      </c>
      <c r="N576" t="s">
        <v>1858</v>
      </c>
    </row>
    <row r="577" spans="1:14" x14ac:dyDescent="0.25">
      <c r="A577" t="s">
        <v>4997</v>
      </c>
      <c r="B577" t="s">
        <v>4998</v>
      </c>
      <c r="C577" t="s">
        <v>20</v>
      </c>
      <c r="D577" t="s">
        <v>21</v>
      </c>
      <c r="E577">
        <v>98125</v>
      </c>
      <c r="F577" t="s">
        <v>22</v>
      </c>
      <c r="G577" t="s">
        <v>22</v>
      </c>
      <c r="H577" t="s">
        <v>104</v>
      </c>
      <c r="I577" t="s">
        <v>148</v>
      </c>
      <c r="J577" s="1">
        <v>43348</v>
      </c>
      <c r="K577" s="1">
        <v>43405</v>
      </c>
      <c r="L577" t="s">
        <v>118</v>
      </c>
      <c r="N577" t="s">
        <v>1858</v>
      </c>
    </row>
    <row r="578" spans="1:14" x14ac:dyDescent="0.25">
      <c r="A578" t="s">
        <v>1186</v>
      </c>
      <c r="B578" t="s">
        <v>1187</v>
      </c>
      <c r="C578" t="s">
        <v>358</v>
      </c>
      <c r="D578" t="s">
        <v>21</v>
      </c>
      <c r="E578">
        <v>99350</v>
      </c>
      <c r="F578" t="s">
        <v>22</v>
      </c>
      <c r="G578" t="s">
        <v>22</v>
      </c>
      <c r="H578" t="s">
        <v>104</v>
      </c>
      <c r="I578" t="s">
        <v>105</v>
      </c>
      <c r="J578" s="1">
        <v>43352</v>
      </c>
      <c r="K578" s="1">
        <v>43405</v>
      </c>
      <c r="L578" t="s">
        <v>118</v>
      </c>
      <c r="N578" t="s">
        <v>1854</v>
      </c>
    </row>
    <row r="579" spans="1:14" x14ac:dyDescent="0.25">
      <c r="A579" t="s">
        <v>4164</v>
      </c>
      <c r="B579" t="s">
        <v>4165</v>
      </c>
      <c r="C579" t="s">
        <v>4166</v>
      </c>
      <c r="D579" t="s">
        <v>21</v>
      </c>
      <c r="E579">
        <v>98610</v>
      </c>
      <c r="F579" t="s">
        <v>22</v>
      </c>
      <c r="G579" t="s">
        <v>22</v>
      </c>
      <c r="H579" t="s">
        <v>104</v>
      </c>
      <c r="I579" t="s">
        <v>105</v>
      </c>
      <c r="J579" t="s">
        <v>59</v>
      </c>
      <c r="K579" s="1">
        <v>43402</v>
      </c>
      <c r="L579" t="s">
        <v>60</v>
      </c>
      <c r="M579" t="str">
        <f>HYPERLINK("https://www.regulations.gov/docket?D=FDA-2018-H-4076")</f>
        <v>https://www.regulations.gov/docket?D=FDA-2018-H-4076</v>
      </c>
      <c r="N579" t="s">
        <v>59</v>
      </c>
    </row>
    <row r="580" spans="1:14" x14ac:dyDescent="0.25">
      <c r="A580" t="s">
        <v>1002</v>
      </c>
      <c r="B580" t="s">
        <v>1285</v>
      </c>
      <c r="C580" t="s">
        <v>632</v>
      </c>
      <c r="D580" t="s">
        <v>21</v>
      </c>
      <c r="E580">
        <v>98087</v>
      </c>
      <c r="F580" t="s">
        <v>22</v>
      </c>
      <c r="G580" t="s">
        <v>22</v>
      </c>
      <c r="H580" t="s">
        <v>104</v>
      </c>
      <c r="I580" t="s">
        <v>1720</v>
      </c>
      <c r="J580" t="s">
        <v>59</v>
      </c>
      <c r="K580" s="1">
        <v>43399</v>
      </c>
      <c r="L580" t="s">
        <v>60</v>
      </c>
      <c r="M580" t="str">
        <f>HYPERLINK("https://www.regulations.gov/docket?D=FDA-2018-H-4055")</f>
        <v>https://www.regulations.gov/docket?D=FDA-2018-H-4055</v>
      </c>
      <c r="N580" t="s">
        <v>59</v>
      </c>
    </row>
    <row r="581" spans="1:14" x14ac:dyDescent="0.25">
      <c r="A581" t="s">
        <v>2928</v>
      </c>
      <c r="B581" t="s">
        <v>2929</v>
      </c>
      <c r="C581" t="s">
        <v>37</v>
      </c>
      <c r="D581" t="s">
        <v>21</v>
      </c>
      <c r="E581">
        <v>99336</v>
      </c>
      <c r="F581" t="s">
        <v>22</v>
      </c>
      <c r="G581" t="s">
        <v>22</v>
      </c>
      <c r="H581" t="s">
        <v>104</v>
      </c>
      <c r="I581" t="s">
        <v>105</v>
      </c>
      <c r="J581" s="1">
        <v>43348</v>
      </c>
      <c r="K581" s="1">
        <v>43398</v>
      </c>
      <c r="L581" t="s">
        <v>118</v>
      </c>
      <c r="N581" t="s">
        <v>1854</v>
      </c>
    </row>
    <row r="582" spans="1:14" x14ac:dyDescent="0.25">
      <c r="A582" t="s">
        <v>7710</v>
      </c>
      <c r="B582" t="s">
        <v>817</v>
      </c>
      <c r="C582" t="s">
        <v>20</v>
      </c>
      <c r="D582" t="s">
        <v>21</v>
      </c>
      <c r="E582">
        <v>98121</v>
      </c>
      <c r="F582" t="s">
        <v>22</v>
      </c>
      <c r="G582" t="s">
        <v>22</v>
      </c>
      <c r="H582" t="s">
        <v>104</v>
      </c>
      <c r="I582" t="s">
        <v>148</v>
      </c>
      <c r="J582" s="1">
        <v>43347</v>
      </c>
      <c r="K582" s="1">
        <v>43398</v>
      </c>
      <c r="L582" t="s">
        <v>118</v>
      </c>
      <c r="N582" t="s">
        <v>1854</v>
      </c>
    </row>
    <row r="583" spans="1:14" x14ac:dyDescent="0.25">
      <c r="A583" t="s">
        <v>2908</v>
      </c>
      <c r="B583" t="s">
        <v>2909</v>
      </c>
      <c r="C583" t="s">
        <v>142</v>
      </c>
      <c r="D583" t="s">
        <v>21</v>
      </c>
      <c r="E583">
        <v>98902</v>
      </c>
      <c r="F583" t="s">
        <v>22</v>
      </c>
      <c r="G583" t="s">
        <v>22</v>
      </c>
      <c r="H583" t="s">
        <v>104</v>
      </c>
      <c r="I583" t="s">
        <v>105</v>
      </c>
      <c r="J583" s="1">
        <v>43347</v>
      </c>
      <c r="K583" s="1">
        <v>43398</v>
      </c>
      <c r="L583" t="s">
        <v>118</v>
      </c>
      <c r="N583" t="s">
        <v>1858</v>
      </c>
    </row>
    <row r="584" spans="1:14" x14ac:dyDescent="0.25">
      <c r="A584" t="s">
        <v>1789</v>
      </c>
      <c r="B584" t="s">
        <v>7714</v>
      </c>
      <c r="C584" t="s">
        <v>20</v>
      </c>
      <c r="D584" t="s">
        <v>21</v>
      </c>
      <c r="E584">
        <v>98125</v>
      </c>
      <c r="F584" t="s">
        <v>22</v>
      </c>
      <c r="G584" t="s">
        <v>22</v>
      </c>
      <c r="H584" t="s">
        <v>104</v>
      </c>
      <c r="I584" t="s">
        <v>148</v>
      </c>
      <c r="J584" s="1">
        <v>43348</v>
      </c>
      <c r="K584" s="1">
        <v>43398</v>
      </c>
      <c r="L584" t="s">
        <v>118</v>
      </c>
      <c r="N584" t="s">
        <v>1858</v>
      </c>
    </row>
    <row r="585" spans="1:14" x14ac:dyDescent="0.25">
      <c r="A585" t="s">
        <v>6891</v>
      </c>
      <c r="B585" t="s">
        <v>6892</v>
      </c>
      <c r="C585" t="s">
        <v>6893</v>
      </c>
      <c r="D585" t="s">
        <v>21</v>
      </c>
      <c r="E585">
        <v>98148</v>
      </c>
      <c r="F585" t="s">
        <v>22</v>
      </c>
      <c r="G585" t="s">
        <v>22</v>
      </c>
      <c r="H585" t="s">
        <v>104</v>
      </c>
      <c r="I585" t="s">
        <v>148</v>
      </c>
      <c r="J585" s="1">
        <v>43347</v>
      </c>
      <c r="K585" s="1">
        <v>43398</v>
      </c>
      <c r="L585" t="s">
        <v>118</v>
      </c>
      <c r="N585" t="s">
        <v>1858</v>
      </c>
    </row>
    <row r="586" spans="1:14" x14ac:dyDescent="0.25">
      <c r="A586" t="s">
        <v>2926</v>
      </c>
      <c r="B586" t="s">
        <v>2927</v>
      </c>
      <c r="C586" t="s">
        <v>37</v>
      </c>
      <c r="D586" t="s">
        <v>21</v>
      </c>
      <c r="E586">
        <v>99336</v>
      </c>
      <c r="F586" t="s">
        <v>22</v>
      </c>
      <c r="G586" t="s">
        <v>22</v>
      </c>
      <c r="H586" t="s">
        <v>104</v>
      </c>
      <c r="I586" t="s">
        <v>105</v>
      </c>
      <c r="J586" t="s">
        <v>59</v>
      </c>
      <c r="K586" s="1">
        <v>43397</v>
      </c>
      <c r="L586" t="s">
        <v>60</v>
      </c>
      <c r="M586" t="str">
        <f>HYPERLINK("https://www.regulations.gov/docket?D=FDA-2018-H-4013")</f>
        <v>https://www.regulations.gov/docket?D=FDA-2018-H-4013</v>
      </c>
      <c r="N586" t="s">
        <v>59</v>
      </c>
    </row>
    <row r="587" spans="1:14" x14ac:dyDescent="0.25">
      <c r="A587" t="s">
        <v>2044</v>
      </c>
      <c r="B587" t="s">
        <v>2224</v>
      </c>
      <c r="C587" t="s">
        <v>20</v>
      </c>
      <c r="D587" t="s">
        <v>21</v>
      </c>
      <c r="E587">
        <v>98118</v>
      </c>
      <c r="F587" t="s">
        <v>22</v>
      </c>
      <c r="G587" t="s">
        <v>22</v>
      </c>
      <c r="H587" t="s">
        <v>104</v>
      </c>
      <c r="I587" t="s">
        <v>105</v>
      </c>
      <c r="J587" t="s">
        <v>59</v>
      </c>
      <c r="K587" s="1">
        <v>43395</v>
      </c>
      <c r="L587" t="s">
        <v>60</v>
      </c>
      <c r="M587" t="str">
        <f>HYPERLINK("https://www.regulations.gov/docket?D=FDA-2018-H-3961")</f>
        <v>https://www.regulations.gov/docket?D=FDA-2018-H-3961</v>
      </c>
      <c r="N587" t="s">
        <v>59</v>
      </c>
    </row>
    <row r="588" spans="1:14" x14ac:dyDescent="0.25">
      <c r="A588" t="s">
        <v>1166</v>
      </c>
      <c r="B588" t="s">
        <v>1167</v>
      </c>
      <c r="C588" t="s">
        <v>525</v>
      </c>
      <c r="D588" t="s">
        <v>21</v>
      </c>
      <c r="E588">
        <v>98258</v>
      </c>
      <c r="F588" t="s">
        <v>22</v>
      </c>
      <c r="G588" t="s">
        <v>22</v>
      </c>
      <c r="H588" t="s">
        <v>104</v>
      </c>
      <c r="I588" t="s">
        <v>148</v>
      </c>
      <c r="J588" t="s">
        <v>59</v>
      </c>
      <c r="K588" s="1">
        <v>43395</v>
      </c>
      <c r="L588" t="s">
        <v>60</v>
      </c>
      <c r="M588" t="str">
        <f>HYPERLINK("https://www.regulations.gov/docket?D=FDA-2018-H-3963")</f>
        <v>https://www.regulations.gov/docket?D=FDA-2018-H-3963</v>
      </c>
      <c r="N588" t="s">
        <v>59</v>
      </c>
    </row>
    <row r="589" spans="1:14" x14ac:dyDescent="0.25">
      <c r="A589" t="s">
        <v>1481</v>
      </c>
      <c r="B589" t="s">
        <v>1482</v>
      </c>
      <c r="C589" t="s">
        <v>20</v>
      </c>
      <c r="D589" t="s">
        <v>21</v>
      </c>
      <c r="E589">
        <v>98117</v>
      </c>
      <c r="F589" t="s">
        <v>22</v>
      </c>
      <c r="G589" t="s">
        <v>22</v>
      </c>
      <c r="H589" t="s">
        <v>104</v>
      </c>
      <c r="I589" t="s">
        <v>148</v>
      </c>
      <c r="J589" s="1">
        <v>43341</v>
      </c>
      <c r="K589" s="1">
        <v>43391</v>
      </c>
      <c r="L589" t="s">
        <v>118</v>
      </c>
      <c r="N589" t="s">
        <v>1854</v>
      </c>
    </row>
    <row r="590" spans="1:14" x14ac:dyDescent="0.25">
      <c r="A590" t="s">
        <v>1771</v>
      </c>
      <c r="B590" t="s">
        <v>1772</v>
      </c>
      <c r="C590" t="s">
        <v>261</v>
      </c>
      <c r="D590" t="s">
        <v>21</v>
      </c>
      <c r="E590">
        <v>99201</v>
      </c>
      <c r="F590" t="s">
        <v>22</v>
      </c>
      <c r="G590" t="s">
        <v>22</v>
      </c>
      <c r="H590" t="s">
        <v>104</v>
      </c>
      <c r="I590" t="s">
        <v>105</v>
      </c>
      <c r="J590" s="1">
        <v>43340</v>
      </c>
      <c r="K590" s="1">
        <v>43391</v>
      </c>
      <c r="L590" t="s">
        <v>118</v>
      </c>
      <c r="N590" t="s">
        <v>1854</v>
      </c>
    </row>
    <row r="591" spans="1:14" x14ac:dyDescent="0.25">
      <c r="A591" t="s">
        <v>1666</v>
      </c>
      <c r="B591" t="s">
        <v>1667</v>
      </c>
      <c r="C591" t="s">
        <v>227</v>
      </c>
      <c r="D591" t="s">
        <v>21</v>
      </c>
      <c r="E591">
        <v>98229</v>
      </c>
      <c r="F591" t="s">
        <v>22</v>
      </c>
      <c r="G591" t="s">
        <v>22</v>
      </c>
      <c r="H591" t="s">
        <v>104</v>
      </c>
      <c r="I591" t="s">
        <v>148</v>
      </c>
      <c r="J591" s="1">
        <v>43340</v>
      </c>
      <c r="K591" s="1">
        <v>43391</v>
      </c>
      <c r="L591" t="s">
        <v>118</v>
      </c>
      <c r="N591" t="s">
        <v>1854</v>
      </c>
    </row>
    <row r="592" spans="1:14" x14ac:dyDescent="0.25">
      <c r="A592" t="s">
        <v>729</v>
      </c>
      <c r="B592" t="s">
        <v>730</v>
      </c>
      <c r="C592" t="s">
        <v>20</v>
      </c>
      <c r="D592" t="s">
        <v>21</v>
      </c>
      <c r="E592">
        <v>98109</v>
      </c>
      <c r="F592" t="s">
        <v>22</v>
      </c>
      <c r="G592" t="s">
        <v>22</v>
      </c>
      <c r="H592" t="s">
        <v>104</v>
      </c>
      <c r="I592" t="s">
        <v>105</v>
      </c>
      <c r="J592" s="1">
        <v>43340</v>
      </c>
      <c r="K592" s="1">
        <v>43391</v>
      </c>
      <c r="L592" t="s">
        <v>118</v>
      </c>
      <c r="N592" t="s">
        <v>1858</v>
      </c>
    </row>
    <row r="593" spans="1:14" x14ac:dyDescent="0.25">
      <c r="A593" t="s">
        <v>7899</v>
      </c>
      <c r="B593" t="s">
        <v>7900</v>
      </c>
      <c r="C593" t="s">
        <v>20</v>
      </c>
      <c r="D593" t="s">
        <v>21</v>
      </c>
      <c r="E593">
        <v>98117</v>
      </c>
      <c r="F593" t="s">
        <v>22</v>
      </c>
      <c r="G593" t="s">
        <v>22</v>
      </c>
      <c r="H593" t="s">
        <v>104</v>
      </c>
      <c r="I593" t="s">
        <v>148</v>
      </c>
      <c r="J593" s="1">
        <v>43339</v>
      </c>
      <c r="K593" s="1">
        <v>43391</v>
      </c>
      <c r="L593" t="s">
        <v>118</v>
      </c>
      <c r="N593" t="s">
        <v>1854</v>
      </c>
    </row>
    <row r="594" spans="1:14" x14ac:dyDescent="0.25">
      <c r="A594" t="s">
        <v>807</v>
      </c>
      <c r="B594" t="s">
        <v>808</v>
      </c>
      <c r="C594" t="s">
        <v>20</v>
      </c>
      <c r="D594" t="s">
        <v>21</v>
      </c>
      <c r="E594">
        <v>98109</v>
      </c>
      <c r="F594" t="s">
        <v>22</v>
      </c>
      <c r="G594" t="s">
        <v>22</v>
      </c>
      <c r="H594" t="s">
        <v>104</v>
      </c>
      <c r="I594" t="s">
        <v>212</v>
      </c>
      <c r="J594" s="1">
        <v>43336</v>
      </c>
      <c r="K594" s="1">
        <v>43391</v>
      </c>
      <c r="L594" t="s">
        <v>118</v>
      </c>
      <c r="N594" t="s">
        <v>1858</v>
      </c>
    </row>
    <row r="595" spans="1:14" x14ac:dyDescent="0.25">
      <c r="A595" t="s">
        <v>628</v>
      </c>
      <c r="B595" t="s">
        <v>629</v>
      </c>
      <c r="C595" t="s">
        <v>630</v>
      </c>
      <c r="D595" t="s">
        <v>21</v>
      </c>
      <c r="E595">
        <v>98237</v>
      </c>
      <c r="F595" t="s">
        <v>22</v>
      </c>
      <c r="G595" t="s">
        <v>22</v>
      </c>
      <c r="H595" t="s">
        <v>104</v>
      </c>
      <c r="I595" t="s">
        <v>105</v>
      </c>
      <c r="J595" s="1">
        <v>43337</v>
      </c>
      <c r="K595" s="1">
        <v>43391</v>
      </c>
      <c r="L595" t="s">
        <v>118</v>
      </c>
      <c r="N595" t="s">
        <v>1858</v>
      </c>
    </row>
    <row r="596" spans="1:14" x14ac:dyDescent="0.25">
      <c r="A596" t="s">
        <v>238</v>
      </c>
      <c r="B596" t="s">
        <v>239</v>
      </c>
      <c r="C596" t="s">
        <v>20</v>
      </c>
      <c r="D596" t="s">
        <v>21</v>
      </c>
      <c r="E596">
        <v>98121</v>
      </c>
      <c r="F596" t="s">
        <v>22</v>
      </c>
      <c r="G596" t="s">
        <v>22</v>
      </c>
      <c r="H596" t="s">
        <v>104</v>
      </c>
      <c r="I596" t="s">
        <v>105</v>
      </c>
      <c r="J596" s="1">
        <v>43343</v>
      </c>
      <c r="K596" s="1">
        <v>43391</v>
      </c>
      <c r="L596" t="s">
        <v>118</v>
      </c>
      <c r="N596" t="s">
        <v>1858</v>
      </c>
    </row>
    <row r="597" spans="1:14" x14ac:dyDescent="0.25">
      <c r="A597" t="s">
        <v>242</v>
      </c>
      <c r="B597" t="s">
        <v>1682</v>
      </c>
      <c r="C597" t="s">
        <v>722</v>
      </c>
      <c r="D597" t="s">
        <v>21</v>
      </c>
      <c r="E597">
        <v>98047</v>
      </c>
      <c r="F597" t="s">
        <v>22</v>
      </c>
      <c r="G597" t="s">
        <v>22</v>
      </c>
      <c r="H597" t="s">
        <v>104</v>
      </c>
      <c r="I597" t="s">
        <v>148</v>
      </c>
      <c r="J597" s="1">
        <v>43340</v>
      </c>
      <c r="K597" s="1">
        <v>43391</v>
      </c>
      <c r="L597" t="s">
        <v>118</v>
      </c>
      <c r="N597" t="s">
        <v>1854</v>
      </c>
    </row>
    <row r="598" spans="1:14" x14ac:dyDescent="0.25">
      <c r="A598" t="s">
        <v>3273</v>
      </c>
      <c r="B598" t="s">
        <v>3274</v>
      </c>
      <c r="C598" t="s">
        <v>81</v>
      </c>
      <c r="D598" t="s">
        <v>21</v>
      </c>
      <c r="E598">
        <v>99212</v>
      </c>
      <c r="F598" t="s">
        <v>22</v>
      </c>
      <c r="G598" t="s">
        <v>22</v>
      </c>
      <c r="H598" t="s">
        <v>104</v>
      </c>
      <c r="I598" t="s">
        <v>105</v>
      </c>
      <c r="J598" s="1">
        <v>43340</v>
      </c>
      <c r="K598" s="1">
        <v>43391</v>
      </c>
      <c r="L598" t="s">
        <v>118</v>
      </c>
      <c r="N598" t="s">
        <v>1858</v>
      </c>
    </row>
    <row r="599" spans="1:14" x14ac:dyDescent="0.25">
      <c r="A599" t="s">
        <v>4103</v>
      </c>
      <c r="B599" t="s">
        <v>7911</v>
      </c>
      <c r="C599" t="s">
        <v>2001</v>
      </c>
      <c r="D599" t="s">
        <v>21</v>
      </c>
      <c r="E599">
        <v>98591</v>
      </c>
      <c r="F599" t="s">
        <v>22</v>
      </c>
      <c r="G599" t="s">
        <v>22</v>
      </c>
      <c r="H599" t="s">
        <v>104</v>
      </c>
      <c r="I599" t="s">
        <v>148</v>
      </c>
      <c r="J599" t="s">
        <v>59</v>
      </c>
      <c r="K599" s="1">
        <v>43391</v>
      </c>
      <c r="L599" t="s">
        <v>60</v>
      </c>
      <c r="M599" t="str">
        <f>HYPERLINK("https://www.regulations.gov/docket?D=FDA-2018-H-3924")</f>
        <v>https://www.regulations.gov/docket?D=FDA-2018-H-3924</v>
      </c>
      <c r="N599" t="s">
        <v>59</v>
      </c>
    </row>
    <row r="600" spans="1:14" x14ac:dyDescent="0.25">
      <c r="A600" t="s">
        <v>1694</v>
      </c>
      <c r="B600" t="s">
        <v>1695</v>
      </c>
      <c r="C600" t="s">
        <v>1696</v>
      </c>
      <c r="D600" t="s">
        <v>21</v>
      </c>
      <c r="E600">
        <v>98001</v>
      </c>
      <c r="F600" t="s">
        <v>22</v>
      </c>
      <c r="G600" t="s">
        <v>22</v>
      </c>
      <c r="H600" t="s">
        <v>104</v>
      </c>
      <c r="I600" t="s">
        <v>148</v>
      </c>
      <c r="J600" s="1">
        <v>43340</v>
      </c>
      <c r="K600" s="1">
        <v>43391</v>
      </c>
      <c r="L600" t="s">
        <v>118</v>
      </c>
      <c r="N600" t="s">
        <v>1854</v>
      </c>
    </row>
    <row r="601" spans="1:14" x14ac:dyDescent="0.25">
      <c r="A601" t="s">
        <v>5082</v>
      </c>
      <c r="B601" t="s">
        <v>5083</v>
      </c>
      <c r="C601" t="s">
        <v>5084</v>
      </c>
      <c r="D601" t="s">
        <v>21</v>
      </c>
      <c r="E601">
        <v>98070</v>
      </c>
      <c r="F601" t="s">
        <v>22</v>
      </c>
      <c r="G601" t="s">
        <v>22</v>
      </c>
      <c r="H601" t="s">
        <v>104</v>
      </c>
      <c r="I601" t="s">
        <v>148</v>
      </c>
      <c r="J601" s="1">
        <v>43339</v>
      </c>
      <c r="K601" s="1">
        <v>43391</v>
      </c>
      <c r="L601" t="s">
        <v>118</v>
      </c>
      <c r="N601" t="s">
        <v>1858</v>
      </c>
    </row>
    <row r="602" spans="1:14" x14ac:dyDescent="0.25">
      <c r="A602" t="s">
        <v>3032</v>
      </c>
      <c r="B602" t="s">
        <v>3033</v>
      </c>
      <c r="C602" t="s">
        <v>20</v>
      </c>
      <c r="D602" t="s">
        <v>21</v>
      </c>
      <c r="E602">
        <v>98115</v>
      </c>
      <c r="F602" t="s">
        <v>22</v>
      </c>
      <c r="G602" t="s">
        <v>22</v>
      </c>
      <c r="H602" t="s">
        <v>104</v>
      </c>
      <c r="I602" t="s">
        <v>148</v>
      </c>
      <c r="J602" t="s">
        <v>59</v>
      </c>
      <c r="K602" s="1">
        <v>43385</v>
      </c>
      <c r="L602" t="s">
        <v>60</v>
      </c>
      <c r="M602" t="str">
        <f>HYPERLINK("https://www.regulations.gov/docket?D=FDA-2018-H-3854")</f>
        <v>https://www.regulations.gov/docket?D=FDA-2018-H-3854</v>
      </c>
      <c r="N602" t="s">
        <v>59</v>
      </c>
    </row>
    <row r="603" spans="1:14" x14ac:dyDescent="0.25">
      <c r="A603" t="s">
        <v>233</v>
      </c>
      <c r="B603" t="s">
        <v>234</v>
      </c>
      <c r="C603" t="s">
        <v>20</v>
      </c>
      <c r="D603" t="s">
        <v>21</v>
      </c>
      <c r="E603">
        <v>98105</v>
      </c>
      <c r="F603" t="s">
        <v>22</v>
      </c>
      <c r="G603" t="s">
        <v>22</v>
      </c>
      <c r="H603" t="s">
        <v>104</v>
      </c>
      <c r="I603" t="s">
        <v>148</v>
      </c>
      <c r="J603" s="1">
        <v>43333</v>
      </c>
      <c r="K603" s="1">
        <v>43384</v>
      </c>
      <c r="L603" t="s">
        <v>118</v>
      </c>
      <c r="N603" t="s">
        <v>1858</v>
      </c>
    </row>
    <row r="604" spans="1:14" x14ac:dyDescent="0.25">
      <c r="A604" t="s">
        <v>2887</v>
      </c>
      <c r="B604" t="s">
        <v>2888</v>
      </c>
      <c r="C604" t="s">
        <v>142</v>
      </c>
      <c r="D604" t="s">
        <v>21</v>
      </c>
      <c r="E604">
        <v>98902</v>
      </c>
      <c r="F604" t="s">
        <v>22</v>
      </c>
      <c r="G604" t="s">
        <v>22</v>
      </c>
      <c r="H604" t="s">
        <v>104</v>
      </c>
      <c r="I604" t="s">
        <v>105</v>
      </c>
      <c r="J604" s="1">
        <v>43333</v>
      </c>
      <c r="K604" s="1">
        <v>43384</v>
      </c>
      <c r="L604" t="s">
        <v>118</v>
      </c>
      <c r="N604" t="s">
        <v>1858</v>
      </c>
    </row>
    <row r="605" spans="1:14" x14ac:dyDescent="0.25">
      <c r="A605" t="s">
        <v>8108</v>
      </c>
      <c r="B605" t="s">
        <v>8109</v>
      </c>
      <c r="C605" t="s">
        <v>20</v>
      </c>
      <c r="D605" t="s">
        <v>21</v>
      </c>
      <c r="E605">
        <v>98199</v>
      </c>
      <c r="F605" t="s">
        <v>22</v>
      </c>
      <c r="G605" t="s">
        <v>22</v>
      </c>
      <c r="H605" t="s">
        <v>104</v>
      </c>
      <c r="I605" t="s">
        <v>148</v>
      </c>
      <c r="J605" s="1">
        <v>43363</v>
      </c>
      <c r="K605" s="1">
        <v>43384</v>
      </c>
      <c r="L605" t="s">
        <v>118</v>
      </c>
      <c r="N605" t="s">
        <v>1858</v>
      </c>
    </row>
    <row r="606" spans="1:14" x14ac:dyDescent="0.25">
      <c r="A606" t="s">
        <v>8110</v>
      </c>
      <c r="B606" t="s">
        <v>8111</v>
      </c>
      <c r="C606" t="s">
        <v>20</v>
      </c>
      <c r="D606" t="s">
        <v>21</v>
      </c>
      <c r="E606">
        <v>98107</v>
      </c>
      <c r="F606" t="s">
        <v>22</v>
      </c>
      <c r="G606" t="s">
        <v>22</v>
      </c>
      <c r="H606" t="s">
        <v>104</v>
      </c>
      <c r="I606" t="s">
        <v>148</v>
      </c>
      <c r="J606" s="1">
        <v>43327</v>
      </c>
      <c r="K606" s="1">
        <v>43384</v>
      </c>
      <c r="L606" t="s">
        <v>118</v>
      </c>
      <c r="N606" t="s">
        <v>1858</v>
      </c>
    </row>
    <row r="607" spans="1:14" x14ac:dyDescent="0.25">
      <c r="A607" t="s">
        <v>244</v>
      </c>
      <c r="B607" t="s">
        <v>2748</v>
      </c>
      <c r="C607" t="s">
        <v>108</v>
      </c>
      <c r="D607" t="s">
        <v>21</v>
      </c>
      <c r="E607">
        <v>98201</v>
      </c>
      <c r="F607" t="s">
        <v>22</v>
      </c>
      <c r="G607" t="s">
        <v>22</v>
      </c>
      <c r="H607" t="s">
        <v>104</v>
      </c>
      <c r="I607" t="s">
        <v>148</v>
      </c>
      <c r="J607" s="1">
        <v>43327</v>
      </c>
      <c r="K607" s="1">
        <v>43384</v>
      </c>
      <c r="L607" t="s">
        <v>118</v>
      </c>
      <c r="N607" t="s">
        <v>1854</v>
      </c>
    </row>
    <row r="608" spans="1:14" x14ac:dyDescent="0.25">
      <c r="A608" t="s">
        <v>1905</v>
      </c>
      <c r="B608" t="s">
        <v>1906</v>
      </c>
      <c r="C608" t="s">
        <v>1907</v>
      </c>
      <c r="D608" t="s">
        <v>21</v>
      </c>
      <c r="E608">
        <v>98855</v>
      </c>
      <c r="F608" t="s">
        <v>22</v>
      </c>
      <c r="G608" t="s">
        <v>22</v>
      </c>
      <c r="H608" t="s">
        <v>104</v>
      </c>
      <c r="I608" t="s">
        <v>105</v>
      </c>
      <c r="J608" s="1">
        <v>43331</v>
      </c>
      <c r="K608" s="1">
        <v>43384</v>
      </c>
      <c r="L608" t="s">
        <v>118</v>
      </c>
      <c r="N608" t="s">
        <v>1858</v>
      </c>
    </row>
    <row r="609" spans="1:14" x14ac:dyDescent="0.25">
      <c r="A609" t="s">
        <v>3243</v>
      </c>
      <c r="B609" t="s">
        <v>3244</v>
      </c>
      <c r="C609" t="s">
        <v>443</v>
      </c>
      <c r="D609" t="s">
        <v>21</v>
      </c>
      <c r="E609">
        <v>98059</v>
      </c>
      <c r="F609" t="s">
        <v>22</v>
      </c>
      <c r="G609" t="s">
        <v>22</v>
      </c>
      <c r="H609" t="s">
        <v>104</v>
      </c>
      <c r="I609" t="s">
        <v>148</v>
      </c>
      <c r="J609" s="1">
        <v>43326</v>
      </c>
      <c r="K609" s="1">
        <v>43384</v>
      </c>
      <c r="L609" t="s">
        <v>118</v>
      </c>
      <c r="N609" t="s">
        <v>1858</v>
      </c>
    </row>
    <row r="610" spans="1:14" x14ac:dyDescent="0.25">
      <c r="A610" t="s">
        <v>8118</v>
      </c>
      <c r="B610" t="s">
        <v>8119</v>
      </c>
      <c r="C610" t="s">
        <v>20</v>
      </c>
      <c r="D610" t="s">
        <v>21</v>
      </c>
      <c r="E610">
        <v>98104</v>
      </c>
      <c r="F610" t="s">
        <v>22</v>
      </c>
      <c r="G610" t="s">
        <v>22</v>
      </c>
      <c r="H610" t="s">
        <v>104</v>
      </c>
      <c r="I610" t="s">
        <v>148</v>
      </c>
      <c r="J610" s="1">
        <v>43333</v>
      </c>
      <c r="K610" s="1">
        <v>43384</v>
      </c>
      <c r="L610" t="s">
        <v>118</v>
      </c>
      <c r="N610" t="s">
        <v>1854</v>
      </c>
    </row>
    <row r="611" spans="1:14" x14ac:dyDescent="0.25">
      <c r="A611" t="s">
        <v>1692</v>
      </c>
      <c r="B611" t="s">
        <v>1693</v>
      </c>
      <c r="C611" t="s">
        <v>209</v>
      </c>
      <c r="D611" t="s">
        <v>21</v>
      </c>
      <c r="E611">
        <v>98032</v>
      </c>
      <c r="F611" t="s">
        <v>22</v>
      </c>
      <c r="G611" t="s">
        <v>22</v>
      </c>
      <c r="H611" t="s">
        <v>104</v>
      </c>
      <c r="I611" t="s">
        <v>148</v>
      </c>
      <c r="J611" s="1">
        <v>43326</v>
      </c>
      <c r="K611" s="1">
        <v>43384</v>
      </c>
      <c r="L611" t="s">
        <v>118</v>
      </c>
      <c r="N611" t="s">
        <v>1858</v>
      </c>
    </row>
    <row r="612" spans="1:14" x14ac:dyDescent="0.25">
      <c r="A612" t="s">
        <v>1622</v>
      </c>
      <c r="B612" t="s">
        <v>8131</v>
      </c>
      <c r="C612" t="s">
        <v>20</v>
      </c>
      <c r="D612" t="s">
        <v>21</v>
      </c>
      <c r="E612">
        <v>98104</v>
      </c>
      <c r="F612" t="s">
        <v>22</v>
      </c>
      <c r="G612" t="s">
        <v>22</v>
      </c>
      <c r="H612" t="s">
        <v>104</v>
      </c>
      <c r="I612" t="s">
        <v>105</v>
      </c>
      <c r="J612" s="1">
        <v>43335</v>
      </c>
      <c r="K612" s="1">
        <v>43384</v>
      </c>
      <c r="L612" t="s">
        <v>118</v>
      </c>
      <c r="N612" t="s">
        <v>1854</v>
      </c>
    </row>
    <row r="613" spans="1:14" x14ac:dyDescent="0.25">
      <c r="A613" t="s">
        <v>3105</v>
      </c>
      <c r="B613" t="s">
        <v>8136</v>
      </c>
      <c r="C613" t="s">
        <v>20</v>
      </c>
      <c r="D613" t="s">
        <v>21</v>
      </c>
      <c r="E613">
        <v>98105</v>
      </c>
      <c r="F613" t="s">
        <v>22</v>
      </c>
      <c r="G613" t="s">
        <v>22</v>
      </c>
      <c r="H613" t="s">
        <v>104</v>
      </c>
      <c r="I613" t="s">
        <v>148</v>
      </c>
      <c r="J613" s="1">
        <v>43333</v>
      </c>
      <c r="K613" s="1">
        <v>43384</v>
      </c>
      <c r="L613" t="s">
        <v>118</v>
      </c>
      <c r="N613" t="s">
        <v>1858</v>
      </c>
    </row>
    <row r="614" spans="1:14" x14ac:dyDescent="0.25">
      <c r="A614" t="s">
        <v>3144</v>
      </c>
      <c r="B614" t="s">
        <v>3145</v>
      </c>
      <c r="C614" t="s">
        <v>3146</v>
      </c>
      <c r="D614" t="s">
        <v>21</v>
      </c>
      <c r="E614">
        <v>98848</v>
      </c>
      <c r="F614" t="s">
        <v>22</v>
      </c>
      <c r="G614" t="s">
        <v>22</v>
      </c>
      <c r="H614" t="s">
        <v>104</v>
      </c>
      <c r="I614" t="s">
        <v>105</v>
      </c>
      <c r="J614" t="s">
        <v>59</v>
      </c>
      <c r="K614" s="1">
        <v>43382</v>
      </c>
      <c r="L614" t="s">
        <v>60</v>
      </c>
      <c r="M614" t="str">
        <f>HYPERLINK("https://www.regulations.gov/docket?D=FDA-2018-H-3795")</f>
        <v>https://www.regulations.gov/docket?D=FDA-2018-H-3795</v>
      </c>
      <c r="N614" t="s">
        <v>59</v>
      </c>
    </row>
    <row r="615" spans="1:14" x14ac:dyDescent="0.25">
      <c r="A615" t="s">
        <v>2109</v>
      </c>
      <c r="B615" t="s">
        <v>3429</v>
      </c>
      <c r="C615" t="s">
        <v>930</v>
      </c>
      <c r="D615" t="s">
        <v>21</v>
      </c>
      <c r="E615">
        <v>99357</v>
      </c>
      <c r="F615" t="s">
        <v>22</v>
      </c>
      <c r="G615" t="s">
        <v>22</v>
      </c>
      <c r="H615" t="s">
        <v>104</v>
      </c>
      <c r="I615" t="s">
        <v>105</v>
      </c>
      <c r="J615" t="s">
        <v>59</v>
      </c>
      <c r="K615" s="1">
        <v>43378</v>
      </c>
      <c r="L615" t="s">
        <v>60</v>
      </c>
      <c r="M615" t="str">
        <f>HYPERLINK("https://www.regulations.gov/docket?D=FDA-2018-H-3780")</f>
        <v>https://www.regulations.gov/docket?D=FDA-2018-H-3780</v>
      </c>
      <c r="N615" t="s">
        <v>59</v>
      </c>
    </row>
    <row r="616" spans="1:14" x14ac:dyDescent="0.25">
      <c r="A616" t="s">
        <v>1579</v>
      </c>
      <c r="B616" t="s">
        <v>1580</v>
      </c>
      <c r="C616" t="s">
        <v>20</v>
      </c>
      <c r="D616" t="s">
        <v>21</v>
      </c>
      <c r="E616">
        <v>98105</v>
      </c>
      <c r="F616" t="s">
        <v>22</v>
      </c>
      <c r="G616" t="s">
        <v>22</v>
      </c>
      <c r="H616" t="s">
        <v>104</v>
      </c>
      <c r="I616" t="s">
        <v>148</v>
      </c>
      <c r="J616" s="1">
        <v>43327</v>
      </c>
      <c r="K616" s="1">
        <v>43377</v>
      </c>
      <c r="L616" t="s">
        <v>118</v>
      </c>
      <c r="N616" t="s">
        <v>1858</v>
      </c>
    </row>
    <row r="617" spans="1:14" x14ac:dyDescent="0.25">
      <c r="A617" t="s">
        <v>441</v>
      </c>
      <c r="B617" t="s">
        <v>442</v>
      </c>
      <c r="C617" t="s">
        <v>443</v>
      </c>
      <c r="D617" t="s">
        <v>21</v>
      </c>
      <c r="E617">
        <v>98059</v>
      </c>
      <c r="F617" t="s">
        <v>22</v>
      </c>
      <c r="G617" t="s">
        <v>22</v>
      </c>
      <c r="H617" t="s">
        <v>104</v>
      </c>
      <c r="I617" t="s">
        <v>148</v>
      </c>
      <c r="J617" s="1">
        <v>43326</v>
      </c>
      <c r="K617" s="1">
        <v>43377</v>
      </c>
      <c r="L617" t="s">
        <v>118</v>
      </c>
      <c r="N617" t="s">
        <v>1858</v>
      </c>
    </row>
    <row r="618" spans="1:14" x14ac:dyDescent="0.25">
      <c r="A618" t="s">
        <v>1157</v>
      </c>
      <c r="B618" t="s">
        <v>1158</v>
      </c>
      <c r="C618" t="s">
        <v>800</v>
      </c>
      <c r="D618" t="s">
        <v>21</v>
      </c>
      <c r="E618">
        <v>98012</v>
      </c>
      <c r="F618" t="s">
        <v>22</v>
      </c>
      <c r="G618" t="s">
        <v>22</v>
      </c>
      <c r="H618" t="s">
        <v>104</v>
      </c>
      <c r="I618" t="s">
        <v>105</v>
      </c>
      <c r="J618" s="1">
        <v>43325</v>
      </c>
      <c r="K618" s="1">
        <v>43377</v>
      </c>
      <c r="L618" t="s">
        <v>118</v>
      </c>
      <c r="N618" t="s">
        <v>1858</v>
      </c>
    </row>
    <row r="619" spans="1:14" x14ac:dyDescent="0.25">
      <c r="A619" t="s">
        <v>2091</v>
      </c>
      <c r="B619" t="s">
        <v>2092</v>
      </c>
      <c r="C619" t="s">
        <v>2093</v>
      </c>
      <c r="D619" t="s">
        <v>21</v>
      </c>
      <c r="E619">
        <v>98396</v>
      </c>
      <c r="F619" t="s">
        <v>22</v>
      </c>
      <c r="G619" t="s">
        <v>22</v>
      </c>
      <c r="H619" t="s">
        <v>104</v>
      </c>
      <c r="I619" t="s">
        <v>148</v>
      </c>
      <c r="J619" s="1">
        <v>43325</v>
      </c>
      <c r="K619" s="1">
        <v>43377</v>
      </c>
      <c r="L619" t="s">
        <v>118</v>
      </c>
      <c r="N619" t="s">
        <v>1858</v>
      </c>
    </row>
    <row r="620" spans="1:14" x14ac:dyDescent="0.25">
      <c r="A620" t="s">
        <v>2631</v>
      </c>
      <c r="B620" t="s">
        <v>2632</v>
      </c>
      <c r="C620" t="s">
        <v>29</v>
      </c>
      <c r="D620" t="s">
        <v>21</v>
      </c>
      <c r="E620">
        <v>98801</v>
      </c>
      <c r="F620" t="s">
        <v>22</v>
      </c>
      <c r="G620" t="s">
        <v>22</v>
      </c>
      <c r="H620" t="s">
        <v>104</v>
      </c>
      <c r="I620" t="s">
        <v>148</v>
      </c>
      <c r="J620" s="1">
        <v>43323</v>
      </c>
      <c r="K620" s="1">
        <v>43377</v>
      </c>
      <c r="L620" t="s">
        <v>118</v>
      </c>
      <c r="N620" t="s">
        <v>1854</v>
      </c>
    </row>
    <row r="621" spans="1:14" x14ac:dyDescent="0.25">
      <c r="A621" t="s">
        <v>2289</v>
      </c>
      <c r="B621" t="s">
        <v>2290</v>
      </c>
      <c r="C621" t="s">
        <v>53</v>
      </c>
      <c r="D621" t="s">
        <v>21</v>
      </c>
      <c r="E621">
        <v>98815</v>
      </c>
      <c r="F621" t="s">
        <v>22</v>
      </c>
      <c r="G621" t="s">
        <v>22</v>
      </c>
      <c r="H621" t="s">
        <v>104</v>
      </c>
      <c r="I621" t="s">
        <v>105</v>
      </c>
      <c r="J621" s="1">
        <v>43324</v>
      </c>
      <c r="K621" s="1">
        <v>43377</v>
      </c>
      <c r="L621" t="s">
        <v>118</v>
      </c>
      <c r="N621" t="s">
        <v>1854</v>
      </c>
    </row>
    <row r="622" spans="1:14" x14ac:dyDescent="0.25">
      <c r="A622" t="s">
        <v>685</v>
      </c>
      <c r="B622" t="s">
        <v>1671</v>
      </c>
      <c r="C622" t="s">
        <v>227</v>
      </c>
      <c r="D622" t="s">
        <v>21</v>
      </c>
      <c r="E622">
        <v>98229</v>
      </c>
      <c r="F622" t="s">
        <v>22</v>
      </c>
      <c r="G622" t="s">
        <v>22</v>
      </c>
      <c r="H622" t="s">
        <v>104</v>
      </c>
      <c r="I622" t="s">
        <v>148</v>
      </c>
      <c r="J622" s="1">
        <v>43328</v>
      </c>
      <c r="K622" s="1">
        <v>43377</v>
      </c>
      <c r="L622" t="s">
        <v>118</v>
      </c>
      <c r="N622" t="s">
        <v>1854</v>
      </c>
    </row>
    <row r="623" spans="1:14" x14ac:dyDescent="0.25">
      <c r="A623" t="s">
        <v>2164</v>
      </c>
      <c r="B623" t="s">
        <v>2165</v>
      </c>
      <c r="C623" t="s">
        <v>907</v>
      </c>
      <c r="D623" t="s">
        <v>21</v>
      </c>
      <c r="E623">
        <v>98221</v>
      </c>
      <c r="F623" t="s">
        <v>22</v>
      </c>
      <c r="G623" t="s">
        <v>22</v>
      </c>
      <c r="H623" t="s">
        <v>104</v>
      </c>
      <c r="I623" t="s">
        <v>148</v>
      </c>
      <c r="J623" t="s">
        <v>59</v>
      </c>
      <c r="K623" s="1">
        <v>43375</v>
      </c>
      <c r="L623" t="s">
        <v>60</v>
      </c>
      <c r="M623" t="str">
        <f>HYPERLINK("https://www.regulations.gov/docket?D=FDA-2018-H-3724")</f>
        <v>https://www.regulations.gov/docket?D=FDA-2018-H-3724</v>
      </c>
      <c r="N623" t="s">
        <v>59</v>
      </c>
    </row>
    <row r="624" spans="1:14" x14ac:dyDescent="0.25">
      <c r="A624" t="s">
        <v>694</v>
      </c>
      <c r="B624" t="s">
        <v>695</v>
      </c>
      <c r="C624" t="s">
        <v>209</v>
      </c>
      <c r="D624" t="s">
        <v>21</v>
      </c>
      <c r="E624">
        <v>98031</v>
      </c>
      <c r="F624" t="s">
        <v>22</v>
      </c>
      <c r="G624" t="s">
        <v>22</v>
      </c>
      <c r="H624" t="s">
        <v>104</v>
      </c>
      <c r="I624" t="s">
        <v>105</v>
      </c>
      <c r="J624" s="1">
        <v>43319</v>
      </c>
      <c r="K624" s="1">
        <v>43370</v>
      </c>
      <c r="L624" t="s">
        <v>118</v>
      </c>
      <c r="N624" t="s">
        <v>1858</v>
      </c>
    </row>
    <row r="625" spans="1:14" x14ac:dyDescent="0.25">
      <c r="A625" t="s">
        <v>431</v>
      </c>
      <c r="B625" t="s">
        <v>432</v>
      </c>
      <c r="C625" t="s">
        <v>20</v>
      </c>
      <c r="D625" t="s">
        <v>21</v>
      </c>
      <c r="E625">
        <v>98104</v>
      </c>
      <c r="F625" t="s">
        <v>22</v>
      </c>
      <c r="G625" t="s">
        <v>22</v>
      </c>
      <c r="H625" t="s">
        <v>104</v>
      </c>
      <c r="I625" t="s">
        <v>148</v>
      </c>
      <c r="J625" s="1">
        <v>43318</v>
      </c>
      <c r="K625" s="1">
        <v>43370</v>
      </c>
      <c r="L625" t="s">
        <v>118</v>
      </c>
      <c r="N625" t="s">
        <v>1854</v>
      </c>
    </row>
    <row r="626" spans="1:14" x14ac:dyDescent="0.25">
      <c r="A626" t="s">
        <v>1636</v>
      </c>
      <c r="B626" t="s">
        <v>8409</v>
      </c>
      <c r="C626" t="s">
        <v>20</v>
      </c>
      <c r="D626" t="s">
        <v>21</v>
      </c>
      <c r="E626">
        <v>98104</v>
      </c>
      <c r="F626" t="s">
        <v>22</v>
      </c>
      <c r="G626" t="s">
        <v>22</v>
      </c>
      <c r="H626" t="s">
        <v>104</v>
      </c>
      <c r="I626" t="s">
        <v>148</v>
      </c>
      <c r="J626" s="1">
        <v>43321</v>
      </c>
      <c r="K626" s="1">
        <v>43370</v>
      </c>
      <c r="L626" t="s">
        <v>118</v>
      </c>
      <c r="N626" t="s">
        <v>1858</v>
      </c>
    </row>
    <row r="627" spans="1:14" x14ac:dyDescent="0.25">
      <c r="A627" t="s">
        <v>1842</v>
      </c>
      <c r="B627" t="s">
        <v>1843</v>
      </c>
      <c r="C627" t="s">
        <v>1542</v>
      </c>
      <c r="D627" t="s">
        <v>21</v>
      </c>
      <c r="E627">
        <v>98362</v>
      </c>
      <c r="F627" t="s">
        <v>22</v>
      </c>
      <c r="G627" t="s">
        <v>22</v>
      </c>
      <c r="H627" t="s">
        <v>104</v>
      </c>
      <c r="I627" t="s">
        <v>148</v>
      </c>
      <c r="J627" s="1">
        <v>43306</v>
      </c>
      <c r="K627" s="1">
        <v>43363</v>
      </c>
      <c r="L627" t="s">
        <v>118</v>
      </c>
      <c r="N627" t="s">
        <v>1858</v>
      </c>
    </row>
    <row r="628" spans="1:14" x14ac:dyDescent="0.25">
      <c r="A628" t="s">
        <v>3403</v>
      </c>
      <c r="B628" t="s">
        <v>3404</v>
      </c>
      <c r="C628" t="s">
        <v>555</v>
      </c>
      <c r="D628" t="s">
        <v>21</v>
      </c>
      <c r="E628">
        <v>98052</v>
      </c>
      <c r="F628" t="s">
        <v>22</v>
      </c>
      <c r="G628" t="s">
        <v>22</v>
      </c>
      <c r="H628" t="s">
        <v>104</v>
      </c>
      <c r="I628" t="s">
        <v>148</v>
      </c>
      <c r="J628" s="1">
        <v>43313</v>
      </c>
      <c r="K628" s="1">
        <v>43363</v>
      </c>
      <c r="L628" t="s">
        <v>118</v>
      </c>
      <c r="N628" t="s">
        <v>1858</v>
      </c>
    </row>
    <row r="629" spans="1:14" x14ac:dyDescent="0.25">
      <c r="A629" t="s">
        <v>1591</v>
      </c>
      <c r="B629" t="s">
        <v>8435</v>
      </c>
      <c r="C629" t="s">
        <v>20</v>
      </c>
      <c r="D629" t="s">
        <v>21</v>
      </c>
      <c r="E629">
        <v>98104</v>
      </c>
      <c r="F629" t="s">
        <v>22</v>
      </c>
      <c r="G629" t="s">
        <v>22</v>
      </c>
      <c r="H629" t="s">
        <v>104</v>
      </c>
      <c r="I629" t="s">
        <v>105</v>
      </c>
      <c r="J629" s="1">
        <v>43312</v>
      </c>
      <c r="K629" s="1">
        <v>43363</v>
      </c>
      <c r="L629" t="s">
        <v>118</v>
      </c>
      <c r="N629" t="s">
        <v>1858</v>
      </c>
    </row>
    <row r="630" spans="1:14" x14ac:dyDescent="0.25">
      <c r="A630" t="s">
        <v>3060</v>
      </c>
      <c r="B630" t="s">
        <v>3061</v>
      </c>
      <c r="C630" t="s">
        <v>344</v>
      </c>
      <c r="D630" t="s">
        <v>21</v>
      </c>
      <c r="E630">
        <v>98570</v>
      </c>
      <c r="F630" t="s">
        <v>22</v>
      </c>
      <c r="G630" t="s">
        <v>22</v>
      </c>
      <c r="H630" t="s">
        <v>104</v>
      </c>
      <c r="I630" t="s">
        <v>148</v>
      </c>
      <c r="J630" s="1">
        <v>43307</v>
      </c>
      <c r="K630" s="1">
        <v>43363</v>
      </c>
      <c r="L630" t="s">
        <v>118</v>
      </c>
      <c r="N630" t="s">
        <v>1858</v>
      </c>
    </row>
    <row r="631" spans="1:14" x14ac:dyDescent="0.25">
      <c r="A631" t="s">
        <v>1617</v>
      </c>
      <c r="B631" t="s">
        <v>8445</v>
      </c>
      <c r="C631" t="s">
        <v>20</v>
      </c>
      <c r="D631" t="s">
        <v>21</v>
      </c>
      <c r="E631">
        <v>98104</v>
      </c>
      <c r="F631" t="s">
        <v>22</v>
      </c>
      <c r="G631" t="s">
        <v>22</v>
      </c>
      <c r="H631" t="s">
        <v>104</v>
      </c>
      <c r="I631" t="s">
        <v>105</v>
      </c>
      <c r="J631" s="1">
        <v>43314</v>
      </c>
      <c r="K631" s="1">
        <v>43363</v>
      </c>
      <c r="L631" t="s">
        <v>118</v>
      </c>
      <c r="N631" t="s">
        <v>1858</v>
      </c>
    </row>
    <row r="632" spans="1:14" x14ac:dyDescent="0.25">
      <c r="A632" t="s">
        <v>1545</v>
      </c>
      <c r="B632" t="s">
        <v>8448</v>
      </c>
      <c r="C632" t="s">
        <v>266</v>
      </c>
      <c r="D632" t="s">
        <v>21</v>
      </c>
      <c r="E632">
        <v>98002</v>
      </c>
      <c r="F632" t="s">
        <v>22</v>
      </c>
      <c r="G632" t="s">
        <v>22</v>
      </c>
      <c r="H632" t="s">
        <v>104</v>
      </c>
      <c r="I632" t="s">
        <v>148</v>
      </c>
      <c r="J632" s="1">
        <v>43313</v>
      </c>
      <c r="K632" s="1">
        <v>43363</v>
      </c>
      <c r="L632" t="s">
        <v>118</v>
      </c>
      <c r="N632" t="s">
        <v>1854</v>
      </c>
    </row>
    <row r="633" spans="1:14" x14ac:dyDescent="0.25">
      <c r="A633" t="s">
        <v>3039</v>
      </c>
      <c r="B633" t="s">
        <v>3040</v>
      </c>
      <c r="C633" t="s">
        <v>92</v>
      </c>
      <c r="D633" t="s">
        <v>21</v>
      </c>
      <c r="E633">
        <v>98273</v>
      </c>
      <c r="F633" t="s">
        <v>22</v>
      </c>
      <c r="G633" t="s">
        <v>22</v>
      </c>
      <c r="H633" t="s">
        <v>104</v>
      </c>
      <c r="I633" t="s">
        <v>148</v>
      </c>
      <c r="J633" s="1">
        <v>43308</v>
      </c>
      <c r="K633" s="1">
        <v>43363</v>
      </c>
      <c r="L633" t="s">
        <v>118</v>
      </c>
      <c r="N633" t="s">
        <v>1858</v>
      </c>
    </row>
    <row r="634" spans="1:14" x14ac:dyDescent="0.25">
      <c r="A634" t="s">
        <v>1305</v>
      </c>
      <c r="B634" t="s">
        <v>1306</v>
      </c>
      <c r="C634" t="s">
        <v>1307</v>
      </c>
      <c r="D634" t="s">
        <v>21</v>
      </c>
      <c r="E634">
        <v>98361</v>
      </c>
      <c r="F634" t="s">
        <v>22</v>
      </c>
      <c r="G634" t="s">
        <v>22</v>
      </c>
      <c r="H634" t="s">
        <v>104</v>
      </c>
      <c r="I634" t="s">
        <v>148</v>
      </c>
      <c r="J634" s="1">
        <v>43307</v>
      </c>
      <c r="K634" s="1">
        <v>43363</v>
      </c>
      <c r="L634" t="s">
        <v>118</v>
      </c>
      <c r="N634" t="s">
        <v>1858</v>
      </c>
    </row>
    <row r="635" spans="1:14" x14ac:dyDescent="0.25">
      <c r="A635" t="s">
        <v>3377</v>
      </c>
      <c r="B635" t="s">
        <v>2263</v>
      </c>
      <c r="C635" t="s">
        <v>782</v>
      </c>
      <c r="D635" t="s">
        <v>21</v>
      </c>
      <c r="E635">
        <v>98043</v>
      </c>
      <c r="F635" t="s">
        <v>22</v>
      </c>
      <c r="G635" t="s">
        <v>22</v>
      </c>
      <c r="H635" t="s">
        <v>104</v>
      </c>
      <c r="I635" t="s">
        <v>105</v>
      </c>
      <c r="J635" s="1">
        <v>43297</v>
      </c>
      <c r="K635" s="1">
        <v>43356</v>
      </c>
      <c r="L635" t="s">
        <v>118</v>
      </c>
      <c r="N635" t="s">
        <v>1858</v>
      </c>
    </row>
    <row r="636" spans="1:14" x14ac:dyDescent="0.25">
      <c r="A636" t="s">
        <v>3392</v>
      </c>
      <c r="B636" t="s">
        <v>3393</v>
      </c>
      <c r="C636" t="s">
        <v>236</v>
      </c>
      <c r="D636" t="s">
        <v>21</v>
      </c>
      <c r="E636">
        <v>98444</v>
      </c>
      <c r="F636" t="s">
        <v>22</v>
      </c>
      <c r="G636" t="s">
        <v>22</v>
      </c>
      <c r="H636" t="s">
        <v>104</v>
      </c>
      <c r="I636" t="s">
        <v>148</v>
      </c>
      <c r="J636" s="1">
        <v>43304</v>
      </c>
      <c r="K636" s="1">
        <v>43356</v>
      </c>
      <c r="L636" t="s">
        <v>118</v>
      </c>
      <c r="N636" t="s">
        <v>1858</v>
      </c>
    </row>
    <row r="637" spans="1:14" x14ac:dyDescent="0.25">
      <c r="A637" t="s">
        <v>8610</v>
      </c>
      <c r="B637" t="s">
        <v>8611</v>
      </c>
      <c r="C637" t="s">
        <v>224</v>
      </c>
      <c r="D637" t="s">
        <v>21</v>
      </c>
      <c r="E637">
        <v>98177</v>
      </c>
      <c r="F637" t="s">
        <v>22</v>
      </c>
      <c r="G637" t="s">
        <v>22</v>
      </c>
      <c r="H637" t="s">
        <v>104</v>
      </c>
      <c r="I637" t="s">
        <v>105</v>
      </c>
      <c r="J637" s="1">
        <v>43304</v>
      </c>
      <c r="K637" s="1">
        <v>43356</v>
      </c>
      <c r="L637" t="s">
        <v>118</v>
      </c>
      <c r="N637" t="s">
        <v>1858</v>
      </c>
    </row>
    <row r="638" spans="1:14" x14ac:dyDescent="0.25">
      <c r="A638" t="s">
        <v>7165</v>
      </c>
      <c r="B638" t="s">
        <v>7166</v>
      </c>
      <c r="C638" t="s">
        <v>29</v>
      </c>
      <c r="D638" t="s">
        <v>21</v>
      </c>
      <c r="E638">
        <v>98801</v>
      </c>
      <c r="F638" t="s">
        <v>22</v>
      </c>
      <c r="G638" t="s">
        <v>22</v>
      </c>
      <c r="H638" t="s">
        <v>104</v>
      </c>
      <c r="I638" t="s">
        <v>105</v>
      </c>
      <c r="J638" s="1">
        <v>43298</v>
      </c>
      <c r="K638" s="1">
        <v>43356</v>
      </c>
      <c r="L638" t="s">
        <v>118</v>
      </c>
      <c r="N638" t="s">
        <v>1858</v>
      </c>
    </row>
    <row r="639" spans="1:14" x14ac:dyDescent="0.25">
      <c r="A639" t="s">
        <v>4100</v>
      </c>
      <c r="B639" t="s">
        <v>8617</v>
      </c>
      <c r="C639" t="s">
        <v>224</v>
      </c>
      <c r="D639" t="s">
        <v>21</v>
      </c>
      <c r="E639">
        <v>98177</v>
      </c>
      <c r="F639" t="s">
        <v>22</v>
      </c>
      <c r="G639" t="s">
        <v>22</v>
      </c>
      <c r="H639" t="s">
        <v>104</v>
      </c>
      <c r="I639" t="s">
        <v>105</v>
      </c>
      <c r="J639" s="1">
        <v>43304</v>
      </c>
      <c r="K639" s="1">
        <v>43356</v>
      </c>
      <c r="L639" t="s">
        <v>118</v>
      </c>
      <c r="N639" t="s">
        <v>1858</v>
      </c>
    </row>
    <row r="640" spans="1:14" x14ac:dyDescent="0.25">
      <c r="A640" t="s">
        <v>2373</v>
      </c>
      <c r="B640" t="s">
        <v>8622</v>
      </c>
      <c r="C640" t="s">
        <v>2375</v>
      </c>
      <c r="D640" t="s">
        <v>21</v>
      </c>
      <c r="E640">
        <v>99005</v>
      </c>
      <c r="F640" t="s">
        <v>22</v>
      </c>
      <c r="G640" t="s">
        <v>22</v>
      </c>
      <c r="H640" t="s">
        <v>104</v>
      </c>
      <c r="I640" t="s">
        <v>105</v>
      </c>
      <c r="J640" s="1">
        <v>43305</v>
      </c>
      <c r="K640" s="1">
        <v>43356</v>
      </c>
      <c r="L640" t="s">
        <v>118</v>
      </c>
      <c r="N640" t="s">
        <v>1854</v>
      </c>
    </row>
    <row r="641" spans="1:14" x14ac:dyDescent="0.25">
      <c r="A641" t="s">
        <v>2160</v>
      </c>
      <c r="B641" t="s">
        <v>2161</v>
      </c>
      <c r="C641" t="s">
        <v>2162</v>
      </c>
      <c r="D641" t="s">
        <v>21</v>
      </c>
      <c r="E641">
        <v>98826</v>
      </c>
      <c r="F641" t="s">
        <v>22</v>
      </c>
      <c r="G641" t="s">
        <v>22</v>
      </c>
      <c r="H641" t="s">
        <v>104</v>
      </c>
      <c r="I641" t="s">
        <v>105</v>
      </c>
      <c r="J641" s="1">
        <v>43296</v>
      </c>
      <c r="K641" s="1">
        <v>43356</v>
      </c>
      <c r="L641" t="s">
        <v>118</v>
      </c>
      <c r="N641" t="s">
        <v>1858</v>
      </c>
    </row>
    <row r="642" spans="1:14" x14ac:dyDescent="0.25">
      <c r="A642" t="s">
        <v>3777</v>
      </c>
      <c r="B642" t="s">
        <v>3778</v>
      </c>
      <c r="C642" t="s">
        <v>20</v>
      </c>
      <c r="D642" t="s">
        <v>21</v>
      </c>
      <c r="E642">
        <v>98103</v>
      </c>
      <c r="F642" t="s">
        <v>22</v>
      </c>
      <c r="G642" t="s">
        <v>22</v>
      </c>
      <c r="H642" t="s">
        <v>104</v>
      </c>
      <c r="I642" t="s">
        <v>148</v>
      </c>
      <c r="J642" s="1">
        <v>43299</v>
      </c>
      <c r="K642" s="1">
        <v>43356</v>
      </c>
      <c r="L642" t="s">
        <v>118</v>
      </c>
      <c r="N642" t="s">
        <v>1854</v>
      </c>
    </row>
    <row r="643" spans="1:14" x14ac:dyDescent="0.25">
      <c r="A643" t="s">
        <v>8630</v>
      </c>
      <c r="B643" t="s">
        <v>8631</v>
      </c>
      <c r="C643" t="s">
        <v>1972</v>
      </c>
      <c r="D643" t="s">
        <v>21</v>
      </c>
      <c r="E643">
        <v>99146</v>
      </c>
      <c r="F643" t="s">
        <v>22</v>
      </c>
      <c r="G643" t="s">
        <v>22</v>
      </c>
      <c r="H643" t="s">
        <v>104</v>
      </c>
      <c r="I643" t="s">
        <v>105</v>
      </c>
      <c r="J643" s="1">
        <v>43304</v>
      </c>
      <c r="K643" s="1">
        <v>43356</v>
      </c>
      <c r="L643" t="s">
        <v>118</v>
      </c>
      <c r="N643" t="s">
        <v>1858</v>
      </c>
    </row>
    <row r="644" spans="1:14" x14ac:dyDescent="0.25">
      <c r="A644" t="s">
        <v>8632</v>
      </c>
      <c r="B644" t="s">
        <v>355</v>
      </c>
      <c r="C644" t="s">
        <v>132</v>
      </c>
      <c r="D644" t="s">
        <v>21</v>
      </c>
      <c r="E644">
        <v>99301</v>
      </c>
      <c r="F644" t="s">
        <v>22</v>
      </c>
      <c r="G644" t="s">
        <v>22</v>
      </c>
      <c r="H644" t="s">
        <v>104</v>
      </c>
      <c r="I644" t="s">
        <v>105</v>
      </c>
      <c r="J644" s="1">
        <v>43297</v>
      </c>
      <c r="K644" s="1">
        <v>43356</v>
      </c>
      <c r="L644" t="s">
        <v>118</v>
      </c>
      <c r="N644" t="s">
        <v>1854</v>
      </c>
    </row>
    <row r="645" spans="1:14" x14ac:dyDescent="0.25">
      <c r="A645" t="s">
        <v>1803</v>
      </c>
      <c r="B645" t="s">
        <v>1804</v>
      </c>
      <c r="C645" t="s">
        <v>20</v>
      </c>
      <c r="D645" t="s">
        <v>21</v>
      </c>
      <c r="E645">
        <v>98122</v>
      </c>
      <c r="F645" t="s">
        <v>22</v>
      </c>
      <c r="G645" t="s">
        <v>22</v>
      </c>
      <c r="H645" t="s">
        <v>104</v>
      </c>
      <c r="I645" t="s">
        <v>105</v>
      </c>
      <c r="J645" s="1">
        <v>43300</v>
      </c>
      <c r="K645" s="1">
        <v>43356</v>
      </c>
      <c r="L645" t="s">
        <v>118</v>
      </c>
      <c r="N645" t="s">
        <v>1858</v>
      </c>
    </row>
    <row r="646" spans="1:14" x14ac:dyDescent="0.25">
      <c r="A646" t="s">
        <v>3150</v>
      </c>
      <c r="B646" t="s">
        <v>8634</v>
      </c>
      <c r="C646" t="s">
        <v>454</v>
      </c>
      <c r="D646" t="s">
        <v>21</v>
      </c>
      <c r="E646">
        <v>98004</v>
      </c>
      <c r="F646" t="s">
        <v>22</v>
      </c>
      <c r="G646" t="s">
        <v>22</v>
      </c>
      <c r="H646" t="s">
        <v>104</v>
      </c>
      <c r="I646" t="s">
        <v>148</v>
      </c>
      <c r="J646" s="1">
        <v>43298</v>
      </c>
      <c r="K646" s="1">
        <v>43356</v>
      </c>
      <c r="L646" t="s">
        <v>118</v>
      </c>
      <c r="N646" t="s">
        <v>1858</v>
      </c>
    </row>
    <row r="647" spans="1:14" x14ac:dyDescent="0.25">
      <c r="A647" t="s">
        <v>2822</v>
      </c>
      <c r="B647" t="s">
        <v>8635</v>
      </c>
      <c r="C647" t="s">
        <v>34</v>
      </c>
      <c r="D647" t="s">
        <v>21</v>
      </c>
      <c r="E647">
        <v>98661</v>
      </c>
      <c r="F647" t="s">
        <v>22</v>
      </c>
      <c r="G647" t="s">
        <v>22</v>
      </c>
      <c r="H647" t="s">
        <v>104</v>
      </c>
      <c r="I647" t="s">
        <v>148</v>
      </c>
      <c r="J647" s="1">
        <v>43304</v>
      </c>
      <c r="K647" s="1">
        <v>43356</v>
      </c>
      <c r="L647" t="s">
        <v>118</v>
      </c>
      <c r="N647" t="s">
        <v>1854</v>
      </c>
    </row>
    <row r="648" spans="1:14" x14ac:dyDescent="0.25">
      <c r="A648" t="s">
        <v>2286</v>
      </c>
      <c r="B648" t="s">
        <v>2287</v>
      </c>
      <c r="C648" t="s">
        <v>2288</v>
      </c>
      <c r="D648" t="s">
        <v>21</v>
      </c>
      <c r="E648">
        <v>98847</v>
      </c>
      <c r="F648" t="s">
        <v>22</v>
      </c>
      <c r="G648" t="s">
        <v>22</v>
      </c>
      <c r="H648" t="s">
        <v>104</v>
      </c>
      <c r="I648" t="s">
        <v>105</v>
      </c>
      <c r="J648" s="1">
        <v>43296</v>
      </c>
      <c r="K648" s="1">
        <v>43356</v>
      </c>
      <c r="L648" t="s">
        <v>118</v>
      </c>
      <c r="N648" t="s">
        <v>1858</v>
      </c>
    </row>
    <row r="649" spans="1:14" x14ac:dyDescent="0.25">
      <c r="A649" t="s">
        <v>3319</v>
      </c>
      <c r="B649" t="s">
        <v>3320</v>
      </c>
      <c r="C649" t="s">
        <v>3321</v>
      </c>
      <c r="D649" t="s">
        <v>21</v>
      </c>
      <c r="E649">
        <v>99030</v>
      </c>
      <c r="F649" t="s">
        <v>22</v>
      </c>
      <c r="G649" t="s">
        <v>22</v>
      </c>
      <c r="H649" t="s">
        <v>104</v>
      </c>
      <c r="I649" t="s">
        <v>105</v>
      </c>
      <c r="J649" s="1">
        <v>43303</v>
      </c>
      <c r="K649" s="1">
        <v>43356</v>
      </c>
      <c r="L649" t="s">
        <v>118</v>
      </c>
      <c r="N649" t="s">
        <v>1854</v>
      </c>
    </row>
    <row r="650" spans="1:14" x14ac:dyDescent="0.25">
      <c r="A650" t="s">
        <v>8637</v>
      </c>
      <c r="B650" t="s">
        <v>8638</v>
      </c>
      <c r="C650" t="s">
        <v>8639</v>
      </c>
      <c r="D650" t="s">
        <v>21</v>
      </c>
      <c r="E650">
        <v>98056</v>
      </c>
      <c r="F650" t="s">
        <v>22</v>
      </c>
      <c r="G650" t="s">
        <v>22</v>
      </c>
      <c r="H650" t="s">
        <v>104</v>
      </c>
      <c r="I650" t="s">
        <v>148</v>
      </c>
      <c r="J650" t="s">
        <v>59</v>
      </c>
      <c r="K650" s="1">
        <v>43356</v>
      </c>
      <c r="L650" t="s">
        <v>60</v>
      </c>
      <c r="M650" t="str">
        <f>HYPERLINK("https://www.regulations.gov/docket?D=FDA-2018-H-3478")</f>
        <v>https://www.regulations.gov/docket?D=FDA-2018-H-3478</v>
      </c>
      <c r="N650" t="s">
        <v>59</v>
      </c>
    </row>
    <row r="651" spans="1:14" x14ac:dyDescent="0.25">
      <c r="A651" t="s">
        <v>2074</v>
      </c>
      <c r="B651" t="s">
        <v>2075</v>
      </c>
      <c r="C651" t="s">
        <v>165</v>
      </c>
      <c r="D651" t="s">
        <v>21</v>
      </c>
      <c r="E651">
        <v>98373</v>
      </c>
      <c r="F651" t="s">
        <v>22</v>
      </c>
      <c r="G651" t="s">
        <v>22</v>
      </c>
      <c r="H651" t="s">
        <v>104</v>
      </c>
      <c r="I651" t="s">
        <v>105</v>
      </c>
      <c r="J651" t="s">
        <v>59</v>
      </c>
      <c r="K651" s="1">
        <v>43355</v>
      </c>
      <c r="L651" t="s">
        <v>60</v>
      </c>
      <c r="M651" t="str">
        <f>HYPERLINK("https://www.regulations.gov/docket?D=FDA-2018-H-3453")</f>
        <v>https://www.regulations.gov/docket?D=FDA-2018-H-3453</v>
      </c>
      <c r="N651" t="s">
        <v>59</v>
      </c>
    </row>
    <row r="652" spans="1:14" x14ac:dyDescent="0.25">
      <c r="A652" t="s">
        <v>312</v>
      </c>
      <c r="B652" t="s">
        <v>3233</v>
      </c>
      <c r="C652" t="s">
        <v>209</v>
      </c>
      <c r="D652" t="s">
        <v>21</v>
      </c>
      <c r="E652">
        <v>98032</v>
      </c>
      <c r="F652" t="s">
        <v>22</v>
      </c>
      <c r="G652" t="s">
        <v>22</v>
      </c>
      <c r="H652" t="s">
        <v>104</v>
      </c>
      <c r="I652" t="s">
        <v>148</v>
      </c>
      <c r="J652" s="1">
        <v>43289</v>
      </c>
      <c r="K652" s="1">
        <v>43349</v>
      </c>
      <c r="L652" t="s">
        <v>118</v>
      </c>
      <c r="N652" t="s">
        <v>1858</v>
      </c>
    </row>
    <row r="653" spans="1:14" x14ac:dyDescent="0.25">
      <c r="A653" t="s">
        <v>3056</v>
      </c>
      <c r="B653" t="s">
        <v>8780</v>
      </c>
      <c r="C653" t="s">
        <v>20</v>
      </c>
      <c r="D653" t="s">
        <v>21</v>
      </c>
      <c r="E653">
        <v>98107</v>
      </c>
      <c r="F653" t="s">
        <v>22</v>
      </c>
      <c r="G653" t="s">
        <v>22</v>
      </c>
      <c r="H653" t="s">
        <v>104</v>
      </c>
      <c r="I653" t="s">
        <v>105</v>
      </c>
      <c r="J653" s="1">
        <v>43269</v>
      </c>
      <c r="K653" s="1">
        <v>43349</v>
      </c>
      <c r="L653" t="s">
        <v>118</v>
      </c>
      <c r="N653" t="s">
        <v>1854</v>
      </c>
    </row>
    <row r="654" spans="1:14" x14ac:dyDescent="0.25">
      <c r="A654" t="s">
        <v>2667</v>
      </c>
      <c r="B654" t="s">
        <v>2668</v>
      </c>
      <c r="C654" t="s">
        <v>2669</v>
      </c>
      <c r="D654" t="s">
        <v>21</v>
      </c>
      <c r="E654">
        <v>98022</v>
      </c>
      <c r="F654" t="s">
        <v>22</v>
      </c>
      <c r="G654" t="s">
        <v>22</v>
      </c>
      <c r="H654" t="s">
        <v>104</v>
      </c>
      <c r="I654" t="s">
        <v>105</v>
      </c>
      <c r="J654" s="1">
        <v>43292</v>
      </c>
      <c r="K654" s="1">
        <v>43349</v>
      </c>
      <c r="L654" t="s">
        <v>118</v>
      </c>
      <c r="N654" t="s">
        <v>1858</v>
      </c>
    </row>
    <row r="655" spans="1:14" x14ac:dyDescent="0.25">
      <c r="A655" t="s">
        <v>106</v>
      </c>
      <c r="B655" t="s">
        <v>8804</v>
      </c>
      <c r="C655" t="s">
        <v>165</v>
      </c>
      <c r="D655" t="s">
        <v>21</v>
      </c>
      <c r="E655">
        <v>98373</v>
      </c>
      <c r="F655" t="s">
        <v>22</v>
      </c>
      <c r="G655" t="s">
        <v>22</v>
      </c>
      <c r="H655" t="s">
        <v>104</v>
      </c>
      <c r="I655" t="s">
        <v>212</v>
      </c>
      <c r="J655" s="1">
        <v>43291</v>
      </c>
      <c r="K655" s="1">
        <v>43349</v>
      </c>
      <c r="L655" t="s">
        <v>118</v>
      </c>
      <c r="N655" t="s">
        <v>1858</v>
      </c>
    </row>
    <row r="656" spans="1:14" x14ac:dyDescent="0.25">
      <c r="A656" t="s">
        <v>1155</v>
      </c>
      <c r="B656" t="s">
        <v>1156</v>
      </c>
      <c r="C656" t="s">
        <v>388</v>
      </c>
      <c r="D656" t="s">
        <v>21</v>
      </c>
      <c r="E656">
        <v>98930</v>
      </c>
      <c r="F656" t="s">
        <v>22</v>
      </c>
      <c r="G656" t="s">
        <v>22</v>
      </c>
      <c r="H656" t="s">
        <v>104</v>
      </c>
      <c r="I656" t="s">
        <v>105</v>
      </c>
      <c r="J656" s="1">
        <v>43284</v>
      </c>
      <c r="K656" s="1">
        <v>43342</v>
      </c>
      <c r="L656" t="s">
        <v>118</v>
      </c>
      <c r="N656" t="s">
        <v>1858</v>
      </c>
    </row>
    <row r="657" spans="1:14" x14ac:dyDescent="0.25">
      <c r="A657" t="s">
        <v>1583</v>
      </c>
      <c r="B657" t="s">
        <v>1584</v>
      </c>
      <c r="C657" t="s">
        <v>454</v>
      </c>
      <c r="D657" t="s">
        <v>21</v>
      </c>
      <c r="E657">
        <v>98004</v>
      </c>
      <c r="F657" t="s">
        <v>22</v>
      </c>
      <c r="G657" t="s">
        <v>22</v>
      </c>
      <c r="H657" t="s">
        <v>104</v>
      </c>
      <c r="I657" t="s">
        <v>148</v>
      </c>
      <c r="J657" s="1">
        <v>43278</v>
      </c>
      <c r="K657" s="1">
        <v>43342</v>
      </c>
      <c r="L657" t="s">
        <v>118</v>
      </c>
      <c r="N657" t="s">
        <v>1858</v>
      </c>
    </row>
    <row r="658" spans="1:14" x14ac:dyDescent="0.25">
      <c r="A658" t="s">
        <v>3228</v>
      </c>
      <c r="B658" t="s">
        <v>3229</v>
      </c>
      <c r="C658" t="s">
        <v>454</v>
      </c>
      <c r="D658" t="s">
        <v>21</v>
      </c>
      <c r="E658">
        <v>98005</v>
      </c>
      <c r="F658" t="s">
        <v>22</v>
      </c>
      <c r="G658" t="s">
        <v>22</v>
      </c>
      <c r="H658" t="s">
        <v>104</v>
      </c>
      <c r="I658" t="s">
        <v>148</v>
      </c>
      <c r="J658" s="1">
        <v>43283</v>
      </c>
      <c r="K658" s="1">
        <v>43342</v>
      </c>
      <c r="L658" t="s">
        <v>118</v>
      </c>
      <c r="N658" t="s">
        <v>1858</v>
      </c>
    </row>
    <row r="659" spans="1:14" x14ac:dyDescent="0.25">
      <c r="A659" t="s">
        <v>2359</v>
      </c>
      <c r="B659" t="s">
        <v>2360</v>
      </c>
      <c r="C659" t="s">
        <v>2361</v>
      </c>
      <c r="D659" t="s">
        <v>21</v>
      </c>
      <c r="E659">
        <v>98582</v>
      </c>
      <c r="F659" t="s">
        <v>22</v>
      </c>
      <c r="G659" t="s">
        <v>22</v>
      </c>
      <c r="H659" t="s">
        <v>104</v>
      </c>
      <c r="I659" t="s">
        <v>105</v>
      </c>
      <c r="J659" s="1">
        <v>43279</v>
      </c>
      <c r="K659" s="1">
        <v>43342</v>
      </c>
      <c r="L659" t="s">
        <v>118</v>
      </c>
      <c r="N659" t="s">
        <v>1858</v>
      </c>
    </row>
    <row r="660" spans="1:14" x14ac:dyDescent="0.25">
      <c r="A660" t="s">
        <v>8887</v>
      </c>
      <c r="B660" t="s">
        <v>338</v>
      </c>
      <c r="C660" t="s">
        <v>339</v>
      </c>
      <c r="D660" t="s">
        <v>21</v>
      </c>
      <c r="E660">
        <v>98848</v>
      </c>
      <c r="F660" t="s">
        <v>22</v>
      </c>
      <c r="G660" t="s">
        <v>22</v>
      </c>
      <c r="H660" t="s">
        <v>104</v>
      </c>
      <c r="I660" t="s">
        <v>148</v>
      </c>
      <c r="J660" s="1">
        <v>43280</v>
      </c>
      <c r="K660" s="1">
        <v>43342</v>
      </c>
      <c r="L660" t="s">
        <v>118</v>
      </c>
      <c r="N660" t="s">
        <v>1858</v>
      </c>
    </row>
    <row r="661" spans="1:14" x14ac:dyDescent="0.25">
      <c r="A661" t="s">
        <v>2270</v>
      </c>
      <c r="B661" t="s">
        <v>2271</v>
      </c>
      <c r="C661" t="s">
        <v>323</v>
      </c>
      <c r="D661" t="s">
        <v>21</v>
      </c>
      <c r="E661">
        <v>98616</v>
      </c>
      <c r="F661" t="s">
        <v>22</v>
      </c>
      <c r="G661" t="s">
        <v>22</v>
      </c>
      <c r="H661" t="s">
        <v>104</v>
      </c>
      <c r="I661" t="s">
        <v>148</v>
      </c>
      <c r="J661" s="1">
        <v>43270</v>
      </c>
      <c r="K661" s="1">
        <v>43342</v>
      </c>
      <c r="L661" t="s">
        <v>118</v>
      </c>
      <c r="N661" t="s">
        <v>1858</v>
      </c>
    </row>
    <row r="662" spans="1:14" x14ac:dyDescent="0.25">
      <c r="A662" t="s">
        <v>2368</v>
      </c>
      <c r="B662" t="s">
        <v>2369</v>
      </c>
      <c r="C662" t="s">
        <v>2370</v>
      </c>
      <c r="D662" t="s">
        <v>21</v>
      </c>
      <c r="E662">
        <v>98356</v>
      </c>
      <c r="F662" t="s">
        <v>22</v>
      </c>
      <c r="G662" t="s">
        <v>22</v>
      </c>
      <c r="H662" t="s">
        <v>104</v>
      </c>
      <c r="I662" t="s">
        <v>148</v>
      </c>
      <c r="J662" s="1">
        <v>43283</v>
      </c>
      <c r="K662" s="1">
        <v>43342</v>
      </c>
      <c r="L662" t="s">
        <v>118</v>
      </c>
      <c r="N662" t="s">
        <v>1858</v>
      </c>
    </row>
    <row r="663" spans="1:14" x14ac:dyDescent="0.25">
      <c r="A663" t="s">
        <v>356</v>
      </c>
      <c r="B663" t="s">
        <v>1412</v>
      </c>
      <c r="C663" t="s">
        <v>454</v>
      </c>
      <c r="D663" t="s">
        <v>21</v>
      </c>
      <c r="E663">
        <v>98004</v>
      </c>
      <c r="F663" t="s">
        <v>22</v>
      </c>
      <c r="G663" t="s">
        <v>22</v>
      </c>
      <c r="H663" t="s">
        <v>104</v>
      </c>
      <c r="I663" t="s">
        <v>148</v>
      </c>
      <c r="J663" s="1">
        <v>43284</v>
      </c>
      <c r="K663" s="1">
        <v>43342</v>
      </c>
      <c r="L663" t="s">
        <v>118</v>
      </c>
      <c r="N663" t="s">
        <v>1858</v>
      </c>
    </row>
    <row r="664" spans="1:14" x14ac:dyDescent="0.25">
      <c r="A664" t="s">
        <v>2182</v>
      </c>
      <c r="B664" t="s">
        <v>2183</v>
      </c>
      <c r="C664" t="s">
        <v>454</v>
      </c>
      <c r="D664" t="s">
        <v>21</v>
      </c>
      <c r="E664">
        <v>98004</v>
      </c>
      <c r="F664" t="s">
        <v>22</v>
      </c>
      <c r="G664" t="s">
        <v>22</v>
      </c>
      <c r="H664" t="s">
        <v>104</v>
      </c>
      <c r="I664" t="s">
        <v>148</v>
      </c>
      <c r="J664" s="1">
        <v>43262</v>
      </c>
      <c r="K664" s="1">
        <v>43342</v>
      </c>
      <c r="L664" t="s">
        <v>118</v>
      </c>
      <c r="N664" t="s">
        <v>1858</v>
      </c>
    </row>
    <row r="665" spans="1:14" x14ac:dyDescent="0.25">
      <c r="A665" t="s">
        <v>521</v>
      </c>
      <c r="B665" t="s">
        <v>8904</v>
      </c>
      <c r="C665" t="s">
        <v>454</v>
      </c>
      <c r="D665" t="s">
        <v>21</v>
      </c>
      <c r="E665">
        <v>98004</v>
      </c>
      <c r="F665" t="s">
        <v>22</v>
      </c>
      <c r="G665" t="s">
        <v>22</v>
      </c>
      <c r="H665" t="s">
        <v>104</v>
      </c>
      <c r="I665" t="s">
        <v>105</v>
      </c>
      <c r="J665" s="1">
        <v>43284</v>
      </c>
      <c r="K665" s="1">
        <v>43342</v>
      </c>
      <c r="L665" t="s">
        <v>118</v>
      </c>
      <c r="N665" t="s">
        <v>1854</v>
      </c>
    </row>
    <row r="666" spans="1:14" x14ac:dyDescent="0.25">
      <c r="A666" t="s">
        <v>3856</v>
      </c>
      <c r="B666" t="s">
        <v>3857</v>
      </c>
      <c r="C666" t="s">
        <v>1998</v>
      </c>
      <c r="D666" t="s">
        <v>21</v>
      </c>
      <c r="E666">
        <v>98813</v>
      </c>
      <c r="F666" t="s">
        <v>22</v>
      </c>
      <c r="G666" t="s">
        <v>22</v>
      </c>
      <c r="H666" t="s">
        <v>104</v>
      </c>
      <c r="I666" t="s">
        <v>105</v>
      </c>
      <c r="J666" s="1">
        <v>43279</v>
      </c>
      <c r="K666" s="1">
        <v>43342</v>
      </c>
      <c r="L666" t="s">
        <v>118</v>
      </c>
      <c r="N666" t="s">
        <v>1858</v>
      </c>
    </row>
    <row r="667" spans="1:14" x14ac:dyDescent="0.25">
      <c r="A667" t="s">
        <v>2867</v>
      </c>
      <c r="B667" t="s">
        <v>2868</v>
      </c>
      <c r="C667" t="s">
        <v>309</v>
      </c>
      <c r="D667" t="s">
        <v>21</v>
      </c>
      <c r="E667">
        <v>98026</v>
      </c>
      <c r="F667" t="s">
        <v>22</v>
      </c>
      <c r="G667" t="s">
        <v>22</v>
      </c>
      <c r="H667" t="s">
        <v>104</v>
      </c>
      <c r="I667" t="s">
        <v>148</v>
      </c>
      <c r="J667" s="1">
        <v>43277</v>
      </c>
      <c r="K667" s="1">
        <v>43335</v>
      </c>
      <c r="L667" t="s">
        <v>118</v>
      </c>
      <c r="N667" t="s">
        <v>1858</v>
      </c>
    </row>
    <row r="668" spans="1:14" x14ac:dyDescent="0.25">
      <c r="A668" t="s">
        <v>3619</v>
      </c>
      <c r="B668" t="s">
        <v>3620</v>
      </c>
      <c r="C668" t="s">
        <v>573</v>
      </c>
      <c r="D668" t="s">
        <v>21</v>
      </c>
      <c r="E668">
        <v>98579</v>
      </c>
      <c r="F668" t="s">
        <v>22</v>
      </c>
      <c r="G668" t="s">
        <v>22</v>
      </c>
      <c r="H668" t="s">
        <v>104</v>
      </c>
      <c r="I668" t="s">
        <v>105</v>
      </c>
      <c r="J668" s="1">
        <v>43271</v>
      </c>
      <c r="K668" s="1">
        <v>43335</v>
      </c>
      <c r="L668" t="s">
        <v>118</v>
      </c>
      <c r="N668" t="s">
        <v>1858</v>
      </c>
    </row>
    <row r="669" spans="1:14" x14ac:dyDescent="0.25">
      <c r="A669" t="s">
        <v>2880</v>
      </c>
      <c r="B669" t="s">
        <v>2881</v>
      </c>
      <c r="C669" t="s">
        <v>309</v>
      </c>
      <c r="D669" t="s">
        <v>21</v>
      </c>
      <c r="E669">
        <v>98020</v>
      </c>
      <c r="F669" t="s">
        <v>22</v>
      </c>
      <c r="G669" t="s">
        <v>22</v>
      </c>
      <c r="H669" t="s">
        <v>104</v>
      </c>
      <c r="I669" t="s">
        <v>148</v>
      </c>
      <c r="J669" s="1">
        <v>43277</v>
      </c>
      <c r="K669" s="1">
        <v>43335</v>
      </c>
      <c r="L669" t="s">
        <v>118</v>
      </c>
      <c r="N669" t="s">
        <v>1858</v>
      </c>
    </row>
    <row r="670" spans="1:14" x14ac:dyDescent="0.25">
      <c r="A670" t="s">
        <v>9041</v>
      </c>
      <c r="B670" t="s">
        <v>9042</v>
      </c>
      <c r="C670" t="s">
        <v>266</v>
      </c>
      <c r="D670" t="s">
        <v>21</v>
      </c>
      <c r="E670">
        <v>98002</v>
      </c>
      <c r="F670" t="s">
        <v>22</v>
      </c>
      <c r="G670" t="s">
        <v>22</v>
      </c>
      <c r="H670" t="s">
        <v>104</v>
      </c>
      <c r="I670" t="s">
        <v>105</v>
      </c>
      <c r="J670" s="1">
        <v>43271</v>
      </c>
      <c r="K670" s="1">
        <v>43335</v>
      </c>
      <c r="L670" t="s">
        <v>118</v>
      </c>
      <c r="N670" t="s">
        <v>1858</v>
      </c>
    </row>
    <row r="671" spans="1:14" x14ac:dyDescent="0.25">
      <c r="A671" t="s">
        <v>2238</v>
      </c>
      <c r="B671" t="s">
        <v>2239</v>
      </c>
      <c r="C671" t="s">
        <v>296</v>
      </c>
      <c r="D671" t="s">
        <v>21</v>
      </c>
      <c r="E671">
        <v>98367</v>
      </c>
      <c r="F671" t="s">
        <v>22</v>
      </c>
      <c r="G671" t="s">
        <v>22</v>
      </c>
      <c r="H671" t="s">
        <v>104</v>
      </c>
      <c r="I671" t="s">
        <v>105</v>
      </c>
      <c r="J671" s="1">
        <v>43272</v>
      </c>
      <c r="K671" s="1">
        <v>43335</v>
      </c>
      <c r="L671" t="s">
        <v>118</v>
      </c>
      <c r="N671" t="s">
        <v>1854</v>
      </c>
    </row>
    <row r="672" spans="1:14" x14ac:dyDescent="0.25">
      <c r="A672" t="s">
        <v>3885</v>
      </c>
      <c r="B672" t="s">
        <v>3886</v>
      </c>
      <c r="C672" t="s">
        <v>84</v>
      </c>
      <c r="D672" t="s">
        <v>21</v>
      </c>
      <c r="E672">
        <v>98926</v>
      </c>
      <c r="F672" t="s">
        <v>22</v>
      </c>
      <c r="G672" t="s">
        <v>22</v>
      </c>
      <c r="H672" t="s">
        <v>104</v>
      </c>
      <c r="I672" t="s">
        <v>105</v>
      </c>
      <c r="J672" s="1">
        <v>43276</v>
      </c>
      <c r="K672" s="1">
        <v>43335</v>
      </c>
      <c r="L672" t="s">
        <v>118</v>
      </c>
      <c r="N672" t="s">
        <v>1858</v>
      </c>
    </row>
    <row r="673" spans="1:14" x14ac:dyDescent="0.25">
      <c r="A673" t="s">
        <v>3335</v>
      </c>
      <c r="B673" t="s">
        <v>9229</v>
      </c>
      <c r="C673" t="s">
        <v>660</v>
      </c>
      <c r="D673" t="s">
        <v>21</v>
      </c>
      <c r="E673">
        <v>98383</v>
      </c>
      <c r="F673" t="s">
        <v>22</v>
      </c>
      <c r="G673" t="s">
        <v>22</v>
      </c>
      <c r="H673" t="s">
        <v>104</v>
      </c>
      <c r="I673" t="s">
        <v>105</v>
      </c>
      <c r="J673" s="1">
        <v>43270</v>
      </c>
      <c r="K673" s="1">
        <v>43328</v>
      </c>
      <c r="L673" t="s">
        <v>118</v>
      </c>
      <c r="N673" t="s">
        <v>1858</v>
      </c>
    </row>
    <row r="674" spans="1:14" x14ac:dyDescent="0.25">
      <c r="A674" t="s">
        <v>3492</v>
      </c>
      <c r="B674" t="s">
        <v>3493</v>
      </c>
      <c r="C674" t="s">
        <v>3494</v>
      </c>
      <c r="D674" t="s">
        <v>21</v>
      </c>
      <c r="E674">
        <v>99347</v>
      </c>
      <c r="F674" t="s">
        <v>22</v>
      </c>
      <c r="G674" t="s">
        <v>22</v>
      </c>
      <c r="H674" t="s">
        <v>104</v>
      </c>
      <c r="I674" t="s">
        <v>105</v>
      </c>
      <c r="J674" s="1">
        <v>43270</v>
      </c>
      <c r="K674" s="1">
        <v>43328</v>
      </c>
      <c r="L674" t="s">
        <v>118</v>
      </c>
      <c r="N674" t="s">
        <v>1858</v>
      </c>
    </row>
    <row r="675" spans="1:14" x14ac:dyDescent="0.25">
      <c r="A675" t="s">
        <v>3180</v>
      </c>
      <c r="B675" t="s">
        <v>9242</v>
      </c>
      <c r="C675" t="s">
        <v>3182</v>
      </c>
      <c r="D675" t="s">
        <v>21</v>
      </c>
      <c r="E675">
        <v>99359</v>
      </c>
      <c r="F675" t="s">
        <v>22</v>
      </c>
      <c r="G675" t="s">
        <v>22</v>
      </c>
      <c r="H675" t="s">
        <v>104</v>
      </c>
      <c r="I675" t="s">
        <v>105</v>
      </c>
      <c r="J675" s="1">
        <v>43270</v>
      </c>
      <c r="K675" s="1">
        <v>43328</v>
      </c>
      <c r="L675" t="s">
        <v>118</v>
      </c>
      <c r="N675" t="s">
        <v>1858</v>
      </c>
    </row>
    <row r="676" spans="1:14" x14ac:dyDescent="0.25">
      <c r="A676" t="s">
        <v>1568</v>
      </c>
      <c r="B676" t="s">
        <v>1569</v>
      </c>
      <c r="C676" t="s">
        <v>246</v>
      </c>
      <c r="D676" t="s">
        <v>21</v>
      </c>
      <c r="E676">
        <v>98310</v>
      </c>
      <c r="F676" t="s">
        <v>22</v>
      </c>
      <c r="G676" t="s">
        <v>22</v>
      </c>
      <c r="H676" t="s">
        <v>104</v>
      </c>
      <c r="I676" t="s">
        <v>148</v>
      </c>
      <c r="J676" s="1">
        <v>43270</v>
      </c>
      <c r="K676" s="1">
        <v>43328</v>
      </c>
      <c r="L676" t="s">
        <v>118</v>
      </c>
      <c r="N676" t="s">
        <v>1858</v>
      </c>
    </row>
    <row r="677" spans="1:14" x14ac:dyDescent="0.25">
      <c r="A677" t="s">
        <v>3888</v>
      </c>
      <c r="B677" t="s">
        <v>9252</v>
      </c>
      <c r="C677" t="s">
        <v>3890</v>
      </c>
      <c r="D677" t="s">
        <v>21</v>
      </c>
      <c r="E677">
        <v>98940</v>
      </c>
      <c r="F677" t="s">
        <v>22</v>
      </c>
      <c r="G677" t="s">
        <v>22</v>
      </c>
      <c r="H677" t="s">
        <v>104</v>
      </c>
      <c r="I677" t="s">
        <v>105</v>
      </c>
      <c r="J677" s="1">
        <v>43269</v>
      </c>
      <c r="K677" s="1">
        <v>43328</v>
      </c>
      <c r="L677" t="s">
        <v>118</v>
      </c>
      <c r="N677" t="s">
        <v>1858</v>
      </c>
    </row>
    <row r="678" spans="1:14" x14ac:dyDescent="0.25">
      <c r="A678" t="s">
        <v>685</v>
      </c>
      <c r="B678" t="s">
        <v>2674</v>
      </c>
      <c r="C678" t="s">
        <v>443</v>
      </c>
      <c r="D678" t="s">
        <v>21</v>
      </c>
      <c r="E678">
        <v>98055</v>
      </c>
      <c r="F678" t="s">
        <v>22</v>
      </c>
      <c r="G678" t="s">
        <v>22</v>
      </c>
      <c r="H678" t="s">
        <v>104</v>
      </c>
      <c r="I678" t="s">
        <v>148</v>
      </c>
      <c r="J678" t="s">
        <v>59</v>
      </c>
      <c r="K678" s="1">
        <v>43327</v>
      </c>
      <c r="L678" t="s">
        <v>60</v>
      </c>
      <c r="M678" t="str">
        <f>HYPERLINK("https://www.regulations.gov/docket?D=FDA-2018-H-3151")</f>
        <v>https://www.regulations.gov/docket?D=FDA-2018-H-3151</v>
      </c>
      <c r="N678" t="s">
        <v>59</v>
      </c>
    </row>
    <row r="679" spans="1:14" x14ac:dyDescent="0.25">
      <c r="A679" t="s">
        <v>3157</v>
      </c>
      <c r="B679" t="s">
        <v>3158</v>
      </c>
      <c r="C679" t="s">
        <v>34</v>
      </c>
      <c r="D679" t="s">
        <v>21</v>
      </c>
      <c r="E679">
        <v>98665</v>
      </c>
      <c r="F679" t="s">
        <v>22</v>
      </c>
      <c r="G679" t="s">
        <v>22</v>
      </c>
      <c r="H679" t="s">
        <v>104</v>
      </c>
      <c r="I679" t="s">
        <v>148</v>
      </c>
      <c r="J679" s="1">
        <v>43262</v>
      </c>
      <c r="K679" s="1">
        <v>43321</v>
      </c>
      <c r="L679" t="s">
        <v>118</v>
      </c>
      <c r="N679" t="s">
        <v>1858</v>
      </c>
    </row>
    <row r="680" spans="1:14" x14ac:dyDescent="0.25">
      <c r="A680" t="s">
        <v>3822</v>
      </c>
      <c r="B680" t="s">
        <v>3823</v>
      </c>
      <c r="C680" t="s">
        <v>1688</v>
      </c>
      <c r="D680" t="s">
        <v>21</v>
      </c>
      <c r="E680">
        <v>98198</v>
      </c>
      <c r="F680" t="s">
        <v>22</v>
      </c>
      <c r="G680" t="s">
        <v>22</v>
      </c>
      <c r="H680" t="s">
        <v>104</v>
      </c>
      <c r="I680" t="s">
        <v>148</v>
      </c>
      <c r="J680" s="1">
        <v>43258</v>
      </c>
      <c r="K680" s="1">
        <v>43314</v>
      </c>
      <c r="L680" t="s">
        <v>118</v>
      </c>
      <c r="N680" t="s">
        <v>1854</v>
      </c>
    </row>
    <row r="681" spans="1:14" x14ac:dyDescent="0.25">
      <c r="A681" t="s">
        <v>51</v>
      </c>
      <c r="B681" t="s">
        <v>52</v>
      </c>
      <c r="C681" t="s">
        <v>53</v>
      </c>
      <c r="D681" t="s">
        <v>21</v>
      </c>
      <c r="E681">
        <v>98815</v>
      </c>
      <c r="F681" t="s">
        <v>22</v>
      </c>
      <c r="G681" t="s">
        <v>22</v>
      </c>
      <c r="H681" t="s">
        <v>104</v>
      </c>
      <c r="I681" t="s">
        <v>105</v>
      </c>
      <c r="J681" t="s">
        <v>59</v>
      </c>
      <c r="K681" s="1">
        <v>43312</v>
      </c>
      <c r="L681" t="s">
        <v>60</v>
      </c>
      <c r="M681" t="str">
        <f>HYPERLINK("https://www.regulations.gov/docket?D=FDA-2018-H-2964")</f>
        <v>https://www.regulations.gov/docket?D=FDA-2018-H-2964</v>
      </c>
      <c r="N681" t="s">
        <v>59</v>
      </c>
    </row>
    <row r="682" spans="1:14" x14ac:dyDescent="0.25">
      <c r="A682" t="s">
        <v>827</v>
      </c>
      <c r="B682" t="s">
        <v>828</v>
      </c>
      <c r="C682" t="s">
        <v>20</v>
      </c>
      <c r="D682" t="s">
        <v>21</v>
      </c>
      <c r="E682">
        <v>98101</v>
      </c>
      <c r="F682" t="s">
        <v>22</v>
      </c>
      <c r="G682" t="s">
        <v>22</v>
      </c>
      <c r="H682" t="s">
        <v>104</v>
      </c>
      <c r="I682" t="s">
        <v>148</v>
      </c>
      <c r="J682" t="s">
        <v>59</v>
      </c>
      <c r="K682" s="1">
        <v>43308</v>
      </c>
      <c r="L682" t="s">
        <v>60</v>
      </c>
      <c r="M682" t="str">
        <f>HYPERLINK("https://www.regulations.gov/docket?D=FDA-2018-H-2917")</f>
        <v>https://www.regulations.gov/docket?D=FDA-2018-H-2917</v>
      </c>
      <c r="N682" t="s">
        <v>59</v>
      </c>
    </row>
    <row r="683" spans="1:14" x14ac:dyDescent="0.25">
      <c r="A683" t="s">
        <v>768</v>
      </c>
      <c r="B683" t="s">
        <v>769</v>
      </c>
      <c r="C683" t="s">
        <v>770</v>
      </c>
      <c r="D683" t="s">
        <v>21</v>
      </c>
      <c r="E683">
        <v>99111</v>
      </c>
      <c r="F683" t="s">
        <v>22</v>
      </c>
      <c r="G683" t="s">
        <v>22</v>
      </c>
      <c r="H683" t="s">
        <v>104</v>
      </c>
      <c r="I683" t="s">
        <v>105</v>
      </c>
      <c r="J683" s="1">
        <v>43255</v>
      </c>
      <c r="K683" s="1">
        <v>43307</v>
      </c>
      <c r="L683" t="s">
        <v>118</v>
      </c>
      <c r="N683" t="s">
        <v>1858</v>
      </c>
    </row>
    <row r="684" spans="1:14" x14ac:dyDescent="0.25">
      <c r="A684" t="s">
        <v>242</v>
      </c>
      <c r="B684" t="s">
        <v>2817</v>
      </c>
      <c r="C684" t="s">
        <v>1270</v>
      </c>
      <c r="D684" t="s">
        <v>21</v>
      </c>
      <c r="E684">
        <v>98012</v>
      </c>
      <c r="F684" t="s">
        <v>22</v>
      </c>
      <c r="G684" t="s">
        <v>22</v>
      </c>
      <c r="H684" t="s">
        <v>104</v>
      </c>
      <c r="I684" t="s">
        <v>148</v>
      </c>
      <c r="J684" s="1">
        <v>43256</v>
      </c>
      <c r="K684" s="1">
        <v>43307</v>
      </c>
      <c r="L684" t="s">
        <v>118</v>
      </c>
      <c r="N684" t="s">
        <v>1854</v>
      </c>
    </row>
    <row r="685" spans="1:14" x14ac:dyDescent="0.25">
      <c r="A685" t="s">
        <v>1914</v>
      </c>
      <c r="B685" t="s">
        <v>1915</v>
      </c>
      <c r="C685" t="s">
        <v>1357</v>
      </c>
      <c r="D685" t="s">
        <v>21</v>
      </c>
      <c r="E685">
        <v>99115</v>
      </c>
      <c r="F685" t="s">
        <v>22</v>
      </c>
      <c r="G685" t="s">
        <v>22</v>
      </c>
      <c r="H685" t="s">
        <v>104</v>
      </c>
      <c r="I685" t="s">
        <v>105</v>
      </c>
      <c r="J685" s="1">
        <v>43254</v>
      </c>
      <c r="K685" s="1">
        <v>43307</v>
      </c>
      <c r="L685" t="s">
        <v>118</v>
      </c>
      <c r="N685" t="s">
        <v>1858</v>
      </c>
    </row>
    <row r="686" spans="1:14" x14ac:dyDescent="0.25">
      <c r="A686" t="s">
        <v>9946</v>
      </c>
      <c r="B686" t="s">
        <v>4058</v>
      </c>
      <c r="C686" t="s">
        <v>4059</v>
      </c>
      <c r="D686" t="s">
        <v>21</v>
      </c>
      <c r="E686">
        <v>99109</v>
      </c>
      <c r="F686" t="s">
        <v>22</v>
      </c>
      <c r="G686" t="s">
        <v>22</v>
      </c>
      <c r="H686" t="s">
        <v>104</v>
      </c>
      <c r="I686" t="s">
        <v>105</v>
      </c>
      <c r="J686" s="1">
        <v>43251</v>
      </c>
      <c r="K686" s="1">
        <v>43300</v>
      </c>
      <c r="L686" t="s">
        <v>118</v>
      </c>
      <c r="N686" t="s">
        <v>1858</v>
      </c>
    </row>
    <row r="687" spans="1:14" x14ac:dyDescent="0.25">
      <c r="A687" t="s">
        <v>356</v>
      </c>
      <c r="B687" t="s">
        <v>4659</v>
      </c>
      <c r="C687" t="s">
        <v>4660</v>
      </c>
      <c r="D687" t="s">
        <v>21</v>
      </c>
      <c r="E687">
        <v>99360</v>
      </c>
      <c r="F687" t="s">
        <v>22</v>
      </c>
      <c r="G687" t="s">
        <v>22</v>
      </c>
      <c r="H687" t="s">
        <v>104</v>
      </c>
      <c r="I687" t="s">
        <v>105</v>
      </c>
      <c r="J687" s="1">
        <v>43249</v>
      </c>
      <c r="K687" s="1">
        <v>43300</v>
      </c>
      <c r="L687" t="s">
        <v>118</v>
      </c>
      <c r="N687" t="s">
        <v>1858</v>
      </c>
    </row>
    <row r="688" spans="1:14" x14ac:dyDescent="0.25">
      <c r="A688" t="s">
        <v>4061</v>
      </c>
      <c r="B688" t="s">
        <v>4062</v>
      </c>
      <c r="C688" t="s">
        <v>4063</v>
      </c>
      <c r="D688" t="s">
        <v>21</v>
      </c>
      <c r="E688">
        <v>99148</v>
      </c>
      <c r="F688" t="s">
        <v>22</v>
      </c>
      <c r="G688" t="s">
        <v>22</v>
      </c>
      <c r="H688" t="s">
        <v>104</v>
      </c>
      <c r="I688" t="s">
        <v>105</v>
      </c>
      <c r="J688" s="1">
        <v>43251</v>
      </c>
      <c r="K688" s="1">
        <v>43300</v>
      </c>
      <c r="L688" t="s">
        <v>118</v>
      </c>
      <c r="N688" t="s">
        <v>1854</v>
      </c>
    </row>
    <row r="689" spans="1:14" x14ac:dyDescent="0.25">
      <c r="A689" t="s">
        <v>7355</v>
      </c>
      <c r="B689" t="s">
        <v>611</v>
      </c>
      <c r="C689" t="s">
        <v>41</v>
      </c>
      <c r="D689" t="s">
        <v>21</v>
      </c>
      <c r="E689">
        <v>98158</v>
      </c>
      <c r="F689" t="s">
        <v>22</v>
      </c>
      <c r="G689" t="s">
        <v>22</v>
      </c>
      <c r="H689" t="s">
        <v>104</v>
      </c>
      <c r="I689" t="s">
        <v>1720</v>
      </c>
      <c r="J689" s="1">
        <v>43238</v>
      </c>
      <c r="K689" s="1">
        <v>43300</v>
      </c>
      <c r="L689" t="s">
        <v>118</v>
      </c>
      <c r="N689" t="s">
        <v>1858</v>
      </c>
    </row>
    <row r="690" spans="1:14" x14ac:dyDescent="0.25">
      <c r="A690" t="s">
        <v>1975</v>
      </c>
      <c r="B690" t="s">
        <v>1976</v>
      </c>
      <c r="C690" t="s">
        <v>886</v>
      </c>
      <c r="D690" t="s">
        <v>21</v>
      </c>
      <c r="E690">
        <v>98223</v>
      </c>
      <c r="F690" t="s">
        <v>22</v>
      </c>
      <c r="G690" t="s">
        <v>22</v>
      </c>
      <c r="H690" t="s">
        <v>104</v>
      </c>
      <c r="I690" t="s">
        <v>148</v>
      </c>
      <c r="J690" t="s">
        <v>59</v>
      </c>
      <c r="K690" s="1">
        <v>43297</v>
      </c>
      <c r="L690" t="s">
        <v>60</v>
      </c>
      <c r="M690" t="str">
        <f>HYPERLINK("https://www.regulations.gov/docket?D=FDA-2018-H-2717")</f>
        <v>https://www.regulations.gov/docket?D=FDA-2018-H-2717</v>
      </c>
      <c r="N690" t="s">
        <v>59</v>
      </c>
    </row>
    <row r="691" spans="1:14" x14ac:dyDescent="0.25">
      <c r="A691" t="s">
        <v>468</v>
      </c>
      <c r="B691" t="s">
        <v>469</v>
      </c>
      <c r="C691" t="s">
        <v>470</v>
      </c>
      <c r="D691" t="s">
        <v>21</v>
      </c>
      <c r="E691">
        <v>98166</v>
      </c>
      <c r="F691" t="s">
        <v>22</v>
      </c>
      <c r="G691" t="s">
        <v>22</v>
      </c>
      <c r="H691" t="s">
        <v>104</v>
      </c>
      <c r="I691" t="s">
        <v>148</v>
      </c>
      <c r="J691" t="s">
        <v>59</v>
      </c>
      <c r="K691" s="1">
        <v>43297</v>
      </c>
      <c r="L691" t="s">
        <v>60</v>
      </c>
      <c r="M691" t="str">
        <f>HYPERLINK("https://www.regulations.gov/docket?D=FDA-2018-H-2715")</f>
        <v>https://www.regulations.gov/docket?D=FDA-2018-H-2715</v>
      </c>
      <c r="N691" t="s">
        <v>59</v>
      </c>
    </row>
    <row r="692" spans="1:14" x14ac:dyDescent="0.25">
      <c r="A692" t="s">
        <v>3818</v>
      </c>
      <c r="B692" t="s">
        <v>3819</v>
      </c>
      <c r="C692" t="s">
        <v>209</v>
      </c>
      <c r="D692" t="s">
        <v>21</v>
      </c>
      <c r="E692">
        <v>98032</v>
      </c>
      <c r="F692" t="s">
        <v>22</v>
      </c>
      <c r="G692" t="s">
        <v>22</v>
      </c>
      <c r="H692" t="s">
        <v>104</v>
      </c>
      <c r="I692" t="s">
        <v>148</v>
      </c>
      <c r="J692" t="s">
        <v>59</v>
      </c>
      <c r="K692" s="1">
        <v>43294</v>
      </c>
      <c r="L692" t="s">
        <v>60</v>
      </c>
      <c r="M692" t="str">
        <f>HYPERLINK("https://www.regulations.gov/docket?D=FDA-2018-H-2705")</f>
        <v>https://www.regulations.gov/docket?D=FDA-2018-H-2705</v>
      </c>
      <c r="N692" t="s">
        <v>59</v>
      </c>
    </row>
    <row r="693" spans="1:14" x14ac:dyDescent="0.25">
      <c r="A693" t="s">
        <v>2853</v>
      </c>
      <c r="B693" t="s">
        <v>2854</v>
      </c>
      <c r="C693" t="s">
        <v>20</v>
      </c>
      <c r="D693" t="s">
        <v>21</v>
      </c>
      <c r="E693">
        <v>98158</v>
      </c>
      <c r="F693" t="s">
        <v>22</v>
      </c>
      <c r="G693" t="s">
        <v>22</v>
      </c>
      <c r="H693" t="s">
        <v>104</v>
      </c>
      <c r="I693" t="s">
        <v>1720</v>
      </c>
      <c r="J693" s="1">
        <v>43238</v>
      </c>
      <c r="K693" s="1">
        <v>43293</v>
      </c>
      <c r="L693" t="s">
        <v>118</v>
      </c>
      <c r="N693" t="s">
        <v>1858</v>
      </c>
    </row>
    <row r="694" spans="1:14" x14ac:dyDescent="0.25">
      <c r="A694" t="s">
        <v>3770</v>
      </c>
      <c r="B694" t="s">
        <v>10048</v>
      </c>
      <c r="C694" t="s">
        <v>1203</v>
      </c>
      <c r="D694" t="s">
        <v>21</v>
      </c>
      <c r="E694">
        <v>98059</v>
      </c>
      <c r="F694" t="s">
        <v>22</v>
      </c>
      <c r="G694" t="s">
        <v>22</v>
      </c>
      <c r="H694" t="s">
        <v>104</v>
      </c>
      <c r="I694" t="s">
        <v>1720</v>
      </c>
      <c r="J694" s="1">
        <v>43244</v>
      </c>
      <c r="K694" s="1">
        <v>43293</v>
      </c>
      <c r="L694" t="s">
        <v>118</v>
      </c>
      <c r="N694" t="s">
        <v>1858</v>
      </c>
    </row>
    <row r="695" spans="1:14" x14ac:dyDescent="0.25">
      <c r="A695" t="s">
        <v>194</v>
      </c>
      <c r="B695" t="s">
        <v>4566</v>
      </c>
      <c r="C695" t="s">
        <v>108</v>
      </c>
      <c r="D695" t="s">
        <v>21</v>
      </c>
      <c r="E695">
        <v>98204</v>
      </c>
      <c r="F695" t="s">
        <v>22</v>
      </c>
      <c r="G695" t="s">
        <v>22</v>
      </c>
      <c r="H695" t="s">
        <v>104</v>
      </c>
      <c r="I695" t="s">
        <v>148</v>
      </c>
      <c r="J695" s="1">
        <v>43242</v>
      </c>
      <c r="K695" s="1">
        <v>43293</v>
      </c>
      <c r="L695" t="s">
        <v>118</v>
      </c>
      <c r="N695" t="s">
        <v>1858</v>
      </c>
    </row>
    <row r="696" spans="1:14" x14ac:dyDescent="0.25">
      <c r="A696" t="s">
        <v>2109</v>
      </c>
      <c r="B696" t="s">
        <v>3887</v>
      </c>
      <c r="C696" t="s">
        <v>1904</v>
      </c>
      <c r="D696" t="s">
        <v>21</v>
      </c>
      <c r="E696">
        <v>99169</v>
      </c>
      <c r="F696" t="s">
        <v>22</v>
      </c>
      <c r="G696" t="s">
        <v>22</v>
      </c>
      <c r="H696" t="s">
        <v>104</v>
      </c>
      <c r="I696" t="s">
        <v>105</v>
      </c>
      <c r="J696" s="1">
        <v>43240</v>
      </c>
      <c r="K696" s="1">
        <v>43293</v>
      </c>
      <c r="L696" t="s">
        <v>118</v>
      </c>
      <c r="N696" t="s">
        <v>1858</v>
      </c>
    </row>
    <row r="697" spans="1:14" x14ac:dyDescent="0.25">
      <c r="A697" t="s">
        <v>4034</v>
      </c>
      <c r="B697" t="s">
        <v>4035</v>
      </c>
      <c r="C697" t="s">
        <v>20</v>
      </c>
      <c r="D697" t="s">
        <v>21</v>
      </c>
      <c r="E697">
        <v>98103</v>
      </c>
      <c r="F697" t="s">
        <v>22</v>
      </c>
      <c r="G697" t="s">
        <v>22</v>
      </c>
      <c r="H697" t="s">
        <v>104</v>
      </c>
      <c r="I697" t="s">
        <v>105</v>
      </c>
      <c r="J697" t="s">
        <v>59</v>
      </c>
      <c r="K697" s="1">
        <v>43291</v>
      </c>
      <c r="L697" t="s">
        <v>60</v>
      </c>
      <c r="M697" t="str">
        <f>HYPERLINK("https://www.regulations.gov/docket?D=FDA-2018-H-2639")</f>
        <v>https://www.regulations.gov/docket?D=FDA-2018-H-2639</v>
      </c>
      <c r="N697" t="s">
        <v>59</v>
      </c>
    </row>
    <row r="698" spans="1:14" x14ac:dyDescent="0.25">
      <c r="A698" t="s">
        <v>1664</v>
      </c>
      <c r="B698" t="s">
        <v>1665</v>
      </c>
      <c r="C698" t="s">
        <v>339</v>
      </c>
      <c r="D698" t="s">
        <v>21</v>
      </c>
      <c r="E698">
        <v>98848</v>
      </c>
      <c r="F698" t="s">
        <v>22</v>
      </c>
      <c r="G698" t="s">
        <v>22</v>
      </c>
      <c r="H698" t="s">
        <v>104</v>
      </c>
      <c r="I698" t="s">
        <v>148</v>
      </c>
      <c r="J698" s="1">
        <v>43235</v>
      </c>
      <c r="K698" s="1">
        <v>43286</v>
      </c>
      <c r="L698" t="s">
        <v>118</v>
      </c>
      <c r="N698" t="s">
        <v>1858</v>
      </c>
    </row>
    <row r="699" spans="1:14" x14ac:dyDescent="0.25">
      <c r="A699" t="s">
        <v>2851</v>
      </c>
      <c r="B699" t="s">
        <v>2852</v>
      </c>
      <c r="C699" t="s">
        <v>41</v>
      </c>
      <c r="D699" t="s">
        <v>21</v>
      </c>
      <c r="E699">
        <v>98158</v>
      </c>
      <c r="F699" t="s">
        <v>22</v>
      </c>
      <c r="G699" t="s">
        <v>22</v>
      </c>
      <c r="H699" t="s">
        <v>104</v>
      </c>
      <c r="I699" t="s">
        <v>1720</v>
      </c>
      <c r="J699" s="1">
        <v>43238</v>
      </c>
      <c r="K699" s="1">
        <v>43286</v>
      </c>
      <c r="L699" t="s">
        <v>118</v>
      </c>
      <c r="N699" t="s">
        <v>1858</v>
      </c>
    </row>
    <row r="700" spans="1:14" x14ac:dyDescent="0.25">
      <c r="A700" t="s">
        <v>4556</v>
      </c>
      <c r="B700" t="s">
        <v>4557</v>
      </c>
      <c r="C700" t="s">
        <v>912</v>
      </c>
      <c r="D700" t="s">
        <v>21</v>
      </c>
      <c r="E700">
        <v>98837</v>
      </c>
      <c r="F700" t="s">
        <v>22</v>
      </c>
      <c r="G700" t="s">
        <v>22</v>
      </c>
      <c r="H700" t="s">
        <v>104</v>
      </c>
      <c r="I700" t="s">
        <v>105</v>
      </c>
      <c r="J700" t="s">
        <v>59</v>
      </c>
      <c r="K700" s="1">
        <v>43286</v>
      </c>
      <c r="L700" t="s">
        <v>60</v>
      </c>
      <c r="M700" t="str">
        <f>HYPERLINK("https://www.regulations.gov/docket?D=FDA-2018-H-2570")</f>
        <v>https://www.regulations.gov/docket?D=FDA-2018-H-2570</v>
      </c>
      <c r="N700" t="s">
        <v>59</v>
      </c>
    </row>
    <row r="701" spans="1:14" x14ac:dyDescent="0.25">
      <c r="A701" t="s">
        <v>4008</v>
      </c>
      <c r="B701" t="s">
        <v>4009</v>
      </c>
      <c r="C701" t="s">
        <v>4010</v>
      </c>
      <c r="D701" t="s">
        <v>21</v>
      </c>
      <c r="E701">
        <v>98358</v>
      </c>
      <c r="F701" t="s">
        <v>22</v>
      </c>
      <c r="G701" t="s">
        <v>22</v>
      </c>
      <c r="H701" t="s">
        <v>104</v>
      </c>
      <c r="I701" t="s">
        <v>148</v>
      </c>
      <c r="J701" s="1">
        <v>43234</v>
      </c>
      <c r="K701" s="1">
        <v>43286</v>
      </c>
      <c r="L701" t="s">
        <v>118</v>
      </c>
      <c r="N701" t="s">
        <v>1854</v>
      </c>
    </row>
    <row r="702" spans="1:14" x14ac:dyDescent="0.25">
      <c r="A702" t="s">
        <v>4549</v>
      </c>
      <c r="B702" t="s">
        <v>4550</v>
      </c>
      <c r="C702" t="s">
        <v>912</v>
      </c>
      <c r="D702" t="s">
        <v>21</v>
      </c>
      <c r="E702">
        <v>98837</v>
      </c>
      <c r="F702" t="s">
        <v>22</v>
      </c>
      <c r="G702" t="s">
        <v>22</v>
      </c>
      <c r="H702" t="s">
        <v>104</v>
      </c>
      <c r="I702" t="s">
        <v>105</v>
      </c>
      <c r="J702" t="s">
        <v>59</v>
      </c>
      <c r="K702" s="1">
        <v>43283</v>
      </c>
      <c r="L702" t="s">
        <v>60</v>
      </c>
      <c r="M702" t="str">
        <f>HYPERLINK("https://www.regulations.gov/docket?D=FDA-2018-H-2542")</f>
        <v>https://www.regulations.gov/docket?D=FDA-2018-H-2542</v>
      </c>
      <c r="N702" t="s">
        <v>59</v>
      </c>
    </row>
    <row r="703" spans="1:14" x14ac:dyDescent="0.25">
      <c r="A703" t="s">
        <v>3617</v>
      </c>
      <c r="B703" t="s">
        <v>3618</v>
      </c>
      <c r="C703" t="s">
        <v>20</v>
      </c>
      <c r="D703" t="s">
        <v>21</v>
      </c>
      <c r="E703">
        <v>98116</v>
      </c>
      <c r="F703" t="s">
        <v>22</v>
      </c>
      <c r="G703" t="s">
        <v>22</v>
      </c>
      <c r="H703" t="s">
        <v>104</v>
      </c>
      <c r="I703" t="s">
        <v>105</v>
      </c>
      <c r="J703" s="1">
        <v>43229</v>
      </c>
      <c r="K703" s="1">
        <v>43279</v>
      </c>
      <c r="L703" t="s">
        <v>118</v>
      </c>
      <c r="N703" t="s">
        <v>1858</v>
      </c>
    </row>
    <row r="704" spans="1:14" x14ac:dyDescent="0.25">
      <c r="A704" t="s">
        <v>7897</v>
      </c>
      <c r="B704" t="s">
        <v>7898</v>
      </c>
      <c r="C704" t="s">
        <v>224</v>
      </c>
      <c r="D704" t="s">
        <v>21</v>
      </c>
      <c r="E704">
        <v>98155</v>
      </c>
      <c r="F704" t="s">
        <v>22</v>
      </c>
      <c r="G704" t="s">
        <v>22</v>
      </c>
      <c r="H704" t="s">
        <v>104</v>
      </c>
      <c r="I704" t="s">
        <v>105</v>
      </c>
      <c r="J704" s="1">
        <v>43224</v>
      </c>
      <c r="K704" s="1">
        <v>43279</v>
      </c>
      <c r="L704" t="s">
        <v>118</v>
      </c>
      <c r="N704" t="s">
        <v>1854</v>
      </c>
    </row>
    <row r="705" spans="1:14" x14ac:dyDescent="0.25">
      <c r="A705" t="s">
        <v>920</v>
      </c>
      <c r="B705" t="s">
        <v>921</v>
      </c>
      <c r="C705" t="s">
        <v>236</v>
      </c>
      <c r="D705" t="s">
        <v>21</v>
      </c>
      <c r="E705">
        <v>98402</v>
      </c>
      <c r="F705" t="s">
        <v>22</v>
      </c>
      <c r="G705" t="s">
        <v>22</v>
      </c>
      <c r="H705" t="s">
        <v>104</v>
      </c>
      <c r="I705" t="s">
        <v>105</v>
      </c>
      <c r="J705" t="s">
        <v>59</v>
      </c>
      <c r="K705" s="1">
        <v>43273</v>
      </c>
      <c r="L705" t="s">
        <v>60</v>
      </c>
      <c r="M705" t="str">
        <f>HYPERLINK("https://www.regulations.gov/docket?D=FDA-2018-H-2411")</f>
        <v>https://www.regulations.gov/docket?D=FDA-2018-H-2411</v>
      </c>
      <c r="N705" t="s">
        <v>59</v>
      </c>
    </row>
    <row r="706" spans="1:14" x14ac:dyDescent="0.25">
      <c r="A706" t="s">
        <v>9520</v>
      </c>
      <c r="B706" t="s">
        <v>9521</v>
      </c>
      <c r="C706" t="s">
        <v>2267</v>
      </c>
      <c r="D706" t="s">
        <v>21</v>
      </c>
      <c r="E706">
        <v>98631</v>
      </c>
      <c r="F706" t="s">
        <v>22</v>
      </c>
      <c r="G706" t="s">
        <v>22</v>
      </c>
      <c r="H706" t="s">
        <v>104</v>
      </c>
      <c r="I706" t="s">
        <v>105</v>
      </c>
      <c r="J706" s="1">
        <v>43222</v>
      </c>
      <c r="K706" s="1">
        <v>43272</v>
      </c>
      <c r="L706" t="s">
        <v>118</v>
      </c>
      <c r="N706" t="s">
        <v>1854</v>
      </c>
    </row>
    <row r="707" spans="1:14" x14ac:dyDescent="0.25">
      <c r="A707" t="s">
        <v>2207</v>
      </c>
      <c r="B707" t="s">
        <v>2208</v>
      </c>
      <c r="C707" t="s">
        <v>2209</v>
      </c>
      <c r="D707" t="s">
        <v>21</v>
      </c>
      <c r="E707">
        <v>98575</v>
      </c>
      <c r="F707" t="s">
        <v>22</v>
      </c>
      <c r="G707" t="s">
        <v>22</v>
      </c>
      <c r="H707" t="s">
        <v>104</v>
      </c>
      <c r="I707" t="s">
        <v>105</v>
      </c>
      <c r="J707" s="1">
        <v>43220</v>
      </c>
      <c r="K707" s="1">
        <v>43272</v>
      </c>
      <c r="L707" t="s">
        <v>118</v>
      </c>
      <c r="N707" t="s">
        <v>1858</v>
      </c>
    </row>
    <row r="708" spans="1:14" x14ac:dyDescent="0.25">
      <c r="A708" t="s">
        <v>4995</v>
      </c>
      <c r="B708" t="s">
        <v>4996</v>
      </c>
      <c r="C708" t="s">
        <v>20</v>
      </c>
      <c r="D708" t="s">
        <v>21</v>
      </c>
      <c r="E708">
        <v>98102</v>
      </c>
      <c r="F708" t="s">
        <v>22</v>
      </c>
      <c r="G708" t="s">
        <v>22</v>
      </c>
      <c r="H708" t="s">
        <v>104</v>
      </c>
      <c r="I708" t="s">
        <v>105</v>
      </c>
      <c r="J708" t="s">
        <v>59</v>
      </c>
      <c r="K708" s="1">
        <v>43271</v>
      </c>
      <c r="L708" t="s">
        <v>60</v>
      </c>
      <c r="M708" t="str">
        <f>HYPERLINK("https://www.regulations.gov/docket?D=FDA-2018-H-2360")</f>
        <v>https://www.regulations.gov/docket?D=FDA-2018-H-2360</v>
      </c>
      <c r="N708" t="s">
        <v>59</v>
      </c>
    </row>
    <row r="709" spans="1:14" x14ac:dyDescent="0.25">
      <c r="A709" t="s">
        <v>1251</v>
      </c>
      <c r="B709" t="s">
        <v>1252</v>
      </c>
      <c r="C709" t="s">
        <v>20</v>
      </c>
      <c r="D709" t="s">
        <v>21</v>
      </c>
      <c r="E709">
        <v>98101</v>
      </c>
      <c r="F709" t="s">
        <v>22</v>
      </c>
      <c r="G709" t="s">
        <v>22</v>
      </c>
      <c r="H709" t="s">
        <v>104</v>
      </c>
      <c r="I709" t="s">
        <v>105</v>
      </c>
      <c r="J709" t="s">
        <v>59</v>
      </c>
      <c r="K709" s="1">
        <v>43269</v>
      </c>
      <c r="L709" t="s">
        <v>60</v>
      </c>
      <c r="M709" t="str">
        <f>HYPERLINK("https://www.regulations.gov/docket?D=FDA-2018-H-2328")</f>
        <v>https://www.regulations.gov/docket?D=FDA-2018-H-2328</v>
      </c>
      <c r="N709" t="s">
        <v>59</v>
      </c>
    </row>
    <row r="710" spans="1:14" x14ac:dyDescent="0.25">
      <c r="A710" t="s">
        <v>6730</v>
      </c>
      <c r="B710" t="s">
        <v>10220</v>
      </c>
      <c r="C710" t="s">
        <v>532</v>
      </c>
      <c r="D710" t="s">
        <v>21</v>
      </c>
      <c r="E710">
        <v>98528</v>
      </c>
      <c r="F710" t="s">
        <v>22</v>
      </c>
      <c r="G710" t="s">
        <v>22</v>
      </c>
      <c r="H710" t="s">
        <v>104</v>
      </c>
      <c r="I710" t="s">
        <v>105</v>
      </c>
      <c r="J710" s="1">
        <v>43194</v>
      </c>
      <c r="K710" s="1">
        <v>43265</v>
      </c>
      <c r="L710" t="s">
        <v>118</v>
      </c>
      <c r="N710" t="s">
        <v>1854</v>
      </c>
    </row>
    <row r="711" spans="1:14" x14ac:dyDescent="0.25">
      <c r="A711" t="s">
        <v>1166</v>
      </c>
      <c r="B711" t="s">
        <v>1167</v>
      </c>
      <c r="C711" t="s">
        <v>525</v>
      </c>
      <c r="D711" t="s">
        <v>21</v>
      </c>
      <c r="E711">
        <v>98258</v>
      </c>
      <c r="F711" t="s">
        <v>22</v>
      </c>
      <c r="G711" t="s">
        <v>22</v>
      </c>
      <c r="H711" t="s">
        <v>104</v>
      </c>
      <c r="I711" t="s">
        <v>148</v>
      </c>
      <c r="J711" t="s">
        <v>59</v>
      </c>
      <c r="K711" s="1">
        <v>43265</v>
      </c>
      <c r="L711" t="s">
        <v>60</v>
      </c>
      <c r="M711" t="str">
        <f>HYPERLINK("https://www.regulations.gov/docket?D=FDA-2018-H-2270")</f>
        <v>https://www.regulations.gov/docket?D=FDA-2018-H-2270</v>
      </c>
      <c r="N711" t="s">
        <v>59</v>
      </c>
    </row>
    <row r="712" spans="1:14" x14ac:dyDescent="0.25">
      <c r="A712" t="s">
        <v>138</v>
      </c>
      <c r="B712" t="s">
        <v>5066</v>
      </c>
      <c r="C712" t="s">
        <v>56</v>
      </c>
      <c r="D712" t="s">
        <v>21</v>
      </c>
      <c r="E712">
        <v>99352</v>
      </c>
      <c r="F712" t="s">
        <v>22</v>
      </c>
      <c r="G712" t="s">
        <v>22</v>
      </c>
      <c r="H712" t="s">
        <v>104</v>
      </c>
      <c r="I712" t="s">
        <v>148</v>
      </c>
      <c r="J712" s="1">
        <v>43209</v>
      </c>
      <c r="K712" s="1">
        <v>43265</v>
      </c>
      <c r="L712" t="s">
        <v>118</v>
      </c>
      <c r="N712" t="s">
        <v>1858</v>
      </c>
    </row>
    <row r="713" spans="1:14" x14ac:dyDescent="0.25">
      <c r="A713" t="s">
        <v>277</v>
      </c>
      <c r="B713" t="s">
        <v>278</v>
      </c>
      <c r="C713" t="s">
        <v>236</v>
      </c>
      <c r="D713" t="s">
        <v>21</v>
      </c>
      <c r="E713">
        <v>98405</v>
      </c>
      <c r="F713" t="s">
        <v>22</v>
      </c>
      <c r="G713" t="s">
        <v>22</v>
      </c>
      <c r="H713" t="s">
        <v>104</v>
      </c>
      <c r="I713" t="s">
        <v>148</v>
      </c>
      <c r="J713" s="1">
        <v>43209</v>
      </c>
      <c r="K713" s="1">
        <v>43265</v>
      </c>
      <c r="L713" t="s">
        <v>118</v>
      </c>
      <c r="N713" t="s">
        <v>1858</v>
      </c>
    </row>
    <row r="714" spans="1:14" x14ac:dyDescent="0.25">
      <c r="A714" t="s">
        <v>2109</v>
      </c>
      <c r="B714" t="s">
        <v>3429</v>
      </c>
      <c r="C714" t="s">
        <v>930</v>
      </c>
      <c r="D714" t="s">
        <v>21</v>
      </c>
      <c r="E714">
        <v>99357</v>
      </c>
      <c r="F714" t="s">
        <v>22</v>
      </c>
      <c r="G714" t="s">
        <v>22</v>
      </c>
      <c r="H714" t="s">
        <v>104</v>
      </c>
      <c r="I714" t="s">
        <v>148</v>
      </c>
      <c r="J714" s="1">
        <v>43215</v>
      </c>
      <c r="K714" s="1">
        <v>43265</v>
      </c>
      <c r="L714" t="s">
        <v>118</v>
      </c>
      <c r="N714" t="s">
        <v>1854</v>
      </c>
    </row>
    <row r="715" spans="1:14" x14ac:dyDescent="0.25">
      <c r="A715" t="s">
        <v>3812</v>
      </c>
      <c r="B715" t="s">
        <v>10226</v>
      </c>
      <c r="C715" t="s">
        <v>1558</v>
      </c>
      <c r="D715" t="s">
        <v>21</v>
      </c>
      <c r="E715">
        <v>98569</v>
      </c>
      <c r="F715" t="s">
        <v>22</v>
      </c>
      <c r="G715" t="s">
        <v>22</v>
      </c>
      <c r="H715" t="s">
        <v>104</v>
      </c>
      <c r="I715" t="s">
        <v>148</v>
      </c>
      <c r="J715" s="1">
        <v>43208</v>
      </c>
      <c r="K715" s="1">
        <v>43265</v>
      </c>
      <c r="L715" t="s">
        <v>118</v>
      </c>
      <c r="N715" t="s">
        <v>1854</v>
      </c>
    </row>
    <row r="716" spans="1:14" x14ac:dyDescent="0.25">
      <c r="A716" t="s">
        <v>1092</v>
      </c>
      <c r="B716" t="s">
        <v>1093</v>
      </c>
      <c r="C716" t="s">
        <v>1094</v>
      </c>
      <c r="D716" t="s">
        <v>21</v>
      </c>
      <c r="E716">
        <v>98360</v>
      </c>
      <c r="F716" t="s">
        <v>22</v>
      </c>
      <c r="G716" t="s">
        <v>22</v>
      </c>
      <c r="H716" t="s">
        <v>104</v>
      </c>
      <c r="I716" t="s">
        <v>148</v>
      </c>
      <c r="J716" s="1">
        <v>43200</v>
      </c>
      <c r="K716" s="1">
        <v>43258</v>
      </c>
      <c r="L716" t="s">
        <v>118</v>
      </c>
      <c r="N716" t="s">
        <v>1854</v>
      </c>
    </row>
    <row r="717" spans="1:14" x14ac:dyDescent="0.25">
      <c r="A717" t="s">
        <v>662</v>
      </c>
      <c r="B717" t="s">
        <v>3564</v>
      </c>
      <c r="C717" t="s">
        <v>165</v>
      </c>
      <c r="D717" t="s">
        <v>21</v>
      </c>
      <c r="E717">
        <v>98373</v>
      </c>
      <c r="F717" t="s">
        <v>22</v>
      </c>
      <c r="G717" t="s">
        <v>22</v>
      </c>
      <c r="H717" t="s">
        <v>104</v>
      </c>
      <c r="I717" t="s">
        <v>148</v>
      </c>
      <c r="J717" s="1">
        <v>43199</v>
      </c>
      <c r="K717" s="1">
        <v>43258</v>
      </c>
      <c r="L717" t="s">
        <v>118</v>
      </c>
      <c r="N717" t="s">
        <v>1854</v>
      </c>
    </row>
    <row r="718" spans="1:14" x14ac:dyDescent="0.25">
      <c r="A718" t="s">
        <v>10266</v>
      </c>
      <c r="B718" t="s">
        <v>10267</v>
      </c>
      <c r="C718" t="s">
        <v>3862</v>
      </c>
      <c r="D718" t="s">
        <v>21</v>
      </c>
      <c r="E718">
        <v>98022</v>
      </c>
      <c r="F718" t="s">
        <v>22</v>
      </c>
      <c r="G718" t="s">
        <v>22</v>
      </c>
      <c r="H718" t="s">
        <v>104</v>
      </c>
      <c r="I718" t="s">
        <v>148</v>
      </c>
      <c r="J718" s="1">
        <v>43202</v>
      </c>
      <c r="K718" s="1">
        <v>43258</v>
      </c>
      <c r="L718" t="s">
        <v>118</v>
      </c>
      <c r="N718" t="s">
        <v>1854</v>
      </c>
    </row>
    <row r="719" spans="1:14" x14ac:dyDescent="0.25">
      <c r="A719" t="s">
        <v>1561</v>
      </c>
      <c r="B719" t="s">
        <v>1562</v>
      </c>
      <c r="C719" t="s">
        <v>1563</v>
      </c>
      <c r="D719" t="s">
        <v>21</v>
      </c>
      <c r="E719">
        <v>98010</v>
      </c>
      <c r="F719" t="s">
        <v>22</v>
      </c>
      <c r="G719" t="s">
        <v>22</v>
      </c>
      <c r="H719" t="s">
        <v>104</v>
      </c>
      <c r="I719" t="s">
        <v>148</v>
      </c>
      <c r="J719" s="1">
        <v>43202</v>
      </c>
      <c r="K719" s="1">
        <v>43258</v>
      </c>
      <c r="L719" t="s">
        <v>118</v>
      </c>
      <c r="N719" t="s">
        <v>1854</v>
      </c>
    </row>
    <row r="720" spans="1:14" x14ac:dyDescent="0.25">
      <c r="A720" t="s">
        <v>3745</v>
      </c>
      <c r="B720" t="s">
        <v>3746</v>
      </c>
      <c r="C720" t="s">
        <v>3608</v>
      </c>
      <c r="D720" t="s">
        <v>21</v>
      </c>
      <c r="E720">
        <v>98295</v>
      </c>
      <c r="F720" t="s">
        <v>22</v>
      </c>
      <c r="G720" t="s">
        <v>22</v>
      </c>
      <c r="H720" t="s">
        <v>104</v>
      </c>
      <c r="I720" t="s">
        <v>148</v>
      </c>
      <c r="J720" s="1">
        <v>43200</v>
      </c>
      <c r="K720" s="1">
        <v>43258</v>
      </c>
      <c r="L720" t="s">
        <v>118</v>
      </c>
      <c r="N720" t="s">
        <v>1858</v>
      </c>
    </row>
    <row r="721" spans="1:14" x14ac:dyDescent="0.25">
      <c r="A721" t="s">
        <v>356</v>
      </c>
      <c r="B721" t="s">
        <v>5894</v>
      </c>
      <c r="C721" t="s">
        <v>1015</v>
      </c>
      <c r="D721" t="s">
        <v>21</v>
      </c>
      <c r="E721">
        <v>99362</v>
      </c>
      <c r="F721" t="s">
        <v>22</v>
      </c>
      <c r="G721" t="s">
        <v>22</v>
      </c>
      <c r="H721" t="s">
        <v>104</v>
      </c>
      <c r="I721" t="s">
        <v>105</v>
      </c>
      <c r="J721" s="1">
        <v>43206</v>
      </c>
      <c r="K721" s="1">
        <v>43258</v>
      </c>
      <c r="L721" t="s">
        <v>118</v>
      </c>
      <c r="N721" t="s">
        <v>1858</v>
      </c>
    </row>
    <row r="722" spans="1:14" x14ac:dyDescent="0.25">
      <c r="A722" t="s">
        <v>6538</v>
      </c>
      <c r="B722" t="s">
        <v>6539</v>
      </c>
      <c r="C722" t="s">
        <v>20</v>
      </c>
      <c r="D722" t="s">
        <v>21</v>
      </c>
      <c r="E722">
        <v>98105</v>
      </c>
      <c r="F722" t="s">
        <v>22</v>
      </c>
      <c r="G722" t="s">
        <v>22</v>
      </c>
      <c r="H722" t="s">
        <v>104</v>
      </c>
      <c r="I722" t="s">
        <v>105</v>
      </c>
      <c r="J722" s="1">
        <v>43201</v>
      </c>
      <c r="K722" s="1">
        <v>43258</v>
      </c>
      <c r="L722" t="s">
        <v>118</v>
      </c>
      <c r="N722" t="s">
        <v>1858</v>
      </c>
    </row>
    <row r="723" spans="1:14" x14ac:dyDescent="0.25">
      <c r="A723" t="s">
        <v>1930</v>
      </c>
      <c r="B723" t="s">
        <v>10270</v>
      </c>
      <c r="C723" t="s">
        <v>1932</v>
      </c>
      <c r="D723" t="s">
        <v>21</v>
      </c>
      <c r="E723">
        <v>99343</v>
      </c>
      <c r="F723" t="s">
        <v>22</v>
      </c>
      <c r="G723" t="s">
        <v>22</v>
      </c>
      <c r="H723" t="s">
        <v>104</v>
      </c>
      <c r="I723" t="s">
        <v>105</v>
      </c>
      <c r="J723" s="1">
        <v>43205</v>
      </c>
      <c r="K723" s="1">
        <v>43258</v>
      </c>
      <c r="L723" t="s">
        <v>118</v>
      </c>
      <c r="N723" t="s">
        <v>1858</v>
      </c>
    </row>
    <row r="724" spans="1:14" x14ac:dyDescent="0.25">
      <c r="A724" t="s">
        <v>4919</v>
      </c>
      <c r="B724" t="s">
        <v>4920</v>
      </c>
      <c r="C724" t="s">
        <v>3694</v>
      </c>
      <c r="D724" t="s">
        <v>21</v>
      </c>
      <c r="E724">
        <v>98042</v>
      </c>
      <c r="F724" t="s">
        <v>22</v>
      </c>
      <c r="G724" t="s">
        <v>22</v>
      </c>
      <c r="H724" t="s">
        <v>104</v>
      </c>
      <c r="I724" t="s">
        <v>148</v>
      </c>
      <c r="J724" s="1">
        <v>43202</v>
      </c>
      <c r="K724" s="1">
        <v>43258</v>
      </c>
      <c r="L724" t="s">
        <v>118</v>
      </c>
      <c r="N724" t="s">
        <v>1858</v>
      </c>
    </row>
    <row r="725" spans="1:14" x14ac:dyDescent="0.25">
      <c r="A725" t="s">
        <v>1295</v>
      </c>
      <c r="B725" t="s">
        <v>5175</v>
      </c>
      <c r="C725" t="s">
        <v>1094</v>
      </c>
      <c r="D725" t="s">
        <v>21</v>
      </c>
      <c r="E725">
        <v>98360</v>
      </c>
      <c r="F725" t="s">
        <v>22</v>
      </c>
      <c r="G725" t="s">
        <v>22</v>
      </c>
      <c r="H725" t="s">
        <v>104</v>
      </c>
      <c r="I725" t="s">
        <v>148</v>
      </c>
      <c r="J725" s="1">
        <v>43200</v>
      </c>
      <c r="K725" s="1">
        <v>43258</v>
      </c>
      <c r="L725" t="s">
        <v>118</v>
      </c>
      <c r="N725" t="s">
        <v>1858</v>
      </c>
    </row>
    <row r="726" spans="1:14" x14ac:dyDescent="0.25">
      <c r="A726" t="s">
        <v>4939</v>
      </c>
      <c r="B726" t="s">
        <v>4940</v>
      </c>
      <c r="C726" t="s">
        <v>4941</v>
      </c>
      <c r="D726" t="s">
        <v>21</v>
      </c>
      <c r="E726">
        <v>99029</v>
      </c>
      <c r="F726" t="s">
        <v>22</v>
      </c>
      <c r="G726" t="s">
        <v>22</v>
      </c>
      <c r="H726" t="s">
        <v>104</v>
      </c>
      <c r="I726" t="s">
        <v>105</v>
      </c>
      <c r="J726" s="1">
        <v>43206</v>
      </c>
      <c r="K726" s="1">
        <v>43258</v>
      </c>
      <c r="L726" t="s">
        <v>118</v>
      </c>
      <c r="N726" t="s">
        <v>1858</v>
      </c>
    </row>
    <row r="727" spans="1:14" x14ac:dyDescent="0.25">
      <c r="A727" t="s">
        <v>2676</v>
      </c>
      <c r="B727" t="s">
        <v>2677</v>
      </c>
      <c r="C727" t="s">
        <v>1094</v>
      </c>
      <c r="D727" t="s">
        <v>21</v>
      </c>
      <c r="E727">
        <v>98360</v>
      </c>
      <c r="F727" t="s">
        <v>22</v>
      </c>
      <c r="G727" t="s">
        <v>22</v>
      </c>
      <c r="H727" t="s">
        <v>104</v>
      </c>
      <c r="I727" t="s">
        <v>148</v>
      </c>
      <c r="J727" s="1">
        <v>43200</v>
      </c>
      <c r="K727" s="1">
        <v>43258</v>
      </c>
      <c r="L727" t="s">
        <v>118</v>
      </c>
      <c r="N727" t="s">
        <v>1854</v>
      </c>
    </row>
    <row r="728" spans="1:14" x14ac:dyDescent="0.25">
      <c r="A728" t="s">
        <v>2268</v>
      </c>
      <c r="B728" t="s">
        <v>2269</v>
      </c>
      <c r="C728" t="s">
        <v>930</v>
      </c>
      <c r="D728" t="s">
        <v>21</v>
      </c>
      <c r="E728">
        <v>99357</v>
      </c>
      <c r="F728" t="s">
        <v>22</v>
      </c>
      <c r="G728" t="s">
        <v>22</v>
      </c>
      <c r="H728" t="s">
        <v>104</v>
      </c>
      <c r="I728" t="s">
        <v>148</v>
      </c>
      <c r="J728" t="s">
        <v>59</v>
      </c>
      <c r="K728" s="1">
        <v>43256</v>
      </c>
      <c r="L728" t="s">
        <v>60</v>
      </c>
      <c r="M728" t="str">
        <f>HYPERLINK("https://www.regulations.gov/docket?D=FDA-2018-H-2137")</f>
        <v>https://www.regulations.gov/docket?D=FDA-2018-H-2137</v>
      </c>
      <c r="N728" t="s">
        <v>59</v>
      </c>
    </row>
    <row r="729" spans="1:14" x14ac:dyDescent="0.25">
      <c r="A729" t="s">
        <v>4031</v>
      </c>
      <c r="B729" t="s">
        <v>4032</v>
      </c>
      <c r="C729" t="s">
        <v>293</v>
      </c>
      <c r="D729" t="s">
        <v>21</v>
      </c>
      <c r="E729">
        <v>98271</v>
      </c>
      <c r="F729" t="s">
        <v>22</v>
      </c>
      <c r="G729" t="s">
        <v>22</v>
      </c>
      <c r="H729" t="s">
        <v>104</v>
      </c>
      <c r="I729" t="s">
        <v>105</v>
      </c>
      <c r="J729" t="s">
        <v>59</v>
      </c>
      <c r="K729" s="1">
        <v>43252</v>
      </c>
      <c r="L729" t="s">
        <v>60</v>
      </c>
      <c r="M729" t="str">
        <f>HYPERLINK("https://www.regulations.gov/docket?D=FDA-2018-H-2079")</f>
        <v>https://www.regulations.gov/docket?D=FDA-2018-H-2079</v>
      </c>
      <c r="N729" t="s">
        <v>59</v>
      </c>
    </row>
    <row r="730" spans="1:14" x14ac:dyDescent="0.25">
      <c r="A730" t="s">
        <v>2787</v>
      </c>
      <c r="B730" t="s">
        <v>2788</v>
      </c>
      <c r="C730" t="s">
        <v>142</v>
      </c>
      <c r="D730" t="s">
        <v>21</v>
      </c>
      <c r="E730">
        <v>98908</v>
      </c>
      <c r="F730" t="s">
        <v>22</v>
      </c>
      <c r="G730" t="s">
        <v>22</v>
      </c>
      <c r="H730" t="s">
        <v>104</v>
      </c>
      <c r="I730" t="s">
        <v>105</v>
      </c>
      <c r="J730" t="s">
        <v>59</v>
      </c>
      <c r="K730" s="1">
        <v>43252</v>
      </c>
      <c r="L730" t="s">
        <v>60</v>
      </c>
      <c r="M730" t="str">
        <f>HYPERLINK("https://www.regulations.gov/docket?D=FDA-2018-H-2089")</f>
        <v>https://www.regulations.gov/docket?D=FDA-2018-H-2089</v>
      </c>
      <c r="N730" t="s">
        <v>59</v>
      </c>
    </row>
    <row r="731" spans="1:14" x14ac:dyDescent="0.25">
      <c r="A731" t="s">
        <v>10304</v>
      </c>
      <c r="B731" t="s">
        <v>10305</v>
      </c>
      <c r="C731" t="s">
        <v>529</v>
      </c>
      <c r="D731" t="s">
        <v>21</v>
      </c>
      <c r="E731">
        <v>98034</v>
      </c>
      <c r="F731" t="s">
        <v>22</v>
      </c>
      <c r="G731" t="s">
        <v>22</v>
      </c>
      <c r="H731" t="s">
        <v>104</v>
      </c>
      <c r="I731" t="s">
        <v>148</v>
      </c>
      <c r="J731" s="1">
        <v>43195</v>
      </c>
      <c r="K731" s="1">
        <v>43251</v>
      </c>
      <c r="L731" t="s">
        <v>118</v>
      </c>
      <c r="N731" t="s">
        <v>1858</v>
      </c>
    </row>
    <row r="732" spans="1:14" x14ac:dyDescent="0.25">
      <c r="A732" t="s">
        <v>6397</v>
      </c>
      <c r="B732" t="s">
        <v>10313</v>
      </c>
      <c r="C732" t="s">
        <v>443</v>
      </c>
      <c r="D732" t="s">
        <v>21</v>
      </c>
      <c r="E732">
        <v>98057</v>
      </c>
      <c r="F732" t="s">
        <v>22</v>
      </c>
      <c r="G732" t="s">
        <v>22</v>
      </c>
      <c r="H732" t="s">
        <v>104</v>
      </c>
      <c r="I732" t="s">
        <v>105</v>
      </c>
      <c r="J732" s="1">
        <v>43195</v>
      </c>
      <c r="K732" s="1">
        <v>43251</v>
      </c>
      <c r="L732" t="s">
        <v>118</v>
      </c>
      <c r="N732" t="s">
        <v>119</v>
      </c>
    </row>
    <row r="733" spans="1:14" x14ac:dyDescent="0.25">
      <c r="A733" t="s">
        <v>3849</v>
      </c>
      <c r="B733" t="s">
        <v>3850</v>
      </c>
      <c r="C733" t="s">
        <v>3851</v>
      </c>
      <c r="D733" t="s">
        <v>21</v>
      </c>
      <c r="E733">
        <v>98862</v>
      </c>
      <c r="F733" t="s">
        <v>22</v>
      </c>
      <c r="G733" t="s">
        <v>22</v>
      </c>
      <c r="H733" t="s">
        <v>104</v>
      </c>
      <c r="I733" t="s">
        <v>105</v>
      </c>
      <c r="J733" s="1">
        <v>43194</v>
      </c>
      <c r="K733" s="1">
        <v>43251</v>
      </c>
      <c r="L733" t="s">
        <v>118</v>
      </c>
      <c r="N733" t="s">
        <v>1858</v>
      </c>
    </row>
    <row r="734" spans="1:14" x14ac:dyDescent="0.25">
      <c r="A734" t="s">
        <v>10326</v>
      </c>
      <c r="B734" t="s">
        <v>1831</v>
      </c>
      <c r="C734" t="s">
        <v>1542</v>
      </c>
      <c r="D734" t="s">
        <v>21</v>
      </c>
      <c r="E734">
        <v>98362</v>
      </c>
      <c r="F734" t="s">
        <v>22</v>
      </c>
      <c r="G734" t="s">
        <v>22</v>
      </c>
      <c r="H734" t="s">
        <v>104</v>
      </c>
      <c r="I734" t="s">
        <v>148</v>
      </c>
      <c r="J734" s="1">
        <v>43188</v>
      </c>
      <c r="K734" s="1">
        <v>43244</v>
      </c>
      <c r="L734" t="s">
        <v>118</v>
      </c>
      <c r="N734" t="s">
        <v>1858</v>
      </c>
    </row>
    <row r="735" spans="1:14" x14ac:dyDescent="0.25">
      <c r="A735" t="s">
        <v>356</v>
      </c>
      <c r="B735" t="s">
        <v>820</v>
      </c>
      <c r="C735" t="s">
        <v>108</v>
      </c>
      <c r="D735" t="s">
        <v>21</v>
      </c>
      <c r="E735">
        <v>98203</v>
      </c>
      <c r="F735" t="s">
        <v>22</v>
      </c>
      <c r="G735" t="s">
        <v>22</v>
      </c>
      <c r="H735" t="s">
        <v>104</v>
      </c>
      <c r="I735" t="s">
        <v>148</v>
      </c>
      <c r="J735" t="s">
        <v>59</v>
      </c>
      <c r="K735" s="1">
        <v>43238</v>
      </c>
      <c r="L735" t="s">
        <v>60</v>
      </c>
      <c r="M735" t="str">
        <f>HYPERLINK("https://www.regulations.gov/docket?D=FDA-2018-H-1927")</f>
        <v>https://www.regulations.gov/docket?D=FDA-2018-H-1927</v>
      </c>
      <c r="N735" t="s">
        <v>59</v>
      </c>
    </row>
    <row r="736" spans="1:14" x14ac:dyDescent="0.25">
      <c r="A736" t="s">
        <v>4098</v>
      </c>
      <c r="B736" t="s">
        <v>4099</v>
      </c>
      <c r="C736" t="s">
        <v>632</v>
      </c>
      <c r="D736" t="s">
        <v>21</v>
      </c>
      <c r="E736">
        <v>98037</v>
      </c>
      <c r="F736" t="s">
        <v>22</v>
      </c>
      <c r="G736" t="s">
        <v>22</v>
      </c>
      <c r="H736" t="s">
        <v>104</v>
      </c>
      <c r="I736" t="s">
        <v>105</v>
      </c>
      <c r="J736" t="s">
        <v>59</v>
      </c>
      <c r="K736" s="1">
        <v>43237</v>
      </c>
      <c r="L736" t="s">
        <v>60</v>
      </c>
      <c r="M736" t="str">
        <f>HYPERLINK("https://www.regulations.gov/docket?D=FDA-2018-H-1907")</f>
        <v>https://www.regulations.gov/docket?D=FDA-2018-H-1907</v>
      </c>
      <c r="N736" t="s">
        <v>59</v>
      </c>
    </row>
    <row r="737" spans="1:14" x14ac:dyDescent="0.25">
      <c r="A737" t="s">
        <v>3130</v>
      </c>
      <c r="B737" t="s">
        <v>3131</v>
      </c>
      <c r="C737" t="s">
        <v>227</v>
      </c>
      <c r="D737" t="s">
        <v>21</v>
      </c>
      <c r="E737">
        <v>98225</v>
      </c>
      <c r="F737" t="s">
        <v>22</v>
      </c>
      <c r="G737" t="s">
        <v>22</v>
      </c>
      <c r="H737" t="s">
        <v>104</v>
      </c>
      <c r="I737" t="s">
        <v>148</v>
      </c>
      <c r="J737" s="1">
        <v>43178</v>
      </c>
      <c r="K737" s="1">
        <v>43237</v>
      </c>
      <c r="L737" t="s">
        <v>118</v>
      </c>
      <c r="N737" t="s">
        <v>1858</v>
      </c>
    </row>
    <row r="738" spans="1:14" x14ac:dyDescent="0.25">
      <c r="A738" t="s">
        <v>6127</v>
      </c>
      <c r="B738" t="s">
        <v>6128</v>
      </c>
      <c r="C738" t="s">
        <v>246</v>
      </c>
      <c r="D738" t="s">
        <v>21</v>
      </c>
      <c r="E738">
        <v>98310</v>
      </c>
      <c r="F738" t="s">
        <v>22</v>
      </c>
      <c r="G738" t="s">
        <v>22</v>
      </c>
      <c r="H738" t="s">
        <v>104</v>
      </c>
      <c r="I738" t="s">
        <v>105</v>
      </c>
      <c r="J738" s="1">
        <v>43179</v>
      </c>
      <c r="K738" s="1">
        <v>43237</v>
      </c>
      <c r="L738" t="s">
        <v>118</v>
      </c>
      <c r="N738" t="s">
        <v>1858</v>
      </c>
    </row>
    <row r="739" spans="1:14" x14ac:dyDescent="0.25">
      <c r="A739" t="s">
        <v>521</v>
      </c>
      <c r="B739" t="s">
        <v>3649</v>
      </c>
      <c r="C739" t="s">
        <v>151</v>
      </c>
      <c r="D739" t="s">
        <v>21</v>
      </c>
      <c r="E739">
        <v>98499</v>
      </c>
      <c r="F739" t="s">
        <v>22</v>
      </c>
      <c r="G739" t="s">
        <v>22</v>
      </c>
      <c r="H739" t="s">
        <v>104</v>
      </c>
      <c r="I739" t="s">
        <v>105</v>
      </c>
      <c r="J739" s="1">
        <v>43180</v>
      </c>
      <c r="K739" s="1">
        <v>43237</v>
      </c>
      <c r="L739" t="s">
        <v>118</v>
      </c>
      <c r="N739" t="s">
        <v>1854</v>
      </c>
    </row>
    <row r="740" spans="1:14" x14ac:dyDescent="0.25">
      <c r="A740" t="s">
        <v>10372</v>
      </c>
      <c r="B740" t="s">
        <v>10373</v>
      </c>
      <c r="C740" t="s">
        <v>266</v>
      </c>
      <c r="D740" t="s">
        <v>21</v>
      </c>
      <c r="E740">
        <v>98092</v>
      </c>
      <c r="F740" t="s">
        <v>22</v>
      </c>
      <c r="G740" t="s">
        <v>22</v>
      </c>
      <c r="H740" t="s">
        <v>104</v>
      </c>
      <c r="I740" t="s">
        <v>105</v>
      </c>
      <c r="J740" t="s">
        <v>59</v>
      </c>
      <c r="K740" s="1">
        <v>43236</v>
      </c>
      <c r="L740" t="s">
        <v>60</v>
      </c>
      <c r="M740" t="str">
        <f>HYPERLINK("https://www.regulations.gov/docket?D=FDA-2018-H-1898")</f>
        <v>https://www.regulations.gov/docket?D=FDA-2018-H-1898</v>
      </c>
      <c r="N740" t="s">
        <v>59</v>
      </c>
    </row>
    <row r="741" spans="1:14" x14ac:dyDescent="0.25">
      <c r="A741" t="s">
        <v>6000</v>
      </c>
      <c r="B741" t="s">
        <v>9668</v>
      </c>
      <c r="C741" t="s">
        <v>227</v>
      </c>
      <c r="D741" t="s">
        <v>21</v>
      </c>
      <c r="E741">
        <v>98226</v>
      </c>
      <c r="F741" t="s">
        <v>22</v>
      </c>
      <c r="G741" t="s">
        <v>22</v>
      </c>
      <c r="H741" t="s">
        <v>104</v>
      </c>
      <c r="I741" t="s">
        <v>148</v>
      </c>
      <c r="J741" t="s">
        <v>59</v>
      </c>
      <c r="K741" s="1">
        <v>43231</v>
      </c>
      <c r="L741" t="s">
        <v>60</v>
      </c>
      <c r="M741" t="str">
        <f>HYPERLINK("https://www.regulations.gov/docket?D=FDA-2018-H-1825")</f>
        <v>https://www.regulations.gov/docket?D=FDA-2018-H-1825</v>
      </c>
      <c r="N741" t="s">
        <v>59</v>
      </c>
    </row>
    <row r="742" spans="1:14" x14ac:dyDescent="0.25">
      <c r="A742" t="s">
        <v>10382</v>
      </c>
      <c r="B742" t="s">
        <v>6544</v>
      </c>
      <c r="C742" t="s">
        <v>1094</v>
      </c>
      <c r="D742" t="s">
        <v>21</v>
      </c>
      <c r="E742">
        <v>98360</v>
      </c>
      <c r="F742" t="s">
        <v>22</v>
      </c>
      <c r="G742" t="s">
        <v>22</v>
      </c>
      <c r="H742" t="s">
        <v>104</v>
      </c>
      <c r="I742" t="s">
        <v>148</v>
      </c>
      <c r="J742" t="s">
        <v>59</v>
      </c>
      <c r="K742" s="1">
        <v>43230</v>
      </c>
      <c r="L742" t="s">
        <v>60</v>
      </c>
      <c r="M742" t="str">
        <f>HYPERLINK("https://www.regulations.gov/docket?D=FDA-2018-H-1809")</f>
        <v>https://www.regulations.gov/docket?D=FDA-2018-H-1809</v>
      </c>
      <c r="N742" t="s">
        <v>59</v>
      </c>
    </row>
    <row r="743" spans="1:14" x14ac:dyDescent="0.25">
      <c r="A743" t="s">
        <v>683</v>
      </c>
      <c r="B743" t="s">
        <v>6847</v>
      </c>
      <c r="C743" t="s">
        <v>165</v>
      </c>
      <c r="D743" t="s">
        <v>21</v>
      </c>
      <c r="E743">
        <v>98372</v>
      </c>
      <c r="F743" t="s">
        <v>22</v>
      </c>
      <c r="G743" t="s">
        <v>22</v>
      </c>
      <c r="H743" t="s">
        <v>104</v>
      </c>
      <c r="I743" t="s">
        <v>148</v>
      </c>
      <c r="J743" t="s">
        <v>59</v>
      </c>
      <c r="K743" s="1">
        <v>43229</v>
      </c>
      <c r="L743" t="s">
        <v>60</v>
      </c>
      <c r="M743" t="str">
        <f>HYPERLINK("https://www.regulations.gov/docket?D=FDA-2018-H-1792")</f>
        <v>https://www.regulations.gov/docket?D=FDA-2018-H-1792</v>
      </c>
      <c r="N743" t="s">
        <v>59</v>
      </c>
    </row>
    <row r="744" spans="1:14" x14ac:dyDescent="0.25">
      <c r="A744" t="s">
        <v>685</v>
      </c>
      <c r="B744" t="s">
        <v>6170</v>
      </c>
      <c r="C744" t="s">
        <v>5500</v>
      </c>
      <c r="D744" t="s">
        <v>21</v>
      </c>
      <c r="E744">
        <v>98371</v>
      </c>
      <c r="F744" t="s">
        <v>22</v>
      </c>
      <c r="G744" t="s">
        <v>22</v>
      </c>
      <c r="H744" t="s">
        <v>104</v>
      </c>
      <c r="I744" t="s">
        <v>148</v>
      </c>
      <c r="J744" t="s">
        <v>59</v>
      </c>
      <c r="K744" s="1">
        <v>43229</v>
      </c>
      <c r="L744" t="s">
        <v>60</v>
      </c>
      <c r="M744" t="str">
        <f>HYPERLINK("https://www.regulations.gov/docket?D=FDA-2018-H-1795")</f>
        <v>https://www.regulations.gov/docket?D=FDA-2018-H-1795</v>
      </c>
      <c r="N744" t="s">
        <v>59</v>
      </c>
    </row>
    <row r="745" spans="1:14" x14ac:dyDescent="0.25">
      <c r="A745" t="s">
        <v>10392</v>
      </c>
      <c r="B745" t="s">
        <v>10393</v>
      </c>
      <c r="C745" t="s">
        <v>286</v>
      </c>
      <c r="D745" t="s">
        <v>21</v>
      </c>
      <c r="E745">
        <v>98502</v>
      </c>
      <c r="F745" t="s">
        <v>22</v>
      </c>
      <c r="G745" t="s">
        <v>22</v>
      </c>
      <c r="H745" t="s">
        <v>104</v>
      </c>
      <c r="I745" t="s">
        <v>105</v>
      </c>
      <c r="J745" t="s">
        <v>59</v>
      </c>
      <c r="K745" s="1">
        <v>43224</v>
      </c>
      <c r="L745" t="s">
        <v>821</v>
      </c>
      <c r="M745" t="str">
        <f>HYPERLINK("https://www.regulations.gov/docket?D=FDA-2018-R-1671")</f>
        <v>https://www.regulations.gov/docket?D=FDA-2018-R-1671</v>
      </c>
      <c r="N745" t="s">
        <v>59</v>
      </c>
    </row>
    <row r="746" spans="1:14" x14ac:dyDescent="0.25">
      <c r="A746" t="s">
        <v>1556</v>
      </c>
      <c r="B746" t="s">
        <v>10394</v>
      </c>
      <c r="C746" t="s">
        <v>1558</v>
      </c>
      <c r="D746" t="s">
        <v>21</v>
      </c>
      <c r="E746">
        <v>98569</v>
      </c>
      <c r="F746" t="s">
        <v>22</v>
      </c>
      <c r="G746" t="s">
        <v>22</v>
      </c>
      <c r="H746" t="s">
        <v>104</v>
      </c>
      <c r="I746" t="s">
        <v>105</v>
      </c>
      <c r="J746" s="1">
        <v>43172</v>
      </c>
      <c r="K746" s="1">
        <v>43223</v>
      </c>
      <c r="L746" t="s">
        <v>118</v>
      </c>
      <c r="N746" t="s">
        <v>1854</v>
      </c>
    </row>
    <row r="747" spans="1:14" x14ac:dyDescent="0.25">
      <c r="A747" t="s">
        <v>5972</v>
      </c>
      <c r="B747" t="s">
        <v>5973</v>
      </c>
      <c r="C747" t="s">
        <v>5974</v>
      </c>
      <c r="D747" t="s">
        <v>21</v>
      </c>
      <c r="E747">
        <v>98535</v>
      </c>
      <c r="F747" t="s">
        <v>22</v>
      </c>
      <c r="G747" t="s">
        <v>22</v>
      </c>
      <c r="H747" t="s">
        <v>104</v>
      </c>
      <c r="I747" t="s">
        <v>148</v>
      </c>
      <c r="J747" s="1">
        <v>43172</v>
      </c>
      <c r="K747" s="1">
        <v>43223</v>
      </c>
      <c r="L747" t="s">
        <v>118</v>
      </c>
      <c r="N747" t="s">
        <v>1854</v>
      </c>
    </row>
    <row r="748" spans="1:14" x14ac:dyDescent="0.25">
      <c r="A748" t="s">
        <v>4103</v>
      </c>
      <c r="B748" t="s">
        <v>7911</v>
      </c>
      <c r="C748" t="s">
        <v>2001</v>
      </c>
      <c r="D748" t="s">
        <v>21</v>
      </c>
      <c r="E748">
        <v>98591</v>
      </c>
      <c r="F748" t="s">
        <v>22</v>
      </c>
      <c r="G748" t="s">
        <v>22</v>
      </c>
      <c r="H748" t="s">
        <v>104</v>
      </c>
      <c r="I748" t="s">
        <v>148</v>
      </c>
      <c r="J748" s="1">
        <v>43169</v>
      </c>
      <c r="K748" s="1">
        <v>43223</v>
      </c>
      <c r="L748" t="s">
        <v>118</v>
      </c>
      <c r="N748" t="s">
        <v>1858</v>
      </c>
    </row>
    <row r="749" spans="1:14" x14ac:dyDescent="0.25">
      <c r="A749" t="s">
        <v>6549</v>
      </c>
      <c r="B749" t="s">
        <v>10087</v>
      </c>
      <c r="C749" t="s">
        <v>2001</v>
      </c>
      <c r="D749" t="s">
        <v>21</v>
      </c>
      <c r="E749">
        <v>98591</v>
      </c>
      <c r="F749" t="s">
        <v>22</v>
      </c>
      <c r="G749" t="s">
        <v>22</v>
      </c>
      <c r="H749" t="s">
        <v>104</v>
      </c>
      <c r="I749" t="s">
        <v>148</v>
      </c>
      <c r="J749" s="1">
        <v>43169</v>
      </c>
      <c r="K749" s="1">
        <v>43216</v>
      </c>
      <c r="L749" t="s">
        <v>118</v>
      </c>
      <c r="N749" t="s">
        <v>1858</v>
      </c>
    </row>
    <row r="750" spans="1:14" x14ac:dyDescent="0.25">
      <c r="A750" t="s">
        <v>1208</v>
      </c>
      <c r="B750" t="s">
        <v>3110</v>
      </c>
      <c r="C750" t="s">
        <v>907</v>
      </c>
      <c r="D750" t="s">
        <v>21</v>
      </c>
      <c r="E750">
        <v>98221</v>
      </c>
      <c r="F750" t="s">
        <v>22</v>
      </c>
      <c r="G750" t="s">
        <v>22</v>
      </c>
      <c r="H750" t="s">
        <v>104</v>
      </c>
      <c r="I750" t="s">
        <v>105</v>
      </c>
      <c r="J750" s="1">
        <v>43168</v>
      </c>
      <c r="K750" s="1">
        <v>43216</v>
      </c>
      <c r="L750" t="s">
        <v>118</v>
      </c>
      <c r="N750" t="s">
        <v>1858</v>
      </c>
    </row>
    <row r="751" spans="1:14" x14ac:dyDescent="0.25">
      <c r="A751" t="s">
        <v>1589</v>
      </c>
      <c r="B751" t="s">
        <v>6148</v>
      </c>
      <c r="C751" t="s">
        <v>215</v>
      </c>
      <c r="D751" t="s">
        <v>21</v>
      </c>
      <c r="E751">
        <v>98003</v>
      </c>
      <c r="F751" t="s">
        <v>22</v>
      </c>
      <c r="G751" t="s">
        <v>22</v>
      </c>
      <c r="H751" t="s">
        <v>104</v>
      </c>
      <c r="I751" t="s">
        <v>148</v>
      </c>
      <c r="J751" s="1">
        <v>43145</v>
      </c>
      <c r="K751" s="1">
        <v>43209</v>
      </c>
      <c r="L751" t="s">
        <v>118</v>
      </c>
      <c r="N751" t="s">
        <v>1858</v>
      </c>
    </row>
    <row r="752" spans="1:14" x14ac:dyDescent="0.25">
      <c r="A752" t="s">
        <v>7291</v>
      </c>
      <c r="B752" t="s">
        <v>7292</v>
      </c>
      <c r="C752" t="s">
        <v>178</v>
      </c>
      <c r="D752" t="s">
        <v>21</v>
      </c>
      <c r="E752">
        <v>98944</v>
      </c>
      <c r="F752" t="s">
        <v>22</v>
      </c>
      <c r="G752" t="s">
        <v>22</v>
      </c>
      <c r="H752" t="s">
        <v>104</v>
      </c>
      <c r="I752" t="s">
        <v>105</v>
      </c>
      <c r="J752" t="s">
        <v>59</v>
      </c>
      <c r="K752" s="1">
        <v>43196</v>
      </c>
      <c r="L752" t="s">
        <v>60</v>
      </c>
      <c r="M752" t="str">
        <f>HYPERLINK("https://www.regulations.gov/docket?D=FDA-2018-H-1401")</f>
        <v>https://www.regulations.gov/docket?D=FDA-2018-H-1401</v>
      </c>
      <c r="N752" t="s">
        <v>59</v>
      </c>
    </row>
    <row r="753" spans="1:14" x14ac:dyDescent="0.25">
      <c r="A753" t="s">
        <v>7171</v>
      </c>
      <c r="B753" t="s">
        <v>7172</v>
      </c>
      <c r="C753" t="s">
        <v>20</v>
      </c>
      <c r="D753" t="s">
        <v>21</v>
      </c>
      <c r="E753">
        <v>98103</v>
      </c>
      <c r="F753" t="s">
        <v>22</v>
      </c>
      <c r="G753" t="s">
        <v>22</v>
      </c>
      <c r="H753" t="s">
        <v>104</v>
      </c>
      <c r="I753" t="s">
        <v>105</v>
      </c>
      <c r="J753" s="1">
        <v>43153</v>
      </c>
      <c r="K753" s="1">
        <v>43195</v>
      </c>
      <c r="L753" t="s">
        <v>118</v>
      </c>
      <c r="N753" t="s">
        <v>1858</v>
      </c>
    </row>
    <row r="754" spans="1:14" x14ac:dyDescent="0.25">
      <c r="A754" t="s">
        <v>1611</v>
      </c>
      <c r="B754" t="s">
        <v>1612</v>
      </c>
      <c r="C754" t="s">
        <v>20</v>
      </c>
      <c r="D754" t="s">
        <v>21</v>
      </c>
      <c r="E754">
        <v>98101</v>
      </c>
      <c r="F754" t="s">
        <v>22</v>
      </c>
      <c r="G754" t="s">
        <v>22</v>
      </c>
      <c r="H754" t="s">
        <v>104</v>
      </c>
      <c r="I754" t="s">
        <v>105</v>
      </c>
      <c r="J754" s="1">
        <v>43154</v>
      </c>
      <c r="K754" s="1">
        <v>43195</v>
      </c>
      <c r="L754" t="s">
        <v>118</v>
      </c>
      <c r="N754" t="s">
        <v>1858</v>
      </c>
    </row>
    <row r="755" spans="1:14" x14ac:dyDescent="0.25">
      <c r="A755" t="s">
        <v>6659</v>
      </c>
      <c r="B755" t="s">
        <v>6660</v>
      </c>
      <c r="C755" t="s">
        <v>227</v>
      </c>
      <c r="D755" t="s">
        <v>21</v>
      </c>
      <c r="E755">
        <v>98229</v>
      </c>
      <c r="F755" t="s">
        <v>22</v>
      </c>
      <c r="G755" t="s">
        <v>22</v>
      </c>
      <c r="H755" t="s">
        <v>104</v>
      </c>
      <c r="I755" t="s">
        <v>148</v>
      </c>
      <c r="J755" t="s">
        <v>59</v>
      </c>
      <c r="K755" s="1">
        <v>43195</v>
      </c>
      <c r="L755" t="s">
        <v>60</v>
      </c>
      <c r="M755" t="str">
        <f>HYPERLINK("https://www.regulations.gov/docket?D=FDA-2018-H-1392")</f>
        <v>https://www.regulations.gov/docket?D=FDA-2018-H-1392</v>
      </c>
      <c r="N755" t="s">
        <v>59</v>
      </c>
    </row>
    <row r="756" spans="1:14" x14ac:dyDescent="0.25">
      <c r="A756" t="s">
        <v>1728</v>
      </c>
      <c r="B756" t="s">
        <v>1729</v>
      </c>
      <c r="C756" t="s">
        <v>20</v>
      </c>
      <c r="D756" t="s">
        <v>21</v>
      </c>
      <c r="E756">
        <v>98105</v>
      </c>
      <c r="F756" t="s">
        <v>22</v>
      </c>
      <c r="G756" t="s">
        <v>22</v>
      </c>
      <c r="H756" t="s">
        <v>104</v>
      </c>
      <c r="I756" t="s">
        <v>148</v>
      </c>
      <c r="J756" s="1">
        <v>43075</v>
      </c>
      <c r="K756" s="1">
        <v>43188</v>
      </c>
      <c r="L756" t="s">
        <v>118</v>
      </c>
      <c r="N756" t="s">
        <v>1858</v>
      </c>
    </row>
    <row r="757" spans="1:14" x14ac:dyDescent="0.25">
      <c r="A757" t="s">
        <v>3573</v>
      </c>
      <c r="B757" t="s">
        <v>3574</v>
      </c>
      <c r="C757" t="s">
        <v>20</v>
      </c>
      <c r="D757" t="s">
        <v>21</v>
      </c>
      <c r="E757">
        <v>98107</v>
      </c>
      <c r="F757" t="s">
        <v>22</v>
      </c>
      <c r="G757" t="s">
        <v>22</v>
      </c>
      <c r="H757" t="s">
        <v>104</v>
      </c>
      <c r="I757" t="s">
        <v>148</v>
      </c>
      <c r="J757" s="1">
        <v>43146</v>
      </c>
      <c r="K757" s="1">
        <v>43188</v>
      </c>
      <c r="L757" t="s">
        <v>118</v>
      </c>
      <c r="N757" t="s">
        <v>1854</v>
      </c>
    </row>
    <row r="758" spans="1:14" x14ac:dyDescent="0.25">
      <c r="A758" t="s">
        <v>111</v>
      </c>
      <c r="B758" t="s">
        <v>6863</v>
      </c>
      <c r="C758" t="s">
        <v>454</v>
      </c>
      <c r="D758" t="s">
        <v>21</v>
      </c>
      <c r="E758">
        <v>98006</v>
      </c>
      <c r="F758" t="s">
        <v>22</v>
      </c>
      <c r="G758" t="s">
        <v>22</v>
      </c>
      <c r="H758" t="s">
        <v>104</v>
      </c>
      <c r="I758" t="s">
        <v>105</v>
      </c>
      <c r="J758" t="s">
        <v>59</v>
      </c>
      <c r="K758" s="1">
        <v>43185</v>
      </c>
      <c r="L758" t="s">
        <v>60</v>
      </c>
      <c r="M758" t="str">
        <f>HYPERLINK("https://www.regulations.gov/docket?D=FDA-2018-H-1229")</f>
        <v>https://www.regulations.gov/docket?D=FDA-2018-H-1229</v>
      </c>
      <c r="N758" t="s">
        <v>59</v>
      </c>
    </row>
    <row r="759" spans="1:14" x14ac:dyDescent="0.25">
      <c r="A759" t="s">
        <v>4661</v>
      </c>
      <c r="B759" t="s">
        <v>4662</v>
      </c>
      <c r="C759" t="s">
        <v>266</v>
      </c>
      <c r="D759" t="s">
        <v>21</v>
      </c>
      <c r="E759">
        <v>98001</v>
      </c>
      <c r="F759" t="s">
        <v>22</v>
      </c>
      <c r="G759" t="s">
        <v>22</v>
      </c>
      <c r="H759" t="s">
        <v>104</v>
      </c>
      <c r="I759" t="s">
        <v>148</v>
      </c>
      <c r="J759" t="s">
        <v>59</v>
      </c>
      <c r="K759" s="1">
        <v>43181</v>
      </c>
      <c r="L759" t="s">
        <v>60</v>
      </c>
      <c r="M759" t="str">
        <f>HYPERLINK("https://www.regulations.gov/docket?D=FDA-2018-H-1202")</f>
        <v>https://www.regulations.gov/docket?D=FDA-2018-H-1202</v>
      </c>
      <c r="N759" t="s">
        <v>59</v>
      </c>
    </row>
    <row r="760" spans="1:14" x14ac:dyDescent="0.25">
      <c r="A760" t="s">
        <v>6404</v>
      </c>
      <c r="B760" t="s">
        <v>6405</v>
      </c>
      <c r="C760" t="s">
        <v>6372</v>
      </c>
      <c r="D760" t="s">
        <v>21</v>
      </c>
      <c r="E760">
        <v>98620</v>
      </c>
      <c r="F760" t="s">
        <v>22</v>
      </c>
      <c r="G760" t="s">
        <v>22</v>
      </c>
      <c r="H760" t="s">
        <v>104</v>
      </c>
      <c r="I760" t="s">
        <v>105</v>
      </c>
      <c r="J760" t="s">
        <v>59</v>
      </c>
      <c r="K760" s="1">
        <v>43178</v>
      </c>
      <c r="L760" t="s">
        <v>60</v>
      </c>
      <c r="M760" t="str">
        <f>HYPERLINK("https://www.regulations.gov/docket?D=FDA-2018-H-1162")</f>
        <v>https://www.regulations.gov/docket?D=FDA-2018-H-1162</v>
      </c>
      <c r="N760" t="s">
        <v>59</v>
      </c>
    </row>
    <row r="761" spans="1:14" x14ac:dyDescent="0.25">
      <c r="A761" t="s">
        <v>6531</v>
      </c>
      <c r="B761" t="s">
        <v>6532</v>
      </c>
      <c r="C761" t="s">
        <v>20</v>
      </c>
      <c r="D761" t="s">
        <v>21</v>
      </c>
      <c r="E761">
        <v>98107</v>
      </c>
      <c r="F761" t="s">
        <v>22</v>
      </c>
      <c r="G761" t="s">
        <v>22</v>
      </c>
      <c r="H761" t="s">
        <v>104</v>
      </c>
      <c r="I761" t="s">
        <v>148</v>
      </c>
      <c r="J761" s="1">
        <v>43146</v>
      </c>
      <c r="K761" s="1">
        <v>43174</v>
      </c>
      <c r="L761" t="s">
        <v>118</v>
      </c>
      <c r="N761" t="s">
        <v>1854</v>
      </c>
    </row>
    <row r="762" spans="1:14" x14ac:dyDescent="0.25">
      <c r="A762" t="s">
        <v>7496</v>
      </c>
      <c r="B762" t="s">
        <v>7497</v>
      </c>
      <c r="C762" t="s">
        <v>132</v>
      </c>
      <c r="D762" t="s">
        <v>21</v>
      </c>
      <c r="E762">
        <v>99301</v>
      </c>
      <c r="F762" t="s">
        <v>22</v>
      </c>
      <c r="G762" t="s">
        <v>22</v>
      </c>
      <c r="H762" t="s">
        <v>104</v>
      </c>
      <c r="I762" t="s">
        <v>105</v>
      </c>
      <c r="J762" s="1">
        <v>43142</v>
      </c>
      <c r="K762" s="1">
        <v>43174</v>
      </c>
      <c r="L762" t="s">
        <v>118</v>
      </c>
      <c r="N762" t="s">
        <v>1858</v>
      </c>
    </row>
    <row r="763" spans="1:14" x14ac:dyDescent="0.25">
      <c r="A763" t="s">
        <v>3337</v>
      </c>
      <c r="B763" t="s">
        <v>3338</v>
      </c>
      <c r="C763" t="s">
        <v>1691</v>
      </c>
      <c r="D763" t="s">
        <v>21</v>
      </c>
      <c r="E763">
        <v>98368</v>
      </c>
      <c r="F763" t="s">
        <v>22</v>
      </c>
      <c r="G763" t="s">
        <v>22</v>
      </c>
      <c r="H763" t="s">
        <v>104</v>
      </c>
      <c r="I763" t="s">
        <v>148</v>
      </c>
      <c r="J763" s="1">
        <v>43138</v>
      </c>
      <c r="K763" s="1">
        <v>43167</v>
      </c>
      <c r="L763" t="s">
        <v>118</v>
      </c>
      <c r="N763" t="s">
        <v>1854</v>
      </c>
    </row>
    <row r="764" spans="1:14" x14ac:dyDescent="0.25">
      <c r="A764" t="s">
        <v>6661</v>
      </c>
      <c r="B764" t="s">
        <v>6662</v>
      </c>
      <c r="C764" t="s">
        <v>230</v>
      </c>
      <c r="D764" t="s">
        <v>21</v>
      </c>
      <c r="E764">
        <v>98264</v>
      </c>
      <c r="F764" t="s">
        <v>22</v>
      </c>
      <c r="G764" t="s">
        <v>22</v>
      </c>
      <c r="H764" t="s">
        <v>104</v>
      </c>
      <c r="I764" t="s">
        <v>148</v>
      </c>
      <c r="J764" t="s">
        <v>59</v>
      </c>
      <c r="K764" s="1">
        <v>43157</v>
      </c>
      <c r="L764" t="s">
        <v>60</v>
      </c>
      <c r="M764" t="str">
        <f>HYPERLINK("https://www.regulations.gov/docket?D=FDA-2018-H-0838")</f>
        <v>https://www.regulations.gov/docket?D=FDA-2018-H-0838</v>
      </c>
      <c r="N764" t="s">
        <v>59</v>
      </c>
    </row>
    <row r="765" spans="1:14" x14ac:dyDescent="0.25">
      <c r="A765" t="s">
        <v>6905</v>
      </c>
      <c r="B765" t="s">
        <v>6906</v>
      </c>
      <c r="C765" t="s">
        <v>2267</v>
      </c>
      <c r="D765" t="s">
        <v>21</v>
      </c>
      <c r="E765">
        <v>98631</v>
      </c>
      <c r="F765" t="s">
        <v>22</v>
      </c>
      <c r="G765" t="s">
        <v>22</v>
      </c>
      <c r="H765" t="s">
        <v>104</v>
      </c>
      <c r="I765" t="s">
        <v>105</v>
      </c>
      <c r="J765" t="s">
        <v>59</v>
      </c>
      <c r="K765" s="1">
        <v>43154</v>
      </c>
      <c r="L765" t="s">
        <v>60</v>
      </c>
      <c r="M765" t="str">
        <f>HYPERLINK("https://www.regulations.gov/docket?D=FDA-2018-H-0816")</f>
        <v>https://www.regulations.gov/docket?D=FDA-2018-H-0816</v>
      </c>
      <c r="N765" t="s">
        <v>59</v>
      </c>
    </row>
    <row r="766" spans="1:14" x14ac:dyDescent="0.25">
      <c r="A766" t="s">
        <v>3583</v>
      </c>
      <c r="B766" t="s">
        <v>10584</v>
      </c>
      <c r="C766" t="s">
        <v>215</v>
      </c>
      <c r="D766" t="s">
        <v>21</v>
      </c>
      <c r="E766">
        <v>98003</v>
      </c>
      <c r="F766" t="s">
        <v>22</v>
      </c>
      <c r="G766" t="s">
        <v>22</v>
      </c>
      <c r="H766" t="s">
        <v>104</v>
      </c>
      <c r="I766" t="s">
        <v>1720</v>
      </c>
      <c r="J766" s="1">
        <v>43134</v>
      </c>
      <c r="K766" s="1">
        <v>43153</v>
      </c>
      <c r="L766" t="s">
        <v>118</v>
      </c>
      <c r="N766" t="s">
        <v>1858</v>
      </c>
    </row>
    <row r="767" spans="1:14" x14ac:dyDescent="0.25">
      <c r="A767" t="s">
        <v>3421</v>
      </c>
      <c r="B767" t="s">
        <v>3422</v>
      </c>
      <c r="C767" t="s">
        <v>236</v>
      </c>
      <c r="D767" t="s">
        <v>21</v>
      </c>
      <c r="E767">
        <v>98408</v>
      </c>
      <c r="F767" t="s">
        <v>22</v>
      </c>
      <c r="G767" t="s">
        <v>22</v>
      </c>
      <c r="H767" t="s">
        <v>104</v>
      </c>
      <c r="I767" t="s">
        <v>148</v>
      </c>
      <c r="J767" t="s">
        <v>59</v>
      </c>
      <c r="K767" s="1">
        <v>43153</v>
      </c>
      <c r="L767" t="s">
        <v>60</v>
      </c>
      <c r="M767" t="str">
        <f>HYPERLINK("https://www.regulations.gov/docket?D=FDA-2018-H-0802")</f>
        <v>https://www.regulations.gov/docket?D=FDA-2018-H-0802</v>
      </c>
      <c r="N767" t="s">
        <v>59</v>
      </c>
    </row>
    <row r="768" spans="1:14" x14ac:dyDescent="0.25">
      <c r="A768" t="s">
        <v>7265</v>
      </c>
      <c r="B768" t="s">
        <v>7266</v>
      </c>
      <c r="C768" t="s">
        <v>215</v>
      </c>
      <c r="D768" t="s">
        <v>21</v>
      </c>
      <c r="E768">
        <v>98003</v>
      </c>
      <c r="F768" t="s">
        <v>22</v>
      </c>
      <c r="G768" t="s">
        <v>22</v>
      </c>
      <c r="H768" t="s">
        <v>104</v>
      </c>
      <c r="I768" t="s">
        <v>148</v>
      </c>
      <c r="J768" s="1">
        <v>43138</v>
      </c>
      <c r="K768" s="1">
        <v>43153</v>
      </c>
      <c r="L768" t="s">
        <v>118</v>
      </c>
      <c r="N768" t="s">
        <v>1854</v>
      </c>
    </row>
    <row r="769" spans="1:14" x14ac:dyDescent="0.25">
      <c r="A769" t="s">
        <v>4567</v>
      </c>
      <c r="B769" t="s">
        <v>4568</v>
      </c>
      <c r="C769" t="s">
        <v>108</v>
      </c>
      <c r="D769" t="s">
        <v>21</v>
      </c>
      <c r="E769">
        <v>98204</v>
      </c>
      <c r="F769" t="s">
        <v>22</v>
      </c>
      <c r="G769" t="s">
        <v>22</v>
      </c>
      <c r="H769" t="s">
        <v>104</v>
      </c>
      <c r="I769" t="s">
        <v>148</v>
      </c>
      <c r="J769" s="1">
        <v>43137</v>
      </c>
      <c r="K769" s="1">
        <v>43153</v>
      </c>
      <c r="L769" t="s">
        <v>118</v>
      </c>
      <c r="N769" t="s">
        <v>1854</v>
      </c>
    </row>
    <row r="770" spans="1:14" x14ac:dyDescent="0.25">
      <c r="A770" t="s">
        <v>7926</v>
      </c>
      <c r="B770" t="s">
        <v>7927</v>
      </c>
      <c r="C770" t="s">
        <v>3862</v>
      </c>
      <c r="D770" t="s">
        <v>21</v>
      </c>
      <c r="E770">
        <v>98022</v>
      </c>
      <c r="F770" t="s">
        <v>22</v>
      </c>
      <c r="G770" t="s">
        <v>22</v>
      </c>
      <c r="H770" t="s">
        <v>104</v>
      </c>
      <c r="I770" t="s">
        <v>105</v>
      </c>
      <c r="J770" t="s">
        <v>59</v>
      </c>
      <c r="K770" s="1">
        <v>43152</v>
      </c>
      <c r="L770" t="s">
        <v>60</v>
      </c>
      <c r="M770" t="str">
        <f>HYPERLINK("https://www.regulations.gov/docket?D=FDA-2018-H-0781")</f>
        <v>https://www.regulations.gov/docket?D=FDA-2018-H-0781</v>
      </c>
      <c r="N770" t="s">
        <v>59</v>
      </c>
    </row>
    <row r="771" spans="1:14" x14ac:dyDescent="0.25">
      <c r="A771" t="s">
        <v>352</v>
      </c>
      <c r="B771" t="s">
        <v>4973</v>
      </c>
      <c r="C771" t="s">
        <v>20</v>
      </c>
      <c r="D771" t="s">
        <v>21</v>
      </c>
      <c r="E771">
        <v>98108</v>
      </c>
      <c r="F771" t="s">
        <v>22</v>
      </c>
      <c r="G771" t="s">
        <v>22</v>
      </c>
      <c r="H771" t="s">
        <v>104</v>
      </c>
      <c r="I771" t="s">
        <v>148</v>
      </c>
      <c r="J771" t="s">
        <v>59</v>
      </c>
      <c r="K771" s="1">
        <v>43152</v>
      </c>
      <c r="L771" t="s">
        <v>60</v>
      </c>
      <c r="M771" t="str">
        <f>HYPERLINK("https://www.regulations.gov/docket?D=FDA-2018-H-0783")</f>
        <v>https://www.regulations.gov/docket?D=FDA-2018-H-0783</v>
      </c>
      <c r="N771" t="s">
        <v>59</v>
      </c>
    </row>
    <row r="772" spans="1:14" x14ac:dyDescent="0.25">
      <c r="A772" t="s">
        <v>1975</v>
      </c>
      <c r="B772" t="s">
        <v>1976</v>
      </c>
      <c r="C772" t="s">
        <v>886</v>
      </c>
      <c r="D772" t="s">
        <v>21</v>
      </c>
      <c r="E772">
        <v>98223</v>
      </c>
      <c r="F772" t="s">
        <v>22</v>
      </c>
      <c r="G772" t="s">
        <v>22</v>
      </c>
      <c r="H772" t="s">
        <v>104</v>
      </c>
      <c r="I772" t="s">
        <v>105</v>
      </c>
      <c r="J772" t="s">
        <v>59</v>
      </c>
      <c r="K772" s="1">
        <v>43152</v>
      </c>
      <c r="L772" t="s">
        <v>60</v>
      </c>
      <c r="M772" t="str">
        <f>HYPERLINK("https://www.regulations.gov/docket?D=FDA-2018-H-0785")</f>
        <v>https://www.regulations.gov/docket?D=FDA-2018-H-0785</v>
      </c>
      <c r="N772" t="s">
        <v>59</v>
      </c>
    </row>
    <row r="773" spans="1:14" x14ac:dyDescent="0.25">
      <c r="A773" t="s">
        <v>6592</v>
      </c>
      <c r="B773" t="s">
        <v>10298</v>
      </c>
      <c r="C773" t="s">
        <v>20</v>
      </c>
      <c r="D773" t="s">
        <v>21</v>
      </c>
      <c r="E773">
        <v>98144</v>
      </c>
      <c r="F773" t="s">
        <v>22</v>
      </c>
      <c r="G773" t="s">
        <v>22</v>
      </c>
      <c r="H773" t="s">
        <v>104</v>
      </c>
      <c r="I773" t="s">
        <v>105</v>
      </c>
      <c r="J773" t="s">
        <v>59</v>
      </c>
      <c r="K773" s="1">
        <v>43146</v>
      </c>
      <c r="L773" t="s">
        <v>60</v>
      </c>
      <c r="M773" t="str">
        <f>HYPERLINK("https://www.regulations.gov/docket?D=FDA-2018-H-0707")</f>
        <v>https://www.regulations.gov/docket?D=FDA-2018-H-0707</v>
      </c>
      <c r="N773" t="s">
        <v>59</v>
      </c>
    </row>
    <row r="774" spans="1:14" x14ac:dyDescent="0.25">
      <c r="A774" t="s">
        <v>6132</v>
      </c>
      <c r="B774" t="s">
        <v>6133</v>
      </c>
      <c r="C774" t="s">
        <v>1498</v>
      </c>
      <c r="D774" t="s">
        <v>21</v>
      </c>
      <c r="E774">
        <v>98335</v>
      </c>
      <c r="F774" t="s">
        <v>22</v>
      </c>
      <c r="G774" t="s">
        <v>22</v>
      </c>
      <c r="H774" t="s">
        <v>104</v>
      </c>
      <c r="I774" t="s">
        <v>148</v>
      </c>
      <c r="J774" t="s">
        <v>59</v>
      </c>
      <c r="K774" s="1">
        <v>43145</v>
      </c>
      <c r="L774" t="s">
        <v>60</v>
      </c>
      <c r="M774" t="str">
        <f>HYPERLINK("https://www.regulations.gov/docket?D=FDA-2018-H-0684")</f>
        <v>https://www.regulations.gov/docket?D=FDA-2018-H-0684</v>
      </c>
      <c r="N774" t="s">
        <v>59</v>
      </c>
    </row>
    <row r="775" spans="1:14" x14ac:dyDescent="0.25">
      <c r="A775" t="s">
        <v>7391</v>
      </c>
      <c r="B775" t="s">
        <v>7392</v>
      </c>
      <c r="C775" t="s">
        <v>632</v>
      </c>
      <c r="D775" t="s">
        <v>21</v>
      </c>
      <c r="E775">
        <v>98036</v>
      </c>
      <c r="F775" t="s">
        <v>22</v>
      </c>
      <c r="G775" t="s">
        <v>22</v>
      </c>
      <c r="H775" t="s">
        <v>104</v>
      </c>
      <c r="I775" t="s">
        <v>148</v>
      </c>
      <c r="J775" t="s">
        <v>59</v>
      </c>
      <c r="K775" s="1">
        <v>43143</v>
      </c>
      <c r="L775" t="s">
        <v>60</v>
      </c>
      <c r="M775" t="str">
        <f>HYPERLINK("https://www.regulations.gov/docket?D=FDA-2018-H-0629")</f>
        <v>https://www.regulations.gov/docket?D=FDA-2018-H-0629</v>
      </c>
      <c r="N775" t="s">
        <v>59</v>
      </c>
    </row>
    <row r="776" spans="1:14" x14ac:dyDescent="0.25">
      <c r="A776" t="s">
        <v>5486</v>
      </c>
      <c r="B776" t="s">
        <v>5487</v>
      </c>
      <c r="C776" t="s">
        <v>151</v>
      </c>
      <c r="D776" t="s">
        <v>21</v>
      </c>
      <c r="E776">
        <v>98499</v>
      </c>
      <c r="F776" t="s">
        <v>22</v>
      </c>
      <c r="G776" t="s">
        <v>22</v>
      </c>
      <c r="H776" t="s">
        <v>104</v>
      </c>
      <c r="I776" t="s">
        <v>1720</v>
      </c>
      <c r="J776" t="s">
        <v>59</v>
      </c>
      <c r="K776" s="1">
        <v>43143</v>
      </c>
      <c r="L776" t="s">
        <v>821</v>
      </c>
      <c r="M776" t="str">
        <f>HYPERLINK("https://www.regulations.gov/docket?D=FDA-2018-R-0649")</f>
        <v>https://www.regulations.gov/docket?D=FDA-2018-R-0649</v>
      </c>
      <c r="N776" t="s">
        <v>59</v>
      </c>
    </row>
    <row r="777" spans="1:14" x14ac:dyDescent="0.25">
      <c r="A777" t="s">
        <v>2787</v>
      </c>
      <c r="B777" t="s">
        <v>2788</v>
      </c>
      <c r="C777" t="s">
        <v>142</v>
      </c>
      <c r="D777" t="s">
        <v>21</v>
      </c>
      <c r="E777">
        <v>98908</v>
      </c>
      <c r="F777" t="s">
        <v>22</v>
      </c>
      <c r="G777" t="s">
        <v>22</v>
      </c>
      <c r="H777" t="s">
        <v>104</v>
      </c>
      <c r="I777" t="s">
        <v>105</v>
      </c>
      <c r="J777" s="1">
        <v>43124</v>
      </c>
      <c r="K777" s="1">
        <v>43139</v>
      </c>
      <c r="L777" t="s">
        <v>118</v>
      </c>
      <c r="N777" t="s">
        <v>1854</v>
      </c>
    </row>
    <row r="778" spans="1:14" x14ac:dyDescent="0.25">
      <c r="A778" t="s">
        <v>6225</v>
      </c>
      <c r="B778" t="s">
        <v>6226</v>
      </c>
      <c r="C778" t="s">
        <v>266</v>
      </c>
      <c r="D778" t="s">
        <v>21</v>
      </c>
      <c r="E778">
        <v>98002</v>
      </c>
      <c r="F778" t="s">
        <v>22</v>
      </c>
      <c r="G778" t="s">
        <v>22</v>
      </c>
      <c r="H778" t="s">
        <v>104</v>
      </c>
      <c r="I778" t="s">
        <v>105</v>
      </c>
      <c r="J778" s="1">
        <v>43125</v>
      </c>
      <c r="K778" s="1">
        <v>43139</v>
      </c>
      <c r="L778" t="s">
        <v>118</v>
      </c>
      <c r="N778" t="s">
        <v>1858</v>
      </c>
    </row>
    <row r="779" spans="1:14" x14ac:dyDescent="0.25">
      <c r="A779" t="s">
        <v>7049</v>
      </c>
      <c r="B779" t="s">
        <v>7050</v>
      </c>
      <c r="C779" t="s">
        <v>286</v>
      </c>
      <c r="D779" t="s">
        <v>21</v>
      </c>
      <c r="E779">
        <v>98513</v>
      </c>
      <c r="F779" t="s">
        <v>22</v>
      </c>
      <c r="G779" t="s">
        <v>22</v>
      </c>
      <c r="H779" t="s">
        <v>104</v>
      </c>
      <c r="I779" t="s">
        <v>105</v>
      </c>
      <c r="J779" t="s">
        <v>59</v>
      </c>
      <c r="K779" s="1">
        <v>43137</v>
      </c>
      <c r="L779" t="s">
        <v>60</v>
      </c>
      <c r="M779" t="str">
        <f>HYPERLINK("https://www.regulations.gov/docket?D=FDA-2018-H-0562")</f>
        <v>https://www.regulations.gov/docket?D=FDA-2018-H-0562</v>
      </c>
      <c r="N779" t="s">
        <v>59</v>
      </c>
    </row>
    <row r="780" spans="1:14" x14ac:dyDescent="0.25">
      <c r="A780" t="s">
        <v>1069</v>
      </c>
      <c r="B780" t="s">
        <v>1070</v>
      </c>
      <c r="C780" t="s">
        <v>268</v>
      </c>
      <c r="D780" t="s">
        <v>21</v>
      </c>
      <c r="E780">
        <v>98168</v>
      </c>
      <c r="F780" t="s">
        <v>22</v>
      </c>
      <c r="G780" t="s">
        <v>22</v>
      </c>
      <c r="H780" t="s">
        <v>104</v>
      </c>
      <c r="I780" t="s">
        <v>1720</v>
      </c>
      <c r="J780" t="s">
        <v>59</v>
      </c>
      <c r="K780" s="1">
        <v>43136</v>
      </c>
      <c r="L780" t="s">
        <v>60</v>
      </c>
      <c r="M780" t="str">
        <f>HYPERLINK("https://www.regulations.gov/docket?D=FDA-2018-H-0525")</f>
        <v>https://www.regulations.gov/docket?D=FDA-2018-H-0525</v>
      </c>
      <c r="N780" t="s">
        <v>59</v>
      </c>
    </row>
    <row r="781" spans="1:14" x14ac:dyDescent="0.25">
      <c r="A781" t="s">
        <v>3447</v>
      </c>
      <c r="B781" t="s">
        <v>10658</v>
      </c>
      <c r="C781" t="s">
        <v>20</v>
      </c>
      <c r="D781" t="s">
        <v>21</v>
      </c>
      <c r="E781">
        <v>98106</v>
      </c>
      <c r="F781" t="s">
        <v>22</v>
      </c>
      <c r="G781" t="s">
        <v>22</v>
      </c>
      <c r="H781" t="s">
        <v>104</v>
      </c>
      <c r="I781" t="s">
        <v>148</v>
      </c>
      <c r="J781" t="s">
        <v>59</v>
      </c>
      <c r="K781" s="1">
        <v>43136</v>
      </c>
      <c r="L781" t="s">
        <v>60</v>
      </c>
      <c r="M781" t="str">
        <f>HYPERLINK("https://www.regulations.gov/docket?D=FDA-2018-H-0506")</f>
        <v>https://www.regulations.gov/docket?D=FDA-2018-H-0506</v>
      </c>
      <c r="N781" t="s">
        <v>59</v>
      </c>
    </row>
    <row r="782" spans="1:14" x14ac:dyDescent="0.25">
      <c r="A782" t="s">
        <v>415</v>
      </c>
      <c r="B782" t="s">
        <v>416</v>
      </c>
      <c r="C782" t="s">
        <v>20</v>
      </c>
      <c r="D782" t="s">
        <v>21</v>
      </c>
      <c r="E782">
        <v>98106</v>
      </c>
      <c r="F782" t="s">
        <v>22</v>
      </c>
      <c r="G782" t="s">
        <v>22</v>
      </c>
      <c r="H782" t="s">
        <v>104</v>
      </c>
      <c r="I782" t="s">
        <v>105</v>
      </c>
      <c r="J782" s="1">
        <v>43107</v>
      </c>
      <c r="K782" s="1">
        <v>43132</v>
      </c>
      <c r="L782" t="s">
        <v>118</v>
      </c>
      <c r="N782" t="s">
        <v>1858</v>
      </c>
    </row>
    <row r="783" spans="1:14" x14ac:dyDescent="0.25">
      <c r="A783" t="s">
        <v>2119</v>
      </c>
      <c r="B783" t="s">
        <v>2120</v>
      </c>
      <c r="C783" t="s">
        <v>142</v>
      </c>
      <c r="D783" t="s">
        <v>21</v>
      </c>
      <c r="E783">
        <v>98902</v>
      </c>
      <c r="F783" t="s">
        <v>22</v>
      </c>
      <c r="G783" t="s">
        <v>22</v>
      </c>
      <c r="H783" t="s">
        <v>104</v>
      </c>
      <c r="I783" t="s">
        <v>212</v>
      </c>
      <c r="J783" s="1">
        <v>43116</v>
      </c>
      <c r="K783" s="1">
        <v>43132</v>
      </c>
      <c r="L783" t="s">
        <v>118</v>
      </c>
      <c r="N783" t="s">
        <v>1858</v>
      </c>
    </row>
    <row r="784" spans="1:14" x14ac:dyDescent="0.25">
      <c r="A784" t="s">
        <v>7411</v>
      </c>
      <c r="B784" t="s">
        <v>7412</v>
      </c>
      <c r="C784" t="s">
        <v>7413</v>
      </c>
      <c r="D784" t="s">
        <v>21</v>
      </c>
      <c r="E784">
        <v>98238</v>
      </c>
      <c r="F784" t="s">
        <v>22</v>
      </c>
      <c r="G784" t="s">
        <v>22</v>
      </c>
      <c r="H784" t="s">
        <v>104</v>
      </c>
      <c r="I784" t="s">
        <v>105</v>
      </c>
      <c r="J784" t="s">
        <v>59</v>
      </c>
      <c r="K784" s="1">
        <v>43131</v>
      </c>
      <c r="L784" t="s">
        <v>60</v>
      </c>
      <c r="M784" t="str">
        <f>HYPERLINK("https://www.regulations.gov/docket?D=FDA-2018-H-0458")</f>
        <v>https://www.regulations.gov/docket?D=FDA-2018-H-0458</v>
      </c>
      <c r="N784" t="s">
        <v>59</v>
      </c>
    </row>
    <row r="785" spans="1:14" x14ac:dyDescent="0.25">
      <c r="A785" t="s">
        <v>1002</v>
      </c>
      <c r="B785" t="s">
        <v>1285</v>
      </c>
      <c r="C785" t="s">
        <v>632</v>
      </c>
      <c r="D785" t="s">
        <v>21</v>
      </c>
      <c r="E785">
        <v>98087</v>
      </c>
      <c r="F785" t="s">
        <v>22</v>
      </c>
      <c r="G785" t="s">
        <v>22</v>
      </c>
      <c r="H785" t="s">
        <v>104</v>
      </c>
      <c r="I785" t="s">
        <v>148</v>
      </c>
      <c r="J785" t="s">
        <v>59</v>
      </c>
      <c r="K785" s="1">
        <v>43126</v>
      </c>
      <c r="L785" t="s">
        <v>60</v>
      </c>
      <c r="M785" t="str">
        <f>HYPERLINK("https://www.regulations.gov/docket?D=FDA-2018-H-0380")</f>
        <v>https://www.regulations.gov/docket?D=FDA-2018-H-0380</v>
      </c>
      <c r="N785" t="s">
        <v>59</v>
      </c>
    </row>
    <row r="786" spans="1:14" x14ac:dyDescent="0.25">
      <c r="A786" t="s">
        <v>316</v>
      </c>
      <c r="B786" t="s">
        <v>6131</v>
      </c>
      <c r="C786" t="s">
        <v>886</v>
      </c>
      <c r="D786" t="s">
        <v>21</v>
      </c>
      <c r="E786">
        <v>98223</v>
      </c>
      <c r="F786" t="s">
        <v>22</v>
      </c>
      <c r="G786" t="s">
        <v>22</v>
      </c>
      <c r="H786" t="s">
        <v>104</v>
      </c>
      <c r="I786" t="s">
        <v>148</v>
      </c>
      <c r="J786" s="1">
        <v>43060</v>
      </c>
      <c r="K786" s="1">
        <v>43125</v>
      </c>
      <c r="L786" t="s">
        <v>118</v>
      </c>
      <c r="N786" t="s">
        <v>1858</v>
      </c>
    </row>
    <row r="787" spans="1:14" x14ac:dyDescent="0.25">
      <c r="A787" t="s">
        <v>4354</v>
      </c>
      <c r="B787" t="s">
        <v>4355</v>
      </c>
      <c r="C787" t="s">
        <v>443</v>
      </c>
      <c r="D787" t="s">
        <v>21</v>
      </c>
      <c r="E787">
        <v>98058</v>
      </c>
      <c r="F787" t="s">
        <v>22</v>
      </c>
      <c r="G787" t="s">
        <v>22</v>
      </c>
      <c r="H787" t="s">
        <v>104</v>
      </c>
      <c r="I787" t="s">
        <v>148</v>
      </c>
      <c r="J787" s="1">
        <v>43114</v>
      </c>
      <c r="K787" s="1">
        <v>43125</v>
      </c>
      <c r="L787" t="s">
        <v>118</v>
      </c>
      <c r="N787" t="s">
        <v>1858</v>
      </c>
    </row>
    <row r="788" spans="1:14" x14ac:dyDescent="0.25">
      <c r="A788" t="s">
        <v>6152</v>
      </c>
      <c r="B788" t="s">
        <v>6153</v>
      </c>
      <c r="C788" t="s">
        <v>236</v>
      </c>
      <c r="D788" t="s">
        <v>21</v>
      </c>
      <c r="E788">
        <v>98444</v>
      </c>
      <c r="F788" t="s">
        <v>22</v>
      </c>
      <c r="G788" t="s">
        <v>22</v>
      </c>
      <c r="H788" t="s">
        <v>104</v>
      </c>
      <c r="I788" t="s">
        <v>148</v>
      </c>
      <c r="J788" t="s">
        <v>59</v>
      </c>
      <c r="K788" s="1">
        <v>43124</v>
      </c>
      <c r="L788" t="s">
        <v>60</v>
      </c>
      <c r="M788" t="str">
        <f>HYPERLINK("https://www.regulations.gov/docket?D=FDA-2018-H-0329")</f>
        <v>https://www.regulations.gov/docket?D=FDA-2018-H-0329</v>
      </c>
      <c r="N788" t="s">
        <v>59</v>
      </c>
    </row>
    <row r="789" spans="1:14" x14ac:dyDescent="0.25">
      <c r="A789" t="s">
        <v>7057</v>
      </c>
      <c r="B789" t="s">
        <v>7058</v>
      </c>
      <c r="C789" t="s">
        <v>3176</v>
      </c>
      <c r="D789" t="s">
        <v>21</v>
      </c>
      <c r="E789">
        <v>98629</v>
      </c>
      <c r="F789" t="s">
        <v>22</v>
      </c>
      <c r="G789" t="s">
        <v>22</v>
      </c>
      <c r="H789" t="s">
        <v>104</v>
      </c>
      <c r="I789" t="s">
        <v>105</v>
      </c>
      <c r="J789" t="s">
        <v>59</v>
      </c>
      <c r="K789" s="1">
        <v>43124</v>
      </c>
      <c r="L789" t="s">
        <v>60</v>
      </c>
      <c r="M789" t="str">
        <f>HYPERLINK("https://www.regulations.gov/docket?D=FDA-2018-H-0326")</f>
        <v>https://www.regulations.gov/docket?D=FDA-2018-H-0326</v>
      </c>
      <c r="N789" t="s">
        <v>59</v>
      </c>
    </row>
    <row r="790" spans="1:14" x14ac:dyDescent="0.25">
      <c r="A790" t="s">
        <v>7702</v>
      </c>
      <c r="B790" t="s">
        <v>7703</v>
      </c>
      <c r="C790" t="s">
        <v>20</v>
      </c>
      <c r="D790" t="s">
        <v>21</v>
      </c>
      <c r="E790">
        <v>98122</v>
      </c>
      <c r="F790" t="s">
        <v>22</v>
      </c>
      <c r="G790" t="s">
        <v>22</v>
      </c>
      <c r="H790" t="s">
        <v>104</v>
      </c>
      <c r="I790" t="s">
        <v>148</v>
      </c>
      <c r="J790" t="s">
        <v>59</v>
      </c>
      <c r="K790" s="1">
        <v>43123</v>
      </c>
      <c r="L790" t="s">
        <v>60</v>
      </c>
      <c r="M790" t="str">
        <f>HYPERLINK("https://www.regulations.gov/docket?D=FDA-2018-H-0304")</f>
        <v>https://www.regulations.gov/docket?D=FDA-2018-H-0304</v>
      </c>
      <c r="N790" t="s">
        <v>59</v>
      </c>
    </row>
    <row r="791" spans="1:14" x14ac:dyDescent="0.25">
      <c r="A791" t="s">
        <v>4787</v>
      </c>
      <c r="B791" t="s">
        <v>4788</v>
      </c>
      <c r="C791" t="s">
        <v>34</v>
      </c>
      <c r="D791" t="s">
        <v>21</v>
      </c>
      <c r="E791">
        <v>98664</v>
      </c>
      <c r="F791" t="s">
        <v>22</v>
      </c>
      <c r="G791" t="s">
        <v>22</v>
      </c>
      <c r="H791" t="s">
        <v>104</v>
      </c>
      <c r="I791" t="s">
        <v>148</v>
      </c>
      <c r="J791" s="1">
        <v>43102</v>
      </c>
      <c r="K791" s="1">
        <v>43118</v>
      </c>
      <c r="L791" t="s">
        <v>118</v>
      </c>
      <c r="N791" t="s">
        <v>1858</v>
      </c>
    </row>
    <row r="792" spans="1:14" x14ac:dyDescent="0.25">
      <c r="A792" t="s">
        <v>683</v>
      </c>
      <c r="B792" t="s">
        <v>6075</v>
      </c>
      <c r="C792" t="s">
        <v>4227</v>
      </c>
      <c r="D792" t="s">
        <v>21</v>
      </c>
      <c r="E792">
        <v>98019</v>
      </c>
      <c r="F792" t="s">
        <v>22</v>
      </c>
      <c r="G792" t="s">
        <v>22</v>
      </c>
      <c r="H792" t="s">
        <v>104</v>
      </c>
      <c r="I792" t="s">
        <v>105</v>
      </c>
      <c r="J792" s="1">
        <v>43097</v>
      </c>
      <c r="K792" s="1">
        <v>43118</v>
      </c>
      <c r="L792" t="s">
        <v>118</v>
      </c>
      <c r="N792" t="s">
        <v>1858</v>
      </c>
    </row>
    <row r="793" spans="1:14" x14ac:dyDescent="0.25">
      <c r="A793" t="s">
        <v>8919</v>
      </c>
      <c r="B793" t="s">
        <v>8920</v>
      </c>
      <c r="C793" t="s">
        <v>1387</v>
      </c>
      <c r="D793" t="s">
        <v>21</v>
      </c>
      <c r="E793">
        <v>98424</v>
      </c>
      <c r="F793" t="s">
        <v>22</v>
      </c>
      <c r="G793" t="s">
        <v>22</v>
      </c>
      <c r="H793" t="s">
        <v>104</v>
      </c>
      <c r="I793" t="s">
        <v>148</v>
      </c>
      <c r="J793" s="1">
        <v>43100</v>
      </c>
      <c r="K793" s="1">
        <v>43118</v>
      </c>
      <c r="L793" t="s">
        <v>118</v>
      </c>
      <c r="N793" t="s">
        <v>1858</v>
      </c>
    </row>
    <row r="794" spans="1:14" x14ac:dyDescent="0.25">
      <c r="A794" t="s">
        <v>5660</v>
      </c>
      <c r="B794" t="s">
        <v>5661</v>
      </c>
      <c r="C794" t="s">
        <v>34</v>
      </c>
      <c r="D794" t="s">
        <v>21</v>
      </c>
      <c r="E794">
        <v>98661</v>
      </c>
      <c r="F794" t="s">
        <v>22</v>
      </c>
      <c r="G794" t="s">
        <v>22</v>
      </c>
      <c r="H794" t="s">
        <v>104</v>
      </c>
      <c r="I794" t="s">
        <v>148</v>
      </c>
      <c r="J794" s="1">
        <v>43088</v>
      </c>
      <c r="K794" s="1">
        <v>43118</v>
      </c>
      <c r="L794" t="s">
        <v>118</v>
      </c>
      <c r="N794" t="s">
        <v>1854</v>
      </c>
    </row>
    <row r="795" spans="1:14" x14ac:dyDescent="0.25">
      <c r="A795" t="s">
        <v>4190</v>
      </c>
      <c r="B795" t="s">
        <v>4191</v>
      </c>
      <c r="C795" t="s">
        <v>34</v>
      </c>
      <c r="D795" t="s">
        <v>21</v>
      </c>
      <c r="E795">
        <v>98661</v>
      </c>
      <c r="F795" t="s">
        <v>22</v>
      </c>
      <c r="G795" t="s">
        <v>22</v>
      </c>
      <c r="H795" t="s">
        <v>104</v>
      </c>
      <c r="I795" t="s">
        <v>148</v>
      </c>
      <c r="J795" s="1">
        <v>43102</v>
      </c>
      <c r="K795" s="1">
        <v>43118</v>
      </c>
      <c r="L795" t="s">
        <v>118</v>
      </c>
      <c r="N795" t="s">
        <v>1858</v>
      </c>
    </row>
    <row r="796" spans="1:14" x14ac:dyDescent="0.25">
      <c r="A796" t="s">
        <v>8754</v>
      </c>
      <c r="B796" t="s">
        <v>8755</v>
      </c>
      <c r="C796" t="s">
        <v>236</v>
      </c>
      <c r="D796" t="s">
        <v>21</v>
      </c>
      <c r="E796">
        <v>98402</v>
      </c>
      <c r="F796" t="s">
        <v>22</v>
      </c>
      <c r="G796" t="s">
        <v>22</v>
      </c>
      <c r="H796" t="s">
        <v>104</v>
      </c>
      <c r="I796" t="s">
        <v>148</v>
      </c>
      <c r="J796" t="s">
        <v>59</v>
      </c>
      <c r="K796" s="1">
        <v>43116</v>
      </c>
      <c r="L796" t="s">
        <v>60</v>
      </c>
      <c r="M796" t="str">
        <f>HYPERLINK("https://www.regulations.gov/docket?D=FDA-2018-H-0177")</f>
        <v>https://www.regulations.gov/docket?D=FDA-2018-H-0177</v>
      </c>
      <c r="N796" t="s">
        <v>59</v>
      </c>
    </row>
    <row r="797" spans="1:14" x14ac:dyDescent="0.25">
      <c r="A797" t="s">
        <v>569</v>
      </c>
      <c r="B797" t="s">
        <v>5527</v>
      </c>
      <c r="C797" t="s">
        <v>309</v>
      </c>
      <c r="D797" t="s">
        <v>21</v>
      </c>
      <c r="E797">
        <v>98026</v>
      </c>
      <c r="F797" t="s">
        <v>22</v>
      </c>
      <c r="G797" t="s">
        <v>22</v>
      </c>
      <c r="H797" t="s">
        <v>104</v>
      </c>
      <c r="I797" t="s">
        <v>148</v>
      </c>
      <c r="J797" s="1">
        <v>43089</v>
      </c>
      <c r="K797" s="1">
        <v>43111</v>
      </c>
      <c r="L797" t="s">
        <v>118</v>
      </c>
      <c r="N797" t="s">
        <v>1858</v>
      </c>
    </row>
    <row r="798" spans="1:14" x14ac:dyDescent="0.25">
      <c r="A798" t="s">
        <v>3740</v>
      </c>
      <c r="B798" t="s">
        <v>10708</v>
      </c>
      <c r="C798" t="s">
        <v>1347</v>
      </c>
      <c r="D798" t="s">
        <v>21</v>
      </c>
      <c r="E798">
        <v>98248</v>
      </c>
      <c r="F798" t="s">
        <v>22</v>
      </c>
      <c r="G798" t="s">
        <v>22</v>
      </c>
      <c r="H798" t="s">
        <v>104</v>
      </c>
      <c r="I798" t="s">
        <v>148</v>
      </c>
      <c r="J798" s="1">
        <v>43096</v>
      </c>
      <c r="K798" s="1">
        <v>43111</v>
      </c>
      <c r="L798" t="s">
        <v>118</v>
      </c>
      <c r="N798" t="s">
        <v>1858</v>
      </c>
    </row>
    <row r="799" spans="1:14" x14ac:dyDescent="0.25">
      <c r="A799" t="s">
        <v>556</v>
      </c>
      <c r="B799" t="s">
        <v>6057</v>
      </c>
      <c r="C799" t="s">
        <v>1270</v>
      </c>
      <c r="D799" t="s">
        <v>21</v>
      </c>
      <c r="E799">
        <v>98012</v>
      </c>
      <c r="F799" t="s">
        <v>22</v>
      </c>
      <c r="G799" t="s">
        <v>22</v>
      </c>
      <c r="H799" t="s">
        <v>104</v>
      </c>
      <c r="I799" t="s">
        <v>105</v>
      </c>
      <c r="J799" s="1">
        <v>43088</v>
      </c>
      <c r="K799" s="1">
        <v>43111</v>
      </c>
      <c r="L799" t="s">
        <v>118</v>
      </c>
      <c r="N799" t="s">
        <v>1858</v>
      </c>
    </row>
    <row r="800" spans="1:14" x14ac:dyDescent="0.25">
      <c r="A800" t="s">
        <v>10713</v>
      </c>
      <c r="B800" t="s">
        <v>10712</v>
      </c>
      <c r="C800" t="s">
        <v>2599</v>
      </c>
      <c r="D800" t="s">
        <v>21</v>
      </c>
      <c r="E800">
        <v>98232</v>
      </c>
      <c r="F800" t="s">
        <v>22</v>
      </c>
      <c r="G800" t="s">
        <v>22</v>
      </c>
      <c r="H800" t="s">
        <v>104</v>
      </c>
      <c r="I800" t="s">
        <v>1720</v>
      </c>
      <c r="J800" s="1">
        <v>43053</v>
      </c>
      <c r="K800" s="1">
        <v>43111</v>
      </c>
      <c r="L800" t="s">
        <v>118</v>
      </c>
      <c r="N800" t="s">
        <v>1854</v>
      </c>
    </row>
    <row r="801" spans="1:14" x14ac:dyDescent="0.25">
      <c r="A801" t="s">
        <v>10728</v>
      </c>
      <c r="B801" t="s">
        <v>10729</v>
      </c>
      <c r="C801" t="s">
        <v>37</v>
      </c>
      <c r="D801" t="s">
        <v>21</v>
      </c>
      <c r="E801">
        <v>98336</v>
      </c>
      <c r="F801" t="s">
        <v>22</v>
      </c>
      <c r="G801" t="s">
        <v>22</v>
      </c>
      <c r="H801" t="s">
        <v>104</v>
      </c>
      <c r="I801" t="s">
        <v>148</v>
      </c>
      <c r="J801" s="1">
        <v>43086</v>
      </c>
      <c r="K801" s="1">
        <v>43104</v>
      </c>
      <c r="L801" t="s">
        <v>118</v>
      </c>
      <c r="N801" t="s">
        <v>1858</v>
      </c>
    </row>
    <row r="802" spans="1:14" x14ac:dyDescent="0.25">
      <c r="A802" t="s">
        <v>111</v>
      </c>
      <c r="B802" t="s">
        <v>5526</v>
      </c>
      <c r="C802" t="s">
        <v>632</v>
      </c>
      <c r="D802" t="s">
        <v>21</v>
      </c>
      <c r="E802">
        <v>98036</v>
      </c>
      <c r="F802" t="s">
        <v>22</v>
      </c>
      <c r="G802" t="s">
        <v>22</v>
      </c>
      <c r="H802" t="s">
        <v>104</v>
      </c>
      <c r="I802" t="s">
        <v>148</v>
      </c>
      <c r="J802" s="1">
        <v>43082</v>
      </c>
      <c r="K802" s="1">
        <v>43104</v>
      </c>
      <c r="L802" t="s">
        <v>118</v>
      </c>
      <c r="N802" t="s">
        <v>1858</v>
      </c>
    </row>
    <row r="803" spans="1:14" x14ac:dyDescent="0.25">
      <c r="A803" t="s">
        <v>10001</v>
      </c>
      <c r="B803" t="s">
        <v>10002</v>
      </c>
      <c r="C803" t="s">
        <v>34</v>
      </c>
      <c r="D803" t="s">
        <v>21</v>
      </c>
      <c r="E803">
        <v>98662</v>
      </c>
      <c r="F803" t="s">
        <v>22</v>
      </c>
      <c r="G803" t="s">
        <v>22</v>
      </c>
      <c r="H803" t="s">
        <v>104</v>
      </c>
      <c r="I803" t="s">
        <v>148</v>
      </c>
      <c r="J803" s="1">
        <v>43087</v>
      </c>
      <c r="K803" s="1">
        <v>43104</v>
      </c>
      <c r="L803" t="s">
        <v>118</v>
      </c>
      <c r="N803" t="s">
        <v>1858</v>
      </c>
    </row>
    <row r="804" spans="1:14" x14ac:dyDescent="0.25">
      <c r="A804" t="s">
        <v>809</v>
      </c>
      <c r="B804" t="s">
        <v>4578</v>
      </c>
      <c r="C804" t="s">
        <v>20</v>
      </c>
      <c r="D804" t="s">
        <v>21</v>
      </c>
      <c r="E804">
        <v>98115</v>
      </c>
      <c r="F804" t="s">
        <v>22</v>
      </c>
      <c r="G804" t="s">
        <v>22</v>
      </c>
      <c r="H804" t="s">
        <v>104</v>
      </c>
      <c r="I804" t="s">
        <v>105</v>
      </c>
      <c r="J804" s="1">
        <v>43087</v>
      </c>
      <c r="K804" s="1">
        <v>43104</v>
      </c>
      <c r="L804" t="s">
        <v>118</v>
      </c>
      <c r="N804" t="s">
        <v>1858</v>
      </c>
    </row>
    <row r="805" spans="1:14" x14ac:dyDescent="0.25">
      <c r="A805" t="s">
        <v>413</v>
      </c>
      <c r="B805" t="s">
        <v>6373</v>
      </c>
      <c r="C805" t="s">
        <v>443</v>
      </c>
      <c r="D805" t="s">
        <v>21</v>
      </c>
      <c r="E805">
        <v>98058</v>
      </c>
      <c r="F805" t="s">
        <v>22</v>
      </c>
      <c r="G805" t="s">
        <v>22</v>
      </c>
      <c r="H805" t="s">
        <v>104</v>
      </c>
      <c r="I805" t="s">
        <v>148</v>
      </c>
      <c r="J805" s="1">
        <v>43082</v>
      </c>
      <c r="K805" s="1">
        <v>43104</v>
      </c>
      <c r="L805" t="s">
        <v>118</v>
      </c>
      <c r="N805" t="s">
        <v>1858</v>
      </c>
    </row>
    <row r="806" spans="1:14" x14ac:dyDescent="0.25">
      <c r="A806" t="s">
        <v>2371</v>
      </c>
      <c r="B806" t="s">
        <v>6041</v>
      </c>
      <c r="C806" t="s">
        <v>34</v>
      </c>
      <c r="D806" t="s">
        <v>21</v>
      </c>
      <c r="E806">
        <v>98661</v>
      </c>
      <c r="F806" t="s">
        <v>22</v>
      </c>
      <c r="G806" t="s">
        <v>22</v>
      </c>
      <c r="H806" t="s">
        <v>104</v>
      </c>
      <c r="I806" t="s">
        <v>148</v>
      </c>
      <c r="J806" s="1">
        <v>43087</v>
      </c>
      <c r="K806" s="1">
        <v>43104</v>
      </c>
      <c r="L806" t="s">
        <v>118</v>
      </c>
      <c r="N806" t="s">
        <v>1858</v>
      </c>
    </row>
    <row r="807" spans="1:14" x14ac:dyDescent="0.25">
      <c r="A807" t="s">
        <v>9922</v>
      </c>
      <c r="B807" t="s">
        <v>9923</v>
      </c>
      <c r="C807" t="s">
        <v>3176</v>
      </c>
      <c r="D807" t="s">
        <v>21</v>
      </c>
      <c r="E807">
        <v>98629</v>
      </c>
      <c r="F807" t="s">
        <v>22</v>
      </c>
      <c r="G807" t="s">
        <v>22</v>
      </c>
      <c r="H807" t="s">
        <v>104</v>
      </c>
      <c r="I807" t="s">
        <v>105</v>
      </c>
      <c r="J807" s="1">
        <v>43086</v>
      </c>
      <c r="K807" s="1">
        <v>43104</v>
      </c>
      <c r="L807" t="s">
        <v>118</v>
      </c>
      <c r="N807" t="s">
        <v>1858</v>
      </c>
    </row>
    <row r="808" spans="1:14" x14ac:dyDescent="0.25">
      <c r="A808" t="s">
        <v>6043</v>
      </c>
      <c r="B808" t="s">
        <v>6044</v>
      </c>
      <c r="C808" t="s">
        <v>34</v>
      </c>
      <c r="D808" t="s">
        <v>21</v>
      </c>
      <c r="E808">
        <v>98662</v>
      </c>
      <c r="F808" t="s">
        <v>22</v>
      </c>
      <c r="G808" t="s">
        <v>22</v>
      </c>
      <c r="H808" t="s">
        <v>104</v>
      </c>
      <c r="I808" t="s">
        <v>105</v>
      </c>
      <c r="J808" s="1">
        <v>43086</v>
      </c>
      <c r="K808" s="1">
        <v>43104</v>
      </c>
      <c r="L808" t="s">
        <v>118</v>
      </c>
      <c r="N808" t="s">
        <v>1858</v>
      </c>
    </row>
    <row r="809" spans="1:14" x14ac:dyDescent="0.25">
      <c r="A809" t="s">
        <v>2099</v>
      </c>
      <c r="B809" t="s">
        <v>2100</v>
      </c>
      <c r="C809" t="s">
        <v>165</v>
      </c>
      <c r="D809" t="s">
        <v>21</v>
      </c>
      <c r="E809">
        <v>98373</v>
      </c>
      <c r="F809" t="s">
        <v>22</v>
      </c>
      <c r="G809" t="s">
        <v>22</v>
      </c>
      <c r="H809" t="s">
        <v>10383</v>
      </c>
      <c r="I809" t="s">
        <v>212</v>
      </c>
      <c r="J809" s="1">
        <v>43170</v>
      </c>
      <c r="K809" s="1">
        <v>43230</v>
      </c>
      <c r="L809" t="s">
        <v>118</v>
      </c>
      <c r="N809" t="s">
        <v>119</v>
      </c>
    </row>
    <row r="810" spans="1:14" x14ac:dyDescent="0.25">
      <c r="A810" t="s">
        <v>6085</v>
      </c>
      <c r="B810" t="s">
        <v>6086</v>
      </c>
      <c r="C810" t="s">
        <v>165</v>
      </c>
      <c r="D810" t="s">
        <v>21</v>
      </c>
      <c r="E810">
        <v>98375</v>
      </c>
      <c r="F810" t="s">
        <v>22</v>
      </c>
      <c r="G810" t="s">
        <v>22</v>
      </c>
      <c r="H810" t="s">
        <v>10383</v>
      </c>
      <c r="I810" t="s">
        <v>212</v>
      </c>
      <c r="J810" s="1">
        <v>43105</v>
      </c>
      <c r="K810" s="1">
        <v>43216</v>
      </c>
      <c r="L810" t="s">
        <v>118</v>
      </c>
      <c r="N810" t="s">
        <v>1849</v>
      </c>
    </row>
    <row r="811" spans="1:14" x14ac:dyDescent="0.25">
      <c r="A811" t="s">
        <v>1324</v>
      </c>
      <c r="B811" t="s">
        <v>1325</v>
      </c>
      <c r="C811" t="s">
        <v>261</v>
      </c>
      <c r="D811" t="s">
        <v>21</v>
      </c>
      <c r="E811">
        <v>99201</v>
      </c>
      <c r="F811" t="s">
        <v>22</v>
      </c>
      <c r="G811" t="s">
        <v>22</v>
      </c>
      <c r="H811" t="s">
        <v>10383</v>
      </c>
      <c r="I811" t="s">
        <v>203</v>
      </c>
      <c r="J811" s="1">
        <v>43153</v>
      </c>
      <c r="K811" s="1">
        <v>43195</v>
      </c>
      <c r="L811" t="s">
        <v>118</v>
      </c>
      <c r="N811" t="s">
        <v>1849</v>
      </c>
    </row>
    <row r="812" spans="1:14" x14ac:dyDescent="0.25">
      <c r="A812" t="s">
        <v>2693</v>
      </c>
      <c r="B812" t="s">
        <v>10601</v>
      </c>
      <c r="C812" t="s">
        <v>20</v>
      </c>
      <c r="D812" t="s">
        <v>21</v>
      </c>
      <c r="E812">
        <v>98107</v>
      </c>
      <c r="F812" t="s">
        <v>22</v>
      </c>
      <c r="G812" t="s">
        <v>22</v>
      </c>
      <c r="H812" t="s">
        <v>10383</v>
      </c>
      <c r="I812" t="s">
        <v>212</v>
      </c>
      <c r="J812" s="1">
        <v>43132</v>
      </c>
      <c r="K812" s="1">
        <v>43146</v>
      </c>
      <c r="L812" t="s">
        <v>118</v>
      </c>
      <c r="N812" t="s">
        <v>1992</v>
      </c>
    </row>
    <row r="813" spans="1:14" x14ac:dyDescent="0.25">
      <c r="A813" t="s">
        <v>356</v>
      </c>
      <c r="B813" t="s">
        <v>6040</v>
      </c>
      <c r="C813" t="s">
        <v>34</v>
      </c>
      <c r="D813" t="s">
        <v>21</v>
      </c>
      <c r="E813">
        <v>98662</v>
      </c>
      <c r="F813" t="s">
        <v>22</v>
      </c>
      <c r="G813" t="s">
        <v>22</v>
      </c>
      <c r="H813" t="s">
        <v>10383</v>
      </c>
      <c r="I813" t="s">
        <v>203</v>
      </c>
      <c r="J813" t="s">
        <v>59</v>
      </c>
      <c r="K813" s="1">
        <v>43146</v>
      </c>
      <c r="L813" t="s">
        <v>60</v>
      </c>
      <c r="M813" t="str">
        <f>HYPERLINK("https://www.regulations.gov/docket?D=FDA-2018-H-0733")</f>
        <v>https://www.regulations.gov/docket?D=FDA-2018-H-0733</v>
      </c>
      <c r="N813" t="s">
        <v>59</v>
      </c>
    </row>
    <row r="814" spans="1:14" x14ac:dyDescent="0.25">
      <c r="A814" t="s">
        <v>5650</v>
      </c>
      <c r="B814" t="s">
        <v>5651</v>
      </c>
      <c r="C814" t="s">
        <v>34</v>
      </c>
      <c r="D814" t="s">
        <v>21</v>
      </c>
      <c r="E814">
        <v>98684</v>
      </c>
      <c r="F814" t="s">
        <v>22</v>
      </c>
      <c r="G814" t="s">
        <v>22</v>
      </c>
      <c r="H814" t="s">
        <v>10383</v>
      </c>
      <c r="I814" t="s">
        <v>203</v>
      </c>
      <c r="J814" s="1">
        <v>43088</v>
      </c>
      <c r="K814" s="1">
        <v>43132</v>
      </c>
      <c r="L814" t="s">
        <v>118</v>
      </c>
      <c r="N814" t="s">
        <v>1992</v>
      </c>
    </row>
    <row r="815" spans="1:14" x14ac:dyDescent="0.25">
      <c r="A815" t="s">
        <v>4726</v>
      </c>
      <c r="B815" t="s">
        <v>4923</v>
      </c>
      <c r="C815" t="s">
        <v>296</v>
      </c>
      <c r="D815" t="s">
        <v>21</v>
      </c>
      <c r="E815">
        <v>98366</v>
      </c>
      <c r="F815" t="s">
        <v>22</v>
      </c>
      <c r="G815" t="s">
        <v>22</v>
      </c>
      <c r="H815" t="s">
        <v>10383</v>
      </c>
      <c r="I815" t="s">
        <v>203</v>
      </c>
      <c r="J815" s="1">
        <v>43116</v>
      </c>
      <c r="K815" s="1">
        <v>43132</v>
      </c>
      <c r="L815" t="s">
        <v>118</v>
      </c>
      <c r="N815" t="s">
        <v>1992</v>
      </c>
    </row>
    <row r="816" spans="1:14" x14ac:dyDescent="0.25">
      <c r="A816" t="s">
        <v>2816</v>
      </c>
      <c r="B816" t="s">
        <v>8082</v>
      </c>
      <c r="C816" t="s">
        <v>261</v>
      </c>
      <c r="D816" t="s">
        <v>21</v>
      </c>
      <c r="E816">
        <v>99208</v>
      </c>
      <c r="F816" t="s">
        <v>22</v>
      </c>
      <c r="G816" t="s">
        <v>22</v>
      </c>
      <c r="H816" t="s">
        <v>10383</v>
      </c>
      <c r="I816" t="s">
        <v>203</v>
      </c>
      <c r="J816" s="1">
        <v>43109</v>
      </c>
      <c r="K816" s="1">
        <v>43125</v>
      </c>
      <c r="L816" t="s">
        <v>118</v>
      </c>
      <c r="N816" t="s">
        <v>1849</v>
      </c>
    </row>
    <row r="817" spans="1:14" x14ac:dyDescent="0.25">
      <c r="A817" t="s">
        <v>2665</v>
      </c>
      <c r="B817" t="s">
        <v>10679</v>
      </c>
      <c r="C817" t="s">
        <v>92</v>
      </c>
      <c r="D817" t="s">
        <v>21</v>
      </c>
      <c r="E817">
        <v>98273</v>
      </c>
      <c r="F817" t="s">
        <v>22</v>
      </c>
      <c r="G817" t="s">
        <v>22</v>
      </c>
      <c r="H817" t="s">
        <v>10383</v>
      </c>
      <c r="I817" t="s">
        <v>212</v>
      </c>
      <c r="J817" s="1">
        <v>43112</v>
      </c>
      <c r="K817" s="1">
        <v>43125</v>
      </c>
      <c r="L817" t="s">
        <v>118</v>
      </c>
      <c r="N817" t="s">
        <v>1992</v>
      </c>
    </row>
    <row r="818" spans="1:14" x14ac:dyDescent="0.25">
      <c r="A818" t="s">
        <v>3405</v>
      </c>
      <c r="B818" t="s">
        <v>3406</v>
      </c>
      <c r="C818" t="s">
        <v>20</v>
      </c>
      <c r="D818" t="s">
        <v>21</v>
      </c>
      <c r="E818">
        <v>98136</v>
      </c>
      <c r="F818" t="s">
        <v>22</v>
      </c>
      <c r="G818" t="s">
        <v>22</v>
      </c>
      <c r="H818" t="s">
        <v>9741</v>
      </c>
      <c r="I818" t="s">
        <v>203</v>
      </c>
      <c r="J818" t="s">
        <v>59</v>
      </c>
      <c r="K818" s="1">
        <v>43313</v>
      </c>
      <c r="L818" t="s">
        <v>60</v>
      </c>
      <c r="M818" t="str">
        <f>HYPERLINK("https://www.regulations.gov/docket?D=FDA-2018-H-2178")</f>
        <v>https://www.regulations.gov/docket?D=FDA-2018-H-2178</v>
      </c>
      <c r="N818" t="s">
        <v>59</v>
      </c>
    </row>
    <row r="819" spans="1:14" x14ac:dyDescent="0.25">
      <c r="A819" t="s">
        <v>111</v>
      </c>
      <c r="B819" t="s">
        <v>3262</v>
      </c>
      <c r="C819" t="s">
        <v>266</v>
      </c>
      <c r="D819" t="s">
        <v>21</v>
      </c>
      <c r="E819">
        <v>98002</v>
      </c>
      <c r="F819" t="s">
        <v>22</v>
      </c>
      <c r="G819" t="s">
        <v>22</v>
      </c>
      <c r="H819" t="s">
        <v>9741</v>
      </c>
      <c r="I819" t="s">
        <v>203</v>
      </c>
      <c r="J819" s="1">
        <v>43141</v>
      </c>
      <c r="K819" s="1">
        <v>43160</v>
      </c>
      <c r="L819" t="s">
        <v>118</v>
      </c>
      <c r="N819" t="s">
        <v>1992</v>
      </c>
    </row>
    <row r="820" spans="1:14" x14ac:dyDescent="0.25">
      <c r="A820" t="s">
        <v>1180</v>
      </c>
      <c r="B820" t="s">
        <v>5580</v>
      </c>
      <c r="C820" t="s">
        <v>632</v>
      </c>
      <c r="D820" t="s">
        <v>21</v>
      </c>
      <c r="E820">
        <v>98037</v>
      </c>
      <c r="F820" t="s">
        <v>22</v>
      </c>
      <c r="G820" t="s">
        <v>22</v>
      </c>
      <c r="H820" t="s">
        <v>9741</v>
      </c>
      <c r="I820" t="s">
        <v>203</v>
      </c>
      <c r="J820" t="s">
        <v>59</v>
      </c>
      <c r="K820" s="1">
        <v>43159</v>
      </c>
      <c r="L820" t="s">
        <v>60</v>
      </c>
      <c r="M820" t="str">
        <f>HYPERLINK("https://www.regulations.gov/docket?D=FDA-2018-H-0880")</f>
        <v>https://www.regulations.gov/docket?D=FDA-2018-H-0880</v>
      </c>
      <c r="N820" t="s">
        <v>59</v>
      </c>
    </row>
    <row r="821" spans="1:14" x14ac:dyDescent="0.25">
      <c r="A821" t="s">
        <v>5981</v>
      </c>
      <c r="B821" t="s">
        <v>5982</v>
      </c>
      <c r="C821" t="s">
        <v>1566</v>
      </c>
      <c r="D821" t="s">
        <v>21</v>
      </c>
      <c r="E821">
        <v>98520</v>
      </c>
      <c r="F821" t="s">
        <v>22</v>
      </c>
      <c r="G821" t="s">
        <v>22</v>
      </c>
      <c r="H821" t="s">
        <v>9741</v>
      </c>
      <c r="I821" t="s">
        <v>620</v>
      </c>
      <c r="J821" s="1">
        <v>43124</v>
      </c>
      <c r="K821" s="1">
        <v>43139</v>
      </c>
      <c r="L821" t="s">
        <v>118</v>
      </c>
      <c r="N821" t="s">
        <v>1849</v>
      </c>
    </row>
    <row r="822" spans="1:14" x14ac:dyDescent="0.25">
      <c r="A822" t="s">
        <v>6886</v>
      </c>
      <c r="B822" t="s">
        <v>6887</v>
      </c>
      <c r="C822" t="s">
        <v>525</v>
      </c>
      <c r="D822" t="s">
        <v>21</v>
      </c>
      <c r="E822">
        <v>98258</v>
      </c>
      <c r="F822" t="s">
        <v>22</v>
      </c>
      <c r="G822" t="s">
        <v>22</v>
      </c>
      <c r="H822" t="s">
        <v>9741</v>
      </c>
      <c r="I822" t="s">
        <v>203</v>
      </c>
      <c r="J822" t="s">
        <v>59</v>
      </c>
      <c r="K822" s="1">
        <v>43136</v>
      </c>
      <c r="L822" t="s">
        <v>60</v>
      </c>
      <c r="M822" t="str">
        <f>HYPERLINK("https://www.regulations.gov/docket?D=FDA-2018-H-0522")</f>
        <v>https://www.regulations.gov/docket?D=FDA-2018-H-0522</v>
      </c>
      <c r="N822" t="s">
        <v>59</v>
      </c>
    </row>
    <row r="823" spans="1:14" x14ac:dyDescent="0.25">
      <c r="A823" t="s">
        <v>556</v>
      </c>
      <c r="B823" t="s">
        <v>2486</v>
      </c>
      <c r="C823" t="s">
        <v>460</v>
      </c>
      <c r="D823" t="s">
        <v>21</v>
      </c>
      <c r="E823">
        <v>98296</v>
      </c>
      <c r="F823" t="s">
        <v>22</v>
      </c>
      <c r="G823" t="s">
        <v>22</v>
      </c>
      <c r="H823" t="s">
        <v>9741</v>
      </c>
      <c r="I823" t="s">
        <v>203</v>
      </c>
      <c r="J823" s="1">
        <v>43088</v>
      </c>
      <c r="K823" s="1">
        <v>43104</v>
      </c>
      <c r="L823" t="s">
        <v>118</v>
      </c>
      <c r="N823" t="s">
        <v>1849</v>
      </c>
    </row>
    <row r="824" spans="1:14" x14ac:dyDescent="0.25">
      <c r="A824" t="s">
        <v>54</v>
      </c>
      <c r="B824" t="s">
        <v>55</v>
      </c>
      <c r="C824" t="s">
        <v>56</v>
      </c>
      <c r="D824" t="s">
        <v>21</v>
      </c>
      <c r="E824">
        <v>99352</v>
      </c>
      <c r="F824" t="s">
        <v>22</v>
      </c>
      <c r="G824" t="s">
        <v>22</v>
      </c>
      <c r="H824" t="s">
        <v>57</v>
      </c>
      <c r="I824" t="s">
        <v>58</v>
      </c>
      <c r="J824" t="s">
        <v>59</v>
      </c>
      <c r="K824" s="1">
        <v>43738</v>
      </c>
      <c r="L824" t="s">
        <v>60</v>
      </c>
      <c r="M824" t="str">
        <f>HYPERLINK("https://www.regulations.gov/docket?D=FDA-2019-H-4517")</f>
        <v>https://www.regulations.gov/docket?D=FDA-2019-H-4517</v>
      </c>
      <c r="N824" t="s">
        <v>59</v>
      </c>
    </row>
    <row r="825" spans="1:14" x14ac:dyDescent="0.25">
      <c r="A825" t="s">
        <v>200</v>
      </c>
      <c r="B825" t="s">
        <v>201</v>
      </c>
      <c r="C825" t="s">
        <v>202</v>
      </c>
      <c r="D825" t="s">
        <v>21</v>
      </c>
      <c r="E825">
        <v>98038</v>
      </c>
      <c r="F825" t="s">
        <v>22</v>
      </c>
      <c r="G825" t="s">
        <v>22</v>
      </c>
      <c r="H825" t="s">
        <v>57</v>
      </c>
      <c r="I825" t="s">
        <v>203</v>
      </c>
      <c r="J825" s="1">
        <v>43686</v>
      </c>
      <c r="K825" s="1">
        <v>43727</v>
      </c>
      <c r="L825" t="s">
        <v>118</v>
      </c>
      <c r="N825" t="s">
        <v>119</v>
      </c>
    </row>
    <row r="826" spans="1:14" x14ac:dyDescent="0.25">
      <c r="A826" t="s">
        <v>204</v>
      </c>
      <c r="B826" t="s">
        <v>205</v>
      </c>
      <c r="C826" t="s">
        <v>206</v>
      </c>
      <c r="D826" t="s">
        <v>21</v>
      </c>
      <c r="E826">
        <v>98272</v>
      </c>
      <c r="F826" t="s">
        <v>22</v>
      </c>
      <c r="G826" t="s">
        <v>22</v>
      </c>
      <c r="H826" t="s">
        <v>57</v>
      </c>
      <c r="I826" t="s">
        <v>203</v>
      </c>
      <c r="J826" t="s">
        <v>59</v>
      </c>
      <c r="K826" s="1">
        <v>43727</v>
      </c>
      <c r="L826" t="s">
        <v>60</v>
      </c>
      <c r="M826" t="str">
        <f>HYPERLINK("https://www.regulations.gov/docket?D=FDA-2019-H-4347")</f>
        <v>https://www.regulations.gov/docket?D=FDA-2019-H-4347</v>
      </c>
      <c r="N826" t="s">
        <v>59</v>
      </c>
    </row>
    <row r="827" spans="1:14" x14ac:dyDescent="0.25">
      <c r="A827" t="s">
        <v>210</v>
      </c>
      <c r="B827" t="s">
        <v>211</v>
      </c>
      <c r="C827" t="s">
        <v>20</v>
      </c>
      <c r="D827" t="s">
        <v>21</v>
      </c>
      <c r="E827">
        <v>98106</v>
      </c>
      <c r="F827" t="s">
        <v>22</v>
      </c>
      <c r="G827" t="s">
        <v>22</v>
      </c>
      <c r="H827" t="s">
        <v>57</v>
      </c>
      <c r="I827" t="s">
        <v>212</v>
      </c>
      <c r="J827" s="1">
        <v>43706</v>
      </c>
      <c r="K827" s="1">
        <v>43727</v>
      </c>
      <c r="L827" t="s">
        <v>118</v>
      </c>
      <c r="N827" t="s">
        <v>119</v>
      </c>
    </row>
    <row r="828" spans="1:14" x14ac:dyDescent="0.25">
      <c r="A828" t="s">
        <v>256</v>
      </c>
      <c r="B828" t="s">
        <v>257</v>
      </c>
      <c r="C828" t="s">
        <v>258</v>
      </c>
      <c r="D828" t="s">
        <v>21</v>
      </c>
      <c r="E828">
        <v>98292</v>
      </c>
      <c r="F828" t="s">
        <v>22</v>
      </c>
      <c r="G828" t="s">
        <v>22</v>
      </c>
      <c r="H828" t="s">
        <v>57</v>
      </c>
      <c r="I828" t="s">
        <v>203</v>
      </c>
      <c r="J828" s="1">
        <v>43692</v>
      </c>
      <c r="K828" s="1">
        <v>43720</v>
      </c>
      <c r="L828" t="s">
        <v>118</v>
      </c>
      <c r="N828" t="s">
        <v>119</v>
      </c>
    </row>
    <row r="829" spans="1:14" x14ac:dyDescent="0.25">
      <c r="A829" t="s">
        <v>259</v>
      </c>
      <c r="B829" t="s">
        <v>260</v>
      </c>
      <c r="C829" t="s">
        <v>261</v>
      </c>
      <c r="D829" t="s">
        <v>21</v>
      </c>
      <c r="E829">
        <v>99218</v>
      </c>
      <c r="F829" t="s">
        <v>22</v>
      </c>
      <c r="G829" t="s">
        <v>22</v>
      </c>
      <c r="H829" t="s">
        <v>57</v>
      </c>
      <c r="I829" t="s">
        <v>58</v>
      </c>
      <c r="J829" s="1">
        <v>43696</v>
      </c>
      <c r="K829" s="1">
        <v>43720</v>
      </c>
      <c r="L829" t="s">
        <v>118</v>
      </c>
      <c r="N829" t="s">
        <v>119</v>
      </c>
    </row>
    <row r="830" spans="1:14" x14ac:dyDescent="0.25">
      <c r="A830" t="s">
        <v>264</v>
      </c>
      <c r="B830" t="s">
        <v>265</v>
      </c>
      <c r="C830" t="s">
        <v>266</v>
      </c>
      <c r="D830" t="s">
        <v>21</v>
      </c>
      <c r="E830">
        <v>98001</v>
      </c>
      <c r="F830" t="s">
        <v>22</v>
      </c>
      <c r="G830" t="s">
        <v>22</v>
      </c>
      <c r="H830" t="s">
        <v>57</v>
      </c>
      <c r="I830" t="s">
        <v>58</v>
      </c>
      <c r="J830" s="1">
        <v>43705</v>
      </c>
      <c r="K830" s="1">
        <v>43720</v>
      </c>
      <c r="L830" t="s">
        <v>118</v>
      </c>
      <c r="N830" t="s">
        <v>119</v>
      </c>
    </row>
    <row r="831" spans="1:14" x14ac:dyDescent="0.25">
      <c r="A831" t="s">
        <v>264</v>
      </c>
      <c r="B831" t="s">
        <v>267</v>
      </c>
      <c r="C831" t="s">
        <v>268</v>
      </c>
      <c r="D831" t="s">
        <v>21</v>
      </c>
      <c r="E831">
        <v>98188</v>
      </c>
      <c r="F831" t="s">
        <v>22</v>
      </c>
      <c r="G831" t="s">
        <v>22</v>
      </c>
      <c r="H831" t="s">
        <v>57</v>
      </c>
      <c r="I831" t="s">
        <v>58</v>
      </c>
      <c r="J831" s="1">
        <v>43700</v>
      </c>
      <c r="K831" s="1">
        <v>43720</v>
      </c>
      <c r="L831" t="s">
        <v>118</v>
      </c>
      <c r="N831" t="s">
        <v>119</v>
      </c>
    </row>
    <row r="832" spans="1:14" x14ac:dyDescent="0.25">
      <c r="A832" t="s">
        <v>271</v>
      </c>
      <c r="B832" t="s">
        <v>272</v>
      </c>
      <c r="C832" t="s">
        <v>258</v>
      </c>
      <c r="D832" t="s">
        <v>21</v>
      </c>
      <c r="E832">
        <v>98292</v>
      </c>
      <c r="F832" t="s">
        <v>22</v>
      </c>
      <c r="G832" t="s">
        <v>22</v>
      </c>
      <c r="H832" t="s">
        <v>57</v>
      </c>
      <c r="I832" t="s">
        <v>203</v>
      </c>
      <c r="J832" s="1">
        <v>43692</v>
      </c>
      <c r="K832" s="1">
        <v>43720</v>
      </c>
      <c r="L832" t="s">
        <v>118</v>
      </c>
      <c r="N832" t="s">
        <v>119</v>
      </c>
    </row>
    <row r="833" spans="1:14" x14ac:dyDescent="0.25">
      <c r="A833" t="s">
        <v>273</v>
      </c>
      <c r="B833" t="s">
        <v>274</v>
      </c>
      <c r="C833" t="s">
        <v>20</v>
      </c>
      <c r="D833" t="s">
        <v>21</v>
      </c>
      <c r="E833">
        <v>98122</v>
      </c>
      <c r="F833" t="s">
        <v>22</v>
      </c>
      <c r="G833" t="s">
        <v>22</v>
      </c>
      <c r="H833" t="s">
        <v>57</v>
      </c>
      <c r="I833" t="s">
        <v>212</v>
      </c>
      <c r="J833" s="1">
        <v>43705</v>
      </c>
      <c r="K833" s="1">
        <v>43720</v>
      </c>
      <c r="L833" t="s">
        <v>118</v>
      </c>
      <c r="N833" t="s">
        <v>119</v>
      </c>
    </row>
    <row r="834" spans="1:14" x14ac:dyDescent="0.25">
      <c r="A834" t="s">
        <v>287</v>
      </c>
      <c r="B834" t="s">
        <v>288</v>
      </c>
      <c r="C834" t="s">
        <v>209</v>
      </c>
      <c r="D834" t="s">
        <v>21</v>
      </c>
      <c r="E834">
        <v>98032</v>
      </c>
      <c r="F834" t="s">
        <v>22</v>
      </c>
      <c r="G834" t="s">
        <v>22</v>
      </c>
      <c r="H834" t="s">
        <v>57</v>
      </c>
      <c r="I834" t="s">
        <v>58</v>
      </c>
      <c r="J834" s="1">
        <v>43705</v>
      </c>
      <c r="K834" s="1">
        <v>43720</v>
      </c>
      <c r="L834" t="s">
        <v>118</v>
      </c>
      <c r="N834" t="s">
        <v>119</v>
      </c>
    </row>
    <row r="835" spans="1:14" x14ac:dyDescent="0.25">
      <c r="A835" t="s">
        <v>291</v>
      </c>
      <c r="B835" t="s">
        <v>292</v>
      </c>
      <c r="C835" t="s">
        <v>293</v>
      </c>
      <c r="D835" t="s">
        <v>21</v>
      </c>
      <c r="E835">
        <v>98270</v>
      </c>
      <c r="F835" t="s">
        <v>22</v>
      </c>
      <c r="G835" t="s">
        <v>22</v>
      </c>
      <c r="H835" t="s">
        <v>57</v>
      </c>
      <c r="I835" t="s">
        <v>212</v>
      </c>
      <c r="J835" s="1">
        <v>43694</v>
      </c>
      <c r="K835" s="1">
        <v>43720</v>
      </c>
      <c r="L835" t="s">
        <v>118</v>
      </c>
      <c r="N835" t="s">
        <v>119</v>
      </c>
    </row>
    <row r="836" spans="1:14" x14ac:dyDescent="0.25">
      <c r="A836" t="s">
        <v>345</v>
      </c>
      <c r="B836" t="s">
        <v>346</v>
      </c>
      <c r="C836" t="s">
        <v>20</v>
      </c>
      <c r="D836" t="s">
        <v>21</v>
      </c>
      <c r="E836">
        <v>98188</v>
      </c>
      <c r="F836" t="s">
        <v>22</v>
      </c>
      <c r="G836" t="s">
        <v>22</v>
      </c>
      <c r="H836" t="s">
        <v>57</v>
      </c>
      <c r="I836" t="s">
        <v>203</v>
      </c>
      <c r="J836" s="1">
        <v>43686</v>
      </c>
      <c r="K836" s="1">
        <v>43713</v>
      </c>
      <c r="L836" t="s">
        <v>118</v>
      </c>
      <c r="N836" t="s">
        <v>119</v>
      </c>
    </row>
    <row r="837" spans="1:14" x14ac:dyDescent="0.25">
      <c r="A837" t="s">
        <v>362</v>
      </c>
      <c r="B837" t="s">
        <v>363</v>
      </c>
      <c r="C837" t="s">
        <v>20</v>
      </c>
      <c r="D837" t="s">
        <v>21</v>
      </c>
      <c r="E837">
        <v>98102</v>
      </c>
      <c r="F837" t="s">
        <v>22</v>
      </c>
      <c r="G837" t="s">
        <v>22</v>
      </c>
      <c r="H837" t="s">
        <v>57</v>
      </c>
      <c r="I837" t="s">
        <v>212</v>
      </c>
      <c r="J837" s="1">
        <v>43686</v>
      </c>
      <c r="K837" s="1">
        <v>43713</v>
      </c>
      <c r="L837" t="s">
        <v>118</v>
      </c>
      <c r="N837" t="s">
        <v>119</v>
      </c>
    </row>
    <row r="838" spans="1:14" x14ac:dyDescent="0.25">
      <c r="A838" t="s">
        <v>401</v>
      </c>
      <c r="B838" t="s">
        <v>402</v>
      </c>
      <c r="C838" t="s">
        <v>403</v>
      </c>
      <c r="D838" t="s">
        <v>21</v>
      </c>
      <c r="E838">
        <v>98611</v>
      </c>
      <c r="F838" t="s">
        <v>22</v>
      </c>
      <c r="G838" t="s">
        <v>22</v>
      </c>
      <c r="H838" t="s">
        <v>57</v>
      </c>
      <c r="I838" t="s">
        <v>58</v>
      </c>
      <c r="J838" t="s">
        <v>59</v>
      </c>
      <c r="K838" s="1">
        <v>43712</v>
      </c>
      <c r="L838" t="s">
        <v>60</v>
      </c>
      <c r="M838" t="str">
        <f>HYPERLINK("https://www.regulations.gov/docket?D=FDA-2019-H-4100")</f>
        <v>https://www.regulations.gov/docket?D=FDA-2019-H-4100</v>
      </c>
      <c r="N838" t="s">
        <v>59</v>
      </c>
    </row>
    <row r="839" spans="1:14" x14ac:dyDescent="0.25">
      <c r="A839" t="s">
        <v>435</v>
      </c>
      <c r="B839" t="s">
        <v>436</v>
      </c>
      <c r="C839" t="s">
        <v>261</v>
      </c>
      <c r="D839" t="s">
        <v>21</v>
      </c>
      <c r="E839">
        <v>99208</v>
      </c>
      <c r="F839" t="s">
        <v>22</v>
      </c>
      <c r="G839" t="s">
        <v>22</v>
      </c>
      <c r="H839" t="s">
        <v>57</v>
      </c>
      <c r="I839" t="s">
        <v>203</v>
      </c>
      <c r="J839" t="s">
        <v>59</v>
      </c>
      <c r="K839" s="1">
        <v>43707</v>
      </c>
      <c r="L839" t="s">
        <v>60</v>
      </c>
      <c r="M839" t="str">
        <f>HYPERLINK("https://www.regulations.gov/docket?D=FDA-2019-H-4052")</f>
        <v>https://www.regulations.gov/docket?D=FDA-2019-H-4052</v>
      </c>
      <c r="N839" t="s">
        <v>59</v>
      </c>
    </row>
    <row r="840" spans="1:14" x14ac:dyDescent="0.25">
      <c r="A840" t="s">
        <v>458</v>
      </c>
      <c r="B840" t="s">
        <v>459</v>
      </c>
      <c r="C840" t="s">
        <v>460</v>
      </c>
      <c r="D840" t="s">
        <v>21</v>
      </c>
      <c r="E840">
        <v>98296</v>
      </c>
      <c r="F840" t="s">
        <v>22</v>
      </c>
      <c r="G840" t="s">
        <v>22</v>
      </c>
      <c r="H840" t="s">
        <v>57</v>
      </c>
      <c r="I840" t="s">
        <v>212</v>
      </c>
      <c r="J840" t="s">
        <v>59</v>
      </c>
      <c r="K840" s="1">
        <v>43706</v>
      </c>
      <c r="L840" t="s">
        <v>60</v>
      </c>
      <c r="M840" t="str">
        <f>HYPERLINK("https://www.regulations.gov/docket?D=FDA-2019-H-4035")</f>
        <v>https://www.regulations.gov/docket?D=FDA-2019-H-4035</v>
      </c>
      <c r="N840" t="s">
        <v>59</v>
      </c>
    </row>
    <row r="841" spans="1:14" x14ac:dyDescent="0.25">
      <c r="A841" t="s">
        <v>486</v>
      </c>
      <c r="B841" t="s">
        <v>487</v>
      </c>
      <c r="C841" t="s">
        <v>41</v>
      </c>
      <c r="D841" t="s">
        <v>21</v>
      </c>
      <c r="E841">
        <v>98188</v>
      </c>
      <c r="F841" t="s">
        <v>22</v>
      </c>
      <c r="G841" t="s">
        <v>22</v>
      </c>
      <c r="H841" t="s">
        <v>57</v>
      </c>
      <c r="I841" t="s">
        <v>58</v>
      </c>
      <c r="J841" s="1">
        <v>43677</v>
      </c>
      <c r="K841" s="1">
        <v>43706</v>
      </c>
      <c r="L841" t="s">
        <v>118</v>
      </c>
      <c r="N841" t="s">
        <v>119</v>
      </c>
    </row>
    <row r="842" spans="1:14" x14ac:dyDescent="0.25">
      <c r="A842" t="s">
        <v>605</v>
      </c>
      <c r="B842" t="s">
        <v>606</v>
      </c>
      <c r="C842" t="s">
        <v>218</v>
      </c>
      <c r="D842" t="s">
        <v>21</v>
      </c>
      <c r="E842">
        <v>98391</v>
      </c>
      <c r="F842" t="s">
        <v>22</v>
      </c>
      <c r="G842" t="s">
        <v>22</v>
      </c>
      <c r="H842" t="s">
        <v>57</v>
      </c>
      <c r="I842" t="s">
        <v>58</v>
      </c>
      <c r="J842" t="s">
        <v>59</v>
      </c>
      <c r="K842" s="1">
        <v>43700</v>
      </c>
      <c r="L842" t="s">
        <v>60</v>
      </c>
      <c r="M842" t="str">
        <f>HYPERLINK("https://www.regulations.gov/docket?D=FDA-2019-H-3961")</f>
        <v>https://www.regulations.gov/docket?D=FDA-2019-H-3961</v>
      </c>
      <c r="N842" t="s">
        <v>59</v>
      </c>
    </row>
    <row r="843" spans="1:14" x14ac:dyDescent="0.25">
      <c r="A843" t="s">
        <v>617</v>
      </c>
      <c r="B843" t="s">
        <v>618</v>
      </c>
      <c r="C843" t="s">
        <v>619</v>
      </c>
      <c r="D843" t="s">
        <v>21</v>
      </c>
      <c r="E843">
        <v>98072</v>
      </c>
      <c r="F843" t="s">
        <v>22</v>
      </c>
      <c r="G843" t="s">
        <v>22</v>
      </c>
      <c r="H843" t="s">
        <v>57</v>
      </c>
      <c r="I843" t="s">
        <v>620</v>
      </c>
      <c r="J843" t="s">
        <v>59</v>
      </c>
      <c r="K843" s="1">
        <v>43699</v>
      </c>
      <c r="L843" t="s">
        <v>60</v>
      </c>
      <c r="M843" t="str">
        <f>HYPERLINK("https://www.regulations.gov/docket?D=FDA-2019-H-3942")</f>
        <v>https://www.regulations.gov/docket?D=FDA-2019-H-3942</v>
      </c>
      <c r="N843" t="s">
        <v>59</v>
      </c>
    </row>
    <row r="844" spans="1:14" x14ac:dyDescent="0.25">
      <c r="A844" t="s">
        <v>624</v>
      </c>
      <c r="B844" t="s">
        <v>625</v>
      </c>
      <c r="C844" t="s">
        <v>115</v>
      </c>
      <c r="D844" t="s">
        <v>21</v>
      </c>
      <c r="E844">
        <v>98532</v>
      </c>
      <c r="F844" t="s">
        <v>22</v>
      </c>
      <c r="G844" t="s">
        <v>22</v>
      </c>
      <c r="H844" t="s">
        <v>57</v>
      </c>
      <c r="I844" t="s">
        <v>58</v>
      </c>
      <c r="J844" s="1">
        <v>43675</v>
      </c>
      <c r="K844" s="1">
        <v>43699</v>
      </c>
      <c r="L844" t="s">
        <v>118</v>
      </c>
      <c r="N844" t="s">
        <v>119</v>
      </c>
    </row>
    <row r="845" spans="1:14" x14ac:dyDescent="0.25">
      <c r="A845" t="s">
        <v>312</v>
      </c>
      <c r="B845" t="s">
        <v>627</v>
      </c>
      <c r="C845" t="s">
        <v>115</v>
      </c>
      <c r="D845" t="s">
        <v>21</v>
      </c>
      <c r="E845">
        <v>98532</v>
      </c>
      <c r="F845" t="s">
        <v>22</v>
      </c>
      <c r="G845" t="s">
        <v>22</v>
      </c>
      <c r="H845" t="s">
        <v>57</v>
      </c>
      <c r="I845" t="s">
        <v>58</v>
      </c>
      <c r="J845" s="1">
        <v>43675</v>
      </c>
      <c r="K845" s="1">
        <v>43699</v>
      </c>
      <c r="L845" t="s">
        <v>118</v>
      </c>
      <c r="N845" t="s">
        <v>119</v>
      </c>
    </row>
    <row r="846" spans="1:14" x14ac:dyDescent="0.25">
      <c r="A846" t="s">
        <v>645</v>
      </c>
      <c r="B846" t="s">
        <v>646</v>
      </c>
      <c r="C846" t="s">
        <v>630</v>
      </c>
      <c r="D846" t="s">
        <v>21</v>
      </c>
      <c r="E846">
        <v>98237</v>
      </c>
      <c r="F846" t="s">
        <v>22</v>
      </c>
      <c r="G846" t="s">
        <v>22</v>
      </c>
      <c r="H846" t="s">
        <v>57</v>
      </c>
      <c r="I846" t="s">
        <v>212</v>
      </c>
      <c r="J846" s="1">
        <v>43671</v>
      </c>
      <c r="K846" s="1">
        <v>43699</v>
      </c>
      <c r="L846" t="s">
        <v>118</v>
      </c>
      <c r="N846" t="s">
        <v>119</v>
      </c>
    </row>
    <row r="847" spans="1:14" x14ac:dyDescent="0.25">
      <c r="A847" t="s">
        <v>649</v>
      </c>
      <c r="B847" t="s">
        <v>650</v>
      </c>
      <c r="C847" t="s">
        <v>29</v>
      </c>
      <c r="D847" t="s">
        <v>21</v>
      </c>
      <c r="E847">
        <v>98801</v>
      </c>
      <c r="F847" t="s">
        <v>22</v>
      </c>
      <c r="G847" t="s">
        <v>22</v>
      </c>
      <c r="H847" t="s">
        <v>57</v>
      </c>
      <c r="I847" t="s">
        <v>620</v>
      </c>
      <c r="J847" t="s">
        <v>59</v>
      </c>
      <c r="K847" s="1">
        <v>43699</v>
      </c>
      <c r="L847" t="s">
        <v>60</v>
      </c>
      <c r="M847" t="str">
        <f>HYPERLINK("https://www.regulations.gov/docket?D=FDA-2019-H-3938")</f>
        <v>https://www.regulations.gov/docket?D=FDA-2019-H-3938</v>
      </c>
      <c r="N847" t="s">
        <v>59</v>
      </c>
    </row>
    <row r="848" spans="1:14" x14ac:dyDescent="0.25">
      <c r="A848" t="s">
        <v>194</v>
      </c>
      <c r="B848" t="s">
        <v>834</v>
      </c>
      <c r="C848" t="s">
        <v>20</v>
      </c>
      <c r="D848" t="s">
        <v>21</v>
      </c>
      <c r="E848">
        <v>98122</v>
      </c>
      <c r="F848" t="s">
        <v>22</v>
      </c>
      <c r="G848" t="s">
        <v>22</v>
      </c>
      <c r="H848" t="s">
        <v>57</v>
      </c>
      <c r="I848" t="s">
        <v>212</v>
      </c>
      <c r="J848" s="1">
        <v>43668</v>
      </c>
      <c r="K848" s="1">
        <v>43692</v>
      </c>
      <c r="L848" t="s">
        <v>118</v>
      </c>
      <c r="N848" t="s">
        <v>119</v>
      </c>
    </row>
    <row r="849" spans="1:14" x14ac:dyDescent="0.25">
      <c r="A849" t="s">
        <v>876</v>
      </c>
      <c r="B849" t="s">
        <v>877</v>
      </c>
      <c r="C849" t="s">
        <v>443</v>
      </c>
      <c r="D849" t="s">
        <v>21</v>
      </c>
      <c r="E849">
        <v>98056</v>
      </c>
      <c r="F849" t="s">
        <v>22</v>
      </c>
      <c r="G849" t="s">
        <v>22</v>
      </c>
      <c r="H849" t="s">
        <v>57</v>
      </c>
      <c r="I849" t="s">
        <v>58</v>
      </c>
      <c r="J849" t="s">
        <v>59</v>
      </c>
      <c r="K849" s="1">
        <v>43690</v>
      </c>
      <c r="L849" t="s">
        <v>60</v>
      </c>
      <c r="M849" t="str">
        <f>HYPERLINK("https://www.regulations.gov/docket?D=FDA-2019-H-3786")</f>
        <v>https://www.regulations.gov/docket?D=FDA-2019-H-3786</v>
      </c>
      <c r="N849" t="s">
        <v>59</v>
      </c>
    </row>
    <row r="850" spans="1:14" x14ac:dyDescent="0.25">
      <c r="A850" t="s">
        <v>264</v>
      </c>
      <c r="B850" t="s">
        <v>883</v>
      </c>
      <c r="C850" t="s">
        <v>209</v>
      </c>
      <c r="D850" t="s">
        <v>21</v>
      </c>
      <c r="E850">
        <v>98032</v>
      </c>
      <c r="F850" t="s">
        <v>22</v>
      </c>
      <c r="G850" t="s">
        <v>22</v>
      </c>
      <c r="H850" t="s">
        <v>57</v>
      </c>
      <c r="I850" t="s">
        <v>58</v>
      </c>
      <c r="J850" t="s">
        <v>59</v>
      </c>
      <c r="K850" s="1">
        <v>43690</v>
      </c>
      <c r="L850" t="s">
        <v>60</v>
      </c>
      <c r="M850" t="str">
        <f>HYPERLINK("https://www.regulations.gov/docket?D=FDA-2019-H-3789")</f>
        <v>https://www.regulations.gov/docket?D=FDA-2019-H-3789</v>
      </c>
      <c r="N850" t="s">
        <v>59</v>
      </c>
    </row>
    <row r="851" spans="1:14" x14ac:dyDescent="0.25">
      <c r="A851" t="s">
        <v>1044</v>
      </c>
      <c r="B851" t="s">
        <v>1045</v>
      </c>
      <c r="C851" t="s">
        <v>108</v>
      </c>
      <c r="D851" t="s">
        <v>21</v>
      </c>
      <c r="E851">
        <v>98208</v>
      </c>
      <c r="F851" t="s">
        <v>22</v>
      </c>
      <c r="G851" t="s">
        <v>22</v>
      </c>
      <c r="H851" t="s">
        <v>57</v>
      </c>
      <c r="I851" t="s">
        <v>212</v>
      </c>
      <c r="J851" s="1">
        <v>43661</v>
      </c>
      <c r="K851" s="1">
        <v>43685</v>
      </c>
      <c r="L851" t="s">
        <v>118</v>
      </c>
      <c r="N851" t="s">
        <v>119</v>
      </c>
    </row>
    <row r="852" spans="1:14" x14ac:dyDescent="0.25">
      <c r="A852" t="s">
        <v>1050</v>
      </c>
      <c r="B852" t="s">
        <v>1051</v>
      </c>
      <c r="C852" t="s">
        <v>492</v>
      </c>
      <c r="D852" t="s">
        <v>21</v>
      </c>
      <c r="E852">
        <v>98503</v>
      </c>
      <c r="F852" t="s">
        <v>22</v>
      </c>
      <c r="G852" t="s">
        <v>22</v>
      </c>
      <c r="H852" t="s">
        <v>57</v>
      </c>
      <c r="I852" t="s">
        <v>212</v>
      </c>
      <c r="J852" t="s">
        <v>59</v>
      </c>
      <c r="K852" s="1">
        <v>43685</v>
      </c>
      <c r="L852" t="s">
        <v>60</v>
      </c>
      <c r="M852" t="str">
        <f>HYPERLINK("https://www.regulations.gov/docket?D=FDA-2019-H-3709")</f>
        <v>https://www.regulations.gov/docket?D=FDA-2019-H-3709</v>
      </c>
      <c r="N852" t="s">
        <v>59</v>
      </c>
    </row>
    <row r="853" spans="1:14" x14ac:dyDescent="0.25">
      <c r="A853" t="s">
        <v>1052</v>
      </c>
      <c r="B853" t="s">
        <v>1053</v>
      </c>
      <c r="C853" t="s">
        <v>236</v>
      </c>
      <c r="D853" t="s">
        <v>21</v>
      </c>
      <c r="E853">
        <v>98444</v>
      </c>
      <c r="F853" t="s">
        <v>22</v>
      </c>
      <c r="G853" t="s">
        <v>22</v>
      </c>
      <c r="H853" t="s">
        <v>57</v>
      </c>
      <c r="I853" t="s">
        <v>58</v>
      </c>
      <c r="J853" t="s">
        <v>59</v>
      </c>
      <c r="K853" s="1">
        <v>43685</v>
      </c>
      <c r="L853" t="s">
        <v>60</v>
      </c>
      <c r="M853" t="str">
        <f>HYPERLINK("https://www.regulations.gov/docket?D=FDA-2019-H-3720")</f>
        <v>https://www.regulations.gov/docket?D=FDA-2019-H-3720</v>
      </c>
      <c r="N853" t="s">
        <v>59</v>
      </c>
    </row>
    <row r="854" spans="1:14" x14ac:dyDescent="0.25">
      <c r="A854" t="s">
        <v>1180</v>
      </c>
      <c r="B854" t="s">
        <v>1181</v>
      </c>
      <c r="C854" t="s">
        <v>206</v>
      </c>
      <c r="D854" t="s">
        <v>21</v>
      </c>
      <c r="E854">
        <v>98272</v>
      </c>
      <c r="F854" t="s">
        <v>22</v>
      </c>
      <c r="G854" t="s">
        <v>22</v>
      </c>
      <c r="H854" t="s">
        <v>57</v>
      </c>
      <c r="I854" t="s">
        <v>58</v>
      </c>
      <c r="J854" s="1">
        <v>43649</v>
      </c>
      <c r="K854" s="1">
        <v>43678</v>
      </c>
      <c r="L854" t="s">
        <v>118</v>
      </c>
      <c r="N854" t="s">
        <v>119</v>
      </c>
    </row>
    <row r="855" spans="1:14" x14ac:dyDescent="0.25">
      <c r="A855" t="s">
        <v>264</v>
      </c>
      <c r="B855" t="s">
        <v>1350</v>
      </c>
      <c r="C855" t="s">
        <v>454</v>
      </c>
      <c r="D855" t="s">
        <v>21</v>
      </c>
      <c r="E855">
        <v>98005</v>
      </c>
      <c r="F855" t="s">
        <v>22</v>
      </c>
      <c r="G855" t="s">
        <v>22</v>
      </c>
      <c r="H855" t="s">
        <v>57</v>
      </c>
      <c r="I855" t="s">
        <v>58</v>
      </c>
      <c r="J855" s="1">
        <v>43636</v>
      </c>
      <c r="K855" s="1">
        <v>43671</v>
      </c>
      <c r="L855" t="s">
        <v>118</v>
      </c>
      <c r="N855" t="s">
        <v>119</v>
      </c>
    </row>
    <row r="856" spans="1:14" x14ac:dyDescent="0.25">
      <c r="A856" t="s">
        <v>312</v>
      </c>
      <c r="B856" t="s">
        <v>1351</v>
      </c>
      <c r="C856" t="s">
        <v>443</v>
      </c>
      <c r="D856" t="s">
        <v>21</v>
      </c>
      <c r="E856">
        <v>98056</v>
      </c>
      <c r="F856" t="s">
        <v>22</v>
      </c>
      <c r="G856" t="s">
        <v>22</v>
      </c>
      <c r="H856" t="s">
        <v>57</v>
      </c>
      <c r="I856" t="s">
        <v>203</v>
      </c>
      <c r="J856" s="1">
        <v>43643</v>
      </c>
      <c r="K856" s="1">
        <v>43671</v>
      </c>
      <c r="L856" t="s">
        <v>118</v>
      </c>
      <c r="N856" t="s">
        <v>119</v>
      </c>
    </row>
    <row r="857" spans="1:14" x14ac:dyDescent="0.25">
      <c r="A857" t="s">
        <v>1371</v>
      </c>
      <c r="B857" t="s">
        <v>1372</v>
      </c>
      <c r="C857" t="s">
        <v>619</v>
      </c>
      <c r="D857" t="s">
        <v>21</v>
      </c>
      <c r="E857">
        <v>98072</v>
      </c>
      <c r="F857" t="s">
        <v>22</v>
      </c>
      <c r="G857" t="s">
        <v>22</v>
      </c>
      <c r="H857" t="s">
        <v>57</v>
      </c>
      <c r="I857" t="s">
        <v>58</v>
      </c>
      <c r="J857" s="1">
        <v>43579</v>
      </c>
      <c r="K857" s="1">
        <v>43671</v>
      </c>
      <c r="L857" t="s">
        <v>118</v>
      </c>
      <c r="N857" t="s">
        <v>119</v>
      </c>
    </row>
    <row r="858" spans="1:14" x14ac:dyDescent="0.25">
      <c r="A858" t="s">
        <v>1377</v>
      </c>
      <c r="B858" t="s">
        <v>1378</v>
      </c>
      <c r="C858" t="s">
        <v>296</v>
      </c>
      <c r="D858" t="s">
        <v>21</v>
      </c>
      <c r="E858">
        <v>98366</v>
      </c>
      <c r="F858" t="s">
        <v>22</v>
      </c>
      <c r="G858" t="s">
        <v>22</v>
      </c>
      <c r="H858" t="s">
        <v>57</v>
      </c>
      <c r="I858" t="s">
        <v>203</v>
      </c>
      <c r="J858" t="s">
        <v>59</v>
      </c>
      <c r="K858" s="1">
        <v>43670</v>
      </c>
      <c r="L858" t="s">
        <v>60</v>
      </c>
      <c r="M858" t="str">
        <f>HYPERLINK("https://www.regulations.gov/docket?D=FDA-2019-H-3483")</f>
        <v>https://www.regulations.gov/docket?D=FDA-2019-H-3483</v>
      </c>
      <c r="N858" t="s">
        <v>59</v>
      </c>
    </row>
    <row r="859" spans="1:14" x14ac:dyDescent="0.25">
      <c r="A859" t="s">
        <v>332</v>
      </c>
      <c r="B859" t="s">
        <v>333</v>
      </c>
      <c r="C859" t="s">
        <v>108</v>
      </c>
      <c r="D859" t="s">
        <v>21</v>
      </c>
      <c r="E859">
        <v>98208</v>
      </c>
      <c r="F859" t="s">
        <v>22</v>
      </c>
      <c r="G859" t="s">
        <v>22</v>
      </c>
      <c r="H859" t="s">
        <v>57</v>
      </c>
      <c r="I859" t="s">
        <v>620</v>
      </c>
      <c r="J859" t="s">
        <v>59</v>
      </c>
      <c r="K859" s="1">
        <v>43670</v>
      </c>
      <c r="L859" t="s">
        <v>60</v>
      </c>
      <c r="M859" t="str">
        <f>HYPERLINK("https://www.regulations.gov/docket?D=FDA-2019-H-3487")</f>
        <v>https://www.regulations.gov/docket?D=FDA-2019-H-3487</v>
      </c>
      <c r="N859" t="s">
        <v>59</v>
      </c>
    </row>
    <row r="860" spans="1:14" x14ac:dyDescent="0.25">
      <c r="A860" t="s">
        <v>1275</v>
      </c>
      <c r="B860" t="s">
        <v>1406</v>
      </c>
      <c r="C860" t="s">
        <v>236</v>
      </c>
      <c r="D860" t="s">
        <v>21</v>
      </c>
      <c r="E860">
        <v>98467</v>
      </c>
      <c r="F860" t="s">
        <v>22</v>
      </c>
      <c r="G860" t="s">
        <v>22</v>
      </c>
      <c r="H860" t="s">
        <v>57</v>
      </c>
      <c r="I860" t="s">
        <v>58</v>
      </c>
      <c r="J860" t="s">
        <v>59</v>
      </c>
      <c r="K860" s="1">
        <v>43669</v>
      </c>
      <c r="L860" t="s">
        <v>60</v>
      </c>
      <c r="M860" t="str">
        <f>HYPERLINK("https://www.regulations.gov/docket?D=FDA-2019-H-3497")</f>
        <v>https://www.regulations.gov/docket?D=FDA-2019-H-3497</v>
      </c>
      <c r="N860" t="s">
        <v>59</v>
      </c>
    </row>
    <row r="861" spans="1:14" x14ac:dyDescent="0.25">
      <c r="A861" t="s">
        <v>244</v>
      </c>
      <c r="B861" t="s">
        <v>320</v>
      </c>
      <c r="C861" t="s">
        <v>224</v>
      </c>
      <c r="D861" t="s">
        <v>21</v>
      </c>
      <c r="E861">
        <v>98155</v>
      </c>
      <c r="F861" t="s">
        <v>22</v>
      </c>
      <c r="G861" t="s">
        <v>22</v>
      </c>
      <c r="H861" t="s">
        <v>57</v>
      </c>
      <c r="I861" t="s">
        <v>58</v>
      </c>
      <c r="J861" t="s">
        <v>59</v>
      </c>
      <c r="K861" s="1">
        <v>43668</v>
      </c>
      <c r="L861" t="s">
        <v>60</v>
      </c>
      <c r="M861" t="str">
        <f>HYPERLINK("https://www.regulations.gov/docket?D=FDA-2019-H-3471")</f>
        <v>https://www.regulations.gov/docket?D=FDA-2019-H-3471</v>
      </c>
      <c r="N861" t="s">
        <v>59</v>
      </c>
    </row>
    <row r="862" spans="1:14" x14ac:dyDescent="0.25">
      <c r="A862" t="s">
        <v>242</v>
      </c>
      <c r="B862" t="s">
        <v>1450</v>
      </c>
      <c r="C862" t="s">
        <v>266</v>
      </c>
      <c r="D862" t="s">
        <v>21</v>
      </c>
      <c r="E862">
        <v>98002</v>
      </c>
      <c r="F862" t="s">
        <v>22</v>
      </c>
      <c r="G862" t="s">
        <v>22</v>
      </c>
      <c r="H862" t="s">
        <v>57</v>
      </c>
      <c r="I862" t="s">
        <v>58</v>
      </c>
      <c r="J862" t="s">
        <v>59</v>
      </c>
      <c r="K862" s="1">
        <v>43668</v>
      </c>
      <c r="L862" t="s">
        <v>60</v>
      </c>
      <c r="M862" t="str">
        <f>HYPERLINK("https://www.regulations.gov/docket?D=FDA-2019-H-3462")</f>
        <v>https://www.regulations.gov/docket?D=FDA-2019-H-3462</v>
      </c>
      <c r="N862" t="s">
        <v>59</v>
      </c>
    </row>
    <row r="863" spans="1:14" x14ac:dyDescent="0.25">
      <c r="A863" t="s">
        <v>1483</v>
      </c>
      <c r="B863" t="s">
        <v>1484</v>
      </c>
      <c r="C863" t="s">
        <v>266</v>
      </c>
      <c r="D863" t="s">
        <v>21</v>
      </c>
      <c r="E863">
        <v>98002</v>
      </c>
      <c r="F863" t="s">
        <v>22</v>
      </c>
      <c r="G863" t="s">
        <v>22</v>
      </c>
      <c r="H863" t="s">
        <v>57</v>
      </c>
      <c r="I863" t="s">
        <v>58</v>
      </c>
      <c r="J863" t="s">
        <v>59</v>
      </c>
      <c r="K863" s="1">
        <v>43665</v>
      </c>
      <c r="L863" t="s">
        <v>60</v>
      </c>
      <c r="M863" t="str">
        <f>HYPERLINK("https://www.regulations.gov/docket?D=FDA-2019-H-3457")</f>
        <v>https://www.regulations.gov/docket?D=FDA-2019-H-3457</v>
      </c>
      <c r="N863" t="s">
        <v>59</v>
      </c>
    </row>
    <row r="864" spans="1:14" x14ac:dyDescent="0.25">
      <c r="A864" t="s">
        <v>1512</v>
      </c>
      <c r="B864" t="s">
        <v>1513</v>
      </c>
      <c r="C864" t="s">
        <v>454</v>
      </c>
      <c r="D864" t="s">
        <v>21</v>
      </c>
      <c r="E864">
        <v>98006</v>
      </c>
      <c r="F864" t="s">
        <v>22</v>
      </c>
      <c r="G864" t="s">
        <v>22</v>
      </c>
      <c r="H864" t="s">
        <v>57</v>
      </c>
      <c r="I864" t="s">
        <v>58</v>
      </c>
      <c r="J864" s="1">
        <v>43629</v>
      </c>
      <c r="K864" s="1">
        <v>43664</v>
      </c>
      <c r="L864" t="s">
        <v>118</v>
      </c>
      <c r="N864" t="s">
        <v>119</v>
      </c>
    </row>
    <row r="865" spans="1:14" x14ac:dyDescent="0.25">
      <c r="A865" t="s">
        <v>1536</v>
      </c>
      <c r="B865" t="s">
        <v>1537</v>
      </c>
      <c r="C865" t="s">
        <v>309</v>
      </c>
      <c r="D865" t="s">
        <v>21</v>
      </c>
      <c r="E865">
        <v>98020</v>
      </c>
      <c r="F865" t="s">
        <v>22</v>
      </c>
      <c r="G865" t="s">
        <v>22</v>
      </c>
      <c r="H865" t="s">
        <v>57</v>
      </c>
      <c r="I865" t="s">
        <v>58</v>
      </c>
      <c r="J865" s="1">
        <v>43628</v>
      </c>
      <c r="K865" s="1">
        <v>43664</v>
      </c>
      <c r="L865" t="s">
        <v>118</v>
      </c>
      <c r="N865" t="s">
        <v>119</v>
      </c>
    </row>
    <row r="866" spans="1:14" x14ac:dyDescent="0.25">
      <c r="A866" t="s">
        <v>1538</v>
      </c>
      <c r="B866" t="s">
        <v>1539</v>
      </c>
      <c r="C866" t="s">
        <v>20</v>
      </c>
      <c r="D866" t="s">
        <v>21</v>
      </c>
      <c r="E866">
        <v>98133</v>
      </c>
      <c r="F866" t="s">
        <v>22</v>
      </c>
      <c r="G866" t="s">
        <v>22</v>
      </c>
      <c r="H866" t="s">
        <v>57</v>
      </c>
      <c r="I866" t="s">
        <v>212</v>
      </c>
      <c r="J866" s="1">
        <v>43626</v>
      </c>
      <c r="K866" s="1">
        <v>43664</v>
      </c>
      <c r="L866" t="s">
        <v>118</v>
      </c>
      <c r="N866" t="s">
        <v>119</v>
      </c>
    </row>
    <row r="867" spans="1:14" x14ac:dyDescent="0.25">
      <c r="A867" t="s">
        <v>1549</v>
      </c>
      <c r="B867" t="s">
        <v>1550</v>
      </c>
      <c r="C867" t="s">
        <v>1551</v>
      </c>
      <c r="D867" t="s">
        <v>21</v>
      </c>
      <c r="E867">
        <v>99181</v>
      </c>
      <c r="F867" t="s">
        <v>22</v>
      </c>
      <c r="G867" t="s">
        <v>22</v>
      </c>
      <c r="H867" t="s">
        <v>57</v>
      </c>
      <c r="I867" t="s">
        <v>212</v>
      </c>
      <c r="J867" s="1">
        <v>43635</v>
      </c>
      <c r="K867" s="1">
        <v>43664</v>
      </c>
      <c r="L867" t="s">
        <v>118</v>
      </c>
      <c r="N867" t="s">
        <v>119</v>
      </c>
    </row>
    <row r="868" spans="1:14" x14ac:dyDescent="0.25">
      <c r="A868" t="s">
        <v>305</v>
      </c>
      <c r="B868" t="s">
        <v>1699</v>
      </c>
      <c r="C868" t="s">
        <v>224</v>
      </c>
      <c r="D868" t="s">
        <v>21</v>
      </c>
      <c r="E868">
        <v>98133</v>
      </c>
      <c r="F868" t="s">
        <v>22</v>
      </c>
      <c r="G868" t="s">
        <v>22</v>
      </c>
      <c r="H868" t="s">
        <v>57</v>
      </c>
      <c r="I868" t="s">
        <v>620</v>
      </c>
      <c r="J868" s="1">
        <v>43616</v>
      </c>
      <c r="K868" s="1">
        <v>43657</v>
      </c>
      <c r="L868" t="s">
        <v>118</v>
      </c>
      <c r="N868" t="s">
        <v>119</v>
      </c>
    </row>
    <row r="869" spans="1:14" x14ac:dyDescent="0.25">
      <c r="A869" t="s">
        <v>1702</v>
      </c>
      <c r="B869" t="s">
        <v>308</v>
      </c>
      <c r="C869" t="s">
        <v>309</v>
      </c>
      <c r="D869" t="s">
        <v>21</v>
      </c>
      <c r="E869">
        <v>98026</v>
      </c>
      <c r="F869" t="s">
        <v>22</v>
      </c>
      <c r="G869" t="s">
        <v>22</v>
      </c>
      <c r="H869" t="s">
        <v>57</v>
      </c>
      <c r="I869" t="s">
        <v>212</v>
      </c>
      <c r="J869" s="1">
        <v>43626</v>
      </c>
      <c r="K869" s="1">
        <v>43657</v>
      </c>
      <c r="L869" t="s">
        <v>118</v>
      </c>
      <c r="N869" t="s">
        <v>119</v>
      </c>
    </row>
    <row r="870" spans="1:14" x14ac:dyDescent="0.25">
      <c r="A870" t="s">
        <v>1705</v>
      </c>
      <c r="B870" t="s">
        <v>1706</v>
      </c>
      <c r="C870" t="s">
        <v>20</v>
      </c>
      <c r="D870" t="s">
        <v>21</v>
      </c>
      <c r="E870">
        <v>98155</v>
      </c>
      <c r="F870" t="s">
        <v>22</v>
      </c>
      <c r="G870" t="s">
        <v>22</v>
      </c>
      <c r="H870" t="s">
        <v>57</v>
      </c>
      <c r="I870" t="s">
        <v>203</v>
      </c>
      <c r="J870" s="1">
        <v>43626</v>
      </c>
      <c r="K870" s="1">
        <v>43657</v>
      </c>
      <c r="L870" t="s">
        <v>118</v>
      </c>
      <c r="N870" t="s">
        <v>119</v>
      </c>
    </row>
    <row r="871" spans="1:14" x14ac:dyDescent="0.25">
      <c r="A871" t="s">
        <v>111</v>
      </c>
      <c r="B871" t="s">
        <v>1707</v>
      </c>
      <c r="C871" t="s">
        <v>224</v>
      </c>
      <c r="D871" t="s">
        <v>21</v>
      </c>
      <c r="E871">
        <v>98133</v>
      </c>
      <c r="F871" t="s">
        <v>22</v>
      </c>
      <c r="G871" t="s">
        <v>22</v>
      </c>
      <c r="H871" t="s">
        <v>57</v>
      </c>
      <c r="I871" t="s">
        <v>620</v>
      </c>
      <c r="J871" s="1">
        <v>43616</v>
      </c>
      <c r="K871" s="1">
        <v>43657</v>
      </c>
      <c r="L871" t="s">
        <v>118</v>
      </c>
      <c r="N871" t="s">
        <v>119</v>
      </c>
    </row>
    <row r="872" spans="1:14" x14ac:dyDescent="0.25">
      <c r="A872">
        <v>76</v>
      </c>
      <c r="B872" t="s">
        <v>1708</v>
      </c>
      <c r="C872" t="s">
        <v>470</v>
      </c>
      <c r="D872" t="s">
        <v>21</v>
      </c>
      <c r="E872">
        <v>98168</v>
      </c>
      <c r="F872" t="s">
        <v>22</v>
      </c>
      <c r="G872" t="s">
        <v>22</v>
      </c>
      <c r="H872" t="s">
        <v>57</v>
      </c>
      <c r="I872" t="s">
        <v>58</v>
      </c>
      <c r="J872" s="1">
        <v>43619</v>
      </c>
      <c r="K872" s="1">
        <v>43657</v>
      </c>
      <c r="L872" t="s">
        <v>118</v>
      </c>
      <c r="N872" t="s">
        <v>119</v>
      </c>
    </row>
    <row r="873" spans="1:14" x14ac:dyDescent="0.25">
      <c r="A873" t="s">
        <v>222</v>
      </c>
      <c r="B873" t="s">
        <v>1717</v>
      </c>
      <c r="C873" t="s">
        <v>224</v>
      </c>
      <c r="D873" t="s">
        <v>21</v>
      </c>
      <c r="E873">
        <v>98133</v>
      </c>
      <c r="F873" t="s">
        <v>22</v>
      </c>
      <c r="G873" t="s">
        <v>22</v>
      </c>
      <c r="H873" t="s">
        <v>57</v>
      </c>
      <c r="I873" t="s">
        <v>212</v>
      </c>
      <c r="J873" s="1">
        <v>43616</v>
      </c>
      <c r="K873" s="1">
        <v>43657</v>
      </c>
      <c r="L873" t="s">
        <v>118</v>
      </c>
      <c r="N873" t="s">
        <v>119</v>
      </c>
    </row>
    <row r="874" spans="1:14" x14ac:dyDescent="0.25">
      <c r="A874" t="s">
        <v>1730</v>
      </c>
      <c r="B874" t="s">
        <v>1731</v>
      </c>
      <c r="C874" t="s">
        <v>1732</v>
      </c>
      <c r="D874" t="s">
        <v>21</v>
      </c>
      <c r="E874">
        <v>98271</v>
      </c>
      <c r="F874" t="s">
        <v>22</v>
      </c>
      <c r="G874" t="s">
        <v>22</v>
      </c>
      <c r="H874" t="s">
        <v>57</v>
      </c>
      <c r="I874" t="s">
        <v>58</v>
      </c>
      <c r="J874" s="1">
        <v>43606</v>
      </c>
      <c r="K874" s="1">
        <v>43657</v>
      </c>
      <c r="L874" t="s">
        <v>118</v>
      </c>
      <c r="N874" t="s">
        <v>119</v>
      </c>
    </row>
    <row r="875" spans="1:14" x14ac:dyDescent="0.25">
      <c r="A875" t="s">
        <v>1735</v>
      </c>
      <c r="B875" t="s">
        <v>1736</v>
      </c>
      <c r="C875" t="s">
        <v>224</v>
      </c>
      <c r="D875" t="s">
        <v>21</v>
      </c>
      <c r="E875">
        <v>98133</v>
      </c>
      <c r="F875" t="s">
        <v>22</v>
      </c>
      <c r="G875" t="s">
        <v>22</v>
      </c>
      <c r="H875" t="s">
        <v>57</v>
      </c>
      <c r="I875" t="s">
        <v>212</v>
      </c>
      <c r="J875" s="1">
        <v>43616</v>
      </c>
      <c r="K875" s="1">
        <v>43657</v>
      </c>
      <c r="L875" t="s">
        <v>118</v>
      </c>
      <c r="N875" t="s">
        <v>119</v>
      </c>
    </row>
    <row r="876" spans="1:14" x14ac:dyDescent="0.25">
      <c r="A876" t="s">
        <v>1739</v>
      </c>
      <c r="B876" t="s">
        <v>1740</v>
      </c>
      <c r="C876" t="s">
        <v>224</v>
      </c>
      <c r="D876" t="s">
        <v>21</v>
      </c>
      <c r="E876">
        <v>98133</v>
      </c>
      <c r="F876" t="s">
        <v>22</v>
      </c>
      <c r="G876" t="s">
        <v>22</v>
      </c>
      <c r="H876" t="s">
        <v>57</v>
      </c>
      <c r="I876" t="s">
        <v>212</v>
      </c>
      <c r="J876" s="1">
        <v>43616</v>
      </c>
      <c r="K876" s="1">
        <v>43657</v>
      </c>
      <c r="L876" t="s">
        <v>118</v>
      </c>
      <c r="N876" t="s">
        <v>119</v>
      </c>
    </row>
    <row r="877" spans="1:14" x14ac:dyDescent="0.25">
      <c r="A877" t="s">
        <v>1750</v>
      </c>
      <c r="B877" t="s">
        <v>1751</v>
      </c>
      <c r="C877" t="s">
        <v>1752</v>
      </c>
      <c r="D877" t="s">
        <v>21</v>
      </c>
      <c r="E877">
        <v>98245</v>
      </c>
      <c r="F877" t="s">
        <v>22</v>
      </c>
      <c r="G877" t="s">
        <v>22</v>
      </c>
      <c r="H877" t="s">
        <v>57</v>
      </c>
      <c r="I877" t="s">
        <v>203</v>
      </c>
      <c r="J877" s="1">
        <v>43618</v>
      </c>
      <c r="K877" s="1">
        <v>43657</v>
      </c>
      <c r="L877" t="s">
        <v>118</v>
      </c>
      <c r="N877" t="s">
        <v>119</v>
      </c>
    </row>
    <row r="878" spans="1:14" x14ac:dyDescent="0.25">
      <c r="A878" t="s">
        <v>46</v>
      </c>
      <c r="B878" t="s">
        <v>47</v>
      </c>
      <c r="C878" t="s">
        <v>48</v>
      </c>
      <c r="D878" t="s">
        <v>21</v>
      </c>
      <c r="E878">
        <v>98821</v>
      </c>
      <c r="F878" t="s">
        <v>22</v>
      </c>
      <c r="G878" t="s">
        <v>22</v>
      </c>
      <c r="H878" t="s">
        <v>57</v>
      </c>
      <c r="I878" t="s">
        <v>203</v>
      </c>
      <c r="J878" t="s">
        <v>59</v>
      </c>
      <c r="K878" s="1">
        <v>43656</v>
      </c>
      <c r="L878" t="s">
        <v>60</v>
      </c>
      <c r="M878" t="str">
        <f>HYPERLINK("https://www.regulations.gov/docket?D=FDA-2019-H-3252")</f>
        <v>https://www.regulations.gov/docket?D=FDA-2019-H-3252</v>
      </c>
      <c r="N878" t="s">
        <v>59</v>
      </c>
    </row>
    <row r="879" spans="1:14" x14ac:dyDescent="0.25">
      <c r="A879" t="s">
        <v>210</v>
      </c>
      <c r="B879" t="s">
        <v>1807</v>
      </c>
      <c r="C879" t="s">
        <v>218</v>
      </c>
      <c r="D879" t="s">
        <v>21</v>
      </c>
      <c r="E879">
        <v>98391</v>
      </c>
      <c r="F879" t="s">
        <v>22</v>
      </c>
      <c r="G879" t="s">
        <v>22</v>
      </c>
      <c r="H879" t="s">
        <v>57</v>
      </c>
      <c r="I879" t="s">
        <v>58</v>
      </c>
      <c r="J879" t="s">
        <v>59</v>
      </c>
      <c r="K879" s="1">
        <v>43654</v>
      </c>
      <c r="L879" t="s">
        <v>60</v>
      </c>
      <c r="M879" t="str">
        <f>HYPERLINK("https://www.regulations.gov/docket?D=FDA-2019-H-3212")</f>
        <v>https://www.regulations.gov/docket?D=FDA-2019-H-3212</v>
      </c>
      <c r="N879" t="s">
        <v>59</v>
      </c>
    </row>
    <row r="880" spans="1:14" x14ac:dyDescent="0.25">
      <c r="A880" t="s">
        <v>1812</v>
      </c>
      <c r="B880" t="s">
        <v>1813</v>
      </c>
      <c r="C880" t="s">
        <v>525</v>
      </c>
      <c r="D880" t="s">
        <v>21</v>
      </c>
      <c r="E880">
        <v>98258</v>
      </c>
      <c r="F880" t="s">
        <v>22</v>
      </c>
      <c r="G880" t="s">
        <v>22</v>
      </c>
      <c r="H880" t="s">
        <v>57</v>
      </c>
      <c r="I880" t="s">
        <v>1814</v>
      </c>
      <c r="J880" s="1">
        <v>43607</v>
      </c>
      <c r="K880" s="1">
        <v>43651</v>
      </c>
      <c r="L880" t="s">
        <v>118</v>
      </c>
      <c r="N880" t="s">
        <v>119</v>
      </c>
    </row>
    <row r="881" spans="1:14" x14ac:dyDescent="0.25">
      <c r="A881" t="s">
        <v>1815</v>
      </c>
      <c r="B881" t="s">
        <v>1816</v>
      </c>
      <c r="C881" t="s">
        <v>525</v>
      </c>
      <c r="D881" t="s">
        <v>21</v>
      </c>
      <c r="E881">
        <v>98258</v>
      </c>
      <c r="F881" t="s">
        <v>22</v>
      </c>
      <c r="G881" t="s">
        <v>22</v>
      </c>
      <c r="H881" t="s">
        <v>57</v>
      </c>
      <c r="I881" t="s">
        <v>620</v>
      </c>
      <c r="J881" s="1">
        <v>43607</v>
      </c>
      <c r="K881" s="1">
        <v>43651</v>
      </c>
      <c r="L881" t="s">
        <v>118</v>
      </c>
      <c r="N881" t="s">
        <v>119</v>
      </c>
    </row>
    <row r="882" spans="1:14" x14ac:dyDescent="0.25">
      <c r="A882" t="s">
        <v>1819</v>
      </c>
      <c r="B882" t="s">
        <v>1820</v>
      </c>
      <c r="C882" t="s">
        <v>619</v>
      </c>
      <c r="D882" t="s">
        <v>21</v>
      </c>
      <c r="E882">
        <v>98072</v>
      </c>
      <c r="F882" t="s">
        <v>22</v>
      </c>
      <c r="G882" t="s">
        <v>22</v>
      </c>
      <c r="H882" t="s">
        <v>57</v>
      </c>
      <c r="I882" t="s">
        <v>58</v>
      </c>
      <c r="J882" s="1">
        <v>43610</v>
      </c>
      <c r="K882" s="1">
        <v>43651</v>
      </c>
      <c r="L882" t="s">
        <v>118</v>
      </c>
      <c r="N882" t="s">
        <v>119</v>
      </c>
    </row>
    <row r="883" spans="1:14" x14ac:dyDescent="0.25">
      <c r="A883" t="s">
        <v>1836</v>
      </c>
      <c r="B883" t="s">
        <v>1837</v>
      </c>
      <c r="C883" t="s">
        <v>296</v>
      </c>
      <c r="D883" t="s">
        <v>21</v>
      </c>
      <c r="E883">
        <v>98366</v>
      </c>
      <c r="F883" t="s">
        <v>22</v>
      </c>
      <c r="G883" t="s">
        <v>22</v>
      </c>
      <c r="H883" t="s">
        <v>57</v>
      </c>
      <c r="I883" t="s">
        <v>212</v>
      </c>
      <c r="J883" t="s">
        <v>59</v>
      </c>
      <c r="K883" s="1">
        <v>43644</v>
      </c>
      <c r="L883" t="s">
        <v>60</v>
      </c>
      <c r="M883" t="str">
        <f>HYPERLINK("https://www.regulations.gov/docket?D=FDA-2019-H-3094")</f>
        <v>https://www.regulations.gov/docket?D=FDA-2019-H-3094</v>
      </c>
      <c r="N883" t="s">
        <v>59</v>
      </c>
    </row>
    <row r="884" spans="1:14" x14ac:dyDescent="0.25">
      <c r="A884" t="s">
        <v>798</v>
      </c>
      <c r="B884" t="s">
        <v>799</v>
      </c>
      <c r="C884" t="s">
        <v>800</v>
      </c>
      <c r="D884" t="s">
        <v>21</v>
      </c>
      <c r="E884">
        <v>98012</v>
      </c>
      <c r="F884" t="s">
        <v>22</v>
      </c>
      <c r="G884" t="s">
        <v>22</v>
      </c>
      <c r="H884" t="s">
        <v>57</v>
      </c>
      <c r="I884" t="s">
        <v>212</v>
      </c>
      <c r="J884" t="s">
        <v>59</v>
      </c>
      <c r="K884" s="1">
        <v>43644</v>
      </c>
      <c r="L884" t="s">
        <v>60</v>
      </c>
      <c r="M884" t="str">
        <f>HYPERLINK("https://www.regulations.gov/docket?D=FDA-2019-H-3102")</f>
        <v>https://www.regulations.gov/docket?D=FDA-2019-H-3102</v>
      </c>
      <c r="N884" t="s">
        <v>59</v>
      </c>
    </row>
    <row r="885" spans="1:14" x14ac:dyDescent="0.25">
      <c r="A885" t="s">
        <v>1838</v>
      </c>
      <c r="B885" t="s">
        <v>1839</v>
      </c>
      <c r="C885" t="s">
        <v>56</v>
      </c>
      <c r="D885" t="s">
        <v>21</v>
      </c>
      <c r="E885">
        <v>99352</v>
      </c>
      <c r="F885" t="s">
        <v>22</v>
      </c>
      <c r="G885" t="s">
        <v>22</v>
      </c>
      <c r="H885" t="s">
        <v>57</v>
      </c>
      <c r="I885" t="s">
        <v>203</v>
      </c>
      <c r="J885" s="1">
        <v>43607</v>
      </c>
      <c r="K885" s="1">
        <v>43643</v>
      </c>
      <c r="L885" t="s">
        <v>118</v>
      </c>
      <c r="N885" t="s">
        <v>119</v>
      </c>
    </row>
    <row r="886" spans="1:14" x14ac:dyDescent="0.25">
      <c r="A886" t="s">
        <v>1847</v>
      </c>
      <c r="B886" t="s">
        <v>1848</v>
      </c>
      <c r="C886" t="s">
        <v>151</v>
      </c>
      <c r="D886" t="s">
        <v>21</v>
      </c>
      <c r="E886">
        <v>98499</v>
      </c>
      <c r="F886" t="s">
        <v>22</v>
      </c>
      <c r="G886" t="s">
        <v>22</v>
      </c>
      <c r="H886" t="s">
        <v>57</v>
      </c>
      <c r="I886" t="s">
        <v>212</v>
      </c>
      <c r="J886" s="1">
        <v>43604</v>
      </c>
      <c r="K886" s="1">
        <v>43643</v>
      </c>
      <c r="L886" t="s">
        <v>118</v>
      </c>
      <c r="N886" t="s">
        <v>119</v>
      </c>
    </row>
    <row r="887" spans="1:14" x14ac:dyDescent="0.25">
      <c r="A887" t="s">
        <v>1862</v>
      </c>
      <c r="B887" t="s">
        <v>1863</v>
      </c>
      <c r="C887" t="s">
        <v>470</v>
      </c>
      <c r="D887" t="s">
        <v>21</v>
      </c>
      <c r="E887">
        <v>98148</v>
      </c>
      <c r="F887" t="s">
        <v>22</v>
      </c>
      <c r="G887" t="s">
        <v>22</v>
      </c>
      <c r="H887" t="s">
        <v>57</v>
      </c>
      <c r="I887" t="s">
        <v>58</v>
      </c>
      <c r="J887" s="1">
        <v>43600</v>
      </c>
      <c r="K887" s="1">
        <v>43643</v>
      </c>
      <c r="L887" t="s">
        <v>118</v>
      </c>
      <c r="N887" t="s">
        <v>119</v>
      </c>
    </row>
    <row r="888" spans="1:14" x14ac:dyDescent="0.25">
      <c r="A888" t="s">
        <v>179</v>
      </c>
      <c r="B888" t="s">
        <v>1865</v>
      </c>
      <c r="C888" t="s">
        <v>470</v>
      </c>
      <c r="D888" t="s">
        <v>21</v>
      </c>
      <c r="E888">
        <v>98168</v>
      </c>
      <c r="F888" t="s">
        <v>22</v>
      </c>
      <c r="G888" t="s">
        <v>22</v>
      </c>
      <c r="H888" t="s">
        <v>57</v>
      </c>
      <c r="I888" t="s">
        <v>58</v>
      </c>
      <c r="J888" s="1">
        <v>43600</v>
      </c>
      <c r="K888" s="1">
        <v>43643</v>
      </c>
      <c r="L888" t="s">
        <v>118</v>
      </c>
      <c r="N888" t="s">
        <v>1849</v>
      </c>
    </row>
    <row r="889" spans="1:14" x14ac:dyDescent="0.25">
      <c r="A889" t="s">
        <v>754</v>
      </c>
      <c r="B889" t="s">
        <v>755</v>
      </c>
      <c r="C889" t="s">
        <v>165</v>
      </c>
      <c r="D889" t="s">
        <v>21</v>
      </c>
      <c r="E889">
        <v>98373</v>
      </c>
      <c r="F889" t="s">
        <v>22</v>
      </c>
      <c r="G889" t="s">
        <v>22</v>
      </c>
      <c r="H889" t="s">
        <v>57</v>
      </c>
      <c r="I889" t="s">
        <v>58</v>
      </c>
      <c r="J889" s="1">
        <v>43601</v>
      </c>
      <c r="K889" s="1">
        <v>43643</v>
      </c>
      <c r="L889" t="s">
        <v>118</v>
      </c>
      <c r="N889" t="s">
        <v>119</v>
      </c>
    </row>
    <row r="890" spans="1:14" x14ac:dyDescent="0.25">
      <c r="A890" t="s">
        <v>356</v>
      </c>
      <c r="B890" t="s">
        <v>2003</v>
      </c>
      <c r="C890" t="s">
        <v>454</v>
      </c>
      <c r="D890" t="s">
        <v>21</v>
      </c>
      <c r="E890">
        <v>98004</v>
      </c>
      <c r="F890" t="s">
        <v>22</v>
      </c>
      <c r="G890" t="s">
        <v>22</v>
      </c>
      <c r="H890" t="s">
        <v>57</v>
      </c>
      <c r="I890" t="s">
        <v>58</v>
      </c>
      <c r="J890" s="1">
        <v>43598</v>
      </c>
      <c r="K890" s="1">
        <v>43636</v>
      </c>
      <c r="L890" t="s">
        <v>118</v>
      </c>
      <c r="N890" t="s">
        <v>1992</v>
      </c>
    </row>
    <row r="891" spans="1:14" x14ac:dyDescent="0.25">
      <c r="A891" t="s">
        <v>2015</v>
      </c>
      <c r="B891" t="s">
        <v>2016</v>
      </c>
      <c r="C891" t="s">
        <v>236</v>
      </c>
      <c r="D891" t="s">
        <v>21</v>
      </c>
      <c r="E891">
        <v>98404</v>
      </c>
      <c r="F891" t="s">
        <v>22</v>
      </c>
      <c r="G891" t="s">
        <v>22</v>
      </c>
      <c r="H891" t="s">
        <v>57</v>
      </c>
      <c r="I891" t="s">
        <v>58</v>
      </c>
      <c r="J891" t="s">
        <v>59</v>
      </c>
      <c r="K891" s="1">
        <v>43636</v>
      </c>
      <c r="L891" t="s">
        <v>60</v>
      </c>
      <c r="M891" t="str">
        <f>HYPERLINK("https://www.regulations.gov/docket?D=FDA-2019-H-2933")</f>
        <v>https://www.regulations.gov/docket?D=FDA-2019-H-2933</v>
      </c>
      <c r="N891" t="s">
        <v>59</v>
      </c>
    </row>
    <row r="892" spans="1:14" x14ac:dyDescent="0.25">
      <c r="A892" t="s">
        <v>356</v>
      </c>
      <c r="B892" t="s">
        <v>2156</v>
      </c>
      <c r="C892" t="s">
        <v>2157</v>
      </c>
      <c r="D892" t="s">
        <v>21</v>
      </c>
      <c r="E892">
        <v>98325</v>
      </c>
      <c r="F892" t="s">
        <v>22</v>
      </c>
      <c r="G892" t="s">
        <v>22</v>
      </c>
      <c r="H892" t="s">
        <v>57</v>
      </c>
      <c r="I892" t="s">
        <v>203</v>
      </c>
      <c r="J892" t="s">
        <v>59</v>
      </c>
      <c r="K892" s="1">
        <v>43630</v>
      </c>
      <c r="L892" t="s">
        <v>60</v>
      </c>
      <c r="M892" t="str">
        <f>HYPERLINK("https://www.regulations.gov/docket?D=FDA-2019-H-2805")</f>
        <v>https://www.regulations.gov/docket?D=FDA-2019-H-2805</v>
      </c>
      <c r="N892" t="s">
        <v>59</v>
      </c>
    </row>
    <row r="893" spans="1:14" x14ac:dyDescent="0.25">
      <c r="A893" t="s">
        <v>111</v>
      </c>
      <c r="B893" t="s">
        <v>2176</v>
      </c>
      <c r="C893" t="s">
        <v>227</v>
      </c>
      <c r="D893" t="s">
        <v>21</v>
      </c>
      <c r="E893">
        <v>98226</v>
      </c>
      <c r="F893" t="s">
        <v>22</v>
      </c>
      <c r="G893" t="s">
        <v>22</v>
      </c>
      <c r="H893" t="s">
        <v>57</v>
      </c>
      <c r="I893" t="s">
        <v>58</v>
      </c>
      <c r="J893" s="1">
        <v>43586</v>
      </c>
      <c r="K893" s="1">
        <v>43629</v>
      </c>
      <c r="L893" t="s">
        <v>118</v>
      </c>
      <c r="N893" t="s">
        <v>1849</v>
      </c>
    </row>
    <row r="894" spans="1:14" x14ac:dyDescent="0.25">
      <c r="A894" t="s">
        <v>352</v>
      </c>
      <c r="B894" t="s">
        <v>2177</v>
      </c>
      <c r="C894" t="s">
        <v>1498</v>
      </c>
      <c r="D894" t="s">
        <v>21</v>
      </c>
      <c r="E894">
        <v>98329</v>
      </c>
      <c r="F894" t="s">
        <v>22</v>
      </c>
      <c r="G894" t="s">
        <v>22</v>
      </c>
      <c r="H894" t="s">
        <v>57</v>
      </c>
      <c r="I894" t="s">
        <v>203</v>
      </c>
      <c r="J894" t="s">
        <v>59</v>
      </c>
      <c r="K894" s="1">
        <v>43629</v>
      </c>
      <c r="L894" t="s">
        <v>60</v>
      </c>
      <c r="M894" t="str">
        <f>HYPERLINK("https://www.regulations.gov/docket?D=FDA-2019-H-2804")</f>
        <v>https://www.regulations.gov/docket?D=FDA-2019-H-2804</v>
      </c>
      <c r="N894" t="s">
        <v>59</v>
      </c>
    </row>
    <row r="895" spans="1:14" x14ac:dyDescent="0.25">
      <c r="A895" t="s">
        <v>242</v>
      </c>
      <c r="B895" t="s">
        <v>636</v>
      </c>
      <c r="C895" t="s">
        <v>227</v>
      </c>
      <c r="D895" t="s">
        <v>21</v>
      </c>
      <c r="E895">
        <v>98227</v>
      </c>
      <c r="F895" t="s">
        <v>22</v>
      </c>
      <c r="G895" t="s">
        <v>22</v>
      </c>
      <c r="H895" t="s">
        <v>57</v>
      </c>
      <c r="I895" t="s">
        <v>203</v>
      </c>
      <c r="J895" s="1">
        <v>43586</v>
      </c>
      <c r="K895" s="1">
        <v>43629</v>
      </c>
      <c r="L895" t="s">
        <v>118</v>
      </c>
      <c r="N895" t="s">
        <v>1849</v>
      </c>
    </row>
    <row r="896" spans="1:14" x14ac:dyDescent="0.25">
      <c r="A896" t="s">
        <v>111</v>
      </c>
      <c r="B896" t="s">
        <v>1062</v>
      </c>
      <c r="C896" t="s">
        <v>555</v>
      </c>
      <c r="D896" t="s">
        <v>21</v>
      </c>
      <c r="E896">
        <v>98052</v>
      </c>
      <c r="F896" t="s">
        <v>22</v>
      </c>
      <c r="G896" t="s">
        <v>22</v>
      </c>
      <c r="H896" t="s">
        <v>57</v>
      </c>
      <c r="I896" t="s">
        <v>203</v>
      </c>
      <c r="J896" s="1">
        <v>43579</v>
      </c>
      <c r="K896" s="1">
        <v>43622</v>
      </c>
      <c r="L896" t="s">
        <v>118</v>
      </c>
      <c r="N896" t="s">
        <v>1992</v>
      </c>
    </row>
    <row r="897" spans="1:14" x14ac:dyDescent="0.25">
      <c r="A897" t="s">
        <v>2357</v>
      </c>
      <c r="B897" t="s">
        <v>2358</v>
      </c>
      <c r="C897" t="s">
        <v>261</v>
      </c>
      <c r="D897" t="s">
        <v>21</v>
      </c>
      <c r="E897">
        <v>99201</v>
      </c>
      <c r="F897" t="s">
        <v>22</v>
      </c>
      <c r="G897" t="s">
        <v>22</v>
      </c>
      <c r="H897" t="s">
        <v>57</v>
      </c>
      <c r="I897" t="s">
        <v>203</v>
      </c>
      <c r="J897" s="1">
        <v>43585</v>
      </c>
      <c r="K897" s="1">
        <v>43622</v>
      </c>
      <c r="L897" t="s">
        <v>118</v>
      </c>
      <c r="N897" t="s">
        <v>1849</v>
      </c>
    </row>
    <row r="898" spans="1:14" x14ac:dyDescent="0.25">
      <c r="A898" t="s">
        <v>240</v>
      </c>
      <c r="B898" t="s">
        <v>2362</v>
      </c>
      <c r="C898" t="s">
        <v>236</v>
      </c>
      <c r="D898" t="s">
        <v>21</v>
      </c>
      <c r="E898">
        <v>98409</v>
      </c>
      <c r="F898" t="s">
        <v>22</v>
      </c>
      <c r="G898" t="s">
        <v>22</v>
      </c>
      <c r="H898" t="s">
        <v>57</v>
      </c>
      <c r="I898" t="s">
        <v>58</v>
      </c>
      <c r="J898" s="1">
        <v>43579</v>
      </c>
      <c r="K898" s="1">
        <v>43622</v>
      </c>
      <c r="L898" t="s">
        <v>118</v>
      </c>
      <c r="N898" t="s">
        <v>1849</v>
      </c>
    </row>
    <row r="899" spans="1:14" x14ac:dyDescent="0.25">
      <c r="A899" t="s">
        <v>932</v>
      </c>
      <c r="B899" t="s">
        <v>933</v>
      </c>
      <c r="C899" t="s">
        <v>934</v>
      </c>
      <c r="D899" t="s">
        <v>21</v>
      </c>
      <c r="E899">
        <v>99344</v>
      </c>
      <c r="F899" t="s">
        <v>22</v>
      </c>
      <c r="G899" t="s">
        <v>22</v>
      </c>
      <c r="H899" t="s">
        <v>57</v>
      </c>
      <c r="I899" t="s">
        <v>212</v>
      </c>
      <c r="J899" s="1">
        <v>43579</v>
      </c>
      <c r="K899" s="1">
        <v>43622</v>
      </c>
      <c r="L899" t="s">
        <v>118</v>
      </c>
      <c r="N899" t="s">
        <v>1992</v>
      </c>
    </row>
    <row r="900" spans="1:14" x14ac:dyDescent="0.25">
      <c r="A900" t="s">
        <v>553</v>
      </c>
      <c r="B900" t="s">
        <v>554</v>
      </c>
      <c r="C900" t="s">
        <v>555</v>
      </c>
      <c r="D900" t="s">
        <v>21</v>
      </c>
      <c r="E900">
        <v>98052</v>
      </c>
      <c r="F900" t="s">
        <v>22</v>
      </c>
      <c r="G900" t="s">
        <v>22</v>
      </c>
      <c r="H900" t="s">
        <v>57</v>
      </c>
      <c r="I900" t="s">
        <v>58</v>
      </c>
      <c r="J900" s="1">
        <v>43579</v>
      </c>
      <c r="K900" s="1">
        <v>43622</v>
      </c>
      <c r="L900" t="s">
        <v>118</v>
      </c>
      <c r="N900" t="s">
        <v>1849</v>
      </c>
    </row>
    <row r="901" spans="1:14" x14ac:dyDescent="0.25">
      <c r="A901" t="s">
        <v>2395</v>
      </c>
      <c r="B901" t="s">
        <v>2396</v>
      </c>
      <c r="C901" t="s">
        <v>529</v>
      </c>
      <c r="D901" t="s">
        <v>21</v>
      </c>
      <c r="E901">
        <v>98034</v>
      </c>
      <c r="F901" t="s">
        <v>22</v>
      </c>
      <c r="G901" t="s">
        <v>22</v>
      </c>
      <c r="H901" t="s">
        <v>57</v>
      </c>
      <c r="I901" t="s">
        <v>212</v>
      </c>
      <c r="J901" s="1">
        <v>43579</v>
      </c>
      <c r="K901" s="1">
        <v>43622</v>
      </c>
      <c r="L901" t="s">
        <v>118</v>
      </c>
      <c r="N901" t="s">
        <v>1849</v>
      </c>
    </row>
    <row r="902" spans="1:14" x14ac:dyDescent="0.25">
      <c r="A902" t="s">
        <v>352</v>
      </c>
      <c r="B902" t="s">
        <v>2397</v>
      </c>
      <c r="C902" t="s">
        <v>1691</v>
      </c>
      <c r="D902" t="s">
        <v>21</v>
      </c>
      <c r="E902">
        <v>98368</v>
      </c>
      <c r="F902" t="s">
        <v>22</v>
      </c>
      <c r="G902" t="s">
        <v>22</v>
      </c>
      <c r="H902" t="s">
        <v>57</v>
      </c>
      <c r="I902" t="s">
        <v>620</v>
      </c>
      <c r="J902" t="s">
        <v>59</v>
      </c>
      <c r="K902" s="1">
        <v>43621</v>
      </c>
      <c r="L902" t="s">
        <v>60</v>
      </c>
      <c r="M902" t="str">
        <f>HYPERLINK("https://www.regulations.gov/docket?D=FDA-2019-H-2635")</f>
        <v>https://www.regulations.gov/docket?D=FDA-2019-H-2635</v>
      </c>
      <c r="N902" t="s">
        <v>59</v>
      </c>
    </row>
    <row r="903" spans="1:14" x14ac:dyDescent="0.25">
      <c r="A903" t="s">
        <v>312</v>
      </c>
      <c r="B903" t="s">
        <v>2503</v>
      </c>
      <c r="C903" t="s">
        <v>215</v>
      </c>
      <c r="D903" t="s">
        <v>21</v>
      </c>
      <c r="E903">
        <v>98003</v>
      </c>
      <c r="F903" t="s">
        <v>22</v>
      </c>
      <c r="G903" t="s">
        <v>22</v>
      </c>
      <c r="H903" t="s">
        <v>57</v>
      </c>
      <c r="I903" t="s">
        <v>58</v>
      </c>
      <c r="J903" s="1">
        <v>43577</v>
      </c>
      <c r="K903" s="1">
        <v>43615</v>
      </c>
      <c r="L903" t="s">
        <v>118</v>
      </c>
      <c r="N903" t="s">
        <v>1992</v>
      </c>
    </row>
    <row r="904" spans="1:14" x14ac:dyDescent="0.25">
      <c r="A904" t="s">
        <v>814</v>
      </c>
      <c r="B904" t="s">
        <v>815</v>
      </c>
      <c r="C904" t="s">
        <v>37</v>
      </c>
      <c r="D904" t="s">
        <v>21</v>
      </c>
      <c r="E904">
        <v>99336</v>
      </c>
      <c r="F904" t="s">
        <v>22</v>
      </c>
      <c r="G904" t="s">
        <v>22</v>
      </c>
      <c r="H904" t="s">
        <v>57</v>
      </c>
      <c r="I904" t="s">
        <v>58</v>
      </c>
      <c r="J904" s="1">
        <v>43573</v>
      </c>
      <c r="K904" s="1">
        <v>43615</v>
      </c>
      <c r="L904" t="s">
        <v>118</v>
      </c>
      <c r="N904" t="s">
        <v>1849</v>
      </c>
    </row>
    <row r="905" spans="1:14" x14ac:dyDescent="0.25">
      <c r="A905" t="s">
        <v>2504</v>
      </c>
      <c r="B905" t="s">
        <v>2505</v>
      </c>
      <c r="C905" t="s">
        <v>2506</v>
      </c>
      <c r="D905" t="s">
        <v>21</v>
      </c>
      <c r="E905">
        <v>99403</v>
      </c>
      <c r="F905" t="s">
        <v>22</v>
      </c>
      <c r="G905" t="s">
        <v>22</v>
      </c>
      <c r="H905" t="s">
        <v>57</v>
      </c>
      <c r="I905" t="s">
        <v>212</v>
      </c>
      <c r="J905" s="1">
        <v>43577</v>
      </c>
      <c r="K905" s="1">
        <v>43615</v>
      </c>
      <c r="L905" t="s">
        <v>118</v>
      </c>
      <c r="N905" t="s">
        <v>1849</v>
      </c>
    </row>
    <row r="906" spans="1:14" x14ac:dyDescent="0.25">
      <c r="A906" t="s">
        <v>242</v>
      </c>
      <c r="B906" t="s">
        <v>536</v>
      </c>
      <c r="C906" t="s">
        <v>532</v>
      </c>
      <c r="D906" t="s">
        <v>21</v>
      </c>
      <c r="E906">
        <v>98528</v>
      </c>
      <c r="F906" t="s">
        <v>22</v>
      </c>
      <c r="G906" t="s">
        <v>22</v>
      </c>
      <c r="H906" t="s">
        <v>57</v>
      </c>
      <c r="I906" t="s">
        <v>203</v>
      </c>
      <c r="J906" s="1">
        <v>43578</v>
      </c>
      <c r="K906" s="1">
        <v>43615</v>
      </c>
      <c r="L906" t="s">
        <v>118</v>
      </c>
      <c r="N906" t="s">
        <v>119</v>
      </c>
    </row>
    <row r="907" spans="1:14" x14ac:dyDescent="0.25">
      <c r="A907" t="s">
        <v>662</v>
      </c>
      <c r="B907" t="s">
        <v>2692</v>
      </c>
      <c r="C907" t="s">
        <v>286</v>
      </c>
      <c r="D907" t="s">
        <v>21</v>
      </c>
      <c r="E907">
        <v>98516</v>
      </c>
      <c r="F907" t="s">
        <v>22</v>
      </c>
      <c r="G907" t="s">
        <v>22</v>
      </c>
      <c r="H907" t="s">
        <v>57</v>
      </c>
      <c r="I907" t="s">
        <v>58</v>
      </c>
      <c r="J907" s="1">
        <v>43566</v>
      </c>
      <c r="K907" s="1">
        <v>43608</v>
      </c>
      <c r="L907" t="s">
        <v>118</v>
      </c>
      <c r="N907" t="s">
        <v>1992</v>
      </c>
    </row>
    <row r="908" spans="1:14" x14ac:dyDescent="0.25">
      <c r="A908" t="s">
        <v>579</v>
      </c>
      <c r="B908" t="s">
        <v>2698</v>
      </c>
      <c r="C908" t="s">
        <v>286</v>
      </c>
      <c r="D908" t="s">
        <v>21</v>
      </c>
      <c r="E908">
        <v>98502</v>
      </c>
      <c r="F908" t="s">
        <v>22</v>
      </c>
      <c r="G908" t="s">
        <v>22</v>
      </c>
      <c r="H908" t="s">
        <v>57</v>
      </c>
      <c r="I908" t="s">
        <v>58</v>
      </c>
      <c r="J908" s="1">
        <v>43566</v>
      </c>
      <c r="K908" s="1">
        <v>43608</v>
      </c>
      <c r="L908" t="s">
        <v>118</v>
      </c>
      <c r="N908" t="s">
        <v>1849</v>
      </c>
    </row>
    <row r="909" spans="1:14" x14ac:dyDescent="0.25">
      <c r="A909" t="s">
        <v>707</v>
      </c>
      <c r="B909" t="s">
        <v>2708</v>
      </c>
      <c r="C909" t="s">
        <v>236</v>
      </c>
      <c r="D909" t="s">
        <v>21</v>
      </c>
      <c r="E909">
        <v>98446</v>
      </c>
      <c r="F909" t="s">
        <v>22</v>
      </c>
      <c r="G909" t="s">
        <v>22</v>
      </c>
      <c r="H909" t="s">
        <v>57</v>
      </c>
      <c r="I909" t="s">
        <v>203</v>
      </c>
      <c r="J909" s="1">
        <v>43496</v>
      </c>
      <c r="K909" s="1">
        <v>43608</v>
      </c>
      <c r="L909" t="s">
        <v>118</v>
      </c>
      <c r="N909" t="s">
        <v>1849</v>
      </c>
    </row>
    <row r="910" spans="1:14" x14ac:dyDescent="0.25">
      <c r="A910" t="s">
        <v>194</v>
      </c>
      <c r="B910" t="s">
        <v>2712</v>
      </c>
      <c r="C910" t="s">
        <v>722</v>
      </c>
      <c r="D910" t="s">
        <v>21</v>
      </c>
      <c r="E910">
        <v>98047</v>
      </c>
      <c r="F910" t="s">
        <v>22</v>
      </c>
      <c r="G910" t="s">
        <v>22</v>
      </c>
      <c r="H910" t="s">
        <v>57</v>
      </c>
      <c r="I910" t="s">
        <v>58</v>
      </c>
      <c r="J910" s="1">
        <v>43571</v>
      </c>
      <c r="K910" s="1">
        <v>43608</v>
      </c>
      <c r="L910" t="s">
        <v>118</v>
      </c>
      <c r="N910" t="s">
        <v>1992</v>
      </c>
    </row>
    <row r="911" spans="1:14" x14ac:dyDescent="0.25">
      <c r="A911" t="s">
        <v>394</v>
      </c>
      <c r="B911" t="s">
        <v>2723</v>
      </c>
      <c r="C911" t="s">
        <v>20</v>
      </c>
      <c r="D911" t="s">
        <v>21</v>
      </c>
      <c r="E911">
        <v>98116</v>
      </c>
      <c r="F911" t="s">
        <v>22</v>
      </c>
      <c r="G911" t="s">
        <v>22</v>
      </c>
      <c r="H911" t="s">
        <v>57</v>
      </c>
      <c r="I911" t="s">
        <v>212</v>
      </c>
      <c r="J911" s="1">
        <v>43570</v>
      </c>
      <c r="K911" s="1">
        <v>43608</v>
      </c>
      <c r="L911" t="s">
        <v>118</v>
      </c>
      <c r="N911" t="s">
        <v>1992</v>
      </c>
    </row>
    <row r="912" spans="1:14" x14ac:dyDescent="0.25">
      <c r="A912" t="s">
        <v>658</v>
      </c>
      <c r="B912" t="s">
        <v>659</v>
      </c>
      <c r="C912" t="s">
        <v>660</v>
      </c>
      <c r="D912" t="s">
        <v>21</v>
      </c>
      <c r="E912">
        <v>98383</v>
      </c>
      <c r="F912" t="s">
        <v>22</v>
      </c>
      <c r="G912" t="s">
        <v>22</v>
      </c>
      <c r="H912" t="s">
        <v>57</v>
      </c>
      <c r="I912" t="s">
        <v>203</v>
      </c>
      <c r="J912" t="s">
        <v>59</v>
      </c>
      <c r="K912" s="1">
        <v>43607</v>
      </c>
      <c r="L912" t="s">
        <v>60</v>
      </c>
      <c r="M912" t="str">
        <f>HYPERLINK("https://www.regulations.gov/docket?D=FDA-2019-H-2445")</f>
        <v>https://www.regulations.gov/docket?D=FDA-2019-H-2445</v>
      </c>
      <c r="N912" t="s">
        <v>59</v>
      </c>
    </row>
    <row r="913" spans="1:14" x14ac:dyDescent="0.25">
      <c r="A913" t="s">
        <v>950</v>
      </c>
      <c r="B913" t="s">
        <v>951</v>
      </c>
      <c r="C913" t="s">
        <v>782</v>
      </c>
      <c r="D913" t="s">
        <v>21</v>
      </c>
      <c r="E913">
        <v>98043</v>
      </c>
      <c r="F913" t="s">
        <v>22</v>
      </c>
      <c r="G913" t="s">
        <v>22</v>
      </c>
      <c r="H913" t="s">
        <v>57</v>
      </c>
      <c r="I913" t="s">
        <v>203</v>
      </c>
      <c r="J913" t="s">
        <v>59</v>
      </c>
      <c r="K913" s="1">
        <v>43606</v>
      </c>
      <c r="L913" t="s">
        <v>60</v>
      </c>
      <c r="M913" t="str">
        <f>HYPERLINK("https://www.regulations.gov/docket?D=FDA-2019-H-2419")</f>
        <v>https://www.regulations.gov/docket?D=FDA-2019-H-2419</v>
      </c>
      <c r="N913" t="s">
        <v>59</v>
      </c>
    </row>
    <row r="914" spans="1:14" x14ac:dyDescent="0.25">
      <c r="A914" t="s">
        <v>2873</v>
      </c>
      <c r="B914" t="s">
        <v>2874</v>
      </c>
      <c r="C914" t="s">
        <v>898</v>
      </c>
      <c r="D914" t="s">
        <v>21</v>
      </c>
      <c r="E914">
        <v>98252</v>
      </c>
      <c r="F914" t="s">
        <v>22</v>
      </c>
      <c r="G914" t="s">
        <v>22</v>
      </c>
      <c r="H914" t="s">
        <v>57</v>
      </c>
      <c r="I914" t="s">
        <v>203</v>
      </c>
      <c r="J914" s="1">
        <v>43565</v>
      </c>
      <c r="K914" s="1">
        <v>43601</v>
      </c>
      <c r="L914" t="s">
        <v>118</v>
      </c>
      <c r="N914" t="s">
        <v>1849</v>
      </c>
    </row>
    <row r="915" spans="1:14" x14ac:dyDescent="0.25">
      <c r="A915" t="s">
        <v>1317</v>
      </c>
      <c r="B915" t="s">
        <v>2877</v>
      </c>
      <c r="C915" t="s">
        <v>227</v>
      </c>
      <c r="D915" t="s">
        <v>21</v>
      </c>
      <c r="E915">
        <v>98225</v>
      </c>
      <c r="F915" t="s">
        <v>22</v>
      </c>
      <c r="G915" t="s">
        <v>22</v>
      </c>
      <c r="H915" t="s">
        <v>57</v>
      </c>
      <c r="I915" t="s">
        <v>203</v>
      </c>
      <c r="J915" s="1">
        <v>43556</v>
      </c>
      <c r="K915" s="1">
        <v>43601</v>
      </c>
      <c r="L915" t="s">
        <v>118</v>
      </c>
      <c r="N915" t="s">
        <v>1992</v>
      </c>
    </row>
    <row r="916" spans="1:14" x14ac:dyDescent="0.25">
      <c r="A916" t="s">
        <v>2882</v>
      </c>
      <c r="B916" t="s">
        <v>2883</v>
      </c>
      <c r="C916" t="s">
        <v>20</v>
      </c>
      <c r="D916" t="s">
        <v>21</v>
      </c>
      <c r="E916">
        <v>98125</v>
      </c>
      <c r="F916" t="s">
        <v>22</v>
      </c>
      <c r="G916" t="s">
        <v>22</v>
      </c>
      <c r="H916" t="s">
        <v>57</v>
      </c>
      <c r="I916" t="s">
        <v>212</v>
      </c>
      <c r="J916" s="1">
        <v>43563</v>
      </c>
      <c r="K916" s="1">
        <v>43601</v>
      </c>
      <c r="L916" t="s">
        <v>118</v>
      </c>
      <c r="N916" t="s">
        <v>1992</v>
      </c>
    </row>
    <row r="917" spans="1:14" x14ac:dyDescent="0.25">
      <c r="A917" t="s">
        <v>733</v>
      </c>
      <c r="B917" t="s">
        <v>2884</v>
      </c>
      <c r="C917" t="s">
        <v>206</v>
      </c>
      <c r="D917" t="s">
        <v>21</v>
      </c>
      <c r="E917">
        <v>98272</v>
      </c>
      <c r="F917" t="s">
        <v>22</v>
      </c>
      <c r="G917" t="s">
        <v>22</v>
      </c>
      <c r="H917" t="s">
        <v>57</v>
      </c>
      <c r="I917" t="s">
        <v>203</v>
      </c>
      <c r="J917" s="1">
        <v>43565</v>
      </c>
      <c r="K917" s="1">
        <v>43601</v>
      </c>
      <c r="L917" t="s">
        <v>118</v>
      </c>
      <c r="N917" t="s">
        <v>1849</v>
      </c>
    </row>
    <row r="918" spans="1:14" x14ac:dyDescent="0.25">
      <c r="A918" t="s">
        <v>2892</v>
      </c>
      <c r="B918" t="s">
        <v>2893</v>
      </c>
      <c r="C918" t="s">
        <v>209</v>
      </c>
      <c r="D918" t="s">
        <v>21</v>
      </c>
      <c r="E918">
        <v>98032</v>
      </c>
      <c r="F918" t="s">
        <v>22</v>
      </c>
      <c r="G918" t="s">
        <v>22</v>
      </c>
      <c r="H918" t="s">
        <v>57</v>
      </c>
      <c r="I918" t="s">
        <v>58</v>
      </c>
      <c r="J918" s="1">
        <v>43536</v>
      </c>
      <c r="K918" s="1">
        <v>43601</v>
      </c>
      <c r="L918" t="s">
        <v>118</v>
      </c>
      <c r="N918" t="s">
        <v>1849</v>
      </c>
    </row>
    <row r="919" spans="1:14" x14ac:dyDescent="0.25">
      <c r="A919" t="s">
        <v>244</v>
      </c>
      <c r="B919" t="s">
        <v>2894</v>
      </c>
      <c r="C919" t="s">
        <v>20</v>
      </c>
      <c r="D919" t="s">
        <v>21</v>
      </c>
      <c r="E919">
        <v>98117</v>
      </c>
      <c r="F919" t="s">
        <v>22</v>
      </c>
      <c r="G919" t="s">
        <v>22</v>
      </c>
      <c r="H919" t="s">
        <v>57</v>
      </c>
      <c r="I919" t="s">
        <v>58</v>
      </c>
      <c r="J919" s="1">
        <v>43558</v>
      </c>
      <c r="K919" s="1">
        <v>43601</v>
      </c>
      <c r="L919" t="s">
        <v>118</v>
      </c>
      <c r="N919" t="s">
        <v>1849</v>
      </c>
    </row>
    <row r="920" spans="1:14" x14ac:dyDescent="0.25">
      <c r="A920" t="s">
        <v>2904</v>
      </c>
      <c r="B920" t="s">
        <v>2905</v>
      </c>
      <c r="C920" t="s">
        <v>898</v>
      </c>
      <c r="D920" t="s">
        <v>21</v>
      </c>
      <c r="E920">
        <v>98252</v>
      </c>
      <c r="F920" t="s">
        <v>22</v>
      </c>
      <c r="G920" t="s">
        <v>22</v>
      </c>
      <c r="H920" t="s">
        <v>57</v>
      </c>
      <c r="I920" t="s">
        <v>620</v>
      </c>
      <c r="J920" s="1">
        <v>43559</v>
      </c>
      <c r="K920" s="1">
        <v>43601</v>
      </c>
      <c r="L920" t="s">
        <v>118</v>
      </c>
      <c r="N920" t="s">
        <v>1849</v>
      </c>
    </row>
    <row r="921" spans="1:14" x14ac:dyDescent="0.25">
      <c r="A921" t="s">
        <v>194</v>
      </c>
      <c r="B921" t="s">
        <v>2907</v>
      </c>
      <c r="C921" t="s">
        <v>898</v>
      </c>
      <c r="D921" t="s">
        <v>21</v>
      </c>
      <c r="E921">
        <v>98252</v>
      </c>
      <c r="F921" t="s">
        <v>22</v>
      </c>
      <c r="G921" t="s">
        <v>22</v>
      </c>
      <c r="H921" t="s">
        <v>57</v>
      </c>
      <c r="I921" t="s">
        <v>203</v>
      </c>
      <c r="J921" s="1">
        <v>43559</v>
      </c>
      <c r="K921" s="1">
        <v>43601</v>
      </c>
      <c r="L921" t="s">
        <v>118</v>
      </c>
      <c r="N921" t="s">
        <v>1849</v>
      </c>
    </row>
    <row r="922" spans="1:14" x14ac:dyDescent="0.25">
      <c r="A922" t="s">
        <v>1810</v>
      </c>
      <c r="B922" t="s">
        <v>1811</v>
      </c>
      <c r="C922" t="s">
        <v>81</v>
      </c>
      <c r="D922" t="s">
        <v>21</v>
      </c>
      <c r="E922">
        <v>99037</v>
      </c>
      <c r="F922" t="s">
        <v>22</v>
      </c>
      <c r="G922" t="s">
        <v>22</v>
      </c>
      <c r="H922" t="s">
        <v>57</v>
      </c>
      <c r="I922" t="s">
        <v>212</v>
      </c>
      <c r="J922" s="1">
        <v>43556</v>
      </c>
      <c r="K922" s="1">
        <v>43601</v>
      </c>
      <c r="L922" t="s">
        <v>118</v>
      </c>
      <c r="N922" t="s">
        <v>1849</v>
      </c>
    </row>
    <row r="923" spans="1:14" x14ac:dyDescent="0.25">
      <c r="A923" t="s">
        <v>2916</v>
      </c>
      <c r="B923" t="s">
        <v>2917</v>
      </c>
      <c r="C923" t="s">
        <v>227</v>
      </c>
      <c r="D923" t="s">
        <v>21</v>
      </c>
      <c r="E923">
        <v>98225</v>
      </c>
      <c r="F923" t="s">
        <v>22</v>
      </c>
      <c r="G923" t="s">
        <v>22</v>
      </c>
      <c r="H923" t="s">
        <v>57</v>
      </c>
      <c r="I923" t="s">
        <v>212</v>
      </c>
      <c r="J923" s="1">
        <v>43556</v>
      </c>
      <c r="K923" s="1">
        <v>43601</v>
      </c>
      <c r="L923" t="s">
        <v>118</v>
      </c>
      <c r="N923" t="s">
        <v>1992</v>
      </c>
    </row>
    <row r="924" spans="1:14" x14ac:dyDescent="0.25">
      <c r="A924" t="s">
        <v>1039</v>
      </c>
      <c r="B924" t="s">
        <v>1040</v>
      </c>
      <c r="C924" t="s">
        <v>1041</v>
      </c>
      <c r="D924" t="s">
        <v>21</v>
      </c>
      <c r="E924">
        <v>98576</v>
      </c>
      <c r="F924" t="s">
        <v>22</v>
      </c>
      <c r="G924" t="s">
        <v>22</v>
      </c>
      <c r="H924" t="s">
        <v>57</v>
      </c>
      <c r="I924" t="s">
        <v>58</v>
      </c>
      <c r="J924" s="1">
        <v>43556</v>
      </c>
      <c r="K924" s="1">
        <v>43601</v>
      </c>
      <c r="L924" t="s">
        <v>118</v>
      </c>
      <c r="N924" t="s">
        <v>1849</v>
      </c>
    </row>
    <row r="925" spans="1:14" x14ac:dyDescent="0.25">
      <c r="A925" t="s">
        <v>3043</v>
      </c>
      <c r="B925" t="s">
        <v>3044</v>
      </c>
      <c r="C925" t="s">
        <v>1688</v>
      </c>
      <c r="D925" t="s">
        <v>21</v>
      </c>
      <c r="E925">
        <v>98198</v>
      </c>
      <c r="F925" t="s">
        <v>22</v>
      </c>
      <c r="G925" t="s">
        <v>22</v>
      </c>
      <c r="H925" t="s">
        <v>57</v>
      </c>
      <c r="I925" t="s">
        <v>203</v>
      </c>
      <c r="J925" s="1">
        <v>43545</v>
      </c>
      <c r="K925" s="1">
        <v>43594</v>
      </c>
      <c r="L925" t="s">
        <v>118</v>
      </c>
      <c r="N925" t="s">
        <v>1849</v>
      </c>
    </row>
    <row r="926" spans="1:14" x14ac:dyDescent="0.25">
      <c r="A926" t="s">
        <v>1949</v>
      </c>
      <c r="B926" t="s">
        <v>1950</v>
      </c>
      <c r="C926" t="s">
        <v>614</v>
      </c>
      <c r="D926" t="s">
        <v>21</v>
      </c>
      <c r="E926">
        <v>98674</v>
      </c>
      <c r="F926" t="s">
        <v>22</v>
      </c>
      <c r="G926" t="s">
        <v>22</v>
      </c>
      <c r="H926" t="s">
        <v>57</v>
      </c>
      <c r="I926" t="s">
        <v>58</v>
      </c>
      <c r="J926" s="1">
        <v>43548</v>
      </c>
      <c r="K926" s="1">
        <v>43594</v>
      </c>
      <c r="L926" t="s">
        <v>118</v>
      </c>
      <c r="N926" t="s">
        <v>1849</v>
      </c>
    </row>
    <row r="927" spans="1:14" x14ac:dyDescent="0.25">
      <c r="A927" t="s">
        <v>264</v>
      </c>
      <c r="B927" t="s">
        <v>3051</v>
      </c>
      <c r="C927" t="s">
        <v>1145</v>
      </c>
      <c r="D927" t="s">
        <v>21</v>
      </c>
      <c r="E927">
        <v>98294</v>
      </c>
      <c r="F927" t="s">
        <v>22</v>
      </c>
      <c r="G927" t="s">
        <v>22</v>
      </c>
      <c r="H927" t="s">
        <v>57</v>
      </c>
      <c r="I927" t="s">
        <v>203</v>
      </c>
      <c r="J927" s="1">
        <v>43539</v>
      </c>
      <c r="K927" s="1">
        <v>43594</v>
      </c>
      <c r="L927" t="s">
        <v>118</v>
      </c>
      <c r="N927" t="s">
        <v>1849</v>
      </c>
    </row>
    <row r="928" spans="1:14" x14ac:dyDescent="0.25">
      <c r="A928" t="s">
        <v>3052</v>
      </c>
      <c r="B928" t="s">
        <v>3053</v>
      </c>
      <c r="C928" t="s">
        <v>470</v>
      </c>
      <c r="D928" t="s">
        <v>21</v>
      </c>
      <c r="E928">
        <v>98148</v>
      </c>
      <c r="F928" t="s">
        <v>22</v>
      </c>
      <c r="G928" t="s">
        <v>22</v>
      </c>
      <c r="H928" t="s">
        <v>57</v>
      </c>
      <c r="I928" t="s">
        <v>58</v>
      </c>
      <c r="J928" s="1">
        <v>43493</v>
      </c>
      <c r="K928" s="1">
        <v>43594</v>
      </c>
      <c r="L928" t="s">
        <v>118</v>
      </c>
      <c r="N928" t="s">
        <v>119</v>
      </c>
    </row>
    <row r="929" spans="1:14" x14ac:dyDescent="0.25">
      <c r="A929" t="s">
        <v>3058</v>
      </c>
      <c r="B929" t="s">
        <v>3059</v>
      </c>
      <c r="C929" t="s">
        <v>165</v>
      </c>
      <c r="D929" t="s">
        <v>21</v>
      </c>
      <c r="E929">
        <v>98375</v>
      </c>
      <c r="F929" t="s">
        <v>22</v>
      </c>
      <c r="G929" t="s">
        <v>22</v>
      </c>
      <c r="H929" t="s">
        <v>57</v>
      </c>
      <c r="I929" t="s">
        <v>58</v>
      </c>
      <c r="J929" s="1">
        <v>43544</v>
      </c>
      <c r="K929" s="1">
        <v>43594</v>
      </c>
      <c r="L929" t="s">
        <v>118</v>
      </c>
      <c r="N929" t="s">
        <v>1992</v>
      </c>
    </row>
    <row r="930" spans="1:14" x14ac:dyDescent="0.25">
      <c r="A930" t="s">
        <v>3062</v>
      </c>
      <c r="B930" t="s">
        <v>776</v>
      </c>
      <c r="C930" t="s">
        <v>765</v>
      </c>
      <c r="D930" t="s">
        <v>21</v>
      </c>
      <c r="E930">
        <v>99163</v>
      </c>
      <c r="F930" t="s">
        <v>22</v>
      </c>
      <c r="G930" t="s">
        <v>22</v>
      </c>
      <c r="H930" t="s">
        <v>57</v>
      </c>
      <c r="I930" t="s">
        <v>58</v>
      </c>
      <c r="J930" s="1">
        <v>43541</v>
      </c>
      <c r="K930" s="1">
        <v>43594</v>
      </c>
      <c r="L930" t="s">
        <v>118</v>
      </c>
      <c r="N930" t="s">
        <v>1849</v>
      </c>
    </row>
    <row r="931" spans="1:14" x14ac:dyDescent="0.25">
      <c r="A931" t="s">
        <v>3063</v>
      </c>
      <c r="B931" t="s">
        <v>3064</v>
      </c>
      <c r="C931" t="s">
        <v>236</v>
      </c>
      <c r="D931" t="s">
        <v>21</v>
      </c>
      <c r="E931">
        <v>98445</v>
      </c>
      <c r="F931" t="s">
        <v>22</v>
      </c>
      <c r="G931" t="s">
        <v>22</v>
      </c>
      <c r="H931" t="s">
        <v>57</v>
      </c>
      <c r="I931" t="s">
        <v>58</v>
      </c>
      <c r="J931" s="1">
        <v>43549</v>
      </c>
      <c r="K931" s="1">
        <v>43594</v>
      </c>
      <c r="L931" t="s">
        <v>118</v>
      </c>
      <c r="N931" t="s">
        <v>1992</v>
      </c>
    </row>
    <row r="932" spans="1:14" x14ac:dyDescent="0.25">
      <c r="A932" t="s">
        <v>244</v>
      </c>
      <c r="B932" t="s">
        <v>1780</v>
      </c>
      <c r="C932" t="s">
        <v>41</v>
      </c>
      <c r="D932" t="s">
        <v>21</v>
      </c>
      <c r="E932">
        <v>98188</v>
      </c>
      <c r="F932" t="s">
        <v>22</v>
      </c>
      <c r="G932" t="s">
        <v>22</v>
      </c>
      <c r="H932" t="s">
        <v>57</v>
      </c>
      <c r="I932" t="s">
        <v>620</v>
      </c>
      <c r="J932" s="1">
        <v>43552</v>
      </c>
      <c r="K932" s="1">
        <v>43594</v>
      </c>
      <c r="L932" t="s">
        <v>118</v>
      </c>
      <c r="N932" t="s">
        <v>1992</v>
      </c>
    </row>
    <row r="933" spans="1:14" x14ac:dyDescent="0.25">
      <c r="A933" t="s">
        <v>356</v>
      </c>
      <c r="B933" t="s">
        <v>3067</v>
      </c>
      <c r="C933" t="s">
        <v>165</v>
      </c>
      <c r="D933" t="s">
        <v>21</v>
      </c>
      <c r="E933">
        <v>98373</v>
      </c>
      <c r="F933" t="s">
        <v>22</v>
      </c>
      <c r="G933" t="s">
        <v>22</v>
      </c>
      <c r="H933" t="s">
        <v>57</v>
      </c>
      <c r="I933" t="s">
        <v>58</v>
      </c>
      <c r="J933" s="1">
        <v>43544</v>
      </c>
      <c r="K933" s="1">
        <v>43594</v>
      </c>
      <c r="L933" t="s">
        <v>118</v>
      </c>
      <c r="N933" t="s">
        <v>119</v>
      </c>
    </row>
    <row r="934" spans="1:14" x14ac:dyDescent="0.25">
      <c r="A934" t="s">
        <v>1084</v>
      </c>
      <c r="B934" t="s">
        <v>1085</v>
      </c>
      <c r="C934" t="s">
        <v>286</v>
      </c>
      <c r="D934" t="s">
        <v>21</v>
      </c>
      <c r="E934">
        <v>98516</v>
      </c>
      <c r="F934" t="s">
        <v>22</v>
      </c>
      <c r="G934" t="s">
        <v>22</v>
      </c>
      <c r="H934" t="s">
        <v>57</v>
      </c>
      <c r="I934" t="s">
        <v>58</v>
      </c>
      <c r="J934" s="1">
        <v>43544</v>
      </c>
      <c r="K934" s="1">
        <v>43594</v>
      </c>
      <c r="L934" t="s">
        <v>118</v>
      </c>
      <c r="N934" t="s">
        <v>1992</v>
      </c>
    </row>
    <row r="935" spans="1:14" x14ac:dyDescent="0.25">
      <c r="A935" t="s">
        <v>3070</v>
      </c>
      <c r="B935" t="s">
        <v>3071</v>
      </c>
      <c r="C935" t="s">
        <v>632</v>
      </c>
      <c r="D935" t="s">
        <v>21</v>
      </c>
      <c r="E935">
        <v>98036</v>
      </c>
      <c r="F935" t="s">
        <v>22</v>
      </c>
      <c r="G935" t="s">
        <v>22</v>
      </c>
      <c r="H935" t="s">
        <v>57</v>
      </c>
      <c r="I935" t="s">
        <v>58</v>
      </c>
      <c r="J935" s="1">
        <v>43521</v>
      </c>
      <c r="K935" s="1">
        <v>43594</v>
      </c>
      <c r="L935" t="s">
        <v>118</v>
      </c>
      <c r="N935" t="s">
        <v>119</v>
      </c>
    </row>
    <row r="936" spans="1:14" x14ac:dyDescent="0.25">
      <c r="A936" t="s">
        <v>364</v>
      </c>
      <c r="B936" t="s">
        <v>365</v>
      </c>
      <c r="C936" t="s">
        <v>361</v>
      </c>
      <c r="D936" t="s">
        <v>21</v>
      </c>
      <c r="E936">
        <v>98250</v>
      </c>
      <c r="F936" t="s">
        <v>22</v>
      </c>
      <c r="G936" t="s">
        <v>22</v>
      </c>
      <c r="H936" t="s">
        <v>57</v>
      </c>
      <c r="I936" t="s">
        <v>203</v>
      </c>
      <c r="J936" s="1">
        <v>43549</v>
      </c>
      <c r="K936" s="1">
        <v>43594</v>
      </c>
      <c r="L936" t="s">
        <v>118</v>
      </c>
      <c r="N936" t="s">
        <v>1849</v>
      </c>
    </row>
    <row r="937" spans="1:14" x14ac:dyDescent="0.25">
      <c r="A937" t="s">
        <v>1110</v>
      </c>
      <c r="B937" t="s">
        <v>1111</v>
      </c>
      <c r="C937" t="s">
        <v>1015</v>
      </c>
      <c r="D937" t="s">
        <v>21</v>
      </c>
      <c r="E937">
        <v>99362</v>
      </c>
      <c r="F937" t="s">
        <v>22</v>
      </c>
      <c r="G937" t="s">
        <v>22</v>
      </c>
      <c r="H937" t="s">
        <v>57</v>
      </c>
      <c r="I937" t="s">
        <v>203</v>
      </c>
      <c r="J937" s="1">
        <v>43543</v>
      </c>
      <c r="K937" s="1">
        <v>43594</v>
      </c>
      <c r="L937" t="s">
        <v>118</v>
      </c>
      <c r="N937" t="s">
        <v>119</v>
      </c>
    </row>
    <row r="938" spans="1:14" x14ac:dyDescent="0.25">
      <c r="A938" t="s">
        <v>429</v>
      </c>
      <c r="B938" t="s">
        <v>430</v>
      </c>
      <c r="C938" t="s">
        <v>34</v>
      </c>
      <c r="D938" t="s">
        <v>21</v>
      </c>
      <c r="E938">
        <v>98665</v>
      </c>
      <c r="F938" t="s">
        <v>22</v>
      </c>
      <c r="G938" t="s">
        <v>22</v>
      </c>
      <c r="H938" t="s">
        <v>57</v>
      </c>
      <c r="I938" t="s">
        <v>58</v>
      </c>
      <c r="J938" s="1">
        <v>43548</v>
      </c>
      <c r="K938" s="1">
        <v>43594</v>
      </c>
      <c r="L938" t="s">
        <v>118</v>
      </c>
      <c r="N938" t="s">
        <v>1849</v>
      </c>
    </row>
    <row r="939" spans="1:14" x14ac:dyDescent="0.25">
      <c r="A939" t="s">
        <v>111</v>
      </c>
      <c r="B939" t="s">
        <v>235</v>
      </c>
      <c r="C939" t="s">
        <v>236</v>
      </c>
      <c r="D939" t="s">
        <v>21</v>
      </c>
      <c r="E939">
        <v>98409</v>
      </c>
      <c r="F939" t="s">
        <v>22</v>
      </c>
      <c r="G939" t="s">
        <v>22</v>
      </c>
      <c r="H939" t="s">
        <v>57</v>
      </c>
      <c r="I939" t="s">
        <v>203</v>
      </c>
      <c r="J939" s="1">
        <v>43543</v>
      </c>
      <c r="K939" s="1">
        <v>43587</v>
      </c>
      <c r="L939" t="s">
        <v>118</v>
      </c>
      <c r="N939" t="s">
        <v>1849</v>
      </c>
    </row>
    <row r="940" spans="1:14" x14ac:dyDescent="0.25">
      <c r="A940" t="s">
        <v>850</v>
      </c>
      <c r="B940" t="s">
        <v>851</v>
      </c>
      <c r="C940" t="s">
        <v>460</v>
      </c>
      <c r="D940" t="s">
        <v>21</v>
      </c>
      <c r="E940">
        <v>98296</v>
      </c>
      <c r="F940" t="s">
        <v>22</v>
      </c>
      <c r="G940" t="s">
        <v>22</v>
      </c>
      <c r="H940" t="s">
        <v>57</v>
      </c>
      <c r="I940" t="s">
        <v>203</v>
      </c>
      <c r="J940" s="1">
        <v>43539</v>
      </c>
      <c r="K940" s="1">
        <v>43587</v>
      </c>
      <c r="L940" t="s">
        <v>118</v>
      </c>
      <c r="N940" t="s">
        <v>1849</v>
      </c>
    </row>
    <row r="941" spans="1:14" x14ac:dyDescent="0.25">
      <c r="A941" t="s">
        <v>3230</v>
      </c>
      <c r="B941" t="s">
        <v>3231</v>
      </c>
      <c r="C941" t="s">
        <v>3232</v>
      </c>
      <c r="D941" t="s">
        <v>21</v>
      </c>
      <c r="E941">
        <v>98501</v>
      </c>
      <c r="F941" t="s">
        <v>22</v>
      </c>
      <c r="G941" t="s">
        <v>22</v>
      </c>
      <c r="H941" t="s">
        <v>57</v>
      </c>
      <c r="I941" t="s">
        <v>58</v>
      </c>
      <c r="J941" s="1">
        <v>43523</v>
      </c>
      <c r="K941" s="1">
        <v>43587</v>
      </c>
      <c r="L941" t="s">
        <v>118</v>
      </c>
      <c r="N941" t="s">
        <v>1849</v>
      </c>
    </row>
    <row r="942" spans="1:14" x14ac:dyDescent="0.25">
      <c r="A942" t="s">
        <v>2103</v>
      </c>
      <c r="B942" t="s">
        <v>3245</v>
      </c>
      <c r="C942" t="s">
        <v>108</v>
      </c>
      <c r="D942" t="s">
        <v>21</v>
      </c>
      <c r="E942">
        <v>98201</v>
      </c>
      <c r="F942" t="s">
        <v>22</v>
      </c>
      <c r="G942" t="s">
        <v>22</v>
      </c>
      <c r="H942" t="s">
        <v>57</v>
      </c>
      <c r="I942" t="s">
        <v>212</v>
      </c>
      <c r="J942" s="1">
        <v>43540</v>
      </c>
      <c r="K942" s="1">
        <v>43587</v>
      </c>
      <c r="L942" t="s">
        <v>118</v>
      </c>
      <c r="N942" t="s">
        <v>1992</v>
      </c>
    </row>
    <row r="943" spans="1:14" x14ac:dyDescent="0.25">
      <c r="A943" t="s">
        <v>746</v>
      </c>
      <c r="B943" t="s">
        <v>747</v>
      </c>
      <c r="C943" t="s">
        <v>151</v>
      </c>
      <c r="D943" t="s">
        <v>21</v>
      </c>
      <c r="E943">
        <v>98498</v>
      </c>
      <c r="F943" t="s">
        <v>22</v>
      </c>
      <c r="G943" t="s">
        <v>22</v>
      </c>
      <c r="H943" t="s">
        <v>57</v>
      </c>
      <c r="I943" t="s">
        <v>620</v>
      </c>
      <c r="J943" s="1">
        <v>43536</v>
      </c>
      <c r="K943" s="1">
        <v>43587</v>
      </c>
      <c r="L943" t="s">
        <v>118</v>
      </c>
      <c r="N943" t="s">
        <v>1849</v>
      </c>
    </row>
    <row r="944" spans="1:14" x14ac:dyDescent="0.25">
      <c r="A944" t="s">
        <v>3248</v>
      </c>
      <c r="B944" t="s">
        <v>3249</v>
      </c>
      <c r="C944" t="s">
        <v>142</v>
      </c>
      <c r="D944" t="s">
        <v>21</v>
      </c>
      <c r="E944">
        <v>98903</v>
      </c>
      <c r="F944" t="s">
        <v>22</v>
      </c>
      <c r="G944" t="s">
        <v>22</v>
      </c>
      <c r="H944" t="s">
        <v>57</v>
      </c>
      <c r="I944" t="s">
        <v>58</v>
      </c>
      <c r="J944" s="1">
        <v>43535</v>
      </c>
      <c r="K944" s="1">
        <v>43587</v>
      </c>
      <c r="L944" t="s">
        <v>118</v>
      </c>
      <c r="N944" t="s">
        <v>1849</v>
      </c>
    </row>
    <row r="945" spans="1:14" x14ac:dyDescent="0.25">
      <c r="A945" t="s">
        <v>685</v>
      </c>
      <c r="B945" t="s">
        <v>686</v>
      </c>
      <c r="C945" t="s">
        <v>687</v>
      </c>
      <c r="D945" t="s">
        <v>21</v>
      </c>
      <c r="E945">
        <v>98382</v>
      </c>
      <c r="F945" t="s">
        <v>22</v>
      </c>
      <c r="G945" t="s">
        <v>22</v>
      </c>
      <c r="H945" t="s">
        <v>57</v>
      </c>
      <c r="I945" t="s">
        <v>58</v>
      </c>
      <c r="J945" s="1">
        <v>43530</v>
      </c>
      <c r="K945" s="1">
        <v>43587</v>
      </c>
      <c r="L945" t="s">
        <v>118</v>
      </c>
      <c r="N945" t="s">
        <v>1849</v>
      </c>
    </row>
    <row r="946" spans="1:14" x14ac:dyDescent="0.25">
      <c r="A946" t="s">
        <v>1143</v>
      </c>
      <c r="B946" t="s">
        <v>3254</v>
      </c>
      <c r="C946" t="s">
        <v>1145</v>
      </c>
      <c r="D946" t="s">
        <v>21</v>
      </c>
      <c r="E946">
        <v>98294</v>
      </c>
      <c r="F946" t="s">
        <v>22</v>
      </c>
      <c r="G946" t="s">
        <v>22</v>
      </c>
      <c r="H946" t="s">
        <v>57</v>
      </c>
      <c r="I946" t="s">
        <v>58</v>
      </c>
      <c r="J946" s="1">
        <v>43539</v>
      </c>
      <c r="K946" s="1">
        <v>43587</v>
      </c>
      <c r="L946" t="s">
        <v>118</v>
      </c>
      <c r="N946" t="s">
        <v>1849</v>
      </c>
    </row>
    <row r="947" spans="1:14" x14ac:dyDescent="0.25">
      <c r="A947" t="s">
        <v>872</v>
      </c>
      <c r="B947" t="s">
        <v>873</v>
      </c>
      <c r="C947" t="s">
        <v>20</v>
      </c>
      <c r="D947" t="s">
        <v>21</v>
      </c>
      <c r="E947">
        <v>98106</v>
      </c>
      <c r="F947" t="s">
        <v>22</v>
      </c>
      <c r="G947" t="s">
        <v>22</v>
      </c>
      <c r="H947" t="s">
        <v>57</v>
      </c>
      <c r="I947" t="s">
        <v>203</v>
      </c>
      <c r="J947" s="1">
        <v>43530</v>
      </c>
      <c r="K947" s="1">
        <v>43580</v>
      </c>
      <c r="L947" t="s">
        <v>118</v>
      </c>
      <c r="N947" t="s">
        <v>1992</v>
      </c>
    </row>
    <row r="948" spans="1:14" x14ac:dyDescent="0.25">
      <c r="A948" t="s">
        <v>3384</v>
      </c>
      <c r="B948" t="s">
        <v>3385</v>
      </c>
      <c r="C948" t="s">
        <v>286</v>
      </c>
      <c r="D948" t="s">
        <v>21</v>
      </c>
      <c r="E948">
        <v>98502</v>
      </c>
      <c r="F948" t="s">
        <v>22</v>
      </c>
      <c r="G948" t="s">
        <v>22</v>
      </c>
      <c r="H948" t="s">
        <v>57</v>
      </c>
      <c r="I948" t="s">
        <v>58</v>
      </c>
      <c r="J948" s="1">
        <v>43523</v>
      </c>
      <c r="K948" s="1">
        <v>43580</v>
      </c>
      <c r="L948" t="s">
        <v>118</v>
      </c>
      <c r="N948" t="s">
        <v>1992</v>
      </c>
    </row>
    <row r="949" spans="1:14" x14ac:dyDescent="0.25">
      <c r="A949" t="s">
        <v>3386</v>
      </c>
      <c r="B949" t="s">
        <v>3387</v>
      </c>
      <c r="C949" t="s">
        <v>145</v>
      </c>
      <c r="D949" t="s">
        <v>21</v>
      </c>
      <c r="E949">
        <v>98387</v>
      </c>
      <c r="F949" t="s">
        <v>22</v>
      </c>
      <c r="G949" t="s">
        <v>22</v>
      </c>
      <c r="H949" t="s">
        <v>57</v>
      </c>
      <c r="I949" t="s">
        <v>203</v>
      </c>
      <c r="J949" s="1">
        <v>43529</v>
      </c>
      <c r="K949" s="1">
        <v>43580</v>
      </c>
      <c r="L949" t="s">
        <v>118</v>
      </c>
      <c r="N949" t="s">
        <v>1849</v>
      </c>
    </row>
    <row r="950" spans="1:14" x14ac:dyDescent="0.25">
      <c r="A950" t="s">
        <v>3390</v>
      </c>
      <c r="B950" t="s">
        <v>3391</v>
      </c>
      <c r="C950" t="s">
        <v>443</v>
      </c>
      <c r="D950" t="s">
        <v>21</v>
      </c>
      <c r="E950">
        <v>98057</v>
      </c>
      <c r="F950" t="s">
        <v>22</v>
      </c>
      <c r="G950" t="s">
        <v>22</v>
      </c>
      <c r="H950" t="s">
        <v>57</v>
      </c>
      <c r="I950" t="s">
        <v>58</v>
      </c>
      <c r="J950" s="1">
        <v>43531</v>
      </c>
      <c r="K950" s="1">
        <v>43580</v>
      </c>
      <c r="L950" t="s">
        <v>118</v>
      </c>
      <c r="N950" t="s">
        <v>1849</v>
      </c>
    </row>
    <row r="951" spans="1:14" x14ac:dyDescent="0.25">
      <c r="A951" t="s">
        <v>111</v>
      </c>
      <c r="B951" t="s">
        <v>1986</v>
      </c>
      <c r="C951" t="s">
        <v>34</v>
      </c>
      <c r="D951" t="s">
        <v>21</v>
      </c>
      <c r="E951">
        <v>98661</v>
      </c>
      <c r="F951" t="s">
        <v>22</v>
      </c>
      <c r="G951" t="s">
        <v>22</v>
      </c>
      <c r="H951" t="s">
        <v>57</v>
      </c>
      <c r="I951" t="s">
        <v>58</v>
      </c>
      <c r="J951" s="1">
        <v>43528</v>
      </c>
      <c r="K951" s="1">
        <v>43580</v>
      </c>
      <c r="L951" t="s">
        <v>118</v>
      </c>
      <c r="N951" t="s">
        <v>1849</v>
      </c>
    </row>
    <row r="952" spans="1:14" x14ac:dyDescent="0.25">
      <c r="A952" t="s">
        <v>2744</v>
      </c>
      <c r="B952" t="s">
        <v>3416</v>
      </c>
      <c r="C952" t="s">
        <v>555</v>
      </c>
      <c r="D952" t="s">
        <v>21</v>
      </c>
      <c r="E952">
        <v>98052</v>
      </c>
      <c r="F952" t="s">
        <v>22</v>
      </c>
      <c r="G952" t="s">
        <v>22</v>
      </c>
      <c r="H952" t="s">
        <v>57</v>
      </c>
      <c r="I952" t="s">
        <v>58</v>
      </c>
      <c r="J952" s="1">
        <v>43531</v>
      </c>
      <c r="K952" s="1">
        <v>43580</v>
      </c>
      <c r="L952" t="s">
        <v>118</v>
      </c>
      <c r="N952" t="s">
        <v>1849</v>
      </c>
    </row>
    <row r="953" spans="1:14" x14ac:dyDescent="0.25">
      <c r="A953" t="s">
        <v>1847</v>
      </c>
      <c r="B953" t="s">
        <v>3417</v>
      </c>
      <c r="C953" t="s">
        <v>165</v>
      </c>
      <c r="D953" t="s">
        <v>21</v>
      </c>
      <c r="E953">
        <v>98373</v>
      </c>
      <c r="F953" t="s">
        <v>22</v>
      </c>
      <c r="G953" t="s">
        <v>22</v>
      </c>
      <c r="H953" t="s">
        <v>57</v>
      </c>
      <c r="I953" t="s">
        <v>212</v>
      </c>
      <c r="J953" s="1">
        <v>43522</v>
      </c>
      <c r="K953" s="1">
        <v>43580</v>
      </c>
      <c r="L953" t="s">
        <v>118</v>
      </c>
      <c r="N953" t="s">
        <v>1849</v>
      </c>
    </row>
    <row r="954" spans="1:14" x14ac:dyDescent="0.25">
      <c r="A954" t="s">
        <v>812</v>
      </c>
      <c r="B954" t="s">
        <v>813</v>
      </c>
      <c r="C954" t="s">
        <v>56</v>
      </c>
      <c r="D954" t="s">
        <v>21</v>
      </c>
      <c r="E954">
        <v>99352</v>
      </c>
      <c r="F954" t="s">
        <v>22</v>
      </c>
      <c r="G954" t="s">
        <v>22</v>
      </c>
      <c r="H954" t="s">
        <v>57</v>
      </c>
      <c r="I954" t="s">
        <v>212</v>
      </c>
      <c r="J954" s="1">
        <v>43524</v>
      </c>
      <c r="K954" s="1">
        <v>43580</v>
      </c>
      <c r="L954" t="s">
        <v>118</v>
      </c>
      <c r="N954" t="s">
        <v>1849</v>
      </c>
    </row>
    <row r="955" spans="1:14" x14ac:dyDescent="0.25">
      <c r="A955" t="s">
        <v>2371</v>
      </c>
      <c r="B955" t="s">
        <v>3423</v>
      </c>
      <c r="C955" t="s">
        <v>377</v>
      </c>
      <c r="D955" t="s">
        <v>21</v>
      </c>
      <c r="E955">
        <v>98027</v>
      </c>
      <c r="F955" t="s">
        <v>22</v>
      </c>
      <c r="G955" t="s">
        <v>22</v>
      </c>
      <c r="H955" t="s">
        <v>57</v>
      </c>
      <c r="I955" t="s">
        <v>58</v>
      </c>
      <c r="J955" s="1">
        <v>43523</v>
      </c>
      <c r="K955" s="1">
        <v>43580</v>
      </c>
      <c r="L955" t="s">
        <v>118</v>
      </c>
      <c r="N955" t="s">
        <v>1849</v>
      </c>
    </row>
    <row r="956" spans="1:14" x14ac:dyDescent="0.25">
      <c r="A956" t="s">
        <v>194</v>
      </c>
      <c r="B956" t="s">
        <v>585</v>
      </c>
      <c r="C956" t="s">
        <v>286</v>
      </c>
      <c r="D956" t="s">
        <v>21</v>
      </c>
      <c r="E956">
        <v>98506</v>
      </c>
      <c r="F956" t="s">
        <v>22</v>
      </c>
      <c r="G956" t="s">
        <v>22</v>
      </c>
      <c r="H956" t="s">
        <v>57</v>
      </c>
      <c r="I956" t="s">
        <v>58</v>
      </c>
      <c r="J956" s="1">
        <v>43523</v>
      </c>
      <c r="K956" s="1">
        <v>43580</v>
      </c>
      <c r="L956" t="s">
        <v>118</v>
      </c>
      <c r="N956" t="s">
        <v>119</v>
      </c>
    </row>
    <row r="957" spans="1:14" x14ac:dyDescent="0.25">
      <c r="A957" t="s">
        <v>905</v>
      </c>
      <c r="B957" t="s">
        <v>906</v>
      </c>
      <c r="C957" t="s">
        <v>907</v>
      </c>
      <c r="D957" t="s">
        <v>21</v>
      </c>
      <c r="E957">
        <v>98221</v>
      </c>
      <c r="F957" t="s">
        <v>22</v>
      </c>
      <c r="G957" t="s">
        <v>22</v>
      </c>
      <c r="H957" t="s">
        <v>57</v>
      </c>
      <c r="I957" t="s">
        <v>203</v>
      </c>
      <c r="J957" s="1">
        <v>43518</v>
      </c>
      <c r="K957" s="1">
        <v>43580</v>
      </c>
      <c r="L957" t="s">
        <v>118</v>
      </c>
      <c r="N957" t="s">
        <v>1992</v>
      </c>
    </row>
    <row r="958" spans="1:14" x14ac:dyDescent="0.25">
      <c r="A958" t="s">
        <v>1115</v>
      </c>
      <c r="B958" t="s">
        <v>1116</v>
      </c>
      <c r="C958" t="s">
        <v>165</v>
      </c>
      <c r="D958" t="s">
        <v>21</v>
      </c>
      <c r="E958">
        <v>98373</v>
      </c>
      <c r="F958" t="s">
        <v>22</v>
      </c>
      <c r="G958" t="s">
        <v>22</v>
      </c>
      <c r="H958" t="s">
        <v>57</v>
      </c>
      <c r="I958" t="s">
        <v>212</v>
      </c>
      <c r="J958" s="1">
        <v>43522</v>
      </c>
      <c r="K958" s="1">
        <v>43580</v>
      </c>
      <c r="L958" t="s">
        <v>118</v>
      </c>
      <c r="N958" t="s">
        <v>1992</v>
      </c>
    </row>
    <row r="959" spans="1:14" x14ac:dyDescent="0.25">
      <c r="A959" t="s">
        <v>3443</v>
      </c>
      <c r="B959" t="s">
        <v>3444</v>
      </c>
      <c r="C959" t="s">
        <v>377</v>
      </c>
      <c r="D959" t="s">
        <v>21</v>
      </c>
      <c r="E959">
        <v>98029</v>
      </c>
      <c r="F959" t="s">
        <v>22</v>
      </c>
      <c r="G959" t="s">
        <v>22</v>
      </c>
      <c r="H959" t="s">
        <v>57</v>
      </c>
      <c r="I959" t="s">
        <v>58</v>
      </c>
      <c r="J959" s="1">
        <v>43523</v>
      </c>
      <c r="K959" s="1">
        <v>43580</v>
      </c>
      <c r="L959" t="s">
        <v>118</v>
      </c>
      <c r="N959" t="s">
        <v>1992</v>
      </c>
    </row>
    <row r="960" spans="1:14" x14ac:dyDescent="0.25">
      <c r="A960" t="s">
        <v>3447</v>
      </c>
      <c r="B960" t="s">
        <v>3448</v>
      </c>
      <c r="C960" t="s">
        <v>20</v>
      </c>
      <c r="D960" t="s">
        <v>21</v>
      </c>
      <c r="E960">
        <v>98106</v>
      </c>
      <c r="F960" t="s">
        <v>22</v>
      </c>
      <c r="G960" t="s">
        <v>22</v>
      </c>
      <c r="H960" t="s">
        <v>57</v>
      </c>
      <c r="I960" t="s">
        <v>58</v>
      </c>
      <c r="J960" s="1">
        <v>43529</v>
      </c>
      <c r="K960" s="1">
        <v>43580</v>
      </c>
      <c r="L960" t="s">
        <v>118</v>
      </c>
      <c r="N960" t="s">
        <v>1849</v>
      </c>
    </row>
    <row r="961" spans="1:14" x14ac:dyDescent="0.25">
      <c r="A961" t="s">
        <v>1793</v>
      </c>
      <c r="B961" t="s">
        <v>1794</v>
      </c>
      <c r="C961" t="s">
        <v>81</v>
      </c>
      <c r="D961" t="s">
        <v>21</v>
      </c>
      <c r="E961">
        <v>99037</v>
      </c>
      <c r="F961" t="s">
        <v>22</v>
      </c>
      <c r="G961" t="s">
        <v>22</v>
      </c>
      <c r="H961" t="s">
        <v>57</v>
      </c>
      <c r="I961" t="s">
        <v>620</v>
      </c>
      <c r="J961" s="1">
        <v>43522</v>
      </c>
      <c r="K961" s="1">
        <v>43573</v>
      </c>
      <c r="L961" t="s">
        <v>118</v>
      </c>
      <c r="N961" t="s">
        <v>1849</v>
      </c>
    </row>
    <row r="962" spans="1:14" x14ac:dyDescent="0.25">
      <c r="A962" t="s">
        <v>111</v>
      </c>
      <c r="B962" t="s">
        <v>1120</v>
      </c>
      <c r="C962" t="s">
        <v>886</v>
      </c>
      <c r="D962" t="s">
        <v>21</v>
      </c>
      <c r="E962">
        <v>98223</v>
      </c>
      <c r="F962" t="s">
        <v>22</v>
      </c>
      <c r="G962" t="s">
        <v>22</v>
      </c>
      <c r="H962" t="s">
        <v>57</v>
      </c>
      <c r="I962" t="s">
        <v>620</v>
      </c>
      <c r="J962" s="1">
        <v>43521</v>
      </c>
      <c r="K962" s="1">
        <v>43573</v>
      </c>
      <c r="L962" t="s">
        <v>118</v>
      </c>
      <c r="N962" t="s">
        <v>1849</v>
      </c>
    </row>
    <row r="963" spans="1:14" x14ac:dyDescent="0.25">
      <c r="A963" t="s">
        <v>244</v>
      </c>
      <c r="B963" t="s">
        <v>1076</v>
      </c>
      <c r="C963" t="s">
        <v>209</v>
      </c>
      <c r="D963" t="s">
        <v>21</v>
      </c>
      <c r="E963">
        <v>98031</v>
      </c>
      <c r="F963" t="s">
        <v>22</v>
      </c>
      <c r="G963" t="s">
        <v>22</v>
      </c>
      <c r="H963" t="s">
        <v>57</v>
      </c>
      <c r="I963" t="s">
        <v>58</v>
      </c>
      <c r="J963" s="1">
        <v>43522</v>
      </c>
      <c r="K963" s="1">
        <v>43573</v>
      </c>
      <c r="L963" t="s">
        <v>118</v>
      </c>
      <c r="N963" t="s">
        <v>1849</v>
      </c>
    </row>
    <row r="964" spans="1:14" x14ac:dyDescent="0.25">
      <c r="A964" t="s">
        <v>583</v>
      </c>
      <c r="B964" t="s">
        <v>709</v>
      </c>
      <c r="C964" t="s">
        <v>266</v>
      </c>
      <c r="D964" t="s">
        <v>21</v>
      </c>
      <c r="E964">
        <v>98002</v>
      </c>
      <c r="F964" t="s">
        <v>22</v>
      </c>
      <c r="G964" t="s">
        <v>22</v>
      </c>
      <c r="H964" t="s">
        <v>57</v>
      </c>
      <c r="I964" t="s">
        <v>58</v>
      </c>
      <c r="J964" s="1">
        <v>43522</v>
      </c>
      <c r="K964" s="1">
        <v>43573</v>
      </c>
      <c r="L964" t="s">
        <v>118</v>
      </c>
      <c r="N964" t="s">
        <v>1992</v>
      </c>
    </row>
    <row r="965" spans="1:14" x14ac:dyDescent="0.25">
      <c r="A965" t="s">
        <v>3611</v>
      </c>
      <c r="B965" t="s">
        <v>3612</v>
      </c>
      <c r="C965" t="s">
        <v>261</v>
      </c>
      <c r="D965" t="s">
        <v>21</v>
      </c>
      <c r="E965">
        <v>99208</v>
      </c>
      <c r="F965" t="s">
        <v>22</v>
      </c>
      <c r="G965" t="s">
        <v>22</v>
      </c>
      <c r="H965" t="s">
        <v>57</v>
      </c>
      <c r="I965" t="s">
        <v>58</v>
      </c>
      <c r="J965" s="1">
        <v>43522</v>
      </c>
      <c r="K965" s="1">
        <v>43573</v>
      </c>
      <c r="L965" t="s">
        <v>118</v>
      </c>
      <c r="N965" t="s">
        <v>1992</v>
      </c>
    </row>
    <row r="966" spans="1:14" x14ac:dyDescent="0.25">
      <c r="A966" t="s">
        <v>2548</v>
      </c>
      <c r="B966" t="s">
        <v>2549</v>
      </c>
      <c r="C966" t="s">
        <v>886</v>
      </c>
      <c r="D966" t="s">
        <v>21</v>
      </c>
      <c r="E966">
        <v>98223</v>
      </c>
      <c r="F966" t="s">
        <v>22</v>
      </c>
      <c r="G966" t="s">
        <v>22</v>
      </c>
      <c r="H966" t="s">
        <v>57</v>
      </c>
      <c r="I966" t="s">
        <v>58</v>
      </c>
      <c r="J966" s="1">
        <v>43521</v>
      </c>
      <c r="K966" s="1">
        <v>43573</v>
      </c>
      <c r="L966" t="s">
        <v>118</v>
      </c>
      <c r="N966" t="s">
        <v>1849</v>
      </c>
    </row>
    <row r="967" spans="1:14" x14ac:dyDescent="0.25">
      <c r="A967" t="s">
        <v>526</v>
      </c>
      <c r="B967" t="s">
        <v>527</v>
      </c>
      <c r="C967" t="s">
        <v>296</v>
      </c>
      <c r="D967" t="s">
        <v>21</v>
      </c>
      <c r="E967">
        <v>98366</v>
      </c>
      <c r="F967" t="s">
        <v>22</v>
      </c>
      <c r="G967" t="s">
        <v>22</v>
      </c>
      <c r="H967" t="s">
        <v>57</v>
      </c>
      <c r="I967" t="s">
        <v>3759</v>
      </c>
      <c r="J967" s="1">
        <v>43516</v>
      </c>
      <c r="K967" s="1">
        <v>43566</v>
      </c>
      <c r="L967" t="s">
        <v>118</v>
      </c>
      <c r="N967" t="s">
        <v>1849</v>
      </c>
    </row>
    <row r="968" spans="1:14" x14ac:dyDescent="0.25">
      <c r="A968" t="s">
        <v>1146</v>
      </c>
      <c r="B968" t="s">
        <v>1147</v>
      </c>
      <c r="C968" t="s">
        <v>92</v>
      </c>
      <c r="D968" t="s">
        <v>21</v>
      </c>
      <c r="E968">
        <v>98273</v>
      </c>
      <c r="F968" t="s">
        <v>22</v>
      </c>
      <c r="G968" t="s">
        <v>22</v>
      </c>
      <c r="H968" t="s">
        <v>57</v>
      </c>
      <c r="I968" t="s">
        <v>58</v>
      </c>
      <c r="J968" s="1">
        <v>43515</v>
      </c>
      <c r="K968" s="1">
        <v>43566</v>
      </c>
      <c r="L968" t="s">
        <v>118</v>
      </c>
      <c r="N968" t="s">
        <v>1849</v>
      </c>
    </row>
    <row r="969" spans="1:14" x14ac:dyDescent="0.25">
      <c r="A969" t="s">
        <v>111</v>
      </c>
      <c r="B969" t="s">
        <v>3765</v>
      </c>
      <c r="C969" t="s">
        <v>1270</v>
      </c>
      <c r="D969" t="s">
        <v>21</v>
      </c>
      <c r="E969">
        <v>98012</v>
      </c>
      <c r="F969" t="s">
        <v>22</v>
      </c>
      <c r="G969" t="s">
        <v>22</v>
      </c>
      <c r="H969" t="s">
        <v>57</v>
      </c>
      <c r="I969" t="s">
        <v>203</v>
      </c>
      <c r="J969" s="1">
        <v>43519</v>
      </c>
      <c r="K969" s="1">
        <v>43566</v>
      </c>
      <c r="L969" t="s">
        <v>118</v>
      </c>
      <c r="N969" t="s">
        <v>1849</v>
      </c>
    </row>
    <row r="970" spans="1:14" x14ac:dyDescent="0.25">
      <c r="A970" t="s">
        <v>1589</v>
      </c>
      <c r="B970" t="s">
        <v>1775</v>
      </c>
      <c r="C970" t="s">
        <v>470</v>
      </c>
      <c r="D970" t="s">
        <v>21</v>
      </c>
      <c r="E970">
        <v>98148</v>
      </c>
      <c r="F970" t="s">
        <v>22</v>
      </c>
      <c r="G970" t="s">
        <v>22</v>
      </c>
      <c r="H970" t="s">
        <v>57</v>
      </c>
      <c r="I970" t="s">
        <v>58</v>
      </c>
      <c r="J970" s="1">
        <v>43511</v>
      </c>
      <c r="K970" s="1">
        <v>43566</v>
      </c>
      <c r="L970" t="s">
        <v>118</v>
      </c>
      <c r="N970" t="s">
        <v>1849</v>
      </c>
    </row>
    <row r="971" spans="1:14" x14ac:dyDescent="0.25">
      <c r="A971" t="s">
        <v>312</v>
      </c>
      <c r="B971" t="s">
        <v>3768</v>
      </c>
      <c r="C971" t="s">
        <v>236</v>
      </c>
      <c r="D971" t="s">
        <v>21</v>
      </c>
      <c r="E971">
        <v>98444</v>
      </c>
      <c r="F971" t="s">
        <v>22</v>
      </c>
      <c r="G971" t="s">
        <v>22</v>
      </c>
      <c r="H971" t="s">
        <v>57</v>
      </c>
      <c r="I971" t="s">
        <v>58</v>
      </c>
      <c r="J971" s="1">
        <v>43517</v>
      </c>
      <c r="K971" s="1">
        <v>43566</v>
      </c>
      <c r="L971" t="s">
        <v>118</v>
      </c>
      <c r="N971" t="s">
        <v>1849</v>
      </c>
    </row>
    <row r="972" spans="1:14" x14ac:dyDescent="0.25">
      <c r="A972" t="s">
        <v>583</v>
      </c>
      <c r="B972" t="s">
        <v>3776</v>
      </c>
      <c r="C972" t="s">
        <v>443</v>
      </c>
      <c r="D972" t="s">
        <v>21</v>
      </c>
      <c r="E972">
        <v>98058</v>
      </c>
      <c r="F972" t="s">
        <v>22</v>
      </c>
      <c r="G972" t="s">
        <v>22</v>
      </c>
      <c r="H972" t="s">
        <v>57</v>
      </c>
      <c r="I972" t="s">
        <v>620</v>
      </c>
      <c r="J972" s="1">
        <v>43511</v>
      </c>
      <c r="K972" s="1">
        <v>43566</v>
      </c>
      <c r="L972" t="s">
        <v>118</v>
      </c>
      <c r="N972" t="s">
        <v>1992</v>
      </c>
    </row>
    <row r="973" spans="1:14" x14ac:dyDescent="0.25">
      <c r="A973" t="s">
        <v>716</v>
      </c>
      <c r="B973" t="s">
        <v>717</v>
      </c>
      <c r="C973" t="s">
        <v>209</v>
      </c>
      <c r="D973" t="s">
        <v>21</v>
      </c>
      <c r="E973">
        <v>98030</v>
      </c>
      <c r="F973" t="s">
        <v>22</v>
      </c>
      <c r="G973" t="s">
        <v>22</v>
      </c>
      <c r="H973" t="s">
        <v>57</v>
      </c>
      <c r="I973" t="s">
        <v>58</v>
      </c>
      <c r="J973" s="1">
        <v>43510</v>
      </c>
      <c r="K973" s="1">
        <v>43566</v>
      </c>
      <c r="L973" t="s">
        <v>118</v>
      </c>
      <c r="N973" t="s">
        <v>1849</v>
      </c>
    </row>
    <row r="974" spans="1:14" x14ac:dyDescent="0.25">
      <c r="A974" t="s">
        <v>3788</v>
      </c>
      <c r="B974" t="s">
        <v>3789</v>
      </c>
      <c r="C974" t="s">
        <v>907</v>
      </c>
      <c r="D974" t="s">
        <v>21</v>
      </c>
      <c r="E974">
        <v>98221</v>
      </c>
      <c r="F974" t="s">
        <v>22</v>
      </c>
      <c r="G974" t="s">
        <v>22</v>
      </c>
      <c r="H974" t="s">
        <v>57</v>
      </c>
      <c r="I974" t="s">
        <v>203</v>
      </c>
      <c r="J974" s="1">
        <v>43518</v>
      </c>
      <c r="K974" s="1">
        <v>43566</v>
      </c>
      <c r="L974" t="s">
        <v>118</v>
      </c>
      <c r="N974" t="s">
        <v>1992</v>
      </c>
    </row>
    <row r="975" spans="1:14" x14ac:dyDescent="0.25">
      <c r="A975" t="s">
        <v>3950</v>
      </c>
      <c r="B975" t="s">
        <v>3951</v>
      </c>
      <c r="C975" t="s">
        <v>246</v>
      </c>
      <c r="D975" t="s">
        <v>21</v>
      </c>
      <c r="E975">
        <v>98310</v>
      </c>
      <c r="F975" t="s">
        <v>22</v>
      </c>
      <c r="G975" t="s">
        <v>22</v>
      </c>
      <c r="H975" t="s">
        <v>57</v>
      </c>
      <c r="I975" t="s">
        <v>212</v>
      </c>
      <c r="J975" s="1">
        <v>43503</v>
      </c>
      <c r="K975" s="1">
        <v>43559</v>
      </c>
      <c r="L975" t="s">
        <v>118</v>
      </c>
      <c r="N975" t="s">
        <v>1849</v>
      </c>
    </row>
    <row r="976" spans="1:14" x14ac:dyDescent="0.25">
      <c r="A976" t="s">
        <v>111</v>
      </c>
      <c r="B976" t="s">
        <v>1989</v>
      </c>
      <c r="C976" t="s">
        <v>34</v>
      </c>
      <c r="D976" t="s">
        <v>21</v>
      </c>
      <c r="E976">
        <v>98661</v>
      </c>
      <c r="F976" t="s">
        <v>22</v>
      </c>
      <c r="G976" t="s">
        <v>22</v>
      </c>
      <c r="H976" t="s">
        <v>57</v>
      </c>
      <c r="I976" t="s">
        <v>58</v>
      </c>
      <c r="J976" s="1">
        <v>43488</v>
      </c>
      <c r="K976" s="1">
        <v>43559</v>
      </c>
      <c r="L976" t="s">
        <v>118</v>
      </c>
      <c r="N976" t="s">
        <v>1849</v>
      </c>
    </row>
    <row r="977" spans="1:14" x14ac:dyDescent="0.25">
      <c r="A977">
        <v>76</v>
      </c>
      <c r="B977" t="s">
        <v>3956</v>
      </c>
      <c r="C977" t="s">
        <v>236</v>
      </c>
      <c r="D977" t="s">
        <v>21</v>
      </c>
      <c r="E977">
        <v>98466</v>
      </c>
      <c r="F977" t="s">
        <v>22</v>
      </c>
      <c r="G977" t="s">
        <v>22</v>
      </c>
      <c r="H977" t="s">
        <v>57</v>
      </c>
      <c r="I977" t="s">
        <v>58</v>
      </c>
      <c r="J977" s="1">
        <v>43493</v>
      </c>
      <c r="K977" s="1">
        <v>43559</v>
      </c>
      <c r="L977" t="s">
        <v>118</v>
      </c>
      <c r="N977" t="s">
        <v>1992</v>
      </c>
    </row>
    <row r="978" spans="1:14" x14ac:dyDescent="0.25">
      <c r="A978" t="s">
        <v>2199</v>
      </c>
      <c r="B978" t="s">
        <v>2200</v>
      </c>
      <c r="C978" t="s">
        <v>20</v>
      </c>
      <c r="D978" t="s">
        <v>21</v>
      </c>
      <c r="E978">
        <v>98105</v>
      </c>
      <c r="F978" t="s">
        <v>22</v>
      </c>
      <c r="G978" t="s">
        <v>22</v>
      </c>
      <c r="H978" t="s">
        <v>57</v>
      </c>
      <c r="I978" t="s">
        <v>620</v>
      </c>
      <c r="J978" s="1">
        <v>43494</v>
      </c>
      <c r="K978" s="1">
        <v>43559</v>
      </c>
      <c r="L978" t="s">
        <v>118</v>
      </c>
      <c r="N978" t="s">
        <v>1849</v>
      </c>
    </row>
    <row r="979" spans="1:14" x14ac:dyDescent="0.25">
      <c r="A979" t="s">
        <v>737</v>
      </c>
      <c r="B979" t="s">
        <v>738</v>
      </c>
      <c r="C979" t="s">
        <v>255</v>
      </c>
      <c r="D979" t="s">
        <v>21</v>
      </c>
      <c r="E979">
        <v>98626</v>
      </c>
      <c r="F979" t="s">
        <v>22</v>
      </c>
      <c r="G979" t="s">
        <v>22</v>
      </c>
      <c r="H979" t="s">
        <v>57</v>
      </c>
      <c r="I979" t="s">
        <v>58</v>
      </c>
      <c r="J979" s="1">
        <v>43503</v>
      </c>
      <c r="K979" s="1">
        <v>43559</v>
      </c>
      <c r="L979" t="s">
        <v>118</v>
      </c>
      <c r="N979" t="s">
        <v>1992</v>
      </c>
    </row>
    <row r="980" spans="1:14" x14ac:dyDescent="0.25">
      <c r="A980" t="s">
        <v>242</v>
      </c>
      <c r="B980" t="s">
        <v>419</v>
      </c>
      <c r="C980" t="s">
        <v>34</v>
      </c>
      <c r="D980" t="s">
        <v>21</v>
      </c>
      <c r="E980">
        <v>98661</v>
      </c>
      <c r="F980" t="s">
        <v>22</v>
      </c>
      <c r="G980" t="s">
        <v>22</v>
      </c>
      <c r="H980" t="s">
        <v>57</v>
      </c>
      <c r="I980" t="s">
        <v>58</v>
      </c>
      <c r="J980" s="1">
        <v>43488</v>
      </c>
      <c r="K980" s="1">
        <v>43559</v>
      </c>
      <c r="L980" t="s">
        <v>118</v>
      </c>
      <c r="N980" t="s">
        <v>1849</v>
      </c>
    </row>
    <row r="981" spans="1:14" x14ac:dyDescent="0.25">
      <c r="A981" t="s">
        <v>3965</v>
      </c>
      <c r="B981" t="s">
        <v>3966</v>
      </c>
      <c r="C981" t="s">
        <v>108</v>
      </c>
      <c r="D981" t="s">
        <v>21</v>
      </c>
      <c r="E981">
        <v>98204</v>
      </c>
      <c r="F981" t="s">
        <v>22</v>
      </c>
      <c r="G981" t="s">
        <v>22</v>
      </c>
      <c r="H981" t="s">
        <v>57</v>
      </c>
      <c r="I981" t="s">
        <v>620</v>
      </c>
      <c r="J981" s="1">
        <v>43496</v>
      </c>
      <c r="K981" s="1">
        <v>43559</v>
      </c>
      <c r="L981" t="s">
        <v>118</v>
      </c>
      <c r="N981" t="s">
        <v>1849</v>
      </c>
    </row>
    <row r="982" spans="1:14" x14ac:dyDescent="0.25">
      <c r="A982" t="s">
        <v>860</v>
      </c>
      <c r="B982" t="s">
        <v>861</v>
      </c>
      <c r="C982" t="s">
        <v>108</v>
      </c>
      <c r="D982" t="s">
        <v>21</v>
      </c>
      <c r="E982">
        <v>98204</v>
      </c>
      <c r="F982" t="s">
        <v>22</v>
      </c>
      <c r="G982" t="s">
        <v>22</v>
      </c>
      <c r="H982" t="s">
        <v>57</v>
      </c>
      <c r="I982" t="s">
        <v>58</v>
      </c>
      <c r="J982" s="1">
        <v>43496</v>
      </c>
      <c r="K982" s="1">
        <v>43559</v>
      </c>
      <c r="L982" t="s">
        <v>118</v>
      </c>
      <c r="N982" t="s">
        <v>1849</v>
      </c>
    </row>
    <row r="983" spans="1:14" x14ac:dyDescent="0.25">
      <c r="A983" t="s">
        <v>194</v>
      </c>
      <c r="B983" t="s">
        <v>1112</v>
      </c>
      <c r="C983" t="s">
        <v>907</v>
      </c>
      <c r="D983" t="s">
        <v>21</v>
      </c>
      <c r="E983">
        <v>98221</v>
      </c>
      <c r="F983" t="s">
        <v>22</v>
      </c>
      <c r="G983" t="s">
        <v>22</v>
      </c>
      <c r="H983" t="s">
        <v>57</v>
      </c>
      <c r="I983" t="s">
        <v>203</v>
      </c>
      <c r="J983" s="1">
        <v>43497</v>
      </c>
      <c r="K983" s="1">
        <v>43559</v>
      </c>
      <c r="L983" t="s">
        <v>118</v>
      </c>
      <c r="N983" t="s">
        <v>1992</v>
      </c>
    </row>
    <row r="984" spans="1:14" x14ac:dyDescent="0.25">
      <c r="A984" t="s">
        <v>2513</v>
      </c>
      <c r="B984" t="s">
        <v>2514</v>
      </c>
      <c r="C984" t="s">
        <v>463</v>
      </c>
      <c r="D984" t="s">
        <v>21</v>
      </c>
      <c r="E984">
        <v>98632</v>
      </c>
      <c r="F984" t="s">
        <v>22</v>
      </c>
      <c r="G984" t="s">
        <v>22</v>
      </c>
      <c r="H984" t="s">
        <v>57</v>
      </c>
      <c r="I984" t="s">
        <v>58</v>
      </c>
      <c r="J984" s="1">
        <v>43503</v>
      </c>
      <c r="K984" s="1">
        <v>43559</v>
      </c>
      <c r="L984" t="s">
        <v>118</v>
      </c>
      <c r="N984" t="s">
        <v>1849</v>
      </c>
    </row>
    <row r="985" spans="1:14" x14ac:dyDescent="0.25">
      <c r="A985" t="s">
        <v>3977</v>
      </c>
      <c r="B985" t="s">
        <v>3978</v>
      </c>
      <c r="C985" t="s">
        <v>236</v>
      </c>
      <c r="D985" t="s">
        <v>21</v>
      </c>
      <c r="E985">
        <v>98402</v>
      </c>
      <c r="F985" t="s">
        <v>22</v>
      </c>
      <c r="G985" t="s">
        <v>22</v>
      </c>
      <c r="H985" t="s">
        <v>57</v>
      </c>
      <c r="I985" t="s">
        <v>212</v>
      </c>
      <c r="J985" s="1">
        <v>43467</v>
      </c>
      <c r="K985" s="1">
        <v>43559</v>
      </c>
      <c r="L985" t="s">
        <v>118</v>
      </c>
      <c r="N985" t="s">
        <v>1992</v>
      </c>
    </row>
    <row r="986" spans="1:14" x14ac:dyDescent="0.25">
      <c r="A986" t="s">
        <v>3983</v>
      </c>
      <c r="B986" t="s">
        <v>3984</v>
      </c>
      <c r="C986" t="s">
        <v>34</v>
      </c>
      <c r="D986" t="s">
        <v>21</v>
      </c>
      <c r="E986">
        <v>98661</v>
      </c>
      <c r="F986" t="s">
        <v>22</v>
      </c>
      <c r="G986" t="s">
        <v>22</v>
      </c>
      <c r="H986" t="s">
        <v>57</v>
      </c>
      <c r="I986" t="s">
        <v>58</v>
      </c>
      <c r="J986" s="1">
        <v>43493</v>
      </c>
      <c r="K986" s="1">
        <v>43559</v>
      </c>
      <c r="L986" t="s">
        <v>118</v>
      </c>
      <c r="N986" t="s">
        <v>1992</v>
      </c>
    </row>
    <row r="987" spans="1:14" x14ac:dyDescent="0.25">
      <c r="A987" t="s">
        <v>1308</v>
      </c>
      <c r="B987" t="s">
        <v>1309</v>
      </c>
      <c r="C987" t="s">
        <v>632</v>
      </c>
      <c r="D987" t="s">
        <v>21</v>
      </c>
      <c r="E987">
        <v>98036</v>
      </c>
      <c r="F987" t="s">
        <v>22</v>
      </c>
      <c r="G987" t="s">
        <v>22</v>
      </c>
      <c r="H987" t="s">
        <v>57</v>
      </c>
      <c r="I987" t="s">
        <v>212</v>
      </c>
      <c r="J987" s="1">
        <v>43503</v>
      </c>
      <c r="K987" s="1">
        <v>43559</v>
      </c>
      <c r="L987" t="s">
        <v>118</v>
      </c>
      <c r="N987" t="s">
        <v>1849</v>
      </c>
    </row>
    <row r="988" spans="1:14" x14ac:dyDescent="0.25">
      <c r="A988" t="s">
        <v>1867</v>
      </c>
      <c r="B988" t="s">
        <v>2250</v>
      </c>
      <c r="C988" t="s">
        <v>246</v>
      </c>
      <c r="D988" t="s">
        <v>21</v>
      </c>
      <c r="E988">
        <v>98312</v>
      </c>
      <c r="F988" t="s">
        <v>22</v>
      </c>
      <c r="G988" t="s">
        <v>22</v>
      </c>
      <c r="H988" t="s">
        <v>57</v>
      </c>
      <c r="I988" t="s">
        <v>212</v>
      </c>
      <c r="J988" s="1">
        <v>43503</v>
      </c>
      <c r="K988" s="1">
        <v>43559</v>
      </c>
      <c r="L988" t="s">
        <v>118</v>
      </c>
      <c r="N988" t="s">
        <v>1992</v>
      </c>
    </row>
    <row r="989" spans="1:14" x14ac:dyDescent="0.25">
      <c r="A989" t="s">
        <v>2103</v>
      </c>
      <c r="B989" t="s">
        <v>4102</v>
      </c>
      <c r="C989" t="s">
        <v>202</v>
      </c>
      <c r="D989" t="s">
        <v>21</v>
      </c>
      <c r="E989">
        <v>98038</v>
      </c>
      <c r="F989" t="s">
        <v>22</v>
      </c>
      <c r="G989" t="s">
        <v>22</v>
      </c>
      <c r="H989" t="s">
        <v>57</v>
      </c>
      <c r="I989" t="s">
        <v>58</v>
      </c>
      <c r="J989" t="s">
        <v>59</v>
      </c>
      <c r="K989" s="1">
        <v>43553</v>
      </c>
      <c r="L989" t="s">
        <v>60</v>
      </c>
      <c r="M989" t="str">
        <f>HYPERLINK("https://www.regulations.gov/docket?D=FDA-2019-H-1478")</f>
        <v>https://www.regulations.gov/docket?D=FDA-2019-H-1478</v>
      </c>
      <c r="N989" t="s">
        <v>59</v>
      </c>
    </row>
    <row r="990" spans="1:14" x14ac:dyDescent="0.25">
      <c r="A990">
        <v>76</v>
      </c>
      <c r="B990" t="s">
        <v>4117</v>
      </c>
      <c r="C990" t="s">
        <v>443</v>
      </c>
      <c r="D990" t="s">
        <v>21</v>
      </c>
      <c r="E990">
        <v>98058</v>
      </c>
      <c r="F990" t="s">
        <v>22</v>
      </c>
      <c r="G990" t="s">
        <v>22</v>
      </c>
      <c r="H990" t="s">
        <v>57</v>
      </c>
      <c r="I990" t="s">
        <v>58</v>
      </c>
      <c r="J990" s="1">
        <v>43481</v>
      </c>
      <c r="K990" s="1">
        <v>43552</v>
      </c>
      <c r="L990" t="s">
        <v>118</v>
      </c>
      <c r="N990" t="s">
        <v>1849</v>
      </c>
    </row>
    <row r="991" spans="1:14" x14ac:dyDescent="0.25">
      <c r="A991" t="s">
        <v>242</v>
      </c>
      <c r="B991" t="s">
        <v>2859</v>
      </c>
      <c r="C991" t="s">
        <v>1101</v>
      </c>
      <c r="D991" t="s">
        <v>21</v>
      </c>
      <c r="E991">
        <v>98230</v>
      </c>
      <c r="F991" t="s">
        <v>22</v>
      </c>
      <c r="G991" t="s">
        <v>22</v>
      </c>
      <c r="H991" t="s">
        <v>57</v>
      </c>
      <c r="I991" t="s">
        <v>58</v>
      </c>
      <c r="J991" s="1">
        <v>43483</v>
      </c>
      <c r="K991" s="1">
        <v>43552</v>
      </c>
      <c r="L991" t="s">
        <v>118</v>
      </c>
      <c r="N991" t="s">
        <v>1992</v>
      </c>
    </row>
    <row r="992" spans="1:14" x14ac:dyDescent="0.25">
      <c r="A992" t="s">
        <v>213</v>
      </c>
      <c r="B992" t="s">
        <v>4128</v>
      </c>
      <c r="C992" t="s">
        <v>215</v>
      </c>
      <c r="D992" t="s">
        <v>21</v>
      </c>
      <c r="E992">
        <v>98023</v>
      </c>
      <c r="F992" t="s">
        <v>22</v>
      </c>
      <c r="G992" t="s">
        <v>22</v>
      </c>
      <c r="H992" t="s">
        <v>57</v>
      </c>
      <c r="I992" t="s">
        <v>58</v>
      </c>
      <c r="J992" s="1">
        <v>43482</v>
      </c>
      <c r="K992" s="1">
        <v>43552</v>
      </c>
      <c r="L992" t="s">
        <v>118</v>
      </c>
      <c r="N992" t="s">
        <v>1849</v>
      </c>
    </row>
    <row r="993" spans="1:14" x14ac:dyDescent="0.25">
      <c r="A993" t="s">
        <v>54</v>
      </c>
      <c r="B993" t="s">
        <v>55</v>
      </c>
      <c r="C993" t="s">
        <v>56</v>
      </c>
      <c r="D993" t="s">
        <v>21</v>
      </c>
      <c r="E993">
        <v>99352</v>
      </c>
      <c r="F993" t="s">
        <v>22</v>
      </c>
      <c r="G993" t="s">
        <v>22</v>
      </c>
      <c r="H993" t="s">
        <v>57</v>
      </c>
      <c r="I993" t="s">
        <v>58</v>
      </c>
      <c r="J993" s="1">
        <v>43473</v>
      </c>
      <c r="K993" s="1">
        <v>43552</v>
      </c>
      <c r="L993" t="s">
        <v>118</v>
      </c>
      <c r="N993" t="s">
        <v>1992</v>
      </c>
    </row>
    <row r="994" spans="1:14" x14ac:dyDescent="0.25">
      <c r="A994" t="s">
        <v>1016</v>
      </c>
      <c r="B994" t="s">
        <v>4130</v>
      </c>
      <c r="C994" t="s">
        <v>1018</v>
      </c>
      <c r="D994" t="s">
        <v>21</v>
      </c>
      <c r="E994">
        <v>98531</v>
      </c>
      <c r="F994" t="s">
        <v>22</v>
      </c>
      <c r="G994" t="s">
        <v>22</v>
      </c>
      <c r="H994" t="s">
        <v>57</v>
      </c>
      <c r="I994" t="s">
        <v>58</v>
      </c>
      <c r="J994" s="1">
        <v>43487</v>
      </c>
      <c r="K994" s="1">
        <v>43552</v>
      </c>
      <c r="L994" t="s">
        <v>118</v>
      </c>
      <c r="N994" t="s">
        <v>1849</v>
      </c>
    </row>
    <row r="995" spans="1:14" x14ac:dyDescent="0.25">
      <c r="A995" t="s">
        <v>4221</v>
      </c>
      <c r="B995" t="s">
        <v>4222</v>
      </c>
      <c r="C995" t="s">
        <v>84</v>
      </c>
      <c r="D995" t="s">
        <v>21</v>
      </c>
      <c r="E995">
        <v>98926</v>
      </c>
      <c r="F995" t="s">
        <v>22</v>
      </c>
      <c r="G995" t="s">
        <v>22</v>
      </c>
      <c r="H995" t="s">
        <v>57</v>
      </c>
      <c r="I995" t="s">
        <v>58</v>
      </c>
      <c r="J995" s="1">
        <v>43468</v>
      </c>
      <c r="K995" s="1">
        <v>43545</v>
      </c>
      <c r="L995" t="s">
        <v>118</v>
      </c>
      <c r="N995" t="s">
        <v>1849</v>
      </c>
    </row>
    <row r="996" spans="1:14" x14ac:dyDescent="0.25">
      <c r="A996" t="s">
        <v>111</v>
      </c>
      <c r="B996" t="s">
        <v>4228</v>
      </c>
      <c r="C996" t="s">
        <v>20</v>
      </c>
      <c r="D996" t="s">
        <v>21</v>
      </c>
      <c r="E996">
        <v>98109</v>
      </c>
      <c r="F996" t="s">
        <v>22</v>
      </c>
      <c r="G996" t="s">
        <v>22</v>
      </c>
      <c r="H996" t="s">
        <v>57</v>
      </c>
      <c r="I996" t="s">
        <v>58</v>
      </c>
      <c r="J996" s="1">
        <v>43467</v>
      </c>
      <c r="K996" s="1">
        <v>43545</v>
      </c>
      <c r="L996" t="s">
        <v>118</v>
      </c>
      <c r="N996" t="s">
        <v>1849</v>
      </c>
    </row>
    <row r="997" spans="1:14" x14ac:dyDescent="0.25">
      <c r="A997" t="s">
        <v>1423</v>
      </c>
      <c r="B997" t="s">
        <v>1424</v>
      </c>
      <c r="C997" t="s">
        <v>20</v>
      </c>
      <c r="D997" t="s">
        <v>21</v>
      </c>
      <c r="E997">
        <v>98109</v>
      </c>
      <c r="F997" t="s">
        <v>22</v>
      </c>
      <c r="G997" t="s">
        <v>22</v>
      </c>
      <c r="H997" t="s">
        <v>57</v>
      </c>
      <c r="I997" t="s">
        <v>58</v>
      </c>
      <c r="J997" s="1">
        <v>43467</v>
      </c>
      <c r="K997" s="1">
        <v>43545</v>
      </c>
      <c r="L997" t="s">
        <v>118</v>
      </c>
      <c r="N997" t="s">
        <v>1849</v>
      </c>
    </row>
    <row r="998" spans="1:14" x14ac:dyDescent="0.25">
      <c r="A998" t="s">
        <v>2763</v>
      </c>
      <c r="B998" t="s">
        <v>2764</v>
      </c>
      <c r="C998" t="s">
        <v>101</v>
      </c>
      <c r="D998" t="s">
        <v>21</v>
      </c>
      <c r="E998">
        <v>98284</v>
      </c>
      <c r="F998" t="s">
        <v>22</v>
      </c>
      <c r="G998" t="s">
        <v>22</v>
      </c>
      <c r="H998" t="s">
        <v>57</v>
      </c>
      <c r="I998" t="s">
        <v>203</v>
      </c>
      <c r="J998" t="s">
        <v>59</v>
      </c>
      <c r="K998" s="1">
        <v>43539</v>
      </c>
      <c r="L998" t="s">
        <v>60</v>
      </c>
      <c r="M998" t="str">
        <f>HYPERLINK("https://www.regulations.gov/docket?D=FDA-2019-H-1226")</f>
        <v>https://www.regulations.gov/docket?D=FDA-2019-H-1226</v>
      </c>
      <c r="N998" t="s">
        <v>59</v>
      </c>
    </row>
    <row r="999" spans="1:14" x14ac:dyDescent="0.25">
      <c r="A999" t="s">
        <v>111</v>
      </c>
      <c r="B999" t="s">
        <v>2261</v>
      </c>
      <c r="C999" t="s">
        <v>34</v>
      </c>
      <c r="D999" t="s">
        <v>21</v>
      </c>
      <c r="E999">
        <v>98684</v>
      </c>
      <c r="F999" t="s">
        <v>22</v>
      </c>
      <c r="G999" t="s">
        <v>22</v>
      </c>
      <c r="H999" t="s">
        <v>57</v>
      </c>
      <c r="I999" t="s">
        <v>203</v>
      </c>
      <c r="J999" s="1">
        <v>43461</v>
      </c>
      <c r="K999" s="1">
        <v>43538</v>
      </c>
      <c r="L999" t="s">
        <v>118</v>
      </c>
      <c r="N999" t="s">
        <v>1849</v>
      </c>
    </row>
    <row r="1000" spans="1:14" x14ac:dyDescent="0.25">
      <c r="A1000" t="s">
        <v>4425</v>
      </c>
      <c r="B1000" t="s">
        <v>4426</v>
      </c>
      <c r="C1000" t="s">
        <v>215</v>
      </c>
      <c r="D1000" t="s">
        <v>21</v>
      </c>
      <c r="E1000">
        <v>98023</v>
      </c>
      <c r="F1000" t="s">
        <v>22</v>
      </c>
      <c r="G1000" t="s">
        <v>22</v>
      </c>
      <c r="H1000" t="s">
        <v>57</v>
      </c>
      <c r="I1000" t="s">
        <v>58</v>
      </c>
      <c r="J1000" s="1">
        <v>43465</v>
      </c>
      <c r="K1000" s="1">
        <v>43538</v>
      </c>
      <c r="L1000" t="s">
        <v>118</v>
      </c>
      <c r="N1000" t="s">
        <v>1992</v>
      </c>
    </row>
    <row r="1001" spans="1:14" x14ac:dyDescent="0.25">
      <c r="A1001" t="s">
        <v>1892</v>
      </c>
      <c r="B1001" t="s">
        <v>1893</v>
      </c>
      <c r="C1001" t="s">
        <v>151</v>
      </c>
      <c r="D1001" t="s">
        <v>21</v>
      </c>
      <c r="E1001">
        <v>98498</v>
      </c>
      <c r="F1001" t="s">
        <v>22</v>
      </c>
      <c r="G1001" t="s">
        <v>22</v>
      </c>
      <c r="H1001" t="s">
        <v>57</v>
      </c>
      <c r="I1001" t="s">
        <v>58</v>
      </c>
      <c r="J1001" t="s">
        <v>59</v>
      </c>
      <c r="K1001" s="1">
        <v>43538</v>
      </c>
      <c r="L1001" t="s">
        <v>60</v>
      </c>
      <c r="M1001" t="str">
        <f>HYPERLINK("https://www.regulations.gov/docket?D=FDA-2019-H-1212")</f>
        <v>https://www.regulations.gov/docket?D=FDA-2019-H-1212</v>
      </c>
      <c r="N1001" t="s">
        <v>59</v>
      </c>
    </row>
    <row r="1002" spans="1:14" x14ac:dyDescent="0.25">
      <c r="A1002" t="s">
        <v>2487</v>
      </c>
      <c r="B1002" t="s">
        <v>2488</v>
      </c>
      <c r="C1002" t="s">
        <v>206</v>
      </c>
      <c r="D1002" t="s">
        <v>21</v>
      </c>
      <c r="E1002">
        <v>98272</v>
      </c>
      <c r="F1002" t="s">
        <v>22</v>
      </c>
      <c r="G1002" t="s">
        <v>22</v>
      </c>
      <c r="H1002" t="s">
        <v>57</v>
      </c>
      <c r="I1002" t="s">
        <v>58</v>
      </c>
      <c r="J1002" s="1">
        <v>43461</v>
      </c>
      <c r="K1002" s="1">
        <v>43538</v>
      </c>
      <c r="L1002" t="s">
        <v>118</v>
      </c>
      <c r="N1002" t="s">
        <v>1849</v>
      </c>
    </row>
    <row r="1003" spans="1:14" x14ac:dyDescent="0.25">
      <c r="A1003" t="s">
        <v>4785</v>
      </c>
      <c r="B1003" t="s">
        <v>205</v>
      </c>
      <c r="C1003" t="s">
        <v>206</v>
      </c>
      <c r="D1003" t="s">
        <v>21</v>
      </c>
      <c r="E1003">
        <v>98272</v>
      </c>
      <c r="F1003" t="s">
        <v>22</v>
      </c>
      <c r="G1003" t="s">
        <v>22</v>
      </c>
      <c r="H1003" t="s">
        <v>57</v>
      </c>
      <c r="I1003" t="s">
        <v>212</v>
      </c>
      <c r="J1003" s="1">
        <v>43447</v>
      </c>
      <c r="K1003" s="1">
        <v>43524</v>
      </c>
      <c r="L1003" t="s">
        <v>118</v>
      </c>
      <c r="N1003" t="s">
        <v>1992</v>
      </c>
    </row>
    <row r="1004" spans="1:14" x14ac:dyDescent="0.25">
      <c r="A1004" t="s">
        <v>312</v>
      </c>
      <c r="B1004" t="s">
        <v>4786</v>
      </c>
      <c r="C1004" t="s">
        <v>142</v>
      </c>
      <c r="D1004" t="s">
        <v>21</v>
      </c>
      <c r="E1004">
        <v>98901</v>
      </c>
      <c r="F1004" t="s">
        <v>22</v>
      </c>
      <c r="G1004" t="s">
        <v>22</v>
      </c>
      <c r="H1004" t="s">
        <v>57</v>
      </c>
      <c r="I1004" t="s">
        <v>58</v>
      </c>
      <c r="J1004" s="1">
        <v>43451</v>
      </c>
      <c r="K1004" s="1">
        <v>43524</v>
      </c>
      <c r="L1004" t="s">
        <v>118</v>
      </c>
      <c r="N1004" t="s">
        <v>1849</v>
      </c>
    </row>
    <row r="1005" spans="1:14" x14ac:dyDescent="0.25">
      <c r="A1005" t="s">
        <v>3000</v>
      </c>
      <c r="B1005" t="s">
        <v>3001</v>
      </c>
      <c r="C1005" t="s">
        <v>261</v>
      </c>
      <c r="D1005" t="s">
        <v>21</v>
      </c>
      <c r="E1005">
        <v>99208</v>
      </c>
      <c r="F1005" t="s">
        <v>22</v>
      </c>
      <c r="G1005" t="s">
        <v>22</v>
      </c>
      <c r="H1005" t="s">
        <v>57</v>
      </c>
      <c r="I1005" t="s">
        <v>212</v>
      </c>
      <c r="J1005" s="1">
        <v>43445</v>
      </c>
      <c r="K1005" s="1">
        <v>43524</v>
      </c>
      <c r="L1005" t="s">
        <v>118</v>
      </c>
      <c r="N1005" t="s">
        <v>1849</v>
      </c>
    </row>
    <row r="1006" spans="1:14" x14ac:dyDescent="0.25">
      <c r="A1006" t="s">
        <v>4971</v>
      </c>
      <c r="B1006" t="s">
        <v>4972</v>
      </c>
      <c r="C1006" t="s">
        <v>266</v>
      </c>
      <c r="D1006" t="s">
        <v>21</v>
      </c>
      <c r="E1006">
        <v>98002</v>
      </c>
      <c r="F1006" t="s">
        <v>22</v>
      </c>
      <c r="G1006" t="s">
        <v>22</v>
      </c>
      <c r="H1006" t="s">
        <v>57</v>
      </c>
      <c r="I1006" t="s">
        <v>58</v>
      </c>
      <c r="J1006" s="1">
        <v>43440</v>
      </c>
      <c r="K1006" s="1">
        <v>43517</v>
      </c>
      <c r="L1006" t="s">
        <v>118</v>
      </c>
      <c r="N1006" t="s">
        <v>1849</v>
      </c>
    </row>
    <row r="1007" spans="1:14" x14ac:dyDescent="0.25">
      <c r="A1007">
        <v>76</v>
      </c>
      <c r="B1007" t="s">
        <v>4974</v>
      </c>
      <c r="C1007" t="s">
        <v>236</v>
      </c>
      <c r="D1007" t="s">
        <v>21</v>
      </c>
      <c r="E1007">
        <v>98404</v>
      </c>
      <c r="F1007" t="s">
        <v>22</v>
      </c>
      <c r="G1007" t="s">
        <v>22</v>
      </c>
      <c r="H1007" t="s">
        <v>57</v>
      </c>
      <c r="I1007" t="s">
        <v>58</v>
      </c>
      <c r="J1007" s="1">
        <v>43397</v>
      </c>
      <c r="K1007" s="1">
        <v>43517</v>
      </c>
      <c r="L1007" t="s">
        <v>118</v>
      </c>
      <c r="N1007" t="s">
        <v>1849</v>
      </c>
    </row>
    <row r="1008" spans="1:14" x14ac:dyDescent="0.25">
      <c r="A1008" t="s">
        <v>242</v>
      </c>
      <c r="B1008" t="s">
        <v>1450</v>
      </c>
      <c r="C1008" t="s">
        <v>266</v>
      </c>
      <c r="D1008" t="s">
        <v>21</v>
      </c>
      <c r="E1008">
        <v>98002</v>
      </c>
      <c r="F1008" t="s">
        <v>22</v>
      </c>
      <c r="G1008" t="s">
        <v>22</v>
      </c>
      <c r="H1008" t="s">
        <v>57</v>
      </c>
      <c r="I1008" t="s">
        <v>58</v>
      </c>
      <c r="J1008" s="1">
        <v>43440</v>
      </c>
      <c r="K1008" s="1">
        <v>43517</v>
      </c>
      <c r="L1008" t="s">
        <v>118</v>
      </c>
      <c r="N1008" t="s">
        <v>1849</v>
      </c>
    </row>
    <row r="1009" spans="1:14" x14ac:dyDescent="0.25">
      <c r="A1009" t="s">
        <v>556</v>
      </c>
      <c r="B1009" t="s">
        <v>5005</v>
      </c>
      <c r="C1009" t="s">
        <v>266</v>
      </c>
      <c r="D1009" t="s">
        <v>21</v>
      </c>
      <c r="E1009">
        <v>98002</v>
      </c>
      <c r="F1009" t="s">
        <v>22</v>
      </c>
      <c r="G1009" t="s">
        <v>22</v>
      </c>
      <c r="H1009" t="s">
        <v>57</v>
      </c>
      <c r="I1009" t="s">
        <v>203</v>
      </c>
      <c r="J1009" s="1">
        <v>43440</v>
      </c>
      <c r="K1009" s="1">
        <v>43517</v>
      </c>
      <c r="L1009" t="s">
        <v>118</v>
      </c>
      <c r="N1009" t="s">
        <v>1849</v>
      </c>
    </row>
    <row r="1010" spans="1:14" x14ac:dyDescent="0.25">
      <c r="A1010" t="s">
        <v>5006</v>
      </c>
      <c r="B1010" t="s">
        <v>5007</v>
      </c>
      <c r="C1010" t="s">
        <v>151</v>
      </c>
      <c r="D1010" t="s">
        <v>21</v>
      </c>
      <c r="E1010">
        <v>98499</v>
      </c>
      <c r="F1010" t="s">
        <v>22</v>
      </c>
      <c r="G1010" t="s">
        <v>22</v>
      </c>
      <c r="H1010" t="s">
        <v>57</v>
      </c>
      <c r="I1010" t="s">
        <v>58</v>
      </c>
      <c r="J1010" s="1">
        <v>43440</v>
      </c>
      <c r="K1010" s="1">
        <v>43517</v>
      </c>
      <c r="L1010" t="s">
        <v>118</v>
      </c>
      <c r="N1010" t="s">
        <v>1992</v>
      </c>
    </row>
    <row r="1011" spans="1:14" x14ac:dyDescent="0.25">
      <c r="A1011" t="s">
        <v>2647</v>
      </c>
      <c r="B1011" t="s">
        <v>2648</v>
      </c>
      <c r="C1011" t="s">
        <v>2089</v>
      </c>
      <c r="D1011" t="s">
        <v>21</v>
      </c>
      <c r="E1011">
        <v>98338</v>
      </c>
      <c r="F1011" t="s">
        <v>22</v>
      </c>
      <c r="G1011" t="s">
        <v>22</v>
      </c>
      <c r="H1011" t="s">
        <v>57</v>
      </c>
      <c r="I1011" t="s">
        <v>58</v>
      </c>
      <c r="J1011" t="s">
        <v>59</v>
      </c>
      <c r="K1011" s="1">
        <v>43515</v>
      </c>
      <c r="L1011" t="s">
        <v>60</v>
      </c>
      <c r="M1011" t="str">
        <f>HYPERLINK("https://www.regulations.gov/docket?D=FDA-2019-H-0759")</f>
        <v>https://www.regulations.gov/docket?D=FDA-2019-H-0759</v>
      </c>
      <c r="N1011" t="s">
        <v>59</v>
      </c>
    </row>
    <row r="1012" spans="1:14" x14ac:dyDescent="0.25">
      <c r="A1012" t="s">
        <v>5152</v>
      </c>
      <c r="B1012" t="s">
        <v>5153</v>
      </c>
      <c r="C1012" t="s">
        <v>525</v>
      </c>
      <c r="D1012" t="s">
        <v>21</v>
      </c>
      <c r="E1012">
        <v>98258</v>
      </c>
      <c r="F1012" t="s">
        <v>22</v>
      </c>
      <c r="G1012" t="s">
        <v>22</v>
      </c>
      <c r="H1012" t="s">
        <v>57</v>
      </c>
      <c r="I1012" t="s">
        <v>203</v>
      </c>
      <c r="J1012" s="1">
        <v>43435</v>
      </c>
      <c r="K1012" s="1">
        <v>43510</v>
      </c>
      <c r="L1012" t="s">
        <v>118</v>
      </c>
      <c r="N1012" t="s">
        <v>1849</v>
      </c>
    </row>
    <row r="1013" spans="1:14" x14ac:dyDescent="0.25">
      <c r="A1013" t="s">
        <v>332</v>
      </c>
      <c r="B1013" t="s">
        <v>333</v>
      </c>
      <c r="C1013" t="s">
        <v>108</v>
      </c>
      <c r="D1013" t="s">
        <v>21</v>
      </c>
      <c r="E1013">
        <v>98208</v>
      </c>
      <c r="F1013" t="s">
        <v>22</v>
      </c>
      <c r="G1013" t="s">
        <v>22</v>
      </c>
      <c r="H1013" t="s">
        <v>57</v>
      </c>
      <c r="I1013" t="s">
        <v>58</v>
      </c>
      <c r="J1013" s="1">
        <v>43434</v>
      </c>
      <c r="K1013" s="1">
        <v>43510</v>
      </c>
      <c r="L1013" t="s">
        <v>118</v>
      </c>
      <c r="N1013" t="s">
        <v>1992</v>
      </c>
    </row>
    <row r="1014" spans="1:14" x14ac:dyDescent="0.25">
      <c r="A1014" t="s">
        <v>5185</v>
      </c>
      <c r="B1014" t="s">
        <v>5186</v>
      </c>
      <c r="C1014" t="s">
        <v>84</v>
      </c>
      <c r="D1014" t="s">
        <v>21</v>
      </c>
      <c r="E1014">
        <v>98926</v>
      </c>
      <c r="F1014" t="s">
        <v>22</v>
      </c>
      <c r="G1014" t="s">
        <v>22</v>
      </c>
      <c r="H1014" t="s">
        <v>57</v>
      </c>
      <c r="I1014" t="s">
        <v>212</v>
      </c>
      <c r="J1014" s="1">
        <v>43429</v>
      </c>
      <c r="K1014" s="1">
        <v>43503</v>
      </c>
      <c r="L1014" t="s">
        <v>118</v>
      </c>
      <c r="N1014" t="s">
        <v>1849</v>
      </c>
    </row>
    <row r="1015" spans="1:14" x14ac:dyDescent="0.25">
      <c r="A1015" t="s">
        <v>194</v>
      </c>
      <c r="B1015" t="s">
        <v>3076</v>
      </c>
      <c r="C1015" t="s">
        <v>115</v>
      </c>
      <c r="D1015" t="s">
        <v>21</v>
      </c>
      <c r="E1015">
        <v>98532</v>
      </c>
      <c r="F1015" t="s">
        <v>22</v>
      </c>
      <c r="G1015" t="s">
        <v>22</v>
      </c>
      <c r="H1015" t="s">
        <v>57</v>
      </c>
      <c r="I1015" t="s">
        <v>3759</v>
      </c>
      <c r="J1015" s="1">
        <v>43431</v>
      </c>
      <c r="K1015" s="1">
        <v>43503</v>
      </c>
      <c r="L1015" t="s">
        <v>118</v>
      </c>
      <c r="N1015" t="s">
        <v>1849</v>
      </c>
    </row>
    <row r="1016" spans="1:14" x14ac:dyDescent="0.25">
      <c r="A1016" t="s">
        <v>176</v>
      </c>
      <c r="B1016" t="s">
        <v>177</v>
      </c>
      <c r="C1016" t="s">
        <v>178</v>
      </c>
      <c r="D1016" t="s">
        <v>21</v>
      </c>
      <c r="E1016">
        <v>98944</v>
      </c>
      <c r="F1016" t="s">
        <v>22</v>
      </c>
      <c r="G1016" t="s">
        <v>22</v>
      </c>
      <c r="H1016" t="s">
        <v>57</v>
      </c>
      <c r="I1016" t="s">
        <v>58</v>
      </c>
      <c r="J1016" s="1">
        <v>43431</v>
      </c>
      <c r="K1016" s="1">
        <v>43503</v>
      </c>
      <c r="L1016" t="s">
        <v>118</v>
      </c>
      <c r="N1016" t="s">
        <v>1992</v>
      </c>
    </row>
    <row r="1017" spans="1:14" x14ac:dyDescent="0.25">
      <c r="A1017" t="s">
        <v>5217</v>
      </c>
      <c r="B1017" t="s">
        <v>5218</v>
      </c>
      <c r="C1017" t="s">
        <v>1387</v>
      </c>
      <c r="D1017" t="s">
        <v>21</v>
      </c>
      <c r="E1017">
        <v>98424</v>
      </c>
      <c r="F1017" t="s">
        <v>22</v>
      </c>
      <c r="G1017" t="s">
        <v>22</v>
      </c>
      <c r="H1017" t="s">
        <v>57</v>
      </c>
      <c r="I1017" t="s">
        <v>212</v>
      </c>
      <c r="J1017" s="1">
        <v>43396</v>
      </c>
      <c r="K1017" s="1">
        <v>43503</v>
      </c>
      <c r="L1017" t="s">
        <v>118</v>
      </c>
      <c r="N1017" t="s">
        <v>1849</v>
      </c>
    </row>
    <row r="1018" spans="1:14" x14ac:dyDescent="0.25">
      <c r="A1018" t="s">
        <v>4026</v>
      </c>
      <c r="B1018" t="s">
        <v>4027</v>
      </c>
      <c r="C1018" t="s">
        <v>529</v>
      </c>
      <c r="D1018" t="s">
        <v>21</v>
      </c>
      <c r="E1018">
        <v>98033</v>
      </c>
      <c r="F1018" t="s">
        <v>22</v>
      </c>
      <c r="G1018" t="s">
        <v>22</v>
      </c>
      <c r="H1018" t="s">
        <v>57</v>
      </c>
      <c r="I1018" t="s">
        <v>203</v>
      </c>
      <c r="J1018" s="1">
        <v>43411</v>
      </c>
      <c r="K1018" s="1">
        <v>43496</v>
      </c>
      <c r="L1018" t="s">
        <v>118</v>
      </c>
      <c r="N1018" t="s">
        <v>1992</v>
      </c>
    </row>
    <row r="1019" spans="1:14" x14ac:dyDescent="0.25">
      <c r="A1019" t="s">
        <v>700</v>
      </c>
      <c r="B1019" t="s">
        <v>5354</v>
      </c>
      <c r="C1019" t="s">
        <v>261</v>
      </c>
      <c r="D1019" t="s">
        <v>21</v>
      </c>
      <c r="E1019">
        <v>99201</v>
      </c>
      <c r="F1019" t="s">
        <v>22</v>
      </c>
      <c r="G1019" t="s">
        <v>22</v>
      </c>
      <c r="H1019" t="s">
        <v>57</v>
      </c>
      <c r="I1019" t="s">
        <v>212</v>
      </c>
      <c r="J1019" s="1">
        <v>43424</v>
      </c>
      <c r="K1019" s="1">
        <v>43496</v>
      </c>
      <c r="L1019" t="s">
        <v>118</v>
      </c>
      <c r="N1019" t="s">
        <v>1992</v>
      </c>
    </row>
    <row r="1020" spans="1:14" x14ac:dyDescent="0.25">
      <c r="A1020" t="s">
        <v>3540</v>
      </c>
      <c r="B1020" t="s">
        <v>3541</v>
      </c>
      <c r="C1020" t="s">
        <v>236</v>
      </c>
      <c r="D1020" t="s">
        <v>21</v>
      </c>
      <c r="E1020">
        <v>98418</v>
      </c>
      <c r="F1020" t="s">
        <v>22</v>
      </c>
      <c r="G1020" t="s">
        <v>22</v>
      </c>
      <c r="H1020" t="s">
        <v>57</v>
      </c>
      <c r="I1020" t="s">
        <v>58</v>
      </c>
      <c r="J1020" s="1">
        <v>43415</v>
      </c>
      <c r="K1020" s="1">
        <v>43496</v>
      </c>
      <c r="L1020" t="s">
        <v>118</v>
      </c>
      <c r="N1020" t="s">
        <v>1849</v>
      </c>
    </row>
    <row r="1021" spans="1:14" x14ac:dyDescent="0.25">
      <c r="A1021" t="s">
        <v>352</v>
      </c>
      <c r="B1021" t="s">
        <v>528</v>
      </c>
      <c r="C1021" t="s">
        <v>529</v>
      </c>
      <c r="D1021" t="s">
        <v>21</v>
      </c>
      <c r="E1021">
        <v>98033</v>
      </c>
      <c r="F1021" t="s">
        <v>22</v>
      </c>
      <c r="G1021" t="s">
        <v>22</v>
      </c>
      <c r="H1021" t="s">
        <v>57</v>
      </c>
      <c r="I1021" t="s">
        <v>58</v>
      </c>
      <c r="J1021" s="1">
        <v>43420</v>
      </c>
      <c r="K1021" s="1">
        <v>43489</v>
      </c>
      <c r="L1021" t="s">
        <v>118</v>
      </c>
      <c r="N1021" t="s">
        <v>1849</v>
      </c>
    </row>
    <row r="1022" spans="1:14" x14ac:dyDescent="0.25">
      <c r="A1022" t="s">
        <v>264</v>
      </c>
      <c r="B1022" t="s">
        <v>5641</v>
      </c>
      <c r="C1022" t="s">
        <v>209</v>
      </c>
      <c r="D1022" t="s">
        <v>21</v>
      </c>
      <c r="E1022">
        <v>98032</v>
      </c>
      <c r="F1022" t="s">
        <v>22</v>
      </c>
      <c r="G1022" t="s">
        <v>22</v>
      </c>
      <c r="H1022" t="s">
        <v>57</v>
      </c>
      <c r="I1022" t="s">
        <v>58</v>
      </c>
      <c r="J1022" s="1">
        <v>43417</v>
      </c>
      <c r="K1022" s="1">
        <v>43489</v>
      </c>
      <c r="L1022" t="s">
        <v>118</v>
      </c>
      <c r="N1022" t="s">
        <v>1992</v>
      </c>
    </row>
    <row r="1023" spans="1:14" x14ac:dyDescent="0.25">
      <c r="A1023" t="s">
        <v>3605</v>
      </c>
      <c r="B1023" t="s">
        <v>3606</v>
      </c>
      <c r="C1023" t="s">
        <v>1498</v>
      </c>
      <c r="D1023" t="s">
        <v>21</v>
      </c>
      <c r="E1023">
        <v>98335</v>
      </c>
      <c r="F1023" t="s">
        <v>22</v>
      </c>
      <c r="G1023" t="s">
        <v>22</v>
      </c>
      <c r="H1023" t="s">
        <v>57</v>
      </c>
      <c r="I1023" t="s">
        <v>203</v>
      </c>
      <c r="J1023" t="s">
        <v>59</v>
      </c>
      <c r="K1023" s="1">
        <v>43487</v>
      </c>
      <c r="L1023" t="s">
        <v>60</v>
      </c>
      <c r="M1023" t="str">
        <f>HYPERLINK("https://www.regulations.gov/docket?D=FDA-2019-H-0278")</f>
        <v>https://www.regulations.gov/docket?D=FDA-2019-H-0278</v>
      </c>
      <c r="N1023" t="s">
        <v>59</v>
      </c>
    </row>
    <row r="1024" spans="1:14" x14ac:dyDescent="0.25">
      <c r="A1024" t="s">
        <v>3736</v>
      </c>
      <c r="B1024" t="s">
        <v>5814</v>
      </c>
      <c r="C1024" t="s">
        <v>377</v>
      </c>
      <c r="D1024" t="s">
        <v>21</v>
      </c>
      <c r="E1024">
        <v>98027</v>
      </c>
      <c r="F1024" t="s">
        <v>22</v>
      </c>
      <c r="G1024" t="s">
        <v>22</v>
      </c>
      <c r="H1024" t="s">
        <v>57</v>
      </c>
      <c r="I1024" t="s">
        <v>58</v>
      </c>
      <c r="J1024" s="1">
        <v>43413</v>
      </c>
      <c r="K1024" s="1">
        <v>43482</v>
      </c>
      <c r="L1024" t="s">
        <v>118</v>
      </c>
      <c r="N1024" t="s">
        <v>1992</v>
      </c>
    </row>
    <row r="1025" spans="1:14" x14ac:dyDescent="0.25">
      <c r="A1025" t="s">
        <v>1084</v>
      </c>
      <c r="B1025" t="s">
        <v>1085</v>
      </c>
      <c r="C1025" t="s">
        <v>286</v>
      </c>
      <c r="D1025" t="s">
        <v>21</v>
      </c>
      <c r="E1025">
        <v>98516</v>
      </c>
      <c r="F1025" t="s">
        <v>22</v>
      </c>
      <c r="G1025" t="s">
        <v>22</v>
      </c>
      <c r="H1025" t="s">
        <v>57</v>
      </c>
      <c r="I1025" t="s">
        <v>58</v>
      </c>
      <c r="J1025" s="1">
        <v>43412</v>
      </c>
      <c r="K1025" s="1">
        <v>43482</v>
      </c>
      <c r="L1025" t="s">
        <v>118</v>
      </c>
      <c r="N1025" t="s">
        <v>1849</v>
      </c>
    </row>
    <row r="1026" spans="1:14" x14ac:dyDescent="0.25">
      <c r="A1026" t="s">
        <v>194</v>
      </c>
      <c r="B1026" t="s">
        <v>5842</v>
      </c>
      <c r="C1026" t="s">
        <v>236</v>
      </c>
      <c r="D1026" t="s">
        <v>21</v>
      </c>
      <c r="E1026">
        <v>98409</v>
      </c>
      <c r="F1026" t="s">
        <v>22</v>
      </c>
      <c r="G1026" t="s">
        <v>22</v>
      </c>
      <c r="H1026" t="s">
        <v>57</v>
      </c>
      <c r="I1026" t="s">
        <v>620</v>
      </c>
      <c r="J1026" s="1">
        <v>43415</v>
      </c>
      <c r="K1026" s="1">
        <v>43482</v>
      </c>
      <c r="L1026" t="s">
        <v>118</v>
      </c>
      <c r="N1026" t="s">
        <v>1849</v>
      </c>
    </row>
    <row r="1027" spans="1:14" x14ac:dyDescent="0.25">
      <c r="A1027" t="s">
        <v>352</v>
      </c>
      <c r="B1027" t="s">
        <v>2397</v>
      </c>
      <c r="C1027" t="s">
        <v>1691</v>
      </c>
      <c r="D1027" t="s">
        <v>21</v>
      </c>
      <c r="E1027">
        <v>98368</v>
      </c>
      <c r="F1027" t="s">
        <v>22</v>
      </c>
      <c r="G1027" t="s">
        <v>22</v>
      </c>
      <c r="H1027" t="s">
        <v>57</v>
      </c>
      <c r="I1027" t="s">
        <v>203</v>
      </c>
      <c r="J1027" s="1">
        <v>43409</v>
      </c>
      <c r="K1027" s="1">
        <v>43475</v>
      </c>
      <c r="L1027" t="s">
        <v>118</v>
      </c>
      <c r="N1027" t="s">
        <v>1849</v>
      </c>
    </row>
    <row r="1028" spans="1:14" x14ac:dyDescent="0.25">
      <c r="A1028" t="s">
        <v>5983</v>
      </c>
      <c r="B1028" t="s">
        <v>5984</v>
      </c>
      <c r="C1028" t="s">
        <v>151</v>
      </c>
      <c r="D1028" t="s">
        <v>21</v>
      </c>
      <c r="E1028">
        <v>98499</v>
      </c>
      <c r="F1028" t="s">
        <v>22</v>
      </c>
      <c r="G1028" t="s">
        <v>22</v>
      </c>
      <c r="H1028" t="s">
        <v>57</v>
      </c>
      <c r="I1028" t="s">
        <v>212</v>
      </c>
      <c r="J1028" s="1">
        <v>43397</v>
      </c>
      <c r="K1028" s="1">
        <v>43475</v>
      </c>
      <c r="L1028" t="s">
        <v>118</v>
      </c>
      <c r="N1028" t="s">
        <v>1992</v>
      </c>
    </row>
    <row r="1029" spans="1:14" x14ac:dyDescent="0.25">
      <c r="A1029" t="s">
        <v>1324</v>
      </c>
      <c r="B1029" t="s">
        <v>1325</v>
      </c>
      <c r="C1029" t="s">
        <v>261</v>
      </c>
      <c r="D1029" t="s">
        <v>21</v>
      </c>
      <c r="E1029">
        <v>99201</v>
      </c>
      <c r="F1029" t="s">
        <v>22</v>
      </c>
      <c r="G1029" t="s">
        <v>22</v>
      </c>
      <c r="H1029" t="s">
        <v>57</v>
      </c>
      <c r="I1029" t="s">
        <v>203</v>
      </c>
      <c r="J1029" t="s">
        <v>59</v>
      </c>
      <c r="K1029" s="1">
        <v>43472</v>
      </c>
      <c r="L1029" t="s">
        <v>60</v>
      </c>
      <c r="M1029" t="str">
        <f>HYPERLINK("https://www.regulations.gov/docket?D=FDA-2019-H-0055")</f>
        <v>https://www.regulations.gov/docket?D=FDA-2019-H-0055</v>
      </c>
      <c r="N1029" t="s">
        <v>59</v>
      </c>
    </row>
    <row r="1030" spans="1:14" x14ac:dyDescent="0.25">
      <c r="A1030" t="s">
        <v>1326</v>
      </c>
      <c r="B1030" t="s">
        <v>1327</v>
      </c>
      <c r="C1030" t="s">
        <v>1328</v>
      </c>
      <c r="D1030" t="s">
        <v>21</v>
      </c>
      <c r="E1030">
        <v>99004</v>
      </c>
      <c r="F1030" t="s">
        <v>22</v>
      </c>
      <c r="G1030" t="s">
        <v>22</v>
      </c>
      <c r="H1030" t="s">
        <v>57</v>
      </c>
      <c r="I1030" t="s">
        <v>203</v>
      </c>
      <c r="J1030" t="s">
        <v>59</v>
      </c>
      <c r="K1030" s="1">
        <v>43472</v>
      </c>
      <c r="L1030" t="s">
        <v>60</v>
      </c>
      <c r="M1030" t="str">
        <f>HYPERLINK("https://www.regulations.gov/docket?D=FDA-2019-H-0053")</f>
        <v>https://www.regulations.gov/docket?D=FDA-2019-H-0053</v>
      </c>
      <c r="N1030" t="s">
        <v>59</v>
      </c>
    </row>
    <row r="1031" spans="1:14" x14ac:dyDescent="0.25">
      <c r="A1031" t="s">
        <v>3299</v>
      </c>
      <c r="B1031" t="s">
        <v>3300</v>
      </c>
      <c r="C1031" t="s">
        <v>519</v>
      </c>
      <c r="D1031" t="s">
        <v>21</v>
      </c>
      <c r="E1031">
        <v>98671</v>
      </c>
      <c r="F1031" t="s">
        <v>22</v>
      </c>
      <c r="G1031" t="s">
        <v>22</v>
      </c>
      <c r="H1031" t="s">
        <v>57</v>
      </c>
      <c r="I1031" t="s">
        <v>58</v>
      </c>
      <c r="J1031" s="1">
        <v>43401</v>
      </c>
      <c r="K1031" s="1">
        <v>43461</v>
      </c>
      <c r="L1031" t="s">
        <v>118</v>
      </c>
      <c r="N1031" t="s">
        <v>1849</v>
      </c>
    </row>
    <row r="1032" spans="1:14" x14ac:dyDescent="0.25">
      <c r="A1032" t="s">
        <v>63</v>
      </c>
      <c r="B1032" t="s">
        <v>6389</v>
      </c>
      <c r="C1032" t="s">
        <v>34</v>
      </c>
      <c r="D1032" t="s">
        <v>21</v>
      </c>
      <c r="E1032">
        <v>98661</v>
      </c>
      <c r="F1032" t="s">
        <v>22</v>
      </c>
      <c r="G1032" t="s">
        <v>22</v>
      </c>
      <c r="H1032" t="s">
        <v>57</v>
      </c>
      <c r="I1032" t="s">
        <v>212</v>
      </c>
      <c r="J1032" s="1">
        <v>43401</v>
      </c>
      <c r="K1032" s="1">
        <v>43461</v>
      </c>
      <c r="L1032" t="s">
        <v>118</v>
      </c>
      <c r="N1032" t="s">
        <v>1849</v>
      </c>
    </row>
    <row r="1033" spans="1:14" x14ac:dyDescent="0.25">
      <c r="A1033" t="s">
        <v>73</v>
      </c>
      <c r="B1033" t="s">
        <v>74</v>
      </c>
      <c r="C1033" t="s">
        <v>34</v>
      </c>
      <c r="D1033" t="s">
        <v>21</v>
      </c>
      <c r="E1033">
        <v>98684</v>
      </c>
      <c r="F1033" t="s">
        <v>22</v>
      </c>
      <c r="G1033" t="s">
        <v>22</v>
      </c>
      <c r="H1033" t="s">
        <v>57</v>
      </c>
      <c r="I1033" t="s">
        <v>58</v>
      </c>
      <c r="J1033" s="1">
        <v>43401</v>
      </c>
      <c r="K1033" s="1">
        <v>43461</v>
      </c>
      <c r="L1033" t="s">
        <v>118</v>
      </c>
      <c r="N1033" t="s">
        <v>1849</v>
      </c>
    </row>
    <row r="1034" spans="1:14" x14ac:dyDescent="0.25">
      <c r="A1034" t="s">
        <v>244</v>
      </c>
      <c r="B1034" t="s">
        <v>245</v>
      </c>
      <c r="C1034" t="s">
        <v>246</v>
      </c>
      <c r="D1034" t="s">
        <v>21</v>
      </c>
      <c r="E1034">
        <v>98312</v>
      </c>
      <c r="F1034" t="s">
        <v>22</v>
      </c>
      <c r="G1034" t="s">
        <v>22</v>
      </c>
      <c r="H1034" t="s">
        <v>57</v>
      </c>
      <c r="I1034" t="s">
        <v>203</v>
      </c>
      <c r="J1034" t="s">
        <v>59</v>
      </c>
      <c r="K1034" s="1">
        <v>43455</v>
      </c>
      <c r="L1034" t="s">
        <v>60</v>
      </c>
      <c r="M1034" t="str">
        <f>HYPERLINK("https://www.regulations.gov/docket?D=FDA-2018-H-4819")</f>
        <v>https://www.regulations.gov/docket?D=FDA-2018-H-4819</v>
      </c>
      <c r="N1034" t="s">
        <v>59</v>
      </c>
    </row>
    <row r="1035" spans="1:14" x14ac:dyDescent="0.25">
      <c r="A1035" t="s">
        <v>1312</v>
      </c>
      <c r="B1035" t="s">
        <v>6672</v>
      </c>
      <c r="C1035" t="s">
        <v>261</v>
      </c>
      <c r="D1035" t="s">
        <v>21</v>
      </c>
      <c r="E1035">
        <v>99205</v>
      </c>
      <c r="F1035" t="s">
        <v>22</v>
      </c>
      <c r="G1035" t="s">
        <v>22</v>
      </c>
      <c r="H1035" t="s">
        <v>57</v>
      </c>
      <c r="I1035" t="s">
        <v>203</v>
      </c>
      <c r="J1035" s="1">
        <v>43395</v>
      </c>
      <c r="K1035" s="1">
        <v>43447</v>
      </c>
      <c r="L1035" t="s">
        <v>118</v>
      </c>
      <c r="N1035" t="s">
        <v>1992</v>
      </c>
    </row>
    <row r="1036" spans="1:14" x14ac:dyDescent="0.25">
      <c r="A1036" t="s">
        <v>994</v>
      </c>
      <c r="B1036" t="s">
        <v>6679</v>
      </c>
      <c r="C1036" t="s">
        <v>286</v>
      </c>
      <c r="D1036" t="s">
        <v>21</v>
      </c>
      <c r="E1036">
        <v>98516</v>
      </c>
      <c r="F1036" t="s">
        <v>22</v>
      </c>
      <c r="G1036" t="s">
        <v>22</v>
      </c>
      <c r="H1036" t="s">
        <v>57</v>
      </c>
      <c r="I1036" t="s">
        <v>203</v>
      </c>
      <c r="J1036" s="1">
        <v>43395</v>
      </c>
      <c r="K1036" s="1">
        <v>43447</v>
      </c>
      <c r="L1036" t="s">
        <v>118</v>
      </c>
      <c r="N1036" t="s">
        <v>1849</v>
      </c>
    </row>
    <row r="1037" spans="1:14" x14ac:dyDescent="0.25">
      <c r="A1037" t="s">
        <v>405</v>
      </c>
      <c r="B1037" t="s">
        <v>406</v>
      </c>
      <c r="C1037" t="s">
        <v>407</v>
      </c>
      <c r="D1037" t="s">
        <v>21</v>
      </c>
      <c r="E1037">
        <v>98604</v>
      </c>
      <c r="F1037" t="s">
        <v>22</v>
      </c>
      <c r="G1037" t="s">
        <v>22</v>
      </c>
      <c r="H1037" t="s">
        <v>57</v>
      </c>
      <c r="I1037" t="s">
        <v>620</v>
      </c>
      <c r="J1037" s="1">
        <v>43394</v>
      </c>
      <c r="K1037" s="1">
        <v>43447</v>
      </c>
      <c r="L1037" t="s">
        <v>118</v>
      </c>
      <c r="N1037" t="s">
        <v>1849</v>
      </c>
    </row>
    <row r="1038" spans="1:14" x14ac:dyDescent="0.25">
      <c r="A1038" t="s">
        <v>1836</v>
      </c>
      <c r="B1038" t="s">
        <v>6882</v>
      </c>
      <c r="C1038" t="s">
        <v>296</v>
      </c>
      <c r="D1038" t="s">
        <v>21</v>
      </c>
      <c r="E1038">
        <v>98366</v>
      </c>
      <c r="F1038" t="s">
        <v>22</v>
      </c>
      <c r="G1038" t="s">
        <v>22</v>
      </c>
      <c r="H1038" t="s">
        <v>57</v>
      </c>
      <c r="I1038" t="s">
        <v>212</v>
      </c>
      <c r="J1038" s="1">
        <v>43388</v>
      </c>
      <c r="K1038" s="1">
        <v>43440</v>
      </c>
      <c r="L1038" t="s">
        <v>118</v>
      </c>
      <c r="N1038" t="s">
        <v>1992</v>
      </c>
    </row>
    <row r="1039" spans="1:14" x14ac:dyDescent="0.25">
      <c r="A1039" t="s">
        <v>1267</v>
      </c>
      <c r="B1039" t="s">
        <v>1268</v>
      </c>
      <c r="C1039" t="s">
        <v>632</v>
      </c>
      <c r="D1039" t="s">
        <v>21</v>
      </c>
      <c r="E1039">
        <v>98087</v>
      </c>
      <c r="F1039" t="s">
        <v>22</v>
      </c>
      <c r="G1039" t="s">
        <v>22</v>
      </c>
      <c r="H1039" t="s">
        <v>57</v>
      </c>
      <c r="I1039" t="s">
        <v>203</v>
      </c>
      <c r="J1039" s="1">
        <v>43382</v>
      </c>
      <c r="K1039" s="1">
        <v>43433</v>
      </c>
      <c r="L1039" t="s">
        <v>118</v>
      </c>
      <c r="N1039" t="s">
        <v>1849</v>
      </c>
    </row>
    <row r="1040" spans="1:14" x14ac:dyDescent="0.25">
      <c r="A1040" t="s">
        <v>773</v>
      </c>
      <c r="B1040" t="s">
        <v>4097</v>
      </c>
      <c r="C1040" t="s">
        <v>632</v>
      </c>
      <c r="D1040" t="s">
        <v>21</v>
      </c>
      <c r="E1040">
        <v>98012</v>
      </c>
      <c r="F1040" t="s">
        <v>22</v>
      </c>
      <c r="G1040" t="s">
        <v>22</v>
      </c>
      <c r="H1040" t="s">
        <v>57</v>
      </c>
      <c r="I1040" t="s">
        <v>58</v>
      </c>
      <c r="J1040" s="1">
        <v>43382</v>
      </c>
      <c r="K1040" s="1">
        <v>43433</v>
      </c>
      <c r="L1040" t="s">
        <v>118</v>
      </c>
      <c r="N1040" t="s">
        <v>1849</v>
      </c>
    </row>
    <row r="1041" spans="1:14" x14ac:dyDescent="0.25">
      <c r="A1041" t="s">
        <v>312</v>
      </c>
      <c r="B1041" t="s">
        <v>7017</v>
      </c>
      <c r="C1041" t="s">
        <v>632</v>
      </c>
      <c r="D1041" t="s">
        <v>21</v>
      </c>
      <c r="E1041">
        <v>98037</v>
      </c>
      <c r="F1041" t="s">
        <v>22</v>
      </c>
      <c r="G1041" t="s">
        <v>22</v>
      </c>
      <c r="H1041" t="s">
        <v>57</v>
      </c>
      <c r="I1041" t="s">
        <v>58</v>
      </c>
      <c r="J1041" s="1">
        <v>43382</v>
      </c>
      <c r="K1041" s="1">
        <v>43433</v>
      </c>
      <c r="L1041" t="s">
        <v>118</v>
      </c>
      <c r="N1041" t="s">
        <v>1849</v>
      </c>
    </row>
    <row r="1042" spans="1:14" x14ac:dyDescent="0.25">
      <c r="A1042" t="s">
        <v>228</v>
      </c>
      <c r="B1042" t="s">
        <v>229</v>
      </c>
      <c r="C1042" t="s">
        <v>230</v>
      </c>
      <c r="D1042" t="s">
        <v>21</v>
      </c>
      <c r="E1042">
        <v>98264</v>
      </c>
      <c r="F1042" t="s">
        <v>22</v>
      </c>
      <c r="G1042" t="s">
        <v>22</v>
      </c>
      <c r="H1042" t="s">
        <v>57</v>
      </c>
      <c r="I1042" t="s">
        <v>212</v>
      </c>
      <c r="J1042" s="1">
        <v>43378</v>
      </c>
      <c r="K1042" s="1">
        <v>43433</v>
      </c>
      <c r="L1042" t="s">
        <v>118</v>
      </c>
      <c r="N1042" t="s">
        <v>1849</v>
      </c>
    </row>
    <row r="1043" spans="1:14" x14ac:dyDescent="0.25">
      <c r="A1043" t="s">
        <v>3808</v>
      </c>
      <c r="B1043" t="s">
        <v>3809</v>
      </c>
      <c r="C1043" t="s">
        <v>236</v>
      </c>
      <c r="D1043" t="s">
        <v>21</v>
      </c>
      <c r="E1043">
        <v>98406</v>
      </c>
      <c r="F1043" t="s">
        <v>22</v>
      </c>
      <c r="G1043" t="s">
        <v>22</v>
      </c>
      <c r="H1043" t="s">
        <v>57</v>
      </c>
      <c r="I1043" t="s">
        <v>203</v>
      </c>
      <c r="J1043" s="1">
        <v>43381</v>
      </c>
      <c r="K1043" s="1">
        <v>43433</v>
      </c>
      <c r="L1043" t="s">
        <v>118</v>
      </c>
      <c r="N1043" t="s">
        <v>1849</v>
      </c>
    </row>
    <row r="1044" spans="1:14" x14ac:dyDescent="0.25">
      <c r="A1044" t="s">
        <v>7023</v>
      </c>
      <c r="B1044" t="s">
        <v>250</v>
      </c>
      <c r="C1044" t="s">
        <v>236</v>
      </c>
      <c r="D1044" t="s">
        <v>21</v>
      </c>
      <c r="E1044">
        <v>98465</v>
      </c>
      <c r="F1044" t="s">
        <v>22</v>
      </c>
      <c r="G1044" t="s">
        <v>22</v>
      </c>
      <c r="H1044" t="s">
        <v>57</v>
      </c>
      <c r="I1044" t="s">
        <v>58</v>
      </c>
      <c r="J1044" s="1">
        <v>43384</v>
      </c>
      <c r="K1044" s="1">
        <v>43433</v>
      </c>
      <c r="L1044" t="s">
        <v>118</v>
      </c>
      <c r="N1044" t="s">
        <v>1992</v>
      </c>
    </row>
    <row r="1045" spans="1:14" x14ac:dyDescent="0.25">
      <c r="A1045" t="s">
        <v>7024</v>
      </c>
      <c r="B1045" t="s">
        <v>7025</v>
      </c>
      <c r="C1045" t="s">
        <v>236</v>
      </c>
      <c r="D1045" t="s">
        <v>21</v>
      </c>
      <c r="E1045">
        <v>98404</v>
      </c>
      <c r="F1045" t="s">
        <v>22</v>
      </c>
      <c r="G1045" t="s">
        <v>22</v>
      </c>
      <c r="H1045" t="s">
        <v>57</v>
      </c>
      <c r="I1045" t="s">
        <v>620</v>
      </c>
      <c r="J1045" s="1">
        <v>43381</v>
      </c>
      <c r="K1045" s="1">
        <v>43433</v>
      </c>
      <c r="L1045" t="s">
        <v>118</v>
      </c>
      <c r="N1045" t="s">
        <v>1849</v>
      </c>
    </row>
    <row r="1046" spans="1:14" x14ac:dyDescent="0.25">
      <c r="A1046" t="s">
        <v>7026</v>
      </c>
      <c r="B1046" t="s">
        <v>7027</v>
      </c>
      <c r="C1046" t="s">
        <v>236</v>
      </c>
      <c r="D1046" t="s">
        <v>21</v>
      </c>
      <c r="E1046">
        <v>98444</v>
      </c>
      <c r="F1046" t="s">
        <v>22</v>
      </c>
      <c r="G1046" t="s">
        <v>22</v>
      </c>
      <c r="H1046" t="s">
        <v>57</v>
      </c>
      <c r="I1046" t="s">
        <v>212</v>
      </c>
      <c r="J1046" t="s">
        <v>59</v>
      </c>
      <c r="K1046" s="1">
        <v>43433</v>
      </c>
      <c r="L1046" t="s">
        <v>60</v>
      </c>
      <c r="M1046" t="str">
        <f>HYPERLINK("https://www.regulations.gov/docket?D=FDA-2018-H-4544")</f>
        <v>https://www.regulations.gov/docket?D=FDA-2018-H-4544</v>
      </c>
      <c r="N1046" t="s">
        <v>59</v>
      </c>
    </row>
    <row r="1047" spans="1:14" x14ac:dyDescent="0.25">
      <c r="A1047" t="s">
        <v>733</v>
      </c>
      <c r="B1047" t="s">
        <v>734</v>
      </c>
      <c r="C1047" t="s">
        <v>255</v>
      </c>
      <c r="D1047" t="s">
        <v>21</v>
      </c>
      <c r="E1047">
        <v>98626</v>
      </c>
      <c r="F1047" t="s">
        <v>22</v>
      </c>
      <c r="G1047" t="s">
        <v>22</v>
      </c>
      <c r="H1047" t="s">
        <v>57</v>
      </c>
      <c r="I1047" t="s">
        <v>203</v>
      </c>
      <c r="J1047" s="1">
        <v>43376</v>
      </c>
      <c r="K1047" s="1">
        <v>43425</v>
      </c>
      <c r="L1047" t="s">
        <v>118</v>
      </c>
      <c r="N1047" t="s">
        <v>1849</v>
      </c>
    </row>
    <row r="1048" spans="1:14" x14ac:dyDescent="0.25">
      <c r="A1048" t="s">
        <v>3130</v>
      </c>
      <c r="B1048" t="s">
        <v>4890</v>
      </c>
      <c r="C1048" t="s">
        <v>236</v>
      </c>
      <c r="D1048" t="s">
        <v>21</v>
      </c>
      <c r="E1048">
        <v>98409</v>
      </c>
      <c r="F1048" t="s">
        <v>22</v>
      </c>
      <c r="G1048" t="s">
        <v>22</v>
      </c>
      <c r="H1048" t="s">
        <v>57</v>
      </c>
      <c r="I1048" t="s">
        <v>58</v>
      </c>
      <c r="J1048" t="s">
        <v>59</v>
      </c>
      <c r="K1048" s="1">
        <v>43425</v>
      </c>
      <c r="L1048" t="s">
        <v>60</v>
      </c>
      <c r="M1048" t="str">
        <f>HYPERLINK("https://www.regulations.gov/docket?D=FDA-2018-H-4442")</f>
        <v>https://www.regulations.gov/docket?D=FDA-2018-H-4442</v>
      </c>
      <c r="N1048" t="s">
        <v>59</v>
      </c>
    </row>
    <row r="1049" spans="1:14" x14ac:dyDescent="0.25">
      <c r="A1049" t="s">
        <v>7176</v>
      </c>
      <c r="B1049" t="s">
        <v>7177</v>
      </c>
      <c r="C1049" t="s">
        <v>296</v>
      </c>
      <c r="D1049" t="s">
        <v>21</v>
      </c>
      <c r="E1049">
        <v>98366</v>
      </c>
      <c r="F1049" t="s">
        <v>22</v>
      </c>
      <c r="G1049" t="s">
        <v>22</v>
      </c>
      <c r="H1049" t="s">
        <v>57</v>
      </c>
      <c r="I1049" t="s">
        <v>203</v>
      </c>
      <c r="J1049" s="1">
        <v>43374</v>
      </c>
      <c r="K1049" s="1">
        <v>43425</v>
      </c>
      <c r="L1049" t="s">
        <v>118</v>
      </c>
      <c r="N1049" t="s">
        <v>1849</v>
      </c>
    </row>
    <row r="1050" spans="1:14" x14ac:dyDescent="0.25">
      <c r="A1050" t="s">
        <v>7267</v>
      </c>
      <c r="B1050" t="s">
        <v>7268</v>
      </c>
      <c r="C1050" t="s">
        <v>7269</v>
      </c>
      <c r="D1050" t="s">
        <v>21</v>
      </c>
      <c r="E1050">
        <v>98271</v>
      </c>
      <c r="F1050" t="s">
        <v>22</v>
      </c>
      <c r="G1050" t="s">
        <v>22</v>
      </c>
      <c r="H1050" t="s">
        <v>57</v>
      </c>
      <c r="I1050" t="s">
        <v>212</v>
      </c>
      <c r="J1050" t="s">
        <v>59</v>
      </c>
      <c r="K1050" s="1">
        <v>43420</v>
      </c>
      <c r="L1050" t="s">
        <v>60</v>
      </c>
      <c r="M1050" t="str">
        <f>HYPERLINK("https://www.regulations.gov/docket?D=FDA-2018-H-4365")</f>
        <v>https://www.regulations.gov/docket?D=FDA-2018-H-4365</v>
      </c>
      <c r="N1050" t="s">
        <v>59</v>
      </c>
    </row>
    <row r="1051" spans="1:14" x14ac:dyDescent="0.25">
      <c r="A1051" t="s">
        <v>7284</v>
      </c>
      <c r="B1051" t="s">
        <v>7285</v>
      </c>
      <c r="C1051" t="s">
        <v>657</v>
      </c>
      <c r="D1051" t="s">
        <v>21</v>
      </c>
      <c r="E1051">
        <v>98277</v>
      </c>
      <c r="F1051" t="s">
        <v>22</v>
      </c>
      <c r="G1051" t="s">
        <v>22</v>
      </c>
      <c r="H1051" t="s">
        <v>57</v>
      </c>
      <c r="I1051" t="s">
        <v>620</v>
      </c>
      <c r="J1051" s="1">
        <v>43361</v>
      </c>
      <c r="K1051" s="1">
        <v>43419</v>
      </c>
      <c r="L1051" t="s">
        <v>118</v>
      </c>
      <c r="N1051" t="s">
        <v>1849</v>
      </c>
    </row>
    <row r="1052" spans="1:14" x14ac:dyDescent="0.25">
      <c r="A1052" t="s">
        <v>242</v>
      </c>
      <c r="B1052" t="s">
        <v>7295</v>
      </c>
      <c r="C1052" t="s">
        <v>261</v>
      </c>
      <c r="D1052" t="s">
        <v>21</v>
      </c>
      <c r="E1052">
        <v>99202</v>
      </c>
      <c r="F1052" t="s">
        <v>22</v>
      </c>
      <c r="G1052" t="s">
        <v>22</v>
      </c>
      <c r="H1052" t="s">
        <v>57</v>
      </c>
      <c r="I1052" t="s">
        <v>203</v>
      </c>
      <c r="J1052" s="1">
        <v>43361</v>
      </c>
      <c r="K1052" s="1">
        <v>43419</v>
      </c>
      <c r="L1052" t="s">
        <v>118</v>
      </c>
      <c r="N1052" t="s">
        <v>1992</v>
      </c>
    </row>
    <row r="1053" spans="1:14" x14ac:dyDescent="0.25">
      <c r="A1053" t="s">
        <v>5561</v>
      </c>
      <c r="B1053" t="s">
        <v>5562</v>
      </c>
      <c r="C1053" t="s">
        <v>632</v>
      </c>
      <c r="D1053" t="s">
        <v>21</v>
      </c>
      <c r="E1053">
        <v>98037</v>
      </c>
      <c r="F1053" t="s">
        <v>22</v>
      </c>
      <c r="G1053" t="s">
        <v>22</v>
      </c>
      <c r="H1053" t="s">
        <v>57</v>
      </c>
      <c r="I1053" t="s">
        <v>58</v>
      </c>
      <c r="J1053" s="1">
        <v>43355</v>
      </c>
      <c r="K1053" s="1">
        <v>43419</v>
      </c>
      <c r="L1053" t="s">
        <v>118</v>
      </c>
      <c r="N1053" t="s">
        <v>1992</v>
      </c>
    </row>
    <row r="1054" spans="1:14" x14ac:dyDescent="0.25">
      <c r="A1054" t="s">
        <v>1077</v>
      </c>
      <c r="B1054" t="s">
        <v>7296</v>
      </c>
      <c r="C1054" t="s">
        <v>202</v>
      </c>
      <c r="D1054" t="s">
        <v>21</v>
      </c>
      <c r="E1054">
        <v>98038</v>
      </c>
      <c r="F1054" t="s">
        <v>22</v>
      </c>
      <c r="G1054" t="s">
        <v>22</v>
      </c>
      <c r="H1054" t="s">
        <v>57</v>
      </c>
      <c r="I1054" t="s">
        <v>58</v>
      </c>
      <c r="J1054" s="1">
        <v>43362</v>
      </c>
      <c r="K1054" s="1">
        <v>43419</v>
      </c>
      <c r="L1054" t="s">
        <v>118</v>
      </c>
      <c r="N1054" t="s">
        <v>1992</v>
      </c>
    </row>
    <row r="1055" spans="1:14" x14ac:dyDescent="0.25">
      <c r="A1055" t="s">
        <v>1669</v>
      </c>
      <c r="B1055" t="s">
        <v>7303</v>
      </c>
      <c r="C1055" t="s">
        <v>230</v>
      </c>
      <c r="D1055" t="s">
        <v>21</v>
      </c>
      <c r="E1055">
        <v>98264</v>
      </c>
      <c r="F1055" t="s">
        <v>22</v>
      </c>
      <c r="G1055" t="s">
        <v>22</v>
      </c>
      <c r="H1055" t="s">
        <v>57</v>
      </c>
      <c r="I1055" t="s">
        <v>58</v>
      </c>
      <c r="J1055" s="1">
        <v>43362</v>
      </c>
      <c r="K1055" s="1">
        <v>43419</v>
      </c>
      <c r="L1055" t="s">
        <v>118</v>
      </c>
      <c r="N1055" t="s">
        <v>1992</v>
      </c>
    </row>
    <row r="1056" spans="1:14" x14ac:dyDescent="0.25">
      <c r="A1056" t="s">
        <v>7306</v>
      </c>
      <c r="B1056" t="s">
        <v>7307</v>
      </c>
      <c r="C1056" t="s">
        <v>20</v>
      </c>
      <c r="D1056" t="s">
        <v>21</v>
      </c>
      <c r="E1056">
        <v>98117</v>
      </c>
      <c r="F1056" t="s">
        <v>22</v>
      </c>
      <c r="G1056" t="s">
        <v>22</v>
      </c>
      <c r="H1056" t="s">
        <v>57</v>
      </c>
      <c r="I1056" t="s">
        <v>58</v>
      </c>
      <c r="J1056" s="1">
        <v>43362</v>
      </c>
      <c r="K1056" s="1">
        <v>43419</v>
      </c>
      <c r="L1056" t="s">
        <v>118</v>
      </c>
      <c r="N1056" t="s">
        <v>1992</v>
      </c>
    </row>
    <row r="1057" spans="1:14" x14ac:dyDescent="0.25">
      <c r="A1057" t="s">
        <v>1259</v>
      </c>
      <c r="B1057" t="s">
        <v>1260</v>
      </c>
      <c r="C1057" t="s">
        <v>632</v>
      </c>
      <c r="D1057" t="s">
        <v>21</v>
      </c>
      <c r="E1057">
        <v>98036</v>
      </c>
      <c r="F1057" t="s">
        <v>22</v>
      </c>
      <c r="G1057" t="s">
        <v>22</v>
      </c>
      <c r="H1057" t="s">
        <v>57</v>
      </c>
      <c r="I1057" t="s">
        <v>58</v>
      </c>
      <c r="J1057" s="1">
        <v>43360</v>
      </c>
      <c r="K1057" s="1">
        <v>43412</v>
      </c>
      <c r="L1057" t="s">
        <v>118</v>
      </c>
      <c r="N1057" t="s">
        <v>1992</v>
      </c>
    </row>
    <row r="1058" spans="1:14" x14ac:dyDescent="0.25">
      <c r="A1058" t="s">
        <v>312</v>
      </c>
      <c r="B1058" t="s">
        <v>4424</v>
      </c>
      <c r="C1058" t="s">
        <v>20</v>
      </c>
      <c r="D1058" t="s">
        <v>21</v>
      </c>
      <c r="E1058">
        <v>98144</v>
      </c>
      <c r="F1058" t="s">
        <v>22</v>
      </c>
      <c r="G1058" t="s">
        <v>22</v>
      </c>
      <c r="H1058" t="s">
        <v>57</v>
      </c>
      <c r="I1058" t="s">
        <v>58</v>
      </c>
      <c r="J1058" s="1">
        <v>43356</v>
      </c>
      <c r="K1058" s="1">
        <v>43412</v>
      </c>
      <c r="L1058" t="s">
        <v>118</v>
      </c>
      <c r="N1058" t="s">
        <v>1849</v>
      </c>
    </row>
    <row r="1059" spans="1:14" x14ac:dyDescent="0.25">
      <c r="A1059" t="s">
        <v>7426</v>
      </c>
      <c r="B1059" t="s">
        <v>1323</v>
      </c>
      <c r="C1059" t="s">
        <v>227</v>
      </c>
      <c r="D1059" t="s">
        <v>21</v>
      </c>
      <c r="E1059">
        <v>98229</v>
      </c>
      <c r="F1059" t="s">
        <v>22</v>
      </c>
      <c r="G1059" t="s">
        <v>22</v>
      </c>
      <c r="H1059" t="s">
        <v>57</v>
      </c>
      <c r="I1059" t="s">
        <v>203</v>
      </c>
      <c r="J1059" s="1">
        <v>43362</v>
      </c>
      <c r="K1059" s="1">
        <v>43412</v>
      </c>
      <c r="L1059" t="s">
        <v>118</v>
      </c>
      <c r="N1059" t="s">
        <v>1849</v>
      </c>
    </row>
    <row r="1060" spans="1:14" x14ac:dyDescent="0.25">
      <c r="A1060" t="s">
        <v>641</v>
      </c>
      <c r="B1060" t="s">
        <v>7427</v>
      </c>
      <c r="C1060" t="s">
        <v>261</v>
      </c>
      <c r="D1060" t="s">
        <v>21</v>
      </c>
      <c r="E1060">
        <v>99202</v>
      </c>
      <c r="F1060" t="s">
        <v>22</v>
      </c>
      <c r="G1060" t="s">
        <v>22</v>
      </c>
      <c r="H1060" t="s">
        <v>57</v>
      </c>
      <c r="I1060" t="s">
        <v>203</v>
      </c>
      <c r="J1060" s="1">
        <v>43361</v>
      </c>
      <c r="K1060" s="1">
        <v>43412</v>
      </c>
      <c r="L1060" t="s">
        <v>118</v>
      </c>
      <c r="N1060" t="s">
        <v>1992</v>
      </c>
    </row>
    <row r="1061" spans="1:14" x14ac:dyDescent="0.25">
      <c r="A1061" t="s">
        <v>2103</v>
      </c>
      <c r="B1061" t="s">
        <v>4102</v>
      </c>
      <c r="C1061" t="s">
        <v>202</v>
      </c>
      <c r="D1061" t="s">
        <v>21</v>
      </c>
      <c r="E1061">
        <v>98038</v>
      </c>
      <c r="F1061" t="s">
        <v>22</v>
      </c>
      <c r="G1061" t="s">
        <v>22</v>
      </c>
      <c r="H1061" t="s">
        <v>57</v>
      </c>
      <c r="I1061" t="s">
        <v>212</v>
      </c>
      <c r="J1061" s="1">
        <v>43360</v>
      </c>
      <c r="K1061" s="1">
        <v>43412</v>
      </c>
      <c r="L1061" t="s">
        <v>118</v>
      </c>
      <c r="N1061" t="s">
        <v>1992</v>
      </c>
    </row>
    <row r="1062" spans="1:14" x14ac:dyDescent="0.25">
      <c r="A1062" t="s">
        <v>427</v>
      </c>
      <c r="B1062" t="s">
        <v>428</v>
      </c>
      <c r="C1062" t="s">
        <v>20</v>
      </c>
      <c r="D1062" t="s">
        <v>21</v>
      </c>
      <c r="E1062">
        <v>98144</v>
      </c>
      <c r="F1062" t="s">
        <v>22</v>
      </c>
      <c r="G1062" t="s">
        <v>22</v>
      </c>
      <c r="H1062" t="s">
        <v>57</v>
      </c>
      <c r="I1062" t="s">
        <v>58</v>
      </c>
      <c r="J1062" s="1">
        <v>43356</v>
      </c>
      <c r="K1062" s="1">
        <v>43412</v>
      </c>
      <c r="L1062" t="s">
        <v>118</v>
      </c>
      <c r="N1062" t="s">
        <v>1992</v>
      </c>
    </row>
    <row r="1063" spans="1:14" x14ac:dyDescent="0.25">
      <c r="A1063" t="s">
        <v>111</v>
      </c>
      <c r="B1063" t="s">
        <v>1921</v>
      </c>
      <c r="C1063" t="s">
        <v>56</v>
      </c>
      <c r="D1063" t="s">
        <v>21</v>
      </c>
      <c r="E1063">
        <v>99352</v>
      </c>
      <c r="F1063" t="s">
        <v>22</v>
      </c>
      <c r="G1063" t="s">
        <v>22</v>
      </c>
      <c r="H1063" t="s">
        <v>57</v>
      </c>
      <c r="I1063" t="s">
        <v>58</v>
      </c>
      <c r="J1063" s="1">
        <v>43352</v>
      </c>
      <c r="K1063" s="1">
        <v>43405</v>
      </c>
      <c r="L1063" t="s">
        <v>118</v>
      </c>
      <c r="N1063" t="s">
        <v>1992</v>
      </c>
    </row>
    <row r="1064" spans="1:14" x14ac:dyDescent="0.25">
      <c r="A1064" t="s">
        <v>242</v>
      </c>
      <c r="B1064" t="s">
        <v>1491</v>
      </c>
      <c r="C1064" t="s">
        <v>20</v>
      </c>
      <c r="D1064" t="s">
        <v>21</v>
      </c>
      <c r="E1064">
        <v>98125</v>
      </c>
      <c r="F1064" t="s">
        <v>22</v>
      </c>
      <c r="G1064" t="s">
        <v>22</v>
      </c>
      <c r="H1064" t="s">
        <v>57</v>
      </c>
      <c r="I1064" t="s">
        <v>58</v>
      </c>
      <c r="J1064" s="1">
        <v>43348</v>
      </c>
      <c r="K1064" s="1">
        <v>43405</v>
      </c>
      <c r="L1064" t="s">
        <v>118</v>
      </c>
      <c r="N1064" t="s">
        <v>1849</v>
      </c>
    </row>
    <row r="1065" spans="1:14" x14ac:dyDescent="0.25">
      <c r="A1065" t="s">
        <v>231</v>
      </c>
      <c r="B1065" t="s">
        <v>232</v>
      </c>
      <c r="C1065" t="s">
        <v>20</v>
      </c>
      <c r="D1065" t="s">
        <v>21</v>
      </c>
      <c r="E1065">
        <v>98178</v>
      </c>
      <c r="F1065" t="s">
        <v>22</v>
      </c>
      <c r="G1065" t="s">
        <v>22</v>
      </c>
      <c r="H1065" t="s">
        <v>57</v>
      </c>
      <c r="I1065" t="s">
        <v>58</v>
      </c>
      <c r="J1065" s="1">
        <v>43347</v>
      </c>
      <c r="K1065" s="1">
        <v>43398</v>
      </c>
      <c r="L1065" t="s">
        <v>118</v>
      </c>
      <c r="N1065" t="s">
        <v>1992</v>
      </c>
    </row>
    <row r="1066" spans="1:14" x14ac:dyDescent="0.25">
      <c r="A1066" t="s">
        <v>1808</v>
      </c>
      <c r="B1066" t="s">
        <v>1809</v>
      </c>
      <c r="C1066" t="s">
        <v>261</v>
      </c>
      <c r="D1066" t="s">
        <v>21</v>
      </c>
      <c r="E1066">
        <v>99205</v>
      </c>
      <c r="F1066" t="s">
        <v>22</v>
      </c>
      <c r="G1066" t="s">
        <v>22</v>
      </c>
      <c r="H1066" t="s">
        <v>57</v>
      </c>
      <c r="I1066" t="s">
        <v>203</v>
      </c>
      <c r="J1066" s="1">
        <v>43348</v>
      </c>
      <c r="K1066" s="1">
        <v>43398</v>
      </c>
      <c r="L1066" t="s">
        <v>118</v>
      </c>
      <c r="N1066" t="s">
        <v>1849</v>
      </c>
    </row>
    <row r="1067" spans="1:14" x14ac:dyDescent="0.25">
      <c r="A1067" t="s">
        <v>1676</v>
      </c>
      <c r="B1067" t="s">
        <v>7706</v>
      </c>
      <c r="C1067" t="s">
        <v>722</v>
      </c>
      <c r="D1067" t="s">
        <v>21</v>
      </c>
      <c r="E1067">
        <v>98047</v>
      </c>
      <c r="F1067" t="s">
        <v>22</v>
      </c>
      <c r="G1067" t="s">
        <v>22</v>
      </c>
      <c r="H1067" t="s">
        <v>57</v>
      </c>
      <c r="I1067" t="s">
        <v>203</v>
      </c>
      <c r="J1067" s="1">
        <v>43347</v>
      </c>
      <c r="K1067" s="1">
        <v>43398</v>
      </c>
      <c r="L1067" t="s">
        <v>118</v>
      </c>
      <c r="N1067" t="s">
        <v>1992</v>
      </c>
    </row>
    <row r="1068" spans="1:14" x14ac:dyDescent="0.25">
      <c r="A1068" t="s">
        <v>2933</v>
      </c>
      <c r="B1068" t="s">
        <v>7707</v>
      </c>
      <c r="C1068" t="s">
        <v>37</v>
      </c>
      <c r="D1068" t="s">
        <v>21</v>
      </c>
      <c r="E1068">
        <v>99337</v>
      </c>
      <c r="F1068" t="s">
        <v>22</v>
      </c>
      <c r="G1068" t="s">
        <v>22</v>
      </c>
      <c r="H1068" t="s">
        <v>57</v>
      </c>
      <c r="I1068" t="s">
        <v>620</v>
      </c>
      <c r="J1068" s="1">
        <v>43348</v>
      </c>
      <c r="K1068" s="1">
        <v>43398</v>
      </c>
      <c r="L1068" t="s">
        <v>118</v>
      </c>
      <c r="N1068" t="s">
        <v>1849</v>
      </c>
    </row>
    <row r="1069" spans="1:14" x14ac:dyDescent="0.25">
      <c r="A1069" t="s">
        <v>2376</v>
      </c>
      <c r="B1069" t="s">
        <v>2377</v>
      </c>
      <c r="C1069" t="s">
        <v>261</v>
      </c>
      <c r="D1069" t="s">
        <v>21</v>
      </c>
      <c r="E1069">
        <v>99202</v>
      </c>
      <c r="F1069" t="s">
        <v>22</v>
      </c>
      <c r="G1069" t="s">
        <v>22</v>
      </c>
      <c r="H1069" t="s">
        <v>57</v>
      </c>
      <c r="I1069" t="s">
        <v>203</v>
      </c>
      <c r="J1069" s="1">
        <v>43349</v>
      </c>
      <c r="K1069" s="1">
        <v>43398</v>
      </c>
      <c r="L1069" t="s">
        <v>118</v>
      </c>
      <c r="N1069" t="s">
        <v>1992</v>
      </c>
    </row>
    <row r="1070" spans="1:14" x14ac:dyDescent="0.25">
      <c r="A1070" t="s">
        <v>2871</v>
      </c>
      <c r="B1070" t="s">
        <v>2872</v>
      </c>
      <c r="C1070" t="s">
        <v>20</v>
      </c>
      <c r="D1070" t="s">
        <v>21</v>
      </c>
      <c r="E1070">
        <v>98121</v>
      </c>
      <c r="F1070" t="s">
        <v>22</v>
      </c>
      <c r="G1070" t="s">
        <v>22</v>
      </c>
      <c r="H1070" t="s">
        <v>57</v>
      </c>
      <c r="I1070" t="s">
        <v>58</v>
      </c>
      <c r="J1070" s="1">
        <v>43343</v>
      </c>
      <c r="K1070" s="1">
        <v>43349</v>
      </c>
      <c r="L1070" t="s">
        <v>118</v>
      </c>
      <c r="N1070" t="s">
        <v>1992</v>
      </c>
    </row>
    <row r="1071" spans="1:14" x14ac:dyDescent="0.25">
      <c r="A1071" t="s">
        <v>3625</v>
      </c>
      <c r="B1071" t="s">
        <v>8778</v>
      </c>
      <c r="C1071" t="s">
        <v>20</v>
      </c>
      <c r="D1071" t="s">
        <v>21</v>
      </c>
      <c r="E1071">
        <v>98126</v>
      </c>
      <c r="F1071" t="s">
        <v>22</v>
      </c>
      <c r="G1071" t="s">
        <v>22</v>
      </c>
      <c r="H1071" t="s">
        <v>57</v>
      </c>
      <c r="I1071" t="s">
        <v>620</v>
      </c>
      <c r="J1071" s="1">
        <v>43339</v>
      </c>
      <c r="K1071" s="1">
        <v>43349</v>
      </c>
      <c r="L1071" t="s">
        <v>118</v>
      </c>
      <c r="N1071" t="s">
        <v>1849</v>
      </c>
    </row>
    <row r="1072" spans="1:14" x14ac:dyDescent="0.25">
      <c r="A1072" t="s">
        <v>1483</v>
      </c>
      <c r="B1072" t="s">
        <v>8779</v>
      </c>
      <c r="C1072" t="s">
        <v>266</v>
      </c>
      <c r="D1072" t="s">
        <v>21</v>
      </c>
      <c r="E1072">
        <v>98002</v>
      </c>
      <c r="F1072" t="s">
        <v>22</v>
      </c>
      <c r="G1072" t="s">
        <v>22</v>
      </c>
      <c r="H1072" t="s">
        <v>57</v>
      </c>
      <c r="I1072" t="s">
        <v>58</v>
      </c>
      <c r="J1072" s="1">
        <v>43340</v>
      </c>
      <c r="K1072" s="1">
        <v>43349</v>
      </c>
      <c r="L1072" t="s">
        <v>118</v>
      </c>
      <c r="N1072" t="s">
        <v>1849</v>
      </c>
    </row>
    <row r="1073" spans="1:14" x14ac:dyDescent="0.25">
      <c r="A1073" t="s">
        <v>111</v>
      </c>
      <c r="B1073" t="s">
        <v>3400</v>
      </c>
      <c r="C1073" t="s">
        <v>20</v>
      </c>
      <c r="D1073" t="s">
        <v>21</v>
      </c>
      <c r="E1073">
        <v>98126</v>
      </c>
      <c r="F1073" t="s">
        <v>22</v>
      </c>
      <c r="G1073" t="s">
        <v>22</v>
      </c>
      <c r="H1073" t="s">
        <v>57</v>
      </c>
      <c r="I1073" t="s">
        <v>58</v>
      </c>
      <c r="J1073" s="1">
        <v>43339</v>
      </c>
      <c r="K1073" s="1">
        <v>43349</v>
      </c>
      <c r="L1073" t="s">
        <v>118</v>
      </c>
      <c r="N1073" t="s">
        <v>1992</v>
      </c>
    </row>
    <row r="1074" spans="1:14" x14ac:dyDescent="0.25">
      <c r="A1074" t="s">
        <v>1303</v>
      </c>
      <c r="B1074" t="s">
        <v>8805</v>
      </c>
      <c r="C1074" t="s">
        <v>1270</v>
      </c>
      <c r="D1074" t="s">
        <v>21</v>
      </c>
      <c r="E1074">
        <v>98012</v>
      </c>
      <c r="F1074" t="s">
        <v>22</v>
      </c>
      <c r="G1074" t="s">
        <v>22</v>
      </c>
      <c r="H1074" t="s">
        <v>57</v>
      </c>
      <c r="I1074" t="s">
        <v>58</v>
      </c>
      <c r="J1074" s="1">
        <v>43265</v>
      </c>
      <c r="K1074" s="1">
        <v>43349</v>
      </c>
      <c r="L1074" t="s">
        <v>118</v>
      </c>
      <c r="N1074" t="s">
        <v>1992</v>
      </c>
    </row>
    <row r="1075" spans="1:14" x14ac:dyDescent="0.25">
      <c r="A1075" t="s">
        <v>2864</v>
      </c>
      <c r="B1075" t="s">
        <v>8807</v>
      </c>
      <c r="C1075" t="s">
        <v>2866</v>
      </c>
      <c r="D1075" t="s">
        <v>21</v>
      </c>
      <c r="E1075">
        <v>98247</v>
      </c>
      <c r="F1075" t="s">
        <v>22</v>
      </c>
      <c r="G1075" t="s">
        <v>22</v>
      </c>
      <c r="H1075" t="s">
        <v>57</v>
      </c>
      <c r="I1075" t="s">
        <v>203</v>
      </c>
      <c r="J1075" s="1">
        <v>43340</v>
      </c>
      <c r="K1075" s="1">
        <v>43349</v>
      </c>
      <c r="L1075" t="s">
        <v>118</v>
      </c>
      <c r="N1075" t="s">
        <v>1849</v>
      </c>
    </row>
    <row r="1076" spans="1:14" x14ac:dyDescent="0.25">
      <c r="A1076" t="s">
        <v>6541</v>
      </c>
      <c r="B1076" t="s">
        <v>6542</v>
      </c>
      <c r="C1076" t="s">
        <v>20</v>
      </c>
      <c r="D1076" t="s">
        <v>21</v>
      </c>
      <c r="E1076">
        <v>98104</v>
      </c>
      <c r="F1076" t="s">
        <v>22</v>
      </c>
      <c r="G1076" t="s">
        <v>22</v>
      </c>
      <c r="H1076" t="s">
        <v>57</v>
      </c>
      <c r="I1076" t="s">
        <v>58</v>
      </c>
      <c r="J1076" s="1">
        <v>43343</v>
      </c>
      <c r="K1076" s="1">
        <v>43349</v>
      </c>
      <c r="L1076" t="s">
        <v>118</v>
      </c>
      <c r="N1076" t="s">
        <v>1992</v>
      </c>
    </row>
    <row r="1077" spans="1:14" x14ac:dyDescent="0.25">
      <c r="A1077" t="s">
        <v>4405</v>
      </c>
      <c r="B1077" t="s">
        <v>4406</v>
      </c>
      <c r="C1077" t="s">
        <v>1542</v>
      </c>
      <c r="D1077" t="s">
        <v>21</v>
      </c>
      <c r="E1077">
        <v>98362</v>
      </c>
      <c r="F1077" t="s">
        <v>22</v>
      </c>
      <c r="G1077" t="s">
        <v>22</v>
      </c>
      <c r="H1077" t="s">
        <v>57</v>
      </c>
      <c r="I1077" t="s">
        <v>620</v>
      </c>
      <c r="J1077" t="s">
        <v>59</v>
      </c>
      <c r="K1077" s="1">
        <v>43343</v>
      </c>
      <c r="L1077" t="s">
        <v>60</v>
      </c>
      <c r="M1077" t="str">
        <f>HYPERLINK("https://www.regulations.gov/docket?D=FDA-2018-H-3309")</f>
        <v>https://www.regulations.gov/docket?D=FDA-2018-H-3309</v>
      </c>
      <c r="N1077" t="s">
        <v>59</v>
      </c>
    </row>
    <row r="1078" spans="1:14" x14ac:dyDescent="0.25">
      <c r="A1078" t="s">
        <v>111</v>
      </c>
      <c r="B1078" t="s">
        <v>2646</v>
      </c>
      <c r="C1078" t="s">
        <v>443</v>
      </c>
      <c r="D1078" t="s">
        <v>21</v>
      </c>
      <c r="E1078">
        <v>98056</v>
      </c>
      <c r="F1078" t="s">
        <v>22</v>
      </c>
      <c r="G1078" t="s">
        <v>22</v>
      </c>
      <c r="H1078" t="s">
        <v>57</v>
      </c>
      <c r="I1078" t="s">
        <v>203</v>
      </c>
      <c r="J1078" s="1">
        <v>43334</v>
      </c>
      <c r="K1078" s="1">
        <v>43342</v>
      </c>
      <c r="L1078" t="s">
        <v>118</v>
      </c>
      <c r="N1078" t="s">
        <v>1849</v>
      </c>
    </row>
    <row r="1079" spans="1:14" x14ac:dyDescent="0.25">
      <c r="A1079">
        <v>76</v>
      </c>
      <c r="B1079" t="s">
        <v>618</v>
      </c>
      <c r="C1079" t="s">
        <v>619</v>
      </c>
      <c r="D1079" t="s">
        <v>21</v>
      </c>
      <c r="E1079">
        <v>98072</v>
      </c>
      <c r="F1079" t="s">
        <v>22</v>
      </c>
      <c r="G1079" t="s">
        <v>22</v>
      </c>
      <c r="H1079" t="s">
        <v>57</v>
      </c>
      <c r="I1079" t="s">
        <v>203</v>
      </c>
      <c r="J1079" s="1">
        <v>43334</v>
      </c>
      <c r="K1079" s="1">
        <v>43342</v>
      </c>
      <c r="L1079" t="s">
        <v>118</v>
      </c>
      <c r="N1079" t="s">
        <v>1992</v>
      </c>
    </row>
    <row r="1080" spans="1:14" x14ac:dyDescent="0.25">
      <c r="A1080" t="s">
        <v>4029</v>
      </c>
      <c r="B1080" t="s">
        <v>4030</v>
      </c>
      <c r="C1080" t="s">
        <v>886</v>
      </c>
      <c r="D1080" t="s">
        <v>21</v>
      </c>
      <c r="E1080">
        <v>98223</v>
      </c>
      <c r="F1080" t="s">
        <v>22</v>
      </c>
      <c r="G1080" t="s">
        <v>22</v>
      </c>
      <c r="H1080" t="s">
        <v>57</v>
      </c>
      <c r="I1080" t="s">
        <v>58</v>
      </c>
      <c r="J1080" s="1">
        <v>43329</v>
      </c>
      <c r="K1080" s="1">
        <v>43342</v>
      </c>
      <c r="L1080" t="s">
        <v>118</v>
      </c>
      <c r="N1080" t="s">
        <v>1849</v>
      </c>
    </row>
    <row r="1081" spans="1:14" x14ac:dyDescent="0.25">
      <c r="A1081" t="s">
        <v>1949</v>
      </c>
      <c r="B1081" t="s">
        <v>2648</v>
      </c>
      <c r="C1081" t="s">
        <v>2089</v>
      </c>
      <c r="D1081" t="s">
        <v>21</v>
      </c>
      <c r="E1081">
        <v>98338</v>
      </c>
      <c r="F1081" t="s">
        <v>22</v>
      </c>
      <c r="G1081" t="s">
        <v>22</v>
      </c>
      <c r="H1081" t="s">
        <v>57</v>
      </c>
      <c r="I1081" t="s">
        <v>203</v>
      </c>
      <c r="J1081" s="1">
        <v>43332</v>
      </c>
      <c r="K1081" s="1">
        <v>43342</v>
      </c>
      <c r="L1081" t="s">
        <v>118</v>
      </c>
      <c r="N1081" t="s">
        <v>1849</v>
      </c>
    </row>
    <row r="1082" spans="1:14" x14ac:dyDescent="0.25">
      <c r="A1082" t="s">
        <v>1949</v>
      </c>
      <c r="B1082" t="s">
        <v>3415</v>
      </c>
      <c r="C1082" t="s">
        <v>236</v>
      </c>
      <c r="D1082" t="s">
        <v>21</v>
      </c>
      <c r="E1082">
        <v>98445</v>
      </c>
      <c r="F1082" t="s">
        <v>22</v>
      </c>
      <c r="G1082" t="s">
        <v>22</v>
      </c>
      <c r="H1082" t="s">
        <v>57</v>
      </c>
      <c r="I1082" t="s">
        <v>58</v>
      </c>
      <c r="J1082" s="1">
        <v>43332</v>
      </c>
      <c r="K1082" s="1">
        <v>43342</v>
      </c>
      <c r="L1082" t="s">
        <v>118</v>
      </c>
      <c r="N1082" t="s">
        <v>1849</v>
      </c>
    </row>
    <row r="1083" spans="1:14" x14ac:dyDescent="0.25">
      <c r="A1083" t="s">
        <v>1065</v>
      </c>
      <c r="B1083" t="s">
        <v>8886</v>
      </c>
      <c r="C1083" t="s">
        <v>20</v>
      </c>
      <c r="D1083" t="s">
        <v>21</v>
      </c>
      <c r="E1083">
        <v>98101</v>
      </c>
      <c r="F1083" t="s">
        <v>22</v>
      </c>
      <c r="G1083" t="s">
        <v>22</v>
      </c>
      <c r="H1083" t="s">
        <v>57</v>
      </c>
      <c r="I1083" t="s">
        <v>58</v>
      </c>
      <c r="J1083" s="1">
        <v>43335</v>
      </c>
      <c r="K1083" s="1">
        <v>43342</v>
      </c>
      <c r="L1083" t="s">
        <v>118</v>
      </c>
      <c r="N1083" t="s">
        <v>1992</v>
      </c>
    </row>
    <row r="1084" spans="1:14" x14ac:dyDescent="0.25">
      <c r="A1084" t="s">
        <v>356</v>
      </c>
      <c r="B1084" t="s">
        <v>2895</v>
      </c>
      <c r="C1084" t="s">
        <v>619</v>
      </c>
      <c r="D1084" t="s">
        <v>21</v>
      </c>
      <c r="E1084">
        <v>98072</v>
      </c>
      <c r="F1084" t="s">
        <v>22</v>
      </c>
      <c r="G1084" t="s">
        <v>22</v>
      </c>
      <c r="H1084" t="s">
        <v>57</v>
      </c>
      <c r="I1084" t="s">
        <v>58</v>
      </c>
      <c r="J1084" s="1">
        <v>43334</v>
      </c>
      <c r="K1084" s="1">
        <v>43342</v>
      </c>
      <c r="L1084" t="s">
        <v>118</v>
      </c>
      <c r="N1084" t="s">
        <v>1849</v>
      </c>
    </row>
    <row r="1085" spans="1:14" x14ac:dyDescent="0.25">
      <c r="A1085" t="s">
        <v>3465</v>
      </c>
      <c r="B1085" t="s">
        <v>3466</v>
      </c>
      <c r="C1085" t="s">
        <v>261</v>
      </c>
      <c r="D1085" t="s">
        <v>21</v>
      </c>
      <c r="E1085">
        <v>99207</v>
      </c>
      <c r="F1085" t="s">
        <v>22</v>
      </c>
      <c r="G1085" t="s">
        <v>22</v>
      </c>
      <c r="H1085" t="s">
        <v>57</v>
      </c>
      <c r="I1085" t="s">
        <v>212</v>
      </c>
      <c r="J1085" s="1">
        <v>43334</v>
      </c>
      <c r="K1085" s="1">
        <v>43342</v>
      </c>
      <c r="L1085" t="s">
        <v>118</v>
      </c>
      <c r="N1085" t="s">
        <v>1849</v>
      </c>
    </row>
    <row r="1086" spans="1:14" x14ac:dyDescent="0.25">
      <c r="A1086" t="s">
        <v>2761</v>
      </c>
      <c r="B1086" t="s">
        <v>2762</v>
      </c>
      <c r="C1086" t="s">
        <v>108</v>
      </c>
      <c r="D1086" t="s">
        <v>21</v>
      </c>
      <c r="E1086">
        <v>98201</v>
      </c>
      <c r="F1086" t="s">
        <v>22</v>
      </c>
      <c r="G1086" t="s">
        <v>22</v>
      </c>
      <c r="H1086" t="s">
        <v>57</v>
      </c>
      <c r="I1086" t="s">
        <v>58</v>
      </c>
      <c r="J1086" s="1">
        <v>43327</v>
      </c>
      <c r="K1086" s="1">
        <v>43342</v>
      </c>
      <c r="L1086" t="s">
        <v>118</v>
      </c>
      <c r="N1086" t="s">
        <v>1992</v>
      </c>
    </row>
    <row r="1087" spans="1:14" x14ac:dyDescent="0.25">
      <c r="A1087" t="s">
        <v>1371</v>
      </c>
      <c r="B1087" t="s">
        <v>6848</v>
      </c>
      <c r="C1087" t="s">
        <v>619</v>
      </c>
      <c r="D1087" t="s">
        <v>21</v>
      </c>
      <c r="E1087">
        <v>98072</v>
      </c>
      <c r="F1087" t="s">
        <v>22</v>
      </c>
      <c r="G1087" t="s">
        <v>22</v>
      </c>
      <c r="H1087" t="s">
        <v>57</v>
      </c>
      <c r="I1087" t="s">
        <v>212</v>
      </c>
      <c r="J1087" s="1">
        <v>43334</v>
      </c>
      <c r="K1087" s="1">
        <v>43342</v>
      </c>
      <c r="L1087" t="s">
        <v>118</v>
      </c>
      <c r="N1087" t="s">
        <v>1992</v>
      </c>
    </row>
    <row r="1088" spans="1:14" x14ac:dyDescent="0.25">
      <c r="A1088" t="s">
        <v>649</v>
      </c>
      <c r="B1088" t="s">
        <v>650</v>
      </c>
      <c r="C1088" t="s">
        <v>29</v>
      </c>
      <c r="D1088" t="s">
        <v>21</v>
      </c>
      <c r="E1088">
        <v>98801</v>
      </c>
      <c r="F1088" t="s">
        <v>22</v>
      </c>
      <c r="G1088" t="s">
        <v>22</v>
      </c>
      <c r="H1088" t="s">
        <v>57</v>
      </c>
      <c r="I1088" t="s">
        <v>620</v>
      </c>
      <c r="J1088" s="1">
        <v>43322</v>
      </c>
      <c r="K1088" s="1">
        <v>43342</v>
      </c>
      <c r="L1088" t="s">
        <v>118</v>
      </c>
      <c r="N1088" t="s">
        <v>1992</v>
      </c>
    </row>
    <row r="1089" spans="1:14" x14ac:dyDescent="0.25">
      <c r="A1089" t="s">
        <v>4591</v>
      </c>
      <c r="B1089" t="s">
        <v>4592</v>
      </c>
      <c r="C1089" t="s">
        <v>108</v>
      </c>
      <c r="D1089" t="s">
        <v>21</v>
      </c>
      <c r="E1089">
        <v>98208</v>
      </c>
      <c r="F1089" t="s">
        <v>22</v>
      </c>
      <c r="G1089" t="s">
        <v>22</v>
      </c>
      <c r="H1089" t="s">
        <v>57</v>
      </c>
      <c r="I1089" t="s">
        <v>620</v>
      </c>
      <c r="J1089" s="1">
        <v>43327</v>
      </c>
      <c r="K1089" s="1">
        <v>43335</v>
      </c>
      <c r="L1089" t="s">
        <v>118</v>
      </c>
      <c r="N1089" t="s">
        <v>1992</v>
      </c>
    </row>
    <row r="1090" spans="1:14" x14ac:dyDescent="0.25">
      <c r="A1090" t="s">
        <v>111</v>
      </c>
      <c r="B1090" t="s">
        <v>3797</v>
      </c>
      <c r="C1090" t="s">
        <v>132</v>
      </c>
      <c r="D1090" t="s">
        <v>21</v>
      </c>
      <c r="E1090">
        <v>99301</v>
      </c>
      <c r="F1090" t="s">
        <v>22</v>
      </c>
      <c r="G1090" t="s">
        <v>22</v>
      </c>
      <c r="H1090" t="s">
        <v>57</v>
      </c>
      <c r="I1090" t="s">
        <v>58</v>
      </c>
      <c r="J1090" s="1">
        <v>43327</v>
      </c>
      <c r="K1090" s="1">
        <v>43335</v>
      </c>
      <c r="L1090" t="s">
        <v>118</v>
      </c>
      <c r="N1090" t="s">
        <v>1849</v>
      </c>
    </row>
    <row r="1091" spans="1:14" x14ac:dyDescent="0.25">
      <c r="A1091" t="s">
        <v>111</v>
      </c>
      <c r="B1091" t="s">
        <v>9029</v>
      </c>
      <c r="C1091" t="s">
        <v>443</v>
      </c>
      <c r="D1091" t="s">
        <v>21</v>
      </c>
      <c r="E1091">
        <v>98056</v>
      </c>
      <c r="F1091" t="s">
        <v>22</v>
      </c>
      <c r="G1091" t="s">
        <v>22</v>
      </c>
      <c r="H1091" t="s">
        <v>57</v>
      </c>
      <c r="I1091" t="s">
        <v>58</v>
      </c>
      <c r="J1091" s="1">
        <v>43326</v>
      </c>
      <c r="K1091" s="1">
        <v>43335</v>
      </c>
      <c r="L1091" t="s">
        <v>118</v>
      </c>
      <c r="N1091" t="s">
        <v>1992</v>
      </c>
    </row>
    <row r="1092" spans="1:14" x14ac:dyDescent="0.25">
      <c r="A1092" t="s">
        <v>3629</v>
      </c>
      <c r="B1092" t="s">
        <v>3630</v>
      </c>
      <c r="C1092" t="s">
        <v>443</v>
      </c>
      <c r="D1092" t="s">
        <v>21</v>
      </c>
      <c r="E1092">
        <v>98056</v>
      </c>
      <c r="F1092" t="s">
        <v>22</v>
      </c>
      <c r="G1092" t="s">
        <v>22</v>
      </c>
      <c r="H1092" t="s">
        <v>57</v>
      </c>
      <c r="I1092" t="s">
        <v>203</v>
      </c>
      <c r="J1092" s="1">
        <v>43326</v>
      </c>
      <c r="K1092" s="1">
        <v>43335</v>
      </c>
      <c r="L1092" t="s">
        <v>118</v>
      </c>
      <c r="N1092" t="s">
        <v>1992</v>
      </c>
    </row>
    <row r="1093" spans="1:14" x14ac:dyDescent="0.25">
      <c r="A1093" t="s">
        <v>3049</v>
      </c>
      <c r="B1093" t="s">
        <v>3050</v>
      </c>
      <c r="C1093" t="s">
        <v>115</v>
      </c>
      <c r="D1093" t="s">
        <v>21</v>
      </c>
      <c r="E1093">
        <v>98532</v>
      </c>
      <c r="F1093" t="s">
        <v>22</v>
      </c>
      <c r="G1093" t="s">
        <v>22</v>
      </c>
      <c r="H1093" t="s">
        <v>57</v>
      </c>
      <c r="I1093" t="s">
        <v>203</v>
      </c>
      <c r="J1093" s="1">
        <v>43321</v>
      </c>
      <c r="K1093" s="1">
        <v>43335</v>
      </c>
      <c r="L1093" t="s">
        <v>118</v>
      </c>
      <c r="N1093" t="s">
        <v>1849</v>
      </c>
    </row>
    <row r="1094" spans="1:14" x14ac:dyDescent="0.25">
      <c r="A1094" t="s">
        <v>8191</v>
      </c>
      <c r="B1094" t="s">
        <v>47</v>
      </c>
      <c r="C1094" t="s">
        <v>48</v>
      </c>
      <c r="D1094" t="s">
        <v>21</v>
      </c>
      <c r="E1094">
        <v>98821</v>
      </c>
      <c r="F1094" t="s">
        <v>22</v>
      </c>
      <c r="G1094" t="s">
        <v>22</v>
      </c>
      <c r="H1094" t="s">
        <v>57</v>
      </c>
      <c r="I1094" t="s">
        <v>203</v>
      </c>
      <c r="J1094" s="1">
        <v>43324</v>
      </c>
      <c r="K1094" s="1">
        <v>43335</v>
      </c>
      <c r="L1094" t="s">
        <v>118</v>
      </c>
      <c r="N1094" t="s">
        <v>1992</v>
      </c>
    </row>
    <row r="1095" spans="1:14" x14ac:dyDescent="0.25">
      <c r="A1095" t="s">
        <v>9043</v>
      </c>
      <c r="B1095" t="s">
        <v>459</v>
      </c>
      <c r="C1095" t="s">
        <v>460</v>
      </c>
      <c r="D1095" t="s">
        <v>21</v>
      </c>
      <c r="E1095">
        <v>98296</v>
      </c>
      <c r="F1095" t="s">
        <v>22</v>
      </c>
      <c r="G1095" t="s">
        <v>22</v>
      </c>
      <c r="H1095" t="s">
        <v>57</v>
      </c>
      <c r="I1095" t="s">
        <v>620</v>
      </c>
      <c r="J1095" s="1">
        <v>43325</v>
      </c>
      <c r="K1095" s="1">
        <v>43335</v>
      </c>
      <c r="L1095" t="s">
        <v>118</v>
      </c>
      <c r="N1095" t="s">
        <v>1992</v>
      </c>
    </row>
    <row r="1096" spans="1:14" x14ac:dyDescent="0.25">
      <c r="A1096" t="s">
        <v>5210</v>
      </c>
      <c r="B1096" t="s">
        <v>5211</v>
      </c>
      <c r="C1096" t="s">
        <v>142</v>
      </c>
      <c r="D1096" t="s">
        <v>21</v>
      </c>
      <c r="E1096">
        <v>98901</v>
      </c>
      <c r="F1096" t="s">
        <v>22</v>
      </c>
      <c r="G1096" t="s">
        <v>22</v>
      </c>
      <c r="H1096" t="s">
        <v>57</v>
      </c>
      <c r="I1096" t="s">
        <v>58</v>
      </c>
      <c r="J1096" s="1">
        <v>43328</v>
      </c>
      <c r="K1096" s="1">
        <v>43335</v>
      </c>
      <c r="L1096" t="s">
        <v>118</v>
      </c>
      <c r="N1096" t="s">
        <v>1992</v>
      </c>
    </row>
    <row r="1097" spans="1:14" x14ac:dyDescent="0.25">
      <c r="A1097" t="s">
        <v>2665</v>
      </c>
      <c r="B1097" t="s">
        <v>2666</v>
      </c>
      <c r="C1097" t="s">
        <v>443</v>
      </c>
      <c r="D1097" t="s">
        <v>21</v>
      </c>
      <c r="E1097">
        <v>98055</v>
      </c>
      <c r="F1097" t="s">
        <v>22</v>
      </c>
      <c r="G1097" t="s">
        <v>22</v>
      </c>
      <c r="H1097" t="s">
        <v>57</v>
      </c>
      <c r="I1097" t="s">
        <v>212</v>
      </c>
      <c r="J1097" s="1">
        <v>43326</v>
      </c>
      <c r="K1097" s="1">
        <v>43335</v>
      </c>
      <c r="L1097" t="s">
        <v>118</v>
      </c>
      <c r="N1097" t="s">
        <v>1992</v>
      </c>
    </row>
    <row r="1098" spans="1:14" x14ac:dyDescent="0.25">
      <c r="A1098" t="s">
        <v>291</v>
      </c>
      <c r="B1098" t="s">
        <v>2496</v>
      </c>
      <c r="C1098" t="s">
        <v>443</v>
      </c>
      <c r="D1098" t="s">
        <v>21</v>
      </c>
      <c r="E1098">
        <v>98057</v>
      </c>
      <c r="F1098" t="s">
        <v>22</v>
      </c>
      <c r="G1098" t="s">
        <v>22</v>
      </c>
      <c r="H1098" t="s">
        <v>57</v>
      </c>
      <c r="I1098" t="s">
        <v>58</v>
      </c>
      <c r="J1098" s="1">
        <v>43326</v>
      </c>
      <c r="K1098" s="1">
        <v>43335</v>
      </c>
      <c r="L1098" t="s">
        <v>118</v>
      </c>
      <c r="N1098" t="s">
        <v>1992</v>
      </c>
    </row>
    <row r="1099" spans="1:14" x14ac:dyDescent="0.25">
      <c r="A1099" t="s">
        <v>1246</v>
      </c>
      <c r="B1099" t="s">
        <v>1247</v>
      </c>
      <c r="C1099" t="s">
        <v>20</v>
      </c>
      <c r="D1099" t="s">
        <v>21</v>
      </c>
      <c r="E1099">
        <v>98122</v>
      </c>
      <c r="F1099" t="s">
        <v>22</v>
      </c>
      <c r="G1099" t="s">
        <v>22</v>
      </c>
      <c r="H1099" t="s">
        <v>57</v>
      </c>
      <c r="I1099" t="s">
        <v>58</v>
      </c>
      <c r="J1099" t="s">
        <v>59</v>
      </c>
      <c r="K1099" s="1">
        <v>43332</v>
      </c>
      <c r="L1099" t="s">
        <v>60</v>
      </c>
      <c r="M1099" t="str">
        <f>HYPERLINK("https://www.regulations.gov/docket?D=FDA-2018-H-3205")</f>
        <v>https://www.regulations.gov/docket?D=FDA-2018-H-3205</v>
      </c>
      <c r="N1099" t="s">
        <v>59</v>
      </c>
    </row>
    <row r="1100" spans="1:14" x14ac:dyDescent="0.25">
      <c r="A1100" t="s">
        <v>874</v>
      </c>
      <c r="B1100" t="s">
        <v>875</v>
      </c>
      <c r="C1100" t="s">
        <v>20</v>
      </c>
      <c r="D1100" t="s">
        <v>21</v>
      </c>
      <c r="E1100">
        <v>98103</v>
      </c>
      <c r="F1100" t="s">
        <v>22</v>
      </c>
      <c r="G1100" t="s">
        <v>22</v>
      </c>
      <c r="H1100" t="s">
        <v>57</v>
      </c>
      <c r="I1100" t="s">
        <v>58</v>
      </c>
      <c r="J1100" t="s">
        <v>59</v>
      </c>
      <c r="K1100" s="1">
        <v>43329</v>
      </c>
      <c r="L1100" t="s">
        <v>60</v>
      </c>
      <c r="M1100" t="str">
        <f>HYPERLINK("https://www.regulations.gov/docket?D=FDA-2018-H-3177")</f>
        <v>https://www.regulations.gov/docket?D=FDA-2018-H-3177</v>
      </c>
      <c r="N1100" t="s">
        <v>59</v>
      </c>
    </row>
    <row r="1101" spans="1:14" x14ac:dyDescent="0.25">
      <c r="A1101" t="s">
        <v>2485</v>
      </c>
      <c r="B1101" t="s">
        <v>2486</v>
      </c>
      <c r="C1101" t="s">
        <v>460</v>
      </c>
      <c r="D1101" t="s">
        <v>21</v>
      </c>
      <c r="E1101">
        <v>98296</v>
      </c>
      <c r="F1101" t="s">
        <v>22</v>
      </c>
      <c r="G1101" t="s">
        <v>22</v>
      </c>
      <c r="H1101" t="s">
        <v>57</v>
      </c>
      <c r="I1101" t="s">
        <v>203</v>
      </c>
      <c r="J1101" t="s">
        <v>59</v>
      </c>
      <c r="K1101" s="1">
        <v>43329</v>
      </c>
      <c r="L1101" t="s">
        <v>60</v>
      </c>
      <c r="M1101" t="str">
        <f>HYPERLINK("https://www.regulations.gov/docket?D=FDA-2018-H-3196")</f>
        <v>https://www.regulations.gov/docket?D=FDA-2018-H-3196</v>
      </c>
      <c r="N1101" t="s">
        <v>59</v>
      </c>
    </row>
    <row r="1102" spans="1:14" x14ac:dyDescent="0.25">
      <c r="A1102" t="s">
        <v>9217</v>
      </c>
      <c r="B1102" t="s">
        <v>9218</v>
      </c>
      <c r="C1102" t="s">
        <v>443</v>
      </c>
      <c r="D1102" t="s">
        <v>21</v>
      </c>
      <c r="E1102">
        <v>98059</v>
      </c>
      <c r="F1102" t="s">
        <v>22</v>
      </c>
      <c r="G1102" t="s">
        <v>22</v>
      </c>
      <c r="H1102" t="s">
        <v>57</v>
      </c>
      <c r="I1102" t="s">
        <v>620</v>
      </c>
      <c r="J1102" s="1">
        <v>43321</v>
      </c>
      <c r="K1102" s="1">
        <v>43328</v>
      </c>
      <c r="L1102" t="s">
        <v>118</v>
      </c>
      <c r="N1102" t="s">
        <v>1992</v>
      </c>
    </row>
    <row r="1103" spans="1:14" x14ac:dyDescent="0.25">
      <c r="A1103" t="s">
        <v>2644</v>
      </c>
      <c r="B1103" t="s">
        <v>2645</v>
      </c>
      <c r="C1103" t="s">
        <v>443</v>
      </c>
      <c r="D1103" t="s">
        <v>21</v>
      </c>
      <c r="E1103">
        <v>98059</v>
      </c>
      <c r="F1103" t="s">
        <v>22</v>
      </c>
      <c r="G1103" t="s">
        <v>22</v>
      </c>
      <c r="H1103" t="s">
        <v>57</v>
      </c>
      <c r="I1103" t="s">
        <v>58</v>
      </c>
      <c r="J1103" s="1">
        <v>43321</v>
      </c>
      <c r="K1103" s="1">
        <v>43328</v>
      </c>
      <c r="L1103" t="s">
        <v>118</v>
      </c>
      <c r="N1103" t="s">
        <v>1849</v>
      </c>
    </row>
    <row r="1104" spans="1:14" x14ac:dyDescent="0.25">
      <c r="A1104" t="s">
        <v>42</v>
      </c>
      <c r="B1104" t="s">
        <v>43</v>
      </c>
      <c r="C1104" t="s">
        <v>34</v>
      </c>
      <c r="D1104" t="s">
        <v>21</v>
      </c>
      <c r="E1104">
        <v>98662</v>
      </c>
      <c r="F1104" t="s">
        <v>22</v>
      </c>
      <c r="G1104" t="s">
        <v>22</v>
      </c>
      <c r="H1104" t="s">
        <v>57</v>
      </c>
      <c r="I1104" t="s">
        <v>620</v>
      </c>
      <c r="J1104" s="1">
        <v>43304</v>
      </c>
      <c r="K1104" s="1">
        <v>43328</v>
      </c>
      <c r="L1104" t="s">
        <v>118</v>
      </c>
      <c r="N1104" t="s">
        <v>1992</v>
      </c>
    </row>
    <row r="1105" spans="1:14" x14ac:dyDescent="0.25">
      <c r="A1105" t="s">
        <v>312</v>
      </c>
      <c r="B1105" t="s">
        <v>2526</v>
      </c>
      <c r="C1105" t="s">
        <v>422</v>
      </c>
      <c r="D1105" t="s">
        <v>21</v>
      </c>
      <c r="E1105">
        <v>98275</v>
      </c>
      <c r="F1105" t="s">
        <v>22</v>
      </c>
      <c r="G1105" t="s">
        <v>22</v>
      </c>
      <c r="H1105" t="s">
        <v>57</v>
      </c>
      <c r="I1105" t="s">
        <v>203</v>
      </c>
      <c r="J1105" s="1">
        <v>43319</v>
      </c>
      <c r="K1105" s="1">
        <v>43328</v>
      </c>
      <c r="L1105" t="s">
        <v>118</v>
      </c>
      <c r="N1105" t="s">
        <v>1849</v>
      </c>
    </row>
    <row r="1106" spans="1:14" x14ac:dyDescent="0.25">
      <c r="A1106" t="s">
        <v>3639</v>
      </c>
      <c r="B1106" t="s">
        <v>3643</v>
      </c>
      <c r="C1106" t="s">
        <v>209</v>
      </c>
      <c r="D1106" t="s">
        <v>21</v>
      </c>
      <c r="E1106">
        <v>98032</v>
      </c>
      <c r="F1106" t="s">
        <v>22</v>
      </c>
      <c r="G1106" t="s">
        <v>22</v>
      </c>
      <c r="H1106" t="s">
        <v>57</v>
      </c>
      <c r="I1106" t="s">
        <v>58</v>
      </c>
      <c r="J1106" s="1">
        <v>43319</v>
      </c>
      <c r="K1106" s="1">
        <v>43328</v>
      </c>
      <c r="L1106" t="s">
        <v>118</v>
      </c>
      <c r="N1106" t="s">
        <v>1849</v>
      </c>
    </row>
    <row r="1107" spans="1:14" x14ac:dyDescent="0.25">
      <c r="A1107" t="s">
        <v>356</v>
      </c>
      <c r="B1107" t="s">
        <v>9232</v>
      </c>
      <c r="C1107" t="s">
        <v>358</v>
      </c>
      <c r="D1107" t="s">
        <v>21</v>
      </c>
      <c r="E1107">
        <v>99350</v>
      </c>
      <c r="F1107" t="s">
        <v>22</v>
      </c>
      <c r="G1107" t="s">
        <v>22</v>
      </c>
      <c r="H1107" t="s">
        <v>57</v>
      </c>
      <c r="I1107" t="s">
        <v>203</v>
      </c>
      <c r="J1107" s="1">
        <v>43320</v>
      </c>
      <c r="K1107" s="1">
        <v>43328</v>
      </c>
      <c r="L1107" t="s">
        <v>118</v>
      </c>
      <c r="N1107" t="s">
        <v>1849</v>
      </c>
    </row>
    <row r="1108" spans="1:14" x14ac:dyDescent="0.25">
      <c r="A1108" t="s">
        <v>818</v>
      </c>
      <c r="B1108" t="s">
        <v>3772</v>
      </c>
      <c r="C1108" t="s">
        <v>20</v>
      </c>
      <c r="D1108" t="s">
        <v>21</v>
      </c>
      <c r="E1108">
        <v>98103</v>
      </c>
      <c r="F1108" t="s">
        <v>22</v>
      </c>
      <c r="G1108" t="s">
        <v>22</v>
      </c>
      <c r="H1108" t="s">
        <v>57</v>
      </c>
      <c r="I1108" t="s">
        <v>58</v>
      </c>
      <c r="J1108" s="1">
        <v>43318</v>
      </c>
      <c r="K1108" s="1">
        <v>43328</v>
      </c>
      <c r="L1108" t="s">
        <v>118</v>
      </c>
      <c r="N1108" t="s">
        <v>1849</v>
      </c>
    </row>
    <row r="1109" spans="1:14" x14ac:dyDescent="0.25">
      <c r="A1109" t="s">
        <v>3310</v>
      </c>
      <c r="B1109" t="s">
        <v>3311</v>
      </c>
      <c r="C1109" t="s">
        <v>81</v>
      </c>
      <c r="D1109" t="s">
        <v>21</v>
      </c>
      <c r="E1109">
        <v>99212</v>
      </c>
      <c r="F1109" t="s">
        <v>22</v>
      </c>
      <c r="G1109" t="s">
        <v>22</v>
      </c>
      <c r="H1109" t="s">
        <v>57</v>
      </c>
      <c r="I1109" t="s">
        <v>212</v>
      </c>
      <c r="J1109" s="1">
        <v>43318</v>
      </c>
      <c r="K1109" s="1">
        <v>43328</v>
      </c>
      <c r="L1109" t="s">
        <v>118</v>
      </c>
      <c r="N1109" t="s">
        <v>1992</v>
      </c>
    </row>
    <row r="1110" spans="1:14" x14ac:dyDescent="0.25">
      <c r="A1110" t="s">
        <v>4361</v>
      </c>
      <c r="B1110" t="s">
        <v>4362</v>
      </c>
      <c r="C1110" t="s">
        <v>81</v>
      </c>
      <c r="D1110" t="s">
        <v>21</v>
      </c>
      <c r="E1110">
        <v>99206</v>
      </c>
      <c r="F1110" t="s">
        <v>22</v>
      </c>
      <c r="G1110" t="s">
        <v>22</v>
      </c>
      <c r="H1110" t="s">
        <v>57</v>
      </c>
      <c r="I1110" t="s">
        <v>212</v>
      </c>
      <c r="J1110" s="1">
        <v>43318</v>
      </c>
      <c r="K1110" s="1">
        <v>43328</v>
      </c>
      <c r="L1110" t="s">
        <v>118</v>
      </c>
      <c r="N1110" t="s">
        <v>1849</v>
      </c>
    </row>
    <row r="1111" spans="1:14" x14ac:dyDescent="0.25">
      <c r="A1111" t="s">
        <v>1326</v>
      </c>
      <c r="B1111" t="s">
        <v>9243</v>
      </c>
      <c r="C1111" t="s">
        <v>1328</v>
      </c>
      <c r="D1111" t="s">
        <v>21</v>
      </c>
      <c r="E1111">
        <v>99004</v>
      </c>
      <c r="F1111" t="s">
        <v>22</v>
      </c>
      <c r="G1111" t="s">
        <v>22</v>
      </c>
      <c r="H1111" t="s">
        <v>57</v>
      </c>
      <c r="I1111" t="s">
        <v>203</v>
      </c>
      <c r="J1111" s="1">
        <v>43316</v>
      </c>
      <c r="K1111" s="1">
        <v>43328</v>
      </c>
      <c r="L1111" t="s">
        <v>118</v>
      </c>
      <c r="N1111" t="s">
        <v>1849</v>
      </c>
    </row>
    <row r="1112" spans="1:14" x14ac:dyDescent="0.25">
      <c r="A1112" t="s">
        <v>194</v>
      </c>
      <c r="B1112" t="s">
        <v>2818</v>
      </c>
      <c r="C1112" t="s">
        <v>34</v>
      </c>
      <c r="D1112" t="s">
        <v>21</v>
      </c>
      <c r="E1112">
        <v>98662</v>
      </c>
      <c r="F1112" t="s">
        <v>22</v>
      </c>
      <c r="G1112" t="s">
        <v>22</v>
      </c>
      <c r="H1112" t="s">
        <v>57</v>
      </c>
      <c r="I1112" t="s">
        <v>203</v>
      </c>
      <c r="J1112" s="1">
        <v>43304</v>
      </c>
      <c r="K1112" s="1">
        <v>43328</v>
      </c>
      <c r="L1112" t="s">
        <v>118</v>
      </c>
      <c r="N1112" t="s">
        <v>1849</v>
      </c>
    </row>
    <row r="1113" spans="1:14" x14ac:dyDescent="0.25">
      <c r="A1113" t="s">
        <v>9246</v>
      </c>
      <c r="B1113" t="s">
        <v>2764</v>
      </c>
      <c r="C1113" t="s">
        <v>101</v>
      </c>
      <c r="D1113" t="s">
        <v>21</v>
      </c>
      <c r="E1113">
        <v>98284</v>
      </c>
      <c r="F1113" t="s">
        <v>22</v>
      </c>
      <c r="G1113" t="s">
        <v>22</v>
      </c>
      <c r="H1113" t="s">
        <v>57</v>
      </c>
      <c r="I1113" t="s">
        <v>203</v>
      </c>
      <c r="J1113" s="1">
        <v>43316</v>
      </c>
      <c r="K1113" s="1">
        <v>43328</v>
      </c>
      <c r="L1113" t="s">
        <v>118</v>
      </c>
      <c r="N1113" t="s">
        <v>1849</v>
      </c>
    </row>
    <row r="1114" spans="1:14" x14ac:dyDescent="0.25">
      <c r="A1114" t="s">
        <v>4014</v>
      </c>
      <c r="B1114" t="s">
        <v>4015</v>
      </c>
      <c r="C1114" t="s">
        <v>358</v>
      </c>
      <c r="D1114" t="s">
        <v>21</v>
      </c>
      <c r="E1114">
        <v>99350</v>
      </c>
      <c r="F1114" t="s">
        <v>22</v>
      </c>
      <c r="G1114" t="s">
        <v>22</v>
      </c>
      <c r="H1114" t="s">
        <v>57</v>
      </c>
      <c r="I1114" t="s">
        <v>212</v>
      </c>
      <c r="J1114" s="1">
        <v>43320</v>
      </c>
      <c r="K1114" s="1">
        <v>43328</v>
      </c>
      <c r="L1114" t="s">
        <v>118</v>
      </c>
      <c r="N1114" t="s">
        <v>1849</v>
      </c>
    </row>
    <row r="1115" spans="1:14" x14ac:dyDescent="0.25">
      <c r="A1115" t="s">
        <v>9247</v>
      </c>
      <c r="B1115" t="s">
        <v>9248</v>
      </c>
      <c r="C1115" t="s">
        <v>2267</v>
      </c>
      <c r="D1115" t="s">
        <v>21</v>
      </c>
      <c r="E1115">
        <v>98631</v>
      </c>
      <c r="F1115" t="s">
        <v>22</v>
      </c>
      <c r="G1115" t="s">
        <v>22</v>
      </c>
      <c r="H1115" t="s">
        <v>57</v>
      </c>
      <c r="I1115" t="s">
        <v>58</v>
      </c>
      <c r="J1115" s="1">
        <v>43318</v>
      </c>
      <c r="K1115" s="1">
        <v>43328</v>
      </c>
      <c r="L1115" t="s">
        <v>118</v>
      </c>
      <c r="N1115" t="s">
        <v>1849</v>
      </c>
    </row>
    <row r="1116" spans="1:14" x14ac:dyDescent="0.25">
      <c r="A1116" t="s">
        <v>3695</v>
      </c>
      <c r="B1116" t="s">
        <v>3696</v>
      </c>
      <c r="C1116" t="s">
        <v>37</v>
      </c>
      <c r="D1116" t="s">
        <v>21</v>
      </c>
      <c r="E1116">
        <v>99337</v>
      </c>
      <c r="F1116" t="s">
        <v>22</v>
      </c>
      <c r="G1116" t="s">
        <v>22</v>
      </c>
      <c r="H1116" t="s">
        <v>57</v>
      </c>
      <c r="I1116" t="s">
        <v>203</v>
      </c>
      <c r="J1116" s="1">
        <v>43318</v>
      </c>
      <c r="K1116" s="1">
        <v>43328</v>
      </c>
      <c r="L1116" t="s">
        <v>118</v>
      </c>
      <c r="N1116" t="s">
        <v>1992</v>
      </c>
    </row>
    <row r="1117" spans="1:14" x14ac:dyDescent="0.25">
      <c r="A1117" t="s">
        <v>2518</v>
      </c>
      <c r="B1117" t="s">
        <v>2519</v>
      </c>
      <c r="C1117" t="s">
        <v>20</v>
      </c>
      <c r="D1117" t="s">
        <v>21</v>
      </c>
      <c r="E1117">
        <v>98106</v>
      </c>
      <c r="F1117" t="s">
        <v>22</v>
      </c>
      <c r="G1117" t="s">
        <v>22</v>
      </c>
      <c r="H1117" t="s">
        <v>57</v>
      </c>
      <c r="I1117" t="s">
        <v>58</v>
      </c>
      <c r="J1117" s="1">
        <v>43319</v>
      </c>
      <c r="K1117" s="1">
        <v>43328</v>
      </c>
      <c r="L1117" t="s">
        <v>118</v>
      </c>
      <c r="N1117" t="s">
        <v>1849</v>
      </c>
    </row>
    <row r="1118" spans="1:14" x14ac:dyDescent="0.25">
      <c r="A1118" t="s">
        <v>1052</v>
      </c>
      <c r="B1118" t="s">
        <v>9258</v>
      </c>
      <c r="C1118" t="s">
        <v>236</v>
      </c>
      <c r="D1118" t="s">
        <v>21</v>
      </c>
      <c r="E1118">
        <v>98444</v>
      </c>
      <c r="F1118" t="s">
        <v>22</v>
      </c>
      <c r="G1118" t="s">
        <v>22</v>
      </c>
      <c r="H1118" t="s">
        <v>57</v>
      </c>
      <c r="I1118" t="s">
        <v>203</v>
      </c>
      <c r="J1118" s="1">
        <v>43312</v>
      </c>
      <c r="K1118" s="1">
        <v>43328</v>
      </c>
      <c r="L1118" t="s">
        <v>118</v>
      </c>
      <c r="N1118" t="s">
        <v>1992</v>
      </c>
    </row>
    <row r="1119" spans="1:14" x14ac:dyDescent="0.25">
      <c r="A1119" t="s">
        <v>1425</v>
      </c>
      <c r="B1119" t="s">
        <v>3326</v>
      </c>
      <c r="C1119" t="s">
        <v>261</v>
      </c>
      <c r="D1119" t="s">
        <v>21</v>
      </c>
      <c r="E1119">
        <v>99223</v>
      </c>
      <c r="F1119" t="s">
        <v>22</v>
      </c>
      <c r="G1119" t="s">
        <v>22</v>
      </c>
      <c r="H1119" t="s">
        <v>57</v>
      </c>
      <c r="I1119" t="s">
        <v>212</v>
      </c>
      <c r="J1119" s="1">
        <v>43265</v>
      </c>
      <c r="K1119" s="1">
        <v>43328</v>
      </c>
      <c r="L1119" t="s">
        <v>118</v>
      </c>
      <c r="N1119" t="s">
        <v>1849</v>
      </c>
    </row>
    <row r="1120" spans="1:14" x14ac:dyDescent="0.25">
      <c r="A1120" t="s">
        <v>4256</v>
      </c>
      <c r="B1120" t="s">
        <v>4257</v>
      </c>
      <c r="C1120" t="s">
        <v>236</v>
      </c>
      <c r="D1120" t="s">
        <v>21</v>
      </c>
      <c r="E1120">
        <v>98406</v>
      </c>
      <c r="F1120" t="s">
        <v>22</v>
      </c>
      <c r="G1120" t="s">
        <v>22</v>
      </c>
      <c r="H1120" t="s">
        <v>57</v>
      </c>
      <c r="I1120" t="s">
        <v>203</v>
      </c>
      <c r="J1120" s="1">
        <v>43312</v>
      </c>
      <c r="K1120" s="1">
        <v>43321</v>
      </c>
      <c r="L1120" t="s">
        <v>118</v>
      </c>
      <c r="N1120" t="s">
        <v>1849</v>
      </c>
    </row>
    <row r="1121" spans="1:14" x14ac:dyDescent="0.25">
      <c r="A1121" t="s">
        <v>352</v>
      </c>
      <c r="B1121" t="s">
        <v>3523</v>
      </c>
      <c r="C1121" t="s">
        <v>236</v>
      </c>
      <c r="D1121" t="s">
        <v>21</v>
      </c>
      <c r="E1121">
        <v>98409</v>
      </c>
      <c r="F1121" t="s">
        <v>22</v>
      </c>
      <c r="G1121" t="s">
        <v>22</v>
      </c>
      <c r="H1121" t="s">
        <v>57</v>
      </c>
      <c r="I1121" t="s">
        <v>620</v>
      </c>
      <c r="J1121" s="1">
        <v>43312</v>
      </c>
      <c r="K1121" s="1">
        <v>43321</v>
      </c>
      <c r="L1121" t="s">
        <v>118</v>
      </c>
      <c r="N1121" t="s">
        <v>1992</v>
      </c>
    </row>
    <row r="1122" spans="1:14" x14ac:dyDescent="0.25">
      <c r="A1122" t="s">
        <v>918</v>
      </c>
      <c r="B1122" t="s">
        <v>4429</v>
      </c>
      <c r="C1122" t="s">
        <v>20</v>
      </c>
      <c r="D1122" t="s">
        <v>21</v>
      </c>
      <c r="E1122">
        <v>98105</v>
      </c>
      <c r="F1122" t="s">
        <v>22</v>
      </c>
      <c r="G1122" t="s">
        <v>22</v>
      </c>
      <c r="H1122" t="s">
        <v>57</v>
      </c>
      <c r="I1122" t="s">
        <v>212</v>
      </c>
      <c r="J1122" t="s">
        <v>59</v>
      </c>
      <c r="K1122" s="1">
        <v>43321</v>
      </c>
      <c r="L1122" t="s">
        <v>60</v>
      </c>
      <c r="M1122" t="str">
        <f>HYPERLINK("https://www.regulations.gov/docket?D=FDA-2018-H-3106")</f>
        <v>https://www.regulations.gov/docket?D=FDA-2018-H-3106</v>
      </c>
      <c r="N1122" t="s">
        <v>59</v>
      </c>
    </row>
    <row r="1123" spans="1:14" x14ac:dyDescent="0.25">
      <c r="A1123" t="s">
        <v>3801</v>
      </c>
      <c r="B1123" t="s">
        <v>3802</v>
      </c>
      <c r="C1123" t="s">
        <v>236</v>
      </c>
      <c r="D1123" t="s">
        <v>21</v>
      </c>
      <c r="E1123">
        <v>98406</v>
      </c>
      <c r="F1123" t="s">
        <v>22</v>
      </c>
      <c r="G1123" t="s">
        <v>22</v>
      </c>
      <c r="H1123" t="s">
        <v>57</v>
      </c>
      <c r="I1123" t="s">
        <v>203</v>
      </c>
      <c r="J1123" s="1">
        <v>43312</v>
      </c>
      <c r="K1123" s="1">
        <v>43321</v>
      </c>
      <c r="L1123" t="s">
        <v>118</v>
      </c>
      <c r="N1123" t="s">
        <v>1992</v>
      </c>
    </row>
    <row r="1124" spans="1:14" x14ac:dyDescent="0.25">
      <c r="A1124" t="s">
        <v>316</v>
      </c>
      <c r="B1124" t="s">
        <v>9525</v>
      </c>
      <c r="C1124" t="s">
        <v>555</v>
      </c>
      <c r="D1124" t="s">
        <v>21</v>
      </c>
      <c r="E1124">
        <v>98053</v>
      </c>
      <c r="F1124" t="s">
        <v>22</v>
      </c>
      <c r="G1124" t="s">
        <v>22</v>
      </c>
      <c r="H1124" t="s">
        <v>57</v>
      </c>
      <c r="I1124" t="s">
        <v>203</v>
      </c>
      <c r="J1124" s="1">
        <v>43312</v>
      </c>
      <c r="K1124" s="1">
        <v>43321</v>
      </c>
      <c r="L1124" t="s">
        <v>118</v>
      </c>
      <c r="N1124" t="s">
        <v>1992</v>
      </c>
    </row>
    <row r="1125" spans="1:14" x14ac:dyDescent="0.25">
      <c r="A1125" t="s">
        <v>2814</v>
      </c>
      <c r="B1125" t="s">
        <v>2815</v>
      </c>
      <c r="C1125" t="s">
        <v>34</v>
      </c>
      <c r="D1125" t="s">
        <v>21</v>
      </c>
      <c r="E1125">
        <v>98665</v>
      </c>
      <c r="F1125" t="s">
        <v>22</v>
      </c>
      <c r="G1125" t="s">
        <v>22</v>
      </c>
      <c r="H1125" t="s">
        <v>57</v>
      </c>
      <c r="I1125" t="s">
        <v>212</v>
      </c>
      <c r="J1125" s="1">
        <v>43262</v>
      </c>
      <c r="K1125" s="1">
        <v>43321</v>
      </c>
      <c r="L1125" t="s">
        <v>118</v>
      </c>
      <c r="N1125" t="s">
        <v>1849</v>
      </c>
    </row>
    <row r="1126" spans="1:14" x14ac:dyDescent="0.25">
      <c r="A1126" t="s">
        <v>194</v>
      </c>
      <c r="B1126" t="s">
        <v>892</v>
      </c>
      <c r="C1126" t="s">
        <v>92</v>
      </c>
      <c r="D1126" t="s">
        <v>21</v>
      </c>
      <c r="E1126">
        <v>98273</v>
      </c>
      <c r="F1126" t="s">
        <v>22</v>
      </c>
      <c r="G1126" t="s">
        <v>22</v>
      </c>
      <c r="H1126" t="s">
        <v>57</v>
      </c>
      <c r="I1126" t="s">
        <v>58</v>
      </c>
      <c r="J1126" s="1">
        <v>43308</v>
      </c>
      <c r="K1126" s="1">
        <v>43321</v>
      </c>
      <c r="L1126" t="s">
        <v>118</v>
      </c>
      <c r="N1126" t="s">
        <v>1992</v>
      </c>
    </row>
    <row r="1127" spans="1:14" x14ac:dyDescent="0.25">
      <c r="A1127" t="s">
        <v>291</v>
      </c>
      <c r="B1127" t="s">
        <v>4039</v>
      </c>
      <c r="C1127" t="s">
        <v>92</v>
      </c>
      <c r="D1127" t="s">
        <v>21</v>
      </c>
      <c r="E1127">
        <v>98273</v>
      </c>
      <c r="F1127" t="s">
        <v>22</v>
      </c>
      <c r="G1127" t="s">
        <v>22</v>
      </c>
      <c r="H1127" t="s">
        <v>57</v>
      </c>
      <c r="I1127" t="s">
        <v>58</v>
      </c>
      <c r="J1127" s="1">
        <v>43308</v>
      </c>
      <c r="K1127" s="1">
        <v>43321</v>
      </c>
      <c r="L1127" t="s">
        <v>118</v>
      </c>
      <c r="N1127" t="s">
        <v>1992</v>
      </c>
    </row>
    <row r="1128" spans="1:14" x14ac:dyDescent="0.25">
      <c r="A1128" t="s">
        <v>356</v>
      </c>
      <c r="B1128" t="s">
        <v>2156</v>
      </c>
      <c r="C1128" t="s">
        <v>2157</v>
      </c>
      <c r="D1128" t="s">
        <v>21</v>
      </c>
      <c r="E1128">
        <v>98325</v>
      </c>
      <c r="F1128" t="s">
        <v>22</v>
      </c>
      <c r="G1128" t="s">
        <v>22</v>
      </c>
      <c r="H1128" t="s">
        <v>57</v>
      </c>
      <c r="I1128" t="s">
        <v>203</v>
      </c>
      <c r="J1128" t="s">
        <v>59</v>
      </c>
      <c r="K1128" s="1">
        <v>43319</v>
      </c>
      <c r="L1128" t="s">
        <v>60</v>
      </c>
      <c r="M1128" t="str">
        <f>HYPERLINK("https://www.regulations.gov/docket?D=FDA-2018-H-3064")</f>
        <v>https://www.regulations.gov/docket?D=FDA-2018-H-3064</v>
      </c>
      <c r="N1128" t="s">
        <v>59</v>
      </c>
    </row>
    <row r="1129" spans="1:14" x14ac:dyDescent="0.25">
      <c r="A1129" t="s">
        <v>4573</v>
      </c>
      <c r="B1129" t="s">
        <v>4574</v>
      </c>
      <c r="C1129" t="s">
        <v>1555</v>
      </c>
      <c r="D1129" t="s">
        <v>21</v>
      </c>
      <c r="E1129">
        <v>98550</v>
      </c>
      <c r="F1129" t="s">
        <v>22</v>
      </c>
      <c r="G1129" t="s">
        <v>22</v>
      </c>
      <c r="H1129" t="s">
        <v>57</v>
      </c>
      <c r="I1129" t="s">
        <v>203</v>
      </c>
      <c r="J1129" s="1">
        <v>43277</v>
      </c>
      <c r="K1129" s="1">
        <v>43314</v>
      </c>
      <c r="L1129" t="s">
        <v>118</v>
      </c>
      <c r="N1129" t="s">
        <v>1849</v>
      </c>
    </row>
    <row r="1130" spans="1:14" x14ac:dyDescent="0.25">
      <c r="A1130" t="s">
        <v>3621</v>
      </c>
      <c r="B1130" t="s">
        <v>9717</v>
      </c>
      <c r="C1130" t="s">
        <v>492</v>
      </c>
      <c r="D1130" t="s">
        <v>21</v>
      </c>
      <c r="E1130">
        <v>98516</v>
      </c>
      <c r="F1130" t="s">
        <v>22</v>
      </c>
      <c r="G1130" t="s">
        <v>22</v>
      </c>
      <c r="H1130" t="s">
        <v>57</v>
      </c>
      <c r="I1130" t="s">
        <v>203</v>
      </c>
      <c r="J1130" s="1">
        <v>43306</v>
      </c>
      <c r="K1130" s="1">
        <v>43314</v>
      </c>
      <c r="L1130" t="s">
        <v>118</v>
      </c>
      <c r="N1130" t="s">
        <v>1849</v>
      </c>
    </row>
    <row r="1131" spans="1:14" x14ac:dyDescent="0.25">
      <c r="A1131" t="s">
        <v>9718</v>
      </c>
      <c r="B1131" t="s">
        <v>9719</v>
      </c>
      <c r="C1131" t="s">
        <v>151</v>
      </c>
      <c r="D1131" t="s">
        <v>21</v>
      </c>
      <c r="E1131">
        <v>98499</v>
      </c>
      <c r="F1131" t="s">
        <v>22</v>
      </c>
      <c r="G1131" t="s">
        <v>22</v>
      </c>
      <c r="H1131" t="s">
        <v>57</v>
      </c>
      <c r="I1131" t="s">
        <v>203</v>
      </c>
      <c r="J1131" s="1">
        <v>43307</v>
      </c>
      <c r="K1131" s="1">
        <v>43314</v>
      </c>
      <c r="L1131" t="s">
        <v>118</v>
      </c>
      <c r="N1131" t="s">
        <v>1992</v>
      </c>
    </row>
    <row r="1132" spans="1:14" x14ac:dyDescent="0.25">
      <c r="A1132" t="s">
        <v>3623</v>
      </c>
      <c r="B1132" t="s">
        <v>3624</v>
      </c>
      <c r="C1132" t="s">
        <v>151</v>
      </c>
      <c r="D1132" t="s">
        <v>21</v>
      </c>
      <c r="E1132">
        <v>98499</v>
      </c>
      <c r="F1132" t="s">
        <v>22</v>
      </c>
      <c r="G1132" t="s">
        <v>22</v>
      </c>
      <c r="H1132" t="s">
        <v>57</v>
      </c>
      <c r="I1132" t="s">
        <v>620</v>
      </c>
      <c r="J1132" s="1">
        <v>43307</v>
      </c>
      <c r="K1132" s="1">
        <v>43314</v>
      </c>
      <c r="L1132" t="s">
        <v>118</v>
      </c>
      <c r="N1132" t="s">
        <v>1849</v>
      </c>
    </row>
    <row r="1133" spans="1:14" x14ac:dyDescent="0.25">
      <c r="A1133" t="s">
        <v>1314</v>
      </c>
      <c r="B1133" t="s">
        <v>1315</v>
      </c>
      <c r="C1133" t="s">
        <v>81</v>
      </c>
      <c r="D1133" t="s">
        <v>21</v>
      </c>
      <c r="E1133">
        <v>99212</v>
      </c>
      <c r="F1133" t="s">
        <v>22</v>
      </c>
      <c r="G1133" t="s">
        <v>22</v>
      </c>
      <c r="H1133" t="s">
        <v>57</v>
      </c>
      <c r="I1133" t="s">
        <v>203</v>
      </c>
      <c r="J1133" s="1">
        <v>43303</v>
      </c>
      <c r="K1133" s="1">
        <v>43314</v>
      </c>
      <c r="L1133" t="s">
        <v>118</v>
      </c>
      <c r="N1133" t="s">
        <v>1849</v>
      </c>
    </row>
    <row r="1134" spans="1:14" x14ac:dyDescent="0.25">
      <c r="A1134" t="s">
        <v>4802</v>
      </c>
      <c r="B1134" t="s">
        <v>4803</v>
      </c>
      <c r="C1134" t="s">
        <v>81</v>
      </c>
      <c r="D1134" t="s">
        <v>21</v>
      </c>
      <c r="E1134">
        <v>99212</v>
      </c>
      <c r="F1134" t="s">
        <v>22</v>
      </c>
      <c r="G1134" t="s">
        <v>22</v>
      </c>
      <c r="H1134" t="s">
        <v>57</v>
      </c>
      <c r="I1134" t="s">
        <v>203</v>
      </c>
      <c r="J1134" s="1">
        <v>43303</v>
      </c>
      <c r="K1134" s="1">
        <v>43314</v>
      </c>
      <c r="L1134" t="s">
        <v>118</v>
      </c>
      <c r="N1134" t="s">
        <v>1849</v>
      </c>
    </row>
    <row r="1135" spans="1:14" x14ac:dyDescent="0.25">
      <c r="A1135" t="s">
        <v>111</v>
      </c>
      <c r="B1135" t="s">
        <v>3401</v>
      </c>
      <c r="C1135" t="s">
        <v>224</v>
      </c>
      <c r="D1135" t="s">
        <v>21</v>
      </c>
      <c r="E1135">
        <v>98155</v>
      </c>
      <c r="F1135" t="s">
        <v>22</v>
      </c>
      <c r="G1135" t="s">
        <v>22</v>
      </c>
      <c r="H1135" t="s">
        <v>57</v>
      </c>
      <c r="I1135" t="s">
        <v>58</v>
      </c>
      <c r="J1135" s="1">
        <v>43286</v>
      </c>
      <c r="K1135" s="1">
        <v>43314</v>
      </c>
      <c r="L1135" t="s">
        <v>118</v>
      </c>
      <c r="N1135" t="s">
        <v>1849</v>
      </c>
    </row>
    <row r="1136" spans="1:14" x14ac:dyDescent="0.25">
      <c r="A1136" t="s">
        <v>9720</v>
      </c>
      <c r="B1136" t="s">
        <v>9721</v>
      </c>
      <c r="C1136" t="s">
        <v>236</v>
      </c>
      <c r="D1136" t="s">
        <v>21</v>
      </c>
      <c r="E1136">
        <v>98467</v>
      </c>
      <c r="F1136" t="s">
        <v>22</v>
      </c>
      <c r="G1136" t="s">
        <v>22</v>
      </c>
      <c r="H1136" t="s">
        <v>57</v>
      </c>
      <c r="I1136" t="s">
        <v>203</v>
      </c>
      <c r="J1136" s="1">
        <v>43307</v>
      </c>
      <c r="K1136" s="1">
        <v>43314</v>
      </c>
      <c r="L1136" t="s">
        <v>118</v>
      </c>
      <c r="N1136" t="s">
        <v>1992</v>
      </c>
    </row>
    <row r="1137" spans="1:14" x14ac:dyDescent="0.25">
      <c r="A1137" t="s">
        <v>240</v>
      </c>
      <c r="B1137" t="s">
        <v>241</v>
      </c>
      <c r="C1137" t="s">
        <v>236</v>
      </c>
      <c r="D1137" t="s">
        <v>21</v>
      </c>
      <c r="E1137">
        <v>98409</v>
      </c>
      <c r="F1137" t="s">
        <v>22</v>
      </c>
      <c r="G1137" t="s">
        <v>22</v>
      </c>
      <c r="H1137" t="s">
        <v>57</v>
      </c>
      <c r="I1137" t="s">
        <v>212</v>
      </c>
      <c r="J1137" s="1">
        <v>43307</v>
      </c>
      <c r="K1137" s="1">
        <v>43314</v>
      </c>
      <c r="L1137" t="s">
        <v>118</v>
      </c>
      <c r="N1137" t="s">
        <v>1849</v>
      </c>
    </row>
    <row r="1138" spans="1:14" x14ac:dyDescent="0.25">
      <c r="A1138" t="s">
        <v>3637</v>
      </c>
      <c r="B1138" t="s">
        <v>3638</v>
      </c>
      <c r="C1138" t="s">
        <v>286</v>
      </c>
      <c r="D1138" t="s">
        <v>21</v>
      </c>
      <c r="E1138">
        <v>98516</v>
      </c>
      <c r="F1138" t="s">
        <v>22</v>
      </c>
      <c r="G1138" t="s">
        <v>22</v>
      </c>
      <c r="H1138" t="s">
        <v>57</v>
      </c>
      <c r="I1138" t="s">
        <v>203</v>
      </c>
      <c r="J1138" s="1">
        <v>43306</v>
      </c>
      <c r="K1138" s="1">
        <v>43314</v>
      </c>
      <c r="L1138" t="s">
        <v>118</v>
      </c>
      <c r="N1138" t="s">
        <v>1849</v>
      </c>
    </row>
    <row r="1139" spans="1:14" x14ac:dyDescent="0.25">
      <c r="A1139" t="s">
        <v>818</v>
      </c>
      <c r="B1139" t="s">
        <v>2858</v>
      </c>
      <c r="C1139" t="s">
        <v>20</v>
      </c>
      <c r="D1139" t="s">
        <v>21</v>
      </c>
      <c r="E1139">
        <v>98116</v>
      </c>
      <c r="F1139" t="s">
        <v>22</v>
      </c>
      <c r="G1139" t="s">
        <v>22</v>
      </c>
      <c r="H1139" t="s">
        <v>57</v>
      </c>
      <c r="I1139" t="s">
        <v>203</v>
      </c>
      <c r="J1139" s="1">
        <v>43306</v>
      </c>
      <c r="K1139" s="1">
        <v>43314</v>
      </c>
      <c r="L1139" t="s">
        <v>118</v>
      </c>
      <c r="N1139" t="s">
        <v>1849</v>
      </c>
    </row>
    <row r="1140" spans="1:14" x14ac:dyDescent="0.25">
      <c r="A1140" t="s">
        <v>2242</v>
      </c>
      <c r="B1140" t="s">
        <v>2243</v>
      </c>
      <c r="C1140" t="s">
        <v>2244</v>
      </c>
      <c r="D1140" t="s">
        <v>21</v>
      </c>
      <c r="E1140">
        <v>98370</v>
      </c>
      <c r="F1140" t="s">
        <v>22</v>
      </c>
      <c r="G1140" t="s">
        <v>22</v>
      </c>
      <c r="H1140" t="s">
        <v>57</v>
      </c>
      <c r="I1140" t="s">
        <v>58</v>
      </c>
      <c r="J1140" s="1">
        <v>43284</v>
      </c>
      <c r="K1140" s="1">
        <v>43314</v>
      </c>
      <c r="L1140" t="s">
        <v>118</v>
      </c>
      <c r="N1140" t="s">
        <v>1849</v>
      </c>
    </row>
    <row r="1141" spans="1:14" x14ac:dyDescent="0.25">
      <c r="A1141" t="s">
        <v>673</v>
      </c>
      <c r="B1141" t="s">
        <v>9727</v>
      </c>
      <c r="C1141" t="s">
        <v>9728</v>
      </c>
      <c r="D1141" t="s">
        <v>21</v>
      </c>
      <c r="E1141">
        <v>98273</v>
      </c>
      <c r="F1141" t="s">
        <v>22</v>
      </c>
      <c r="G1141" t="s">
        <v>22</v>
      </c>
      <c r="H1141" t="s">
        <v>57</v>
      </c>
      <c r="I1141" t="s">
        <v>212</v>
      </c>
      <c r="J1141" s="1">
        <v>43308</v>
      </c>
      <c r="K1141" s="1">
        <v>43314</v>
      </c>
      <c r="L1141" t="s">
        <v>118</v>
      </c>
      <c r="N1141" t="s">
        <v>1992</v>
      </c>
    </row>
    <row r="1142" spans="1:14" x14ac:dyDescent="0.25">
      <c r="A1142" t="s">
        <v>2816</v>
      </c>
      <c r="B1142" t="s">
        <v>9729</v>
      </c>
      <c r="C1142" t="s">
        <v>470</v>
      </c>
      <c r="D1142" t="s">
        <v>21</v>
      </c>
      <c r="E1142">
        <v>98146</v>
      </c>
      <c r="F1142" t="s">
        <v>22</v>
      </c>
      <c r="G1142" t="s">
        <v>22</v>
      </c>
      <c r="H1142" t="s">
        <v>57</v>
      </c>
      <c r="I1142" t="s">
        <v>203</v>
      </c>
      <c r="J1142" s="1">
        <v>43299</v>
      </c>
      <c r="K1142" s="1">
        <v>43314</v>
      </c>
      <c r="L1142" t="s">
        <v>118</v>
      </c>
      <c r="N1142" t="s">
        <v>1992</v>
      </c>
    </row>
    <row r="1143" spans="1:14" x14ac:dyDescent="0.25">
      <c r="A1143" t="s">
        <v>3196</v>
      </c>
      <c r="B1143" t="s">
        <v>9735</v>
      </c>
      <c r="C1143" t="s">
        <v>34</v>
      </c>
      <c r="D1143" t="s">
        <v>21</v>
      </c>
      <c r="E1143">
        <v>98665</v>
      </c>
      <c r="F1143" t="s">
        <v>22</v>
      </c>
      <c r="G1143" t="s">
        <v>22</v>
      </c>
      <c r="H1143" t="s">
        <v>57</v>
      </c>
      <c r="I1143" t="s">
        <v>58</v>
      </c>
      <c r="J1143" s="1">
        <v>43292</v>
      </c>
      <c r="K1143" s="1">
        <v>43314</v>
      </c>
      <c r="L1143" t="s">
        <v>118</v>
      </c>
      <c r="N1143" t="s">
        <v>1992</v>
      </c>
    </row>
    <row r="1144" spans="1:14" x14ac:dyDescent="0.25">
      <c r="A1144" t="s">
        <v>3605</v>
      </c>
      <c r="B1144" t="s">
        <v>3606</v>
      </c>
      <c r="C1144" t="s">
        <v>1498</v>
      </c>
      <c r="D1144" t="s">
        <v>21</v>
      </c>
      <c r="E1144">
        <v>98335</v>
      </c>
      <c r="F1144" t="s">
        <v>22</v>
      </c>
      <c r="G1144" t="s">
        <v>22</v>
      </c>
      <c r="H1144" t="s">
        <v>57</v>
      </c>
      <c r="I1144" t="s">
        <v>203</v>
      </c>
      <c r="J1144" s="1">
        <v>43284</v>
      </c>
      <c r="K1144" s="1">
        <v>43314</v>
      </c>
      <c r="L1144" t="s">
        <v>118</v>
      </c>
      <c r="N1144" t="s">
        <v>1992</v>
      </c>
    </row>
    <row r="1145" spans="1:14" x14ac:dyDescent="0.25">
      <c r="A1145" t="s">
        <v>210</v>
      </c>
      <c r="B1145" t="s">
        <v>9738</v>
      </c>
      <c r="C1145" t="s">
        <v>218</v>
      </c>
      <c r="D1145" t="s">
        <v>21</v>
      </c>
      <c r="E1145">
        <v>98391</v>
      </c>
      <c r="F1145" t="s">
        <v>22</v>
      </c>
      <c r="G1145" t="s">
        <v>22</v>
      </c>
      <c r="H1145" t="s">
        <v>57</v>
      </c>
      <c r="I1145" t="s">
        <v>58</v>
      </c>
      <c r="J1145" s="1">
        <v>43304</v>
      </c>
      <c r="K1145" s="1">
        <v>43314</v>
      </c>
      <c r="L1145" t="s">
        <v>118</v>
      </c>
      <c r="N1145" t="s">
        <v>1992</v>
      </c>
    </row>
    <row r="1146" spans="1:14" x14ac:dyDescent="0.25">
      <c r="A1146" t="s">
        <v>651</v>
      </c>
      <c r="B1146" t="s">
        <v>9739</v>
      </c>
      <c r="C1146" t="s">
        <v>92</v>
      </c>
      <c r="D1146" t="s">
        <v>21</v>
      </c>
      <c r="E1146">
        <v>98273</v>
      </c>
      <c r="F1146" t="s">
        <v>22</v>
      </c>
      <c r="G1146" t="s">
        <v>22</v>
      </c>
      <c r="H1146" t="s">
        <v>57</v>
      </c>
      <c r="I1146" t="s">
        <v>212</v>
      </c>
      <c r="J1146" s="1">
        <v>43308</v>
      </c>
      <c r="K1146" s="1">
        <v>43314</v>
      </c>
      <c r="L1146" t="s">
        <v>118</v>
      </c>
      <c r="N1146" t="s">
        <v>1992</v>
      </c>
    </row>
    <row r="1147" spans="1:14" x14ac:dyDescent="0.25">
      <c r="A1147" t="s">
        <v>3074</v>
      </c>
      <c r="B1147" t="s">
        <v>3075</v>
      </c>
      <c r="C1147" t="s">
        <v>20</v>
      </c>
      <c r="D1147" t="s">
        <v>21</v>
      </c>
      <c r="E1147">
        <v>98104</v>
      </c>
      <c r="F1147" t="s">
        <v>22</v>
      </c>
      <c r="G1147" t="s">
        <v>22</v>
      </c>
      <c r="H1147" t="s">
        <v>57</v>
      </c>
      <c r="I1147" t="s">
        <v>212</v>
      </c>
      <c r="J1147" t="s">
        <v>59</v>
      </c>
      <c r="K1147" s="1">
        <v>43308</v>
      </c>
      <c r="L1147" t="s">
        <v>60</v>
      </c>
      <c r="M1147" t="str">
        <f>HYPERLINK("https://www.regulations.gov/docket?D=FDA-2018-H-2902")</f>
        <v>https://www.regulations.gov/docket?D=FDA-2018-H-2902</v>
      </c>
      <c r="N1147" t="s">
        <v>59</v>
      </c>
    </row>
    <row r="1148" spans="1:14" x14ac:dyDescent="0.25">
      <c r="A1148" t="s">
        <v>6667</v>
      </c>
      <c r="B1148" t="s">
        <v>6668</v>
      </c>
      <c r="C1148" t="s">
        <v>20</v>
      </c>
      <c r="D1148" t="s">
        <v>21</v>
      </c>
      <c r="E1148">
        <v>98101</v>
      </c>
      <c r="F1148" t="s">
        <v>22</v>
      </c>
      <c r="G1148" t="s">
        <v>22</v>
      </c>
      <c r="H1148" t="s">
        <v>57</v>
      </c>
      <c r="I1148" t="s">
        <v>620</v>
      </c>
      <c r="J1148" t="s">
        <v>59</v>
      </c>
      <c r="K1148" s="1">
        <v>43308</v>
      </c>
      <c r="L1148" t="s">
        <v>60</v>
      </c>
      <c r="M1148" t="str">
        <f>HYPERLINK("https://www.regulations.gov/docket?D=FDA-2018-H-2915")</f>
        <v>https://www.regulations.gov/docket?D=FDA-2018-H-2915</v>
      </c>
      <c r="N1148" t="s">
        <v>59</v>
      </c>
    </row>
    <row r="1149" spans="1:14" x14ac:dyDescent="0.25">
      <c r="A1149" t="s">
        <v>3388</v>
      </c>
      <c r="B1149" t="s">
        <v>3389</v>
      </c>
      <c r="C1149" t="s">
        <v>236</v>
      </c>
      <c r="D1149" t="s">
        <v>21</v>
      </c>
      <c r="E1149">
        <v>98404</v>
      </c>
      <c r="F1149" t="s">
        <v>22</v>
      </c>
      <c r="G1149" t="s">
        <v>22</v>
      </c>
      <c r="H1149" t="s">
        <v>57</v>
      </c>
      <c r="I1149" t="s">
        <v>58</v>
      </c>
      <c r="J1149" s="1">
        <v>43297</v>
      </c>
      <c r="K1149" s="1">
        <v>43307</v>
      </c>
      <c r="L1149" t="s">
        <v>118</v>
      </c>
      <c r="N1149" t="s">
        <v>1849</v>
      </c>
    </row>
    <row r="1150" spans="1:14" x14ac:dyDescent="0.25">
      <c r="A1150" t="s">
        <v>4498</v>
      </c>
      <c r="B1150" t="s">
        <v>4499</v>
      </c>
      <c r="C1150" t="s">
        <v>236</v>
      </c>
      <c r="D1150" t="s">
        <v>21</v>
      </c>
      <c r="E1150">
        <v>98444</v>
      </c>
      <c r="F1150" t="s">
        <v>22</v>
      </c>
      <c r="G1150" t="s">
        <v>22</v>
      </c>
      <c r="H1150" t="s">
        <v>57</v>
      </c>
      <c r="I1150" t="s">
        <v>203</v>
      </c>
      <c r="J1150" s="1">
        <v>43297</v>
      </c>
      <c r="K1150" s="1">
        <v>43307</v>
      </c>
      <c r="L1150" t="s">
        <v>118</v>
      </c>
      <c r="N1150" t="s">
        <v>1849</v>
      </c>
    </row>
    <row r="1151" spans="1:14" x14ac:dyDescent="0.25">
      <c r="A1151" t="s">
        <v>3488</v>
      </c>
      <c r="B1151" t="s">
        <v>3489</v>
      </c>
      <c r="C1151" t="s">
        <v>246</v>
      </c>
      <c r="D1151" t="s">
        <v>21</v>
      </c>
      <c r="E1151">
        <v>98310</v>
      </c>
      <c r="F1151" t="s">
        <v>22</v>
      </c>
      <c r="G1151" t="s">
        <v>22</v>
      </c>
      <c r="H1151" t="s">
        <v>57</v>
      </c>
      <c r="I1151" t="s">
        <v>203</v>
      </c>
      <c r="J1151" s="1">
        <v>43299</v>
      </c>
      <c r="K1151" s="1">
        <v>43307</v>
      </c>
      <c r="L1151" t="s">
        <v>118</v>
      </c>
      <c r="N1151" t="s">
        <v>1992</v>
      </c>
    </row>
    <row r="1152" spans="1:14" x14ac:dyDescent="0.25">
      <c r="A1152" t="s">
        <v>352</v>
      </c>
      <c r="B1152" t="s">
        <v>2177</v>
      </c>
      <c r="C1152" t="s">
        <v>1498</v>
      </c>
      <c r="D1152" t="s">
        <v>21</v>
      </c>
      <c r="E1152">
        <v>98329</v>
      </c>
      <c r="F1152" t="s">
        <v>22</v>
      </c>
      <c r="G1152" t="s">
        <v>22</v>
      </c>
      <c r="H1152" t="s">
        <v>57</v>
      </c>
      <c r="I1152" t="s">
        <v>203</v>
      </c>
      <c r="J1152" s="1">
        <v>43284</v>
      </c>
      <c r="K1152" s="1">
        <v>43307</v>
      </c>
      <c r="L1152" t="s">
        <v>118</v>
      </c>
      <c r="N1152" t="s">
        <v>1992</v>
      </c>
    </row>
    <row r="1153" spans="1:14" x14ac:dyDescent="0.25">
      <c r="A1153" t="s">
        <v>5023</v>
      </c>
      <c r="B1153" t="s">
        <v>5024</v>
      </c>
      <c r="C1153" t="s">
        <v>246</v>
      </c>
      <c r="D1153" t="s">
        <v>21</v>
      </c>
      <c r="E1153">
        <v>98312</v>
      </c>
      <c r="F1153" t="s">
        <v>22</v>
      </c>
      <c r="G1153" t="s">
        <v>22</v>
      </c>
      <c r="H1153" t="s">
        <v>57</v>
      </c>
      <c r="I1153" t="s">
        <v>203</v>
      </c>
      <c r="J1153" s="1">
        <v>43299</v>
      </c>
      <c r="K1153" s="1">
        <v>43307</v>
      </c>
      <c r="L1153" t="s">
        <v>118</v>
      </c>
      <c r="N1153" t="s">
        <v>1992</v>
      </c>
    </row>
    <row r="1154" spans="1:14" x14ac:dyDescent="0.25">
      <c r="A1154" t="s">
        <v>312</v>
      </c>
      <c r="B1154" t="s">
        <v>4383</v>
      </c>
      <c r="C1154" t="s">
        <v>283</v>
      </c>
      <c r="D1154" t="s">
        <v>21</v>
      </c>
      <c r="E1154">
        <v>98466</v>
      </c>
      <c r="F1154" t="s">
        <v>22</v>
      </c>
      <c r="G1154" t="s">
        <v>22</v>
      </c>
      <c r="H1154" t="s">
        <v>57</v>
      </c>
      <c r="I1154" t="s">
        <v>58</v>
      </c>
      <c r="J1154" s="1">
        <v>43294</v>
      </c>
      <c r="K1154" s="1">
        <v>43307</v>
      </c>
      <c r="L1154" t="s">
        <v>118</v>
      </c>
      <c r="N1154" t="s">
        <v>1992</v>
      </c>
    </row>
    <row r="1155" spans="1:14" x14ac:dyDescent="0.25">
      <c r="A1155" t="s">
        <v>312</v>
      </c>
      <c r="B1155" t="s">
        <v>3265</v>
      </c>
      <c r="C1155" t="s">
        <v>209</v>
      </c>
      <c r="D1155" t="s">
        <v>21</v>
      </c>
      <c r="E1155">
        <v>98030</v>
      </c>
      <c r="F1155" t="s">
        <v>22</v>
      </c>
      <c r="G1155" t="s">
        <v>22</v>
      </c>
      <c r="H1155" t="s">
        <v>57</v>
      </c>
      <c r="I1155" t="s">
        <v>58</v>
      </c>
      <c r="J1155" s="1">
        <v>43293</v>
      </c>
      <c r="K1155" s="1">
        <v>43307</v>
      </c>
      <c r="L1155" t="s">
        <v>118</v>
      </c>
      <c r="N1155" t="s">
        <v>1849</v>
      </c>
    </row>
    <row r="1156" spans="1:14" x14ac:dyDescent="0.25">
      <c r="A1156" t="s">
        <v>3738</v>
      </c>
      <c r="B1156" t="s">
        <v>3739</v>
      </c>
      <c r="C1156" t="s">
        <v>614</v>
      </c>
      <c r="D1156" t="s">
        <v>21</v>
      </c>
      <c r="E1156">
        <v>98674</v>
      </c>
      <c r="F1156" t="s">
        <v>22</v>
      </c>
      <c r="G1156" t="s">
        <v>22</v>
      </c>
      <c r="H1156" t="s">
        <v>57</v>
      </c>
      <c r="I1156" t="s">
        <v>620</v>
      </c>
      <c r="J1156" s="1">
        <v>43298</v>
      </c>
      <c r="K1156" s="1">
        <v>43307</v>
      </c>
      <c r="L1156" t="s">
        <v>118</v>
      </c>
      <c r="N1156" t="s">
        <v>1849</v>
      </c>
    </row>
    <row r="1157" spans="1:14" x14ac:dyDescent="0.25">
      <c r="A1157" t="s">
        <v>2693</v>
      </c>
      <c r="B1157" t="s">
        <v>3490</v>
      </c>
      <c r="C1157" t="s">
        <v>246</v>
      </c>
      <c r="D1157" t="s">
        <v>21</v>
      </c>
      <c r="E1157">
        <v>98310</v>
      </c>
      <c r="F1157" t="s">
        <v>22</v>
      </c>
      <c r="G1157" t="s">
        <v>22</v>
      </c>
      <c r="H1157" t="s">
        <v>57</v>
      </c>
      <c r="I1157" t="s">
        <v>212</v>
      </c>
      <c r="J1157" s="1">
        <v>43299</v>
      </c>
      <c r="K1157" s="1">
        <v>43307</v>
      </c>
      <c r="L1157" t="s">
        <v>118</v>
      </c>
      <c r="N1157" t="s">
        <v>1992</v>
      </c>
    </row>
    <row r="1158" spans="1:14" x14ac:dyDescent="0.25">
      <c r="A1158" t="s">
        <v>1160</v>
      </c>
      <c r="B1158" t="s">
        <v>1161</v>
      </c>
      <c r="C1158" t="s">
        <v>178</v>
      </c>
      <c r="D1158" t="s">
        <v>21</v>
      </c>
      <c r="E1158">
        <v>98944</v>
      </c>
      <c r="F1158" t="s">
        <v>22</v>
      </c>
      <c r="G1158" t="s">
        <v>22</v>
      </c>
      <c r="H1158" t="s">
        <v>57</v>
      </c>
      <c r="I1158" t="s">
        <v>58</v>
      </c>
      <c r="J1158" s="1">
        <v>43297</v>
      </c>
      <c r="K1158" s="1">
        <v>43307</v>
      </c>
      <c r="L1158" t="s">
        <v>118</v>
      </c>
      <c r="N1158" t="s">
        <v>1992</v>
      </c>
    </row>
    <row r="1159" spans="1:14" x14ac:dyDescent="0.25">
      <c r="A1159" t="s">
        <v>194</v>
      </c>
      <c r="B1159" t="s">
        <v>3717</v>
      </c>
      <c r="C1159" t="s">
        <v>1283</v>
      </c>
      <c r="D1159" t="s">
        <v>21</v>
      </c>
      <c r="E1159">
        <v>98802</v>
      </c>
      <c r="F1159" t="s">
        <v>22</v>
      </c>
      <c r="G1159" t="s">
        <v>22</v>
      </c>
      <c r="H1159" t="s">
        <v>57</v>
      </c>
      <c r="I1159" t="s">
        <v>203</v>
      </c>
      <c r="J1159" s="1">
        <v>43279</v>
      </c>
      <c r="K1159" s="1">
        <v>43307</v>
      </c>
      <c r="L1159" t="s">
        <v>118</v>
      </c>
      <c r="N1159" t="s">
        <v>1992</v>
      </c>
    </row>
    <row r="1160" spans="1:14" x14ac:dyDescent="0.25">
      <c r="A1160" t="s">
        <v>4105</v>
      </c>
      <c r="B1160" t="s">
        <v>4106</v>
      </c>
      <c r="C1160" t="s">
        <v>296</v>
      </c>
      <c r="D1160" t="s">
        <v>21</v>
      </c>
      <c r="E1160">
        <v>98366</v>
      </c>
      <c r="F1160" t="s">
        <v>22</v>
      </c>
      <c r="G1160" t="s">
        <v>22</v>
      </c>
      <c r="H1160" t="s">
        <v>57</v>
      </c>
      <c r="I1160" t="s">
        <v>203</v>
      </c>
      <c r="J1160" s="1">
        <v>43299</v>
      </c>
      <c r="K1160" s="1">
        <v>43307</v>
      </c>
      <c r="L1160" t="s">
        <v>118</v>
      </c>
      <c r="N1160" t="s">
        <v>1992</v>
      </c>
    </row>
    <row r="1161" spans="1:14" x14ac:dyDescent="0.25">
      <c r="A1161" t="s">
        <v>5424</v>
      </c>
      <c r="B1161" t="s">
        <v>9846</v>
      </c>
      <c r="C1161" t="s">
        <v>178</v>
      </c>
      <c r="D1161" t="s">
        <v>21</v>
      </c>
      <c r="E1161">
        <v>98944</v>
      </c>
      <c r="F1161" t="s">
        <v>22</v>
      </c>
      <c r="G1161" t="s">
        <v>22</v>
      </c>
      <c r="H1161" t="s">
        <v>57</v>
      </c>
      <c r="I1161" t="s">
        <v>212</v>
      </c>
      <c r="J1161" s="1">
        <v>43297</v>
      </c>
      <c r="K1161" s="1">
        <v>43307</v>
      </c>
      <c r="L1161" t="s">
        <v>118</v>
      </c>
      <c r="N1161" t="s">
        <v>1849</v>
      </c>
    </row>
    <row r="1162" spans="1:14" x14ac:dyDescent="0.25">
      <c r="A1162" t="s">
        <v>4036</v>
      </c>
      <c r="B1162" t="s">
        <v>4037</v>
      </c>
      <c r="C1162" t="s">
        <v>209</v>
      </c>
      <c r="D1162" t="s">
        <v>21</v>
      </c>
      <c r="E1162">
        <v>98030</v>
      </c>
      <c r="F1162" t="s">
        <v>22</v>
      </c>
      <c r="G1162" t="s">
        <v>22</v>
      </c>
      <c r="H1162" t="s">
        <v>57</v>
      </c>
      <c r="I1162" t="s">
        <v>58</v>
      </c>
      <c r="J1162" t="s">
        <v>59</v>
      </c>
      <c r="K1162" s="1">
        <v>43306</v>
      </c>
      <c r="L1162" t="s">
        <v>60</v>
      </c>
      <c r="M1162" t="str">
        <f>HYPERLINK("https://www.regulations.gov/docket?D=FDA-2018-H-2865")</f>
        <v>https://www.regulations.gov/docket?D=FDA-2018-H-2865</v>
      </c>
      <c r="N1162" t="s">
        <v>59</v>
      </c>
    </row>
    <row r="1163" spans="1:14" x14ac:dyDescent="0.25">
      <c r="A1163" t="s">
        <v>809</v>
      </c>
      <c r="B1163" t="s">
        <v>810</v>
      </c>
      <c r="C1163" t="s">
        <v>454</v>
      </c>
      <c r="D1163" t="s">
        <v>21</v>
      </c>
      <c r="E1163">
        <v>98006</v>
      </c>
      <c r="F1163" t="s">
        <v>22</v>
      </c>
      <c r="G1163" t="s">
        <v>22</v>
      </c>
      <c r="H1163" t="s">
        <v>57</v>
      </c>
      <c r="I1163" t="s">
        <v>620</v>
      </c>
      <c r="J1163" s="1">
        <v>43283</v>
      </c>
      <c r="K1163" s="1">
        <v>43300</v>
      </c>
      <c r="L1163" t="s">
        <v>118</v>
      </c>
      <c r="N1163" t="s">
        <v>1849</v>
      </c>
    </row>
    <row r="1164" spans="1:14" x14ac:dyDescent="0.25">
      <c r="A1164" t="s">
        <v>3587</v>
      </c>
      <c r="B1164" t="s">
        <v>9952</v>
      </c>
      <c r="C1164" t="s">
        <v>165</v>
      </c>
      <c r="D1164" t="s">
        <v>21</v>
      </c>
      <c r="E1164">
        <v>98371</v>
      </c>
      <c r="F1164" t="s">
        <v>22</v>
      </c>
      <c r="G1164" t="s">
        <v>22</v>
      </c>
      <c r="H1164" t="s">
        <v>57</v>
      </c>
      <c r="I1164" t="s">
        <v>212</v>
      </c>
      <c r="J1164" s="1">
        <v>43277</v>
      </c>
      <c r="K1164" s="1">
        <v>43300</v>
      </c>
      <c r="L1164" t="s">
        <v>118</v>
      </c>
      <c r="N1164" t="s">
        <v>1992</v>
      </c>
    </row>
    <row r="1165" spans="1:14" x14ac:dyDescent="0.25">
      <c r="A1165" t="s">
        <v>194</v>
      </c>
      <c r="B1165" t="s">
        <v>3646</v>
      </c>
      <c r="C1165" t="s">
        <v>286</v>
      </c>
      <c r="D1165" t="s">
        <v>21</v>
      </c>
      <c r="E1165">
        <v>98516</v>
      </c>
      <c r="F1165" t="s">
        <v>22</v>
      </c>
      <c r="G1165" t="s">
        <v>22</v>
      </c>
      <c r="H1165" t="s">
        <v>57</v>
      </c>
      <c r="I1165" t="s">
        <v>203</v>
      </c>
      <c r="J1165" s="1">
        <v>43283</v>
      </c>
      <c r="K1165" s="1">
        <v>43300</v>
      </c>
      <c r="L1165" t="s">
        <v>118</v>
      </c>
      <c r="N1165" t="s">
        <v>1849</v>
      </c>
    </row>
    <row r="1166" spans="1:14" x14ac:dyDescent="0.25">
      <c r="A1166" t="s">
        <v>3985</v>
      </c>
      <c r="B1166" t="s">
        <v>10046</v>
      </c>
      <c r="C1166" t="s">
        <v>454</v>
      </c>
      <c r="D1166" t="s">
        <v>21</v>
      </c>
      <c r="E1166">
        <v>98007</v>
      </c>
      <c r="F1166" t="s">
        <v>22</v>
      </c>
      <c r="G1166" t="s">
        <v>22</v>
      </c>
      <c r="H1166" t="s">
        <v>57</v>
      </c>
      <c r="I1166" t="s">
        <v>620</v>
      </c>
      <c r="J1166" s="1">
        <v>43283</v>
      </c>
      <c r="K1166" s="1">
        <v>43293</v>
      </c>
      <c r="L1166" t="s">
        <v>118</v>
      </c>
      <c r="N1166" t="s">
        <v>1849</v>
      </c>
    </row>
    <row r="1167" spans="1:14" x14ac:dyDescent="0.25">
      <c r="A1167" t="s">
        <v>242</v>
      </c>
      <c r="B1167" t="s">
        <v>10049</v>
      </c>
      <c r="C1167" t="s">
        <v>403</v>
      </c>
      <c r="D1167" t="s">
        <v>21</v>
      </c>
      <c r="E1167">
        <v>98611</v>
      </c>
      <c r="F1167" t="s">
        <v>22</v>
      </c>
      <c r="G1167" t="s">
        <v>22</v>
      </c>
      <c r="H1167" t="s">
        <v>57</v>
      </c>
      <c r="I1167" t="s">
        <v>203</v>
      </c>
      <c r="J1167" s="1">
        <v>43283</v>
      </c>
      <c r="K1167" s="1">
        <v>43293</v>
      </c>
      <c r="L1167" t="s">
        <v>118</v>
      </c>
      <c r="N1167" t="s">
        <v>1849</v>
      </c>
    </row>
    <row r="1168" spans="1:14" x14ac:dyDescent="0.25">
      <c r="A1168" t="s">
        <v>3327</v>
      </c>
      <c r="B1168" t="s">
        <v>10117</v>
      </c>
      <c r="C1168" t="s">
        <v>532</v>
      </c>
      <c r="D1168" t="s">
        <v>21</v>
      </c>
      <c r="E1168">
        <v>98528</v>
      </c>
      <c r="F1168" t="s">
        <v>22</v>
      </c>
      <c r="G1168" t="s">
        <v>22</v>
      </c>
      <c r="H1168" t="s">
        <v>57</v>
      </c>
      <c r="I1168" t="s">
        <v>620</v>
      </c>
      <c r="J1168" s="1">
        <v>43237</v>
      </c>
      <c r="K1168" s="1">
        <v>43286</v>
      </c>
      <c r="L1168" t="s">
        <v>118</v>
      </c>
      <c r="N1168" t="s">
        <v>1849</v>
      </c>
    </row>
    <row r="1169" spans="1:14" x14ac:dyDescent="0.25">
      <c r="A1169" t="s">
        <v>562</v>
      </c>
      <c r="B1169" t="s">
        <v>563</v>
      </c>
      <c r="C1169" t="s">
        <v>151</v>
      </c>
      <c r="D1169" t="s">
        <v>21</v>
      </c>
      <c r="E1169">
        <v>98499</v>
      </c>
      <c r="F1169" t="s">
        <v>22</v>
      </c>
      <c r="G1169" t="s">
        <v>22</v>
      </c>
      <c r="H1169" t="s">
        <v>57</v>
      </c>
      <c r="I1169" t="s">
        <v>203</v>
      </c>
      <c r="J1169" s="1">
        <v>43269</v>
      </c>
      <c r="K1169" s="1">
        <v>43286</v>
      </c>
      <c r="L1169" t="s">
        <v>118</v>
      </c>
      <c r="N1169" t="s">
        <v>1849</v>
      </c>
    </row>
    <row r="1170" spans="1:14" x14ac:dyDescent="0.25">
      <c r="A1170" t="s">
        <v>111</v>
      </c>
      <c r="B1170" t="s">
        <v>659</v>
      </c>
      <c r="C1170" t="s">
        <v>660</v>
      </c>
      <c r="D1170" t="s">
        <v>21</v>
      </c>
      <c r="E1170">
        <v>98383</v>
      </c>
      <c r="F1170" t="s">
        <v>22</v>
      </c>
      <c r="G1170" t="s">
        <v>22</v>
      </c>
      <c r="H1170" t="s">
        <v>57</v>
      </c>
      <c r="I1170" t="s">
        <v>203</v>
      </c>
      <c r="J1170" s="1">
        <v>43270</v>
      </c>
      <c r="K1170" s="1">
        <v>43286</v>
      </c>
      <c r="L1170" t="s">
        <v>118</v>
      </c>
      <c r="N1170" t="s">
        <v>1849</v>
      </c>
    </row>
    <row r="1171" spans="1:14" x14ac:dyDescent="0.25">
      <c r="A1171" t="s">
        <v>4520</v>
      </c>
      <c r="B1171" t="s">
        <v>4521</v>
      </c>
      <c r="C1171" t="s">
        <v>407</v>
      </c>
      <c r="D1171" t="s">
        <v>21</v>
      </c>
      <c r="E1171">
        <v>98604</v>
      </c>
      <c r="F1171" t="s">
        <v>22</v>
      </c>
      <c r="G1171" t="s">
        <v>22</v>
      </c>
      <c r="H1171" t="s">
        <v>57</v>
      </c>
      <c r="I1171" t="s">
        <v>212</v>
      </c>
      <c r="J1171" s="1">
        <v>43236</v>
      </c>
      <c r="K1171" s="1">
        <v>43286</v>
      </c>
      <c r="L1171" t="s">
        <v>118</v>
      </c>
      <c r="N1171" t="s">
        <v>1849</v>
      </c>
    </row>
    <row r="1172" spans="1:14" x14ac:dyDescent="0.25">
      <c r="A1172" t="s">
        <v>4928</v>
      </c>
      <c r="B1172" t="s">
        <v>4929</v>
      </c>
      <c r="C1172" t="s">
        <v>296</v>
      </c>
      <c r="D1172" t="s">
        <v>21</v>
      </c>
      <c r="E1172">
        <v>98367</v>
      </c>
      <c r="F1172" t="s">
        <v>22</v>
      </c>
      <c r="G1172" t="s">
        <v>22</v>
      </c>
      <c r="H1172" t="s">
        <v>57</v>
      </c>
      <c r="I1172" t="s">
        <v>58</v>
      </c>
      <c r="J1172" s="1">
        <v>43272</v>
      </c>
      <c r="K1172" s="1">
        <v>43286</v>
      </c>
      <c r="L1172" t="s">
        <v>118</v>
      </c>
      <c r="N1172" t="s">
        <v>1992</v>
      </c>
    </row>
    <row r="1173" spans="1:14" x14ac:dyDescent="0.25">
      <c r="A1173" t="s">
        <v>124</v>
      </c>
      <c r="B1173" t="s">
        <v>593</v>
      </c>
      <c r="C1173" t="s">
        <v>492</v>
      </c>
      <c r="D1173" t="s">
        <v>21</v>
      </c>
      <c r="E1173">
        <v>98516</v>
      </c>
      <c r="F1173" t="s">
        <v>22</v>
      </c>
      <c r="G1173" t="s">
        <v>22</v>
      </c>
      <c r="H1173" t="s">
        <v>57</v>
      </c>
      <c r="I1173" t="s">
        <v>203</v>
      </c>
      <c r="J1173" s="1">
        <v>43278</v>
      </c>
      <c r="K1173" s="1">
        <v>43286</v>
      </c>
      <c r="L1173" t="s">
        <v>118</v>
      </c>
      <c r="N1173" t="s">
        <v>1992</v>
      </c>
    </row>
    <row r="1174" spans="1:14" x14ac:dyDescent="0.25">
      <c r="A1174" t="s">
        <v>4407</v>
      </c>
      <c r="B1174" t="s">
        <v>4408</v>
      </c>
      <c r="C1174" t="s">
        <v>296</v>
      </c>
      <c r="D1174" t="s">
        <v>21</v>
      </c>
      <c r="E1174">
        <v>98366</v>
      </c>
      <c r="F1174" t="s">
        <v>22</v>
      </c>
      <c r="G1174" t="s">
        <v>22</v>
      </c>
      <c r="H1174" t="s">
        <v>57</v>
      </c>
      <c r="I1174" t="s">
        <v>203</v>
      </c>
      <c r="J1174" s="1">
        <v>43272</v>
      </c>
      <c r="K1174" s="1">
        <v>43286</v>
      </c>
      <c r="L1174" t="s">
        <v>118</v>
      </c>
      <c r="N1174" t="s">
        <v>1849</v>
      </c>
    </row>
    <row r="1175" spans="1:14" x14ac:dyDescent="0.25">
      <c r="A1175" t="s">
        <v>4518</v>
      </c>
      <c r="B1175" t="s">
        <v>4519</v>
      </c>
      <c r="C1175" t="s">
        <v>3189</v>
      </c>
      <c r="D1175" t="s">
        <v>21</v>
      </c>
      <c r="E1175">
        <v>98675</v>
      </c>
      <c r="F1175" t="s">
        <v>22</v>
      </c>
      <c r="G1175" t="s">
        <v>22</v>
      </c>
      <c r="H1175" t="s">
        <v>57</v>
      </c>
      <c r="I1175" t="s">
        <v>203</v>
      </c>
      <c r="J1175" t="s">
        <v>59</v>
      </c>
      <c r="K1175" s="1">
        <v>43280</v>
      </c>
      <c r="L1175" t="s">
        <v>60</v>
      </c>
      <c r="M1175" t="str">
        <f>HYPERLINK("https://www.regulations.gov/docket?D=FDA-2018-H-2520")</f>
        <v>https://www.regulations.gov/docket?D=FDA-2018-H-2520</v>
      </c>
      <c r="N1175" t="s">
        <v>59</v>
      </c>
    </row>
    <row r="1176" spans="1:14" x14ac:dyDescent="0.25">
      <c r="A1176" t="s">
        <v>3868</v>
      </c>
      <c r="B1176" t="s">
        <v>3869</v>
      </c>
      <c r="C1176" t="s">
        <v>84</v>
      </c>
      <c r="D1176" t="s">
        <v>21</v>
      </c>
      <c r="E1176">
        <v>98926</v>
      </c>
      <c r="F1176" t="s">
        <v>22</v>
      </c>
      <c r="G1176" t="s">
        <v>22</v>
      </c>
      <c r="H1176" t="s">
        <v>57</v>
      </c>
      <c r="I1176" t="s">
        <v>203</v>
      </c>
      <c r="J1176" s="1">
        <v>43269</v>
      </c>
      <c r="K1176" s="1">
        <v>43279</v>
      </c>
      <c r="L1176" t="s">
        <v>118</v>
      </c>
      <c r="N1176" t="s">
        <v>1849</v>
      </c>
    </row>
    <row r="1177" spans="1:14" x14ac:dyDescent="0.25">
      <c r="A1177" t="s">
        <v>187</v>
      </c>
      <c r="B1177" t="s">
        <v>188</v>
      </c>
      <c r="C1177" t="s">
        <v>34</v>
      </c>
      <c r="D1177" t="s">
        <v>21</v>
      </c>
      <c r="E1177">
        <v>98683</v>
      </c>
      <c r="F1177" t="s">
        <v>22</v>
      </c>
      <c r="G1177" t="s">
        <v>22</v>
      </c>
      <c r="H1177" t="s">
        <v>57</v>
      </c>
      <c r="I1177" t="s">
        <v>203</v>
      </c>
      <c r="J1177" s="1">
        <v>43270</v>
      </c>
      <c r="K1177" s="1">
        <v>43279</v>
      </c>
      <c r="L1177" t="s">
        <v>118</v>
      </c>
      <c r="N1177" t="s">
        <v>1849</v>
      </c>
    </row>
    <row r="1178" spans="1:14" x14ac:dyDescent="0.25">
      <c r="A1178" t="s">
        <v>247</v>
      </c>
      <c r="B1178" t="s">
        <v>248</v>
      </c>
      <c r="C1178" t="s">
        <v>236</v>
      </c>
      <c r="D1178" t="s">
        <v>21</v>
      </c>
      <c r="E1178">
        <v>98406</v>
      </c>
      <c r="F1178" t="s">
        <v>22</v>
      </c>
      <c r="G1178" t="s">
        <v>22</v>
      </c>
      <c r="H1178" t="s">
        <v>57</v>
      </c>
      <c r="I1178" t="s">
        <v>212</v>
      </c>
      <c r="J1178" s="1">
        <v>43216</v>
      </c>
      <c r="K1178" s="1">
        <v>43279</v>
      </c>
      <c r="L1178" t="s">
        <v>118</v>
      </c>
      <c r="N1178" t="s">
        <v>1849</v>
      </c>
    </row>
    <row r="1179" spans="1:14" x14ac:dyDescent="0.25">
      <c r="A1179" t="s">
        <v>10157</v>
      </c>
      <c r="B1179" t="s">
        <v>10158</v>
      </c>
      <c r="C1179" t="s">
        <v>529</v>
      </c>
      <c r="D1179" t="s">
        <v>21</v>
      </c>
      <c r="E1179">
        <v>98033</v>
      </c>
      <c r="F1179" t="s">
        <v>22</v>
      </c>
      <c r="G1179" t="s">
        <v>22</v>
      </c>
      <c r="H1179" t="s">
        <v>57</v>
      </c>
      <c r="I1179" t="s">
        <v>58</v>
      </c>
      <c r="J1179" s="1">
        <v>43271</v>
      </c>
      <c r="K1179" s="1">
        <v>43279</v>
      </c>
      <c r="L1179" t="s">
        <v>118</v>
      </c>
      <c r="N1179" t="s">
        <v>1849</v>
      </c>
    </row>
    <row r="1180" spans="1:14" x14ac:dyDescent="0.25">
      <c r="A1180" t="s">
        <v>179</v>
      </c>
      <c r="B1180" t="s">
        <v>753</v>
      </c>
      <c r="C1180" t="s">
        <v>151</v>
      </c>
      <c r="D1180" t="s">
        <v>21</v>
      </c>
      <c r="E1180">
        <v>98499</v>
      </c>
      <c r="F1180" t="s">
        <v>22</v>
      </c>
      <c r="G1180" t="s">
        <v>22</v>
      </c>
      <c r="H1180" t="s">
        <v>57</v>
      </c>
      <c r="I1180" t="s">
        <v>212</v>
      </c>
      <c r="J1180" s="1">
        <v>43217</v>
      </c>
      <c r="K1180" s="1">
        <v>43272</v>
      </c>
      <c r="L1180" t="s">
        <v>118</v>
      </c>
      <c r="N1180" t="s">
        <v>1849</v>
      </c>
    </row>
    <row r="1181" spans="1:14" x14ac:dyDescent="0.25">
      <c r="A1181" t="s">
        <v>2812</v>
      </c>
      <c r="B1181" t="s">
        <v>10223</v>
      </c>
      <c r="C1181" t="s">
        <v>29</v>
      </c>
      <c r="D1181" t="s">
        <v>21</v>
      </c>
      <c r="E1181">
        <v>98801</v>
      </c>
      <c r="F1181" t="s">
        <v>22</v>
      </c>
      <c r="G1181" t="s">
        <v>22</v>
      </c>
      <c r="H1181" t="s">
        <v>57</v>
      </c>
      <c r="I1181" t="s">
        <v>212</v>
      </c>
      <c r="J1181" s="1">
        <v>43205</v>
      </c>
      <c r="K1181" s="1">
        <v>43265</v>
      </c>
      <c r="L1181" t="s">
        <v>118</v>
      </c>
      <c r="N1181" t="s">
        <v>1849</v>
      </c>
    </row>
    <row r="1182" spans="1:14" x14ac:dyDescent="0.25">
      <c r="A1182" t="s">
        <v>1735</v>
      </c>
      <c r="B1182" t="s">
        <v>3652</v>
      </c>
      <c r="C1182" t="s">
        <v>266</v>
      </c>
      <c r="D1182" t="s">
        <v>21</v>
      </c>
      <c r="E1182">
        <v>98002</v>
      </c>
      <c r="F1182" t="s">
        <v>22</v>
      </c>
      <c r="G1182" t="s">
        <v>22</v>
      </c>
      <c r="H1182" t="s">
        <v>57</v>
      </c>
      <c r="I1182" t="s">
        <v>212</v>
      </c>
      <c r="J1182" s="1">
        <v>43200</v>
      </c>
      <c r="K1182" s="1">
        <v>43258</v>
      </c>
      <c r="L1182" t="s">
        <v>118</v>
      </c>
      <c r="N1182" t="s">
        <v>1849</v>
      </c>
    </row>
    <row r="1183" spans="1:14" x14ac:dyDescent="0.25">
      <c r="A1183" t="s">
        <v>4026</v>
      </c>
      <c r="B1183" t="s">
        <v>4027</v>
      </c>
      <c r="C1183" t="s">
        <v>529</v>
      </c>
      <c r="D1183" t="s">
        <v>21</v>
      </c>
      <c r="E1183">
        <v>98033</v>
      </c>
      <c r="F1183" t="s">
        <v>22</v>
      </c>
      <c r="G1183" t="s">
        <v>22</v>
      </c>
      <c r="H1183" t="s">
        <v>57</v>
      </c>
      <c r="I1183" t="s">
        <v>203</v>
      </c>
      <c r="J1183" s="1">
        <v>43196</v>
      </c>
      <c r="K1183" s="1">
        <v>43251</v>
      </c>
      <c r="L1183" t="s">
        <v>118</v>
      </c>
      <c r="N1183" t="s">
        <v>1992</v>
      </c>
    </row>
    <row r="1184" spans="1:14" x14ac:dyDescent="0.25">
      <c r="A1184" t="s">
        <v>6045</v>
      </c>
      <c r="B1184" t="s">
        <v>6046</v>
      </c>
      <c r="C1184" t="s">
        <v>34</v>
      </c>
      <c r="D1184" t="s">
        <v>21</v>
      </c>
      <c r="E1184">
        <v>98682</v>
      </c>
      <c r="F1184" t="s">
        <v>22</v>
      </c>
      <c r="G1184" t="s">
        <v>22</v>
      </c>
      <c r="H1184" t="s">
        <v>57</v>
      </c>
      <c r="I1184" t="s">
        <v>203</v>
      </c>
      <c r="J1184" s="1">
        <v>43194</v>
      </c>
      <c r="K1184" s="1">
        <v>43251</v>
      </c>
      <c r="L1184" t="s">
        <v>118</v>
      </c>
      <c r="N1184" t="s">
        <v>1849</v>
      </c>
    </row>
    <row r="1185" spans="1:14" x14ac:dyDescent="0.25">
      <c r="A1185" t="s">
        <v>3751</v>
      </c>
      <c r="B1185" t="s">
        <v>3752</v>
      </c>
      <c r="C1185" t="s">
        <v>1542</v>
      </c>
      <c r="D1185" t="s">
        <v>21</v>
      </c>
      <c r="E1185">
        <v>98362</v>
      </c>
      <c r="F1185" t="s">
        <v>22</v>
      </c>
      <c r="G1185" t="s">
        <v>22</v>
      </c>
      <c r="H1185" t="s">
        <v>57</v>
      </c>
      <c r="I1185" t="s">
        <v>203</v>
      </c>
      <c r="J1185" s="1">
        <v>43188</v>
      </c>
      <c r="K1185" s="1">
        <v>43244</v>
      </c>
      <c r="L1185" t="s">
        <v>118</v>
      </c>
      <c r="N1185" t="s">
        <v>1992</v>
      </c>
    </row>
    <row r="1186" spans="1:14" x14ac:dyDescent="0.25">
      <c r="A1186" t="s">
        <v>3589</v>
      </c>
      <c r="B1186" t="s">
        <v>3590</v>
      </c>
      <c r="C1186" t="s">
        <v>165</v>
      </c>
      <c r="D1186" t="s">
        <v>21</v>
      </c>
      <c r="E1186">
        <v>98371</v>
      </c>
      <c r="F1186" t="s">
        <v>22</v>
      </c>
      <c r="G1186" t="s">
        <v>22</v>
      </c>
      <c r="H1186" t="s">
        <v>57</v>
      </c>
      <c r="I1186" t="s">
        <v>212</v>
      </c>
      <c r="J1186" t="s">
        <v>59</v>
      </c>
      <c r="K1186" s="1">
        <v>43241</v>
      </c>
      <c r="L1186" t="s">
        <v>60</v>
      </c>
      <c r="M1186" t="str">
        <f>HYPERLINK("https://www.regulations.gov/docket?D=FDA-2018-H-1945")</f>
        <v>https://www.regulations.gov/docket?D=FDA-2018-H-1945</v>
      </c>
      <c r="N1186" t="s">
        <v>59</v>
      </c>
    </row>
    <row r="1187" spans="1:14" x14ac:dyDescent="0.25">
      <c r="A1187" t="s">
        <v>3860</v>
      </c>
      <c r="B1187" t="s">
        <v>3861</v>
      </c>
      <c r="C1187" t="s">
        <v>3862</v>
      </c>
      <c r="D1187" t="s">
        <v>21</v>
      </c>
      <c r="E1187">
        <v>98022</v>
      </c>
      <c r="F1187" t="s">
        <v>22</v>
      </c>
      <c r="G1187" t="s">
        <v>22</v>
      </c>
      <c r="H1187" t="s">
        <v>57</v>
      </c>
      <c r="I1187" t="s">
        <v>212</v>
      </c>
      <c r="J1187" t="s">
        <v>59</v>
      </c>
      <c r="K1187" s="1">
        <v>43235</v>
      </c>
      <c r="L1187" t="s">
        <v>60</v>
      </c>
      <c r="M1187" t="str">
        <f>HYPERLINK("https://www.regulations.gov/docket?D=FDA-2018-H-1878")</f>
        <v>https://www.regulations.gov/docket?D=FDA-2018-H-1878</v>
      </c>
      <c r="N1187" t="s">
        <v>59</v>
      </c>
    </row>
    <row r="1188" spans="1:14" x14ac:dyDescent="0.25">
      <c r="A1188" t="s">
        <v>3130</v>
      </c>
      <c r="B1188" t="s">
        <v>7290</v>
      </c>
      <c r="C1188" t="s">
        <v>142</v>
      </c>
      <c r="D1188" t="s">
        <v>21</v>
      </c>
      <c r="E1188">
        <v>98902</v>
      </c>
      <c r="F1188" t="s">
        <v>22</v>
      </c>
      <c r="G1188" t="s">
        <v>22</v>
      </c>
      <c r="H1188" t="s">
        <v>57</v>
      </c>
      <c r="I1188" t="s">
        <v>58</v>
      </c>
      <c r="J1188" t="s">
        <v>59</v>
      </c>
      <c r="K1188" s="1">
        <v>43223</v>
      </c>
      <c r="L1188" t="s">
        <v>60</v>
      </c>
      <c r="M1188" t="str">
        <f>HYPERLINK("https://www.regulations.gov/docket?D=FDA-2018-H-1721")</f>
        <v>https://www.regulations.gov/docket?D=FDA-2018-H-1721</v>
      </c>
      <c r="N1188" t="s">
        <v>59</v>
      </c>
    </row>
    <row r="1189" spans="1:14" x14ac:dyDescent="0.25">
      <c r="A1189" t="s">
        <v>138</v>
      </c>
      <c r="B1189" t="s">
        <v>3464</v>
      </c>
      <c r="C1189" t="s">
        <v>56</v>
      </c>
      <c r="D1189" t="s">
        <v>21</v>
      </c>
      <c r="E1189">
        <v>99352</v>
      </c>
      <c r="F1189" t="s">
        <v>22</v>
      </c>
      <c r="G1189" t="s">
        <v>22</v>
      </c>
      <c r="H1189" t="s">
        <v>57</v>
      </c>
      <c r="I1189" t="s">
        <v>58</v>
      </c>
      <c r="J1189" s="1">
        <v>43208</v>
      </c>
      <c r="K1189" s="1">
        <v>43209</v>
      </c>
      <c r="L1189" t="s">
        <v>118</v>
      </c>
      <c r="N1189" t="s">
        <v>1849</v>
      </c>
    </row>
    <row r="1190" spans="1:14" x14ac:dyDescent="0.25">
      <c r="A1190" t="s">
        <v>210</v>
      </c>
      <c r="B1190" t="s">
        <v>2550</v>
      </c>
      <c r="C1190" t="s">
        <v>293</v>
      </c>
      <c r="D1190" t="s">
        <v>21</v>
      </c>
      <c r="E1190">
        <v>98270</v>
      </c>
      <c r="F1190" t="s">
        <v>22</v>
      </c>
      <c r="G1190" t="s">
        <v>22</v>
      </c>
      <c r="H1190" t="s">
        <v>4795</v>
      </c>
      <c r="I1190" t="s">
        <v>212</v>
      </c>
      <c r="J1190" s="1">
        <v>43437</v>
      </c>
      <c r="K1190" s="1">
        <v>43524</v>
      </c>
      <c r="L1190" t="s">
        <v>118</v>
      </c>
      <c r="N1190" t="s">
        <v>1849</v>
      </c>
    </row>
    <row r="1191" spans="1:14" x14ac:dyDescent="0.25">
      <c r="A1191" t="s">
        <v>370</v>
      </c>
      <c r="B1191" t="s">
        <v>371</v>
      </c>
      <c r="C1191" t="s">
        <v>372</v>
      </c>
      <c r="D1191" t="s">
        <v>21</v>
      </c>
      <c r="E1191">
        <v>99129</v>
      </c>
      <c r="F1191" t="s">
        <v>22</v>
      </c>
      <c r="G1191" t="s">
        <v>22</v>
      </c>
      <c r="H1191" t="s">
        <v>373</v>
      </c>
      <c r="I1191" t="s">
        <v>374</v>
      </c>
      <c r="J1191" s="1">
        <v>43686</v>
      </c>
      <c r="K1191" s="1">
        <v>43713</v>
      </c>
      <c r="L1191" t="s">
        <v>118</v>
      </c>
      <c r="N1191" t="s">
        <v>119</v>
      </c>
    </row>
    <row r="1192" spans="1:14" x14ac:dyDescent="0.25">
      <c r="A1192" t="s">
        <v>300</v>
      </c>
      <c r="B1192" t="s">
        <v>301</v>
      </c>
      <c r="C1192" t="s">
        <v>206</v>
      </c>
      <c r="D1192" t="s">
        <v>21</v>
      </c>
      <c r="E1192">
        <v>98272</v>
      </c>
      <c r="F1192" t="s">
        <v>22</v>
      </c>
      <c r="G1192" t="s">
        <v>22</v>
      </c>
      <c r="H1192" t="s">
        <v>373</v>
      </c>
      <c r="I1192" t="s">
        <v>4235</v>
      </c>
      <c r="J1192" s="1">
        <v>43461</v>
      </c>
      <c r="K1192" s="1">
        <v>43545</v>
      </c>
      <c r="L1192" t="s">
        <v>118</v>
      </c>
      <c r="N1192" t="s">
        <v>4236</v>
      </c>
    </row>
    <row r="1193" spans="1:14" x14ac:dyDescent="0.25">
      <c r="A1193" t="s">
        <v>10711</v>
      </c>
      <c r="B1193" t="s">
        <v>10712</v>
      </c>
      <c r="C1193" t="s">
        <v>2599</v>
      </c>
      <c r="D1193" t="s">
        <v>21</v>
      </c>
      <c r="E1193">
        <v>98232</v>
      </c>
      <c r="F1193" t="s">
        <v>22</v>
      </c>
      <c r="G1193" t="s">
        <v>22</v>
      </c>
      <c r="H1193" t="s">
        <v>373</v>
      </c>
      <c r="I1193" t="s">
        <v>374</v>
      </c>
      <c r="J1193" s="1">
        <v>43053</v>
      </c>
      <c r="K1193" s="1">
        <v>43111</v>
      </c>
      <c r="L1193" t="s">
        <v>118</v>
      </c>
      <c r="N1193" t="s">
        <v>1858</v>
      </c>
    </row>
  </sheetData>
  <sortState ref="A2:N1193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7BB2-1BFC-45DE-9951-F39B7C3D3884}">
  <dimension ref="A1:N376"/>
  <sheetViews>
    <sheetView topLeftCell="A351" workbookViewId="0">
      <selection activeCell="A2" sqref="A2:XFD37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113</v>
      </c>
      <c r="B2" t="s">
        <v>114</v>
      </c>
      <c r="C2" t="s">
        <v>115</v>
      </c>
      <c r="D2" t="s">
        <v>21</v>
      </c>
      <c r="E2">
        <v>98532</v>
      </c>
      <c r="F2" t="s">
        <v>22</v>
      </c>
      <c r="G2" t="s">
        <v>22</v>
      </c>
      <c r="H2" t="s">
        <v>116</v>
      </c>
      <c r="I2" t="s">
        <v>117</v>
      </c>
      <c r="J2" s="1">
        <v>43713</v>
      </c>
      <c r="K2" s="1">
        <v>43734</v>
      </c>
      <c r="L2" t="s">
        <v>118</v>
      </c>
      <c r="N2" t="s">
        <v>119</v>
      </c>
    </row>
    <row r="3" spans="1:14" x14ac:dyDescent="0.25">
      <c r="A3" t="s">
        <v>168</v>
      </c>
      <c r="B3" t="s">
        <v>169</v>
      </c>
      <c r="C3" t="s">
        <v>142</v>
      </c>
      <c r="D3" t="s">
        <v>21</v>
      </c>
      <c r="E3">
        <v>98908</v>
      </c>
      <c r="F3" t="s">
        <v>22</v>
      </c>
      <c r="G3" t="s">
        <v>22</v>
      </c>
      <c r="H3" t="s">
        <v>116</v>
      </c>
      <c r="I3" t="s">
        <v>117</v>
      </c>
      <c r="J3" t="s">
        <v>59</v>
      </c>
      <c r="K3" s="1">
        <v>43732</v>
      </c>
      <c r="L3" t="s">
        <v>60</v>
      </c>
      <c r="M3" t="str">
        <f>HYPERLINK("https://www.regulations.gov/docket?D=FDA-2019-H-4414")</f>
        <v>https://www.regulations.gov/docket?D=FDA-2019-H-4414</v>
      </c>
      <c r="N3" t="s">
        <v>59</v>
      </c>
    </row>
    <row r="4" spans="1:14" x14ac:dyDescent="0.25">
      <c r="A4" t="s">
        <v>181</v>
      </c>
      <c r="B4" t="s">
        <v>182</v>
      </c>
      <c r="C4" t="s">
        <v>183</v>
      </c>
      <c r="D4" t="s">
        <v>21</v>
      </c>
      <c r="E4">
        <v>98851</v>
      </c>
      <c r="F4" t="s">
        <v>22</v>
      </c>
      <c r="G4" t="s">
        <v>22</v>
      </c>
      <c r="H4" t="s">
        <v>116</v>
      </c>
      <c r="I4" t="s">
        <v>117</v>
      </c>
      <c r="J4" t="s">
        <v>59</v>
      </c>
      <c r="K4" s="1">
        <v>43731</v>
      </c>
      <c r="L4" t="s">
        <v>60</v>
      </c>
      <c r="M4" t="str">
        <f>HYPERLINK("https://www.regulations.gov/docket?D=FDA-2019-H-4393")</f>
        <v>https://www.regulations.gov/docket?D=FDA-2019-H-4393</v>
      </c>
      <c r="N4" t="s">
        <v>59</v>
      </c>
    </row>
    <row r="5" spans="1:14" x14ac:dyDescent="0.25">
      <c r="A5" t="s">
        <v>216</v>
      </c>
      <c r="B5" t="s">
        <v>217</v>
      </c>
      <c r="C5" t="s">
        <v>218</v>
      </c>
      <c r="D5" t="s">
        <v>21</v>
      </c>
      <c r="E5">
        <v>98391</v>
      </c>
      <c r="F5" t="s">
        <v>22</v>
      </c>
      <c r="G5" t="s">
        <v>22</v>
      </c>
      <c r="H5" t="s">
        <v>116</v>
      </c>
      <c r="I5" t="s">
        <v>117</v>
      </c>
      <c r="J5" t="s">
        <v>59</v>
      </c>
      <c r="K5" s="1">
        <v>43724</v>
      </c>
      <c r="L5" t="s">
        <v>60</v>
      </c>
      <c r="M5" t="str">
        <f>HYPERLINK("https://www.regulations.gov/docket?D=FDA-2019-H-4275")</f>
        <v>https://www.regulations.gov/docket?D=FDA-2019-H-4275</v>
      </c>
      <c r="N5" t="s">
        <v>59</v>
      </c>
    </row>
    <row r="6" spans="1:14" x14ac:dyDescent="0.25">
      <c r="A6" t="s">
        <v>219</v>
      </c>
      <c r="B6" t="s">
        <v>220</v>
      </c>
      <c r="C6" t="s">
        <v>221</v>
      </c>
      <c r="D6" t="s">
        <v>21</v>
      </c>
      <c r="E6">
        <v>98607</v>
      </c>
      <c r="F6" t="s">
        <v>22</v>
      </c>
      <c r="G6" t="s">
        <v>22</v>
      </c>
      <c r="H6" t="s">
        <v>116</v>
      </c>
      <c r="I6" t="s">
        <v>212</v>
      </c>
      <c r="J6" t="s">
        <v>59</v>
      </c>
      <c r="K6" s="1">
        <v>43724</v>
      </c>
      <c r="L6" t="s">
        <v>60</v>
      </c>
      <c r="M6" t="str">
        <f>HYPERLINK("https://www.regulations.gov/docket?D=FDA-2019-H-4282")</f>
        <v>https://www.regulations.gov/docket?D=FDA-2019-H-4282</v>
      </c>
      <c r="N6" t="s">
        <v>59</v>
      </c>
    </row>
    <row r="7" spans="1:14" x14ac:dyDescent="0.25">
      <c r="A7" t="s">
        <v>253</v>
      </c>
      <c r="B7" t="s">
        <v>254</v>
      </c>
      <c r="C7" t="s">
        <v>255</v>
      </c>
      <c r="D7" t="s">
        <v>21</v>
      </c>
      <c r="E7">
        <v>98626</v>
      </c>
      <c r="F7" t="s">
        <v>22</v>
      </c>
      <c r="G7" t="s">
        <v>22</v>
      </c>
      <c r="H7" t="s">
        <v>116</v>
      </c>
      <c r="I7" t="s">
        <v>117</v>
      </c>
      <c r="J7" s="1">
        <v>43699</v>
      </c>
      <c r="K7" s="1">
        <v>43720</v>
      </c>
      <c r="L7" t="s">
        <v>118</v>
      </c>
      <c r="N7" t="s">
        <v>119</v>
      </c>
    </row>
    <row r="8" spans="1:14" x14ac:dyDescent="0.25">
      <c r="A8" t="s">
        <v>262</v>
      </c>
      <c r="B8" t="s">
        <v>263</v>
      </c>
      <c r="C8" t="s">
        <v>202</v>
      </c>
      <c r="D8" t="s">
        <v>21</v>
      </c>
      <c r="E8">
        <v>98038</v>
      </c>
      <c r="F8" t="s">
        <v>22</v>
      </c>
      <c r="G8" t="s">
        <v>22</v>
      </c>
      <c r="H8" t="s">
        <v>116</v>
      </c>
      <c r="I8" t="s">
        <v>117</v>
      </c>
      <c r="J8" s="1">
        <v>43690</v>
      </c>
      <c r="K8" s="1">
        <v>43720</v>
      </c>
      <c r="L8" t="s">
        <v>118</v>
      </c>
      <c r="N8" t="s">
        <v>119</v>
      </c>
    </row>
    <row r="9" spans="1:14" x14ac:dyDescent="0.25">
      <c r="A9" t="s">
        <v>281</v>
      </c>
      <c r="B9" t="s">
        <v>282</v>
      </c>
      <c r="C9" t="s">
        <v>283</v>
      </c>
      <c r="D9" t="s">
        <v>21</v>
      </c>
      <c r="E9">
        <v>98467</v>
      </c>
      <c r="F9" t="s">
        <v>22</v>
      </c>
      <c r="G9" t="s">
        <v>22</v>
      </c>
      <c r="H9" t="s">
        <v>116</v>
      </c>
      <c r="I9" t="s">
        <v>117</v>
      </c>
      <c r="J9" s="1">
        <v>43690</v>
      </c>
      <c r="K9" s="1">
        <v>43720</v>
      </c>
      <c r="L9" t="s">
        <v>118</v>
      </c>
      <c r="N9" t="s">
        <v>119</v>
      </c>
    </row>
    <row r="10" spans="1:14" x14ac:dyDescent="0.25">
      <c r="A10" t="s">
        <v>294</v>
      </c>
      <c r="B10" t="s">
        <v>295</v>
      </c>
      <c r="C10" t="s">
        <v>296</v>
      </c>
      <c r="D10" t="s">
        <v>21</v>
      </c>
      <c r="E10">
        <v>98366</v>
      </c>
      <c r="F10" t="s">
        <v>22</v>
      </c>
      <c r="G10" t="s">
        <v>22</v>
      </c>
      <c r="H10" t="s">
        <v>116</v>
      </c>
      <c r="I10" t="s">
        <v>117</v>
      </c>
      <c r="J10" t="s">
        <v>59</v>
      </c>
      <c r="K10" s="1">
        <v>43719</v>
      </c>
      <c r="L10" t="s">
        <v>60</v>
      </c>
      <c r="M10" t="str">
        <f>HYPERLINK("https://www.regulations.gov/docket?D=FDA-2019-H-4194")</f>
        <v>https://www.regulations.gov/docket?D=FDA-2019-H-4194</v>
      </c>
      <c r="N10" t="s">
        <v>59</v>
      </c>
    </row>
    <row r="11" spans="1:14" x14ac:dyDescent="0.25">
      <c r="A11" t="s">
        <v>300</v>
      </c>
      <c r="B11" t="s">
        <v>301</v>
      </c>
      <c r="C11" t="s">
        <v>206</v>
      </c>
      <c r="D11" t="s">
        <v>21</v>
      </c>
      <c r="E11">
        <v>98272</v>
      </c>
      <c r="F11" t="s">
        <v>22</v>
      </c>
      <c r="G11" t="s">
        <v>22</v>
      </c>
      <c r="H11" t="s">
        <v>116</v>
      </c>
      <c r="I11" t="s">
        <v>117</v>
      </c>
      <c r="J11" t="s">
        <v>59</v>
      </c>
      <c r="K11" s="1">
        <v>43718</v>
      </c>
      <c r="L11" t="s">
        <v>60</v>
      </c>
      <c r="M11" t="str">
        <f>HYPERLINK("https://www.regulations.gov/docket?D=FDA-2019-H-4185")</f>
        <v>https://www.regulations.gov/docket?D=FDA-2019-H-4185</v>
      </c>
      <c r="N11" t="s">
        <v>59</v>
      </c>
    </row>
    <row r="12" spans="1:14" x14ac:dyDescent="0.25">
      <c r="A12" t="s">
        <v>302</v>
      </c>
      <c r="B12" t="s">
        <v>303</v>
      </c>
      <c r="C12" t="s">
        <v>304</v>
      </c>
      <c r="D12" t="s">
        <v>21</v>
      </c>
      <c r="E12">
        <v>98328</v>
      </c>
      <c r="F12" t="s">
        <v>22</v>
      </c>
      <c r="G12" t="s">
        <v>22</v>
      </c>
      <c r="H12" t="s">
        <v>116</v>
      </c>
      <c r="I12" t="s">
        <v>117</v>
      </c>
      <c r="J12" t="s">
        <v>59</v>
      </c>
      <c r="K12" s="1">
        <v>43718</v>
      </c>
      <c r="L12" t="s">
        <v>60</v>
      </c>
      <c r="M12" t="str">
        <f>HYPERLINK("https://www.regulations.gov/docket?D=FDA-2019-H-4176")</f>
        <v>https://www.regulations.gov/docket?D=FDA-2019-H-4176</v>
      </c>
      <c r="N12" t="s">
        <v>59</v>
      </c>
    </row>
    <row r="13" spans="1:14" x14ac:dyDescent="0.25">
      <c r="A13" t="s">
        <v>352</v>
      </c>
      <c r="B13" t="s">
        <v>353</v>
      </c>
      <c r="C13" t="s">
        <v>151</v>
      </c>
      <c r="D13" t="s">
        <v>21</v>
      </c>
      <c r="E13">
        <v>98499</v>
      </c>
      <c r="F13" t="s">
        <v>22</v>
      </c>
      <c r="G13" t="s">
        <v>22</v>
      </c>
      <c r="H13" t="s">
        <v>116</v>
      </c>
      <c r="I13" t="s">
        <v>117</v>
      </c>
      <c r="J13" s="1">
        <v>43685</v>
      </c>
      <c r="K13" s="1">
        <v>43713</v>
      </c>
      <c r="L13" t="s">
        <v>118</v>
      </c>
      <c r="N13" t="s">
        <v>119</v>
      </c>
    </row>
    <row r="14" spans="1:14" x14ac:dyDescent="0.25">
      <c r="A14" t="s">
        <v>375</v>
      </c>
      <c r="B14" t="s">
        <v>376</v>
      </c>
      <c r="C14" t="s">
        <v>377</v>
      </c>
      <c r="D14" t="s">
        <v>21</v>
      </c>
      <c r="E14">
        <v>98029</v>
      </c>
      <c r="F14" t="s">
        <v>22</v>
      </c>
      <c r="G14" t="s">
        <v>22</v>
      </c>
      <c r="H14" t="s">
        <v>116</v>
      </c>
      <c r="I14" t="s">
        <v>117</v>
      </c>
      <c r="J14" s="1">
        <v>43685</v>
      </c>
      <c r="K14" s="1">
        <v>43713</v>
      </c>
      <c r="L14" t="s">
        <v>118</v>
      </c>
      <c r="N14" t="s">
        <v>119</v>
      </c>
    </row>
    <row r="15" spans="1:14" x14ac:dyDescent="0.25">
      <c r="A15">
        <v>76</v>
      </c>
      <c r="B15" t="s">
        <v>449</v>
      </c>
      <c r="C15" t="s">
        <v>261</v>
      </c>
      <c r="D15" t="s">
        <v>21</v>
      </c>
      <c r="E15">
        <v>99207</v>
      </c>
      <c r="F15" t="s">
        <v>22</v>
      </c>
      <c r="G15" t="s">
        <v>22</v>
      </c>
      <c r="H15" t="s">
        <v>116</v>
      </c>
      <c r="I15" t="s">
        <v>117</v>
      </c>
      <c r="J15" t="s">
        <v>59</v>
      </c>
      <c r="K15" s="1">
        <v>43706</v>
      </c>
      <c r="L15" t="s">
        <v>60</v>
      </c>
      <c r="M15" t="str">
        <f>HYPERLINK("https://www.regulations.gov/docket?D=FDA-2019-H-4040")</f>
        <v>https://www.regulations.gov/docket?D=FDA-2019-H-4040</v>
      </c>
      <c r="N15" t="s">
        <v>59</v>
      </c>
    </row>
    <row r="16" spans="1:14" x14ac:dyDescent="0.25">
      <c r="A16" t="s">
        <v>455</v>
      </c>
      <c r="B16" t="s">
        <v>456</v>
      </c>
      <c r="C16" t="s">
        <v>457</v>
      </c>
      <c r="D16" t="s">
        <v>21</v>
      </c>
      <c r="E16">
        <v>98377</v>
      </c>
      <c r="F16" t="s">
        <v>22</v>
      </c>
      <c r="G16" t="s">
        <v>22</v>
      </c>
      <c r="H16" t="s">
        <v>116</v>
      </c>
      <c r="I16" t="s">
        <v>117</v>
      </c>
      <c r="J16" s="1">
        <v>43678</v>
      </c>
      <c r="K16" s="1">
        <v>43706</v>
      </c>
      <c r="L16" t="s">
        <v>118</v>
      </c>
      <c r="N16" t="s">
        <v>119</v>
      </c>
    </row>
    <row r="17" spans="1:14" x14ac:dyDescent="0.25">
      <c r="A17" t="s">
        <v>461</v>
      </c>
      <c r="B17" t="s">
        <v>462</v>
      </c>
      <c r="C17" t="s">
        <v>463</v>
      </c>
      <c r="D17" t="s">
        <v>21</v>
      </c>
      <c r="E17">
        <v>98632</v>
      </c>
      <c r="F17" t="s">
        <v>22</v>
      </c>
      <c r="G17" t="s">
        <v>22</v>
      </c>
      <c r="H17" t="s">
        <v>116</v>
      </c>
      <c r="I17" t="s">
        <v>117</v>
      </c>
      <c r="J17" s="1">
        <v>43684</v>
      </c>
      <c r="K17" s="1">
        <v>43706</v>
      </c>
      <c r="L17" t="s">
        <v>118</v>
      </c>
      <c r="N17" t="s">
        <v>119</v>
      </c>
    </row>
    <row r="18" spans="1:14" x14ac:dyDescent="0.25">
      <c r="A18" t="s">
        <v>482</v>
      </c>
      <c r="B18" t="s">
        <v>483</v>
      </c>
      <c r="C18" t="s">
        <v>457</v>
      </c>
      <c r="D18" t="s">
        <v>21</v>
      </c>
      <c r="E18">
        <v>98377</v>
      </c>
      <c r="F18" t="s">
        <v>22</v>
      </c>
      <c r="G18" t="s">
        <v>22</v>
      </c>
      <c r="H18" t="s">
        <v>116</v>
      </c>
      <c r="I18" t="s">
        <v>117</v>
      </c>
      <c r="J18" s="1">
        <v>43678</v>
      </c>
      <c r="K18" s="1">
        <v>43706</v>
      </c>
      <c r="L18" t="s">
        <v>118</v>
      </c>
      <c r="N18" t="s">
        <v>119</v>
      </c>
    </row>
    <row r="19" spans="1:14" x14ac:dyDescent="0.25">
      <c r="A19" t="s">
        <v>490</v>
      </c>
      <c r="B19" t="s">
        <v>491</v>
      </c>
      <c r="C19" t="s">
        <v>492</v>
      </c>
      <c r="D19" t="s">
        <v>21</v>
      </c>
      <c r="E19">
        <v>98503</v>
      </c>
      <c r="F19" t="s">
        <v>22</v>
      </c>
      <c r="G19" t="s">
        <v>22</v>
      </c>
      <c r="H19" t="s">
        <v>116</v>
      </c>
      <c r="I19" t="s">
        <v>117</v>
      </c>
      <c r="J19" s="1">
        <v>43677</v>
      </c>
      <c r="K19" s="1">
        <v>43706</v>
      </c>
      <c r="L19" t="s">
        <v>118</v>
      </c>
      <c r="N19" t="s">
        <v>119</v>
      </c>
    </row>
    <row r="20" spans="1:14" x14ac:dyDescent="0.25">
      <c r="A20" t="s">
        <v>842</v>
      </c>
      <c r="B20" t="s">
        <v>843</v>
      </c>
      <c r="C20" t="s">
        <v>142</v>
      </c>
      <c r="D20" t="s">
        <v>21</v>
      </c>
      <c r="E20">
        <v>98902</v>
      </c>
      <c r="F20" t="s">
        <v>22</v>
      </c>
      <c r="G20" t="s">
        <v>22</v>
      </c>
      <c r="H20" t="s">
        <v>116</v>
      </c>
      <c r="I20" t="s">
        <v>117</v>
      </c>
      <c r="J20" t="s">
        <v>59</v>
      </c>
      <c r="K20" s="1">
        <v>43692</v>
      </c>
      <c r="L20" t="s">
        <v>60</v>
      </c>
      <c r="M20" t="str">
        <f>HYPERLINK("https://www.regulations.gov/docket?D=FDA-2019-H-3822")</f>
        <v>https://www.regulations.gov/docket?D=FDA-2019-H-3822</v>
      </c>
      <c r="N20" t="s">
        <v>59</v>
      </c>
    </row>
    <row r="21" spans="1:14" x14ac:dyDescent="0.25">
      <c r="A21" t="s">
        <v>1021</v>
      </c>
      <c r="B21" t="s">
        <v>1022</v>
      </c>
      <c r="C21" t="s">
        <v>1023</v>
      </c>
      <c r="D21" t="s">
        <v>21</v>
      </c>
      <c r="E21">
        <v>98541</v>
      </c>
      <c r="F21" t="s">
        <v>22</v>
      </c>
      <c r="G21" t="s">
        <v>22</v>
      </c>
      <c r="H21" t="s">
        <v>116</v>
      </c>
      <c r="I21" t="s">
        <v>117</v>
      </c>
      <c r="J21" s="1">
        <v>43656</v>
      </c>
      <c r="K21" s="1">
        <v>43685</v>
      </c>
      <c r="L21" t="s">
        <v>118</v>
      </c>
      <c r="N21" t="s">
        <v>119</v>
      </c>
    </row>
    <row r="22" spans="1:14" x14ac:dyDescent="0.25">
      <c r="A22" t="s">
        <v>1153</v>
      </c>
      <c r="B22" t="s">
        <v>1154</v>
      </c>
      <c r="C22" t="s">
        <v>555</v>
      </c>
      <c r="D22" t="s">
        <v>21</v>
      </c>
      <c r="E22">
        <v>98053</v>
      </c>
      <c r="F22" t="s">
        <v>22</v>
      </c>
      <c r="G22" t="s">
        <v>22</v>
      </c>
      <c r="H22" t="s">
        <v>116</v>
      </c>
      <c r="I22" t="s">
        <v>212</v>
      </c>
      <c r="J22" t="s">
        <v>59</v>
      </c>
      <c r="K22" s="1">
        <v>43679</v>
      </c>
      <c r="L22" t="s">
        <v>60</v>
      </c>
      <c r="M22" t="str">
        <f>HYPERLINK("https://www.regulations.gov/docket?D=FDA-2019-H-3619")</f>
        <v>https://www.regulations.gov/docket?D=FDA-2019-H-3619</v>
      </c>
      <c r="N22" t="s">
        <v>59</v>
      </c>
    </row>
    <row r="23" spans="1:14" x14ac:dyDescent="0.25">
      <c r="A23" t="s">
        <v>1201</v>
      </c>
      <c r="B23" t="s">
        <v>1202</v>
      </c>
      <c r="C23" t="s">
        <v>1203</v>
      </c>
      <c r="D23" t="s">
        <v>21</v>
      </c>
      <c r="E23">
        <v>98059</v>
      </c>
      <c r="F23" t="s">
        <v>22</v>
      </c>
      <c r="G23" t="s">
        <v>22</v>
      </c>
      <c r="H23" t="s">
        <v>116</v>
      </c>
      <c r="I23" t="s">
        <v>212</v>
      </c>
      <c r="J23" t="s">
        <v>59</v>
      </c>
      <c r="K23" s="1">
        <v>43677</v>
      </c>
      <c r="L23" t="s">
        <v>60</v>
      </c>
      <c r="M23" t="str">
        <f>HYPERLINK("https://www.regulations.gov/docket?D=FDA-2019-H-3586")</f>
        <v>https://www.regulations.gov/docket?D=FDA-2019-H-3586</v>
      </c>
      <c r="N23" t="s">
        <v>59</v>
      </c>
    </row>
    <row r="24" spans="1:14" x14ac:dyDescent="0.25">
      <c r="A24" t="s">
        <v>1224</v>
      </c>
      <c r="B24" t="s">
        <v>1225</v>
      </c>
      <c r="C24" t="s">
        <v>261</v>
      </c>
      <c r="D24" t="s">
        <v>21</v>
      </c>
      <c r="E24">
        <v>99202</v>
      </c>
      <c r="F24" t="s">
        <v>22</v>
      </c>
      <c r="G24" t="s">
        <v>22</v>
      </c>
      <c r="H24" t="s">
        <v>116</v>
      </c>
      <c r="I24" t="s">
        <v>117</v>
      </c>
      <c r="J24" t="s">
        <v>59</v>
      </c>
      <c r="K24" s="1">
        <v>43676</v>
      </c>
      <c r="L24" t="s">
        <v>60</v>
      </c>
      <c r="M24" t="str">
        <f>HYPERLINK("https://www.regulations.gov/docket?D=FDA-2019-H-3574")</f>
        <v>https://www.regulations.gov/docket?D=FDA-2019-H-3574</v>
      </c>
      <c r="N24" t="s">
        <v>59</v>
      </c>
    </row>
    <row r="25" spans="1:14" x14ac:dyDescent="0.25">
      <c r="A25" t="s">
        <v>1352</v>
      </c>
      <c r="B25" t="s">
        <v>1353</v>
      </c>
      <c r="C25" t="s">
        <v>529</v>
      </c>
      <c r="D25" t="s">
        <v>21</v>
      </c>
      <c r="E25">
        <v>98033</v>
      </c>
      <c r="F25" t="s">
        <v>22</v>
      </c>
      <c r="G25" t="s">
        <v>22</v>
      </c>
      <c r="H25" t="s">
        <v>116</v>
      </c>
      <c r="I25" t="s">
        <v>212</v>
      </c>
      <c r="J25" s="1">
        <v>43640</v>
      </c>
      <c r="K25" s="1">
        <v>43671</v>
      </c>
      <c r="L25" t="s">
        <v>118</v>
      </c>
      <c r="N25" t="s">
        <v>119</v>
      </c>
    </row>
    <row r="26" spans="1:14" x14ac:dyDescent="0.25">
      <c r="A26" t="s">
        <v>120</v>
      </c>
      <c r="B26" t="s">
        <v>121</v>
      </c>
      <c r="C26" t="s">
        <v>56</v>
      </c>
      <c r="D26" t="s">
        <v>21</v>
      </c>
      <c r="E26">
        <v>99354</v>
      </c>
      <c r="F26" t="s">
        <v>22</v>
      </c>
      <c r="G26" t="s">
        <v>22</v>
      </c>
      <c r="H26" t="s">
        <v>116</v>
      </c>
      <c r="I26" t="s">
        <v>117</v>
      </c>
      <c r="J26" s="1">
        <v>43640</v>
      </c>
      <c r="K26" s="1">
        <v>43671</v>
      </c>
      <c r="L26" t="s">
        <v>118</v>
      </c>
      <c r="N26" t="s">
        <v>119</v>
      </c>
    </row>
    <row r="27" spans="1:14" x14ac:dyDescent="0.25">
      <c r="A27" t="s">
        <v>1358</v>
      </c>
      <c r="B27" t="s">
        <v>1359</v>
      </c>
      <c r="C27" t="s">
        <v>443</v>
      </c>
      <c r="D27" t="s">
        <v>21</v>
      </c>
      <c r="E27">
        <v>98058</v>
      </c>
      <c r="F27" t="s">
        <v>22</v>
      </c>
      <c r="G27" t="s">
        <v>22</v>
      </c>
      <c r="H27" t="s">
        <v>116</v>
      </c>
      <c r="I27" t="s">
        <v>212</v>
      </c>
      <c r="J27" s="1">
        <v>43643</v>
      </c>
      <c r="K27" s="1">
        <v>43671</v>
      </c>
      <c r="L27" t="s">
        <v>118</v>
      </c>
      <c r="N27" t="s">
        <v>119</v>
      </c>
    </row>
    <row r="28" spans="1:14" x14ac:dyDescent="0.25">
      <c r="A28" t="s">
        <v>1360</v>
      </c>
      <c r="B28" t="s">
        <v>1361</v>
      </c>
      <c r="C28" t="s">
        <v>236</v>
      </c>
      <c r="D28" t="s">
        <v>21</v>
      </c>
      <c r="E28">
        <v>98408</v>
      </c>
      <c r="F28" t="s">
        <v>22</v>
      </c>
      <c r="G28" t="s">
        <v>22</v>
      </c>
      <c r="H28" t="s">
        <v>116</v>
      </c>
      <c r="I28" t="s">
        <v>117</v>
      </c>
      <c r="J28" s="1">
        <v>43579</v>
      </c>
      <c r="K28" s="1">
        <v>43671</v>
      </c>
      <c r="L28" t="s">
        <v>118</v>
      </c>
      <c r="N28" t="s">
        <v>119</v>
      </c>
    </row>
    <row r="29" spans="1:14" x14ac:dyDescent="0.25">
      <c r="A29" t="s">
        <v>1369</v>
      </c>
      <c r="B29" t="s">
        <v>1370</v>
      </c>
      <c r="C29" t="s">
        <v>454</v>
      </c>
      <c r="D29" t="s">
        <v>21</v>
      </c>
      <c r="E29">
        <v>98008</v>
      </c>
      <c r="F29" t="s">
        <v>22</v>
      </c>
      <c r="G29" t="s">
        <v>22</v>
      </c>
      <c r="H29" t="s">
        <v>116</v>
      </c>
      <c r="I29" t="s">
        <v>117</v>
      </c>
      <c r="J29" s="1">
        <v>43640</v>
      </c>
      <c r="K29" s="1">
        <v>43671</v>
      </c>
      <c r="L29" t="s">
        <v>118</v>
      </c>
      <c r="N29" t="s">
        <v>119</v>
      </c>
    </row>
    <row r="30" spans="1:14" x14ac:dyDescent="0.25">
      <c r="A30" t="s">
        <v>1509</v>
      </c>
      <c r="B30" t="s">
        <v>1510</v>
      </c>
      <c r="C30" t="s">
        <v>454</v>
      </c>
      <c r="D30" t="s">
        <v>21</v>
      </c>
      <c r="E30">
        <v>98007</v>
      </c>
      <c r="F30" t="s">
        <v>22</v>
      </c>
      <c r="G30" t="s">
        <v>22</v>
      </c>
      <c r="H30" t="s">
        <v>116</v>
      </c>
      <c r="I30" t="s">
        <v>117</v>
      </c>
      <c r="J30" s="1">
        <v>43636</v>
      </c>
      <c r="K30" s="1">
        <v>43664</v>
      </c>
      <c r="L30" t="s">
        <v>118</v>
      </c>
      <c r="N30" t="s">
        <v>119</v>
      </c>
    </row>
    <row r="31" spans="1:14" x14ac:dyDescent="0.25">
      <c r="A31" t="s">
        <v>1540</v>
      </c>
      <c r="B31" t="s">
        <v>1541</v>
      </c>
      <c r="C31" t="s">
        <v>1542</v>
      </c>
      <c r="D31" t="s">
        <v>21</v>
      </c>
      <c r="E31">
        <v>98343</v>
      </c>
      <c r="F31" t="s">
        <v>22</v>
      </c>
      <c r="G31" t="s">
        <v>22</v>
      </c>
      <c r="H31" t="s">
        <v>116</v>
      </c>
      <c r="I31" t="s">
        <v>117</v>
      </c>
      <c r="J31" s="1">
        <v>43631</v>
      </c>
      <c r="K31" s="1">
        <v>43664</v>
      </c>
      <c r="L31" t="s">
        <v>118</v>
      </c>
      <c r="N31" t="s">
        <v>119</v>
      </c>
    </row>
    <row r="32" spans="1:14" x14ac:dyDescent="0.25">
      <c r="A32" t="s">
        <v>352</v>
      </c>
      <c r="B32" t="s">
        <v>1674</v>
      </c>
      <c r="C32" t="s">
        <v>1675</v>
      </c>
      <c r="D32" t="s">
        <v>21</v>
      </c>
      <c r="E32">
        <v>98339</v>
      </c>
      <c r="F32" t="s">
        <v>22</v>
      </c>
      <c r="G32" t="s">
        <v>22</v>
      </c>
      <c r="H32" t="s">
        <v>116</v>
      </c>
      <c r="I32" t="s">
        <v>117</v>
      </c>
      <c r="J32" t="s">
        <v>59</v>
      </c>
      <c r="K32" s="1">
        <v>43658</v>
      </c>
      <c r="L32" t="s">
        <v>60</v>
      </c>
      <c r="M32" t="str">
        <f>HYPERLINK("https://www.regulations.gov/docket?D=FDA-2019-H-3329")</f>
        <v>https://www.regulations.gov/docket?D=FDA-2019-H-3329</v>
      </c>
      <c r="N32" t="s">
        <v>59</v>
      </c>
    </row>
    <row r="33" spans="1:14" x14ac:dyDescent="0.25">
      <c r="A33" t="s">
        <v>329</v>
      </c>
      <c r="B33" t="s">
        <v>330</v>
      </c>
      <c r="C33" t="s">
        <v>331</v>
      </c>
      <c r="D33" t="s">
        <v>21</v>
      </c>
      <c r="E33">
        <v>98596</v>
      </c>
      <c r="F33" t="s">
        <v>22</v>
      </c>
      <c r="G33" t="s">
        <v>22</v>
      </c>
      <c r="H33" t="s">
        <v>116</v>
      </c>
      <c r="I33" t="s">
        <v>117</v>
      </c>
      <c r="J33" t="s">
        <v>59</v>
      </c>
      <c r="K33" s="1">
        <v>43657</v>
      </c>
      <c r="L33" t="s">
        <v>60</v>
      </c>
      <c r="M33" t="str">
        <f>HYPERLINK("https://www.regulations.gov/docket?D=FDA-2019-H-3285")</f>
        <v>https://www.regulations.gov/docket?D=FDA-2019-H-3285</v>
      </c>
      <c r="N33" t="s">
        <v>59</v>
      </c>
    </row>
    <row r="34" spans="1:14" x14ac:dyDescent="0.25">
      <c r="A34" t="s">
        <v>1743</v>
      </c>
      <c r="B34" t="s">
        <v>1744</v>
      </c>
      <c r="C34" t="s">
        <v>20</v>
      </c>
      <c r="D34" t="s">
        <v>21</v>
      </c>
      <c r="E34">
        <v>98122</v>
      </c>
      <c r="F34" t="s">
        <v>22</v>
      </c>
      <c r="G34" t="s">
        <v>22</v>
      </c>
      <c r="H34" t="s">
        <v>116</v>
      </c>
      <c r="I34" t="s">
        <v>117</v>
      </c>
      <c r="J34" s="1">
        <v>43619</v>
      </c>
      <c r="K34" s="1">
        <v>43657</v>
      </c>
      <c r="L34" t="s">
        <v>118</v>
      </c>
      <c r="N34" t="s">
        <v>119</v>
      </c>
    </row>
    <row r="35" spans="1:14" x14ac:dyDescent="0.25">
      <c r="A35" t="s">
        <v>170</v>
      </c>
      <c r="B35" t="s">
        <v>171</v>
      </c>
      <c r="C35" t="s">
        <v>172</v>
      </c>
      <c r="D35" t="s">
        <v>21</v>
      </c>
      <c r="E35">
        <v>98953</v>
      </c>
      <c r="F35" t="s">
        <v>22</v>
      </c>
      <c r="G35" t="s">
        <v>22</v>
      </c>
      <c r="H35" t="s">
        <v>116</v>
      </c>
      <c r="I35" t="s">
        <v>1823</v>
      </c>
      <c r="J35" s="1">
        <v>43604</v>
      </c>
      <c r="K35" s="1">
        <v>43651</v>
      </c>
      <c r="L35" t="s">
        <v>118</v>
      </c>
      <c r="N35" t="s">
        <v>119</v>
      </c>
    </row>
    <row r="36" spans="1:14" x14ac:dyDescent="0.25">
      <c r="A36" t="s">
        <v>1824</v>
      </c>
      <c r="B36" t="s">
        <v>1825</v>
      </c>
      <c r="C36" t="s">
        <v>619</v>
      </c>
      <c r="D36" t="s">
        <v>21</v>
      </c>
      <c r="E36">
        <v>98072</v>
      </c>
      <c r="F36" t="s">
        <v>22</v>
      </c>
      <c r="G36" t="s">
        <v>22</v>
      </c>
      <c r="H36" t="s">
        <v>116</v>
      </c>
      <c r="I36" t="s">
        <v>212</v>
      </c>
      <c r="J36" s="1">
        <v>43610</v>
      </c>
      <c r="K36" s="1">
        <v>43651</v>
      </c>
      <c r="L36" t="s">
        <v>118</v>
      </c>
      <c r="N36" t="s">
        <v>119</v>
      </c>
    </row>
    <row r="37" spans="1:14" x14ac:dyDescent="0.25">
      <c r="A37" t="s">
        <v>576</v>
      </c>
      <c r="B37" t="s">
        <v>577</v>
      </c>
      <c r="C37" t="s">
        <v>578</v>
      </c>
      <c r="D37" t="s">
        <v>21</v>
      </c>
      <c r="E37">
        <v>98321</v>
      </c>
      <c r="F37" t="s">
        <v>22</v>
      </c>
      <c r="G37" t="s">
        <v>22</v>
      </c>
      <c r="H37" t="s">
        <v>116</v>
      </c>
      <c r="I37" t="s">
        <v>117</v>
      </c>
      <c r="J37" s="1">
        <v>43601</v>
      </c>
      <c r="K37" s="1">
        <v>43643</v>
      </c>
      <c r="L37" t="s">
        <v>118</v>
      </c>
      <c r="N37" t="s">
        <v>1849</v>
      </c>
    </row>
    <row r="38" spans="1:14" x14ac:dyDescent="0.25">
      <c r="A38" t="s">
        <v>583</v>
      </c>
      <c r="B38" t="s">
        <v>1855</v>
      </c>
      <c r="C38" t="s">
        <v>20</v>
      </c>
      <c r="D38" t="s">
        <v>21</v>
      </c>
      <c r="E38">
        <v>98134</v>
      </c>
      <c r="F38" t="s">
        <v>22</v>
      </c>
      <c r="G38" t="s">
        <v>22</v>
      </c>
      <c r="H38" t="s">
        <v>116</v>
      </c>
      <c r="I38" t="s">
        <v>117</v>
      </c>
      <c r="J38" s="1">
        <v>43600</v>
      </c>
      <c r="K38" s="1">
        <v>43643</v>
      </c>
      <c r="L38" t="s">
        <v>118</v>
      </c>
      <c r="N38" t="s">
        <v>1849</v>
      </c>
    </row>
    <row r="39" spans="1:14" x14ac:dyDescent="0.25">
      <c r="A39" t="s">
        <v>1890</v>
      </c>
      <c r="B39" t="s">
        <v>1891</v>
      </c>
      <c r="C39" t="s">
        <v>236</v>
      </c>
      <c r="D39" t="s">
        <v>21</v>
      </c>
      <c r="E39">
        <v>98409</v>
      </c>
      <c r="F39" t="s">
        <v>22</v>
      </c>
      <c r="G39" t="s">
        <v>22</v>
      </c>
      <c r="H39" t="s">
        <v>116</v>
      </c>
      <c r="I39" t="s">
        <v>1823</v>
      </c>
      <c r="J39" t="s">
        <v>59</v>
      </c>
      <c r="K39" s="1">
        <v>43642</v>
      </c>
      <c r="L39" t="s">
        <v>60</v>
      </c>
      <c r="M39" t="str">
        <f>HYPERLINK("https://www.regulations.gov/docket?D=FDA-2019-H-3046")</f>
        <v>https://www.regulations.gov/docket?D=FDA-2019-H-3046</v>
      </c>
      <c r="N39" t="s">
        <v>59</v>
      </c>
    </row>
    <row r="40" spans="1:14" x14ac:dyDescent="0.25">
      <c r="A40" t="s">
        <v>1902</v>
      </c>
      <c r="B40" t="s">
        <v>1903</v>
      </c>
      <c r="C40" t="s">
        <v>1904</v>
      </c>
      <c r="D40" t="s">
        <v>21</v>
      </c>
      <c r="E40">
        <v>99169</v>
      </c>
      <c r="F40" t="s">
        <v>22</v>
      </c>
      <c r="G40" t="s">
        <v>22</v>
      </c>
      <c r="H40" t="s">
        <v>116</v>
      </c>
      <c r="I40" t="s">
        <v>117</v>
      </c>
      <c r="J40" t="s">
        <v>59</v>
      </c>
      <c r="K40" s="1">
        <v>43642</v>
      </c>
      <c r="L40" t="s">
        <v>60</v>
      </c>
      <c r="M40" t="str">
        <f>HYPERLINK("https://www.regulations.gov/docket?D=FDA-2019-H-3040")</f>
        <v>https://www.regulations.gov/docket?D=FDA-2019-H-3040</v>
      </c>
      <c r="N40" t="s">
        <v>59</v>
      </c>
    </row>
    <row r="41" spans="1:14" x14ac:dyDescent="0.25">
      <c r="A41" t="s">
        <v>1981</v>
      </c>
      <c r="B41" t="s">
        <v>1209</v>
      </c>
      <c r="C41" t="s">
        <v>286</v>
      </c>
      <c r="D41" t="s">
        <v>21</v>
      </c>
      <c r="E41">
        <v>98516</v>
      </c>
      <c r="F41" t="s">
        <v>22</v>
      </c>
      <c r="G41" t="s">
        <v>22</v>
      </c>
      <c r="H41" t="s">
        <v>116</v>
      </c>
      <c r="I41" t="s">
        <v>117</v>
      </c>
      <c r="J41" s="1">
        <v>43593</v>
      </c>
      <c r="K41" s="1">
        <v>43636</v>
      </c>
      <c r="L41" t="s">
        <v>118</v>
      </c>
      <c r="N41" t="s">
        <v>1849</v>
      </c>
    </row>
    <row r="42" spans="1:14" x14ac:dyDescent="0.25">
      <c r="A42" t="s">
        <v>771</v>
      </c>
      <c r="B42" t="s">
        <v>772</v>
      </c>
      <c r="C42" t="s">
        <v>770</v>
      </c>
      <c r="D42" t="s">
        <v>21</v>
      </c>
      <c r="E42">
        <v>99111</v>
      </c>
      <c r="F42" t="s">
        <v>22</v>
      </c>
      <c r="G42" t="s">
        <v>22</v>
      </c>
      <c r="H42" t="s">
        <v>116</v>
      </c>
      <c r="I42" t="s">
        <v>117</v>
      </c>
      <c r="J42" s="1">
        <v>43590</v>
      </c>
      <c r="K42" s="1">
        <v>43636</v>
      </c>
      <c r="L42" t="s">
        <v>118</v>
      </c>
      <c r="N42" t="s">
        <v>1992</v>
      </c>
    </row>
    <row r="43" spans="1:14" x14ac:dyDescent="0.25">
      <c r="A43" t="s">
        <v>396</v>
      </c>
      <c r="B43" t="s">
        <v>397</v>
      </c>
      <c r="C43" t="s">
        <v>398</v>
      </c>
      <c r="D43" t="s">
        <v>21</v>
      </c>
      <c r="E43">
        <v>98606</v>
      </c>
      <c r="F43" t="s">
        <v>22</v>
      </c>
      <c r="G43" t="s">
        <v>22</v>
      </c>
      <c r="H43" t="s">
        <v>116</v>
      </c>
      <c r="I43" t="s">
        <v>117</v>
      </c>
      <c r="J43" s="1">
        <v>43591</v>
      </c>
      <c r="K43" s="1">
        <v>43636</v>
      </c>
      <c r="L43" t="s">
        <v>118</v>
      </c>
      <c r="N43" t="s">
        <v>1849</v>
      </c>
    </row>
    <row r="44" spans="1:14" x14ac:dyDescent="0.25">
      <c r="A44" t="s">
        <v>1067</v>
      </c>
      <c r="B44" t="s">
        <v>1068</v>
      </c>
      <c r="C44" t="s">
        <v>470</v>
      </c>
      <c r="D44" t="s">
        <v>21</v>
      </c>
      <c r="E44">
        <v>98166</v>
      </c>
      <c r="F44" t="s">
        <v>22</v>
      </c>
      <c r="G44" t="s">
        <v>22</v>
      </c>
      <c r="H44" t="s">
        <v>116</v>
      </c>
      <c r="I44" t="s">
        <v>117</v>
      </c>
      <c r="J44" s="1">
        <v>43591</v>
      </c>
      <c r="K44" s="1">
        <v>43636</v>
      </c>
      <c r="L44" t="s">
        <v>118</v>
      </c>
      <c r="N44" t="s">
        <v>1849</v>
      </c>
    </row>
    <row r="45" spans="1:14" x14ac:dyDescent="0.25">
      <c r="A45" t="s">
        <v>673</v>
      </c>
      <c r="B45" t="s">
        <v>674</v>
      </c>
      <c r="C45" t="s">
        <v>92</v>
      </c>
      <c r="D45" t="s">
        <v>21</v>
      </c>
      <c r="E45">
        <v>98273</v>
      </c>
      <c r="F45" t="s">
        <v>22</v>
      </c>
      <c r="G45" t="s">
        <v>22</v>
      </c>
      <c r="H45" t="s">
        <v>116</v>
      </c>
      <c r="I45" t="s">
        <v>117</v>
      </c>
      <c r="J45" s="1">
        <v>43533</v>
      </c>
      <c r="K45" s="1">
        <v>43636</v>
      </c>
      <c r="L45" t="s">
        <v>118</v>
      </c>
      <c r="N45" t="s">
        <v>2008</v>
      </c>
    </row>
    <row r="46" spans="1:14" x14ac:dyDescent="0.25">
      <c r="A46" t="s">
        <v>2178</v>
      </c>
      <c r="B46" t="s">
        <v>2179</v>
      </c>
      <c r="C46" t="s">
        <v>1270</v>
      </c>
      <c r="D46" t="s">
        <v>21</v>
      </c>
      <c r="E46">
        <v>98012</v>
      </c>
      <c r="F46" t="s">
        <v>22</v>
      </c>
      <c r="G46" t="s">
        <v>22</v>
      </c>
      <c r="H46" t="s">
        <v>116</v>
      </c>
      <c r="I46" t="s">
        <v>117</v>
      </c>
      <c r="J46" s="1">
        <v>43588</v>
      </c>
      <c r="K46" s="1">
        <v>43629</v>
      </c>
      <c r="L46" t="s">
        <v>118</v>
      </c>
      <c r="N46" t="s">
        <v>1849</v>
      </c>
    </row>
    <row r="47" spans="1:14" x14ac:dyDescent="0.25">
      <c r="A47" t="s">
        <v>2180</v>
      </c>
      <c r="B47" t="s">
        <v>2181</v>
      </c>
      <c r="C47" t="s">
        <v>37</v>
      </c>
      <c r="D47" t="s">
        <v>21</v>
      </c>
      <c r="E47">
        <v>99336</v>
      </c>
      <c r="F47" t="s">
        <v>22</v>
      </c>
      <c r="G47" t="s">
        <v>22</v>
      </c>
      <c r="H47" t="s">
        <v>116</v>
      </c>
      <c r="I47" t="s">
        <v>117</v>
      </c>
      <c r="J47" s="1">
        <v>43585</v>
      </c>
      <c r="K47" s="1">
        <v>43629</v>
      </c>
      <c r="L47" t="s">
        <v>118</v>
      </c>
      <c r="N47" t="s">
        <v>1849</v>
      </c>
    </row>
    <row r="48" spans="1:14" x14ac:dyDescent="0.25">
      <c r="A48">
        <v>76</v>
      </c>
      <c r="B48" t="s">
        <v>2356</v>
      </c>
      <c r="C48" t="s">
        <v>934</v>
      </c>
      <c r="D48" t="s">
        <v>21</v>
      </c>
      <c r="E48">
        <v>99344</v>
      </c>
      <c r="F48" t="s">
        <v>22</v>
      </c>
      <c r="G48" t="s">
        <v>22</v>
      </c>
      <c r="H48" t="s">
        <v>116</v>
      </c>
      <c r="I48" t="s">
        <v>117</v>
      </c>
      <c r="J48" s="1">
        <v>43579</v>
      </c>
      <c r="K48" s="1">
        <v>43622</v>
      </c>
      <c r="L48" t="s">
        <v>118</v>
      </c>
      <c r="N48" t="s">
        <v>1992</v>
      </c>
    </row>
    <row r="49" spans="1:14" x14ac:dyDescent="0.25">
      <c r="A49" t="s">
        <v>2363</v>
      </c>
      <c r="B49" t="s">
        <v>2364</v>
      </c>
      <c r="C49" t="s">
        <v>934</v>
      </c>
      <c r="D49" t="s">
        <v>21</v>
      </c>
      <c r="E49">
        <v>99344</v>
      </c>
      <c r="F49" t="s">
        <v>22</v>
      </c>
      <c r="G49" t="s">
        <v>22</v>
      </c>
      <c r="H49" t="s">
        <v>116</v>
      </c>
      <c r="I49" t="s">
        <v>117</v>
      </c>
      <c r="J49" s="1">
        <v>43579</v>
      </c>
      <c r="K49" s="1">
        <v>43622</v>
      </c>
      <c r="L49" t="s">
        <v>118</v>
      </c>
      <c r="N49" t="s">
        <v>1992</v>
      </c>
    </row>
    <row r="50" spans="1:14" x14ac:dyDescent="0.25">
      <c r="A50" t="s">
        <v>1150</v>
      </c>
      <c r="B50" t="s">
        <v>1151</v>
      </c>
      <c r="C50" t="s">
        <v>1152</v>
      </c>
      <c r="D50" t="s">
        <v>21</v>
      </c>
      <c r="E50">
        <v>98903</v>
      </c>
      <c r="F50" t="s">
        <v>22</v>
      </c>
      <c r="G50" t="s">
        <v>22</v>
      </c>
      <c r="H50" t="s">
        <v>116</v>
      </c>
      <c r="I50" t="s">
        <v>117</v>
      </c>
      <c r="J50" s="1">
        <v>43583</v>
      </c>
      <c r="K50" s="1">
        <v>43622</v>
      </c>
      <c r="L50" t="s">
        <v>118</v>
      </c>
      <c r="N50" t="s">
        <v>1992</v>
      </c>
    </row>
    <row r="51" spans="1:14" x14ac:dyDescent="0.25">
      <c r="A51" t="s">
        <v>244</v>
      </c>
      <c r="B51" t="s">
        <v>706</v>
      </c>
      <c r="C51" t="s">
        <v>215</v>
      </c>
      <c r="D51" t="s">
        <v>21</v>
      </c>
      <c r="E51">
        <v>98003</v>
      </c>
      <c r="F51" t="s">
        <v>22</v>
      </c>
      <c r="G51" t="s">
        <v>22</v>
      </c>
      <c r="H51" t="s">
        <v>116</v>
      </c>
      <c r="I51" t="s">
        <v>1823</v>
      </c>
      <c r="J51" s="1">
        <v>43571</v>
      </c>
      <c r="K51" s="1">
        <v>43615</v>
      </c>
      <c r="L51" t="s">
        <v>118</v>
      </c>
      <c r="N51" t="s">
        <v>1849</v>
      </c>
    </row>
    <row r="52" spans="1:14" x14ac:dyDescent="0.25">
      <c r="A52" t="s">
        <v>359</v>
      </c>
      <c r="B52" t="s">
        <v>360</v>
      </c>
      <c r="C52" t="s">
        <v>361</v>
      </c>
      <c r="D52" t="s">
        <v>21</v>
      </c>
      <c r="E52">
        <v>98250</v>
      </c>
      <c r="F52" t="s">
        <v>22</v>
      </c>
      <c r="G52" t="s">
        <v>22</v>
      </c>
      <c r="H52" t="s">
        <v>116</v>
      </c>
      <c r="I52" t="s">
        <v>117</v>
      </c>
      <c r="J52" s="1">
        <v>43549</v>
      </c>
      <c r="K52" s="1">
        <v>43615</v>
      </c>
      <c r="L52" t="s">
        <v>118</v>
      </c>
      <c r="N52" t="s">
        <v>1849</v>
      </c>
    </row>
    <row r="53" spans="1:14" x14ac:dyDescent="0.25">
      <c r="A53" t="s">
        <v>368</v>
      </c>
      <c r="B53" t="s">
        <v>2510</v>
      </c>
      <c r="C53" t="s">
        <v>361</v>
      </c>
      <c r="D53" t="s">
        <v>21</v>
      </c>
      <c r="E53">
        <v>98250</v>
      </c>
      <c r="F53" t="s">
        <v>22</v>
      </c>
      <c r="G53" t="s">
        <v>22</v>
      </c>
      <c r="H53" t="s">
        <v>116</v>
      </c>
      <c r="I53" t="s">
        <v>117</v>
      </c>
      <c r="J53" s="1">
        <v>43549</v>
      </c>
      <c r="K53" s="1">
        <v>43615</v>
      </c>
      <c r="L53" t="s">
        <v>118</v>
      </c>
      <c r="N53" t="s">
        <v>1849</v>
      </c>
    </row>
    <row r="54" spans="1:14" x14ac:dyDescent="0.25">
      <c r="A54" t="s">
        <v>1182</v>
      </c>
      <c r="B54" t="s">
        <v>1183</v>
      </c>
      <c r="C54" t="s">
        <v>172</v>
      </c>
      <c r="D54" t="s">
        <v>21</v>
      </c>
      <c r="E54">
        <v>98953</v>
      </c>
      <c r="F54" t="s">
        <v>22</v>
      </c>
      <c r="G54" t="s">
        <v>22</v>
      </c>
      <c r="H54" t="s">
        <v>116</v>
      </c>
      <c r="I54" t="s">
        <v>117</v>
      </c>
      <c r="J54" s="1">
        <v>43572</v>
      </c>
      <c r="K54" s="1">
        <v>43615</v>
      </c>
      <c r="L54" t="s">
        <v>118</v>
      </c>
      <c r="N54" t="s">
        <v>1849</v>
      </c>
    </row>
    <row r="55" spans="1:14" x14ac:dyDescent="0.25">
      <c r="A55" t="s">
        <v>2680</v>
      </c>
      <c r="B55" t="s">
        <v>2681</v>
      </c>
      <c r="C55" t="s">
        <v>172</v>
      </c>
      <c r="D55" t="s">
        <v>21</v>
      </c>
      <c r="E55">
        <v>98953</v>
      </c>
      <c r="F55" t="s">
        <v>22</v>
      </c>
      <c r="G55" t="s">
        <v>22</v>
      </c>
      <c r="H55" t="s">
        <v>116</v>
      </c>
      <c r="I55" t="s">
        <v>117</v>
      </c>
      <c r="J55" s="1">
        <v>43572</v>
      </c>
      <c r="K55" s="1">
        <v>43608</v>
      </c>
      <c r="L55" t="s">
        <v>118</v>
      </c>
      <c r="N55" t="s">
        <v>1849</v>
      </c>
    </row>
    <row r="56" spans="1:14" x14ac:dyDescent="0.25">
      <c r="A56" t="s">
        <v>839</v>
      </c>
      <c r="B56" t="s">
        <v>840</v>
      </c>
      <c r="C56" t="s">
        <v>20</v>
      </c>
      <c r="D56" t="s">
        <v>21</v>
      </c>
      <c r="E56">
        <v>98109</v>
      </c>
      <c r="F56" t="s">
        <v>22</v>
      </c>
      <c r="G56" t="s">
        <v>22</v>
      </c>
      <c r="H56" t="s">
        <v>116</v>
      </c>
      <c r="I56" t="s">
        <v>117</v>
      </c>
      <c r="J56" s="1">
        <v>43570</v>
      </c>
      <c r="K56" s="1">
        <v>43608</v>
      </c>
      <c r="L56" t="s">
        <v>118</v>
      </c>
      <c r="N56" t="s">
        <v>1849</v>
      </c>
    </row>
    <row r="57" spans="1:14" x14ac:dyDescent="0.25">
      <c r="A57" t="s">
        <v>2902</v>
      </c>
      <c r="B57" t="s">
        <v>2903</v>
      </c>
      <c r="C57" t="s">
        <v>20</v>
      </c>
      <c r="D57" t="s">
        <v>21</v>
      </c>
      <c r="E57">
        <v>98134</v>
      </c>
      <c r="F57" t="s">
        <v>22</v>
      </c>
      <c r="G57" t="s">
        <v>22</v>
      </c>
      <c r="H57" t="s">
        <v>116</v>
      </c>
      <c r="I57" t="s">
        <v>212</v>
      </c>
      <c r="J57" s="1">
        <v>43563</v>
      </c>
      <c r="K57" s="1">
        <v>43601</v>
      </c>
      <c r="L57" t="s">
        <v>118</v>
      </c>
      <c r="N57" t="s">
        <v>1849</v>
      </c>
    </row>
    <row r="58" spans="1:14" x14ac:dyDescent="0.25">
      <c r="A58" t="s">
        <v>194</v>
      </c>
      <c r="B58" t="s">
        <v>2906</v>
      </c>
      <c r="C58" t="s">
        <v>20</v>
      </c>
      <c r="D58" t="s">
        <v>21</v>
      </c>
      <c r="E58">
        <v>98115</v>
      </c>
      <c r="F58" t="s">
        <v>22</v>
      </c>
      <c r="G58" t="s">
        <v>22</v>
      </c>
      <c r="H58" t="s">
        <v>116</v>
      </c>
      <c r="I58" t="s">
        <v>117</v>
      </c>
      <c r="J58" s="1">
        <v>43563</v>
      </c>
      <c r="K58" s="1">
        <v>43601</v>
      </c>
      <c r="L58" t="s">
        <v>118</v>
      </c>
      <c r="N58" t="s">
        <v>1992</v>
      </c>
    </row>
    <row r="59" spans="1:14" x14ac:dyDescent="0.25">
      <c r="A59" t="s">
        <v>173</v>
      </c>
      <c r="B59" t="s">
        <v>2920</v>
      </c>
      <c r="C59" t="s">
        <v>175</v>
      </c>
      <c r="D59" t="s">
        <v>21</v>
      </c>
      <c r="E59">
        <v>98921</v>
      </c>
      <c r="F59" t="s">
        <v>22</v>
      </c>
      <c r="G59" t="s">
        <v>22</v>
      </c>
      <c r="H59" t="s">
        <v>116</v>
      </c>
      <c r="I59" t="s">
        <v>117</v>
      </c>
      <c r="J59" s="1">
        <v>43564</v>
      </c>
      <c r="K59" s="1">
        <v>43601</v>
      </c>
      <c r="L59" t="s">
        <v>118</v>
      </c>
      <c r="N59" t="s">
        <v>1849</v>
      </c>
    </row>
    <row r="60" spans="1:14" x14ac:dyDescent="0.25">
      <c r="A60" t="s">
        <v>1169</v>
      </c>
      <c r="B60" t="s">
        <v>1170</v>
      </c>
      <c r="C60" t="s">
        <v>172</v>
      </c>
      <c r="D60" t="s">
        <v>21</v>
      </c>
      <c r="E60">
        <v>98953</v>
      </c>
      <c r="F60" t="s">
        <v>22</v>
      </c>
      <c r="G60" t="s">
        <v>22</v>
      </c>
      <c r="H60" t="s">
        <v>116</v>
      </c>
      <c r="I60" t="s">
        <v>117</v>
      </c>
      <c r="J60" t="s">
        <v>59</v>
      </c>
      <c r="K60" s="1">
        <v>43599</v>
      </c>
      <c r="L60" t="s">
        <v>60</v>
      </c>
      <c r="M60" t="str">
        <f>HYPERLINK("https://www.regulations.gov/docket?D=FDA-2019-H-2282")</f>
        <v>https://www.regulations.gov/docket?D=FDA-2019-H-2282</v>
      </c>
      <c r="N60" t="s">
        <v>59</v>
      </c>
    </row>
    <row r="61" spans="1:14" x14ac:dyDescent="0.25">
      <c r="A61" t="s">
        <v>558</v>
      </c>
      <c r="B61" t="s">
        <v>559</v>
      </c>
      <c r="C61" t="s">
        <v>492</v>
      </c>
      <c r="D61" t="s">
        <v>21</v>
      </c>
      <c r="E61">
        <v>98506</v>
      </c>
      <c r="F61" t="s">
        <v>22</v>
      </c>
      <c r="G61" t="s">
        <v>22</v>
      </c>
      <c r="H61" t="s">
        <v>116</v>
      </c>
      <c r="I61" t="s">
        <v>117</v>
      </c>
      <c r="J61" s="1">
        <v>43544</v>
      </c>
      <c r="K61" s="1">
        <v>43594</v>
      </c>
      <c r="L61" t="s">
        <v>118</v>
      </c>
      <c r="N61" t="s">
        <v>119</v>
      </c>
    </row>
    <row r="62" spans="1:14" x14ac:dyDescent="0.25">
      <c r="A62" t="s">
        <v>111</v>
      </c>
      <c r="B62" t="s">
        <v>3045</v>
      </c>
      <c r="C62" t="s">
        <v>41</v>
      </c>
      <c r="D62" t="s">
        <v>21</v>
      </c>
      <c r="E62">
        <v>98198</v>
      </c>
      <c r="F62" t="s">
        <v>22</v>
      </c>
      <c r="G62" t="s">
        <v>22</v>
      </c>
      <c r="H62" t="s">
        <v>116</v>
      </c>
      <c r="I62" t="s">
        <v>117</v>
      </c>
      <c r="J62" s="1">
        <v>43552</v>
      </c>
      <c r="K62" s="1">
        <v>43594</v>
      </c>
      <c r="L62" t="s">
        <v>118</v>
      </c>
      <c r="N62" t="s">
        <v>1849</v>
      </c>
    </row>
    <row r="63" spans="1:14" x14ac:dyDescent="0.25">
      <c r="A63" t="s">
        <v>1398</v>
      </c>
      <c r="B63" t="s">
        <v>1399</v>
      </c>
      <c r="C63" t="s">
        <v>20</v>
      </c>
      <c r="D63" t="s">
        <v>21</v>
      </c>
      <c r="E63">
        <v>98119</v>
      </c>
      <c r="F63" t="s">
        <v>22</v>
      </c>
      <c r="G63" t="s">
        <v>22</v>
      </c>
      <c r="H63" t="s">
        <v>116</v>
      </c>
      <c r="I63" t="s">
        <v>117</v>
      </c>
      <c r="J63" s="1">
        <v>43543</v>
      </c>
      <c r="K63" s="1">
        <v>43594</v>
      </c>
      <c r="L63" t="s">
        <v>118</v>
      </c>
      <c r="N63" t="s">
        <v>1992</v>
      </c>
    </row>
    <row r="64" spans="1:14" x14ac:dyDescent="0.25">
      <c r="A64" t="s">
        <v>3054</v>
      </c>
      <c r="B64" t="s">
        <v>3055</v>
      </c>
      <c r="C64" t="s">
        <v>20</v>
      </c>
      <c r="D64" t="s">
        <v>21</v>
      </c>
      <c r="E64">
        <v>98109</v>
      </c>
      <c r="F64" t="s">
        <v>22</v>
      </c>
      <c r="G64" t="s">
        <v>22</v>
      </c>
      <c r="H64" t="s">
        <v>116</v>
      </c>
      <c r="I64" t="s">
        <v>117</v>
      </c>
      <c r="J64" s="1">
        <v>43549</v>
      </c>
      <c r="K64" s="1">
        <v>43594</v>
      </c>
      <c r="L64" t="s">
        <v>118</v>
      </c>
      <c r="N64" t="s">
        <v>1849</v>
      </c>
    </row>
    <row r="65" spans="1:14" x14ac:dyDescent="0.25">
      <c r="A65" t="s">
        <v>3068</v>
      </c>
      <c r="B65" t="s">
        <v>3069</v>
      </c>
      <c r="C65" t="s">
        <v>261</v>
      </c>
      <c r="D65" t="s">
        <v>21</v>
      </c>
      <c r="E65">
        <v>99208</v>
      </c>
      <c r="F65" t="s">
        <v>22</v>
      </c>
      <c r="G65" t="s">
        <v>22</v>
      </c>
      <c r="H65" t="s">
        <v>116</v>
      </c>
      <c r="I65" t="s">
        <v>212</v>
      </c>
      <c r="J65" s="1">
        <v>43543</v>
      </c>
      <c r="K65" s="1">
        <v>43594</v>
      </c>
      <c r="L65" t="s">
        <v>118</v>
      </c>
      <c r="N65" t="s">
        <v>119</v>
      </c>
    </row>
    <row r="66" spans="1:14" x14ac:dyDescent="0.25">
      <c r="A66" t="s">
        <v>1939</v>
      </c>
      <c r="B66" t="s">
        <v>1940</v>
      </c>
      <c r="C66" t="s">
        <v>132</v>
      </c>
      <c r="D66" t="s">
        <v>21</v>
      </c>
      <c r="E66">
        <v>99301</v>
      </c>
      <c r="F66" t="s">
        <v>22</v>
      </c>
      <c r="G66" t="s">
        <v>22</v>
      </c>
      <c r="H66" t="s">
        <v>116</v>
      </c>
      <c r="I66" t="s">
        <v>117</v>
      </c>
      <c r="J66" t="s">
        <v>59</v>
      </c>
      <c r="K66" s="1">
        <v>43593</v>
      </c>
      <c r="L66" t="s">
        <v>60</v>
      </c>
      <c r="M66" t="str">
        <f>HYPERLINK("https://www.regulations.gov/docket?D=FDA-2019-H-2199")</f>
        <v>https://www.regulations.gov/docket?D=FDA-2019-H-2199</v>
      </c>
      <c r="N66" t="s">
        <v>59</v>
      </c>
    </row>
    <row r="67" spans="1:14" x14ac:dyDescent="0.25">
      <c r="A67" t="s">
        <v>805</v>
      </c>
      <c r="B67" t="s">
        <v>806</v>
      </c>
      <c r="C67" t="s">
        <v>454</v>
      </c>
      <c r="D67" t="s">
        <v>21</v>
      </c>
      <c r="E67">
        <v>98006</v>
      </c>
      <c r="F67" t="s">
        <v>22</v>
      </c>
      <c r="G67" t="s">
        <v>22</v>
      </c>
      <c r="H67" t="s">
        <v>116</v>
      </c>
      <c r="I67" t="s">
        <v>117</v>
      </c>
      <c r="J67" s="1">
        <v>43539</v>
      </c>
      <c r="K67" s="1">
        <v>43587</v>
      </c>
      <c r="L67" t="s">
        <v>118</v>
      </c>
      <c r="N67" t="s">
        <v>1849</v>
      </c>
    </row>
    <row r="68" spans="1:14" x14ac:dyDescent="0.25">
      <c r="A68" t="s">
        <v>3236</v>
      </c>
      <c r="B68" t="s">
        <v>3237</v>
      </c>
      <c r="C68" t="s">
        <v>286</v>
      </c>
      <c r="D68" t="s">
        <v>21</v>
      </c>
      <c r="E68">
        <v>98502</v>
      </c>
      <c r="F68" t="s">
        <v>22</v>
      </c>
      <c r="G68" t="s">
        <v>22</v>
      </c>
      <c r="H68" t="s">
        <v>116</v>
      </c>
      <c r="I68" t="s">
        <v>212</v>
      </c>
      <c r="J68" s="1">
        <v>43538</v>
      </c>
      <c r="K68" s="1">
        <v>43587</v>
      </c>
      <c r="L68" t="s">
        <v>118</v>
      </c>
      <c r="N68" t="s">
        <v>1992</v>
      </c>
    </row>
    <row r="69" spans="1:14" x14ac:dyDescent="0.25">
      <c r="A69" t="s">
        <v>3246</v>
      </c>
      <c r="B69" t="s">
        <v>3247</v>
      </c>
      <c r="C69" t="s">
        <v>41</v>
      </c>
      <c r="D69" t="s">
        <v>21</v>
      </c>
      <c r="E69">
        <v>98188</v>
      </c>
      <c r="F69" t="s">
        <v>22</v>
      </c>
      <c r="G69" t="s">
        <v>22</v>
      </c>
      <c r="H69" t="s">
        <v>116</v>
      </c>
      <c r="I69" t="s">
        <v>117</v>
      </c>
      <c r="J69" s="1">
        <v>43536</v>
      </c>
      <c r="K69" s="1">
        <v>43587</v>
      </c>
      <c r="L69" t="s">
        <v>118</v>
      </c>
      <c r="N69" t="s">
        <v>1849</v>
      </c>
    </row>
    <row r="70" spans="1:14" x14ac:dyDescent="0.25">
      <c r="A70" t="s">
        <v>3250</v>
      </c>
      <c r="B70" t="s">
        <v>3251</v>
      </c>
      <c r="C70" t="s">
        <v>34</v>
      </c>
      <c r="D70" t="s">
        <v>21</v>
      </c>
      <c r="E70">
        <v>98683</v>
      </c>
      <c r="F70" t="s">
        <v>22</v>
      </c>
      <c r="G70" t="s">
        <v>22</v>
      </c>
      <c r="H70" t="s">
        <v>116</v>
      </c>
      <c r="I70" t="s">
        <v>1823</v>
      </c>
      <c r="J70" s="1">
        <v>43542</v>
      </c>
      <c r="K70" s="1">
        <v>43587</v>
      </c>
      <c r="L70" t="s">
        <v>118</v>
      </c>
      <c r="N70" t="s">
        <v>1849</v>
      </c>
    </row>
    <row r="71" spans="1:14" x14ac:dyDescent="0.25">
      <c r="A71" t="s">
        <v>3252</v>
      </c>
      <c r="B71" t="s">
        <v>3253</v>
      </c>
      <c r="C71" t="s">
        <v>209</v>
      </c>
      <c r="D71" t="s">
        <v>21</v>
      </c>
      <c r="E71">
        <v>98032</v>
      </c>
      <c r="F71" t="s">
        <v>22</v>
      </c>
      <c r="G71" t="s">
        <v>22</v>
      </c>
      <c r="H71" t="s">
        <v>116</v>
      </c>
      <c r="I71" t="s">
        <v>117</v>
      </c>
      <c r="J71" s="1">
        <v>43536</v>
      </c>
      <c r="K71" s="1">
        <v>43587</v>
      </c>
      <c r="L71" t="s">
        <v>118</v>
      </c>
      <c r="N71" t="s">
        <v>1992</v>
      </c>
    </row>
    <row r="72" spans="1:14" x14ac:dyDescent="0.25">
      <c r="A72" t="s">
        <v>3353</v>
      </c>
      <c r="B72" t="s">
        <v>3354</v>
      </c>
      <c r="C72" t="s">
        <v>20</v>
      </c>
      <c r="D72" t="s">
        <v>21</v>
      </c>
      <c r="E72">
        <v>98122</v>
      </c>
      <c r="F72" t="s">
        <v>22</v>
      </c>
      <c r="G72" t="s">
        <v>22</v>
      </c>
      <c r="H72" t="s">
        <v>116</v>
      </c>
      <c r="I72" t="s">
        <v>117</v>
      </c>
      <c r="J72" t="s">
        <v>59</v>
      </c>
      <c r="K72" s="1">
        <v>43584</v>
      </c>
      <c r="L72" t="s">
        <v>60</v>
      </c>
      <c r="M72" t="str">
        <f>HYPERLINK("https://www.regulations.gov/docket?D=FDA-2019-H-2007")</f>
        <v>https://www.regulations.gov/docket?D=FDA-2019-H-2007</v>
      </c>
      <c r="N72" t="s">
        <v>59</v>
      </c>
    </row>
    <row r="73" spans="1:14" x14ac:dyDescent="0.25">
      <c r="A73" t="s">
        <v>3413</v>
      </c>
      <c r="B73" t="s">
        <v>3414</v>
      </c>
      <c r="C73" t="s">
        <v>20</v>
      </c>
      <c r="D73" t="s">
        <v>21</v>
      </c>
      <c r="E73">
        <v>98118</v>
      </c>
      <c r="F73" t="s">
        <v>22</v>
      </c>
      <c r="G73" t="s">
        <v>22</v>
      </c>
      <c r="H73" t="s">
        <v>116</v>
      </c>
      <c r="I73" t="s">
        <v>212</v>
      </c>
      <c r="J73" s="1">
        <v>43532</v>
      </c>
      <c r="K73" s="1">
        <v>43580</v>
      </c>
      <c r="L73" t="s">
        <v>118</v>
      </c>
      <c r="N73" t="s">
        <v>1992</v>
      </c>
    </row>
    <row r="74" spans="1:14" x14ac:dyDescent="0.25">
      <c r="A74" t="s">
        <v>3093</v>
      </c>
      <c r="B74" t="s">
        <v>3418</v>
      </c>
      <c r="C74" t="s">
        <v>377</v>
      </c>
      <c r="D74" t="s">
        <v>21</v>
      </c>
      <c r="E74">
        <v>98029</v>
      </c>
      <c r="F74" t="s">
        <v>22</v>
      </c>
      <c r="G74" t="s">
        <v>22</v>
      </c>
      <c r="H74" t="s">
        <v>116</v>
      </c>
      <c r="I74" t="s">
        <v>212</v>
      </c>
      <c r="J74" s="1">
        <v>43523</v>
      </c>
      <c r="K74" s="1">
        <v>43580</v>
      </c>
      <c r="L74" t="s">
        <v>118</v>
      </c>
      <c r="N74" t="s">
        <v>1849</v>
      </c>
    </row>
    <row r="75" spans="1:14" x14ac:dyDescent="0.25">
      <c r="A75" t="s">
        <v>417</v>
      </c>
      <c r="B75" t="s">
        <v>418</v>
      </c>
      <c r="C75" t="s">
        <v>34</v>
      </c>
      <c r="D75" t="s">
        <v>21</v>
      </c>
      <c r="E75">
        <v>98660</v>
      </c>
      <c r="F75" t="s">
        <v>22</v>
      </c>
      <c r="G75" t="s">
        <v>22</v>
      </c>
      <c r="H75" t="s">
        <v>116</v>
      </c>
      <c r="I75" t="s">
        <v>1823</v>
      </c>
      <c r="J75" s="1">
        <v>43528</v>
      </c>
      <c r="K75" s="1">
        <v>43580</v>
      </c>
      <c r="L75" t="s">
        <v>118</v>
      </c>
      <c r="N75" t="s">
        <v>1849</v>
      </c>
    </row>
    <row r="76" spans="1:14" x14ac:dyDescent="0.25">
      <c r="A76" t="s">
        <v>2033</v>
      </c>
      <c r="B76" t="s">
        <v>2034</v>
      </c>
      <c r="C76" t="s">
        <v>358</v>
      </c>
      <c r="D76" t="s">
        <v>21</v>
      </c>
      <c r="E76">
        <v>99350</v>
      </c>
      <c r="F76" t="s">
        <v>22</v>
      </c>
      <c r="G76" t="s">
        <v>22</v>
      </c>
      <c r="H76" t="s">
        <v>116</v>
      </c>
      <c r="I76" t="s">
        <v>117</v>
      </c>
      <c r="J76" s="1">
        <v>43524</v>
      </c>
      <c r="K76" s="1">
        <v>43580</v>
      </c>
      <c r="L76" t="s">
        <v>118</v>
      </c>
      <c r="N76" t="s">
        <v>1849</v>
      </c>
    </row>
    <row r="77" spans="1:14" x14ac:dyDescent="0.25">
      <c r="A77" t="s">
        <v>2816</v>
      </c>
      <c r="B77" t="s">
        <v>3428</v>
      </c>
      <c r="C77" t="s">
        <v>1555</v>
      </c>
      <c r="D77" t="s">
        <v>21</v>
      </c>
      <c r="E77">
        <v>98550</v>
      </c>
      <c r="F77" t="s">
        <v>22</v>
      </c>
      <c r="G77" t="s">
        <v>22</v>
      </c>
      <c r="H77" t="s">
        <v>116</v>
      </c>
      <c r="I77" t="s">
        <v>117</v>
      </c>
      <c r="J77" s="1">
        <v>43525</v>
      </c>
      <c r="K77" s="1">
        <v>43580</v>
      </c>
      <c r="L77" t="s">
        <v>118</v>
      </c>
      <c r="N77" t="s">
        <v>1849</v>
      </c>
    </row>
    <row r="78" spans="1:14" x14ac:dyDescent="0.25">
      <c r="A78" t="s">
        <v>1292</v>
      </c>
      <c r="B78" t="s">
        <v>1293</v>
      </c>
      <c r="C78" t="s">
        <v>632</v>
      </c>
      <c r="D78" t="s">
        <v>21</v>
      </c>
      <c r="E78">
        <v>98036</v>
      </c>
      <c r="F78" t="s">
        <v>22</v>
      </c>
      <c r="G78" t="s">
        <v>22</v>
      </c>
      <c r="H78" t="s">
        <v>116</v>
      </c>
      <c r="I78" t="s">
        <v>117</v>
      </c>
      <c r="J78" s="1">
        <v>43482</v>
      </c>
      <c r="K78" s="1">
        <v>43580</v>
      </c>
      <c r="L78" t="s">
        <v>118</v>
      </c>
      <c r="N78" t="s">
        <v>1849</v>
      </c>
    </row>
    <row r="79" spans="1:14" x14ac:dyDescent="0.25">
      <c r="A79" t="s">
        <v>3432</v>
      </c>
      <c r="B79" t="s">
        <v>3433</v>
      </c>
      <c r="C79" t="s">
        <v>1566</v>
      </c>
      <c r="D79" t="s">
        <v>21</v>
      </c>
      <c r="E79">
        <v>98520</v>
      </c>
      <c r="F79" t="s">
        <v>22</v>
      </c>
      <c r="G79" t="s">
        <v>22</v>
      </c>
      <c r="H79" t="s">
        <v>116</v>
      </c>
      <c r="I79" t="s">
        <v>117</v>
      </c>
      <c r="J79" s="1">
        <v>43525</v>
      </c>
      <c r="K79" s="1">
        <v>43580</v>
      </c>
      <c r="L79" t="s">
        <v>118</v>
      </c>
      <c r="N79" t="s">
        <v>1849</v>
      </c>
    </row>
    <row r="80" spans="1:14" x14ac:dyDescent="0.25">
      <c r="A80" t="s">
        <v>3445</v>
      </c>
      <c r="B80" t="s">
        <v>3446</v>
      </c>
      <c r="C80" t="s">
        <v>20</v>
      </c>
      <c r="D80" t="s">
        <v>21</v>
      </c>
      <c r="E80">
        <v>98118</v>
      </c>
      <c r="F80" t="s">
        <v>22</v>
      </c>
      <c r="G80" t="s">
        <v>22</v>
      </c>
      <c r="H80" t="s">
        <v>116</v>
      </c>
      <c r="I80" t="s">
        <v>117</v>
      </c>
      <c r="J80" s="1">
        <v>43532</v>
      </c>
      <c r="K80" s="1">
        <v>43580</v>
      </c>
      <c r="L80" t="s">
        <v>118</v>
      </c>
      <c r="N80" t="s">
        <v>1849</v>
      </c>
    </row>
    <row r="81" spans="1:14" x14ac:dyDescent="0.25">
      <c r="A81" t="s">
        <v>3579</v>
      </c>
      <c r="B81" t="s">
        <v>3580</v>
      </c>
      <c r="C81" t="s">
        <v>266</v>
      </c>
      <c r="D81" t="s">
        <v>21</v>
      </c>
      <c r="E81">
        <v>98001</v>
      </c>
      <c r="F81" t="s">
        <v>22</v>
      </c>
      <c r="G81" t="s">
        <v>22</v>
      </c>
      <c r="H81" t="s">
        <v>116</v>
      </c>
      <c r="I81" t="s">
        <v>117</v>
      </c>
      <c r="J81" s="1">
        <v>43522</v>
      </c>
      <c r="K81" s="1">
        <v>43573</v>
      </c>
      <c r="L81" t="s">
        <v>118</v>
      </c>
      <c r="N81" t="s">
        <v>1849</v>
      </c>
    </row>
    <row r="82" spans="1:14" x14ac:dyDescent="0.25">
      <c r="A82" t="s">
        <v>194</v>
      </c>
      <c r="B82" t="s">
        <v>3597</v>
      </c>
      <c r="C82" t="s">
        <v>3598</v>
      </c>
      <c r="D82" t="s">
        <v>21</v>
      </c>
      <c r="E82">
        <v>98349</v>
      </c>
      <c r="F82" t="s">
        <v>22</v>
      </c>
      <c r="G82" t="s">
        <v>22</v>
      </c>
      <c r="H82" t="s">
        <v>116</v>
      </c>
      <c r="I82" t="s">
        <v>117</v>
      </c>
      <c r="J82" s="1">
        <v>43521</v>
      </c>
      <c r="K82" s="1">
        <v>43573</v>
      </c>
      <c r="L82" t="s">
        <v>118</v>
      </c>
      <c r="N82" t="s">
        <v>1849</v>
      </c>
    </row>
    <row r="83" spans="1:14" x14ac:dyDescent="0.25">
      <c r="A83" t="s">
        <v>2064</v>
      </c>
      <c r="B83" t="s">
        <v>2860</v>
      </c>
      <c r="C83" t="s">
        <v>1101</v>
      </c>
      <c r="D83" t="s">
        <v>21</v>
      </c>
      <c r="E83">
        <v>98230</v>
      </c>
      <c r="F83" t="s">
        <v>22</v>
      </c>
      <c r="G83" t="s">
        <v>22</v>
      </c>
      <c r="H83" t="s">
        <v>116</v>
      </c>
      <c r="I83" t="s">
        <v>117</v>
      </c>
      <c r="J83" t="s">
        <v>59</v>
      </c>
      <c r="K83" s="1">
        <v>43572</v>
      </c>
      <c r="L83" t="s">
        <v>60</v>
      </c>
      <c r="M83" t="str">
        <f>HYPERLINK("https://www.regulations.gov/docket?D=FDA-2019-H-1810")</f>
        <v>https://www.regulations.gov/docket?D=FDA-2019-H-1810</v>
      </c>
      <c r="N83" t="s">
        <v>59</v>
      </c>
    </row>
    <row r="84" spans="1:14" x14ac:dyDescent="0.25">
      <c r="A84" t="s">
        <v>3688</v>
      </c>
      <c r="B84" t="s">
        <v>3689</v>
      </c>
      <c r="C84" t="s">
        <v>108</v>
      </c>
      <c r="D84" t="s">
        <v>21</v>
      </c>
      <c r="E84">
        <v>98201</v>
      </c>
      <c r="F84" t="s">
        <v>22</v>
      </c>
      <c r="G84" t="s">
        <v>22</v>
      </c>
      <c r="H84" t="s">
        <v>116</v>
      </c>
      <c r="I84" t="s">
        <v>117</v>
      </c>
      <c r="J84" t="s">
        <v>59</v>
      </c>
      <c r="K84" s="1">
        <v>43571</v>
      </c>
      <c r="L84" t="s">
        <v>60</v>
      </c>
      <c r="M84" t="str">
        <f>HYPERLINK("https://www.regulations.gov/docket?D=FDA-2019-H-1784")</f>
        <v>https://www.regulations.gov/docket?D=FDA-2019-H-1784</v>
      </c>
      <c r="N84" t="s">
        <v>59</v>
      </c>
    </row>
    <row r="85" spans="1:14" x14ac:dyDescent="0.25">
      <c r="A85" t="s">
        <v>884</v>
      </c>
      <c r="B85" t="s">
        <v>885</v>
      </c>
      <c r="C85" t="s">
        <v>886</v>
      </c>
      <c r="D85" t="s">
        <v>21</v>
      </c>
      <c r="E85">
        <v>98223</v>
      </c>
      <c r="F85" t="s">
        <v>22</v>
      </c>
      <c r="G85" t="s">
        <v>22</v>
      </c>
      <c r="H85" t="s">
        <v>116</v>
      </c>
      <c r="I85" t="s">
        <v>117</v>
      </c>
      <c r="J85" s="1">
        <v>43515</v>
      </c>
      <c r="K85" s="1">
        <v>43566</v>
      </c>
      <c r="L85" t="s">
        <v>118</v>
      </c>
      <c r="N85" t="s">
        <v>1849</v>
      </c>
    </row>
    <row r="86" spans="1:14" x14ac:dyDescent="0.25">
      <c r="A86" t="s">
        <v>356</v>
      </c>
      <c r="B86" t="s">
        <v>2537</v>
      </c>
      <c r="C86" t="s">
        <v>886</v>
      </c>
      <c r="D86" t="s">
        <v>21</v>
      </c>
      <c r="E86">
        <v>98223</v>
      </c>
      <c r="F86" t="s">
        <v>22</v>
      </c>
      <c r="G86" t="s">
        <v>22</v>
      </c>
      <c r="H86" t="s">
        <v>116</v>
      </c>
      <c r="I86" t="s">
        <v>117</v>
      </c>
      <c r="J86" s="1">
        <v>43515</v>
      </c>
      <c r="K86" s="1">
        <v>43566</v>
      </c>
      <c r="L86" t="s">
        <v>118</v>
      </c>
      <c r="N86" t="s">
        <v>1849</v>
      </c>
    </row>
    <row r="87" spans="1:14" x14ac:dyDescent="0.25">
      <c r="A87" t="s">
        <v>242</v>
      </c>
      <c r="B87" t="s">
        <v>1781</v>
      </c>
      <c r="C87" t="s">
        <v>470</v>
      </c>
      <c r="D87" t="s">
        <v>21</v>
      </c>
      <c r="E87">
        <v>98148</v>
      </c>
      <c r="F87" t="s">
        <v>22</v>
      </c>
      <c r="G87" t="s">
        <v>22</v>
      </c>
      <c r="H87" t="s">
        <v>116</v>
      </c>
      <c r="I87" t="s">
        <v>117</v>
      </c>
      <c r="J87" s="1">
        <v>43511</v>
      </c>
      <c r="K87" s="1">
        <v>43566</v>
      </c>
      <c r="L87" t="s">
        <v>118</v>
      </c>
      <c r="N87" t="s">
        <v>1992</v>
      </c>
    </row>
    <row r="88" spans="1:14" x14ac:dyDescent="0.25">
      <c r="A88" t="s">
        <v>168</v>
      </c>
      <c r="B88" t="s">
        <v>3783</v>
      </c>
      <c r="C88" t="s">
        <v>142</v>
      </c>
      <c r="D88" t="s">
        <v>21</v>
      </c>
      <c r="E88">
        <v>98908</v>
      </c>
      <c r="F88" t="s">
        <v>22</v>
      </c>
      <c r="G88" t="s">
        <v>22</v>
      </c>
      <c r="H88" t="s">
        <v>116</v>
      </c>
      <c r="I88" t="s">
        <v>117</v>
      </c>
      <c r="J88" s="1">
        <v>43513</v>
      </c>
      <c r="K88" s="1">
        <v>43566</v>
      </c>
      <c r="L88" t="s">
        <v>118</v>
      </c>
      <c r="N88" t="s">
        <v>1992</v>
      </c>
    </row>
    <row r="89" spans="1:14" x14ac:dyDescent="0.25">
      <c r="A89" t="s">
        <v>2458</v>
      </c>
      <c r="B89" t="s">
        <v>2459</v>
      </c>
      <c r="C89" t="s">
        <v>20</v>
      </c>
      <c r="D89" t="s">
        <v>21</v>
      </c>
      <c r="E89">
        <v>98118</v>
      </c>
      <c r="F89" t="s">
        <v>22</v>
      </c>
      <c r="G89" t="s">
        <v>22</v>
      </c>
      <c r="H89" t="s">
        <v>116</v>
      </c>
      <c r="I89" t="s">
        <v>117</v>
      </c>
      <c r="J89" s="1">
        <v>43511</v>
      </c>
      <c r="K89" s="1">
        <v>43566</v>
      </c>
      <c r="L89" t="s">
        <v>118</v>
      </c>
      <c r="N89" t="s">
        <v>1849</v>
      </c>
    </row>
    <row r="90" spans="1:14" x14ac:dyDescent="0.25">
      <c r="A90" t="s">
        <v>1367</v>
      </c>
      <c r="B90" t="s">
        <v>1368</v>
      </c>
      <c r="C90" t="s">
        <v>108</v>
      </c>
      <c r="D90" t="s">
        <v>21</v>
      </c>
      <c r="E90">
        <v>98204</v>
      </c>
      <c r="F90" t="s">
        <v>22</v>
      </c>
      <c r="G90" t="s">
        <v>22</v>
      </c>
      <c r="H90" t="s">
        <v>116</v>
      </c>
      <c r="I90" t="s">
        <v>3817</v>
      </c>
      <c r="J90" t="s">
        <v>59</v>
      </c>
      <c r="K90" s="1">
        <v>43565</v>
      </c>
      <c r="L90" t="s">
        <v>60</v>
      </c>
      <c r="M90" t="str">
        <f>HYPERLINK("https://www.regulations.gov/docket?D=FDA-2019-H-1696")</f>
        <v>https://www.regulations.gov/docket?D=FDA-2019-H-1696</v>
      </c>
      <c r="N90" t="s">
        <v>59</v>
      </c>
    </row>
    <row r="91" spans="1:14" x14ac:dyDescent="0.25">
      <c r="A91" t="s">
        <v>1564</v>
      </c>
      <c r="B91" t="s">
        <v>1565</v>
      </c>
      <c r="C91" t="s">
        <v>1566</v>
      </c>
      <c r="D91" t="s">
        <v>21</v>
      </c>
      <c r="E91">
        <v>98520</v>
      </c>
      <c r="F91" t="s">
        <v>22</v>
      </c>
      <c r="G91" t="s">
        <v>22</v>
      </c>
      <c r="H91" t="s">
        <v>116</v>
      </c>
      <c r="I91" t="s">
        <v>117</v>
      </c>
      <c r="J91" t="s">
        <v>59</v>
      </c>
      <c r="K91" s="1">
        <v>43560</v>
      </c>
      <c r="L91" t="s">
        <v>60</v>
      </c>
      <c r="M91" t="str">
        <f>HYPERLINK("https://www.regulations.gov/docket?D=FDA-2019-H-1610")</f>
        <v>https://www.regulations.gov/docket?D=FDA-2019-H-1610</v>
      </c>
      <c r="N91" t="s">
        <v>59</v>
      </c>
    </row>
    <row r="92" spans="1:14" x14ac:dyDescent="0.25">
      <c r="A92" t="s">
        <v>2087</v>
      </c>
      <c r="B92" t="s">
        <v>3957</v>
      </c>
      <c r="C92" t="s">
        <v>2089</v>
      </c>
      <c r="D92" t="s">
        <v>21</v>
      </c>
      <c r="E92">
        <v>98338</v>
      </c>
      <c r="F92" t="s">
        <v>22</v>
      </c>
      <c r="G92" t="s">
        <v>22</v>
      </c>
      <c r="H92" t="s">
        <v>116</v>
      </c>
      <c r="I92" t="s">
        <v>117</v>
      </c>
      <c r="J92" s="1">
        <v>43495</v>
      </c>
      <c r="K92" s="1">
        <v>43559</v>
      </c>
      <c r="L92" t="s">
        <v>118</v>
      </c>
      <c r="N92" t="s">
        <v>1992</v>
      </c>
    </row>
    <row r="93" spans="1:14" x14ac:dyDescent="0.25">
      <c r="A93" t="s">
        <v>242</v>
      </c>
      <c r="B93" t="s">
        <v>2998</v>
      </c>
      <c r="C93" t="s">
        <v>20</v>
      </c>
      <c r="D93" t="s">
        <v>21</v>
      </c>
      <c r="E93">
        <v>98155</v>
      </c>
      <c r="F93" t="s">
        <v>22</v>
      </c>
      <c r="G93" t="s">
        <v>22</v>
      </c>
      <c r="H93" t="s">
        <v>116</v>
      </c>
      <c r="I93" t="s">
        <v>117</v>
      </c>
      <c r="J93" t="s">
        <v>59</v>
      </c>
      <c r="K93" s="1">
        <v>43559</v>
      </c>
      <c r="L93" t="s">
        <v>60</v>
      </c>
      <c r="M93" t="str">
        <f>HYPERLINK("https://www.regulations.gov/docket?D=FDA-2019-H-1581")</f>
        <v>https://www.regulations.gov/docket?D=FDA-2019-H-1581</v>
      </c>
      <c r="N93" t="s">
        <v>59</v>
      </c>
    </row>
    <row r="94" spans="1:14" x14ac:dyDescent="0.25">
      <c r="A94" t="s">
        <v>356</v>
      </c>
      <c r="B94" t="s">
        <v>1414</v>
      </c>
      <c r="C94" t="s">
        <v>454</v>
      </c>
      <c r="D94" t="s">
        <v>21</v>
      </c>
      <c r="E94">
        <v>98006</v>
      </c>
      <c r="F94" t="s">
        <v>22</v>
      </c>
      <c r="G94" t="s">
        <v>22</v>
      </c>
      <c r="H94" t="s">
        <v>116</v>
      </c>
      <c r="I94" t="s">
        <v>117</v>
      </c>
      <c r="J94" s="1">
        <v>43504</v>
      </c>
      <c r="K94" s="1">
        <v>43559</v>
      </c>
      <c r="L94" t="s">
        <v>118</v>
      </c>
      <c r="N94" t="s">
        <v>1849</v>
      </c>
    </row>
    <row r="95" spans="1:14" x14ac:dyDescent="0.25">
      <c r="A95" t="s">
        <v>242</v>
      </c>
      <c r="B95" t="s">
        <v>3960</v>
      </c>
      <c r="C95" t="s">
        <v>20</v>
      </c>
      <c r="D95" t="s">
        <v>21</v>
      </c>
      <c r="E95">
        <v>98117</v>
      </c>
      <c r="F95" t="s">
        <v>22</v>
      </c>
      <c r="G95" t="s">
        <v>22</v>
      </c>
      <c r="H95" t="s">
        <v>116</v>
      </c>
      <c r="I95" t="s">
        <v>117</v>
      </c>
      <c r="J95" s="1">
        <v>43494</v>
      </c>
      <c r="K95" s="1">
        <v>43559</v>
      </c>
      <c r="L95" t="s">
        <v>118</v>
      </c>
      <c r="N95" t="s">
        <v>1849</v>
      </c>
    </row>
    <row r="96" spans="1:14" x14ac:dyDescent="0.25">
      <c r="A96" t="s">
        <v>1415</v>
      </c>
      <c r="B96" t="s">
        <v>1416</v>
      </c>
      <c r="C96" t="s">
        <v>590</v>
      </c>
      <c r="D96" t="s">
        <v>21</v>
      </c>
      <c r="E96">
        <v>98065</v>
      </c>
      <c r="F96" t="s">
        <v>22</v>
      </c>
      <c r="G96" t="s">
        <v>22</v>
      </c>
      <c r="H96" t="s">
        <v>116</v>
      </c>
      <c r="I96" t="s">
        <v>212</v>
      </c>
      <c r="J96" t="s">
        <v>59</v>
      </c>
      <c r="K96" s="1">
        <v>43559</v>
      </c>
      <c r="L96" t="s">
        <v>60</v>
      </c>
      <c r="M96" t="str">
        <f>HYPERLINK("https://www.regulations.gov/docket?D=FDA-2019-H-1589")</f>
        <v>https://www.regulations.gov/docket?D=FDA-2019-H-1589</v>
      </c>
      <c r="N96" t="s">
        <v>59</v>
      </c>
    </row>
    <row r="97" spans="1:14" x14ac:dyDescent="0.25">
      <c r="A97" t="s">
        <v>1362</v>
      </c>
      <c r="B97" t="s">
        <v>1363</v>
      </c>
      <c r="C97" t="s">
        <v>1364</v>
      </c>
      <c r="D97" t="s">
        <v>21</v>
      </c>
      <c r="E97">
        <v>98555</v>
      </c>
      <c r="F97" t="s">
        <v>22</v>
      </c>
      <c r="G97" t="s">
        <v>22</v>
      </c>
      <c r="H97" t="s">
        <v>116</v>
      </c>
      <c r="I97" t="s">
        <v>117</v>
      </c>
      <c r="J97" s="1">
        <v>43493</v>
      </c>
      <c r="K97" s="1">
        <v>43559</v>
      </c>
      <c r="L97" t="s">
        <v>118</v>
      </c>
      <c r="N97" t="s">
        <v>1849</v>
      </c>
    </row>
    <row r="98" spans="1:14" x14ac:dyDescent="0.25">
      <c r="A98" t="s">
        <v>4120</v>
      </c>
      <c r="B98" t="s">
        <v>4121</v>
      </c>
      <c r="C98" t="s">
        <v>4122</v>
      </c>
      <c r="D98" t="s">
        <v>21</v>
      </c>
      <c r="E98">
        <v>98236</v>
      </c>
      <c r="F98" t="s">
        <v>22</v>
      </c>
      <c r="G98" t="s">
        <v>22</v>
      </c>
      <c r="H98" t="s">
        <v>116</v>
      </c>
      <c r="I98" t="s">
        <v>117</v>
      </c>
      <c r="J98" s="1">
        <v>43479</v>
      </c>
      <c r="K98" s="1">
        <v>43552</v>
      </c>
      <c r="L98" t="s">
        <v>118</v>
      </c>
      <c r="N98" t="s">
        <v>1849</v>
      </c>
    </row>
    <row r="99" spans="1:14" x14ac:dyDescent="0.25">
      <c r="A99" t="s">
        <v>242</v>
      </c>
      <c r="B99" t="s">
        <v>243</v>
      </c>
      <c r="C99" t="s">
        <v>236</v>
      </c>
      <c r="D99" t="s">
        <v>21</v>
      </c>
      <c r="E99">
        <v>98405</v>
      </c>
      <c r="F99" t="s">
        <v>22</v>
      </c>
      <c r="G99" t="s">
        <v>22</v>
      </c>
      <c r="H99" t="s">
        <v>116</v>
      </c>
      <c r="I99" t="s">
        <v>117</v>
      </c>
      <c r="J99" t="s">
        <v>59</v>
      </c>
      <c r="K99" s="1">
        <v>43546</v>
      </c>
      <c r="L99" t="s">
        <v>60</v>
      </c>
      <c r="M99" t="str">
        <f>HYPERLINK("https://www.regulations.gov/docket?D=FDA-2019-H-1347")</f>
        <v>https://www.regulations.gov/docket?D=FDA-2019-H-1347</v>
      </c>
      <c r="N99" t="s">
        <v>59</v>
      </c>
    </row>
    <row r="100" spans="1:14" x14ac:dyDescent="0.25">
      <c r="A100" t="s">
        <v>1973</v>
      </c>
      <c r="B100" t="s">
        <v>1974</v>
      </c>
      <c r="C100" t="s">
        <v>261</v>
      </c>
      <c r="D100" t="s">
        <v>21</v>
      </c>
      <c r="E100">
        <v>99202</v>
      </c>
      <c r="F100" t="s">
        <v>22</v>
      </c>
      <c r="G100" t="s">
        <v>22</v>
      </c>
      <c r="H100" t="s">
        <v>116</v>
      </c>
      <c r="I100" t="s">
        <v>117</v>
      </c>
      <c r="J100" s="1">
        <v>43464</v>
      </c>
      <c r="K100" s="1">
        <v>43545</v>
      </c>
      <c r="L100" t="s">
        <v>118</v>
      </c>
      <c r="N100" t="s">
        <v>1849</v>
      </c>
    </row>
    <row r="101" spans="1:14" x14ac:dyDescent="0.25">
      <c r="A101" t="s">
        <v>450</v>
      </c>
      <c r="B101" t="s">
        <v>4230</v>
      </c>
      <c r="C101" t="s">
        <v>20</v>
      </c>
      <c r="D101" t="s">
        <v>21</v>
      </c>
      <c r="E101">
        <v>98144</v>
      </c>
      <c r="F101" t="s">
        <v>22</v>
      </c>
      <c r="G101" t="s">
        <v>22</v>
      </c>
      <c r="H101" t="s">
        <v>116</v>
      </c>
      <c r="I101" t="s">
        <v>117</v>
      </c>
      <c r="J101" s="1">
        <v>43467</v>
      </c>
      <c r="K101" s="1">
        <v>43545</v>
      </c>
      <c r="L101" t="s">
        <v>118</v>
      </c>
      <c r="N101" t="s">
        <v>1849</v>
      </c>
    </row>
    <row r="102" spans="1:14" x14ac:dyDescent="0.25">
      <c r="A102">
        <v>76</v>
      </c>
      <c r="B102" t="s">
        <v>449</v>
      </c>
      <c r="C102" t="s">
        <v>261</v>
      </c>
      <c r="D102" t="s">
        <v>21</v>
      </c>
      <c r="E102">
        <v>99207</v>
      </c>
      <c r="F102" t="s">
        <v>22</v>
      </c>
      <c r="G102" t="s">
        <v>22</v>
      </c>
      <c r="H102" t="s">
        <v>116</v>
      </c>
      <c r="I102" t="s">
        <v>117</v>
      </c>
      <c r="J102" s="1">
        <v>43445</v>
      </c>
      <c r="K102" s="1">
        <v>43545</v>
      </c>
      <c r="L102" t="s">
        <v>118</v>
      </c>
      <c r="N102" t="s">
        <v>1849</v>
      </c>
    </row>
    <row r="103" spans="1:14" x14ac:dyDescent="0.25">
      <c r="A103" t="s">
        <v>2225</v>
      </c>
      <c r="B103" t="s">
        <v>2226</v>
      </c>
      <c r="C103" t="s">
        <v>2227</v>
      </c>
      <c r="D103" t="s">
        <v>21</v>
      </c>
      <c r="E103">
        <v>98359</v>
      </c>
      <c r="F103" t="s">
        <v>22</v>
      </c>
      <c r="G103" t="s">
        <v>22</v>
      </c>
      <c r="H103" t="s">
        <v>116</v>
      </c>
      <c r="I103" t="s">
        <v>117</v>
      </c>
      <c r="J103" s="1">
        <v>43469</v>
      </c>
      <c r="K103" s="1">
        <v>43545</v>
      </c>
      <c r="L103" t="s">
        <v>118</v>
      </c>
      <c r="N103" t="s">
        <v>1992</v>
      </c>
    </row>
    <row r="104" spans="1:14" x14ac:dyDescent="0.25">
      <c r="A104" t="s">
        <v>2544</v>
      </c>
      <c r="B104" t="s">
        <v>2545</v>
      </c>
      <c r="C104" t="s">
        <v>92</v>
      </c>
      <c r="D104" t="s">
        <v>21</v>
      </c>
      <c r="E104">
        <v>98273</v>
      </c>
      <c r="F104" t="s">
        <v>22</v>
      </c>
      <c r="G104" t="s">
        <v>22</v>
      </c>
      <c r="H104" t="s">
        <v>116</v>
      </c>
      <c r="I104" t="s">
        <v>117</v>
      </c>
      <c r="J104" t="s">
        <v>59</v>
      </c>
      <c r="K104" s="1">
        <v>43539</v>
      </c>
      <c r="L104" t="s">
        <v>60</v>
      </c>
      <c r="M104" t="str">
        <f>HYPERLINK("https://www.regulations.gov/docket?D=FDA-2019-H-1225")</f>
        <v>https://www.regulations.gov/docket?D=FDA-2019-H-1225</v>
      </c>
      <c r="N104" t="s">
        <v>59</v>
      </c>
    </row>
    <row r="105" spans="1:14" x14ac:dyDescent="0.25">
      <c r="A105" t="s">
        <v>181</v>
      </c>
      <c r="B105" t="s">
        <v>182</v>
      </c>
      <c r="C105" t="s">
        <v>183</v>
      </c>
      <c r="D105" t="s">
        <v>21</v>
      </c>
      <c r="E105">
        <v>98851</v>
      </c>
      <c r="F105" t="s">
        <v>22</v>
      </c>
      <c r="G105" t="s">
        <v>22</v>
      </c>
      <c r="H105" t="s">
        <v>116</v>
      </c>
      <c r="I105" t="s">
        <v>117</v>
      </c>
      <c r="J105" s="1">
        <v>43464</v>
      </c>
      <c r="K105" s="1">
        <v>43538</v>
      </c>
      <c r="L105" t="s">
        <v>118</v>
      </c>
      <c r="N105" t="s">
        <v>1849</v>
      </c>
    </row>
    <row r="106" spans="1:14" x14ac:dyDescent="0.25">
      <c r="A106" t="s">
        <v>1242</v>
      </c>
      <c r="B106" t="s">
        <v>1243</v>
      </c>
      <c r="C106" t="s">
        <v>20</v>
      </c>
      <c r="D106" t="s">
        <v>21</v>
      </c>
      <c r="E106">
        <v>98134</v>
      </c>
      <c r="F106" t="s">
        <v>22</v>
      </c>
      <c r="G106" t="s">
        <v>22</v>
      </c>
      <c r="H106" t="s">
        <v>116</v>
      </c>
      <c r="I106" t="s">
        <v>117</v>
      </c>
      <c r="J106" t="s">
        <v>59</v>
      </c>
      <c r="K106" s="1">
        <v>43525</v>
      </c>
      <c r="L106" t="s">
        <v>60</v>
      </c>
      <c r="M106" t="str">
        <f>HYPERLINK("https://www.regulations.gov/docket?D=FDA-2019-H-0970")</f>
        <v>https://www.regulations.gov/docket?D=FDA-2019-H-0970</v>
      </c>
      <c r="N106" t="s">
        <v>59</v>
      </c>
    </row>
    <row r="107" spans="1:14" x14ac:dyDescent="0.25">
      <c r="A107" t="s">
        <v>1224</v>
      </c>
      <c r="B107" t="s">
        <v>1225</v>
      </c>
      <c r="C107" t="s">
        <v>261</v>
      </c>
      <c r="D107" t="s">
        <v>21</v>
      </c>
      <c r="E107">
        <v>99202</v>
      </c>
      <c r="F107" t="s">
        <v>22</v>
      </c>
      <c r="G107" t="s">
        <v>22</v>
      </c>
      <c r="H107" t="s">
        <v>116</v>
      </c>
      <c r="I107" t="s">
        <v>117</v>
      </c>
      <c r="J107" s="1">
        <v>43444</v>
      </c>
      <c r="K107" s="1">
        <v>43524</v>
      </c>
      <c r="L107" t="s">
        <v>118</v>
      </c>
      <c r="N107" t="s">
        <v>1992</v>
      </c>
    </row>
    <row r="108" spans="1:14" x14ac:dyDescent="0.25">
      <c r="A108" t="s">
        <v>356</v>
      </c>
      <c r="B108" t="s">
        <v>2365</v>
      </c>
      <c r="C108" t="s">
        <v>261</v>
      </c>
      <c r="D108" t="s">
        <v>21</v>
      </c>
      <c r="E108">
        <v>99201</v>
      </c>
      <c r="F108" t="s">
        <v>22</v>
      </c>
      <c r="G108" t="s">
        <v>22</v>
      </c>
      <c r="H108" t="s">
        <v>116</v>
      </c>
      <c r="I108" t="s">
        <v>117</v>
      </c>
      <c r="J108" s="1">
        <v>43444</v>
      </c>
      <c r="K108" s="1">
        <v>43524</v>
      </c>
      <c r="L108" t="s">
        <v>118</v>
      </c>
      <c r="N108" t="s">
        <v>1849</v>
      </c>
    </row>
    <row r="109" spans="1:14" x14ac:dyDescent="0.25">
      <c r="A109" t="s">
        <v>4956</v>
      </c>
      <c r="B109" t="s">
        <v>2731</v>
      </c>
      <c r="C109" t="s">
        <v>218</v>
      </c>
      <c r="D109" t="s">
        <v>21</v>
      </c>
      <c r="E109">
        <v>98391</v>
      </c>
      <c r="F109" t="s">
        <v>22</v>
      </c>
      <c r="G109" t="s">
        <v>22</v>
      </c>
      <c r="H109" t="s">
        <v>116</v>
      </c>
      <c r="I109" t="s">
        <v>117</v>
      </c>
      <c r="J109" s="1">
        <v>43440</v>
      </c>
      <c r="K109" s="1">
        <v>43517</v>
      </c>
      <c r="L109" t="s">
        <v>118</v>
      </c>
      <c r="N109" t="s">
        <v>1849</v>
      </c>
    </row>
    <row r="110" spans="1:14" x14ac:dyDescent="0.25">
      <c r="A110" t="s">
        <v>2771</v>
      </c>
      <c r="B110" t="s">
        <v>2772</v>
      </c>
      <c r="C110" t="s">
        <v>41</v>
      </c>
      <c r="D110" t="s">
        <v>21</v>
      </c>
      <c r="E110">
        <v>98188</v>
      </c>
      <c r="F110" t="s">
        <v>22</v>
      </c>
      <c r="G110" t="s">
        <v>22</v>
      </c>
      <c r="H110" t="s">
        <v>116</v>
      </c>
      <c r="I110" t="s">
        <v>117</v>
      </c>
      <c r="J110" t="s">
        <v>59</v>
      </c>
      <c r="K110" s="1">
        <v>43517</v>
      </c>
      <c r="L110" t="s">
        <v>60</v>
      </c>
      <c r="M110" t="str">
        <f>HYPERLINK("https://www.regulations.gov/docket?D=FDA-2019-H-0783")</f>
        <v>https://www.regulations.gov/docket?D=FDA-2019-H-0783</v>
      </c>
      <c r="N110" t="s">
        <v>59</v>
      </c>
    </row>
    <row r="111" spans="1:14" x14ac:dyDescent="0.25">
      <c r="A111" t="s">
        <v>2652</v>
      </c>
      <c r="B111" t="s">
        <v>2653</v>
      </c>
      <c r="C111" t="s">
        <v>151</v>
      </c>
      <c r="D111" t="s">
        <v>21</v>
      </c>
      <c r="E111">
        <v>98439</v>
      </c>
      <c r="F111" t="s">
        <v>22</v>
      </c>
      <c r="G111" t="s">
        <v>22</v>
      </c>
      <c r="H111" t="s">
        <v>116</v>
      </c>
      <c r="I111" t="s">
        <v>117</v>
      </c>
      <c r="J111" s="1">
        <v>43440</v>
      </c>
      <c r="K111" s="1">
        <v>43517</v>
      </c>
      <c r="L111" t="s">
        <v>118</v>
      </c>
      <c r="N111" t="s">
        <v>1992</v>
      </c>
    </row>
    <row r="112" spans="1:14" x14ac:dyDescent="0.25">
      <c r="A112" t="s">
        <v>5150</v>
      </c>
      <c r="B112" t="s">
        <v>5151</v>
      </c>
      <c r="C112" t="s">
        <v>209</v>
      </c>
      <c r="D112" t="s">
        <v>21</v>
      </c>
      <c r="E112">
        <v>98032</v>
      </c>
      <c r="F112" t="s">
        <v>22</v>
      </c>
      <c r="G112" t="s">
        <v>22</v>
      </c>
      <c r="H112" t="s">
        <v>116</v>
      </c>
      <c r="I112" t="s">
        <v>117</v>
      </c>
      <c r="J112" s="1">
        <v>43402</v>
      </c>
      <c r="K112" s="1">
        <v>43510</v>
      </c>
      <c r="L112" t="s">
        <v>118</v>
      </c>
      <c r="N112" t="s">
        <v>1992</v>
      </c>
    </row>
    <row r="113" spans="1:14" x14ac:dyDescent="0.25">
      <c r="A113" t="s">
        <v>2382</v>
      </c>
      <c r="B113" t="s">
        <v>2383</v>
      </c>
      <c r="C113" t="s">
        <v>2384</v>
      </c>
      <c r="D113" t="s">
        <v>21</v>
      </c>
      <c r="E113">
        <v>98649</v>
      </c>
      <c r="F113" t="s">
        <v>22</v>
      </c>
      <c r="G113" t="s">
        <v>22</v>
      </c>
      <c r="H113" t="s">
        <v>116</v>
      </c>
      <c r="I113" t="s">
        <v>117</v>
      </c>
      <c r="J113" s="1">
        <v>43436</v>
      </c>
      <c r="K113" s="1">
        <v>43510</v>
      </c>
      <c r="L113" t="s">
        <v>118</v>
      </c>
      <c r="N113" t="s">
        <v>1849</v>
      </c>
    </row>
    <row r="114" spans="1:14" x14ac:dyDescent="0.25">
      <c r="A114" t="s">
        <v>5194</v>
      </c>
      <c r="B114" t="s">
        <v>5195</v>
      </c>
      <c r="C114" t="s">
        <v>1018</v>
      </c>
      <c r="D114" t="s">
        <v>21</v>
      </c>
      <c r="E114">
        <v>98531</v>
      </c>
      <c r="F114" t="s">
        <v>22</v>
      </c>
      <c r="G114" t="s">
        <v>22</v>
      </c>
      <c r="H114" t="s">
        <v>116</v>
      </c>
      <c r="I114" t="s">
        <v>117</v>
      </c>
      <c r="J114" s="1">
        <v>43431</v>
      </c>
      <c r="K114" s="1">
        <v>43503</v>
      </c>
      <c r="L114" t="s">
        <v>118</v>
      </c>
      <c r="N114" t="s">
        <v>1849</v>
      </c>
    </row>
    <row r="115" spans="1:14" x14ac:dyDescent="0.25">
      <c r="A115" t="s">
        <v>316</v>
      </c>
      <c r="B115" t="s">
        <v>5199</v>
      </c>
      <c r="C115" t="s">
        <v>318</v>
      </c>
      <c r="D115" t="s">
        <v>21</v>
      </c>
      <c r="E115">
        <v>98625</v>
      </c>
      <c r="F115" t="s">
        <v>22</v>
      </c>
      <c r="G115" t="s">
        <v>22</v>
      </c>
      <c r="H115" t="s">
        <v>116</v>
      </c>
      <c r="I115" t="s">
        <v>117</v>
      </c>
      <c r="J115" s="1">
        <v>43424</v>
      </c>
      <c r="K115" s="1">
        <v>43503</v>
      </c>
      <c r="L115" t="s">
        <v>118</v>
      </c>
      <c r="N115" t="s">
        <v>1849</v>
      </c>
    </row>
    <row r="116" spans="1:14" x14ac:dyDescent="0.25">
      <c r="A116" t="s">
        <v>316</v>
      </c>
      <c r="B116" t="s">
        <v>3879</v>
      </c>
      <c r="C116" t="s">
        <v>3880</v>
      </c>
      <c r="D116" t="s">
        <v>21</v>
      </c>
      <c r="E116">
        <v>98922</v>
      </c>
      <c r="F116" t="s">
        <v>22</v>
      </c>
      <c r="G116" t="s">
        <v>22</v>
      </c>
      <c r="H116" t="s">
        <v>116</v>
      </c>
      <c r="I116" t="s">
        <v>117</v>
      </c>
      <c r="J116" s="1">
        <v>43429</v>
      </c>
      <c r="K116" s="1">
        <v>43503</v>
      </c>
      <c r="L116" t="s">
        <v>118</v>
      </c>
      <c r="N116" t="s">
        <v>1849</v>
      </c>
    </row>
    <row r="117" spans="1:14" x14ac:dyDescent="0.25">
      <c r="A117" t="s">
        <v>2052</v>
      </c>
      <c r="B117" t="s">
        <v>2053</v>
      </c>
      <c r="C117" t="s">
        <v>286</v>
      </c>
      <c r="D117" t="s">
        <v>21</v>
      </c>
      <c r="E117">
        <v>98506</v>
      </c>
      <c r="F117" t="s">
        <v>22</v>
      </c>
      <c r="G117" t="s">
        <v>22</v>
      </c>
      <c r="H117" t="s">
        <v>116</v>
      </c>
      <c r="I117" t="s">
        <v>117</v>
      </c>
      <c r="J117" t="s">
        <v>59</v>
      </c>
      <c r="K117" s="1">
        <v>43502</v>
      </c>
      <c r="L117" t="s">
        <v>60</v>
      </c>
      <c r="M117" t="str">
        <f>HYPERLINK("https://www.regulations.gov/docket?D=FDA-2019-H-0553")</f>
        <v>https://www.regulations.gov/docket?D=FDA-2019-H-0553</v>
      </c>
      <c r="N117" t="s">
        <v>59</v>
      </c>
    </row>
    <row r="118" spans="1:14" x14ac:dyDescent="0.25">
      <c r="A118" t="s">
        <v>140</v>
      </c>
      <c r="B118" t="s">
        <v>141</v>
      </c>
      <c r="C118" t="s">
        <v>142</v>
      </c>
      <c r="D118" t="s">
        <v>21</v>
      </c>
      <c r="E118">
        <v>98902</v>
      </c>
      <c r="F118" t="s">
        <v>22</v>
      </c>
      <c r="G118" t="s">
        <v>22</v>
      </c>
      <c r="H118" t="s">
        <v>116</v>
      </c>
      <c r="I118" t="s">
        <v>117</v>
      </c>
      <c r="J118" s="1">
        <v>43420</v>
      </c>
      <c r="K118" s="1">
        <v>43496</v>
      </c>
      <c r="L118" t="s">
        <v>118</v>
      </c>
      <c r="N118" t="s">
        <v>1849</v>
      </c>
    </row>
    <row r="119" spans="1:14" x14ac:dyDescent="0.25">
      <c r="A119" t="s">
        <v>2359</v>
      </c>
      <c r="B119" t="s">
        <v>2360</v>
      </c>
      <c r="C119" t="s">
        <v>2361</v>
      </c>
      <c r="D119" t="s">
        <v>21</v>
      </c>
      <c r="E119">
        <v>98582</v>
      </c>
      <c r="F119" t="s">
        <v>22</v>
      </c>
      <c r="G119" t="s">
        <v>22</v>
      </c>
      <c r="H119" t="s">
        <v>116</v>
      </c>
      <c r="I119" t="s">
        <v>117</v>
      </c>
      <c r="J119" t="s">
        <v>59</v>
      </c>
      <c r="K119" s="1">
        <v>43493</v>
      </c>
      <c r="L119" t="s">
        <v>60</v>
      </c>
      <c r="M119" t="str">
        <f>HYPERLINK("https://www.regulations.gov/docket?D=FDA-2019-H-0389")</f>
        <v>https://www.regulations.gov/docket?D=FDA-2019-H-0389</v>
      </c>
      <c r="N119" t="s">
        <v>59</v>
      </c>
    </row>
    <row r="120" spans="1:14" x14ac:dyDescent="0.25">
      <c r="A120" t="s">
        <v>225</v>
      </c>
      <c r="B120" t="s">
        <v>5640</v>
      </c>
      <c r="C120" t="s">
        <v>227</v>
      </c>
      <c r="D120" t="s">
        <v>21</v>
      </c>
      <c r="E120">
        <v>98226</v>
      </c>
      <c r="F120" t="s">
        <v>22</v>
      </c>
      <c r="G120" t="s">
        <v>22</v>
      </c>
      <c r="H120" t="s">
        <v>116</v>
      </c>
      <c r="I120" t="s">
        <v>212</v>
      </c>
      <c r="J120" s="1">
        <v>43419</v>
      </c>
      <c r="K120" s="1">
        <v>43489</v>
      </c>
      <c r="L120" t="s">
        <v>118</v>
      </c>
      <c r="N120" t="s">
        <v>1849</v>
      </c>
    </row>
    <row r="121" spans="1:14" x14ac:dyDescent="0.25">
      <c r="A121" t="s">
        <v>3639</v>
      </c>
      <c r="B121" t="s">
        <v>3640</v>
      </c>
      <c r="C121" t="s">
        <v>215</v>
      </c>
      <c r="D121" t="s">
        <v>21</v>
      </c>
      <c r="E121">
        <v>98003</v>
      </c>
      <c r="F121" t="s">
        <v>22</v>
      </c>
      <c r="G121" t="s">
        <v>22</v>
      </c>
      <c r="H121" t="s">
        <v>116</v>
      </c>
      <c r="I121" t="s">
        <v>117</v>
      </c>
      <c r="J121" s="1">
        <v>43402</v>
      </c>
      <c r="K121" s="1">
        <v>43489</v>
      </c>
      <c r="L121" t="s">
        <v>118</v>
      </c>
      <c r="N121" t="s">
        <v>1849</v>
      </c>
    </row>
    <row r="122" spans="1:14" x14ac:dyDescent="0.25">
      <c r="A122" t="s">
        <v>3615</v>
      </c>
      <c r="B122" t="s">
        <v>3616</v>
      </c>
      <c r="C122" t="s">
        <v>20</v>
      </c>
      <c r="D122" t="s">
        <v>21</v>
      </c>
      <c r="E122">
        <v>98133</v>
      </c>
      <c r="F122" t="s">
        <v>22</v>
      </c>
      <c r="G122" t="s">
        <v>22</v>
      </c>
      <c r="H122" t="s">
        <v>116</v>
      </c>
      <c r="I122" t="s">
        <v>117</v>
      </c>
      <c r="J122" s="1">
        <v>43411</v>
      </c>
      <c r="K122" s="1">
        <v>43482</v>
      </c>
      <c r="L122" t="s">
        <v>118</v>
      </c>
      <c r="N122" t="s">
        <v>1849</v>
      </c>
    </row>
    <row r="123" spans="1:14" x14ac:dyDescent="0.25">
      <c r="A123" t="s">
        <v>3411</v>
      </c>
      <c r="B123" t="s">
        <v>3412</v>
      </c>
      <c r="C123" t="s">
        <v>236</v>
      </c>
      <c r="D123" t="s">
        <v>21</v>
      </c>
      <c r="E123">
        <v>98444</v>
      </c>
      <c r="F123" t="s">
        <v>22</v>
      </c>
      <c r="G123" t="s">
        <v>22</v>
      </c>
      <c r="H123" t="s">
        <v>116</v>
      </c>
      <c r="I123" t="s">
        <v>117</v>
      </c>
      <c r="J123" s="1">
        <v>43415</v>
      </c>
      <c r="K123" s="1">
        <v>43482</v>
      </c>
      <c r="L123" t="s">
        <v>118</v>
      </c>
      <c r="N123" t="s">
        <v>1992</v>
      </c>
    </row>
    <row r="124" spans="1:14" x14ac:dyDescent="0.25">
      <c r="A124" t="s">
        <v>3555</v>
      </c>
      <c r="B124" t="s">
        <v>3556</v>
      </c>
      <c r="C124" t="s">
        <v>1542</v>
      </c>
      <c r="D124" t="s">
        <v>21</v>
      </c>
      <c r="E124">
        <v>98362</v>
      </c>
      <c r="F124" t="s">
        <v>22</v>
      </c>
      <c r="G124" t="s">
        <v>22</v>
      </c>
      <c r="H124" t="s">
        <v>116</v>
      </c>
      <c r="I124" t="s">
        <v>117</v>
      </c>
      <c r="J124" t="s">
        <v>59</v>
      </c>
      <c r="K124" s="1">
        <v>43479</v>
      </c>
      <c r="L124" t="s">
        <v>60</v>
      </c>
      <c r="M124" t="str">
        <f>HYPERLINK("https://www.regulations.gov/docket?D=FDA-2019-H-0180")</f>
        <v>https://www.regulations.gov/docket?D=FDA-2019-H-0180</v>
      </c>
      <c r="N124" t="s">
        <v>59</v>
      </c>
    </row>
    <row r="125" spans="1:14" x14ac:dyDescent="0.25">
      <c r="A125" t="s">
        <v>783</v>
      </c>
      <c r="B125" t="s">
        <v>784</v>
      </c>
      <c r="C125" t="s">
        <v>765</v>
      </c>
      <c r="D125" t="s">
        <v>21</v>
      </c>
      <c r="E125">
        <v>99163</v>
      </c>
      <c r="F125" t="s">
        <v>22</v>
      </c>
      <c r="G125" t="s">
        <v>22</v>
      </c>
      <c r="H125" t="s">
        <v>116</v>
      </c>
      <c r="I125" t="s">
        <v>117</v>
      </c>
      <c r="J125" t="s">
        <v>59</v>
      </c>
      <c r="K125" s="1">
        <v>43476</v>
      </c>
      <c r="L125" t="s">
        <v>60</v>
      </c>
      <c r="M125" t="str">
        <f>HYPERLINK("https://www.regulations.gov/docket?D=FDA-2019-H-0155")</f>
        <v>https://www.regulations.gov/docket?D=FDA-2019-H-0155</v>
      </c>
      <c r="N125" t="s">
        <v>59</v>
      </c>
    </row>
    <row r="126" spans="1:14" x14ac:dyDescent="0.25">
      <c r="A126" t="s">
        <v>556</v>
      </c>
      <c r="B126" t="s">
        <v>4369</v>
      </c>
      <c r="C126" t="s">
        <v>1691</v>
      </c>
      <c r="D126" t="s">
        <v>21</v>
      </c>
      <c r="E126">
        <v>98368</v>
      </c>
      <c r="F126" t="s">
        <v>22</v>
      </c>
      <c r="G126" t="s">
        <v>22</v>
      </c>
      <c r="H126" t="s">
        <v>116</v>
      </c>
      <c r="I126" t="s">
        <v>117</v>
      </c>
      <c r="J126" t="s">
        <v>59</v>
      </c>
      <c r="K126" s="1">
        <v>43476</v>
      </c>
      <c r="L126" t="s">
        <v>60</v>
      </c>
      <c r="M126" t="str">
        <f>HYPERLINK("https://www.regulations.gov/docket?D=FDA-2019-H-0150")</f>
        <v>https://www.regulations.gov/docket?D=FDA-2019-H-0150</v>
      </c>
      <c r="N126" t="s">
        <v>59</v>
      </c>
    </row>
    <row r="127" spans="1:14" x14ac:dyDescent="0.25">
      <c r="A127" t="s">
        <v>32</v>
      </c>
      <c r="B127" t="s">
        <v>5967</v>
      </c>
      <c r="C127" t="s">
        <v>34</v>
      </c>
      <c r="D127" t="s">
        <v>21</v>
      </c>
      <c r="E127">
        <v>98686</v>
      </c>
      <c r="F127" t="s">
        <v>22</v>
      </c>
      <c r="G127" t="s">
        <v>22</v>
      </c>
      <c r="H127" t="s">
        <v>116</v>
      </c>
      <c r="I127" t="s">
        <v>117</v>
      </c>
      <c r="J127" s="1">
        <v>43401</v>
      </c>
      <c r="K127" s="1">
        <v>43475</v>
      </c>
      <c r="L127" t="s">
        <v>118</v>
      </c>
      <c r="N127" t="s">
        <v>1849</v>
      </c>
    </row>
    <row r="128" spans="1:14" x14ac:dyDescent="0.25">
      <c r="A128" t="s">
        <v>3742</v>
      </c>
      <c r="B128" t="s">
        <v>3743</v>
      </c>
      <c r="C128" t="s">
        <v>3744</v>
      </c>
      <c r="D128" t="s">
        <v>21</v>
      </c>
      <c r="E128">
        <v>98601</v>
      </c>
      <c r="F128" t="s">
        <v>22</v>
      </c>
      <c r="G128" t="s">
        <v>22</v>
      </c>
      <c r="H128" t="s">
        <v>116</v>
      </c>
      <c r="I128" t="s">
        <v>117</v>
      </c>
      <c r="J128" s="1">
        <v>43411</v>
      </c>
      <c r="K128" s="1">
        <v>43475</v>
      </c>
      <c r="L128" t="s">
        <v>118</v>
      </c>
      <c r="N128" t="s">
        <v>1849</v>
      </c>
    </row>
    <row r="129" spans="1:14" x14ac:dyDescent="0.25">
      <c r="A129" t="s">
        <v>3130</v>
      </c>
      <c r="B129" t="s">
        <v>3631</v>
      </c>
      <c r="C129" t="s">
        <v>209</v>
      </c>
      <c r="D129" t="s">
        <v>21</v>
      </c>
      <c r="E129">
        <v>98032</v>
      </c>
      <c r="F129" t="s">
        <v>22</v>
      </c>
      <c r="G129" t="s">
        <v>22</v>
      </c>
      <c r="H129" t="s">
        <v>116</v>
      </c>
      <c r="I129" t="s">
        <v>117</v>
      </c>
      <c r="J129" t="s">
        <v>59</v>
      </c>
      <c r="K129" s="1">
        <v>43469</v>
      </c>
      <c r="L129" t="s">
        <v>60</v>
      </c>
      <c r="M129" t="str">
        <f>HYPERLINK("https://www.regulations.gov/docket?D=FDA-2019-H-0047")</f>
        <v>https://www.regulations.gov/docket?D=FDA-2019-H-0047</v>
      </c>
      <c r="N129" t="s">
        <v>59</v>
      </c>
    </row>
    <row r="130" spans="1:14" x14ac:dyDescent="0.25">
      <c r="A130" t="s">
        <v>4446</v>
      </c>
      <c r="B130" t="s">
        <v>4447</v>
      </c>
      <c r="C130" t="s">
        <v>266</v>
      </c>
      <c r="D130" t="s">
        <v>21</v>
      </c>
      <c r="E130">
        <v>98001</v>
      </c>
      <c r="F130" t="s">
        <v>22</v>
      </c>
      <c r="G130" t="s">
        <v>22</v>
      </c>
      <c r="H130" t="s">
        <v>116</v>
      </c>
      <c r="I130" t="s">
        <v>117</v>
      </c>
      <c r="J130" t="s">
        <v>59</v>
      </c>
      <c r="K130" s="1">
        <v>43469</v>
      </c>
      <c r="L130" t="s">
        <v>60</v>
      </c>
      <c r="M130" t="str">
        <f>HYPERLINK("https://www.regulations.gov/docket?D=FDA-2019-H-0029")</f>
        <v>https://www.regulations.gov/docket?D=FDA-2019-H-0029</v>
      </c>
      <c r="N130" t="s">
        <v>59</v>
      </c>
    </row>
    <row r="131" spans="1:14" x14ac:dyDescent="0.25">
      <c r="A131" t="s">
        <v>219</v>
      </c>
      <c r="B131" t="s">
        <v>6158</v>
      </c>
      <c r="C131" t="s">
        <v>221</v>
      </c>
      <c r="D131" t="s">
        <v>21</v>
      </c>
      <c r="E131">
        <v>98607</v>
      </c>
      <c r="F131" t="s">
        <v>22</v>
      </c>
      <c r="G131" t="s">
        <v>22</v>
      </c>
      <c r="H131" t="s">
        <v>116</v>
      </c>
      <c r="I131" t="s">
        <v>212</v>
      </c>
      <c r="J131" s="1">
        <v>43394</v>
      </c>
      <c r="K131" s="1">
        <v>43468</v>
      </c>
      <c r="L131" t="s">
        <v>118</v>
      </c>
      <c r="N131" t="s">
        <v>1849</v>
      </c>
    </row>
    <row r="132" spans="1:14" x14ac:dyDescent="0.25">
      <c r="A132" t="s">
        <v>1169</v>
      </c>
      <c r="B132" t="s">
        <v>1170</v>
      </c>
      <c r="C132" t="s">
        <v>172</v>
      </c>
      <c r="D132" t="s">
        <v>21</v>
      </c>
      <c r="E132">
        <v>98953</v>
      </c>
      <c r="F132" t="s">
        <v>22</v>
      </c>
      <c r="G132" t="s">
        <v>22</v>
      </c>
      <c r="H132" t="s">
        <v>116</v>
      </c>
      <c r="I132" t="s">
        <v>117</v>
      </c>
      <c r="J132" t="s">
        <v>59</v>
      </c>
      <c r="K132" s="1">
        <v>43465</v>
      </c>
      <c r="L132" t="s">
        <v>60</v>
      </c>
      <c r="M132" t="str">
        <f>HYPERLINK("https://www.regulations.gov/docket?D=FDA-2018-H-4895")</f>
        <v>https://www.regulations.gov/docket?D=FDA-2018-H-4895</v>
      </c>
      <c r="N132" t="s">
        <v>59</v>
      </c>
    </row>
    <row r="133" spans="1:14" x14ac:dyDescent="0.25">
      <c r="A133" t="s">
        <v>356</v>
      </c>
      <c r="B133" t="s">
        <v>4432</v>
      </c>
      <c r="C133" t="s">
        <v>2144</v>
      </c>
      <c r="D133" t="s">
        <v>21</v>
      </c>
      <c r="E133">
        <v>98155</v>
      </c>
      <c r="F133" t="s">
        <v>22</v>
      </c>
      <c r="G133" t="s">
        <v>22</v>
      </c>
      <c r="H133" t="s">
        <v>116</v>
      </c>
      <c r="I133" t="s">
        <v>117</v>
      </c>
      <c r="J133" t="s">
        <v>59</v>
      </c>
      <c r="K133" s="1">
        <v>43455</v>
      </c>
      <c r="L133" t="s">
        <v>60</v>
      </c>
      <c r="M133" t="str">
        <f>HYPERLINK("https://www.regulations.gov/docket?D=FDA-2018-H-4822")</f>
        <v>https://www.regulations.gov/docket?D=FDA-2018-H-4822</v>
      </c>
      <c r="N133" t="s">
        <v>59</v>
      </c>
    </row>
    <row r="134" spans="1:14" x14ac:dyDescent="0.25">
      <c r="A134" t="s">
        <v>6552</v>
      </c>
      <c r="B134" t="s">
        <v>6553</v>
      </c>
      <c r="C134" t="s">
        <v>548</v>
      </c>
      <c r="D134" t="s">
        <v>21</v>
      </c>
      <c r="E134">
        <v>98584</v>
      </c>
      <c r="F134" t="s">
        <v>22</v>
      </c>
      <c r="G134" t="s">
        <v>22</v>
      </c>
      <c r="H134" t="s">
        <v>116</v>
      </c>
      <c r="I134" t="s">
        <v>117</v>
      </c>
      <c r="J134" s="1">
        <v>43397</v>
      </c>
      <c r="K134" s="1">
        <v>43454</v>
      </c>
      <c r="L134" t="s">
        <v>118</v>
      </c>
      <c r="N134" t="s">
        <v>1849</v>
      </c>
    </row>
    <row r="135" spans="1:14" x14ac:dyDescent="0.25">
      <c r="A135" t="s">
        <v>581</v>
      </c>
      <c r="B135" t="s">
        <v>4280</v>
      </c>
      <c r="C135" t="s">
        <v>2899</v>
      </c>
      <c r="D135" t="s">
        <v>21</v>
      </c>
      <c r="E135">
        <v>98028</v>
      </c>
      <c r="F135" t="s">
        <v>22</v>
      </c>
      <c r="G135" t="s">
        <v>22</v>
      </c>
      <c r="H135" t="s">
        <v>116</v>
      </c>
      <c r="I135" t="s">
        <v>117</v>
      </c>
      <c r="J135" s="1">
        <v>43383</v>
      </c>
      <c r="K135" s="1">
        <v>43447</v>
      </c>
      <c r="L135" t="s">
        <v>118</v>
      </c>
      <c r="N135" t="s">
        <v>1849</v>
      </c>
    </row>
    <row r="136" spans="1:14" x14ac:dyDescent="0.25">
      <c r="A136" t="s">
        <v>3749</v>
      </c>
      <c r="B136" t="s">
        <v>3750</v>
      </c>
      <c r="C136" t="s">
        <v>20</v>
      </c>
      <c r="D136" t="s">
        <v>21</v>
      </c>
      <c r="E136">
        <v>98101</v>
      </c>
      <c r="F136" t="s">
        <v>22</v>
      </c>
      <c r="G136" t="s">
        <v>22</v>
      </c>
      <c r="H136" t="s">
        <v>116</v>
      </c>
      <c r="I136" t="s">
        <v>117</v>
      </c>
      <c r="J136" s="1">
        <v>43390</v>
      </c>
      <c r="K136" s="1">
        <v>43447</v>
      </c>
      <c r="L136" t="s">
        <v>118</v>
      </c>
      <c r="N136" t="s">
        <v>1992</v>
      </c>
    </row>
    <row r="137" spans="1:14" x14ac:dyDescent="0.25">
      <c r="A137" t="s">
        <v>334</v>
      </c>
      <c r="B137" t="s">
        <v>335</v>
      </c>
      <c r="C137" t="s">
        <v>224</v>
      </c>
      <c r="D137" t="s">
        <v>21</v>
      </c>
      <c r="E137">
        <v>98177</v>
      </c>
      <c r="F137" t="s">
        <v>22</v>
      </c>
      <c r="G137" t="s">
        <v>22</v>
      </c>
      <c r="H137" t="s">
        <v>116</v>
      </c>
      <c r="I137" t="s">
        <v>117</v>
      </c>
      <c r="J137" s="1">
        <v>43385</v>
      </c>
      <c r="K137" s="1">
        <v>43447</v>
      </c>
      <c r="L137" t="s">
        <v>118</v>
      </c>
      <c r="N137" t="s">
        <v>1849</v>
      </c>
    </row>
    <row r="138" spans="1:14" x14ac:dyDescent="0.25">
      <c r="A138" t="s">
        <v>798</v>
      </c>
      <c r="B138" t="s">
        <v>799</v>
      </c>
      <c r="C138" t="s">
        <v>800</v>
      </c>
      <c r="D138" t="s">
        <v>21</v>
      </c>
      <c r="E138">
        <v>98012</v>
      </c>
      <c r="F138" t="s">
        <v>22</v>
      </c>
      <c r="G138" t="s">
        <v>22</v>
      </c>
      <c r="H138" t="s">
        <v>116</v>
      </c>
      <c r="I138" t="s">
        <v>117</v>
      </c>
      <c r="J138" s="1">
        <v>43385</v>
      </c>
      <c r="K138" s="1">
        <v>43447</v>
      </c>
      <c r="L138" t="s">
        <v>118</v>
      </c>
      <c r="N138" t="s">
        <v>1849</v>
      </c>
    </row>
    <row r="139" spans="1:14" x14ac:dyDescent="0.25">
      <c r="A139" t="s">
        <v>3818</v>
      </c>
      <c r="B139" t="s">
        <v>3819</v>
      </c>
      <c r="C139" t="s">
        <v>209</v>
      </c>
      <c r="D139" t="s">
        <v>21</v>
      </c>
      <c r="E139">
        <v>98032</v>
      </c>
      <c r="F139" t="s">
        <v>22</v>
      </c>
      <c r="G139" t="s">
        <v>22</v>
      </c>
      <c r="H139" t="s">
        <v>116</v>
      </c>
      <c r="I139" t="s">
        <v>117</v>
      </c>
      <c r="J139" t="s">
        <v>59</v>
      </c>
      <c r="K139" s="1">
        <v>43441</v>
      </c>
      <c r="L139" t="s">
        <v>60</v>
      </c>
      <c r="M139" t="str">
        <f>HYPERLINK("https://www.regulations.gov/docket?D=FDA-2018-H-4631")</f>
        <v>https://www.regulations.gov/docket?D=FDA-2018-H-4631</v>
      </c>
      <c r="N139" t="s">
        <v>59</v>
      </c>
    </row>
    <row r="140" spans="1:14" x14ac:dyDescent="0.25">
      <c r="A140" t="s">
        <v>71</v>
      </c>
      <c r="B140" t="s">
        <v>6890</v>
      </c>
      <c r="C140" t="s">
        <v>227</v>
      </c>
      <c r="D140" t="s">
        <v>21</v>
      </c>
      <c r="E140">
        <v>98225</v>
      </c>
      <c r="F140" t="s">
        <v>22</v>
      </c>
      <c r="G140" t="s">
        <v>22</v>
      </c>
      <c r="H140" t="s">
        <v>116</v>
      </c>
      <c r="I140" t="s">
        <v>117</v>
      </c>
      <c r="J140" s="1">
        <v>43386</v>
      </c>
      <c r="K140" s="1">
        <v>43440</v>
      </c>
      <c r="L140" t="s">
        <v>118</v>
      </c>
      <c r="N140" t="s">
        <v>1992</v>
      </c>
    </row>
    <row r="141" spans="1:14" x14ac:dyDescent="0.25">
      <c r="A141" t="s">
        <v>111</v>
      </c>
      <c r="B141" t="s">
        <v>237</v>
      </c>
      <c r="C141" t="s">
        <v>236</v>
      </c>
      <c r="D141" t="s">
        <v>21</v>
      </c>
      <c r="E141">
        <v>98406</v>
      </c>
      <c r="F141" t="s">
        <v>22</v>
      </c>
      <c r="G141" t="s">
        <v>22</v>
      </c>
      <c r="H141" t="s">
        <v>116</v>
      </c>
      <c r="I141" t="s">
        <v>117</v>
      </c>
      <c r="J141" s="1">
        <v>43381</v>
      </c>
      <c r="K141" s="1">
        <v>43433</v>
      </c>
      <c r="L141" t="s">
        <v>118</v>
      </c>
      <c r="N141" t="s">
        <v>1849</v>
      </c>
    </row>
    <row r="142" spans="1:14" x14ac:dyDescent="0.25">
      <c r="A142" t="s">
        <v>329</v>
      </c>
      <c r="B142" t="s">
        <v>330</v>
      </c>
      <c r="C142" t="s">
        <v>331</v>
      </c>
      <c r="D142" t="s">
        <v>21</v>
      </c>
      <c r="E142">
        <v>98596</v>
      </c>
      <c r="F142" t="s">
        <v>22</v>
      </c>
      <c r="G142" t="s">
        <v>22</v>
      </c>
      <c r="H142" t="s">
        <v>116</v>
      </c>
      <c r="I142" t="s">
        <v>117</v>
      </c>
      <c r="J142" s="1">
        <v>43381</v>
      </c>
      <c r="K142" s="1">
        <v>43433</v>
      </c>
      <c r="L142" t="s">
        <v>118</v>
      </c>
      <c r="N142" t="s">
        <v>1849</v>
      </c>
    </row>
    <row r="143" spans="1:14" x14ac:dyDescent="0.25">
      <c r="A143" t="s">
        <v>242</v>
      </c>
      <c r="B143" t="s">
        <v>7175</v>
      </c>
      <c r="C143" t="s">
        <v>246</v>
      </c>
      <c r="D143" t="s">
        <v>21</v>
      </c>
      <c r="E143">
        <v>98311</v>
      </c>
      <c r="F143" t="s">
        <v>22</v>
      </c>
      <c r="G143" t="s">
        <v>22</v>
      </c>
      <c r="H143" t="s">
        <v>116</v>
      </c>
      <c r="I143" t="s">
        <v>117</v>
      </c>
      <c r="J143" s="1">
        <v>43375</v>
      </c>
      <c r="K143" s="1">
        <v>43425</v>
      </c>
      <c r="L143" t="s">
        <v>118</v>
      </c>
      <c r="N143" t="s">
        <v>1849</v>
      </c>
    </row>
    <row r="144" spans="1:14" x14ac:dyDescent="0.25">
      <c r="A144" t="s">
        <v>3568</v>
      </c>
      <c r="B144" t="s">
        <v>3569</v>
      </c>
      <c r="C144" t="s">
        <v>230</v>
      </c>
      <c r="D144" t="s">
        <v>21</v>
      </c>
      <c r="E144">
        <v>98264</v>
      </c>
      <c r="F144" t="s">
        <v>22</v>
      </c>
      <c r="G144" t="s">
        <v>22</v>
      </c>
      <c r="H144" t="s">
        <v>116</v>
      </c>
      <c r="I144" t="s">
        <v>117</v>
      </c>
      <c r="J144" s="1">
        <v>43355</v>
      </c>
      <c r="K144" s="1">
        <v>43425</v>
      </c>
      <c r="L144" t="s">
        <v>118</v>
      </c>
      <c r="N144" t="s">
        <v>1849</v>
      </c>
    </row>
    <row r="145" spans="1:14" x14ac:dyDescent="0.25">
      <c r="A145" t="s">
        <v>324</v>
      </c>
      <c r="B145" t="s">
        <v>325</v>
      </c>
      <c r="C145" t="s">
        <v>20</v>
      </c>
      <c r="D145" t="s">
        <v>21</v>
      </c>
      <c r="E145">
        <v>98122</v>
      </c>
      <c r="F145" t="s">
        <v>22</v>
      </c>
      <c r="G145" t="s">
        <v>22</v>
      </c>
      <c r="H145" t="s">
        <v>116</v>
      </c>
      <c r="I145" t="s">
        <v>117</v>
      </c>
      <c r="J145" s="1">
        <v>43363</v>
      </c>
      <c r="K145" s="1">
        <v>43419</v>
      </c>
      <c r="L145" t="s">
        <v>118</v>
      </c>
      <c r="N145" t="s">
        <v>1992</v>
      </c>
    </row>
    <row r="146" spans="1:14" x14ac:dyDescent="0.25">
      <c r="A146" t="s">
        <v>3353</v>
      </c>
      <c r="B146" t="s">
        <v>3354</v>
      </c>
      <c r="C146" t="s">
        <v>20</v>
      </c>
      <c r="D146" t="s">
        <v>21</v>
      </c>
      <c r="E146">
        <v>98122</v>
      </c>
      <c r="F146" t="s">
        <v>22</v>
      </c>
      <c r="G146" t="s">
        <v>22</v>
      </c>
      <c r="H146" t="s">
        <v>116</v>
      </c>
      <c r="I146" t="s">
        <v>117</v>
      </c>
      <c r="J146" s="1">
        <v>43362</v>
      </c>
      <c r="K146" s="1">
        <v>43419</v>
      </c>
      <c r="L146" t="s">
        <v>118</v>
      </c>
      <c r="N146" t="s">
        <v>1992</v>
      </c>
    </row>
    <row r="147" spans="1:14" x14ac:dyDescent="0.25">
      <c r="A147" t="s">
        <v>688</v>
      </c>
      <c r="B147" t="s">
        <v>7308</v>
      </c>
      <c r="C147" t="s">
        <v>20</v>
      </c>
      <c r="D147" t="s">
        <v>21</v>
      </c>
      <c r="E147">
        <v>98125</v>
      </c>
      <c r="F147" t="s">
        <v>22</v>
      </c>
      <c r="G147" t="s">
        <v>22</v>
      </c>
      <c r="H147" t="s">
        <v>116</v>
      </c>
      <c r="I147" t="s">
        <v>212</v>
      </c>
      <c r="J147" s="1">
        <v>43363</v>
      </c>
      <c r="K147" s="1">
        <v>43419</v>
      </c>
      <c r="L147" t="s">
        <v>118</v>
      </c>
      <c r="N147" t="s">
        <v>1992</v>
      </c>
    </row>
    <row r="148" spans="1:14" x14ac:dyDescent="0.25">
      <c r="A148" t="s">
        <v>4704</v>
      </c>
      <c r="B148" t="s">
        <v>7421</v>
      </c>
      <c r="C148" t="s">
        <v>20</v>
      </c>
      <c r="D148" t="s">
        <v>21</v>
      </c>
      <c r="E148">
        <v>98118</v>
      </c>
      <c r="F148" t="s">
        <v>22</v>
      </c>
      <c r="G148" t="s">
        <v>22</v>
      </c>
      <c r="H148" t="s">
        <v>116</v>
      </c>
      <c r="I148" t="s">
        <v>117</v>
      </c>
      <c r="J148" s="1">
        <v>43361</v>
      </c>
      <c r="K148" s="1">
        <v>43412</v>
      </c>
      <c r="L148" t="s">
        <v>118</v>
      </c>
      <c r="N148" t="s">
        <v>1992</v>
      </c>
    </row>
    <row r="149" spans="1:14" x14ac:dyDescent="0.25">
      <c r="A149" t="s">
        <v>327</v>
      </c>
      <c r="B149" t="s">
        <v>328</v>
      </c>
      <c r="C149" t="s">
        <v>20</v>
      </c>
      <c r="D149" t="s">
        <v>21</v>
      </c>
      <c r="E149">
        <v>98122</v>
      </c>
      <c r="F149" t="s">
        <v>22</v>
      </c>
      <c r="G149" t="s">
        <v>22</v>
      </c>
      <c r="H149" t="s">
        <v>116</v>
      </c>
      <c r="I149" t="s">
        <v>117</v>
      </c>
      <c r="J149" s="1">
        <v>43360</v>
      </c>
      <c r="K149" s="1">
        <v>43412</v>
      </c>
      <c r="L149" t="s">
        <v>118</v>
      </c>
      <c r="N149" t="s">
        <v>1992</v>
      </c>
    </row>
    <row r="150" spans="1:14" x14ac:dyDescent="0.25">
      <c r="A150" t="s">
        <v>1292</v>
      </c>
      <c r="B150" t="s">
        <v>1293</v>
      </c>
      <c r="C150" t="s">
        <v>632</v>
      </c>
      <c r="D150" t="s">
        <v>21</v>
      </c>
      <c r="E150">
        <v>98036</v>
      </c>
      <c r="F150" t="s">
        <v>22</v>
      </c>
      <c r="G150" t="s">
        <v>22</v>
      </c>
      <c r="H150" t="s">
        <v>116</v>
      </c>
      <c r="I150" t="s">
        <v>117</v>
      </c>
      <c r="J150" s="1">
        <v>43355</v>
      </c>
      <c r="K150" s="1">
        <v>43412</v>
      </c>
      <c r="L150" t="s">
        <v>118</v>
      </c>
      <c r="N150" t="s">
        <v>1992</v>
      </c>
    </row>
    <row r="151" spans="1:14" x14ac:dyDescent="0.25">
      <c r="A151" t="s">
        <v>1859</v>
      </c>
      <c r="B151" t="s">
        <v>1860</v>
      </c>
      <c r="C151" t="s">
        <v>1861</v>
      </c>
      <c r="D151" t="s">
        <v>21</v>
      </c>
      <c r="E151">
        <v>98331</v>
      </c>
      <c r="F151" t="s">
        <v>22</v>
      </c>
      <c r="G151" t="s">
        <v>22</v>
      </c>
      <c r="H151" t="s">
        <v>116</v>
      </c>
      <c r="I151" t="s">
        <v>117</v>
      </c>
      <c r="J151" s="1">
        <v>43348</v>
      </c>
      <c r="K151" s="1">
        <v>43412</v>
      </c>
      <c r="L151" t="s">
        <v>118</v>
      </c>
      <c r="N151" t="s">
        <v>1849</v>
      </c>
    </row>
    <row r="152" spans="1:14" x14ac:dyDescent="0.25">
      <c r="A152" t="s">
        <v>251</v>
      </c>
      <c r="B152" t="s">
        <v>252</v>
      </c>
      <c r="C152" t="s">
        <v>20</v>
      </c>
      <c r="D152" t="s">
        <v>21</v>
      </c>
      <c r="E152">
        <v>98118</v>
      </c>
      <c r="F152" t="s">
        <v>22</v>
      </c>
      <c r="G152" t="s">
        <v>22</v>
      </c>
      <c r="H152" t="s">
        <v>116</v>
      </c>
      <c r="I152" t="s">
        <v>117</v>
      </c>
      <c r="J152" s="1">
        <v>43361</v>
      </c>
      <c r="K152" s="1">
        <v>43412</v>
      </c>
      <c r="L152" t="s">
        <v>118</v>
      </c>
      <c r="N152" t="s">
        <v>1992</v>
      </c>
    </row>
    <row r="153" spans="1:14" x14ac:dyDescent="0.25">
      <c r="A153" t="s">
        <v>124</v>
      </c>
      <c r="B153" t="s">
        <v>336</v>
      </c>
      <c r="C153" t="s">
        <v>20</v>
      </c>
      <c r="D153" t="s">
        <v>21</v>
      </c>
      <c r="E153">
        <v>98144</v>
      </c>
      <c r="F153" t="s">
        <v>22</v>
      </c>
      <c r="G153" t="s">
        <v>22</v>
      </c>
      <c r="H153" t="s">
        <v>116</v>
      </c>
      <c r="I153" t="s">
        <v>117</v>
      </c>
      <c r="J153" s="1">
        <v>43360</v>
      </c>
      <c r="K153" s="1">
        <v>43412</v>
      </c>
      <c r="L153" t="s">
        <v>118</v>
      </c>
      <c r="N153" t="s">
        <v>1849</v>
      </c>
    </row>
    <row r="154" spans="1:14" x14ac:dyDescent="0.25">
      <c r="A154" t="s">
        <v>352</v>
      </c>
      <c r="B154" t="s">
        <v>4577</v>
      </c>
      <c r="C154" t="s">
        <v>20</v>
      </c>
      <c r="D154" t="s">
        <v>21</v>
      </c>
      <c r="E154">
        <v>98109</v>
      </c>
      <c r="F154" t="s">
        <v>22</v>
      </c>
      <c r="G154" t="s">
        <v>22</v>
      </c>
      <c r="H154" t="s">
        <v>116</v>
      </c>
      <c r="I154" t="s">
        <v>117</v>
      </c>
      <c r="J154" s="1">
        <v>43340</v>
      </c>
      <c r="K154" s="1">
        <v>43405</v>
      </c>
      <c r="L154" t="s">
        <v>118</v>
      </c>
      <c r="N154" t="s">
        <v>1992</v>
      </c>
    </row>
    <row r="155" spans="1:14" x14ac:dyDescent="0.25">
      <c r="A155" t="s">
        <v>1926</v>
      </c>
      <c r="B155" t="s">
        <v>7548</v>
      </c>
      <c r="C155" t="s">
        <v>56</v>
      </c>
      <c r="D155" t="s">
        <v>21</v>
      </c>
      <c r="E155">
        <v>99352</v>
      </c>
      <c r="F155" t="s">
        <v>22</v>
      </c>
      <c r="G155" t="s">
        <v>22</v>
      </c>
      <c r="H155" t="s">
        <v>116</v>
      </c>
      <c r="I155" t="s">
        <v>212</v>
      </c>
      <c r="J155" s="1">
        <v>43352</v>
      </c>
      <c r="K155" s="1">
        <v>43405</v>
      </c>
      <c r="L155" t="s">
        <v>118</v>
      </c>
      <c r="N155" t="s">
        <v>1849</v>
      </c>
    </row>
    <row r="156" spans="1:14" x14ac:dyDescent="0.25">
      <c r="A156" t="s">
        <v>712</v>
      </c>
      <c r="B156" t="s">
        <v>7549</v>
      </c>
      <c r="C156" t="s">
        <v>236</v>
      </c>
      <c r="D156" t="s">
        <v>21</v>
      </c>
      <c r="E156">
        <v>98403</v>
      </c>
      <c r="F156" t="s">
        <v>22</v>
      </c>
      <c r="G156" t="s">
        <v>22</v>
      </c>
      <c r="H156" t="s">
        <v>116</v>
      </c>
      <c r="I156" t="s">
        <v>117</v>
      </c>
      <c r="J156" s="1">
        <v>43347</v>
      </c>
      <c r="K156" s="1">
        <v>43405</v>
      </c>
      <c r="L156" t="s">
        <v>118</v>
      </c>
      <c r="N156" t="s">
        <v>1992</v>
      </c>
    </row>
    <row r="157" spans="1:14" x14ac:dyDescent="0.25">
      <c r="A157" t="s">
        <v>1686</v>
      </c>
      <c r="B157" t="s">
        <v>7550</v>
      </c>
      <c r="C157" t="s">
        <v>1688</v>
      </c>
      <c r="D157" t="s">
        <v>21</v>
      </c>
      <c r="E157">
        <v>98198</v>
      </c>
      <c r="F157" t="s">
        <v>22</v>
      </c>
      <c r="G157" t="s">
        <v>22</v>
      </c>
      <c r="H157" t="s">
        <v>116</v>
      </c>
      <c r="I157" t="s">
        <v>117</v>
      </c>
      <c r="J157" s="1">
        <v>43352</v>
      </c>
      <c r="K157" s="1">
        <v>43405</v>
      </c>
      <c r="L157" t="s">
        <v>118</v>
      </c>
      <c r="N157" t="s">
        <v>1849</v>
      </c>
    </row>
    <row r="158" spans="1:14" x14ac:dyDescent="0.25">
      <c r="A158" t="s">
        <v>3688</v>
      </c>
      <c r="B158" t="s">
        <v>7551</v>
      </c>
      <c r="C158" t="s">
        <v>108</v>
      </c>
      <c r="D158" t="s">
        <v>21</v>
      </c>
      <c r="E158">
        <v>98201</v>
      </c>
      <c r="F158" t="s">
        <v>22</v>
      </c>
      <c r="G158" t="s">
        <v>22</v>
      </c>
      <c r="H158" t="s">
        <v>116</v>
      </c>
      <c r="I158" t="s">
        <v>117</v>
      </c>
      <c r="J158" s="1">
        <v>43354</v>
      </c>
      <c r="K158" s="1">
        <v>43405</v>
      </c>
      <c r="L158" t="s">
        <v>118</v>
      </c>
      <c r="N158" t="s">
        <v>1849</v>
      </c>
    </row>
    <row r="159" spans="1:14" x14ac:dyDescent="0.25">
      <c r="A159" t="s">
        <v>5656</v>
      </c>
      <c r="B159" t="s">
        <v>7554</v>
      </c>
      <c r="C159" t="s">
        <v>20</v>
      </c>
      <c r="D159" t="s">
        <v>21</v>
      </c>
      <c r="E159">
        <v>98133</v>
      </c>
      <c r="F159" t="s">
        <v>22</v>
      </c>
      <c r="G159" t="s">
        <v>22</v>
      </c>
      <c r="H159" t="s">
        <v>116</v>
      </c>
      <c r="I159" t="s">
        <v>117</v>
      </c>
      <c r="J159" s="1">
        <v>43354</v>
      </c>
      <c r="K159" s="1">
        <v>43405</v>
      </c>
      <c r="L159" t="s">
        <v>118</v>
      </c>
      <c r="N159" t="s">
        <v>1849</v>
      </c>
    </row>
    <row r="160" spans="1:14" x14ac:dyDescent="0.25">
      <c r="A160" t="s">
        <v>7555</v>
      </c>
      <c r="B160" t="s">
        <v>7556</v>
      </c>
      <c r="C160" t="s">
        <v>108</v>
      </c>
      <c r="D160" t="s">
        <v>21</v>
      </c>
      <c r="E160">
        <v>98204</v>
      </c>
      <c r="F160" t="s">
        <v>22</v>
      </c>
      <c r="G160" t="s">
        <v>22</v>
      </c>
      <c r="H160" t="s">
        <v>116</v>
      </c>
      <c r="I160" t="s">
        <v>117</v>
      </c>
      <c r="J160" s="1">
        <v>43354</v>
      </c>
      <c r="K160" s="1">
        <v>43405</v>
      </c>
      <c r="L160" t="s">
        <v>118</v>
      </c>
      <c r="N160" t="s">
        <v>1992</v>
      </c>
    </row>
    <row r="161" spans="1:14" x14ac:dyDescent="0.25">
      <c r="A161" t="s">
        <v>1941</v>
      </c>
      <c r="B161" t="s">
        <v>7557</v>
      </c>
      <c r="C161" t="s">
        <v>132</v>
      </c>
      <c r="D161" t="s">
        <v>21</v>
      </c>
      <c r="E161">
        <v>99301</v>
      </c>
      <c r="F161" t="s">
        <v>22</v>
      </c>
      <c r="G161" t="s">
        <v>22</v>
      </c>
      <c r="H161" t="s">
        <v>116</v>
      </c>
      <c r="I161" t="s">
        <v>117</v>
      </c>
      <c r="J161" s="1">
        <v>43353</v>
      </c>
      <c r="K161" s="1">
        <v>43405</v>
      </c>
      <c r="L161" t="s">
        <v>118</v>
      </c>
      <c r="N161" t="s">
        <v>1992</v>
      </c>
    </row>
    <row r="162" spans="1:14" x14ac:dyDescent="0.25">
      <c r="A162" t="s">
        <v>1999</v>
      </c>
      <c r="B162" t="s">
        <v>2000</v>
      </c>
      <c r="C162" t="s">
        <v>2001</v>
      </c>
      <c r="D162" t="s">
        <v>21</v>
      </c>
      <c r="E162">
        <v>98591</v>
      </c>
      <c r="F162" t="s">
        <v>22</v>
      </c>
      <c r="G162" t="s">
        <v>22</v>
      </c>
      <c r="H162" t="s">
        <v>116</v>
      </c>
      <c r="I162" t="s">
        <v>117</v>
      </c>
      <c r="J162" t="s">
        <v>59</v>
      </c>
      <c r="K162" s="1">
        <v>43403</v>
      </c>
      <c r="L162" t="s">
        <v>60</v>
      </c>
      <c r="M162" t="str">
        <f>HYPERLINK("https://www.regulations.gov/docket?D=FDA-2018-H-4096")</f>
        <v>https://www.regulations.gov/docket?D=FDA-2018-H-4096</v>
      </c>
      <c r="N162" t="s">
        <v>59</v>
      </c>
    </row>
    <row r="163" spans="1:14" x14ac:dyDescent="0.25">
      <c r="A163" t="s">
        <v>312</v>
      </c>
      <c r="B163" t="s">
        <v>313</v>
      </c>
      <c r="C163" t="s">
        <v>20</v>
      </c>
      <c r="D163" t="s">
        <v>21</v>
      </c>
      <c r="E163">
        <v>98125</v>
      </c>
      <c r="F163" t="s">
        <v>22</v>
      </c>
      <c r="G163" t="s">
        <v>22</v>
      </c>
      <c r="H163" t="s">
        <v>116</v>
      </c>
      <c r="I163" t="s">
        <v>117</v>
      </c>
      <c r="J163" s="1">
        <v>43348</v>
      </c>
      <c r="K163" s="1">
        <v>43398</v>
      </c>
      <c r="L163" t="s">
        <v>118</v>
      </c>
      <c r="N163" t="s">
        <v>1992</v>
      </c>
    </row>
    <row r="164" spans="1:14" x14ac:dyDescent="0.25">
      <c r="A164" t="s">
        <v>7711</v>
      </c>
      <c r="B164" t="s">
        <v>7712</v>
      </c>
      <c r="C164" t="s">
        <v>20</v>
      </c>
      <c r="D164" t="s">
        <v>21</v>
      </c>
      <c r="E164">
        <v>98168</v>
      </c>
      <c r="F164" t="s">
        <v>22</v>
      </c>
      <c r="G164" t="s">
        <v>22</v>
      </c>
      <c r="H164" t="s">
        <v>116</v>
      </c>
      <c r="I164" t="s">
        <v>117</v>
      </c>
      <c r="J164" s="1">
        <v>43347</v>
      </c>
      <c r="K164" s="1">
        <v>43398</v>
      </c>
      <c r="L164" t="s">
        <v>118</v>
      </c>
      <c r="N164" t="s">
        <v>1992</v>
      </c>
    </row>
    <row r="165" spans="1:14" x14ac:dyDescent="0.25">
      <c r="A165" t="s">
        <v>683</v>
      </c>
      <c r="B165" t="s">
        <v>7713</v>
      </c>
      <c r="C165" t="s">
        <v>20</v>
      </c>
      <c r="D165" t="s">
        <v>21</v>
      </c>
      <c r="E165">
        <v>98125</v>
      </c>
      <c r="F165" t="s">
        <v>22</v>
      </c>
      <c r="G165" t="s">
        <v>22</v>
      </c>
      <c r="H165" t="s">
        <v>116</v>
      </c>
      <c r="I165" t="s">
        <v>117</v>
      </c>
      <c r="J165" s="1">
        <v>43348</v>
      </c>
      <c r="K165" s="1">
        <v>43398</v>
      </c>
      <c r="L165" t="s">
        <v>118</v>
      </c>
      <c r="N165" t="s">
        <v>1849</v>
      </c>
    </row>
    <row r="166" spans="1:14" x14ac:dyDescent="0.25">
      <c r="A166" t="s">
        <v>842</v>
      </c>
      <c r="B166" t="s">
        <v>843</v>
      </c>
      <c r="C166" t="s">
        <v>142</v>
      </c>
      <c r="D166" t="s">
        <v>21</v>
      </c>
      <c r="E166">
        <v>98902</v>
      </c>
      <c r="F166" t="s">
        <v>22</v>
      </c>
      <c r="G166" t="s">
        <v>22</v>
      </c>
      <c r="H166" t="s">
        <v>116</v>
      </c>
      <c r="I166" t="s">
        <v>117</v>
      </c>
      <c r="J166" s="1">
        <v>43347</v>
      </c>
      <c r="K166" s="1">
        <v>43398</v>
      </c>
      <c r="L166" t="s">
        <v>118</v>
      </c>
      <c r="N166" t="s">
        <v>1849</v>
      </c>
    </row>
    <row r="167" spans="1:14" x14ac:dyDescent="0.25">
      <c r="A167" t="s">
        <v>1791</v>
      </c>
      <c r="B167" t="s">
        <v>1792</v>
      </c>
      <c r="C167" t="s">
        <v>20</v>
      </c>
      <c r="D167" t="s">
        <v>21</v>
      </c>
      <c r="E167">
        <v>98178</v>
      </c>
      <c r="F167" t="s">
        <v>22</v>
      </c>
      <c r="G167" t="s">
        <v>22</v>
      </c>
      <c r="H167" t="s">
        <v>116</v>
      </c>
      <c r="I167" t="s">
        <v>117</v>
      </c>
      <c r="J167" s="1">
        <v>43347</v>
      </c>
      <c r="K167" s="1">
        <v>43398</v>
      </c>
      <c r="L167" t="s">
        <v>118</v>
      </c>
      <c r="N167" t="s">
        <v>1849</v>
      </c>
    </row>
    <row r="168" spans="1:14" x14ac:dyDescent="0.25">
      <c r="A168" t="s">
        <v>846</v>
      </c>
      <c r="B168" t="s">
        <v>847</v>
      </c>
      <c r="C168" t="s">
        <v>20</v>
      </c>
      <c r="D168" t="s">
        <v>21</v>
      </c>
      <c r="E168">
        <v>98119</v>
      </c>
      <c r="F168" t="s">
        <v>22</v>
      </c>
      <c r="G168" t="s">
        <v>22</v>
      </c>
      <c r="H168" t="s">
        <v>116</v>
      </c>
      <c r="I168" t="s">
        <v>117</v>
      </c>
      <c r="J168" s="1">
        <v>43347</v>
      </c>
      <c r="K168" s="1">
        <v>43398</v>
      </c>
      <c r="L168" t="s">
        <v>118</v>
      </c>
      <c r="N168" t="s">
        <v>1992</v>
      </c>
    </row>
    <row r="169" spans="1:14" x14ac:dyDescent="0.25">
      <c r="A169" t="s">
        <v>3837</v>
      </c>
      <c r="B169" t="s">
        <v>3838</v>
      </c>
      <c r="C169" t="s">
        <v>393</v>
      </c>
      <c r="D169" t="s">
        <v>21</v>
      </c>
      <c r="E169">
        <v>98812</v>
      </c>
      <c r="F169" t="s">
        <v>22</v>
      </c>
      <c r="G169" t="s">
        <v>22</v>
      </c>
      <c r="H169" t="s">
        <v>116</v>
      </c>
      <c r="I169" t="s">
        <v>212</v>
      </c>
      <c r="J169" s="1">
        <v>43335</v>
      </c>
      <c r="K169" s="1">
        <v>43391</v>
      </c>
      <c r="L169" t="s">
        <v>118</v>
      </c>
      <c r="N169" t="s">
        <v>1992</v>
      </c>
    </row>
    <row r="170" spans="1:14" x14ac:dyDescent="0.25">
      <c r="A170" t="s">
        <v>2531</v>
      </c>
      <c r="B170" t="s">
        <v>2532</v>
      </c>
      <c r="C170" t="s">
        <v>227</v>
      </c>
      <c r="D170" t="s">
        <v>21</v>
      </c>
      <c r="E170">
        <v>98226</v>
      </c>
      <c r="F170" t="s">
        <v>22</v>
      </c>
      <c r="G170" t="s">
        <v>22</v>
      </c>
      <c r="H170" t="s">
        <v>116</v>
      </c>
      <c r="I170" t="s">
        <v>212</v>
      </c>
      <c r="J170" s="1">
        <v>43337</v>
      </c>
      <c r="K170" s="1">
        <v>43391</v>
      </c>
      <c r="L170" t="s">
        <v>118</v>
      </c>
      <c r="N170" t="s">
        <v>1992</v>
      </c>
    </row>
    <row r="171" spans="1:14" x14ac:dyDescent="0.25">
      <c r="A171" t="s">
        <v>316</v>
      </c>
      <c r="B171" t="s">
        <v>319</v>
      </c>
      <c r="C171" t="s">
        <v>20</v>
      </c>
      <c r="D171" t="s">
        <v>21</v>
      </c>
      <c r="E171">
        <v>98115</v>
      </c>
      <c r="F171" t="s">
        <v>22</v>
      </c>
      <c r="G171" t="s">
        <v>22</v>
      </c>
      <c r="H171" t="s">
        <v>116</v>
      </c>
      <c r="I171" t="s">
        <v>117</v>
      </c>
      <c r="J171" s="1">
        <v>43340</v>
      </c>
      <c r="K171" s="1">
        <v>43391</v>
      </c>
      <c r="L171" t="s">
        <v>118</v>
      </c>
      <c r="N171" t="s">
        <v>1992</v>
      </c>
    </row>
    <row r="172" spans="1:14" x14ac:dyDescent="0.25">
      <c r="A172" t="s">
        <v>2031</v>
      </c>
      <c r="B172" t="s">
        <v>2032</v>
      </c>
      <c r="C172" t="s">
        <v>142</v>
      </c>
      <c r="D172" t="s">
        <v>21</v>
      </c>
      <c r="E172">
        <v>98903</v>
      </c>
      <c r="F172" t="s">
        <v>22</v>
      </c>
      <c r="G172" t="s">
        <v>22</v>
      </c>
      <c r="H172" t="s">
        <v>116</v>
      </c>
      <c r="I172" t="s">
        <v>117</v>
      </c>
      <c r="J172" s="1">
        <v>43338</v>
      </c>
      <c r="K172" s="1">
        <v>43391</v>
      </c>
      <c r="L172" t="s">
        <v>118</v>
      </c>
      <c r="N172" t="s">
        <v>1849</v>
      </c>
    </row>
    <row r="173" spans="1:14" x14ac:dyDescent="0.25">
      <c r="A173" t="s">
        <v>321</v>
      </c>
      <c r="B173" t="s">
        <v>322</v>
      </c>
      <c r="C173" t="s">
        <v>323</v>
      </c>
      <c r="D173" t="s">
        <v>21</v>
      </c>
      <c r="E173">
        <v>98616</v>
      </c>
      <c r="F173" t="s">
        <v>22</v>
      </c>
      <c r="G173" t="s">
        <v>22</v>
      </c>
      <c r="H173" t="s">
        <v>116</v>
      </c>
      <c r="I173" t="s">
        <v>117</v>
      </c>
      <c r="J173" s="1">
        <v>43341</v>
      </c>
      <c r="K173" s="1">
        <v>43391</v>
      </c>
      <c r="L173" t="s">
        <v>118</v>
      </c>
      <c r="N173" t="s">
        <v>1849</v>
      </c>
    </row>
    <row r="174" spans="1:14" x14ac:dyDescent="0.25">
      <c r="A174" t="s">
        <v>540</v>
      </c>
      <c r="B174" t="s">
        <v>541</v>
      </c>
      <c r="C174" t="s">
        <v>323</v>
      </c>
      <c r="D174" t="s">
        <v>21</v>
      </c>
      <c r="E174">
        <v>98616</v>
      </c>
      <c r="F174" t="s">
        <v>22</v>
      </c>
      <c r="G174" t="s">
        <v>22</v>
      </c>
      <c r="H174" t="s">
        <v>116</v>
      </c>
      <c r="I174" t="s">
        <v>117</v>
      </c>
      <c r="J174" s="1">
        <v>43341</v>
      </c>
      <c r="K174" s="1">
        <v>43391</v>
      </c>
      <c r="L174" t="s">
        <v>118</v>
      </c>
      <c r="N174" t="s">
        <v>1849</v>
      </c>
    </row>
    <row r="175" spans="1:14" x14ac:dyDescent="0.25">
      <c r="A175" t="s">
        <v>893</v>
      </c>
      <c r="B175" t="s">
        <v>894</v>
      </c>
      <c r="C175" t="s">
        <v>20</v>
      </c>
      <c r="D175" t="s">
        <v>21</v>
      </c>
      <c r="E175">
        <v>98115</v>
      </c>
      <c r="F175" t="s">
        <v>22</v>
      </c>
      <c r="G175" t="s">
        <v>22</v>
      </c>
      <c r="H175" t="s">
        <v>116</v>
      </c>
      <c r="I175" t="s">
        <v>117</v>
      </c>
      <c r="J175" s="1">
        <v>43335</v>
      </c>
      <c r="K175" s="1">
        <v>43391</v>
      </c>
      <c r="L175" t="s">
        <v>118</v>
      </c>
      <c r="N175" t="s">
        <v>1992</v>
      </c>
    </row>
    <row r="176" spans="1:14" x14ac:dyDescent="0.25">
      <c r="A176" t="s">
        <v>2017</v>
      </c>
      <c r="B176" t="s">
        <v>2018</v>
      </c>
      <c r="C176" t="s">
        <v>2019</v>
      </c>
      <c r="D176" t="s">
        <v>21</v>
      </c>
      <c r="E176">
        <v>98642</v>
      </c>
      <c r="F176" t="s">
        <v>22</v>
      </c>
      <c r="G176" t="s">
        <v>22</v>
      </c>
      <c r="H176" t="s">
        <v>116</v>
      </c>
      <c r="I176" t="s">
        <v>117</v>
      </c>
      <c r="J176" s="1">
        <v>43341</v>
      </c>
      <c r="K176" s="1">
        <v>43391</v>
      </c>
      <c r="L176" t="s">
        <v>118</v>
      </c>
      <c r="N176" t="s">
        <v>1849</v>
      </c>
    </row>
    <row r="177" spans="1:14" x14ac:dyDescent="0.25">
      <c r="A177" t="s">
        <v>696</v>
      </c>
      <c r="B177" t="s">
        <v>697</v>
      </c>
      <c r="C177" t="s">
        <v>236</v>
      </c>
      <c r="D177" t="s">
        <v>21</v>
      </c>
      <c r="E177">
        <v>98445</v>
      </c>
      <c r="F177" t="s">
        <v>22</v>
      </c>
      <c r="G177" t="s">
        <v>22</v>
      </c>
      <c r="H177" t="s">
        <v>116</v>
      </c>
      <c r="I177" t="s">
        <v>3817</v>
      </c>
      <c r="J177" s="1">
        <v>43332</v>
      </c>
      <c r="K177" s="1">
        <v>43384</v>
      </c>
      <c r="L177" t="s">
        <v>118</v>
      </c>
      <c r="N177" t="s">
        <v>1992</v>
      </c>
    </row>
    <row r="178" spans="1:14" x14ac:dyDescent="0.25">
      <c r="A178" t="s">
        <v>3398</v>
      </c>
      <c r="B178" t="s">
        <v>8104</v>
      </c>
      <c r="C178" t="s">
        <v>619</v>
      </c>
      <c r="D178" t="s">
        <v>21</v>
      </c>
      <c r="E178">
        <v>98072</v>
      </c>
      <c r="F178" t="s">
        <v>22</v>
      </c>
      <c r="G178" t="s">
        <v>22</v>
      </c>
      <c r="H178" t="s">
        <v>116</v>
      </c>
      <c r="I178" t="s">
        <v>117</v>
      </c>
      <c r="J178" s="1">
        <v>43334</v>
      </c>
      <c r="K178" s="1">
        <v>43384</v>
      </c>
      <c r="L178" t="s">
        <v>118</v>
      </c>
      <c r="N178" t="s">
        <v>1849</v>
      </c>
    </row>
    <row r="179" spans="1:14" x14ac:dyDescent="0.25">
      <c r="A179" t="s">
        <v>425</v>
      </c>
      <c r="B179" t="s">
        <v>426</v>
      </c>
      <c r="C179" t="s">
        <v>20</v>
      </c>
      <c r="D179" t="s">
        <v>21</v>
      </c>
      <c r="E179">
        <v>98121</v>
      </c>
      <c r="F179" t="s">
        <v>22</v>
      </c>
      <c r="G179" t="s">
        <v>22</v>
      </c>
      <c r="H179" t="s">
        <v>116</v>
      </c>
      <c r="I179" t="s">
        <v>117</v>
      </c>
      <c r="J179" s="1">
        <v>43335</v>
      </c>
      <c r="K179" s="1">
        <v>43384</v>
      </c>
      <c r="L179" t="s">
        <v>118</v>
      </c>
      <c r="N179" t="s">
        <v>1992</v>
      </c>
    </row>
    <row r="180" spans="1:14" x14ac:dyDescent="0.25">
      <c r="A180" t="s">
        <v>3037</v>
      </c>
      <c r="B180" t="s">
        <v>8117</v>
      </c>
      <c r="C180" t="s">
        <v>20</v>
      </c>
      <c r="D180" t="s">
        <v>21</v>
      </c>
      <c r="E180">
        <v>98105</v>
      </c>
      <c r="F180" t="s">
        <v>22</v>
      </c>
      <c r="G180" t="s">
        <v>22</v>
      </c>
      <c r="H180" t="s">
        <v>116</v>
      </c>
      <c r="I180" t="s">
        <v>117</v>
      </c>
      <c r="J180" s="1">
        <v>43333</v>
      </c>
      <c r="K180" s="1">
        <v>43384</v>
      </c>
      <c r="L180" t="s">
        <v>118</v>
      </c>
      <c r="N180" t="s">
        <v>1849</v>
      </c>
    </row>
    <row r="181" spans="1:14" x14ac:dyDescent="0.25">
      <c r="A181" t="s">
        <v>8122</v>
      </c>
      <c r="B181" t="s">
        <v>8123</v>
      </c>
      <c r="C181" t="s">
        <v>132</v>
      </c>
      <c r="D181" t="s">
        <v>21</v>
      </c>
      <c r="E181">
        <v>99301</v>
      </c>
      <c r="F181" t="s">
        <v>22</v>
      </c>
      <c r="G181" t="s">
        <v>22</v>
      </c>
      <c r="H181" t="s">
        <v>116</v>
      </c>
      <c r="I181" t="s">
        <v>117</v>
      </c>
      <c r="J181" s="1">
        <v>43334</v>
      </c>
      <c r="K181" s="1">
        <v>43384</v>
      </c>
      <c r="L181" t="s">
        <v>118</v>
      </c>
      <c r="N181" t="s">
        <v>1849</v>
      </c>
    </row>
    <row r="182" spans="1:14" x14ac:dyDescent="0.25">
      <c r="A182" t="s">
        <v>2544</v>
      </c>
      <c r="B182" t="s">
        <v>2545</v>
      </c>
      <c r="C182" t="s">
        <v>92</v>
      </c>
      <c r="D182" t="s">
        <v>21</v>
      </c>
      <c r="E182">
        <v>98273</v>
      </c>
      <c r="F182" t="s">
        <v>22</v>
      </c>
      <c r="G182" t="s">
        <v>22</v>
      </c>
      <c r="H182" t="s">
        <v>116</v>
      </c>
      <c r="I182" t="s">
        <v>3817</v>
      </c>
      <c r="J182" s="1">
        <v>43327</v>
      </c>
      <c r="K182" s="1">
        <v>43384</v>
      </c>
      <c r="L182" t="s">
        <v>118</v>
      </c>
      <c r="N182" t="s">
        <v>1992</v>
      </c>
    </row>
    <row r="183" spans="1:14" x14ac:dyDescent="0.25">
      <c r="A183" t="s">
        <v>6168</v>
      </c>
      <c r="B183" t="s">
        <v>8137</v>
      </c>
      <c r="C183" t="s">
        <v>236</v>
      </c>
      <c r="D183" t="s">
        <v>21</v>
      </c>
      <c r="E183">
        <v>98445</v>
      </c>
      <c r="F183" t="s">
        <v>22</v>
      </c>
      <c r="G183" t="s">
        <v>22</v>
      </c>
      <c r="H183" t="s">
        <v>116</v>
      </c>
      <c r="I183" t="s">
        <v>117</v>
      </c>
      <c r="J183" s="1">
        <v>43332</v>
      </c>
      <c r="K183" s="1">
        <v>43384</v>
      </c>
      <c r="L183" t="s">
        <v>118</v>
      </c>
      <c r="N183" t="s">
        <v>1849</v>
      </c>
    </row>
    <row r="184" spans="1:14" x14ac:dyDescent="0.25">
      <c r="A184" t="s">
        <v>2257</v>
      </c>
      <c r="B184" t="s">
        <v>2258</v>
      </c>
      <c r="C184" t="s">
        <v>34</v>
      </c>
      <c r="D184" t="s">
        <v>21</v>
      </c>
      <c r="E184">
        <v>98665</v>
      </c>
      <c r="F184" t="s">
        <v>22</v>
      </c>
      <c r="G184" t="s">
        <v>22</v>
      </c>
      <c r="H184" t="s">
        <v>116</v>
      </c>
      <c r="I184" t="s">
        <v>117</v>
      </c>
      <c r="J184" t="s">
        <v>59</v>
      </c>
      <c r="K184" s="1">
        <v>43382</v>
      </c>
      <c r="L184" t="s">
        <v>60</v>
      </c>
      <c r="M184" t="str">
        <f>HYPERLINK("https://www.regulations.gov/docket?D=FDA-2018-H-3792")</f>
        <v>https://www.regulations.gov/docket?D=FDA-2018-H-3792</v>
      </c>
      <c r="N184" t="s">
        <v>59</v>
      </c>
    </row>
    <row r="185" spans="1:14" x14ac:dyDescent="0.25">
      <c r="A185" t="s">
        <v>2618</v>
      </c>
      <c r="B185" t="s">
        <v>2619</v>
      </c>
      <c r="C185" t="s">
        <v>29</v>
      </c>
      <c r="D185" t="s">
        <v>21</v>
      </c>
      <c r="E185">
        <v>98801</v>
      </c>
      <c r="F185" t="s">
        <v>22</v>
      </c>
      <c r="G185" t="s">
        <v>22</v>
      </c>
      <c r="H185" t="s">
        <v>116</v>
      </c>
      <c r="I185" t="s">
        <v>117</v>
      </c>
      <c r="J185" s="1">
        <v>43322</v>
      </c>
      <c r="K185" s="1">
        <v>43377</v>
      </c>
      <c r="L185" t="s">
        <v>118</v>
      </c>
      <c r="N185" t="s">
        <v>1849</v>
      </c>
    </row>
    <row r="186" spans="1:14" x14ac:dyDescent="0.25">
      <c r="A186" t="s">
        <v>1056</v>
      </c>
      <c r="B186" t="s">
        <v>1057</v>
      </c>
      <c r="C186" t="s">
        <v>209</v>
      </c>
      <c r="D186" t="s">
        <v>21</v>
      </c>
      <c r="E186">
        <v>98032</v>
      </c>
      <c r="F186" t="s">
        <v>22</v>
      </c>
      <c r="G186" t="s">
        <v>22</v>
      </c>
      <c r="H186" t="s">
        <v>116</v>
      </c>
      <c r="I186" t="s">
        <v>117</v>
      </c>
      <c r="J186" s="1">
        <v>43319</v>
      </c>
      <c r="K186" s="1">
        <v>43377</v>
      </c>
      <c r="L186" t="s">
        <v>118</v>
      </c>
      <c r="N186" t="s">
        <v>1849</v>
      </c>
    </row>
    <row r="187" spans="1:14" x14ac:dyDescent="0.25">
      <c r="A187" t="s">
        <v>111</v>
      </c>
      <c r="B187" t="s">
        <v>1316</v>
      </c>
      <c r="C187" t="s">
        <v>108</v>
      </c>
      <c r="D187" t="s">
        <v>21</v>
      </c>
      <c r="E187">
        <v>98204</v>
      </c>
      <c r="F187" t="s">
        <v>22</v>
      </c>
      <c r="G187" t="s">
        <v>22</v>
      </c>
      <c r="H187" t="s">
        <v>116</v>
      </c>
      <c r="I187" t="s">
        <v>117</v>
      </c>
      <c r="J187" s="1">
        <v>43326</v>
      </c>
      <c r="K187" s="1">
        <v>43377</v>
      </c>
      <c r="L187" t="s">
        <v>118</v>
      </c>
      <c r="N187" t="s">
        <v>1849</v>
      </c>
    </row>
    <row r="188" spans="1:14" x14ac:dyDescent="0.25">
      <c r="A188" t="s">
        <v>2628</v>
      </c>
      <c r="B188" t="s">
        <v>2629</v>
      </c>
      <c r="C188" t="s">
        <v>29</v>
      </c>
      <c r="D188" t="s">
        <v>21</v>
      </c>
      <c r="E188">
        <v>98801</v>
      </c>
      <c r="F188" t="s">
        <v>22</v>
      </c>
      <c r="G188" t="s">
        <v>22</v>
      </c>
      <c r="H188" t="s">
        <v>116</v>
      </c>
      <c r="I188" t="s">
        <v>117</v>
      </c>
      <c r="J188" s="1">
        <v>43322</v>
      </c>
      <c r="K188" s="1">
        <v>43377</v>
      </c>
      <c r="L188" t="s">
        <v>118</v>
      </c>
      <c r="N188" t="s">
        <v>1992</v>
      </c>
    </row>
    <row r="189" spans="1:14" x14ac:dyDescent="0.25">
      <c r="A189" t="s">
        <v>5633</v>
      </c>
      <c r="B189" t="s">
        <v>5634</v>
      </c>
      <c r="C189" t="s">
        <v>4759</v>
      </c>
      <c r="D189" t="s">
        <v>21</v>
      </c>
      <c r="E189">
        <v>98074</v>
      </c>
      <c r="F189" t="s">
        <v>22</v>
      </c>
      <c r="G189" t="s">
        <v>22</v>
      </c>
      <c r="H189" t="s">
        <v>116</v>
      </c>
      <c r="I189" t="s">
        <v>212</v>
      </c>
      <c r="J189" s="1">
        <v>43328</v>
      </c>
      <c r="K189" s="1">
        <v>43377</v>
      </c>
      <c r="L189" t="s">
        <v>118</v>
      </c>
      <c r="N189" t="s">
        <v>1992</v>
      </c>
    </row>
    <row r="190" spans="1:14" x14ac:dyDescent="0.25">
      <c r="A190" t="s">
        <v>2006</v>
      </c>
      <c r="B190" t="s">
        <v>2007</v>
      </c>
      <c r="C190" t="s">
        <v>403</v>
      </c>
      <c r="D190" t="s">
        <v>21</v>
      </c>
      <c r="E190">
        <v>98611</v>
      </c>
      <c r="F190" t="s">
        <v>22</v>
      </c>
      <c r="G190" t="s">
        <v>22</v>
      </c>
      <c r="H190" t="s">
        <v>116</v>
      </c>
      <c r="I190" t="s">
        <v>117</v>
      </c>
      <c r="J190" s="1">
        <v>43283</v>
      </c>
      <c r="K190" s="1">
        <v>43377</v>
      </c>
      <c r="L190" t="s">
        <v>118</v>
      </c>
      <c r="N190" t="s">
        <v>1992</v>
      </c>
    </row>
    <row r="191" spans="1:14" x14ac:dyDescent="0.25">
      <c r="A191" t="s">
        <v>5470</v>
      </c>
      <c r="B191" t="s">
        <v>282</v>
      </c>
      <c r="C191" t="s">
        <v>283</v>
      </c>
      <c r="D191" t="s">
        <v>21</v>
      </c>
      <c r="E191">
        <v>98467</v>
      </c>
      <c r="F191" t="s">
        <v>22</v>
      </c>
      <c r="G191" t="s">
        <v>22</v>
      </c>
      <c r="H191" t="s">
        <v>116</v>
      </c>
      <c r="I191" t="s">
        <v>117</v>
      </c>
      <c r="J191" s="1">
        <v>43325</v>
      </c>
      <c r="K191" s="1">
        <v>43377</v>
      </c>
      <c r="L191" t="s">
        <v>118</v>
      </c>
      <c r="N191" t="s">
        <v>1992</v>
      </c>
    </row>
    <row r="192" spans="1:14" x14ac:dyDescent="0.25">
      <c r="A192" t="s">
        <v>2910</v>
      </c>
      <c r="B192" t="s">
        <v>2911</v>
      </c>
      <c r="C192" t="s">
        <v>108</v>
      </c>
      <c r="D192" t="s">
        <v>21</v>
      </c>
      <c r="E192">
        <v>98201</v>
      </c>
      <c r="F192" t="s">
        <v>22</v>
      </c>
      <c r="G192" t="s">
        <v>22</v>
      </c>
      <c r="H192" t="s">
        <v>116</v>
      </c>
      <c r="I192" t="s">
        <v>117</v>
      </c>
      <c r="J192" s="1">
        <v>43327</v>
      </c>
      <c r="K192" s="1">
        <v>43377</v>
      </c>
      <c r="L192" t="s">
        <v>118</v>
      </c>
      <c r="N192" t="s">
        <v>1992</v>
      </c>
    </row>
    <row r="193" spans="1:14" x14ac:dyDescent="0.25">
      <c r="A193" t="s">
        <v>98</v>
      </c>
      <c r="B193" t="s">
        <v>6526</v>
      </c>
      <c r="C193" t="s">
        <v>227</v>
      </c>
      <c r="D193" t="s">
        <v>21</v>
      </c>
      <c r="E193">
        <v>98225</v>
      </c>
      <c r="F193" t="s">
        <v>22</v>
      </c>
      <c r="G193" t="s">
        <v>22</v>
      </c>
      <c r="H193" t="s">
        <v>116</v>
      </c>
      <c r="I193" t="s">
        <v>117</v>
      </c>
      <c r="J193" s="1">
        <v>43328</v>
      </c>
      <c r="K193" s="1">
        <v>43377</v>
      </c>
      <c r="L193" t="s">
        <v>118</v>
      </c>
      <c r="N193" t="s">
        <v>1992</v>
      </c>
    </row>
    <row r="194" spans="1:14" x14ac:dyDescent="0.25">
      <c r="A194" t="s">
        <v>3292</v>
      </c>
      <c r="B194" t="s">
        <v>3293</v>
      </c>
      <c r="C194" t="s">
        <v>108</v>
      </c>
      <c r="D194" t="s">
        <v>21</v>
      </c>
      <c r="E194">
        <v>98201</v>
      </c>
      <c r="F194" t="s">
        <v>22</v>
      </c>
      <c r="G194" t="s">
        <v>22</v>
      </c>
      <c r="H194" t="s">
        <v>116</v>
      </c>
      <c r="I194" t="s">
        <v>117</v>
      </c>
      <c r="J194" s="1">
        <v>43327</v>
      </c>
      <c r="K194" s="1">
        <v>43377</v>
      </c>
      <c r="L194" t="s">
        <v>118</v>
      </c>
      <c r="N194" t="s">
        <v>1992</v>
      </c>
    </row>
    <row r="195" spans="1:14" x14ac:dyDescent="0.25">
      <c r="A195" t="s">
        <v>727</v>
      </c>
      <c r="B195" t="s">
        <v>728</v>
      </c>
      <c r="C195" t="s">
        <v>236</v>
      </c>
      <c r="D195" t="s">
        <v>21</v>
      </c>
      <c r="E195">
        <v>98409</v>
      </c>
      <c r="F195" t="s">
        <v>22</v>
      </c>
      <c r="G195" t="s">
        <v>22</v>
      </c>
      <c r="H195" t="s">
        <v>116</v>
      </c>
      <c r="I195" t="s">
        <v>212</v>
      </c>
      <c r="J195" s="1">
        <v>43325</v>
      </c>
      <c r="K195" s="1">
        <v>43377</v>
      </c>
      <c r="L195" t="s">
        <v>118</v>
      </c>
      <c r="N195" t="s">
        <v>1849</v>
      </c>
    </row>
    <row r="196" spans="1:14" x14ac:dyDescent="0.25">
      <c r="A196" t="s">
        <v>3981</v>
      </c>
      <c r="B196" t="s">
        <v>8299</v>
      </c>
      <c r="C196" t="s">
        <v>555</v>
      </c>
      <c r="D196" t="s">
        <v>21</v>
      </c>
      <c r="E196">
        <v>98052</v>
      </c>
      <c r="F196" t="s">
        <v>22</v>
      </c>
      <c r="G196" t="s">
        <v>22</v>
      </c>
      <c r="H196" t="s">
        <v>116</v>
      </c>
      <c r="I196" t="s">
        <v>212</v>
      </c>
      <c r="J196" s="1">
        <v>43326</v>
      </c>
      <c r="K196" s="1">
        <v>43377</v>
      </c>
      <c r="L196" t="s">
        <v>118</v>
      </c>
      <c r="N196" t="s">
        <v>1992</v>
      </c>
    </row>
    <row r="197" spans="1:14" x14ac:dyDescent="0.25">
      <c r="A197" t="s">
        <v>2771</v>
      </c>
      <c r="B197" t="s">
        <v>2772</v>
      </c>
      <c r="C197" t="s">
        <v>41</v>
      </c>
      <c r="D197" t="s">
        <v>21</v>
      </c>
      <c r="E197">
        <v>98188</v>
      </c>
      <c r="F197" t="s">
        <v>22</v>
      </c>
      <c r="G197" t="s">
        <v>22</v>
      </c>
      <c r="H197" t="s">
        <v>116</v>
      </c>
      <c r="I197" t="s">
        <v>117</v>
      </c>
      <c r="J197" t="s">
        <v>59</v>
      </c>
      <c r="K197" s="1">
        <v>43374</v>
      </c>
      <c r="L197" t="s">
        <v>60</v>
      </c>
      <c r="M197" t="str">
        <f>HYPERLINK("https://www.regulations.gov/docket?D=FDA-2018-H-3679")</f>
        <v>https://www.regulations.gov/docket?D=FDA-2018-H-3679</v>
      </c>
      <c r="N197" t="s">
        <v>59</v>
      </c>
    </row>
    <row r="198" spans="1:14" x14ac:dyDescent="0.25">
      <c r="A198" t="s">
        <v>8408</v>
      </c>
      <c r="B198" t="s">
        <v>3304</v>
      </c>
      <c r="C198" t="s">
        <v>81</v>
      </c>
      <c r="D198" t="s">
        <v>21</v>
      </c>
      <c r="E198">
        <v>99206</v>
      </c>
      <c r="F198" t="s">
        <v>22</v>
      </c>
      <c r="G198" t="s">
        <v>22</v>
      </c>
      <c r="H198" t="s">
        <v>116</v>
      </c>
      <c r="I198" t="s">
        <v>3817</v>
      </c>
      <c r="J198" s="1">
        <v>43318</v>
      </c>
      <c r="K198" s="1">
        <v>43370</v>
      </c>
      <c r="L198" t="s">
        <v>118</v>
      </c>
      <c r="N198" t="s">
        <v>1992</v>
      </c>
    </row>
    <row r="199" spans="1:14" x14ac:dyDescent="0.25">
      <c r="A199" t="s">
        <v>352</v>
      </c>
      <c r="B199" t="s">
        <v>2196</v>
      </c>
      <c r="C199" t="s">
        <v>20</v>
      </c>
      <c r="D199" t="s">
        <v>21</v>
      </c>
      <c r="E199">
        <v>98103</v>
      </c>
      <c r="F199" t="s">
        <v>22</v>
      </c>
      <c r="G199" t="s">
        <v>22</v>
      </c>
      <c r="H199" t="s">
        <v>116</v>
      </c>
      <c r="I199" t="s">
        <v>117</v>
      </c>
      <c r="J199" s="1">
        <v>43318</v>
      </c>
      <c r="K199" s="1">
        <v>43370</v>
      </c>
      <c r="L199" t="s">
        <v>118</v>
      </c>
      <c r="N199" t="s">
        <v>1992</v>
      </c>
    </row>
    <row r="200" spans="1:14" x14ac:dyDescent="0.25">
      <c r="A200" t="s">
        <v>2885</v>
      </c>
      <c r="B200" t="s">
        <v>2886</v>
      </c>
      <c r="C200" t="s">
        <v>20</v>
      </c>
      <c r="D200" t="s">
        <v>21</v>
      </c>
      <c r="E200">
        <v>98103</v>
      </c>
      <c r="F200" t="s">
        <v>22</v>
      </c>
      <c r="G200" t="s">
        <v>22</v>
      </c>
      <c r="H200" t="s">
        <v>116</v>
      </c>
      <c r="I200" t="s">
        <v>117</v>
      </c>
      <c r="J200" s="1">
        <v>43318</v>
      </c>
      <c r="K200" s="1">
        <v>43370</v>
      </c>
      <c r="L200" t="s">
        <v>118</v>
      </c>
      <c r="N200" t="s">
        <v>1992</v>
      </c>
    </row>
    <row r="201" spans="1:14" x14ac:dyDescent="0.25">
      <c r="A201" t="s">
        <v>2230</v>
      </c>
      <c r="B201" t="s">
        <v>2231</v>
      </c>
      <c r="C201" t="s">
        <v>20</v>
      </c>
      <c r="D201" t="s">
        <v>21</v>
      </c>
      <c r="E201">
        <v>98106</v>
      </c>
      <c r="F201" t="s">
        <v>22</v>
      </c>
      <c r="G201" t="s">
        <v>22</v>
      </c>
      <c r="H201" t="s">
        <v>116</v>
      </c>
      <c r="I201" t="s">
        <v>117</v>
      </c>
      <c r="J201" s="1">
        <v>43319</v>
      </c>
      <c r="K201" s="1">
        <v>43370</v>
      </c>
      <c r="L201" t="s">
        <v>118</v>
      </c>
      <c r="N201" t="s">
        <v>1992</v>
      </c>
    </row>
    <row r="202" spans="1:14" x14ac:dyDescent="0.25">
      <c r="A202" t="s">
        <v>2298</v>
      </c>
      <c r="B202" t="s">
        <v>2299</v>
      </c>
      <c r="C202" t="s">
        <v>2300</v>
      </c>
      <c r="D202" t="s">
        <v>21</v>
      </c>
      <c r="E202">
        <v>98614</v>
      </c>
      <c r="F202" t="s">
        <v>22</v>
      </c>
      <c r="G202" t="s">
        <v>22</v>
      </c>
      <c r="H202" t="s">
        <v>116</v>
      </c>
      <c r="I202" t="s">
        <v>117</v>
      </c>
      <c r="J202" s="1">
        <v>43318</v>
      </c>
      <c r="K202" s="1">
        <v>43370</v>
      </c>
      <c r="L202" t="s">
        <v>118</v>
      </c>
      <c r="N202" t="s">
        <v>1849</v>
      </c>
    </row>
    <row r="203" spans="1:14" x14ac:dyDescent="0.25">
      <c r="A203" t="s">
        <v>1718</v>
      </c>
      <c r="B203" t="s">
        <v>1719</v>
      </c>
      <c r="C203" t="s">
        <v>20</v>
      </c>
      <c r="D203" t="s">
        <v>21</v>
      </c>
      <c r="E203">
        <v>98108</v>
      </c>
      <c r="F203" t="s">
        <v>22</v>
      </c>
      <c r="G203" t="s">
        <v>22</v>
      </c>
      <c r="H203" t="s">
        <v>116</v>
      </c>
      <c r="I203" t="s">
        <v>117</v>
      </c>
      <c r="J203" s="1">
        <v>43319</v>
      </c>
      <c r="K203" s="1">
        <v>43370</v>
      </c>
      <c r="L203" t="s">
        <v>118</v>
      </c>
      <c r="N203" t="s">
        <v>1849</v>
      </c>
    </row>
    <row r="204" spans="1:14" x14ac:dyDescent="0.25">
      <c r="A204" t="s">
        <v>194</v>
      </c>
      <c r="B204" t="s">
        <v>1501</v>
      </c>
      <c r="C204" t="s">
        <v>20</v>
      </c>
      <c r="D204" t="s">
        <v>21</v>
      </c>
      <c r="E204">
        <v>98103</v>
      </c>
      <c r="F204" t="s">
        <v>22</v>
      </c>
      <c r="G204" t="s">
        <v>22</v>
      </c>
      <c r="H204" t="s">
        <v>116</v>
      </c>
      <c r="I204" t="s">
        <v>117</v>
      </c>
      <c r="J204" s="1">
        <v>43318</v>
      </c>
      <c r="K204" s="1">
        <v>43370</v>
      </c>
      <c r="L204" t="s">
        <v>118</v>
      </c>
      <c r="N204" t="s">
        <v>1849</v>
      </c>
    </row>
    <row r="205" spans="1:14" x14ac:dyDescent="0.25">
      <c r="A205" t="s">
        <v>194</v>
      </c>
      <c r="B205" t="s">
        <v>2782</v>
      </c>
      <c r="C205" t="s">
        <v>20</v>
      </c>
      <c r="D205" t="s">
        <v>21</v>
      </c>
      <c r="E205">
        <v>98106</v>
      </c>
      <c r="F205" t="s">
        <v>22</v>
      </c>
      <c r="G205" t="s">
        <v>22</v>
      </c>
      <c r="H205" t="s">
        <v>116</v>
      </c>
      <c r="I205" t="s">
        <v>117</v>
      </c>
      <c r="J205" s="1">
        <v>43319</v>
      </c>
      <c r="K205" s="1">
        <v>43370</v>
      </c>
      <c r="L205" t="s">
        <v>118</v>
      </c>
      <c r="N205" t="s">
        <v>1992</v>
      </c>
    </row>
    <row r="206" spans="1:14" x14ac:dyDescent="0.25">
      <c r="A206" t="s">
        <v>2914</v>
      </c>
      <c r="B206" t="s">
        <v>2915</v>
      </c>
      <c r="C206" t="s">
        <v>20</v>
      </c>
      <c r="D206" t="s">
        <v>21</v>
      </c>
      <c r="E206">
        <v>98106</v>
      </c>
      <c r="F206" t="s">
        <v>22</v>
      </c>
      <c r="G206" t="s">
        <v>22</v>
      </c>
      <c r="H206" t="s">
        <v>116</v>
      </c>
      <c r="I206" t="s">
        <v>212</v>
      </c>
      <c r="J206" s="1">
        <v>43319</v>
      </c>
      <c r="K206" s="1">
        <v>43370</v>
      </c>
      <c r="L206" t="s">
        <v>118</v>
      </c>
      <c r="N206" t="s">
        <v>1992</v>
      </c>
    </row>
    <row r="207" spans="1:14" x14ac:dyDescent="0.25">
      <c r="A207" t="s">
        <v>3380</v>
      </c>
      <c r="B207" t="s">
        <v>3381</v>
      </c>
      <c r="C207" t="s">
        <v>236</v>
      </c>
      <c r="D207" t="s">
        <v>21</v>
      </c>
      <c r="E207">
        <v>98408</v>
      </c>
      <c r="F207" t="s">
        <v>22</v>
      </c>
      <c r="G207" t="s">
        <v>22</v>
      </c>
      <c r="H207" t="s">
        <v>116</v>
      </c>
      <c r="I207" t="s">
        <v>117</v>
      </c>
      <c r="J207" s="1">
        <v>43307</v>
      </c>
      <c r="K207" s="1">
        <v>43363</v>
      </c>
      <c r="L207" t="s">
        <v>118</v>
      </c>
      <c r="N207" t="s">
        <v>1992</v>
      </c>
    </row>
    <row r="208" spans="1:14" x14ac:dyDescent="0.25">
      <c r="A208" t="s">
        <v>8429</v>
      </c>
      <c r="B208" t="s">
        <v>3408</v>
      </c>
      <c r="C208" t="s">
        <v>555</v>
      </c>
      <c r="D208" t="s">
        <v>21</v>
      </c>
      <c r="E208">
        <v>98052</v>
      </c>
      <c r="F208" t="s">
        <v>22</v>
      </c>
      <c r="G208" t="s">
        <v>22</v>
      </c>
      <c r="H208" t="s">
        <v>116</v>
      </c>
      <c r="I208" t="s">
        <v>117</v>
      </c>
      <c r="J208" s="1">
        <v>43313</v>
      </c>
      <c r="K208" s="1">
        <v>43363</v>
      </c>
      <c r="L208" t="s">
        <v>118</v>
      </c>
      <c r="N208" t="s">
        <v>1992</v>
      </c>
    </row>
    <row r="209" spans="1:14" x14ac:dyDescent="0.25">
      <c r="A209" t="s">
        <v>1230</v>
      </c>
      <c r="B209" t="s">
        <v>8430</v>
      </c>
      <c r="C209" t="s">
        <v>555</v>
      </c>
      <c r="D209" t="s">
        <v>21</v>
      </c>
      <c r="E209">
        <v>98053</v>
      </c>
      <c r="F209" t="s">
        <v>22</v>
      </c>
      <c r="G209" t="s">
        <v>22</v>
      </c>
      <c r="H209" t="s">
        <v>116</v>
      </c>
      <c r="I209" t="s">
        <v>117</v>
      </c>
      <c r="J209" s="1">
        <v>43312</v>
      </c>
      <c r="K209" s="1">
        <v>43363</v>
      </c>
      <c r="L209" t="s">
        <v>118</v>
      </c>
      <c r="N209" t="s">
        <v>1849</v>
      </c>
    </row>
    <row r="210" spans="1:14" x14ac:dyDescent="0.25">
      <c r="A210" t="s">
        <v>242</v>
      </c>
      <c r="B210" t="s">
        <v>1354</v>
      </c>
      <c r="C210" t="s">
        <v>1307</v>
      </c>
      <c r="D210" t="s">
        <v>21</v>
      </c>
      <c r="E210">
        <v>98361</v>
      </c>
      <c r="F210" t="s">
        <v>22</v>
      </c>
      <c r="G210" t="s">
        <v>22</v>
      </c>
      <c r="H210" t="s">
        <v>116</v>
      </c>
      <c r="I210" t="s">
        <v>117</v>
      </c>
      <c r="J210" s="1">
        <v>43307</v>
      </c>
      <c r="K210" s="1">
        <v>43363</v>
      </c>
      <c r="L210" t="s">
        <v>118</v>
      </c>
      <c r="N210" t="s">
        <v>1849</v>
      </c>
    </row>
    <row r="211" spans="1:14" x14ac:dyDescent="0.25">
      <c r="A211" t="s">
        <v>316</v>
      </c>
      <c r="B211" t="s">
        <v>8436</v>
      </c>
      <c r="C211" t="s">
        <v>20</v>
      </c>
      <c r="D211" t="s">
        <v>21</v>
      </c>
      <c r="E211">
        <v>98155</v>
      </c>
      <c r="F211" t="s">
        <v>22</v>
      </c>
      <c r="G211" t="s">
        <v>22</v>
      </c>
      <c r="H211" t="s">
        <v>116</v>
      </c>
      <c r="I211" t="s">
        <v>117</v>
      </c>
      <c r="J211" s="1">
        <v>43311</v>
      </c>
      <c r="K211" s="1">
        <v>43363</v>
      </c>
      <c r="L211" t="s">
        <v>118</v>
      </c>
      <c r="N211" t="s">
        <v>1849</v>
      </c>
    </row>
    <row r="212" spans="1:14" x14ac:dyDescent="0.25">
      <c r="A212" t="s">
        <v>2897</v>
      </c>
      <c r="B212" t="s">
        <v>2898</v>
      </c>
      <c r="C212" t="s">
        <v>2899</v>
      </c>
      <c r="D212" t="s">
        <v>21</v>
      </c>
      <c r="E212">
        <v>98028</v>
      </c>
      <c r="F212" t="s">
        <v>22</v>
      </c>
      <c r="G212" t="s">
        <v>22</v>
      </c>
      <c r="H212" t="s">
        <v>116</v>
      </c>
      <c r="I212" t="s">
        <v>212</v>
      </c>
      <c r="J212" s="1">
        <v>43304</v>
      </c>
      <c r="K212" s="1">
        <v>43363</v>
      </c>
      <c r="L212" t="s">
        <v>118</v>
      </c>
      <c r="N212" t="s">
        <v>1849</v>
      </c>
    </row>
    <row r="213" spans="1:14" x14ac:dyDescent="0.25">
      <c r="A213" t="s">
        <v>1153</v>
      </c>
      <c r="B213" t="s">
        <v>8439</v>
      </c>
      <c r="C213" t="s">
        <v>555</v>
      </c>
      <c r="D213" t="s">
        <v>21</v>
      </c>
      <c r="E213">
        <v>98053</v>
      </c>
      <c r="F213" t="s">
        <v>22</v>
      </c>
      <c r="G213" t="s">
        <v>22</v>
      </c>
      <c r="H213" t="s">
        <v>116</v>
      </c>
      <c r="I213" t="s">
        <v>212</v>
      </c>
      <c r="J213" s="1">
        <v>43312</v>
      </c>
      <c r="K213" s="1">
        <v>43363</v>
      </c>
      <c r="L213" t="s">
        <v>118</v>
      </c>
      <c r="N213" t="s">
        <v>1992</v>
      </c>
    </row>
    <row r="214" spans="1:14" x14ac:dyDescent="0.25">
      <c r="A214" t="s">
        <v>1415</v>
      </c>
      <c r="B214" t="s">
        <v>8440</v>
      </c>
      <c r="C214" t="s">
        <v>590</v>
      </c>
      <c r="D214" t="s">
        <v>21</v>
      </c>
      <c r="E214">
        <v>98065</v>
      </c>
      <c r="F214" t="s">
        <v>22</v>
      </c>
      <c r="G214" t="s">
        <v>22</v>
      </c>
      <c r="H214" t="s">
        <v>116</v>
      </c>
      <c r="I214" t="s">
        <v>212</v>
      </c>
      <c r="J214" s="1">
        <v>43311</v>
      </c>
      <c r="K214" s="1">
        <v>43363</v>
      </c>
      <c r="L214" t="s">
        <v>118</v>
      </c>
      <c r="N214" t="s">
        <v>1992</v>
      </c>
    </row>
    <row r="215" spans="1:14" x14ac:dyDescent="0.25">
      <c r="A215" t="s">
        <v>8441</v>
      </c>
      <c r="B215" t="s">
        <v>8442</v>
      </c>
      <c r="C215" t="s">
        <v>236</v>
      </c>
      <c r="D215" t="s">
        <v>21</v>
      </c>
      <c r="E215">
        <v>98404</v>
      </c>
      <c r="F215" t="s">
        <v>22</v>
      </c>
      <c r="G215" t="s">
        <v>22</v>
      </c>
      <c r="H215" t="s">
        <v>116</v>
      </c>
      <c r="I215" t="s">
        <v>117</v>
      </c>
      <c r="J215" s="1">
        <v>43312</v>
      </c>
      <c r="K215" s="1">
        <v>43363</v>
      </c>
      <c r="L215" t="s">
        <v>118</v>
      </c>
      <c r="N215" t="s">
        <v>1992</v>
      </c>
    </row>
    <row r="216" spans="1:14" x14ac:dyDescent="0.25">
      <c r="A216" t="s">
        <v>924</v>
      </c>
      <c r="B216" t="s">
        <v>8443</v>
      </c>
      <c r="C216" t="s">
        <v>236</v>
      </c>
      <c r="D216" t="s">
        <v>21</v>
      </c>
      <c r="E216">
        <v>98402</v>
      </c>
      <c r="F216" t="s">
        <v>22</v>
      </c>
      <c r="G216" t="s">
        <v>22</v>
      </c>
      <c r="H216" t="s">
        <v>116</v>
      </c>
      <c r="I216" t="s">
        <v>117</v>
      </c>
      <c r="J216" s="1">
        <v>43314</v>
      </c>
      <c r="K216" s="1">
        <v>43363</v>
      </c>
      <c r="L216" t="s">
        <v>118</v>
      </c>
      <c r="N216" t="s">
        <v>1992</v>
      </c>
    </row>
    <row r="217" spans="1:14" x14ac:dyDescent="0.25">
      <c r="A217" t="s">
        <v>1534</v>
      </c>
      <c r="B217" t="s">
        <v>8444</v>
      </c>
      <c r="C217" t="s">
        <v>236</v>
      </c>
      <c r="D217" t="s">
        <v>21</v>
      </c>
      <c r="E217">
        <v>98444</v>
      </c>
      <c r="F217" t="s">
        <v>22</v>
      </c>
      <c r="G217" t="s">
        <v>22</v>
      </c>
      <c r="H217" t="s">
        <v>116</v>
      </c>
      <c r="I217" t="s">
        <v>117</v>
      </c>
      <c r="J217" s="1">
        <v>43312</v>
      </c>
      <c r="K217" s="1">
        <v>43363</v>
      </c>
      <c r="L217" t="s">
        <v>118</v>
      </c>
      <c r="N217" t="s">
        <v>1992</v>
      </c>
    </row>
    <row r="218" spans="1:14" x14ac:dyDescent="0.25">
      <c r="A218" t="s">
        <v>2101</v>
      </c>
      <c r="B218" t="s">
        <v>2102</v>
      </c>
      <c r="C218" t="s">
        <v>151</v>
      </c>
      <c r="D218" t="s">
        <v>21</v>
      </c>
      <c r="E218">
        <v>98498</v>
      </c>
      <c r="F218" t="s">
        <v>22</v>
      </c>
      <c r="G218" t="s">
        <v>22</v>
      </c>
      <c r="H218" t="s">
        <v>116</v>
      </c>
      <c r="I218" t="s">
        <v>117</v>
      </c>
      <c r="J218" s="1">
        <v>43307</v>
      </c>
      <c r="K218" s="1">
        <v>43363</v>
      </c>
      <c r="L218" t="s">
        <v>118</v>
      </c>
      <c r="N218" t="s">
        <v>1992</v>
      </c>
    </row>
    <row r="219" spans="1:14" x14ac:dyDescent="0.25">
      <c r="A219" t="s">
        <v>8606</v>
      </c>
      <c r="B219" t="s">
        <v>8607</v>
      </c>
      <c r="C219" t="s">
        <v>218</v>
      </c>
      <c r="D219" t="s">
        <v>21</v>
      </c>
      <c r="E219">
        <v>98391</v>
      </c>
      <c r="F219" t="s">
        <v>22</v>
      </c>
      <c r="G219" t="s">
        <v>22</v>
      </c>
      <c r="H219" t="s">
        <v>116</v>
      </c>
      <c r="I219" t="s">
        <v>117</v>
      </c>
      <c r="J219" s="1">
        <v>43304</v>
      </c>
      <c r="K219" s="1">
        <v>43356</v>
      </c>
      <c r="L219" t="s">
        <v>118</v>
      </c>
      <c r="N219" t="s">
        <v>1849</v>
      </c>
    </row>
    <row r="220" spans="1:14" x14ac:dyDescent="0.25">
      <c r="A220" t="s">
        <v>3660</v>
      </c>
      <c r="B220" t="s">
        <v>3661</v>
      </c>
      <c r="C220" t="s">
        <v>178</v>
      </c>
      <c r="D220" t="s">
        <v>21</v>
      </c>
      <c r="E220">
        <v>98944</v>
      </c>
      <c r="F220" t="s">
        <v>22</v>
      </c>
      <c r="G220" t="s">
        <v>22</v>
      </c>
      <c r="H220" t="s">
        <v>116</v>
      </c>
      <c r="I220" t="s">
        <v>117</v>
      </c>
      <c r="J220" s="1">
        <v>43297</v>
      </c>
      <c r="K220" s="1">
        <v>43356</v>
      </c>
      <c r="L220" t="s">
        <v>118</v>
      </c>
      <c r="N220" t="s">
        <v>1992</v>
      </c>
    </row>
    <row r="221" spans="1:14" x14ac:dyDescent="0.25">
      <c r="A221" t="s">
        <v>1373</v>
      </c>
      <c r="B221" t="s">
        <v>1374</v>
      </c>
      <c r="C221" t="s">
        <v>529</v>
      </c>
      <c r="D221" t="s">
        <v>21</v>
      </c>
      <c r="E221">
        <v>98034</v>
      </c>
      <c r="F221" t="s">
        <v>22</v>
      </c>
      <c r="G221" t="s">
        <v>22</v>
      </c>
      <c r="H221" t="s">
        <v>116</v>
      </c>
      <c r="I221" t="s">
        <v>117</v>
      </c>
      <c r="J221" s="1">
        <v>43291</v>
      </c>
      <c r="K221" s="1">
        <v>43356</v>
      </c>
      <c r="L221" t="s">
        <v>118</v>
      </c>
      <c r="N221" t="s">
        <v>1992</v>
      </c>
    </row>
    <row r="222" spans="1:14" x14ac:dyDescent="0.25">
      <c r="A222" t="s">
        <v>8612</v>
      </c>
      <c r="B222" t="s">
        <v>8613</v>
      </c>
      <c r="C222" t="s">
        <v>782</v>
      </c>
      <c r="D222" t="s">
        <v>21</v>
      </c>
      <c r="E222">
        <v>98043</v>
      </c>
      <c r="F222" t="s">
        <v>22</v>
      </c>
      <c r="G222" t="s">
        <v>22</v>
      </c>
      <c r="H222" t="s">
        <v>116</v>
      </c>
      <c r="I222" t="s">
        <v>117</v>
      </c>
      <c r="J222" s="1">
        <v>43297</v>
      </c>
      <c r="K222" s="1">
        <v>43356</v>
      </c>
      <c r="L222" t="s">
        <v>118</v>
      </c>
      <c r="N222" t="s">
        <v>1849</v>
      </c>
    </row>
    <row r="223" spans="1:14" x14ac:dyDescent="0.25">
      <c r="A223" t="s">
        <v>294</v>
      </c>
      <c r="B223" t="s">
        <v>295</v>
      </c>
      <c r="C223" t="s">
        <v>296</v>
      </c>
      <c r="D223" t="s">
        <v>21</v>
      </c>
      <c r="E223">
        <v>98366</v>
      </c>
      <c r="F223" t="s">
        <v>22</v>
      </c>
      <c r="G223" t="s">
        <v>22</v>
      </c>
      <c r="H223" t="s">
        <v>116</v>
      </c>
      <c r="I223" t="s">
        <v>117</v>
      </c>
      <c r="J223" s="1">
        <v>43299</v>
      </c>
      <c r="K223" s="1">
        <v>43356</v>
      </c>
      <c r="L223" t="s">
        <v>118</v>
      </c>
      <c r="N223" t="s">
        <v>1849</v>
      </c>
    </row>
    <row r="224" spans="1:14" x14ac:dyDescent="0.25">
      <c r="A224" t="s">
        <v>111</v>
      </c>
      <c r="B224" t="s">
        <v>3402</v>
      </c>
      <c r="C224" t="s">
        <v>236</v>
      </c>
      <c r="D224" t="s">
        <v>21</v>
      </c>
      <c r="E224">
        <v>98409</v>
      </c>
      <c r="F224" t="s">
        <v>22</v>
      </c>
      <c r="G224" t="s">
        <v>22</v>
      </c>
      <c r="H224" t="s">
        <v>116</v>
      </c>
      <c r="I224" t="s">
        <v>117</v>
      </c>
      <c r="J224" s="1">
        <v>43304</v>
      </c>
      <c r="K224" s="1">
        <v>43356</v>
      </c>
      <c r="L224" t="s">
        <v>118</v>
      </c>
      <c r="N224" t="s">
        <v>1849</v>
      </c>
    </row>
    <row r="225" spans="1:14" x14ac:dyDescent="0.25">
      <c r="A225" t="s">
        <v>8614</v>
      </c>
      <c r="B225" t="s">
        <v>8615</v>
      </c>
      <c r="C225" t="s">
        <v>236</v>
      </c>
      <c r="D225" t="s">
        <v>21</v>
      </c>
      <c r="E225">
        <v>98408</v>
      </c>
      <c r="F225" t="s">
        <v>22</v>
      </c>
      <c r="G225" t="s">
        <v>22</v>
      </c>
      <c r="H225" t="s">
        <v>116</v>
      </c>
      <c r="I225" t="s">
        <v>117</v>
      </c>
      <c r="J225" s="1">
        <v>43297</v>
      </c>
      <c r="K225" s="1">
        <v>43356</v>
      </c>
      <c r="L225" t="s">
        <v>118</v>
      </c>
      <c r="N225" t="s">
        <v>1992</v>
      </c>
    </row>
    <row r="226" spans="1:14" x14ac:dyDescent="0.25">
      <c r="A226" t="s">
        <v>3409</v>
      </c>
      <c r="B226" t="s">
        <v>3410</v>
      </c>
      <c r="C226" t="s">
        <v>782</v>
      </c>
      <c r="D226" t="s">
        <v>21</v>
      </c>
      <c r="E226">
        <v>98043</v>
      </c>
      <c r="F226" t="s">
        <v>22</v>
      </c>
      <c r="G226" t="s">
        <v>22</v>
      </c>
      <c r="H226" t="s">
        <v>116</v>
      </c>
      <c r="I226" t="s">
        <v>117</v>
      </c>
      <c r="J226" s="1">
        <v>43297</v>
      </c>
      <c r="K226" s="1">
        <v>43356</v>
      </c>
      <c r="L226" t="s">
        <v>118</v>
      </c>
      <c r="N226" t="s">
        <v>1849</v>
      </c>
    </row>
    <row r="227" spans="1:14" x14ac:dyDescent="0.25">
      <c r="A227" t="s">
        <v>2962</v>
      </c>
      <c r="B227" t="s">
        <v>2963</v>
      </c>
      <c r="C227" t="s">
        <v>261</v>
      </c>
      <c r="D227" t="s">
        <v>21</v>
      </c>
      <c r="E227">
        <v>99201</v>
      </c>
      <c r="F227" t="s">
        <v>22</v>
      </c>
      <c r="G227" t="s">
        <v>22</v>
      </c>
      <c r="H227" t="s">
        <v>116</v>
      </c>
      <c r="I227" t="s">
        <v>3817</v>
      </c>
      <c r="J227" s="1">
        <v>43290</v>
      </c>
      <c r="K227" s="1">
        <v>43356</v>
      </c>
      <c r="L227" t="s">
        <v>118</v>
      </c>
      <c r="N227" t="s">
        <v>1849</v>
      </c>
    </row>
    <row r="228" spans="1:14" x14ac:dyDescent="0.25">
      <c r="A228" t="s">
        <v>2240</v>
      </c>
      <c r="B228" t="s">
        <v>2241</v>
      </c>
      <c r="C228" t="s">
        <v>660</v>
      </c>
      <c r="D228" t="s">
        <v>21</v>
      </c>
      <c r="E228">
        <v>98383</v>
      </c>
      <c r="F228" t="s">
        <v>22</v>
      </c>
      <c r="G228" t="s">
        <v>22</v>
      </c>
      <c r="H228" t="s">
        <v>116</v>
      </c>
      <c r="I228" t="s">
        <v>117</v>
      </c>
      <c r="J228" s="1">
        <v>43299</v>
      </c>
      <c r="K228" s="1">
        <v>43356</v>
      </c>
      <c r="L228" t="s">
        <v>118</v>
      </c>
      <c r="N228" t="s">
        <v>1849</v>
      </c>
    </row>
    <row r="229" spans="1:14" x14ac:dyDescent="0.25">
      <c r="A229" t="s">
        <v>2387</v>
      </c>
      <c r="B229" t="s">
        <v>2388</v>
      </c>
      <c r="C229" t="s">
        <v>115</v>
      </c>
      <c r="D229" t="s">
        <v>21</v>
      </c>
      <c r="E229">
        <v>98532</v>
      </c>
      <c r="F229" t="s">
        <v>22</v>
      </c>
      <c r="G229" t="s">
        <v>22</v>
      </c>
      <c r="H229" t="s">
        <v>116</v>
      </c>
      <c r="I229" t="s">
        <v>117</v>
      </c>
      <c r="J229" s="1">
        <v>43305</v>
      </c>
      <c r="K229" s="1">
        <v>43356</v>
      </c>
      <c r="L229" t="s">
        <v>118</v>
      </c>
      <c r="N229" t="s">
        <v>1849</v>
      </c>
    </row>
    <row r="230" spans="1:14" x14ac:dyDescent="0.25">
      <c r="A230" t="s">
        <v>2670</v>
      </c>
      <c r="B230" t="s">
        <v>2671</v>
      </c>
      <c r="C230" t="s">
        <v>268</v>
      </c>
      <c r="D230" t="s">
        <v>21</v>
      </c>
      <c r="E230">
        <v>98168</v>
      </c>
      <c r="F230" t="s">
        <v>22</v>
      </c>
      <c r="G230" t="s">
        <v>22</v>
      </c>
      <c r="H230" t="s">
        <v>116</v>
      </c>
      <c r="I230" t="s">
        <v>117</v>
      </c>
      <c r="J230" s="1">
        <v>43300</v>
      </c>
      <c r="K230" s="1">
        <v>43356</v>
      </c>
      <c r="L230" t="s">
        <v>118</v>
      </c>
      <c r="N230" t="s">
        <v>1849</v>
      </c>
    </row>
    <row r="231" spans="1:14" x14ac:dyDescent="0.25">
      <c r="A231" t="s">
        <v>3439</v>
      </c>
      <c r="B231" t="s">
        <v>3440</v>
      </c>
      <c r="C231" t="s">
        <v>236</v>
      </c>
      <c r="D231" t="s">
        <v>21</v>
      </c>
      <c r="E231">
        <v>98409</v>
      </c>
      <c r="F231" t="s">
        <v>22</v>
      </c>
      <c r="G231" t="s">
        <v>22</v>
      </c>
      <c r="H231" t="s">
        <v>116</v>
      </c>
      <c r="I231" t="s">
        <v>117</v>
      </c>
      <c r="J231" s="1">
        <v>43297</v>
      </c>
      <c r="K231" s="1">
        <v>43356</v>
      </c>
      <c r="L231" t="s">
        <v>118</v>
      </c>
      <c r="N231" t="s">
        <v>1849</v>
      </c>
    </row>
    <row r="232" spans="1:14" x14ac:dyDescent="0.25">
      <c r="A232" t="s">
        <v>2218</v>
      </c>
      <c r="B232" t="s">
        <v>2219</v>
      </c>
      <c r="C232" t="s">
        <v>2039</v>
      </c>
      <c r="D232" t="s">
        <v>21</v>
      </c>
      <c r="E232">
        <v>99157</v>
      </c>
      <c r="F232" t="s">
        <v>22</v>
      </c>
      <c r="G232" t="s">
        <v>22</v>
      </c>
      <c r="H232" t="s">
        <v>116</v>
      </c>
      <c r="I232" t="s">
        <v>117</v>
      </c>
      <c r="J232" s="1">
        <v>43291</v>
      </c>
      <c r="K232" s="1">
        <v>43349</v>
      </c>
      <c r="L232" t="s">
        <v>118</v>
      </c>
      <c r="N232" t="s">
        <v>1849</v>
      </c>
    </row>
    <row r="233" spans="1:14" x14ac:dyDescent="0.25">
      <c r="A233" t="s">
        <v>2869</v>
      </c>
      <c r="B233" t="s">
        <v>8770</v>
      </c>
      <c r="C233" t="s">
        <v>529</v>
      </c>
      <c r="D233" t="s">
        <v>21</v>
      </c>
      <c r="E233">
        <v>98033</v>
      </c>
      <c r="F233" t="s">
        <v>22</v>
      </c>
      <c r="G233" t="s">
        <v>22</v>
      </c>
      <c r="H233" t="s">
        <v>116</v>
      </c>
      <c r="I233" t="s">
        <v>117</v>
      </c>
      <c r="J233" s="1">
        <v>43291</v>
      </c>
      <c r="K233" s="1">
        <v>43349</v>
      </c>
      <c r="L233" t="s">
        <v>118</v>
      </c>
      <c r="N233" t="s">
        <v>1849</v>
      </c>
    </row>
    <row r="234" spans="1:14" x14ac:dyDescent="0.25">
      <c r="A234" t="s">
        <v>8771</v>
      </c>
      <c r="B234" t="s">
        <v>8772</v>
      </c>
      <c r="C234" t="s">
        <v>236</v>
      </c>
      <c r="D234" t="s">
        <v>21</v>
      </c>
      <c r="E234">
        <v>98408</v>
      </c>
      <c r="F234" t="s">
        <v>22</v>
      </c>
      <c r="G234" t="s">
        <v>22</v>
      </c>
      <c r="H234" t="s">
        <v>116</v>
      </c>
      <c r="I234" t="s">
        <v>117</v>
      </c>
      <c r="J234" s="1">
        <v>43290</v>
      </c>
      <c r="K234" s="1">
        <v>43349</v>
      </c>
      <c r="L234" t="s">
        <v>118</v>
      </c>
      <c r="N234" t="s">
        <v>1849</v>
      </c>
    </row>
    <row r="235" spans="1:14" x14ac:dyDescent="0.25">
      <c r="A235" t="s">
        <v>3451</v>
      </c>
      <c r="B235" t="s">
        <v>3452</v>
      </c>
      <c r="C235" t="s">
        <v>261</v>
      </c>
      <c r="D235" t="s">
        <v>21</v>
      </c>
      <c r="E235">
        <v>99218</v>
      </c>
      <c r="F235" t="s">
        <v>22</v>
      </c>
      <c r="G235" t="s">
        <v>22</v>
      </c>
      <c r="H235" t="s">
        <v>116</v>
      </c>
      <c r="I235" t="s">
        <v>3817</v>
      </c>
      <c r="J235" s="1">
        <v>43292</v>
      </c>
      <c r="K235" s="1">
        <v>43349</v>
      </c>
      <c r="L235" t="s">
        <v>118</v>
      </c>
      <c r="N235" t="s">
        <v>1849</v>
      </c>
    </row>
    <row r="236" spans="1:14" x14ac:dyDescent="0.25">
      <c r="A236" t="s">
        <v>3793</v>
      </c>
      <c r="B236" t="s">
        <v>8775</v>
      </c>
      <c r="C236" t="s">
        <v>56</v>
      </c>
      <c r="D236" t="s">
        <v>21</v>
      </c>
      <c r="E236">
        <v>99352</v>
      </c>
      <c r="F236" t="s">
        <v>22</v>
      </c>
      <c r="G236" t="s">
        <v>22</v>
      </c>
      <c r="H236" t="s">
        <v>116</v>
      </c>
      <c r="I236" t="s">
        <v>117</v>
      </c>
      <c r="J236" s="1">
        <v>43291</v>
      </c>
      <c r="K236" s="1">
        <v>43349</v>
      </c>
      <c r="L236" t="s">
        <v>118</v>
      </c>
      <c r="N236" t="s">
        <v>1849</v>
      </c>
    </row>
    <row r="237" spans="1:14" x14ac:dyDescent="0.25">
      <c r="A237" t="s">
        <v>773</v>
      </c>
      <c r="B237" t="s">
        <v>1514</v>
      </c>
      <c r="C237" t="s">
        <v>236</v>
      </c>
      <c r="D237" t="s">
        <v>21</v>
      </c>
      <c r="E237">
        <v>98407</v>
      </c>
      <c r="F237" t="s">
        <v>22</v>
      </c>
      <c r="G237" t="s">
        <v>22</v>
      </c>
      <c r="H237" t="s">
        <v>116</v>
      </c>
      <c r="I237" t="s">
        <v>117</v>
      </c>
      <c r="J237" s="1">
        <v>43294</v>
      </c>
      <c r="K237" s="1">
        <v>43349</v>
      </c>
      <c r="L237" t="s">
        <v>118</v>
      </c>
      <c r="N237" t="s">
        <v>1849</v>
      </c>
    </row>
    <row r="238" spans="1:14" x14ac:dyDescent="0.25">
      <c r="A238" t="s">
        <v>3419</v>
      </c>
      <c r="B238" t="s">
        <v>3420</v>
      </c>
      <c r="C238" t="s">
        <v>236</v>
      </c>
      <c r="D238" t="s">
        <v>21</v>
      </c>
      <c r="E238">
        <v>98404</v>
      </c>
      <c r="F238" t="s">
        <v>22</v>
      </c>
      <c r="G238" t="s">
        <v>22</v>
      </c>
      <c r="H238" t="s">
        <v>116</v>
      </c>
      <c r="I238" t="s">
        <v>117</v>
      </c>
      <c r="J238" s="1">
        <v>43294</v>
      </c>
      <c r="K238" s="1">
        <v>43349</v>
      </c>
      <c r="L238" t="s">
        <v>118</v>
      </c>
      <c r="N238" t="s">
        <v>1992</v>
      </c>
    </row>
    <row r="239" spans="1:14" x14ac:dyDescent="0.25">
      <c r="A239" t="s">
        <v>2371</v>
      </c>
      <c r="B239" t="s">
        <v>8787</v>
      </c>
      <c r="C239" t="s">
        <v>1397</v>
      </c>
      <c r="D239" t="s">
        <v>21</v>
      </c>
      <c r="E239">
        <v>99037</v>
      </c>
      <c r="F239" t="s">
        <v>22</v>
      </c>
      <c r="G239" t="s">
        <v>22</v>
      </c>
      <c r="H239" t="s">
        <v>116</v>
      </c>
      <c r="I239" t="s">
        <v>3817</v>
      </c>
      <c r="J239" s="1">
        <v>43290</v>
      </c>
      <c r="K239" s="1">
        <v>43349</v>
      </c>
      <c r="L239" t="s">
        <v>118</v>
      </c>
      <c r="N239" t="s">
        <v>1849</v>
      </c>
    </row>
    <row r="240" spans="1:14" x14ac:dyDescent="0.25">
      <c r="A240" t="s">
        <v>2107</v>
      </c>
      <c r="B240" t="s">
        <v>8793</v>
      </c>
      <c r="C240" t="s">
        <v>165</v>
      </c>
      <c r="D240" t="s">
        <v>21</v>
      </c>
      <c r="E240">
        <v>98373</v>
      </c>
      <c r="F240" t="s">
        <v>22</v>
      </c>
      <c r="G240" t="s">
        <v>22</v>
      </c>
      <c r="H240" t="s">
        <v>116</v>
      </c>
      <c r="I240" t="s">
        <v>117</v>
      </c>
      <c r="J240" s="1">
        <v>43291</v>
      </c>
      <c r="K240" s="1">
        <v>43349</v>
      </c>
      <c r="L240" t="s">
        <v>118</v>
      </c>
      <c r="N240" t="s">
        <v>1992</v>
      </c>
    </row>
    <row r="241" spans="1:14" x14ac:dyDescent="0.25">
      <c r="A241" t="s">
        <v>302</v>
      </c>
      <c r="B241" t="s">
        <v>303</v>
      </c>
      <c r="C241" t="s">
        <v>304</v>
      </c>
      <c r="D241" t="s">
        <v>21</v>
      </c>
      <c r="E241">
        <v>98328</v>
      </c>
      <c r="F241" t="s">
        <v>22</v>
      </c>
      <c r="G241" t="s">
        <v>22</v>
      </c>
      <c r="H241" t="s">
        <v>116</v>
      </c>
      <c r="I241" t="s">
        <v>117</v>
      </c>
      <c r="J241" s="1">
        <v>43291</v>
      </c>
      <c r="K241" s="1">
        <v>43349</v>
      </c>
      <c r="L241" t="s">
        <v>118</v>
      </c>
      <c r="N241" t="s">
        <v>1849</v>
      </c>
    </row>
    <row r="242" spans="1:14" x14ac:dyDescent="0.25">
      <c r="A242" t="s">
        <v>1133</v>
      </c>
      <c r="B242" t="s">
        <v>1134</v>
      </c>
      <c r="C242" t="s">
        <v>1135</v>
      </c>
      <c r="D242" t="s">
        <v>21</v>
      </c>
      <c r="E242">
        <v>98305</v>
      </c>
      <c r="F242" t="s">
        <v>22</v>
      </c>
      <c r="G242" t="s">
        <v>22</v>
      </c>
      <c r="H242" t="s">
        <v>116</v>
      </c>
      <c r="I242" t="s">
        <v>117</v>
      </c>
      <c r="J242" s="1">
        <v>43293</v>
      </c>
      <c r="K242" s="1">
        <v>43349</v>
      </c>
      <c r="L242" t="s">
        <v>118</v>
      </c>
      <c r="N242" t="s">
        <v>1849</v>
      </c>
    </row>
    <row r="243" spans="1:14" x14ac:dyDescent="0.25">
      <c r="A243" t="s">
        <v>8800</v>
      </c>
      <c r="B243" t="s">
        <v>8801</v>
      </c>
      <c r="C243" t="s">
        <v>304</v>
      </c>
      <c r="D243" t="s">
        <v>21</v>
      </c>
      <c r="E243">
        <v>98328</v>
      </c>
      <c r="F243" t="s">
        <v>22</v>
      </c>
      <c r="G243" t="s">
        <v>22</v>
      </c>
      <c r="H243" t="s">
        <v>116</v>
      </c>
      <c r="I243" t="s">
        <v>117</v>
      </c>
      <c r="J243" s="1">
        <v>43291</v>
      </c>
      <c r="K243" s="1">
        <v>43349</v>
      </c>
      <c r="L243" t="s">
        <v>118</v>
      </c>
      <c r="N243" t="s">
        <v>1849</v>
      </c>
    </row>
    <row r="244" spans="1:14" x14ac:dyDescent="0.25">
      <c r="A244" t="s">
        <v>3437</v>
      </c>
      <c r="B244" t="s">
        <v>3438</v>
      </c>
      <c r="C244" t="s">
        <v>236</v>
      </c>
      <c r="D244" t="s">
        <v>21</v>
      </c>
      <c r="E244">
        <v>98404</v>
      </c>
      <c r="F244" t="s">
        <v>22</v>
      </c>
      <c r="G244" t="s">
        <v>22</v>
      </c>
      <c r="H244" t="s">
        <v>116</v>
      </c>
      <c r="I244" t="s">
        <v>117</v>
      </c>
      <c r="J244" s="1">
        <v>43294</v>
      </c>
      <c r="K244" s="1">
        <v>43349</v>
      </c>
      <c r="L244" t="s">
        <v>118</v>
      </c>
      <c r="N244" t="s">
        <v>1849</v>
      </c>
    </row>
    <row r="245" spans="1:14" x14ac:dyDescent="0.25">
      <c r="A245" t="s">
        <v>3441</v>
      </c>
      <c r="B245" t="s">
        <v>3442</v>
      </c>
      <c r="C245" t="s">
        <v>236</v>
      </c>
      <c r="D245" t="s">
        <v>21</v>
      </c>
      <c r="E245">
        <v>98418</v>
      </c>
      <c r="F245" t="s">
        <v>22</v>
      </c>
      <c r="G245" t="s">
        <v>22</v>
      </c>
      <c r="H245" t="s">
        <v>116</v>
      </c>
      <c r="I245" t="s">
        <v>117</v>
      </c>
      <c r="J245" s="1">
        <v>43294</v>
      </c>
      <c r="K245" s="1">
        <v>43349</v>
      </c>
      <c r="L245" t="s">
        <v>118</v>
      </c>
      <c r="N245" t="s">
        <v>1992</v>
      </c>
    </row>
    <row r="246" spans="1:14" x14ac:dyDescent="0.25">
      <c r="A246" t="s">
        <v>3757</v>
      </c>
      <c r="B246" t="s">
        <v>3758</v>
      </c>
      <c r="C246" t="s">
        <v>454</v>
      </c>
      <c r="D246" t="s">
        <v>21</v>
      </c>
      <c r="E246">
        <v>98007</v>
      </c>
      <c r="F246" t="s">
        <v>22</v>
      </c>
      <c r="G246" t="s">
        <v>22</v>
      </c>
      <c r="H246" t="s">
        <v>116</v>
      </c>
      <c r="I246" t="s">
        <v>117</v>
      </c>
      <c r="J246" s="1">
        <v>43283</v>
      </c>
      <c r="K246" s="1">
        <v>43342</v>
      </c>
      <c r="L246" t="s">
        <v>118</v>
      </c>
      <c r="N246" t="s">
        <v>1849</v>
      </c>
    </row>
    <row r="247" spans="1:14" x14ac:dyDescent="0.25">
      <c r="A247" t="s">
        <v>1881</v>
      </c>
      <c r="B247" t="s">
        <v>1882</v>
      </c>
      <c r="C247" t="s">
        <v>186</v>
      </c>
      <c r="D247" t="s">
        <v>21</v>
      </c>
      <c r="E247">
        <v>98823</v>
      </c>
      <c r="F247" t="s">
        <v>22</v>
      </c>
      <c r="G247" t="s">
        <v>22</v>
      </c>
      <c r="H247" t="s">
        <v>116</v>
      </c>
      <c r="I247" t="s">
        <v>117</v>
      </c>
      <c r="J247" s="1">
        <v>43278</v>
      </c>
      <c r="K247" s="1">
        <v>43342</v>
      </c>
      <c r="L247" t="s">
        <v>118</v>
      </c>
      <c r="N247" t="s">
        <v>1849</v>
      </c>
    </row>
    <row r="248" spans="1:14" x14ac:dyDescent="0.25">
      <c r="A248" t="s">
        <v>4542</v>
      </c>
      <c r="B248" t="s">
        <v>4543</v>
      </c>
      <c r="C248" t="s">
        <v>3259</v>
      </c>
      <c r="D248" t="s">
        <v>21</v>
      </c>
      <c r="E248">
        <v>98857</v>
      </c>
      <c r="F248" t="s">
        <v>22</v>
      </c>
      <c r="G248" t="s">
        <v>22</v>
      </c>
      <c r="H248" t="s">
        <v>116</v>
      </c>
      <c r="I248" t="s">
        <v>117</v>
      </c>
      <c r="J248" s="1">
        <v>43278</v>
      </c>
      <c r="K248" s="1">
        <v>43342</v>
      </c>
      <c r="L248" t="s">
        <v>118</v>
      </c>
      <c r="N248" t="s">
        <v>1849</v>
      </c>
    </row>
    <row r="249" spans="1:14" x14ac:dyDescent="0.25">
      <c r="A249" t="s">
        <v>352</v>
      </c>
      <c r="B249" t="s">
        <v>1511</v>
      </c>
      <c r="C249" t="s">
        <v>1498</v>
      </c>
      <c r="D249" t="s">
        <v>21</v>
      </c>
      <c r="E249">
        <v>98335</v>
      </c>
      <c r="F249" t="s">
        <v>22</v>
      </c>
      <c r="G249" t="s">
        <v>22</v>
      </c>
      <c r="H249" t="s">
        <v>116</v>
      </c>
      <c r="I249" t="s">
        <v>117</v>
      </c>
      <c r="J249" s="1">
        <v>43284</v>
      </c>
      <c r="K249" s="1">
        <v>43342</v>
      </c>
      <c r="L249" t="s">
        <v>118</v>
      </c>
      <c r="N249" t="s">
        <v>1849</v>
      </c>
    </row>
    <row r="250" spans="1:14" x14ac:dyDescent="0.25">
      <c r="A250" t="s">
        <v>2153</v>
      </c>
      <c r="B250" t="s">
        <v>2154</v>
      </c>
      <c r="C250" t="s">
        <v>2155</v>
      </c>
      <c r="D250" t="s">
        <v>21</v>
      </c>
      <c r="E250">
        <v>98605</v>
      </c>
      <c r="F250" t="s">
        <v>22</v>
      </c>
      <c r="G250" t="s">
        <v>22</v>
      </c>
      <c r="H250" t="s">
        <v>116</v>
      </c>
      <c r="I250" t="s">
        <v>117</v>
      </c>
      <c r="J250" s="1">
        <v>43282</v>
      </c>
      <c r="K250" s="1">
        <v>43342</v>
      </c>
      <c r="L250" t="s">
        <v>118</v>
      </c>
      <c r="N250" t="s">
        <v>1849</v>
      </c>
    </row>
    <row r="251" spans="1:14" x14ac:dyDescent="0.25">
      <c r="A251" t="s">
        <v>244</v>
      </c>
      <c r="B251" t="s">
        <v>8889</v>
      </c>
      <c r="C251" t="s">
        <v>224</v>
      </c>
      <c r="D251" t="s">
        <v>21</v>
      </c>
      <c r="E251">
        <v>98155</v>
      </c>
      <c r="F251" t="s">
        <v>22</v>
      </c>
      <c r="G251" t="s">
        <v>22</v>
      </c>
      <c r="H251" t="s">
        <v>116</v>
      </c>
      <c r="I251" t="s">
        <v>117</v>
      </c>
      <c r="J251" s="1">
        <v>43286</v>
      </c>
      <c r="K251" s="1">
        <v>43342</v>
      </c>
      <c r="L251" t="s">
        <v>118</v>
      </c>
      <c r="N251" t="s">
        <v>1849</v>
      </c>
    </row>
    <row r="252" spans="1:14" x14ac:dyDescent="0.25">
      <c r="A252" t="s">
        <v>1169</v>
      </c>
      <c r="B252" t="s">
        <v>8890</v>
      </c>
      <c r="C252" t="s">
        <v>172</v>
      </c>
      <c r="D252" t="s">
        <v>21</v>
      </c>
      <c r="E252">
        <v>98953</v>
      </c>
      <c r="F252" t="s">
        <v>22</v>
      </c>
      <c r="G252" t="s">
        <v>22</v>
      </c>
      <c r="H252" t="s">
        <v>116</v>
      </c>
      <c r="I252" t="s">
        <v>117</v>
      </c>
      <c r="J252" s="1">
        <v>43283</v>
      </c>
      <c r="K252" s="1">
        <v>43342</v>
      </c>
      <c r="L252" t="s">
        <v>118</v>
      </c>
      <c r="N252" t="s">
        <v>1849</v>
      </c>
    </row>
    <row r="253" spans="1:14" x14ac:dyDescent="0.25">
      <c r="A253" t="s">
        <v>3312</v>
      </c>
      <c r="B253" t="s">
        <v>8891</v>
      </c>
      <c r="C253" t="s">
        <v>224</v>
      </c>
      <c r="D253" t="s">
        <v>21</v>
      </c>
      <c r="E253">
        <v>98177</v>
      </c>
      <c r="F253" t="s">
        <v>22</v>
      </c>
      <c r="G253" t="s">
        <v>22</v>
      </c>
      <c r="H253" t="s">
        <v>116</v>
      </c>
      <c r="I253" t="s">
        <v>212</v>
      </c>
      <c r="J253" s="1">
        <v>43286</v>
      </c>
      <c r="K253" s="1">
        <v>43342</v>
      </c>
      <c r="L253" t="s">
        <v>118</v>
      </c>
      <c r="N253" t="s">
        <v>1849</v>
      </c>
    </row>
    <row r="254" spans="1:14" x14ac:dyDescent="0.25">
      <c r="A254" t="s">
        <v>6534</v>
      </c>
      <c r="B254" t="s">
        <v>8892</v>
      </c>
      <c r="C254" t="s">
        <v>454</v>
      </c>
      <c r="D254" t="s">
        <v>21</v>
      </c>
      <c r="E254">
        <v>98005</v>
      </c>
      <c r="F254" t="s">
        <v>22</v>
      </c>
      <c r="G254" t="s">
        <v>22</v>
      </c>
      <c r="H254" t="s">
        <v>116</v>
      </c>
      <c r="I254" t="s">
        <v>212</v>
      </c>
      <c r="J254" s="1">
        <v>43284</v>
      </c>
      <c r="K254" s="1">
        <v>43342</v>
      </c>
      <c r="L254" t="s">
        <v>118</v>
      </c>
      <c r="N254" t="s">
        <v>1992</v>
      </c>
    </row>
    <row r="255" spans="1:14" x14ac:dyDescent="0.25">
      <c r="A255" t="s">
        <v>3593</v>
      </c>
      <c r="B255" t="s">
        <v>3594</v>
      </c>
      <c r="C255" t="s">
        <v>286</v>
      </c>
      <c r="D255" t="s">
        <v>21</v>
      </c>
      <c r="E255">
        <v>98501</v>
      </c>
      <c r="F255" t="s">
        <v>22</v>
      </c>
      <c r="G255" t="s">
        <v>22</v>
      </c>
      <c r="H255" t="s">
        <v>116</v>
      </c>
      <c r="I255" t="s">
        <v>117</v>
      </c>
      <c r="J255" s="1">
        <v>43283</v>
      </c>
      <c r="K255" s="1">
        <v>43342</v>
      </c>
      <c r="L255" t="s">
        <v>118</v>
      </c>
      <c r="N255" t="s">
        <v>1849</v>
      </c>
    </row>
    <row r="256" spans="1:14" x14ac:dyDescent="0.25">
      <c r="A256" t="s">
        <v>1365</v>
      </c>
      <c r="B256" t="s">
        <v>1366</v>
      </c>
      <c r="C256" t="s">
        <v>196</v>
      </c>
      <c r="D256" t="s">
        <v>21</v>
      </c>
      <c r="E256">
        <v>98564</v>
      </c>
      <c r="F256" t="s">
        <v>22</v>
      </c>
      <c r="G256" t="s">
        <v>22</v>
      </c>
      <c r="H256" t="s">
        <v>116</v>
      </c>
      <c r="I256" t="s">
        <v>117</v>
      </c>
      <c r="J256" s="1">
        <v>43279</v>
      </c>
      <c r="K256" s="1">
        <v>43342</v>
      </c>
      <c r="L256" t="s">
        <v>118</v>
      </c>
      <c r="N256" t="s">
        <v>1849</v>
      </c>
    </row>
    <row r="257" spans="1:14" x14ac:dyDescent="0.25">
      <c r="A257" t="s">
        <v>194</v>
      </c>
      <c r="B257" t="s">
        <v>195</v>
      </c>
      <c r="C257" t="s">
        <v>196</v>
      </c>
      <c r="D257" t="s">
        <v>21</v>
      </c>
      <c r="E257">
        <v>98564</v>
      </c>
      <c r="F257" t="s">
        <v>22</v>
      </c>
      <c r="G257" t="s">
        <v>22</v>
      </c>
      <c r="H257" t="s">
        <v>116</v>
      </c>
      <c r="I257" t="s">
        <v>117</v>
      </c>
      <c r="J257" s="1">
        <v>43279</v>
      </c>
      <c r="K257" s="1">
        <v>43342</v>
      </c>
      <c r="L257" t="s">
        <v>118</v>
      </c>
      <c r="N257" t="s">
        <v>1849</v>
      </c>
    </row>
    <row r="258" spans="1:14" x14ac:dyDescent="0.25">
      <c r="A258" t="s">
        <v>386</v>
      </c>
      <c r="B258" t="s">
        <v>8905</v>
      </c>
      <c r="C258" t="s">
        <v>388</v>
      </c>
      <c r="D258" t="s">
        <v>21</v>
      </c>
      <c r="E258">
        <v>98930</v>
      </c>
      <c r="F258" t="s">
        <v>22</v>
      </c>
      <c r="G258" t="s">
        <v>22</v>
      </c>
      <c r="H258" t="s">
        <v>116</v>
      </c>
      <c r="I258" t="s">
        <v>117</v>
      </c>
      <c r="J258" s="1">
        <v>43284</v>
      </c>
      <c r="K258" s="1">
        <v>43342</v>
      </c>
      <c r="L258" t="s">
        <v>118</v>
      </c>
      <c r="N258" t="s">
        <v>1849</v>
      </c>
    </row>
    <row r="259" spans="1:14" x14ac:dyDescent="0.25">
      <c r="A259" t="s">
        <v>2052</v>
      </c>
      <c r="B259" t="s">
        <v>2053</v>
      </c>
      <c r="C259" t="s">
        <v>286</v>
      </c>
      <c r="D259" t="s">
        <v>21</v>
      </c>
      <c r="E259">
        <v>98506</v>
      </c>
      <c r="F259" t="s">
        <v>22</v>
      </c>
      <c r="G259" t="s">
        <v>22</v>
      </c>
      <c r="H259" t="s">
        <v>116</v>
      </c>
      <c r="I259" t="s">
        <v>117</v>
      </c>
      <c r="J259" t="s">
        <v>59</v>
      </c>
      <c r="K259" s="1">
        <v>43341</v>
      </c>
      <c r="L259" t="s">
        <v>60</v>
      </c>
      <c r="M259" t="str">
        <f>HYPERLINK("https://www.regulations.gov/docket?D=FDA-2018-H-3288")</f>
        <v>https://www.regulations.gov/docket?D=FDA-2018-H-3288</v>
      </c>
      <c r="N259" t="s">
        <v>59</v>
      </c>
    </row>
    <row r="260" spans="1:14" x14ac:dyDescent="0.25">
      <c r="A260" t="s">
        <v>9030</v>
      </c>
      <c r="B260" t="s">
        <v>9031</v>
      </c>
      <c r="C260" t="s">
        <v>6372</v>
      </c>
      <c r="D260" t="s">
        <v>21</v>
      </c>
      <c r="E260">
        <v>98620</v>
      </c>
      <c r="F260" t="s">
        <v>22</v>
      </c>
      <c r="G260" t="s">
        <v>22</v>
      </c>
      <c r="H260" t="s">
        <v>116</v>
      </c>
      <c r="I260" t="s">
        <v>117</v>
      </c>
      <c r="J260" s="1">
        <v>43265</v>
      </c>
      <c r="K260" s="1">
        <v>43335</v>
      </c>
      <c r="L260" t="s">
        <v>118</v>
      </c>
      <c r="N260" t="s">
        <v>1849</v>
      </c>
    </row>
    <row r="261" spans="1:14" x14ac:dyDescent="0.25">
      <c r="A261" t="s">
        <v>3676</v>
      </c>
      <c r="B261" t="s">
        <v>3677</v>
      </c>
      <c r="C261" t="s">
        <v>56</v>
      </c>
      <c r="D261" t="s">
        <v>21</v>
      </c>
      <c r="E261">
        <v>99354</v>
      </c>
      <c r="F261" t="s">
        <v>22</v>
      </c>
      <c r="G261" t="s">
        <v>22</v>
      </c>
      <c r="H261" t="s">
        <v>116</v>
      </c>
      <c r="I261" t="s">
        <v>117</v>
      </c>
      <c r="J261" s="1">
        <v>43277</v>
      </c>
      <c r="K261" s="1">
        <v>43335</v>
      </c>
      <c r="L261" t="s">
        <v>118</v>
      </c>
      <c r="N261" t="s">
        <v>1992</v>
      </c>
    </row>
    <row r="262" spans="1:14" x14ac:dyDescent="0.25">
      <c r="A262" t="s">
        <v>1201</v>
      </c>
      <c r="B262" t="s">
        <v>1202</v>
      </c>
      <c r="C262" t="s">
        <v>1203</v>
      </c>
      <c r="D262" t="s">
        <v>21</v>
      </c>
      <c r="E262">
        <v>98059</v>
      </c>
      <c r="F262" t="s">
        <v>22</v>
      </c>
      <c r="G262" t="s">
        <v>22</v>
      </c>
      <c r="H262" t="s">
        <v>116</v>
      </c>
      <c r="I262" t="s">
        <v>212</v>
      </c>
      <c r="J262" s="1">
        <v>43271</v>
      </c>
      <c r="K262" s="1">
        <v>43335</v>
      </c>
      <c r="L262" t="s">
        <v>118</v>
      </c>
      <c r="N262" t="s">
        <v>1992</v>
      </c>
    </row>
    <row r="263" spans="1:14" x14ac:dyDescent="0.25">
      <c r="A263" t="s">
        <v>405</v>
      </c>
      <c r="B263" t="s">
        <v>2509</v>
      </c>
      <c r="C263" t="s">
        <v>165</v>
      </c>
      <c r="D263" t="s">
        <v>21</v>
      </c>
      <c r="E263">
        <v>98371</v>
      </c>
      <c r="F263" t="s">
        <v>22</v>
      </c>
      <c r="G263" t="s">
        <v>22</v>
      </c>
      <c r="H263" t="s">
        <v>116</v>
      </c>
      <c r="I263" t="s">
        <v>3817</v>
      </c>
      <c r="J263" s="1">
        <v>43277</v>
      </c>
      <c r="K263" s="1">
        <v>43335</v>
      </c>
      <c r="L263" t="s">
        <v>118</v>
      </c>
      <c r="N263" t="s">
        <v>1849</v>
      </c>
    </row>
    <row r="264" spans="1:14" x14ac:dyDescent="0.25">
      <c r="A264" t="s">
        <v>3599</v>
      </c>
      <c r="B264" t="s">
        <v>3600</v>
      </c>
      <c r="C264" t="s">
        <v>165</v>
      </c>
      <c r="D264" t="s">
        <v>21</v>
      </c>
      <c r="E264">
        <v>98371</v>
      </c>
      <c r="F264" t="s">
        <v>22</v>
      </c>
      <c r="G264" t="s">
        <v>22</v>
      </c>
      <c r="H264" t="s">
        <v>116</v>
      </c>
      <c r="I264" t="s">
        <v>117</v>
      </c>
      <c r="J264" s="1">
        <v>43277</v>
      </c>
      <c r="K264" s="1">
        <v>43335</v>
      </c>
      <c r="L264" t="s">
        <v>118</v>
      </c>
      <c r="N264" t="s">
        <v>1849</v>
      </c>
    </row>
    <row r="265" spans="1:14" x14ac:dyDescent="0.25">
      <c r="A265" t="s">
        <v>556</v>
      </c>
      <c r="B265" t="s">
        <v>4369</v>
      </c>
      <c r="C265" t="s">
        <v>1691</v>
      </c>
      <c r="D265" t="s">
        <v>21</v>
      </c>
      <c r="E265">
        <v>98368</v>
      </c>
      <c r="F265" t="s">
        <v>22</v>
      </c>
      <c r="G265" t="s">
        <v>22</v>
      </c>
      <c r="H265" t="s">
        <v>116</v>
      </c>
      <c r="I265" t="s">
        <v>3817</v>
      </c>
      <c r="J265" t="s">
        <v>59</v>
      </c>
      <c r="K265" s="1">
        <v>43332</v>
      </c>
      <c r="L265" t="s">
        <v>60</v>
      </c>
      <c r="M265" t="str">
        <f>HYPERLINK("https://www.regulations.gov/docket?D=FDA-2018-H-3209")</f>
        <v>https://www.regulations.gov/docket?D=FDA-2018-H-3209</v>
      </c>
      <c r="N265" t="s">
        <v>59</v>
      </c>
    </row>
    <row r="266" spans="1:14" x14ac:dyDescent="0.25">
      <c r="A266" t="s">
        <v>3557</v>
      </c>
      <c r="B266" t="s">
        <v>9240</v>
      </c>
      <c r="C266" t="s">
        <v>1542</v>
      </c>
      <c r="D266" t="s">
        <v>21</v>
      </c>
      <c r="E266">
        <v>98363</v>
      </c>
      <c r="F266" t="s">
        <v>22</v>
      </c>
      <c r="G266" t="s">
        <v>22</v>
      </c>
      <c r="H266" t="s">
        <v>116</v>
      </c>
      <c r="I266" t="s">
        <v>3817</v>
      </c>
      <c r="J266" s="1">
        <v>43264</v>
      </c>
      <c r="K266" s="1">
        <v>43328</v>
      </c>
      <c r="L266" t="s">
        <v>118</v>
      </c>
      <c r="N266" t="s">
        <v>1849</v>
      </c>
    </row>
    <row r="267" spans="1:14" x14ac:dyDescent="0.25">
      <c r="A267" t="s">
        <v>9249</v>
      </c>
      <c r="B267" t="s">
        <v>5151</v>
      </c>
      <c r="C267" t="s">
        <v>209</v>
      </c>
      <c r="D267" t="s">
        <v>21</v>
      </c>
      <c r="E267">
        <v>98032</v>
      </c>
      <c r="F267" t="s">
        <v>22</v>
      </c>
      <c r="G267" t="s">
        <v>22</v>
      </c>
      <c r="H267" t="s">
        <v>116</v>
      </c>
      <c r="I267" t="s">
        <v>3817</v>
      </c>
      <c r="J267" s="1">
        <v>43257</v>
      </c>
      <c r="K267" s="1">
        <v>43328</v>
      </c>
      <c r="L267" t="s">
        <v>118</v>
      </c>
      <c r="N267" t="s">
        <v>1849</v>
      </c>
    </row>
    <row r="268" spans="1:14" x14ac:dyDescent="0.25">
      <c r="A268" t="s">
        <v>1242</v>
      </c>
      <c r="B268" t="s">
        <v>1243</v>
      </c>
      <c r="C268" t="s">
        <v>20</v>
      </c>
      <c r="D268" t="s">
        <v>21</v>
      </c>
      <c r="E268">
        <v>98134</v>
      </c>
      <c r="F268" t="s">
        <v>22</v>
      </c>
      <c r="G268" t="s">
        <v>22</v>
      </c>
      <c r="H268" t="s">
        <v>116</v>
      </c>
      <c r="I268" t="s">
        <v>117</v>
      </c>
      <c r="J268" t="s">
        <v>59</v>
      </c>
      <c r="K268" s="1">
        <v>43326</v>
      </c>
      <c r="L268" t="s">
        <v>60</v>
      </c>
      <c r="M268" t="str">
        <f>HYPERLINK("https://www.regulations.gov/docket?D=FDA-2018-H-3148")</f>
        <v>https://www.regulations.gov/docket?D=FDA-2018-H-3148</v>
      </c>
      <c r="N268" t="s">
        <v>59</v>
      </c>
    </row>
    <row r="269" spans="1:14" x14ac:dyDescent="0.25">
      <c r="A269" t="s">
        <v>3305</v>
      </c>
      <c r="B269" t="s">
        <v>3306</v>
      </c>
      <c r="C269" t="s">
        <v>221</v>
      </c>
      <c r="D269" t="s">
        <v>21</v>
      </c>
      <c r="E269">
        <v>98607</v>
      </c>
      <c r="F269" t="s">
        <v>22</v>
      </c>
      <c r="G269" t="s">
        <v>22</v>
      </c>
      <c r="H269" t="s">
        <v>116</v>
      </c>
      <c r="I269" t="s">
        <v>117</v>
      </c>
      <c r="J269" s="1">
        <v>43262</v>
      </c>
      <c r="K269" s="1">
        <v>43321</v>
      </c>
      <c r="L269" t="s">
        <v>118</v>
      </c>
      <c r="N269" t="s">
        <v>1849</v>
      </c>
    </row>
    <row r="270" spans="1:14" x14ac:dyDescent="0.25">
      <c r="A270" t="s">
        <v>3555</v>
      </c>
      <c r="B270" t="s">
        <v>9515</v>
      </c>
      <c r="C270" t="s">
        <v>1542</v>
      </c>
      <c r="D270" t="s">
        <v>21</v>
      </c>
      <c r="E270">
        <v>98362</v>
      </c>
      <c r="F270" t="s">
        <v>22</v>
      </c>
      <c r="G270" t="s">
        <v>22</v>
      </c>
      <c r="H270" t="s">
        <v>116</v>
      </c>
      <c r="I270" t="s">
        <v>117</v>
      </c>
      <c r="J270" s="1">
        <v>43264</v>
      </c>
      <c r="K270" s="1">
        <v>43321</v>
      </c>
      <c r="L270" t="s">
        <v>118</v>
      </c>
      <c r="N270" t="s">
        <v>1992</v>
      </c>
    </row>
    <row r="271" spans="1:14" x14ac:dyDescent="0.25">
      <c r="A271" t="s">
        <v>733</v>
      </c>
      <c r="B271" t="s">
        <v>1274</v>
      </c>
      <c r="C271" t="s">
        <v>108</v>
      </c>
      <c r="D271" t="s">
        <v>21</v>
      </c>
      <c r="E271">
        <v>98208</v>
      </c>
      <c r="F271" t="s">
        <v>22</v>
      </c>
      <c r="G271" t="s">
        <v>22</v>
      </c>
      <c r="H271" t="s">
        <v>116</v>
      </c>
      <c r="I271" t="s">
        <v>117</v>
      </c>
      <c r="J271" s="1">
        <v>43256</v>
      </c>
      <c r="K271" s="1">
        <v>43321</v>
      </c>
      <c r="L271" t="s">
        <v>118</v>
      </c>
      <c r="N271" t="s">
        <v>1849</v>
      </c>
    </row>
    <row r="272" spans="1:14" x14ac:dyDescent="0.25">
      <c r="A272" t="s">
        <v>2824</v>
      </c>
      <c r="B272" t="s">
        <v>2825</v>
      </c>
      <c r="C272" t="s">
        <v>34</v>
      </c>
      <c r="D272" t="s">
        <v>21</v>
      </c>
      <c r="E272">
        <v>98660</v>
      </c>
      <c r="F272" t="s">
        <v>22</v>
      </c>
      <c r="G272" t="s">
        <v>22</v>
      </c>
      <c r="H272" t="s">
        <v>116</v>
      </c>
      <c r="I272" t="s">
        <v>212</v>
      </c>
      <c r="J272" s="1">
        <v>43262</v>
      </c>
      <c r="K272" s="1">
        <v>43321</v>
      </c>
      <c r="L272" t="s">
        <v>118</v>
      </c>
      <c r="N272" t="s">
        <v>1992</v>
      </c>
    </row>
    <row r="273" spans="1:14" x14ac:dyDescent="0.25">
      <c r="A273" t="s">
        <v>3469</v>
      </c>
      <c r="B273" t="s">
        <v>3470</v>
      </c>
      <c r="C273" t="s">
        <v>20</v>
      </c>
      <c r="D273" t="s">
        <v>21</v>
      </c>
      <c r="E273">
        <v>98102</v>
      </c>
      <c r="F273" t="s">
        <v>22</v>
      </c>
      <c r="G273" t="s">
        <v>22</v>
      </c>
      <c r="H273" t="s">
        <v>116</v>
      </c>
      <c r="I273" t="s">
        <v>117</v>
      </c>
      <c r="J273" t="s">
        <v>59</v>
      </c>
      <c r="K273" s="1">
        <v>43318</v>
      </c>
      <c r="L273" t="s">
        <v>60</v>
      </c>
      <c r="M273" t="str">
        <f>HYPERLINK("https://www.regulations.gov/docket?D=FDA-2018-H-3032")</f>
        <v>https://www.regulations.gov/docket?D=FDA-2018-H-3032</v>
      </c>
      <c r="N273" t="s">
        <v>59</v>
      </c>
    </row>
    <row r="274" spans="1:14" x14ac:dyDescent="0.25">
      <c r="A274" t="s">
        <v>3747</v>
      </c>
      <c r="B274" t="s">
        <v>3748</v>
      </c>
      <c r="C274" t="s">
        <v>255</v>
      </c>
      <c r="D274" t="s">
        <v>21</v>
      </c>
      <c r="E274">
        <v>98626</v>
      </c>
      <c r="F274" t="s">
        <v>22</v>
      </c>
      <c r="G274" t="s">
        <v>22</v>
      </c>
      <c r="H274" t="s">
        <v>116</v>
      </c>
      <c r="I274" t="s">
        <v>117</v>
      </c>
      <c r="J274" t="s">
        <v>59</v>
      </c>
      <c r="K274" s="1">
        <v>43311</v>
      </c>
      <c r="L274" t="s">
        <v>60</v>
      </c>
      <c r="M274" t="str">
        <f>HYPERLINK("https://www.regulations.gov/docket?D=FDA-2018-H-2940")</f>
        <v>https://www.regulations.gov/docket?D=FDA-2018-H-2940</v>
      </c>
      <c r="N274" t="s">
        <v>59</v>
      </c>
    </row>
    <row r="275" spans="1:14" x14ac:dyDescent="0.25">
      <c r="A275" t="s">
        <v>783</v>
      </c>
      <c r="B275" t="s">
        <v>9829</v>
      </c>
      <c r="C275" t="s">
        <v>765</v>
      </c>
      <c r="D275" t="s">
        <v>21</v>
      </c>
      <c r="E275">
        <v>99163</v>
      </c>
      <c r="F275" t="s">
        <v>22</v>
      </c>
      <c r="G275" t="s">
        <v>22</v>
      </c>
      <c r="H275" t="s">
        <v>116</v>
      </c>
      <c r="I275" t="s">
        <v>117</v>
      </c>
      <c r="J275" s="1">
        <v>43256</v>
      </c>
      <c r="K275" s="1">
        <v>43307</v>
      </c>
      <c r="L275" t="s">
        <v>118</v>
      </c>
      <c r="N275" t="s">
        <v>1849</v>
      </c>
    </row>
    <row r="276" spans="1:14" x14ac:dyDescent="0.25">
      <c r="A276" t="s">
        <v>3426</v>
      </c>
      <c r="B276" t="s">
        <v>3427</v>
      </c>
      <c r="C276" t="s">
        <v>20</v>
      </c>
      <c r="D276" t="s">
        <v>21</v>
      </c>
      <c r="E276">
        <v>98126</v>
      </c>
      <c r="F276" t="s">
        <v>22</v>
      </c>
      <c r="G276" t="s">
        <v>22</v>
      </c>
      <c r="H276" t="s">
        <v>116</v>
      </c>
      <c r="I276" t="s">
        <v>117</v>
      </c>
      <c r="J276" t="s">
        <v>59</v>
      </c>
      <c r="K276" s="1">
        <v>43301</v>
      </c>
      <c r="L276" t="s">
        <v>60</v>
      </c>
      <c r="M276" t="str">
        <f>HYPERLINK("https://www.regulations.gov/docket?D=FDA-2018-H-2781")</f>
        <v>https://www.regulations.gov/docket?D=FDA-2018-H-2781</v>
      </c>
      <c r="N276" t="s">
        <v>59</v>
      </c>
    </row>
    <row r="277" spans="1:14" x14ac:dyDescent="0.25">
      <c r="A277" t="s">
        <v>3577</v>
      </c>
      <c r="B277" t="s">
        <v>3578</v>
      </c>
      <c r="C277" t="s">
        <v>145</v>
      </c>
      <c r="D277" t="s">
        <v>21</v>
      </c>
      <c r="E277">
        <v>98387</v>
      </c>
      <c r="F277" t="s">
        <v>22</v>
      </c>
      <c r="G277" t="s">
        <v>22</v>
      </c>
      <c r="H277" t="s">
        <v>116</v>
      </c>
      <c r="I277" t="s">
        <v>117</v>
      </c>
      <c r="J277" s="1">
        <v>43250</v>
      </c>
      <c r="K277" s="1">
        <v>43300</v>
      </c>
      <c r="L277" t="s">
        <v>118</v>
      </c>
      <c r="N277" t="s">
        <v>1992</v>
      </c>
    </row>
    <row r="278" spans="1:14" x14ac:dyDescent="0.25">
      <c r="A278" t="s">
        <v>1939</v>
      </c>
      <c r="B278" t="s">
        <v>1940</v>
      </c>
      <c r="C278" t="s">
        <v>132</v>
      </c>
      <c r="D278" t="s">
        <v>21</v>
      </c>
      <c r="E278">
        <v>99301</v>
      </c>
      <c r="F278" t="s">
        <v>22</v>
      </c>
      <c r="G278" t="s">
        <v>22</v>
      </c>
      <c r="H278" t="s">
        <v>116</v>
      </c>
      <c r="I278" t="s">
        <v>117</v>
      </c>
      <c r="J278" s="1">
        <v>43249</v>
      </c>
      <c r="K278" s="1">
        <v>43300</v>
      </c>
      <c r="L278" t="s">
        <v>118</v>
      </c>
      <c r="N278" t="s">
        <v>1849</v>
      </c>
    </row>
    <row r="279" spans="1:14" x14ac:dyDescent="0.25">
      <c r="A279" t="s">
        <v>2166</v>
      </c>
      <c r="B279" t="s">
        <v>2167</v>
      </c>
      <c r="C279" t="s">
        <v>255</v>
      </c>
      <c r="D279" t="s">
        <v>21</v>
      </c>
      <c r="E279">
        <v>98626</v>
      </c>
      <c r="F279" t="s">
        <v>22</v>
      </c>
      <c r="G279" t="s">
        <v>22</v>
      </c>
      <c r="H279" t="s">
        <v>116</v>
      </c>
      <c r="I279" t="s">
        <v>117</v>
      </c>
      <c r="J279" s="1">
        <v>43251</v>
      </c>
      <c r="K279" s="1">
        <v>43300</v>
      </c>
      <c r="L279" t="s">
        <v>118</v>
      </c>
      <c r="N279" t="s">
        <v>1849</v>
      </c>
    </row>
    <row r="280" spans="1:14" x14ac:dyDescent="0.25">
      <c r="A280" t="s">
        <v>5080</v>
      </c>
      <c r="B280" t="s">
        <v>5081</v>
      </c>
      <c r="C280" t="s">
        <v>132</v>
      </c>
      <c r="D280" t="s">
        <v>21</v>
      </c>
      <c r="E280">
        <v>99301</v>
      </c>
      <c r="F280" t="s">
        <v>22</v>
      </c>
      <c r="G280" t="s">
        <v>22</v>
      </c>
      <c r="H280" t="s">
        <v>116</v>
      </c>
      <c r="I280" t="s">
        <v>117</v>
      </c>
      <c r="J280" s="1">
        <v>43249</v>
      </c>
      <c r="K280" s="1">
        <v>43300</v>
      </c>
      <c r="L280" t="s">
        <v>118</v>
      </c>
      <c r="N280" t="s">
        <v>1849</v>
      </c>
    </row>
    <row r="281" spans="1:14" x14ac:dyDescent="0.25">
      <c r="A281" t="s">
        <v>2878</v>
      </c>
      <c r="B281" t="s">
        <v>10047</v>
      </c>
      <c r="C281" t="s">
        <v>529</v>
      </c>
      <c r="D281" t="s">
        <v>21</v>
      </c>
      <c r="E281">
        <v>98034</v>
      </c>
      <c r="F281" t="s">
        <v>22</v>
      </c>
      <c r="G281" t="s">
        <v>22</v>
      </c>
      <c r="H281" t="s">
        <v>116</v>
      </c>
      <c r="I281" t="s">
        <v>117</v>
      </c>
      <c r="J281" s="1">
        <v>43242</v>
      </c>
      <c r="K281" s="1">
        <v>43293</v>
      </c>
      <c r="L281" t="s">
        <v>118</v>
      </c>
      <c r="N281" t="s">
        <v>1849</v>
      </c>
    </row>
    <row r="282" spans="1:14" x14ac:dyDescent="0.25">
      <c r="A282" t="s">
        <v>10050</v>
      </c>
      <c r="B282" t="s">
        <v>10051</v>
      </c>
      <c r="C282" t="s">
        <v>1023</v>
      </c>
      <c r="D282" t="s">
        <v>21</v>
      </c>
      <c r="E282">
        <v>98541</v>
      </c>
      <c r="F282" t="s">
        <v>22</v>
      </c>
      <c r="G282" t="s">
        <v>22</v>
      </c>
      <c r="H282" t="s">
        <v>116</v>
      </c>
      <c r="I282" t="s">
        <v>117</v>
      </c>
      <c r="J282" s="1">
        <v>43241</v>
      </c>
      <c r="K282" s="1">
        <v>43293</v>
      </c>
      <c r="L282" t="s">
        <v>118</v>
      </c>
      <c r="N282" t="s">
        <v>1849</v>
      </c>
    </row>
    <row r="283" spans="1:14" x14ac:dyDescent="0.25">
      <c r="A283" t="s">
        <v>5095</v>
      </c>
      <c r="B283" t="s">
        <v>3497</v>
      </c>
      <c r="C283" t="s">
        <v>56</v>
      </c>
      <c r="D283" t="s">
        <v>21</v>
      </c>
      <c r="E283">
        <v>99354</v>
      </c>
      <c r="F283" t="s">
        <v>22</v>
      </c>
      <c r="G283" t="s">
        <v>22</v>
      </c>
      <c r="H283" t="s">
        <v>116</v>
      </c>
      <c r="I283" t="s">
        <v>212</v>
      </c>
      <c r="J283" s="1">
        <v>43243</v>
      </c>
      <c r="K283" s="1">
        <v>43293</v>
      </c>
      <c r="L283" t="s">
        <v>118</v>
      </c>
      <c r="N283" t="s">
        <v>1849</v>
      </c>
    </row>
    <row r="284" spans="1:14" x14ac:dyDescent="0.25">
      <c r="A284" t="s">
        <v>10052</v>
      </c>
      <c r="B284" t="s">
        <v>1903</v>
      </c>
      <c r="C284" t="s">
        <v>1904</v>
      </c>
      <c r="D284" t="s">
        <v>21</v>
      </c>
      <c r="E284">
        <v>99169</v>
      </c>
      <c r="F284" t="s">
        <v>22</v>
      </c>
      <c r="G284" t="s">
        <v>22</v>
      </c>
      <c r="H284" t="s">
        <v>116</v>
      </c>
      <c r="I284" t="s">
        <v>117</v>
      </c>
      <c r="J284" s="1">
        <v>43240</v>
      </c>
      <c r="K284" s="1">
        <v>43293</v>
      </c>
      <c r="L284" t="s">
        <v>118</v>
      </c>
      <c r="N284" t="s">
        <v>1849</v>
      </c>
    </row>
    <row r="285" spans="1:14" x14ac:dyDescent="0.25">
      <c r="A285" t="s">
        <v>4411</v>
      </c>
      <c r="B285" t="s">
        <v>4412</v>
      </c>
      <c r="C285" t="s">
        <v>20</v>
      </c>
      <c r="D285" t="s">
        <v>21</v>
      </c>
      <c r="E285">
        <v>98117</v>
      </c>
      <c r="F285" t="s">
        <v>22</v>
      </c>
      <c r="G285" t="s">
        <v>22</v>
      </c>
      <c r="H285" t="s">
        <v>116</v>
      </c>
      <c r="I285" t="s">
        <v>117</v>
      </c>
      <c r="J285" t="s">
        <v>59</v>
      </c>
      <c r="K285" s="1">
        <v>43291</v>
      </c>
      <c r="L285" t="s">
        <v>60</v>
      </c>
      <c r="M285" t="str">
        <f>HYPERLINK("https://www.regulations.gov/docket?D=FDA-2018-H-2640")</f>
        <v>https://www.regulations.gov/docket?D=FDA-2018-H-2640</v>
      </c>
      <c r="N285" t="s">
        <v>59</v>
      </c>
    </row>
    <row r="286" spans="1:14" x14ac:dyDescent="0.25">
      <c r="A286" t="s">
        <v>352</v>
      </c>
      <c r="B286" t="s">
        <v>1674</v>
      </c>
      <c r="C286" t="s">
        <v>1675</v>
      </c>
      <c r="D286" t="s">
        <v>21</v>
      </c>
      <c r="E286">
        <v>98339</v>
      </c>
      <c r="F286" t="s">
        <v>22</v>
      </c>
      <c r="G286" t="s">
        <v>22</v>
      </c>
      <c r="H286" t="s">
        <v>116</v>
      </c>
      <c r="I286" t="s">
        <v>117</v>
      </c>
      <c r="J286" s="1">
        <v>43234</v>
      </c>
      <c r="K286" s="1">
        <v>43286</v>
      </c>
      <c r="L286" t="s">
        <v>118</v>
      </c>
      <c r="N286" t="s">
        <v>1992</v>
      </c>
    </row>
    <row r="287" spans="1:14" x14ac:dyDescent="0.25">
      <c r="A287" t="s">
        <v>242</v>
      </c>
      <c r="B287" t="s">
        <v>4392</v>
      </c>
      <c r="C287" t="s">
        <v>687</v>
      </c>
      <c r="D287" t="s">
        <v>21</v>
      </c>
      <c r="E287">
        <v>98382</v>
      </c>
      <c r="F287" t="s">
        <v>22</v>
      </c>
      <c r="G287" t="s">
        <v>22</v>
      </c>
      <c r="H287" t="s">
        <v>116</v>
      </c>
      <c r="I287" t="s">
        <v>3817</v>
      </c>
      <c r="J287" s="1">
        <v>43234</v>
      </c>
      <c r="K287" s="1">
        <v>43286</v>
      </c>
      <c r="L287" t="s">
        <v>118</v>
      </c>
      <c r="N287" t="s">
        <v>1992</v>
      </c>
    </row>
    <row r="288" spans="1:14" x14ac:dyDescent="0.25">
      <c r="A288" t="s">
        <v>4184</v>
      </c>
      <c r="B288" t="s">
        <v>4185</v>
      </c>
      <c r="C288" t="s">
        <v>614</v>
      </c>
      <c r="D288" t="s">
        <v>21</v>
      </c>
      <c r="E288">
        <v>98674</v>
      </c>
      <c r="F288" t="s">
        <v>22</v>
      </c>
      <c r="G288" t="s">
        <v>22</v>
      </c>
      <c r="H288" t="s">
        <v>116</v>
      </c>
      <c r="I288" t="s">
        <v>212</v>
      </c>
      <c r="J288" s="1">
        <v>43236</v>
      </c>
      <c r="K288" s="1">
        <v>43286</v>
      </c>
      <c r="L288" t="s">
        <v>118</v>
      </c>
      <c r="N288" t="s">
        <v>1992</v>
      </c>
    </row>
    <row r="289" spans="1:14" x14ac:dyDescent="0.25">
      <c r="A289" t="s">
        <v>2044</v>
      </c>
      <c r="B289" t="s">
        <v>2045</v>
      </c>
      <c r="C289" t="s">
        <v>151</v>
      </c>
      <c r="D289" t="s">
        <v>21</v>
      </c>
      <c r="E289">
        <v>98499</v>
      </c>
      <c r="F289" t="s">
        <v>22</v>
      </c>
      <c r="G289" t="s">
        <v>22</v>
      </c>
      <c r="H289" t="s">
        <v>116</v>
      </c>
      <c r="I289" t="s">
        <v>117</v>
      </c>
      <c r="J289" s="1">
        <v>43217</v>
      </c>
      <c r="K289" s="1">
        <v>43272</v>
      </c>
      <c r="L289" t="s">
        <v>118</v>
      </c>
      <c r="N289" t="s">
        <v>1849</v>
      </c>
    </row>
    <row r="290" spans="1:14" x14ac:dyDescent="0.25">
      <c r="A290" t="s">
        <v>3641</v>
      </c>
      <c r="B290" t="s">
        <v>3642</v>
      </c>
      <c r="C290" t="s">
        <v>286</v>
      </c>
      <c r="D290" t="s">
        <v>21</v>
      </c>
      <c r="E290">
        <v>98512</v>
      </c>
      <c r="F290" t="s">
        <v>22</v>
      </c>
      <c r="G290" t="s">
        <v>22</v>
      </c>
      <c r="H290" t="s">
        <v>116</v>
      </c>
      <c r="I290" t="s">
        <v>117</v>
      </c>
      <c r="J290" s="1">
        <v>43223</v>
      </c>
      <c r="K290" s="1">
        <v>43272</v>
      </c>
      <c r="L290" t="s">
        <v>118</v>
      </c>
      <c r="N290" t="s">
        <v>1849</v>
      </c>
    </row>
    <row r="291" spans="1:14" x14ac:dyDescent="0.25">
      <c r="A291" t="s">
        <v>4789</v>
      </c>
      <c r="B291" t="s">
        <v>4790</v>
      </c>
      <c r="C291" t="s">
        <v>4791</v>
      </c>
      <c r="D291" t="s">
        <v>21</v>
      </c>
      <c r="E291">
        <v>98638</v>
      </c>
      <c r="F291" t="s">
        <v>22</v>
      </c>
      <c r="G291" t="s">
        <v>22</v>
      </c>
      <c r="H291" t="s">
        <v>116</v>
      </c>
      <c r="I291" t="s">
        <v>117</v>
      </c>
      <c r="J291" s="1">
        <v>43222</v>
      </c>
      <c r="K291" s="1">
        <v>43272</v>
      </c>
      <c r="L291" t="s">
        <v>118</v>
      </c>
      <c r="N291" t="s">
        <v>119</v>
      </c>
    </row>
    <row r="292" spans="1:14" x14ac:dyDescent="0.25">
      <c r="A292" t="s">
        <v>1572</v>
      </c>
      <c r="B292" t="s">
        <v>1573</v>
      </c>
      <c r="C292" t="s">
        <v>1574</v>
      </c>
      <c r="D292" t="s">
        <v>21</v>
      </c>
      <c r="E292">
        <v>98571</v>
      </c>
      <c r="F292" t="s">
        <v>22</v>
      </c>
      <c r="G292" t="s">
        <v>22</v>
      </c>
      <c r="H292" t="s">
        <v>116</v>
      </c>
      <c r="I292" t="s">
        <v>117</v>
      </c>
      <c r="J292" s="1">
        <v>43220</v>
      </c>
      <c r="K292" s="1">
        <v>43272</v>
      </c>
      <c r="L292" t="s">
        <v>118</v>
      </c>
      <c r="N292" t="s">
        <v>1849</v>
      </c>
    </row>
    <row r="293" spans="1:14" x14ac:dyDescent="0.25">
      <c r="A293" t="s">
        <v>356</v>
      </c>
      <c r="B293" t="s">
        <v>4432</v>
      </c>
      <c r="C293" t="s">
        <v>2144</v>
      </c>
      <c r="D293" t="s">
        <v>21</v>
      </c>
      <c r="E293">
        <v>98155</v>
      </c>
      <c r="F293" t="s">
        <v>22</v>
      </c>
      <c r="G293" t="s">
        <v>22</v>
      </c>
      <c r="H293" t="s">
        <v>116</v>
      </c>
      <c r="I293" t="s">
        <v>117</v>
      </c>
      <c r="J293" t="s">
        <v>59</v>
      </c>
      <c r="K293" s="1">
        <v>43270</v>
      </c>
      <c r="L293" t="s">
        <v>60</v>
      </c>
      <c r="M293" t="str">
        <f>HYPERLINK("https://www.regulations.gov/docket?D=FDA-2018-H-2349")</f>
        <v>https://www.regulations.gov/docket?D=FDA-2018-H-2349</v>
      </c>
      <c r="N293" t="s">
        <v>59</v>
      </c>
    </row>
    <row r="294" spans="1:14" x14ac:dyDescent="0.25">
      <c r="A294" t="s">
        <v>3707</v>
      </c>
      <c r="B294" t="s">
        <v>3708</v>
      </c>
      <c r="C294" t="s">
        <v>2244</v>
      </c>
      <c r="D294" t="s">
        <v>21</v>
      </c>
      <c r="E294">
        <v>98370</v>
      </c>
      <c r="F294" t="s">
        <v>22</v>
      </c>
      <c r="G294" t="s">
        <v>22</v>
      </c>
      <c r="H294" t="s">
        <v>116</v>
      </c>
      <c r="I294" t="s">
        <v>212</v>
      </c>
      <c r="J294" s="1">
        <v>43213</v>
      </c>
      <c r="K294" s="1">
        <v>43265</v>
      </c>
      <c r="L294" t="s">
        <v>118</v>
      </c>
      <c r="N294" t="s">
        <v>1992</v>
      </c>
    </row>
    <row r="295" spans="1:14" x14ac:dyDescent="0.25">
      <c r="A295" t="s">
        <v>242</v>
      </c>
      <c r="B295" t="s">
        <v>4585</v>
      </c>
      <c r="C295" t="s">
        <v>3874</v>
      </c>
      <c r="D295" t="s">
        <v>21</v>
      </c>
      <c r="E295">
        <v>98563</v>
      </c>
      <c r="F295" t="s">
        <v>22</v>
      </c>
      <c r="G295" t="s">
        <v>22</v>
      </c>
      <c r="H295" t="s">
        <v>116</v>
      </c>
      <c r="I295" t="s">
        <v>117</v>
      </c>
      <c r="J295" s="1">
        <v>43208</v>
      </c>
      <c r="K295" s="1">
        <v>43265</v>
      </c>
      <c r="L295" t="s">
        <v>118</v>
      </c>
      <c r="N295" t="s">
        <v>1849</v>
      </c>
    </row>
    <row r="296" spans="1:14" x14ac:dyDescent="0.25">
      <c r="A296" t="s">
        <v>4661</v>
      </c>
      <c r="B296" t="s">
        <v>706</v>
      </c>
      <c r="C296" t="s">
        <v>215</v>
      </c>
      <c r="D296" t="s">
        <v>21</v>
      </c>
      <c r="E296">
        <v>98003</v>
      </c>
      <c r="F296" t="s">
        <v>22</v>
      </c>
      <c r="G296" t="s">
        <v>22</v>
      </c>
      <c r="H296" t="s">
        <v>116</v>
      </c>
      <c r="I296" t="s">
        <v>117</v>
      </c>
      <c r="J296" s="1">
        <v>43172</v>
      </c>
      <c r="K296" s="1">
        <v>43265</v>
      </c>
      <c r="L296" t="s">
        <v>118</v>
      </c>
      <c r="N296" t="s">
        <v>1849</v>
      </c>
    </row>
    <row r="297" spans="1:14" x14ac:dyDescent="0.25">
      <c r="A297" t="s">
        <v>4397</v>
      </c>
      <c r="B297" t="s">
        <v>4398</v>
      </c>
      <c r="C297" t="s">
        <v>4399</v>
      </c>
      <c r="D297" t="s">
        <v>21</v>
      </c>
      <c r="E297">
        <v>98110</v>
      </c>
      <c r="F297" t="s">
        <v>22</v>
      </c>
      <c r="G297" t="s">
        <v>22</v>
      </c>
      <c r="H297" t="s">
        <v>116</v>
      </c>
      <c r="I297" t="s">
        <v>212</v>
      </c>
      <c r="J297" s="1">
        <v>43213</v>
      </c>
      <c r="K297" s="1">
        <v>43265</v>
      </c>
      <c r="L297" t="s">
        <v>118</v>
      </c>
      <c r="N297" t="s">
        <v>1992</v>
      </c>
    </row>
    <row r="298" spans="1:14" x14ac:dyDescent="0.25">
      <c r="A298" t="s">
        <v>4934</v>
      </c>
      <c r="B298" t="s">
        <v>4935</v>
      </c>
      <c r="C298" t="s">
        <v>296</v>
      </c>
      <c r="D298" t="s">
        <v>21</v>
      </c>
      <c r="E298">
        <v>98366</v>
      </c>
      <c r="F298" t="s">
        <v>22</v>
      </c>
      <c r="G298" t="s">
        <v>22</v>
      </c>
      <c r="H298" t="s">
        <v>116</v>
      </c>
      <c r="I298" t="s">
        <v>3817</v>
      </c>
      <c r="J298" t="s">
        <v>59</v>
      </c>
      <c r="K298" s="1">
        <v>43259</v>
      </c>
      <c r="L298" t="s">
        <v>60</v>
      </c>
      <c r="M298" t="str">
        <f>HYPERLINK("https://www.regulations.gov/docket?D=FDA-2018-H-2198")</f>
        <v>https://www.regulations.gov/docket?D=FDA-2018-H-2198</v>
      </c>
      <c r="N298" t="s">
        <v>59</v>
      </c>
    </row>
    <row r="299" spans="1:14" x14ac:dyDescent="0.25">
      <c r="A299" t="s">
        <v>1275</v>
      </c>
      <c r="B299" t="s">
        <v>4891</v>
      </c>
      <c r="C299" t="s">
        <v>3694</v>
      </c>
      <c r="D299" t="s">
        <v>21</v>
      </c>
      <c r="E299">
        <v>98042</v>
      </c>
      <c r="F299" t="s">
        <v>22</v>
      </c>
      <c r="G299" t="s">
        <v>22</v>
      </c>
      <c r="H299" t="s">
        <v>116</v>
      </c>
      <c r="I299" t="s">
        <v>117</v>
      </c>
      <c r="J299" s="1">
        <v>43202</v>
      </c>
      <c r="K299" s="1">
        <v>43258</v>
      </c>
      <c r="L299" t="s">
        <v>118</v>
      </c>
      <c r="N299" t="s">
        <v>1992</v>
      </c>
    </row>
    <row r="300" spans="1:14" x14ac:dyDescent="0.25">
      <c r="A300" t="s">
        <v>2094</v>
      </c>
      <c r="B300" t="s">
        <v>2095</v>
      </c>
      <c r="C300" t="s">
        <v>165</v>
      </c>
      <c r="D300" t="s">
        <v>21</v>
      </c>
      <c r="E300">
        <v>98375</v>
      </c>
      <c r="F300" t="s">
        <v>22</v>
      </c>
      <c r="G300" t="s">
        <v>22</v>
      </c>
      <c r="H300" t="s">
        <v>116</v>
      </c>
      <c r="I300" t="s">
        <v>117</v>
      </c>
      <c r="J300" s="1">
        <v>43199</v>
      </c>
      <c r="K300" s="1">
        <v>43258</v>
      </c>
      <c r="L300" t="s">
        <v>118</v>
      </c>
      <c r="N300" t="s">
        <v>1992</v>
      </c>
    </row>
    <row r="301" spans="1:14" x14ac:dyDescent="0.25">
      <c r="A301" t="s">
        <v>10268</v>
      </c>
      <c r="B301" t="s">
        <v>3806</v>
      </c>
      <c r="C301" t="s">
        <v>3807</v>
      </c>
      <c r="D301" t="s">
        <v>21</v>
      </c>
      <c r="E301">
        <v>99326</v>
      </c>
      <c r="F301" t="s">
        <v>22</v>
      </c>
      <c r="G301" t="s">
        <v>22</v>
      </c>
      <c r="H301" t="s">
        <v>116</v>
      </c>
      <c r="I301" t="s">
        <v>117</v>
      </c>
      <c r="J301" s="1">
        <v>43205</v>
      </c>
      <c r="K301" s="1">
        <v>43258</v>
      </c>
      <c r="L301" t="s">
        <v>118</v>
      </c>
      <c r="N301" t="s">
        <v>1849</v>
      </c>
    </row>
    <row r="302" spans="1:14" x14ac:dyDescent="0.25">
      <c r="A302" t="s">
        <v>6134</v>
      </c>
      <c r="B302" t="s">
        <v>10269</v>
      </c>
      <c r="C302" t="s">
        <v>6136</v>
      </c>
      <c r="D302" t="s">
        <v>21</v>
      </c>
      <c r="E302">
        <v>99330</v>
      </c>
      <c r="F302" t="s">
        <v>22</v>
      </c>
      <c r="G302" t="s">
        <v>22</v>
      </c>
      <c r="H302" t="s">
        <v>116</v>
      </c>
      <c r="I302" t="s">
        <v>117</v>
      </c>
      <c r="J302" s="1">
        <v>43205</v>
      </c>
      <c r="K302" s="1">
        <v>43258</v>
      </c>
      <c r="L302" t="s">
        <v>118</v>
      </c>
      <c r="N302" t="s">
        <v>1849</v>
      </c>
    </row>
    <row r="303" spans="1:14" x14ac:dyDescent="0.25">
      <c r="A303" t="s">
        <v>10277</v>
      </c>
      <c r="B303" t="s">
        <v>1576</v>
      </c>
      <c r="C303" t="s">
        <v>1558</v>
      </c>
      <c r="D303" t="s">
        <v>21</v>
      </c>
      <c r="E303">
        <v>98569</v>
      </c>
      <c r="F303" t="s">
        <v>22</v>
      </c>
      <c r="G303" t="s">
        <v>22</v>
      </c>
      <c r="H303" t="s">
        <v>116</v>
      </c>
      <c r="I303" t="s">
        <v>117</v>
      </c>
      <c r="J303" s="1">
        <v>43208</v>
      </c>
      <c r="K303" s="1">
        <v>43258</v>
      </c>
      <c r="L303" t="s">
        <v>118</v>
      </c>
      <c r="N303" t="s">
        <v>1992</v>
      </c>
    </row>
    <row r="304" spans="1:14" x14ac:dyDescent="0.25">
      <c r="A304" t="s">
        <v>556</v>
      </c>
      <c r="B304" t="s">
        <v>10278</v>
      </c>
      <c r="C304" t="s">
        <v>2089</v>
      </c>
      <c r="D304" t="s">
        <v>21</v>
      </c>
      <c r="E304">
        <v>98338</v>
      </c>
      <c r="F304" t="s">
        <v>22</v>
      </c>
      <c r="G304" t="s">
        <v>22</v>
      </c>
      <c r="H304" t="s">
        <v>116</v>
      </c>
      <c r="I304" t="s">
        <v>117</v>
      </c>
      <c r="J304" s="1">
        <v>43203</v>
      </c>
      <c r="K304" s="1">
        <v>43258</v>
      </c>
      <c r="L304" t="s">
        <v>118</v>
      </c>
      <c r="N304" t="s">
        <v>1992</v>
      </c>
    </row>
    <row r="305" spans="1:14" x14ac:dyDescent="0.25">
      <c r="A305" t="s">
        <v>10306</v>
      </c>
      <c r="B305" t="s">
        <v>10307</v>
      </c>
      <c r="C305" t="s">
        <v>34</v>
      </c>
      <c r="D305" t="s">
        <v>21</v>
      </c>
      <c r="E305">
        <v>98662</v>
      </c>
      <c r="F305" t="s">
        <v>22</v>
      </c>
      <c r="G305" t="s">
        <v>22</v>
      </c>
      <c r="H305" t="s">
        <v>116</v>
      </c>
      <c r="I305" t="s">
        <v>117</v>
      </c>
      <c r="J305" s="1">
        <v>43193</v>
      </c>
      <c r="K305" s="1">
        <v>43251</v>
      </c>
      <c r="L305" t="s">
        <v>118</v>
      </c>
      <c r="N305" t="s">
        <v>1992</v>
      </c>
    </row>
    <row r="306" spans="1:14" x14ac:dyDescent="0.25">
      <c r="A306" t="s">
        <v>10308</v>
      </c>
      <c r="B306" t="s">
        <v>3302</v>
      </c>
      <c r="C306" t="s">
        <v>34</v>
      </c>
      <c r="D306" t="s">
        <v>21</v>
      </c>
      <c r="E306">
        <v>98662</v>
      </c>
      <c r="F306" t="s">
        <v>22</v>
      </c>
      <c r="G306" t="s">
        <v>22</v>
      </c>
      <c r="H306" t="s">
        <v>116</v>
      </c>
      <c r="I306" t="s">
        <v>117</v>
      </c>
      <c r="J306" s="1">
        <v>43193</v>
      </c>
      <c r="K306" s="1">
        <v>43251</v>
      </c>
      <c r="L306" t="s">
        <v>118</v>
      </c>
      <c r="N306" t="s">
        <v>1849</v>
      </c>
    </row>
    <row r="307" spans="1:14" x14ac:dyDescent="0.25">
      <c r="A307" t="s">
        <v>3627</v>
      </c>
      <c r="B307" t="s">
        <v>3628</v>
      </c>
      <c r="C307" t="s">
        <v>266</v>
      </c>
      <c r="D307" t="s">
        <v>21</v>
      </c>
      <c r="E307">
        <v>98001</v>
      </c>
      <c r="F307" t="s">
        <v>22</v>
      </c>
      <c r="G307" t="s">
        <v>22</v>
      </c>
      <c r="H307" t="s">
        <v>116</v>
      </c>
      <c r="I307" t="s">
        <v>117</v>
      </c>
      <c r="J307" s="1">
        <v>43196</v>
      </c>
      <c r="K307" s="1">
        <v>43251</v>
      </c>
      <c r="L307" t="s">
        <v>118</v>
      </c>
      <c r="N307" t="s">
        <v>1849</v>
      </c>
    </row>
    <row r="308" spans="1:14" x14ac:dyDescent="0.25">
      <c r="A308" t="s">
        <v>10310</v>
      </c>
      <c r="B308" t="s">
        <v>4609</v>
      </c>
      <c r="C308" t="s">
        <v>266</v>
      </c>
      <c r="D308" t="s">
        <v>21</v>
      </c>
      <c r="E308">
        <v>98092</v>
      </c>
      <c r="F308" t="s">
        <v>22</v>
      </c>
      <c r="G308" t="s">
        <v>22</v>
      </c>
      <c r="H308" t="s">
        <v>116</v>
      </c>
      <c r="I308" t="s">
        <v>117</v>
      </c>
      <c r="J308" s="1">
        <v>43196</v>
      </c>
      <c r="K308" s="1">
        <v>43251</v>
      </c>
      <c r="L308" t="s">
        <v>118</v>
      </c>
      <c r="N308" t="s">
        <v>119</v>
      </c>
    </row>
    <row r="309" spans="1:14" x14ac:dyDescent="0.25">
      <c r="A309" t="s">
        <v>10311</v>
      </c>
      <c r="B309" t="s">
        <v>4447</v>
      </c>
      <c r="C309" t="s">
        <v>266</v>
      </c>
      <c r="D309" t="s">
        <v>21</v>
      </c>
      <c r="E309">
        <v>98001</v>
      </c>
      <c r="F309" t="s">
        <v>22</v>
      </c>
      <c r="G309" t="s">
        <v>22</v>
      </c>
      <c r="H309" t="s">
        <v>116</v>
      </c>
      <c r="I309" t="s">
        <v>117</v>
      </c>
      <c r="J309" s="1">
        <v>43168</v>
      </c>
      <c r="K309" s="1">
        <v>43251</v>
      </c>
      <c r="L309" t="s">
        <v>118</v>
      </c>
      <c r="N309" t="s">
        <v>1849</v>
      </c>
    </row>
    <row r="310" spans="1:14" x14ac:dyDescent="0.25">
      <c r="A310" t="s">
        <v>685</v>
      </c>
      <c r="B310" t="s">
        <v>10314</v>
      </c>
      <c r="C310" t="s">
        <v>34</v>
      </c>
      <c r="D310" t="s">
        <v>21</v>
      </c>
      <c r="E310">
        <v>98661</v>
      </c>
      <c r="F310" t="s">
        <v>22</v>
      </c>
      <c r="G310" t="s">
        <v>22</v>
      </c>
      <c r="H310" t="s">
        <v>116</v>
      </c>
      <c r="I310" t="s">
        <v>117</v>
      </c>
      <c r="J310" s="1">
        <v>43194</v>
      </c>
      <c r="K310" s="1">
        <v>43251</v>
      </c>
      <c r="L310" t="s">
        <v>118</v>
      </c>
      <c r="N310" t="s">
        <v>1849</v>
      </c>
    </row>
    <row r="311" spans="1:14" x14ac:dyDescent="0.25">
      <c r="A311" t="s">
        <v>5858</v>
      </c>
      <c r="B311" t="s">
        <v>5859</v>
      </c>
      <c r="C311" t="s">
        <v>687</v>
      </c>
      <c r="D311" t="s">
        <v>21</v>
      </c>
      <c r="E311">
        <v>98382</v>
      </c>
      <c r="F311" t="s">
        <v>22</v>
      </c>
      <c r="G311" t="s">
        <v>22</v>
      </c>
      <c r="H311" t="s">
        <v>116</v>
      </c>
      <c r="I311" t="s">
        <v>117</v>
      </c>
      <c r="J311" s="1">
        <v>43188</v>
      </c>
      <c r="K311" s="1">
        <v>43244</v>
      </c>
      <c r="L311" t="s">
        <v>118</v>
      </c>
      <c r="N311" t="s">
        <v>119</v>
      </c>
    </row>
    <row r="312" spans="1:14" x14ac:dyDescent="0.25">
      <c r="A312" t="s">
        <v>2816</v>
      </c>
      <c r="B312" t="s">
        <v>5878</v>
      </c>
      <c r="C312" t="s">
        <v>1542</v>
      </c>
      <c r="D312" t="s">
        <v>21</v>
      </c>
      <c r="E312">
        <v>98362</v>
      </c>
      <c r="F312" t="s">
        <v>22</v>
      </c>
      <c r="G312" t="s">
        <v>22</v>
      </c>
      <c r="H312" t="s">
        <v>116</v>
      </c>
      <c r="I312" t="s">
        <v>3817</v>
      </c>
      <c r="J312" s="1">
        <v>43188</v>
      </c>
      <c r="K312" s="1">
        <v>43244</v>
      </c>
      <c r="L312" t="s">
        <v>118</v>
      </c>
      <c r="N312" t="s">
        <v>1849</v>
      </c>
    </row>
    <row r="313" spans="1:14" x14ac:dyDescent="0.25">
      <c r="A313" t="s">
        <v>1540</v>
      </c>
      <c r="B313" t="s">
        <v>1541</v>
      </c>
      <c r="C313" t="s">
        <v>1542</v>
      </c>
      <c r="D313" t="s">
        <v>21</v>
      </c>
      <c r="E313">
        <v>98343</v>
      </c>
      <c r="F313" t="s">
        <v>22</v>
      </c>
      <c r="G313" t="s">
        <v>22</v>
      </c>
      <c r="H313" t="s">
        <v>116</v>
      </c>
      <c r="I313" t="s">
        <v>117</v>
      </c>
      <c r="J313" s="1">
        <v>43188</v>
      </c>
      <c r="K313" s="1">
        <v>43244</v>
      </c>
      <c r="L313" t="s">
        <v>118</v>
      </c>
      <c r="N313" t="s">
        <v>1992</v>
      </c>
    </row>
    <row r="314" spans="1:14" x14ac:dyDescent="0.25">
      <c r="A314" t="s">
        <v>3753</v>
      </c>
      <c r="B314" t="s">
        <v>3754</v>
      </c>
      <c r="C314" t="s">
        <v>1542</v>
      </c>
      <c r="D314" t="s">
        <v>21</v>
      </c>
      <c r="E314">
        <v>98363</v>
      </c>
      <c r="F314" t="s">
        <v>22</v>
      </c>
      <c r="G314" t="s">
        <v>22</v>
      </c>
      <c r="H314" t="s">
        <v>116</v>
      </c>
      <c r="I314" t="s">
        <v>3817</v>
      </c>
      <c r="J314" s="1">
        <v>43188</v>
      </c>
      <c r="K314" s="1">
        <v>43244</v>
      </c>
      <c r="L314" t="s">
        <v>118</v>
      </c>
      <c r="N314" t="s">
        <v>1992</v>
      </c>
    </row>
    <row r="315" spans="1:14" x14ac:dyDescent="0.25">
      <c r="A315" t="s">
        <v>4403</v>
      </c>
      <c r="B315" t="s">
        <v>10329</v>
      </c>
      <c r="C315" t="s">
        <v>1542</v>
      </c>
      <c r="D315" t="s">
        <v>21</v>
      </c>
      <c r="E315">
        <v>98362</v>
      </c>
      <c r="F315" t="s">
        <v>22</v>
      </c>
      <c r="G315" t="s">
        <v>22</v>
      </c>
      <c r="H315" t="s">
        <v>116</v>
      </c>
      <c r="I315" t="s">
        <v>117</v>
      </c>
      <c r="J315" s="1">
        <v>43188</v>
      </c>
      <c r="K315" s="1">
        <v>43244</v>
      </c>
      <c r="L315" t="s">
        <v>118</v>
      </c>
      <c r="N315" t="s">
        <v>1992</v>
      </c>
    </row>
    <row r="316" spans="1:14" x14ac:dyDescent="0.25">
      <c r="A316" t="s">
        <v>3603</v>
      </c>
      <c r="B316" t="s">
        <v>3604</v>
      </c>
      <c r="C316" t="s">
        <v>2089</v>
      </c>
      <c r="D316" t="s">
        <v>21</v>
      </c>
      <c r="E316">
        <v>98338</v>
      </c>
      <c r="F316" t="s">
        <v>22</v>
      </c>
      <c r="G316" t="s">
        <v>22</v>
      </c>
      <c r="H316" t="s">
        <v>116</v>
      </c>
      <c r="I316" t="s">
        <v>117</v>
      </c>
      <c r="J316" t="s">
        <v>59</v>
      </c>
      <c r="K316" s="1">
        <v>43242</v>
      </c>
      <c r="L316" t="s">
        <v>60</v>
      </c>
      <c r="M316" t="str">
        <f>HYPERLINK("https://www.regulations.gov/docket?D=FDA-2018-H-1960")</f>
        <v>https://www.regulations.gov/docket?D=FDA-2018-H-1960</v>
      </c>
      <c r="N316" t="s">
        <v>59</v>
      </c>
    </row>
    <row r="317" spans="1:14" x14ac:dyDescent="0.25">
      <c r="A317" t="s">
        <v>1002</v>
      </c>
      <c r="B317" t="s">
        <v>2803</v>
      </c>
      <c r="C317" t="s">
        <v>519</v>
      </c>
      <c r="D317" t="s">
        <v>21</v>
      </c>
      <c r="E317">
        <v>98671</v>
      </c>
      <c r="F317" t="s">
        <v>22</v>
      </c>
      <c r="G317" t="s">
        <v>22</v>
      </c>
      <c r="H317" t="s">
        <v>116</v>
      </c>
      <c r="I317" t="s">
        <v>117</v>
      </c>
      <c r="J317" s="1">
        <v>43180</v>
      </c>
      <c r="K317" s="1">
        <v>43237</v>
      </c>
      <c r="L317" t="s">
        <v>118</v>
      </c>
      <c r="N317" t="s">
        <v>1992</v>
      </c>
    </row>
    <row r="318" spans="1:14" x14ac:dyDescent="0.25">
      <c r="A318" t="s">
        <v>242</v>
      </c>
      <c r="B318" t="s">
        <v>243</v>
      </c>
      <c r="C318" t="s">
        <v>236</v>
      </c>
      <c r="D318" t="s">
        <v>21</v>
      </c>
      <c r="E318">
        <v>98405</v>
      </c>
      <c r="F318" t="s">
        <v>22</v>
      </c>
      <c r="G318" t="s">
        <v>22</v>
      </c>
      <c r="H318" t="s">
        <v>116</v>
      </c>
      <c r="I318" t="s">
        <v>117</v>
      </c>
      <c r="J318" s="1">
        <v>43180</v>
      </c>
      <c r="K318" s="1">
        <v>43237</v>
      </c>
      <c r="L318" t="s">
        <v>118</v>
      </c>
      <c r="N318" t="s">
        <v>1849</v>
      </c>
    </row>
    <row r="319" spans="1:14" x14ac:dyDescent="0.25">
      <c r="A319" t="s">
        <v>2964</v>
      </c>
      <c r="B319" t="s">
        <v>2965</v>
      </c>
      <c r="C319" t="s">
        <v>519</v>
      </c>
      <c r="D319" t="s">
        <v>21</v>
      </c>
      <c r="E319">
        <v>98671</v>
      </c>
      <c r="F319" t="s">
        <v>22</v>
      </c>
      <c r="G319" t="s">
        <v>22</v>
      </c>
      <c r="H319" t="s">
        <v>116</v>
      </c>
      <c r="I319" t="s">
        <v>117</v>
      </c>
      <c r="J319" s="1">
        <v>43180</v>
      </c>
      <c r="K319" s="1">
        <v>43237</v>
      </c>
      <c r="L319" t="s">
        <v>118</v>
      </c>
      <c r="N319" t="s">
        <v>1992</v>
      </c>
    </row>
    <row r="320" spans="1:14" x14ac:dyDescent="0.25">
      <c r="A320" t="s">
        <v>2482</v>
      </c>
      <c r="B320" t="s">
        <v>2483</v>
      </c>
      <c r="C320" t="s">
        <v>224</v>
      </c>
      <c r="D320" t="s">
        <v>21</v>
      </c>
      <c r="E320">
        <v>98155</v>
      </c>
      <c r="F320" t="s">
        <v>22</v>
      </c>
      <c r="G320" t="s">
        <v>22</v>
      </c>
      <c r="H320" t="s">
        <v>116</v>
      </c>
      <c r="I320" t="s">
        <v>117</v>
      </c>
      <c r="J320" s="1">
        <v>43175</v>
      </c>
      <c r="K320" s="1">
        <v>43230</v>
      </c>
      <c r="L320" t="s">
        <v>118</v>
      </c>
      <c r="N320" t="s">
        <v>119</v>
      </c>
    </row>
    <row r="321" spans="1:14" x14ac:dyDescent="0.25">
      <c r="A321" t="s">
        <v>244</v>
      </c>
      <c r="B321" t="s">
        <v>4587</v>
      </c>
      <c r="C321" t="s">
        <v>268</v>
      </c>
      <c r="D321" t="s">
        <v>21</v>
      </c>
      <c r="E321">
        <v>98188</v>
      </c>
      <c r="F321" t="s">
        <v>22</v>
      </c>
      <c r="G321" t="s">
        <v>22</v>
      </c>
      <c r="H321" t="s">
        <v>116</v>
      </c>
      <c r="I321" t="s">
        <v>117</v>
      </c>
      <c r="J321" s="1">
        <v>43175</v>
      </c>
      <c r="K321" s="1">
        <v>43230</v>
      </c>
      <c r="L321" t="s">
        <v>118</v>
      </c>
      <c r="N321" t="s">
        <v>119</v>
      </c>
    </row>
    <row r="322" spans="1:14" x14ac:dyDescent="0.25">
      <c r="A322" t="s">
        <v>5923</v>
      </c>
      <c r="B322" t="s">
        <v>5924</v>
      </c>
      <c r="C322" t="s">
        <v>209</v>
      </c>
      <c r="D322" t="s">
        <v>21</v>
      </c>
      <c r="E322">
        <v>98031</v>
      </c>
      <c r="F322" t="s">
        <v>22</v>
      </c>
      <c r="G322" t="s">
        <v>22</v>
      </c>
      <c r="H322" t="s">
        <v>116</v>
      </c>
      <c r="I322" t="s">
        <v>117</v>
      </c>
      <c r="J322" s="1">
        <v>43168</v>
      </c>
      <c r="K322" s="1">
        <v>43230</v>
      </c>
      <c r="L322" t="s">
        <v>118</v>
      </c>
      <c r="N322" t="s">
        <v>1992</v>
      </c>
    </row>
    <row r="323" spans="1:14" x14ac:dyDescent="0.25">
      <c r="A323" t="s">
        <v>733</v>
      </c>
      <c r="B323" t="s">
        <v>6151</v>
      </c>
      <c r="C323" t="s">
        <v>722</v>
      </c>
      <c r="D323" t="s">
        <v>21</v>
      </c>
      <c r="E323">
        <v>98047</v>
      </c>
      <c r="F323" t="s">
        <v>22</v>
      </c>
      <c r="G323" t="s">
        <v>22</v>
      </c>
      <c r="H323" t="s">
        <v>116</v>
      </c>
      <c r="I323" t="s">
        <v>117</v>
      </c>
      <c r="J323" t="s">
        <v>59</v>
      </c>
      <c r="K323" s="1">
        <v>43228</v>
      </c>
      <c r="L323" t="s">
        <v>60</v>
      </c>
      <c r="M323" t="str">
        <f>HYPERLINK("https://www.regulations.gov/docket?D=FDA-2018-H-1765")</f>
        <v>https://www.regulations.gov/docket?D=FDA-2018-H-1765</v>
      </c>
      <c r="N323" t="s">
        <v>59</v>
      </c>
    </row>
    <row r="324" spans="1:14" x14ac:dyDescent="0.25">
      <c r="A324" t="s">
        <v>4077</v>
      </c>
      <c r="B324" t="s">
        <v>4078</v>
      </c>
      <c r="C324" t="s">
        <v>132</v>
      </c>
      <c r="D324" t="s">
        <v>21</v>
      </c>
      <c r="E324">
        <v>99301</v>
      </c>
      <c r="F324" t="s">
        <v>22</v>
      </c>
      <c r="G324" t="s">
        <v>22</v>
      </c>
      <c r="H324" t="s">
        <v>116</v>
      </c>
      <c r="I324" t="s">
        <v>117</v>
      </c>
      <c r="J324" t="s">
        <v>59</v>
      </c>
      <c r="K324" s="1">
        <v>43228</v>
      </c>
      <c r="L324" t="s">
        <v>60</v>
      </c>
      <c r="M324" t="str">
        <f>HYPERLINK("https://www.regulations.gov/docket?D=FDA-2018-H-1769")</f>
        <v>https://www.regulations.gov/docket?D=FDA-2018-H-1769</v>
      </c>
      <c r="N324" t="s">
        <v>59</v>
      </c>
    </row>
    <row r="325" spans="1:14" x14ac:dyDescent="0.25">
      <c r="A325" t="s">
        <v>3575</v>
      </c>
      <c r="B325" t="s">
        <v>3576</v>
      </c>
      <c r="C325" t="s">
        <v>165</v>
      </c>
      <c r="D325" t="s">
        <v>21</v>
      </c>
      <c r="E325">
        <v>98373</v>
      </c>
      <c r="F325" t="s">
        <v>22</v>
      </c>
      <c r="G325" t="s">
        <v>22</v>
      </c>
      <c r="H325" t="s">
        <v>116</v>
      </c>
      <c r="I325" t="s">
        <v>117</v>
      </c>
      <c r="J325" s="1">
        <v>43170</v>
      </c>
      <c r="K325" s="1">
        <v>43223</v>
      </c>
      <c r="L325" t="s">
        <v>118</v>
      </c>
      <c r="N325" t="s">
        <v>1849</v>
      </c>
    </row>
    <row r="326" spans="1:14" x14ac:dyDescent="0.25">
      <c r="A326" t="s">
        <v>3595</v>
      </c>
      <c r="B326" t="s">
        <v>3596</v>
      </c>
      <c r="C326" t="s">
        <v>165</v>
      </c>
      <c r="D326" t="s">
        <v>21</v>
      </c>
      <c r="E326">
        <v>98373</v>
      </c>
      <c r="F326" t="s">
        <v>22</v>
      </c>
      <c r="G326" t="s">
        <v>22</v>
      </c>
      <c r="H326" t="s">
        <v>116</v>
      </c>
      <c r="I326" t="s">
        <v>117</v>
      </c>
      <c r="J326" s="1">
        <v>43170</v>
      </c>
      <c r="K326" s="1">
        <v>43223</v>
      </c>
      <c r="L326" t="s">
        <v>118</v>
      </c>
      <c r="N326" t="s">
        <v>1992</v>
      </c>
    </row>
    <row r="327" spans="1:14" x14ac:dyDescent="0.25">
      <c r="A327" t="s">
        <v>10410</v>
      </c>
      <c r="B327" t="s">
        <v>2772</v>
      </c>
      <c r="C327" t="s">
        <v>41</v>
      </c>
      <c r="D327" t="s">
        <v>21</v>
      </c>
      <c r="E327">
        <v>98188</v>
      </c>
      <c r="F327" t="s">
        <v>22</v>
      </c>
      <c r="G327" t="s">
        <v>22</v>
      </c>
      <c r="H327" t="s">
        <v>116</v>
      </c>
      <c r="I327" t="s">
        <v>117</v>
      </c>
      <c r="J327" s="1">
        <v>43165</v>
      </c>
      <c r="K327" s="1">
        <v>43216</v>
      </c>
      <c r="L327" t="s">
        <v>118</v>
      </c>
      <c r="N327" t="s">
        <v>1849</v>
      </c>
    </row>
    <row r="328" spans="1:14" x14ac:dyDescent="0.25">
      <c r="A328" t="s">
        <v>10413</v>
      </c>
      <c r="B328" t="s">
        <v>10414</v>
      </c>
      <c r="C328" t="s">
        <v>2001</v>
      </c>
      <c r="D328" t="s">
        <v>21</v>
      </c>
      <c r="E328">
        <v>98591</v>
      </c>
      <c r="F328" t="s">
        <v>22</v>
      </c>
      <c r="G328" t="s">
        <v>22</v>
      </c>
      <c r="H328" t="s">
        <v>116</v>
      </c>
      <c r="I328" t="s">
        <v>117</v>
      </c>
      <c r="J328" s="1">
        <v>43169</v>
      </c>
      <c r="K328" s="1">
        <v>43216</v>
      </c>
      <c r="L328" t="s">
        <v>118</v>
      </c>
      <c r="N328" t="s">
        <v>1992</v>
      </c>
    </row>
    <row r="329" spans="1:14" x14ac:dyDescent="0.25">
      <c r="A329" t="s">
        <v>5968</v>
      </c>
      <c r="B329" t="s">
        <v>5969</v>
      </c>
      <c r="C329" t="s">
        <v>296</v>
      </c>
      <c r="D329" t="s">
        <v>21</v>
      </c>
      <c r="E329">
        <v>98366</v>
      </c>
      <c r="F329" t="s">
        <v>22</v>
      </c>
      <c r="G329" t="s">
        <v>22</v>
      </c>
      <c r="H329" t="s">
        <v>116</v>
      </c>
      <c r="I329" t="s">
        <v>117</v>
      </c>
      <c r="J329" s="1">
        <v>43157</v>
      </c>
      <c r="K329" s="1">
        <v>43202</v>
      </c>
      <c r="L329" t="s">
        <v>118</v>
      </c>
      <c r="N329" t="s">
        <v>1849</v>
      </c>
    </row>
    <row r="330" spans="1:14" x14ac:dyDescent="0.25">
      <c r="A330" t="s">
        <v>556</v>
      </c>
      <c r="B330" t="s">
        <v>4369</v>
      </c>
      <c r="C330" t="s">
        <v>1691</v>
      </c>
      <c r="D330" t="s">
        <v>21</v>
      </c>
      <c r="E330">
        <v>98368</v>
      </c>
      <c r="F330" t="s">
        <v>22</v>
      </c>
      <c r="G330" t="s">
        <v>22</v>
      </c>
      <c r="H330" t="s">
        <v>116</v>
      </c>
      <c r="I330" t="s">
        <v>117</v>
      </c>
      <c r="J330" t="s">
        <v>59</v>
      </c>
      <c r="K330" s="1">
        <v>43196</v>
      </c>
      <c r="L330" t="s">
        <v>60</v>
      </c>
      <c r="M330" t="str">
        <f>HYPERLINK("https://www.regulations.gov/docket?D=FDA-2018-H-1407")</f>
        <v>https://www.regulations.gov/docket?D=FDA-2018-H-1407</v>
      </c>
      <c r="N330" t="s">
        <v>59</v>
      </c>
    </row>
    <row r="331" spans="1:14" x14ac:dyDescent="0.25">
      <c r="A331" t="s">
        <v>6547</v>
      </c>
      <c r="B331" t="s">
        <v>6548</v>
      </c>
      <c r="C331" t="s">
        <v>304</v>
      </c>
      <c r="D331" t="s">
        <v>21</v>
      </c>
      <c r="E331">
        <v>98328</v>
      </c>
      <c r="F331" t="s">
        <v>22</v>
      </c>
      <c r="G331" t="s">
        <v>22</v>
      </c>
      <c r="H331" t="s">
        <v>116</v>
      </c>
      <c r="I331" t="s">
        <v>117</v>
      </c>
      <c r="J331" t="s">
        <v>59</v>
      </c>
      <c r="K331" s="1">
        <v>43195</v>
      </c>
      <c r="L331" t="s">
        <v>60</v>
      </c>
      <c r="M331" t="str">
        <f>HYPERLINK("https://www.regulations.gov/docket?D=FDA-2018-H-1394")</f>
        <v>https://www.regulations.gov/docket?D=FDA-2018-H-1394</v>
      </c>
      <c r="N331" t="s">
        <v>59</v>
      </c>
    </row>
    <row r="332" spans="1:14" x14ac:dyDescent="0.25">
      <c r="A332" t="s">
        <v>3130</v>
      </c>
      <c r="B332" t="s">
        <v>5458</v>
      </c>
      <c r="C332" t="s">
        <v>266</v>
      </c>
      <c r="D332" t="s">
        <v>21</v>
      </c>
      <c r="E332">
        <v>98002</v>
      </c>
      <c r="F332" t="s">
        <v>22</v>
      </c>
      <c r="G332" t="s">
        <v>22</v>
      </c>
      <c r="H332" t="s">
        <v>116</v>
      </c>
      <c r="I332" t="s">
        <v>117</v>
      </c>
      <c r="J332" s="1">
        <v>43131</v>
      </c>
      <c r="K332" s="1">
        <v>43195</v>
      </c>
      <c r="L332" t="s">
        <v>118</v>
      </c>
      <c r="N332" t="s">
        <v>1849</v>
      </c>
    </row>
    <row r="333" spans="1:14" x14ac:dyDescent="0.25">
      <c r="A333" t="s">
        <v>556</v>
      </c>
      <c r="B333" t="s">
        <v>5922</v>
      </c>
      <c r="C333" t="s">
        <v>209</v>
      </c>
      <c r="D333" t="s">
        <v>21</v>
      </c>
      <c r="E333">
        <v>98032</v>
      </c>
      <c r="F333" t="s">
        <v>22</v>
      </c>
      <c r="G333" t="s">
        <v>22</v>
      </c>
      <c r="H333" t="s">
        <v>116</v>
      </c>
      <c r="I333" t="s">
        <v>117</v>
      </c>
      <c r="J333" s="1">
        <v>43134</v>
      </c>
      <c r="K333" s="1">
        <v>43195</v>
      </c>
      <c r="L333" t="s">
        <v>118</v>
      </c>
      <c r="N333" t="s">
        <v>1992</v>
      </c>
    </row>
    <row r="334" spans="1:14" x14ac:dyDescent="0.25">
      <c r="A334" t="s">
        <v>5172</v>
      </c>
      <c r="B334" t="s">
        <v>5173</v>
      </c>
      <c r="C334" t="s">
        <v>218</v>
      </c>
      <c r="D334" t="s">
        <v>21</v>
      </c>
      <c r="E334">
        <v>98391</v>
      </c>
      <c r="F334" t="s">
        <v>22</v>
      </c>
      <c r="G334" t="s">
        <v>22</v>
      </c>
      <c r="H334" t="s">
        <v>116</v>
      </c>
      <c r="I334" t="s">
        <v>117</v>
      </c>
      <c r="J334" s="1">
        <v>43151</v>
      </c>
      <c r="K334" s="1">
        <v>43188</v>
      </c>
      <c r="L334" t="s">
        <v>118</v>
      </c>
      <c r="N334" t="s">
        <v>1849</v>
      </c>
    </row>
    <row r="335" spans="1:14" x14ac:dyDescent="0.25">
      <c r="A335" t="s">
        <v>5975</v>
      </c>
      <c r="B335" t="s">
        <v>5976</v>
      </c>
      <c r="C335" t="s">
        <v>286</v>
      </c>
      <c r="D335" t="s">
        <v>21</v>
      </c>
      <c r="E335">
        <v>98501</v>
      </c>
      <c r="F335" t="s">
        <v>22</v>
      </c>
      <c r="G335" t="s">
        <v>22</v>
      </c>
      <c r="H335" t="s">
        <v>116</v>
      </c>
      <c r="I335" t="s">
        <v>117</v>
      </c>
      <c r="J335" s="1">
        <v>43153</v>
      </c>
      <c r="K335" s="1">
        <v>43188</v>
      </c>
      <c r="L335" t="s">
        <v>118</v>
      </c>
      <c r="N335" t="s">
        <v>1849</v>
      </c>
    </row>
    <row r="336" spans="1:14" x14ac:dyDescent="0.25">
      <c r="A336" t="s">
        <v>1564</v>
      </c>
      <c r="B336" t="s">
        <v>1565</v>
      </c>
      <c r="C336" t="s">
        <v>1566</v>
      </c>
      <c r="D336" t="s">
        <v>21</v>
      </c>
      <c r="E336">
        <v>98520</v>
      </c>
      <c r="F336" t="s">
        <v>22</v>
      </c>
      <c r="G336" t="s">
        <v>22</v>
      </c>
      <c r="H336" t="s">
        <v>116</v>
      </c>
      <c r="I336" t="s">
        <v>117</v>
      </c>
      <c r="J336" t="s">
        <v>59</v>
      </c>
      <c r="K336" s="1">
        <v>43187</v>
      </c>
      <c r="L336" t="s">
        <v>60</v>
      </c>
      <c r="M336" t="str">
        <f>HYPERLINK("https://www.regulations.gov/docket?D=FDA-2018-H-1278")</f>
        <v>https://www.regulations.gov/docket?D=FDA-2018-H-1278</v>
      </c>
      <c r="N336" t="s">
        <v>59</v>
      </c>
    </row>
    <row r="337" spans="1:14" x14ac:dyDescent="0.25">
      <c r="A337" t="s">
        <v>685</v>
      </c>
      <c r="B337" t="s">
        <v>5987</v>
      </c>
      <c r="C337" t="s">
        <v>1566</v>
      </c>
      <c r="D337" t="s">
        <v>21</v>
      </c>
      <c r="E337">
        <v>98520</v>
      </c>
      <c r="F337" t="s">
        <v>22</v>
      </c>
      <c r="G337" t="s">
        <v>22</v>
      </c>
      <c r="H337" t="s">
        <v>116</v>
      </c>
      <c r="I337" t="s">
        <v>117</v>
      </c>
      <c r="J337" t="s">
        <v>59</v>
      </c>
      <c r="K337" s="1">
        <v>43187</v>
      </c>
      <c r="L337" t="s">
        <v>60</v>
      </c>
      <c r="M337" t="str">
        <f>HYPERLINK("https://www.regulations.gov/docket?D=FDA-2018-H-1273")</f>
        <v>https://www.regulations.gov/docket?D=FDA-2018-H-1273</v>
      </c>
      <c r="N337" t="s">
        <v>59</v>
      </c>
    </row>
    <row r="338" spans="1:14" x14ac:dyDescent="0.25">
      <c r="A338" t="s">
        <v>242</v>
      </c>
      <c r="B338" t="s">
        <v>2090</v>
      </c>
      <c r="C338" t="s">
        <v>165</v>
      </c>
      <c r="D338" t="s">
        <v>21</v>
      </c>
      <c r="E338">
        <v>98373</v>
      </c>
      <c r="F338" t="s">
        <v>22</v>
      </c>
      <c r="G338" t="s">
        <v>22</v>
      </c>
      <c r="H338" t="s">
        <v>116</v>
      </c>
      <c r="I338" t="s">
        <v>117</v>
      </c>
      <c r="J338" s="1">
        <v>43123</v>
      </c>
      <c r="K338" s="1">
        <v>43181</v>
      </c>
      <c r="L338" t="s">
        <v>118</v>
      </c>
      <c r="N338" t="s">
        <v>1849</v>
      </c>
    </row>
    <row r="339" spans="1:14" x14ac:dyDescent="0.25">
      <c r="A339" t="s">
        <v>3220</v>
      </c>
      <c r="B339" t="s">
        <v>5167</v>
      </c>
      <c r="C339" t="s">
        <v>132</v>
      </c>
      <c r="D339" t="s">
        <v>21</v>
      </c>
      <c r="E339">
        <v>99301</v>
      </c>
      <c r="F339" t="s">
        <v>22</v>
      </c>
      <c r="G339" t="s">
        <v>22</v>
      </c>
      <c r="H339" t="s">
        <v>116</v>
      </c>
      <c r="I339" t="s">
        <v>117</v>
      </c>
      <c r="J339" s="1">
        <v>43145</v>
      </c>
      <c r="K339" s="1">
        <v>43174</v>
      </c>
      <c r="L339" t="s">
        <v>118</v>
      </c>
      <c r="N339" t="s">
        <v>1849</v>
      </c>
    </row>
    <row r="340" spans="1:14" x14ac:dyDescent="0.25">
      <c r="A340" t="s">
        <v>7651</v>
      </c>
      <c r="B340" t="s">
        <v>7652</v>
      </c>
      <c r="C340" t="s">
        <v>162</v>
      </c>
      <c r="D340" t="s">
        <v>21</v>
      </c>
      <c r="E340">
        <v>98558</v>
      </c>
      <c r="F340" t="s">
        <v>22</v>
      </c>
      <c r="G340" t="s">
        <v>22</v>
      </c>
      <c r="H340" t="s">
        <v>116</v>
      </c>
      <c r="I340" t="s">
        <v>117</v>
      </c>
      <c r="J340" t="s">
        <v>59</v>
      </c>
      <c r="K340" s="1">
        <v>43172</v>
      </c>
      <c r="L340" t="s">
        <v>60</v>
      </c>
      <c r="M340" t="str">
        <f>HYPERLINK("https://www.regulations.gov/docket?D=FDA-2018-H-1077")</f>
        <v>https://www.regulations.gov/docket?D=FDA-2018-H-1077</v>
      </c>
      <c r="N340" t="s">
        <v>59</v>
      </c>
    </row>
    <row r="341" spans="1:14" x14ac:dyDescent="0.25">
      <c r="A341" t="s">
        <v>6018</v>
      </c>
      <c r="B341" t="s">
        <v>6603</v>
      </c>
      <c r="C341" t="s">
        <v>1566</v>
      </c>
      <c r="D341" t="s">
        <v>21</v>
      </c>
      <c r="E341">
        <v>98520</v>
      </c>
      <c r="F341" t="s">
        <v>22</v>
      </c>
      <c r="G341" t="s">
        <v>22</v>
      </c>
      <c r="H341" t="s">
        <v>116</v>
      </c>
      <c r="I341" t="s">
        <v>117</v>
      </c>
      <c r="J341" t="s">
        <v>59</v>
      </c>
      <c r="K341" s="1">
        <v>43168</v>
      </c>
      <c r="L341" t="s">
        <v>60</v>
      </c>
      <c r="M341" t="str">
        <f>HYPERLINK("https://www.regulations.gov/docket?D=FDA-2018-H-0994")</f>
        <v>https://www.regulations.gov/docket?D=FDA-2018-H-0994</v>
      </c>
      <c r="N341" t="s">
        <v>59</v>
      </c>
    </row>
    <row r="342" spans="1:14" x14ac:dyDescent="0.25">
      <c r="A342" t="s">
        <v>3130</v>
      </c>
      <c r="B342" t="s">
        <v>3631</v>
      </c>
      <c r="C342" t="s">
        <v>209</v>
      </c>
      <c r="D342" t="s">
        <v>21</v>
      </c>
      <c r="E342">
        <v>98032</v>
      </c>
      <c r="F342" t="s">
        <v>22</v>
      </c>
      <c r="G342" t="s">
        <v>22</v>
      </c>
      <c r="H342" t="s">
        <v>116</v>
      </c>
      <c r="I342" t="s">
        <v>117</v>
      </c>
      <c r="J342" s="1">
        <v>43143</v>
      </c>
      <c r="K342" s="1">
        <v>43167</v>
      </c>
      <c r="L342" t="s">
        <v>118</v>
      </c>
      <c r="N342" t="s">
        <v>1992</v>
      </c>
    </row>
    <row r="343" spans="1:14" x14ac:dyDescent="0.25">
      <c r="A343" t="s">
        <v>3650</v>
      </c>
      <c r="B343" t="s">
        <v>3651</v>
      </c>
      <c r="C343" t="s">
        <v>209</v>
      </c>
      <c r="D343" t="s">
        <v>21</v>
      </c>
      <c r="E343">
        <v>98032</v>
      </c>
      <c r="F343" t="s">
        <v>22</v>
      </c>
      <c r="G343" t="s">
        <v>22</v>
      </c>
      <c r="H343" t="s">
        <v>116</v>
      </c>
      <c r="I343" t="s">
        <v>117</v>
      </c>
      <c r="J343" s="1">
        <v>43143</v>
      </c>
      <c r="K343" s="1">
        <v>43167</v>
      </c>
      <c r="L343" t="s">
        <v>118</v>
      </c>
      <c r="N343" t="s">
        <v>1849</v>
      </c>
    </row>
    <row r="344" spans="1:14" x14ac:dyDescent="0.25">
      <c r="A344" t="s">
        <v>7041</v>
      </c>
      <c r="B344" t="s">
        <v>7042</v>
      </c>
      <c r="C344" t="s">
        <v>286</v>
      </c>
      <c r="D344" t="s">
        <v>21</v>
      </c>
      <c r="E344">
        <v>98512</v>
      </c>
      <c r="F344" t="s">
        <v>22</v>
      </c>
      <c r="G344" t="s">
        <v>22</v>
      </c>
      <c r="H344" t="s">
        <v>116</v>
      </c>
      <c r="I344" t="s">
        <v>117</v>
      </c>
      <c r="J344" t="s">
        <v>59</v>
      </c>
      <c r="K344" s="1">
        <v>43165</v>
      </c>
      <c r="L344" t="s">
        <v>60</v>
      </c>
      <c r="M344" t="str">
        <f>HYPERLINK("https://www.regulations.gov/docket?D=FDA-2018-H-0948")</f>
        <v>https://www.regulations.gov/docket?D=FDA-2018-H-0948</v>
      </c>
      <c r="N344" t="s">
        <v>59</v>
      </c>
    </row>
    <row r="345" spans="1:14" x14ac:dyDescent="0.25">
      <c r="A345" t="s">
        <v>6192</v>
      </c>
      <c r="B345" t="s">
        <v>6193</v>
      </c>
      <c r="C345" t="s">
        <v>10550</v>
      </c>
      <c r="D345" t="s">
        <v>21</v>
      </c>
      <c r="E345">
        <v>98002</v>
      </c>
      <c r="F345" t="s">
        <v>22</v>
      </c>
      <c r="G345" t="s">
        <v>22</v>
      </c>
      <c r="H345" t="s">
        <v>116</v>
      </c>
      <c r="I345" t="s">
        <v>117</v>
      </c>
      <c r="J345" t="s">
        <v>59</v>
      </c>
      <c r="K345" s="1">
        <v>43164</v>
      </c>
      <c r="L345" t="s">
        <v>60</v>
      </c>
      <c r="M345" t="str">
        <f>HYPERLINK("https://www.regulations.gov/docket?D=FDA-2018-H-0931")</f>
        <v>https://www.regulations.gov/docket?D=FDA-2018-H-0931</v>
      </c>
      <c r="N345" t="s">
        <v>59</v>
      </c>
    </row>
    <row r="346" spans="1:14" x14ac:dyDescent="0.25">
      <c r="A346" t="s">
        <v>6194</v>
      </c>
      <c r="B346" t="s">
        <v>6195</v>
      </c>
      <c r="C346" t="s">
        <v>266</v>
      </c>
      <c r="D346" t="s">
        <v>21</v>
      </c>
      <c r="E346">
        <v>98002</v>
      </c>
      <c r="F346" t="s">
        <v>22</v>
      </c>
      <c r="G346" t="s">
        <v>22</v>
      </c>
      <c r="H346" t="s">
        <v>116</v>
      </c>
      <c r="I346" t="s">
        <v>117</v>
      </c>
      <c r="J346" t="s">
        <v>59</v>
      </c>
      <c r="K346" s="1">
        <v>43164</v>
      </c>
      <c r="L346" t="s">
        <v>60</v>
      </c>
      <c r="M346" t="str">
        <f>HYPERLINK("https://www.regulations.gov/docket?D=FDA-2018-H-0942")</f>
        <v>https://www.regulations.gov/docket?D=FDA-2018-H-0942</v>
      </c>
      <c r="N346" t="s">
        <v>59</v>
      </c>
    </row>
    <row r="347" spans="1:14" x14ac:dyDescent="0.25">
      <c r="A347" t="s">
        <v>3647</v>
      </c>
      <c r="B347" t="s">
        <v>3648</v>
      </c>
      <c r="C347" t="s">
        <v>20</v>
      </c>
      <c r="D347" t="s">
        <v>21</v>
      </c>
      <c r="E347">
        <v>98108</v>
      </c>
      <c r="F347" t="s">
        <v>22</v>
      </c>
      <c r="G347" t="s">
        <v>22</v>
      </c>
      <c r="H347" t="s">
        <v>116</v>
      </c>
      <c r="I347" t="s">
        <v>117</v>
      </c>
      <c r="J347" s="1">
        <v>43141</v>
      </c>
      <c r="K347" s="1">
        <v>43160</v>
      </c>
      <c r="L347" t="s">
        <v>118</v>
      </c>
      <c r="N347" t="s">
        <v>1849</v>
      </c>
    </row>
    <row r="348" spans="1:14" x14ac:dyDescent="0.25">
      <c r="A348" t="s">
        <v>7261</v>
      </c>
      <c r="B348" t="s">
        <v>7262</v>
      </c>
      <c r="C348" t="s">
        <v>215</v>
      </c>
      <c r="D348" t="s">
        <v>21</v>
      </c>
      <c r="E348">
        <v>98023</v>
      </c>
      <c r="F348" t="s">
        <v>22</v>
      </c>
      <c r="G348" t="s">
        <v>22</v>
      </c>
      <c r="H348" t="s">
        <v>116</v>
      </c>
      <c r="I348" t="s">
        <v>117</v>
      </c>
      <c r="J348" s="1">
        <v>43138</v>
      </c>
      <c r="K348" s="1">
        <v>43153</v>
      </c>
      <c r="L348" t="s">
        <v>118</v>
      </c>
      <c r="N348" t="s">
        <v>1992</v>
      </c>
    </row>
    <row r="349" spans="1:14" x14ac:dyDescent="0.25">
      <c r="A349" t="s">
        <v>405</v>
      </c>
      <c r="B349" t="s">
        <v>3283</v>
      </c>
      <c r="C349" t="s">
        <v>215</v>
      </c>
      <c r="D349" t="s">
        <v>21</v>
      </c>
      <c r="E349">
        <v>98023</v>
      </c>
      <c r="F349" t="s">
        <v>22</v>
      </c>
      <c r="G349" t="s">
        <v>22</v>
      </c>
      <c r="H349" t="s">
        <v>116</v>
      </c>
      <c r="I349" t="s">
        <v>117</v>
      </c>
      <c r="J349" s="1">
        <v>43138</v>
      </c>
      <c r="K349" s="1">
        <v>43153</v>
      </c>
      <c r="L349" t="s">
        <v>118</v>
      </c>
      <c r="N349" t="s">
        <v>1992</v>
      </c>
    </row>
    <row r="350" spans="1:14" x14ac:dyDescent="0.25">
      <c r="A350" t="s">
        <v>3284</v>
      </c>
      <c r="B350" t="s">
        <v>10587</v>
      </c>
      <c r="C350" t="s">
        <v>215</v>
      </c>
      <c r="D350" t="s">
        <v>21</v>
      </c>
      <c r="E350">
        <v>98003</v>
      </c>
      <c r="F350" t="s">
        <v>22</v>
      </c>
      <c r="G350" t="s">
        <v>22</v>
      </c>
      <c r="H350" t="s">
        <v>116</v>
      </c>
      <c r="I350" t="s">
        <v>117</v>
      </c>
      <c r="J350" s="1">
        <v>43125</v>
      </c>
      <c r="K350" s="1">
        <v>43153</v>
      </c>
      <c r="L350" t="s">
        <v>118</v>
      </c>
      <c r="N350" t="s">
        <v>1992</v>
      </c>
    </row>
    <row r="351" spans="1:14" x14ac:dyDescent="0.25">
      <c r="A351" t="s">
        <v>3322</v>
      </c>
      <c r="B351" t="s">
        <v>4563</v>
      </c>
      <c r="C351" t="s">
        <v>934</v>
      </c>
      <c r="D351" t="s">
        <v>21</v>
      </c>
      <c r="E351">
        <v>99344</v>
      </c>
      <c r="F351" t="s">
        <v>22</v>
      </c>
      <c r="G351" t="s">
        <v>22</v>
      </c>
      <c r="H351" t="s">
        <v>116</v>
      </c>
      <c r="I351" t="s">
        <v>117</v>
      </c>
      <c r="J351" s="1">
        <v>43130</v>
      </c>
      <c r="K351" s="1">
        <v>43153</v>
      </c>
      <c r="L351" t="s">
        <v>118</v>
      </c>
      <c r="N351" t="s">
        <v>1849</v>
      </c>
    </row>
    <row r="352" spans="1:14" x14ac:dyDescent="0.25">
      <c r="A352" t="s">
        <v>77</v>
      </c>
      <c r="B352" t="s">
        <v>10588</v>
      </c>
      <c r="C352" t="s">
        <v>142</v>
      </c>
      <c r="D352" t="s">
        <v>21</v>
      </c>
      <c r="E352">
        <v>98902</v>
      </c>
      <c r="F352" t="s">
        <v>22</v>
      </c>
      <c r="G352" t="s">
        <v>22</v>
      </c>
      <c r="H352" t="s">
        <v>116</v>
      </c>
      <c r="I352" t="s">
        <v>117</v>
      </c>
      <c r="J352" s="1">
        <v>43136</v>
      </c>
      <c r="K352" s="1">
        <v>43153</v>
      </c>
      <c r="L352" t="s">
        <v>118</v>
      </c>
      <c r="N352" t="s">
        <v>1849</v>
      </c>
    </row>
    <row r="353" spans="1:14" x14ac:dyDescent="0.25">
      <c r="A353" t="s">
        <v>10594</v>
      </c>
      <c r="B353" t="s">
        <v>6151</v>
      </c>
      <c r="C353" t="s">
        <v>722</v>
      </c>
      <c r="D353" t="s">
        <v>21</v>
      </c>
      <c r="E353">
        <v>98047</v>
      </c>
      <c r="F353" t="s">
        <v>22</v>
      </c>
      <c r="G353" t="s">
        <v>22</v>
      </c>
      <c r="H353" t="s">
        <v>116</v>
      </c>
      <c r="I353" t="s">
        <v>117</v>
      </c>
      <c r="J353" t="s">
        <v>59</v>
      </c>
      <c r="K353" s="1">
        <v>43147</v>
      </c>
      <c r="L353" t="s">
        <v>60</v>
      </c>
      <c r="M353" t="str">
        <f>HYPERLINK("https://www.regulations.gov/docket?D=FDA-2018-H-0746")</f>
        <v>https://www.regulations.gov/docket?D=FDA-2018-H-0746</v>
      </c>
      <c r="N353" t="s">
        <v>59</v>
      </c>
    </row>
    <row r="354" spans="1:14" x14ac:dyDescent="0.25">
      <c r="A354" t="s">
        <v>6026</v>
      </c>
      <c r="B354" t="s">
        <v>6027</v>
      </c>
      <c r="C354" t="s">
        <v>34</v>
      </c>
      <c r="D354" t="s">
        <v>21</v>
      </c>
      <c r="E354">
        <v>98663</v>
      </c>
      <c r="F354" t="s">
        <v>22</v>
      </c>
      <c r="G354" t="s">
        <v>22</v>
      </c>
      <c r="H354" t="s">
        <v>116</v>
      </c>
      <c r="I354" t="s">
        <v>117</v>
      </c>
      <c r="J354" t="s">
        <v>59</v>
      </c>
      <c r="K354" s="1">
        <v>43146</v>
      </c>
      <c r="L354" t="s">
        <v>60</v>
      </c>
      <c r="M354" t="str">
        <f>HYPERLINK("https://www.regulations.gov/docket?D=FDA-2018-H-0732")</f>
        <v>https://www.regulations.gov/docket?D=FDA-2018-H-0732</v>
      </c>
      <c r="N354" t="s">
        <v>59</v>
      </c>
    </row>
    <row r="355" spans="1:14" x14ac:dyDescent="0.25">
      <c r="A355" t="s">
        <v>154</v>
      </c>
      <c r="B355" t="s">
        <v>3036</v>
      </c>
      <c r="C355" t="s">
        <v>108</v>
      </c>
      <c r="D355" t="s">
        <v>21</v>
      </c>
      <c r="E355">
        <v>98203</v>
      </c>
      <c r="F355" t="s">
        <v>22</v>
      </c>
      <c r="G355" t="s">
        <v>22</v>
      </c>
      <c r="H355" t="s">
        <v>116</v>
      </c>
      <c r="I355" t="s">
        <v>117</v>
      </c>
      <c r="J355" s="1">
        <v>43129</v>
      </c>
      <c r="K355" s="1">
        <v>43146</v>
      </c>
      <c r="L355" t="s">
        <v>118</v>
      </c>
      <c r="N355" t="s">
        <v>1849</v>
      </c>
    </row>
    <row r="356" spans="1:14" x14ac:dyDescent="0.25">
      <c r="A356" t="s">
        <v>10602</v>
      </c>
      <c r="B356" t="s">
        <v>10603</v>
      </c>
      <c r="C356" t="s">
        <v>286</v>
      </c>
      <c r="D356" t="s">
        <v>21</v>
      </c>
      <c r="E356">
        <v>98506</v>
      </c>
      <c r="F356" t="s">
        <v>22</v>
      </c>
      <c r="G356" t="s">
        <v>22</v>
      </c>
      <c r="H356" t="s">
        <v>116</v>
      </c>
      <c r="I356" t="s">
        <v>117</v>
      </c>
      <c r="J356" s="1">
        <v>43131</v>
      </c>
      <c r="K356" s="1">
        <v>43146</v>
      </c>
      <c r="L356" t="s">
        <v>118</v>
      </c>
      <c r="N356" t="s">
        <v>1992</v>
      </c>
    </row>
    <row r="357" spans="1:14" x14ac:dyDescent="0.25">
      <c r="A357" t="s">
        <v>3498</v>
      </c>
      <c r="B357" t="s">
        <v>3499</v>
      </c>
      <c r="C357" t="s">
        <v>3500</v>
      </c>
      <c r="D357" t="s">
        <v>21</v>
      </c>
      <c r="E357">
        <v>99361</v>
      </c>
      <c r="F357" t="s">
        <v>22</v>
      </c>
      <c r="G357" t="s">
        <v>22</v>
      </c>
      <c r="H357" t="s">
        <v>116</v>
      </c>
      <c r="I357" t="s">
        <v>117</v>
      </c>
      <c r="J357" s="1">
        <v>43087</v>
      </c>
      <c r="K357" s="1">
        <v>43146</v>
      </c>
      <c r="L357" t="s">
        <v>118</v>
      </c>
      <c r="N357" t="s">
        <v>1849</v>
      </c>
    </row>
    <row r="358" spans="1:14" x14ac:dyDescent="0.25">
      <c r="A358" t="s">
        <v>7092</v>
      </c>
      <c r="B358" t="s">
        <v>7093</v>
      </c>
      <c r="C358" t="s">
        <v>3459</v>
      </c>
      <c r="D358" t="s">
        <v>21</v>
      </c>
      <c r="E358">
        <v>99328</v>
      </c>
      <c r="F358" t="s">
        <v>22</v>
      </c>
      <c r="G358" t="s">
        <v>22</v>
      </c>
      <c r="H358" t="s">
        <v>116</v>
      </c>
      <c r="I358" t="s">
        <v>117</v>
      </c>
      <c r="J358" s="1">
        <v>43087</v>
      </c>
      <c r="K358" s="1">
        <v>43146</v>
      </c>
      <c r="L358" t="s">
        <v>118</v>
      </c>
      <c r="N358" t="s">
        <v>1849</v>
      </c>
    </row>
    <row r="359" spans="1:14" x14ac:dyDescent="0.25">
      <c r="A359" t="s">
        <v>10604</v>
      </c>
      <c r="B359" t="s">
        <v>5986</v>
      </c>
      <c r="C359" t="s">
        <v>1566</v>
      </c>
      <c r="D359" t="s">
        <v>21</v>
      </c>
      <c r="E359">
        <v>98520</v>
      </c>
      <c r="F359" t="s">
        <v>22</v>
      </c>
      <c r="G359" t="s">
        <v>22</v>
      </c>
      <c r="H359" t="s">
        <v>116</v>
      </c>
      <c r="I359" t="s">
        <v>117</v>
      </c>
      <c r="J359" s="1">
        <v>43130</v>
      </c>
      <c r="K359" s="1">
        <v>43146</v>
      </c>
      <c r="L359" t="s">
        <v>118</v>
      </c>
      <c r="N359" t="s">
        <v>1849</v>
      </c>
    </row>
    <row r="360" spans="1:14" x14ac:dyDescent="0.25">
      <c r="A360" t="s">
        <v>6697</v>
      </c>
      <c r="B360" t="s">
        <v>6698</v>
      </c>
      <c r="C360" t="s">
        <v>236</v>
      </c>
      <c r="D360" t="s">
        <v>21</v>
      </c>
      <c r="E360">
        <v>98444</v>
      </c>
      <c r="F360" t="s">
        <v>22</v>
      </c>
      <c r="G360" t="s">
        <v>22</v>
      </c>
      <c r="H360" t="s">
        <v>116</v>
      </c>
      <c r="I360" t="s">
        <v>117</v>
      </c>
      <c r="J360" t="s">
        <v>59</v>
      </c>
      <c r="K360" s="1">
        <v>43143</v>
      </c>
      <c r="L360" t="s">
        <v>60</v>
      </c>
      <c r="M360" t="str">
        <f>HYPERLINK("https://www.regulations.gov/docket?D=FDA-2018-H-0647")</f>
        <v>https://www.regulations.gov/docket?D=FDA-2018-H-0647</v>
      </c>
      <c r="N360" t="s">
        <v>59</v>
      </c>
    </row>
    <row r="361" spans="1:14" x14ac:dyDescent="0.25">
      <c r="A361" t="s">
        <v>10649</v>
      </c>
      <c r="B361" t="s">
        <v>4507</v>
      </c>
      <c r="C361" t="s">
        <v>236</v>
      </c>
      <c r="D361" t="s">
        <v>21</v>
      </c>
      <c r="E361">
        <v>98408</v>
      </c>
      <c r="F361" t="s">
        <v>22</v>
      </c>
      <c r="G361" t="s">
        <v>22</v>
      </c>
      <c r="H361" t="s">
        <v>116</v>
      </c>
      <c r="I361" t="s">
        <v>117</v>
      </c>
      <c r="J361" s="1">
        <v>43119</v>
      </c>
      <c r="K361" s="1">
        <v>43139</v>
      </c>
      <c r="L361" t="s">
        <v>118</v>
      </c>
      <c r="N361" t="s">
        <v>1849</v>
      </c>
    </row>
    <row r="362" spans="1:14" x14ac:dyDescent="0.25">
      <c r="A362" t="s">
        <v>3130</v>
      </c>
      <c r="B362" t="s">
        <v>4890</v>
      </c>
      <c r="C362" t="s">
        <v>236</v>
      </c>
      <c r="D362" t="s">
        <v>21</v>
      </c>
      <c r="E362">
        <v>98409</v>
      </c>
      <c r="F362" t="s">
        <v>22</v>
      </c>
      <c r="G362" t="s">
        <v>22</v>
      </c>
      <c r="H362" t="s">
        <v>116</v>
      </c>
      <c r="I362" t="s">
        <v>117</v>
      </c>
      <c r="J362" t="s">
        <v>59</v>
      </c>
      <c r="K362" s="1">
        <v>43137</v>
      </c>
      <c r="L362" t="s">
        <v>60</v>
      </c>
      <c r="M362" t="str">
        <f>HYPERLINK("https://www.regulations.gov/docket?D=FDA-2018-H-0558")</f>
        <v>https://www.regulations.gov/docket?D=FDA-2018-H-0558</v>
      </c>
      <c r="N362" t="s">
        <v>59</v>
      </c>
    </row>
    <row r="363" spans="1:14" x14ac:dyDescent="0.25">
      <c r="A363" t="s">
        <v>10661</v>
      </c>
      <c r="B363" t="s">
        <v>10662</v>
      </c>
      <c r="C363" t="s">
        <v>20</v>
      </c>
      <c r="D363" t="s">
        <v>21</v>
      </c>
      <c r="E363">
        <v>98122</v>
      </c>
      <c r="F363" t="s">
        <v>22</v>
      </c>
      <c r="G363" t="s">
        <v>22</v>
      </c>
      <c r="H363" t="s">
        <v>116</v>
      </c>
      <c r="I363" t="s">
        <v>117</v>
      </c>
      <c r="J363" s="1">
        <v>43104</v>
      </c>
      <c r="K363" s="1">
        <v>43132</v>
      </c>
      <c r="L363" t="s">
        <v>118</v>
      </c>
      <c r="N363" t="s">
        <v>1992</v>
      </c>
    </row>
    <row r="364" spans="1:14" x14ac:dyDescent="0.25">
      <c r="A364" t="s">
        <v>4581</v>
      </c>
      <c r="B364" t="s">
        <v>4582</v>
      </c>
      <c r="C364" t="s">
        <v>142</v>
      </c>
      <c r="D364" t="s">
        <v>21</v>
      </c>
      <c r="E364">
        <v>98903</v>
      </c>
      <c r="F364" t="s">
        <v>22</v>
      </c>
      <c r="G364" t="s">
        <v>22</v>
      </c>
      <c r="H364" t="s">
        <v>116</v>
      </c>
      <c r="I364" t="s">
        <v>117</v>
      </c>
      <c r="J364" s="1">
        <v>43116</v>
      </c>
      <c r="K364" s="1">
        <v>43132</v>
      </c>
      <c r="L364" t="s">
        <v>118</v>
      </c>
      <c r="N364" t="s">
        <v>1849</v>
      </c>
    </row>
    <row r="365" spans="1:14" x14ac:dyDescent="0.25">
      <c r="A365" t="s">
        <v>2371</v>
      </c>
      <c r="B365" t="s">
        <v>7167</v>
      </c>
      <c r="C365" t="s">
        <v>29</v>
      </c>
      <c r="D365" t="s">
        <v>21</v>
      </c>
      <c r="E365">
        <v>98801</v>
      </c>
      <c r="F365" t="s">
        <v>22</v>
      </c>
      <c r="G365" t="s">
        <v>22</v>
      </c>
      <c r="H365" t="s">
        <v>116</v>
      </c>
      <c r="I365" t="s">
        <v>117</v>
      </c>
      <c r="J365" s="1">
        <v>43116</v>
      </c>
      <c r="K365" s="1">
        <v>43132</v>
      </c>
      <c r="L365" t="s">
        <v>118</v>
      </c>
      <c r="N365" t="s">
        <v>1849</v>
      </c>
    </row>
    <row r="366" spans="1:14" x14ac:dyDescent="0.25">
      <c r="A366" t="s">
        <v>7349</v>
      </c>
      <c r="B366" t="s">
        <v>7350</v>
      </c>
      <c r="C366" t="s">
        <v>142</v>
      </c>
      <c r="D366" t="s">
        <v>21</v>
      </c>
      <c r="E366">
        <v>98903</v>
      </c>
      <c r="F366" t="s">
        <v>22</v>
      </c>
      <c r="G366" t="s">
        <v>22</v>
      </c>
      <c r="H366" t="s">
        <v>116</v>
      </c>
      <c r="I366" t="s">
        <v>117</v>
      </c>
      <c r="J366" s="1">
        <v>43116</v>
      </c>
      <c r="K366" s="1">
        <v>43132</v>
      </c>
      <c r="L366" t="s">
        <v>118</v>
      </c>
      <c r="N366" t="s">
        <v>1849</v>
      </c>
    </row>
    <row r="367" spans="1:14" x14ac:dyDescent="0.25">
      <c r="A367" t="s">
        <v>10665</v>
      </c>
      <c r="B367" t="s">
        <v>1247</v>
      </c>
      <c r="C367" t="s">
        <v>20</v>
      </c>
      <c r="D367" t="s">
        <v>21</v>
      </c>
      <c r="E367">
        <v>98122</v>
      </c>
      <c r="F367" t="s">
        <v>22</v>
      </c>
      <c r="G367" t="s">
        <v>22</v>
      </c>
      <c r="H367" t="s">
        <v>116</v>
      </c>
      <c r="I367" t="s">
        <v>117</v>
      </c>
      <c r="J367" s="1">
        <v>43104</v>
      </c>
      <c r="K367" s="1">
        <v>43132</v>
      </c>
      <c r="L367" t="s">
        <v>118</v>
      </c>
      <c r="N367" t="s">
        <v>1849</v>
      </c>
    </row>
    <row r="368" spans="1:14" x14ac:dyDescent="0.25">
      <c r="A368" t="s">
        <v>645</v>
      </c>
      <c r="B368" t="s">
        <v>2517</v>
      </c>
      <c r="C368" t="s">
        <v>41</v>
      </c>
      <c r="D368" t="s">
        <v>21</v>
      </c>
      <c r="E368">
        <v>98148</v>
      </c>
      <c r="F368" t="s">
        <v>22</v>
      </c>
      <c r="G368" t="s">
        <v>22</v>
      </c>
      <c r="H368" t="s">
        <v>116</v>
      </c>
      <c r="I368" t="s">
        <v>117</v>
      </c>
      <c r="J368" s="1">
        <v>43116</v>
      </c>
      <c r="K368" s="1">
        <v>43132</v>
      </c>
      <c r="L368" t="s">
        <v>118</v>
      </c>
      <c r="N368" t="s">
        <v>1992</v>
      </c>
    </row>
    <row r="369" spans="1:14" x14ac:dyDescent="0.25">
      <c r="A369" t="s">
        <v>3322</v>
      </c>
      <c r="B369" t="s">
        <v>5662</v>
      </c>
      <c r="C369" t="s">
        <v>34</v>
      </c>
      <c r="D369" t="s">
        <v>21</v>
      </c>
      <c r="E369">
        <v>98661</v>
      </c>
      <c r="F369" t="s">
        <v>22</v>
      </c>
      <c r="G369" t="s">
        <v>22</v>
      </c>
      <c r="H369" t="s">
        <v>116</v>
      </c>
      <c r="I369" t="s">
        <v>117</v>
      </c>
      <c r="J369" s="1">
        <v>43088</v>
      </c>
      <c r="K369" s="1">
        <v>43132</v>
      </c>
      <c r="L369" t="s">
        <v>118</v>
      </c>
      <c r="N369" t="s">
        <v>1849</v>
      </c>
    </row>
    <row r="370" spans="1:14" x14ac:dyDescent="0.25">
      <c r="A370" t="s">
        <v>6636</v>
      </c>
      <c r="B370" t="s">
        <v>6637</v>
      </c>
      <c r="C370" t="s">
        <v>3146</v>
      </c>
      <c r="D370" t="s">
        <v>21</v>
      </c>
      <c r="E370">
        <v>98824</v>
      </c>
      <c r="F370" t="s">
        <v>22</v>
      </c>
      <c r="G370" t="s">
        <v>22</v>
      </c>
      <c r="H370" t="s">
        <v>116</v>
      </c>
      <c r="I370" t="s">
        <v>117</v>
      </c>
      <c r="J370" s="1">
        <v>43088</v>
      </c>
      <c r="K370" s="1">
        <v>43132</v>
      </c>
      <c r="L370" t="s">
        <v>118</v>
      </c>
      <c r="N370" t="s">
        <v>1849</v>
      </c>
    </row>
    <row r="371" spans="1:14" x14ac:dyDescent="0.25">
      <c r="A371" t="s">
        <v>111</v>
      </c>
      <c r="B371" t="s">
        <v>3391</v>
      </c>
      <c r="C371" t="s">
        <v>443</v>
      </c>
      <c r="D371" t="s">
        <v>21</v>
      </c>
      <c r="E371">
        <v>98057</v>
      </c>
      <c r="F371" t="s">
        <v>22</v>
      </c>
      <c r="G371" t="s">
        <v>22</v>
      </c>
      <c r="H371" t="s">
        <v>116</v>
      </c>
      <c r="I371" t="s">
        <v>117</v>
      </c>
      <c r="J371" s="1">
        <v>43114</v>
      </c>
      <c r="K371" s="1">
        <v>43125</v>
      </c>
      <c r="L371" t="s">
        <v>118</v>
      </c>
      <c r="N371" t="s">
        <v>1849</v>
      </c>
    </row>
    <row r="372" spans="1:14" x14ac:dyDescent="0.25">
      <c r="A372" t="s">
        <v>712</v>
      </c>
      <c r="B372" t="s">
        <v>713</v>
      </c>
      <c r="C372" t="s">
        <v>236</v>
      </c>
      <c r="D372" t="s">
        <v>21</v>
      </c>
      <c r="E372">
        <v>98403</v>
      </c>
      <c r="F372" t="s">
        <v>22</v>
      </c>
      <c r="G372" t="s">
        <v>22</v>
      </c>
      <c r="H372" t="s">
        <v>116</v>
      </c>
      <c r="I372" t="s">
        <v>117</v>
      </c>
      <c r="J372" s="1">
        <v>43112</v>
      </c>
      <c r="K372" s="1">
        <v>43125</v>
      </c>
      <c r="L372" t="s">
        <v>118</v>
      </c>
      <c r="N372" t="s">
        <v>1992</v>
      </c>
    </row>
    <row r="373" spans="1:14" x14ac:dyDescent="0.25">
      <c r="A373" t="s">
        <v>7060</v>
      </c>
      <c r="B373" t="s">
        <v>7061</v>
      </c>
      <c r="C373" t="s">
        <v>261</v>
      </c>
      <c r="D373" t="s">
        <v>21</v>
      </c>
      <c r="E373">
        <v>99202</v>
      </c>
      <c r="F373" t="s">
        <v>22</v>
      </c>
      <c r="G373" t="s">
        <v>22</v>
      </c>
      <c r="H373" t="s">
        <v>116</v>
      </c>
      <c r="I373" t="s">
        <v>117</v>
      </c>
      <c r="J373" s="1">
        <v>43107</v>
      </c>
      <c r="K373" s="1">
        <v>43125</v>
      </c>
      <c r="L373" t="s">
        <v>118</v>
      </c>
      <c r="N373" t="s">
        <v>1849</v>
      </c>
    </row>
    <row r="374" spans="1:14" x14ac:dyDescent="0.25">
      <c r="A374" t="s">
        <v>2121</v>
      </c>
      <c r="B374" t="s">
        <v>10684</v>
      </c>
      <c r="C374" t="s">
        <v>10685</v>
      </c>
      <c r="D374" t="s">
        <v>21</v>
      </c>
      <c r="E374">
        <v>98375</v>
      </c>
      <c r="F374" t="s">
        <v>22</v>
      </c>
      <c r="G374" t="s">
        <v>22</v>
      </c>
      <c r="H374" t="s">
        <v>116</v>
      </c>
      <c r="I374" t="s">
        <v>117</v>
      </c>
      <c r="J374" s="1">
        <v>43105</v>
      </c>
      <c r="K374" s="1">
        <v>43118</v>
      </c>
      <c r="L374" t="s">
        <v>118</v>
      </c>
      <c r="N374" t="s">
        <v>1849</v>
      </c>
    </row>
    <row r="375" spans="1:14" x14ac:dyDescent="0.25">
      <c r="A375" t="s">
        <v>6633</v>
      </c>
      <c r="B375" t="s">
        <v>10262</v>
      </c>
      <c r="C375" t="s">
        <v>20</v>
      </c>
      <c r="D375" t="s">
        <v>21</v>
      </c>
      <c r="E375">
        <v>98122</v>
      </c>
      <c r="F375" t="s">
        <v>22</v>
      </c>
      <c r="G375" t="s">
        <v>22</v>
      </c>
      <c r="H375" t="s">
        <v>116</v>
      </c>
      <c r="I375" t="s">
        <v>117</v>
      </c>
      <c r="J375" t="s">
        <v>59</v>
      </c>
      <c r="K375" s="1">
        <v>43117</v>
      </c>
      <c r="L375" t="s">
        <v>60</v>
      </c>
      <c r="M375" t="str">
        <f>HYPERLINK("https://www.regulations.gov/docket?D=FDA-2018-H-0192")</f>
        <v>https://www.regulations.gov/docket?D=FDA-2018-H-0192</v>
      </c>
      <c r="N375" t="s">
        <v>59</v>
      </c>
    </row>
    <row r="376" spans="1:14" x14ac:dyDescent="0.25">
      <c r="A376" t="s">
        <v>187</v>
      </c>
      <c r="B376" t="s">
        <v>1974</v>
      </c>
      <c r="C376" t="s">
        <v>261</v>
      </c>
      <c r="D376" t="s">
        <v>21</v>
      </c>
      <c r="E376">
        <v>99202</v>
      </c>
      <c r="F376" t="s">
        <v>22</v>
      </c>
      <c r="G376" t="s">
        <v>22</v>
      </c>
      <c r="H376" t="s">
        <v>116</v>
      </c>
      <c r="I376" t="s">
        <v>117</v>
      </c>
      <c r="J376" s="1">
        <v>43054</v>
      </c>
      <c r="K376" s="1">
        <v>43104</v>
      </c>
      <c r="L376" t="s">
        <v>118</v>
      </c>
      <c r="N376" t="s">
        <v>1849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8634C-92C9-41F6-8F37-0FD549BC75BC}">
  <dimension ref="A1:N433"/>
  <sheetViews>
    <sheetView workbookViewId="0">
      <selection activeCell="A2" sqref="A2:XFD43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7020</v>
      </c>
      <c r="B2" t="s">
        <v>7021</v>
      </c>
      <c r="C2" t="s">
        <v>1328</v>
      </c>
      <c r="D2" t="s">
        <v>21</v>
      </c>
      <c r="E2">
        <v>99004</v>
      </c>
      <c r="F2" t="s">
        <v>22</v>
      </c>
      <c r="G2" t="s">
        <v>22</v>
      </c>
      <c r="H2" t="s">
        <v>7022</v>
      </c>
      <c r="I2" t="s">
        <v>212</v>
      </c>
      <c r="J2" s="1">
        <v>43316</v>
      </c>
      <c r="K2" s="1">
        <v>43433</v>
      </c>
      <c r="L2" t="s">
        <v>118</v>
      </c>
      <c r="N2" t="s">
        <v>1992</v>
      </c>
    </row>
    <row r="3" spans="1:14" x14ac:dyDescent="0.25">
      <c r="A3" t="s">
        <v>102</v>
      </c>
      <c r="B3" t="s">
        <v>103</v>
      </c>
      <c r="C3" t="s">
        <v>37</v>
      </c>
      <c r="D3" t="s">
        <v>21</v>
      </c>
      <c r="E3">
        <v>99337</v>
      </c>
      <c r="F3" t="s">
        <v>22</v>
      </c>
      <c r="G3" t="s">
        <v>22</v>
      </c>
      <c r="H3" t="s">
        <v>104</v>
      </c>
      <c r="I3" t="s">
        <v>105</v>
      </c>
      <c r="J3" t="s">
        <v>59</v>
      </c>
      <c r="K3" s="1">
        <v>43735</v>
      </c>
      <c r="L3" t="s">
        <v>60</v>
      </c>
      <c r="M3" t="str">
        <f>HYPERLINK("https://www.regulations.gov/docket?D=FDA-2019-H-4503")</f>
        <v>https://www.regulations.gov/docket?D=FDA-2019-H-4503</v>
      </c>
      <c r="N3" t="s">
        <v>59</v>
      </c>
    </row>
    <row r="4" spans="1:14" x14ac:dyDescent="0.25">
      <c r="A4" t="s">
        <v>146</v>
      </c>
      <c r="B4" t="s">
        <v>147</v>
      </c>
      <c r="C4" t="s">
        <v>34</v>
      </c>
      <c r="D4" t="s">
        <v>21</v>
      </c>
      <c r="E4">
        <v>98684</v>
      </c>
      <c r="F4" t="s">
        <v>22</v>
      </c>
      <c r="G4" t="s">
        <v>22</v>
      </c>
      <c r="H4" t="s">
        <v>104</v>
      </c>
      <c r="I4" t="s">
        <v>148</v>
      </c>
      <c r="J4" t="s">
        <v>59</v>
      </c>
      <c r="K4" s="1">
        <v>43732</v>
      </c>
      <c r="L4" t="s">
        <v>60</v>
      </c>
      <c r="M4" t="str">
        <f>HYPERLINK("https://www.regulations.gov/docket?D=FDA-2019-H-4208")</f>
        <v>https://www.regulations.gov/docket?D=FDA-2019-H-4208</v>
      </c>
      <c r="N4" t="s">
        <v>59</v>
      </c>
    </row>
    <row r="5" spans="1:14" x14ac:dyDescent="0.25">
      <c r="A5" t="s">
        <v>184</v>
      </c>
      <c r="B5" t="s">
        <v>185</v>
      </c>
      <c r="C5" t="s">
        <v>186</v>
      </c>
      <c r="D5" t="s">
        <v>21</v>
      </c>
      <c r="E5">
        <v>98823</v>
      </c>
      <c r="F5" t="s">
        <v>22</v>
      </c>
      <c r="G5" t="s">
        <v>22</v>
      </c>
      <c r="H5" t="s">
        <v>104</v>
      </c>
      <c r="I5" t="s">
        <v>105</v>
      </c>
      <c r="J5" t="s">
        <v>59</v>
      </c>
      <c r="K5" s="1">
        <v>43731</v>
      </c>
      <c r="L5" t="s">
        <v>60</v>
      </c>
      <c r="M5" t="str">
        <f>HYPERLINK("https://www.regulations.gov/docket?D=FDA-2019-H-4391")</f>
        <v>https://www.regulations.gov/docket?D=FDA-2019-H-4391</v>
      </c>
      <c r="N5" t="s">
        <v>59</v>
      </c>
    </row>
    <row r="6" spans="1:14" x14ac:dyDescent="0.25">
      <c r="A6" t="s">
        <v>197</v>
      </c>
      <c r="B6" t="s">
        <v>198</v>
      </c>
      <c r="C6" t="s">
        <v>199</v>
      </c>
      <c r="D6" t="s">
        <v>21</v>
      </c>
      <c r="E6">
        <v>98326</v>
      </c>
      <c r="F6" t="s">
        <v>22</v>
      </c>
      <c r="G6" t="s">
        <v>22</v>
      </c>
      <c r="H6" t="s">
        <v>104</v>
      </c>
      <c r="I6" t="s">
        <v>148</v>
      </c>
      <c r="J6" t="s">
        <v>59</v>
      </c>
      <c r="K6" s="1">
        <v>43728</v>
      </c>
      <c r="L6" t="s">
        <v>60</v>
      </c>
      <c r="M6" t="str">
        <f>HYPERLINK("https://www.regulations.gov/docket?D=FDA-2019-H-4357")</f>
        <v>https://www.regulations.gov/docket?D=FDA-2019-H-4357</v>
      </c>
      <c r="N6" t="s">
        <v>59</v>
      </c>
    </row>
    <row r="7" spans="1:14" x14ac:dyDescent="0.25">
      <c r="A7" t="s">
        <v>207</v>
      </c>
      <c r="B7" t="s">
        <v>208</v>
      </c>
      <c r="C7" t="s">
        <v>209</v>
      </c>
      <c r="D7" t="s">
        <v>21</v>
      </c>
      <c r="E7">
        <v>98031</v>
      </c>
      <c r="F7" t="s">
        <v>22</v>
      </c>
      <c r="G7" t="s">
        <v>22</v>
      </c>
      <c r="H7" t="s">
        <v>104</v>
      </c>
      <c r="I7" t="s">
        <v>148</v>
      </c>
      <c r="J7" s="1">
        <v>43705</v>
      </c>
      <c r="K7" s="1">
        <v>43727</v>
      </c>
      <c r="L7" t="s">
        <v>118</v>
      </c>
      <c r="N7" t="s">
        <v>119</v>
      </c>
    </row>
    <row r="8" spans="1:14" x14ac:dyDescent="0.25">
      <c r="A8" t="s">
        <v>233</v>
      </c>
      <c r="B8" t="s">
        <v>234</v>
      </c>
      <c r="C8" t="s">
        <v>20</v>
      </c>
      <c r="D8" t="s">
        <v>21</v>
      </c>
      <c r="E8">
        <v>98105</v>
      </c>
      <c r="F8" t="s">
        <v>22</v>
      </c>
      <c r="G8" t="s">
        <v>22</v>
      </c>
      <c r="H8" t="s">
        <v>104</v>
      </c>
      <c r="I8" t="s">
        <v>105</v>
      </c>
      <c r="J8" t="s">
        <v>59</v>
      </c>
      <c r="K8" s="1">
        <v>43721</v>
      </c>
      <c r="L8" t="s">
        <v>60</v>
      </c>
      <c r="M8" t="str">
        <f>HYPERLINK("https://www.regulations.gov/docket?D=FDA-2019-H-4254")</f>
        <v>https://www.regulations.gov/docket?D=FDA-2019-H-4254</v>
      </c>
      <c r="N8" t="s">
        <v>59</v>
      </c>
    </row>
    <row r="9" spans="1:14" x14ac:dyDescent="0.25">
      <c r="A9" t="s">
        <v>269</v>
      </c>
      <c r="B9" t="s">
        <v>270</v>
      </c>
      <c r="C9" t="s">
        <v>20</v>
      </c>
      <c r="D9" t="s">
        <v>21</v>
      </c>
      <c r="E9">
        <v>98106</v>
      </c>
      <c r="F9" t="s">
        <v>22</v>
      </c>
      <c r="G9" t="s">
        <v>22</v>
      </c>
      <c r="H9" t="s">
        <v>104</v>
      </c>
      <c r="I9" t="s">
        <v>105</v>
      </c>
      <c r="J9" s="1">
        <v>43699</v>
      </c>
      <c r="K9" s="1">
        <v>43720</v>
      </c>
      <c r="L9" t="s">
        <v>118</v>
      </c>
      <c r="N9" t="s">
        <v>119</v>
      </c>
    </row>
    <row r="10" spans="1:14" x14ac:dyDescent="0.25">
      <c r="A10" t="s">
        <v>275</v>
      </c>
      <c r="B10" t="s">
        <v>276</v>
      </c>
      <c r="C10" t="s">
        <v>258</v>
      </c>
      <c r="D10" t="s">
        <v>21</v>
      </c>
      <c r="E10">
        <v>98292</v>
      </c>
      <c r="F10" t="s">
        <v>22</v>
      </c>
      <c r="G10" t="s">
        <v>22</v>
      </c>
      <c r="H10" t="s">
        <v>104</v>
      </c>
      <c r="I10" t="s">
        <v>148</v>
      </c>
      <c r="J10" s="1">
        <v>43692</v>
      </c>
      <c r="K10" s="1">
        <v>43720</v>
      </c>
      <c r="L10" t="s">
        <v>118</v>
      </c>
      <c r="N10" t="s">
        <v>119</v>
      </c>
    </row>
    <row r="11" spans="1:14" x14ac:dyDescent="0.25">
      <c r="A11" t="s">
        <v>277</v>
      </c>
      <c r="B11" t="s">
        <v>278</v>
      </c>
      <c r="C11" t="s">
        <v>236</v>
      </c>
      <c r="D11" t="s">
        <v>21</v>
      </c>
      <c r="E11">
        <v>98405</v>
      </c>
      <c r="F11" t="s">
        <v>22</v>
      </c>
      <c r="G11" t="s">
        <v>22</v>
      </c>
      <c r="H11" t="s">
        <v>104</v>
      </c>
      <c r="I11" t="s">
        <v>148</v>
      </c>
      <c r="J11" s="1">
        <v>43690</v>
      </c>
      <c r="K11" s="1">
        <v>43720</v>
      </c>
      <c r="L11" t="s">
        <v>118</v>
      </c>
      <c r="N11" t="s">
        <v>119</v>
      </c>
    </row>
    <row r="12" spans="1:14" x14ac:dyDescent="0.25">
      <c r="A12" t="s">
        <v>279</v>
      </c>
      <c r="B12" t="s">
        <v>280</v>
      </c>
      <c r="C12" t="s">
        <v>227</v>
      </c>
      <c r="D12" t="s">
        <v>21</v>
      </c>
      <c r="E12">
        <v>98225</v>
      </c>
      <c r="F12" t="s">
        <v>22</v>
      </c>
      <c r="G12" t="s">
        <v>22</v>
      </c>
      <c r="H12" t="s">
        <v>104</v>
      </c>
      <c r="I12" t="s">
        <v>148</v>
      </c>
      <c r="J12" s="1">
        <v>43705</v>
      </c>
      <c r="K12" s="1">
        <v>43720</v>
      </c>
      <c r="L12" t="s">
        <v>118</v>
      </c>
      <c r="N12" t="s">
        <v>119</v>
      </c>
    </row>
    <row r="13" spans="1:14" x14ac:dyDescent="0.25">
      <c r="A13" t="s">
        <v>284</v>
      </c>
      <c r="B13" t="s">
        <v>285</v>
      </c>
      <c r="C13" t="s">
        <v>286</v>
      </c>
      <c r="D13" t="s">
        <v>21</v>
      </c>
      <c r="E13">
        <v>98506</v>
      </c>
      <c r="F13" t="s">
        <v>22</v>
      </c>
      <c r="G13" t="s">
        <v>22</v>
      </c>
      <c r="H13" t="s">
        <v>104</v>
      </c>
      <c r="I13" t="s">
        <v>148</v>
      </c>
      <c r="J13" s="1">
        <v>43698</v>
      </c>
      <c r="K13" s="1">
        <v>43720</v>
      </c>
      <c r="L13" t="s">
        <v>118</v>
      </c>
      <c r="N13" t="s">
        <v>119</v>
      </c>
    </row>
    <row r="14" spans="1:14" x14ac:dyDescent="0.25">
      <c r="A14" t="s">
        <v>297</v>
      </c>
      <c r="B14" t="s">
        <v>298</v>
      </c>
      <c r="C14" t="s">
        <v>299</v>
      </c>
      <c r="D14" t="s">
        <v>21</v>
      </c>
      <c r="E14">
        <v>98850</v>
      </c>
      <c r="F14" t="s">
        <v>22</v>
      </c>
      <c r="G14" t="s">
        <v>22</v>
      </c>
      <c r="H14" t="s">
        <v>104</v>
      </c>
      <c r="I14" t="s">
        <v>105</v>
      </c>
      <c r="J14" t="s">
        <v>59</v>
      </c>
      <c r="K14" s="1">
        <v>43719</v>
      </c>
      <c r="L14" t="s">
        <v>60</v>
      </c>
      <c r="M14" t="str">
        <f>HYPERLINK("https://www.regulations.gov/docket?D=FDA-2019-H-4202")</f>
        <v>https://www.regulations.gov/docket?D=FDA-2019-H-4202</v>
      </c>
      <c r="N14" t="s">
        <v>59</v>
      </c>
    </row>
    <row r="15" spans="1:14" x14ac:dyDescent="0.25">
      <c r="A15" t="s">
        <v>337</v>
      </c>
      <c r="B15" t="s">
        <v>338</v>
      </c>
      <c r="C15" t="s">
        <v>339</v>
      </c>
      <c r="D15" t="s">
        <v>21</v>
      </c>
      <c r="E15">
        <v>98848</v>
      </c>
      <c r="F15" t="s">
        <v>22</v>
      </c>
      <c r="G15" t="s">
        <v>22</v>
      </c>
      <c r="H15" t="s">
        <v>104</v>
      </c>
      <c r="I15" t="s">
        <v>105</v>
      </c>
      <c r="J15" t="s">
        <v>59</v>
      </c>
      <c r="K15" s="1">
        <v>43714</v>
      </c>
      <c r="L15" t="s">
        <v>60</v>
      </c>
      <c r="M15" t="str">
        <f>HYPERLINK("https://www.regulations.gov/docket?D=FDA-2019-H-4124")</f>
        <v>https://www.regulations.gov/docket?D=FDA-2019-H-4124</v>
      </c>
      <c r="N15" t="s">
        <v>59</v>
      </c>
    </row>
    <row r="16" spans="1:14" x14ac:dyDescent="0.25">
      <c r="A16" t="s">
        <v>380</v>
      </c>
      <c r="B16" t="s">
        <v>381</v>
      </c>
      <c r="C16" t="s">
        <v>382</v>
      </c>
      <c r="D16" t="s">
        <v>21</v>
      </c>
      <c r="E16">
        <v>99173</v>
      </c>
      <c r="F16" t="s">
        <v>22</v>
      </c>
      <c r="G16" t="s">
        <v>22</v>
      </c>
      <c r="H16" t="s">
        <v>104</v>
      </c>
      <c r="I16" t="s">
        <v>105</v>
      </c>
      <c r="J16" s="1">
        <v>43686</v>
      </c>
      <c r="K16" s="1">
        <v>43713</v>
      </c>
      <c r="L16" t="s">
        <v>118</v>
      </c>
      <c r="N16" t="s">
        <v>119</v>
      </c>
    </row>
    <row r="17" spans="1:14" x14ac:dyDescent="0.25">
      <c r="A17" t="s">
        <v>391</v>
      </c>
      <c r="B17" t="s">
        <v>392</v>
      </c>
      <c r="C17" t="s">
        <v>393</v>
      </c>
      <c r="D17" t="s">
        <v>21</v>
      </c>
      <c r="E17">
        <v>98812</v>
      </c>
      <c r="F17" t="s">
        <v>22</v>
      </c>
      <c r="G17" t="s">
        <v>22</v>
      </c>
      <c r="H17" t="s">
        <v>104</v>
      </c>
      <c r="I17" t="s">
        <v>105</v>
      </c>
      <c r="J17" s="1">
        <v>43687</v>
      </c>
      <c r="K17" s="1">
        <v>43713</v>
      </c>
      <c r="L17" t="s">
        <v>118</v>
      </c>
      <c r="N17" t="s">
        <v>119</v>
      </c>
    </row>
    <row r="18" spans="1:14" x14ac:dyDescent="0.25">
      <c r="A18" t="s">
        <v>441</v>
      </c>
      <c r="B18" t="s">
        <v>442</v>
      </c>
      <c r="C18" t="s">
        <v>443</v>
      </c>
      <c r="D18" t="s">
        <v>21</v>
      </c>
      <c r="E18">
        <v>98059</v>
      </c>
      <c r="F18" t="s">
        <v>22</v>
      </c>
      <c r="G18" t="s">
        <v>22</v>
      </c>
      <c r="H18" t="s">
        <v>104</v>
      </c>
      <c r="I18" t="s">
        <v>105</v>
      </c>
      <c r="J18" t="s">
        <v>59</v>
      </c>
      <c r="K18" s="1">
        <v>43706</v>
      </c>
      <c r="L18" t="s">
        <v>60</v>
      </c>
      <c r="M18" t="str">
        <f>HYPERLINK("https://www.regulations.gov/docket?D=FDA-2019-H-4026")</f>
        <v>https://www.regulations.gov/docket?D=FDA-2019-H-4026</v>
      </c>
      <c r="N18" t="s">
        <v>59</v>
      </c>
    </row>
    <row r="19" spans="1:14" x14ac:dyDescent="0.25">
      <c r="A19" t="s">
        <v>452</v>
      </c>
      <c r="B19" t="s">
        <v>453</v>
      </c>
      <c r="C19" t="s">
        <v>454</v>
      </c>
      <c r="D19" t="s">
        <v>21</v>
      </c>
      <c r="E19">
        <v>98004</v>
      </c>
      <c r="F19" t="s">
        <v>22</v>
      </c>
      <c r="G19" t="s">
        <v>22</v>
      </c>
      <c r="H19" t="s">
        <v>104</v>
      </c>
      <c r="I19" t="s">
        <v>105</v>
      </c>
      <c r="J19" s="1">
        <v>43678</v>
      </c>
      <c r="K19" s="1">
        <v>43706</v>
      </c>
      <c r="L19" t="s">
        <v>118</v>
      </c>
      <c r="N19" t="s">
        <v>119</v>
      </c>
    </row>
    <row r="20" spans="1:14" x14ac:dyDescent="0.25">
      <c r="A20" t="s">
        <v>468</v>
      </c>
      <c r="B20" t="s">
        <v>469</v>
      </c>
      <c r="C20" t="s">
        <v>470</v>
      </c>
      <c r="D20" t="s">
        <v>21</v>
      </c>
      <c r="E20">
        <v>98166</v>
      </c>
      <c r="F20" t="s">
        <v>22</v>
      </c>
      <c r="G20" t="s">
        <v>22</v>
      </c>
      <c r="H20" t="s">
        <v>104</v>
      </c>
      <c r="I20" t="s">
        <v>105</v>
      </c>
      <c r="J20" s="1">
        <v>43600</v>
      </c>
      <c r="K20" s="1">
        <v>43706</v>
      </c>
      <c r="L20" t="s">
        <v>118</v>
      </c>
      <c r="N20" t="s">
        <v>119</v>
      </c>
    </row>
    <row r="21" spans="1:14" x14ac:dyDescent="0.25">
      <c r="A21" t="s">
        <v>471</v>
      </c>
      <c r="B21" t="s">
        <v>472</v>
      </c>
      <c r="C21" t="s">
        <v>473</v>
      </c>
      <c r="D21" t="s">
        <v>21</v>
      </c>
      <c r="E21">
        <v>98937</v>
      </c>
      <c r="F21" t="s">
        <v>22</v>
      </c>
      <c r="G21" t="s">
        <v>22</v>
      </c>
      <c r="H21" t="s">
        <v>104</v>
      </c>
      <c r="I21" t="s">
        <v>105</v>
      </c>
      <c r="J21" s="1">
        <v>43682</v>
      </c>
      <c r="K21" s="1">
        <v>43706</v>
      </c>
      <c r="L21" t="s">
        <v>118</v>
      </c>
      <c r="N21" t="s">
        <v>119</v>
      </c>
    </row>
    <row r="22" spans="1:14" x14ac:dyDescent="0.25">
      <c r="A22" t="s">
        <v>477</v>
      </c>
      <c r="B22" t="s">
        <v>478</v>
      </c>
      <c r="C22" t="s">
        <v>473</v>
      </c>
      <c r="D22" t="s">
        <v>21</v>
      </c>
      <c r="E22">
        <v>98937</v>
      </c>
      <c r="F22" t="s">
        <v>22</v>
      </c>
      <c r="G22" t="s">
        <v>22</v>
      </c>
      <c r="H22" t="s">
        <v>104</v>
      </c>
      <c r="I22" t="s">
        <v>105</v>
      </c>
      <c r="J22" s="1">
        <v>43682</v>
      </c>
      <c r="K22" s="1">
        <v>43706</v>
      </c>
      <c r="L22" t="s">
        <v>118</v>
      </c>
      <c r="N22" t="s">
        <v>119</v>
      </c>
    </row>
    <row r="23" spans="1:14" x14ac:dyDescent="0.25">
      <c r="A23" t="s">
        <v>610</v>
      </c>
      <c r="B23" t="s">
        <v>611</v>
      </c>
      <c r="C23" t="s">
        <v>41</v>
      </c>
      <c r="D23" t="s">
        <v>21</v>
      </c>
      <c r="E23">
        <v>98158</v>
      </c>
      <c r="F23" t="s">
        <v>22</v>
      </c>
      <c r="G23" t="s">
        <v>22</v>
      </c>
      <c r="H23" t="s">
        <v>104</v>
      </c>
      <c r="I23" t="s">
        <v>105</v>
      </c>
      <c r="J23" t="s">
        <v>59</v>
      </c>
      <c r="K23" s="1">
        <v>43699</v>
      </c>
      <c r="L23" t="s">
        <v>60</v>
      </c>
      <c r="M23" t="str">
        <f>HYPERLINK("https://www.regulations.gov/docket?D=FDA-2019-H-3883")</f>
        <v>https://www.regulations.gov/docket?D=FDA-2019-H-3883</v>
      </c>
      <c r="N23" t="s">
        <v>59</v>
      </c>
    </row>
    <row r="24" spans="1:14" x14ac:dyDescent="0.25">
      <c r="A24" t="s">
        <v>352</v>
      </c>
      <c r="B24" t="s">
        <v>621</v>
      </c>
      <c r="C24" t="s">
        <v>258</v>
      </c>
      <c r="D24" t="s">
        <v>21</v>
      </c>
      <c r="E24">
        <v>98292</v>
      </c>
      <c r="F24" t="s">
        <v>22</v>
      </c>
      <c r="G24" t="s">
        <v>22</v>
      </c>
      <c r="H24" t="s">
        <v>104</v>
      </c>
      <c r="I24" t="s">
        <v>148</v>
      </c>
      <c r="J24" s="1">
        <v>43671</v>
      </c>
      <c r="K24" s="1">
        <v>43699</v>
      </c>
      <c r="L24" t="s">
        <v>118</v>
      </c>
      <c r="N24" t="s">
        <v>119</v>
      </c>
    </row>
    <row r="25" spans="1:14" x14ac:dyDescent="0.25">
      <c r="A25" t="s">
        <v>622</v>
      </c>
      <c r="B25" t="s">
        <v>623</v>
      </c>
      <c r="C25" t="s">
        <v>29</v>
      </c>
      <c r="D25" t="s">
        <v>21</v>
      </c>
      <c r="E25">
        <v>98801</v>
      </c>
      <c r="F25" t="s">
        <v>22</v>
      </c>
      <c r="G25" t="s">
        <v>22</v>
      </c>
      <c r="H25" t="s">
        <v>104</v>
      </c>
      <c r="I25" t="s">
        <v>105</v>
      </c>
      <c r="J25" s="1">
        <v>43604</v>
      </c>
      <c r="K25" s="1">
        <v>43699</v>
      </c>
      <c r="L25" t="s">
        <v>118</v>
      </c>
      <c r="N25" t="s">
        <v>119</v>
      </c>
    </row>
    <row r="26" spans="1:14" x14ac:dyDescent="0.25">
      <c r="A26" t="s">
        <v>244</v>
      </c>
      <c r="B26" t="s">
        <v>635</v>
      </c>
      <c r="C26" t="s">
        <v>165</v>
      </c>
      <c r="D26" t="s">
        <v>21</v>
      </c>
      <c r="E26">
        <v>98371</v>
      </c>
      <c r="F26" t="s">
        <v>22</v>
      </c>
      <c r="G26" t="s">
        <v>22</v>
      </c>
      <c r="H26" t="s">
        <v>104</v>
      </c>
      <c r="I26" t="s">
        <v>148</v>
      </c>
      <c r="J26" s="1">
        <v>43676</v>
      </c>
      <c r="K26" s="1">
        <v>43699</v>
      </c>
      <c r="L26" t="s">
        <v>118</v>
      </c>
      <c r="N26" t="s">
        <v>119</v>
      </c>
    </row>
    <row r="27" spans="1:14" x14ac:dyDescent="0.25">
      <c r="A27" t="s">
        <v>653</v>
      </c>
      <c r="B27" t="s">
        <v>654</v>
      </c>
      <c r="C27" t="s">
        <v>454</v>
      </c>
      <c r="D27" t="s">
        <v>21</v>
      </c>
      <c r="E27">
        <v>98005</v>
      </c>
      <c r="F27" t="s">
        <v>22</v>
      </c>
      <c r="G27" t="s">
        <v>22</v>
      </c>
      <c r="H27" t="s">
        <v>104</v>
      </c>
      <c r="I27" t="s">
        <v>105</v>
      </c>
      <c r="J27" s="1">
        <v>43671</v>
      </c>
      <c r="K27" s="1">
        <v>43699</v>
      </c>
      <c r="L27" t="s">
        <v>118</v>
      </c>
      <c r="N27" t="s">
        <v>119</v>
      </c>
    </row>
    <row r="28" spans="1:14" x14ac:dyDescent="0.25">
      <c r="A28" t="s">
        <v>356</v>
      </c>
      <c r="B28" t="s">
        <v>820</v>
      </c>
      <c r="C28" t="s">
        <v>108</v>
      </c>
      <c r="D28" t="s">
        <v>21</v>
      </c>
      <c r="E28">
        <v>98201</v>
      </c>
      <c r="F28" t="s">
        <v>22</v>
      </c>
      <c r="G28" t="s">
        <v>22</v>
      </c>
      <c r="H28" t="s">
        <v>104</v>
      </c>
      <c r="I28" t="s">
        <v>148</v>
      </c>
      <c r="J28" t="s">
        <v>59</v>
      </c>
      <c r="K28" s="1">
        <v>43692</v>
      </c>
      <c r="L28" t="s">
        <v>821</v>
      </c>
      <c r="M28" t="str">
        <f>HYPERLINK("https://www.regulations.gov/docket?D=FDA-2019-R-3843")</f>
        <v>https://www.regulations.gov/docket?D=FDA-2019-R-3843</v>
      </c>
      <c r="N28" t="s">
        <v>59</v>
      </c>
    </row>
    <row r="29" spans="1:14" x14ac:dyDescent="0.25">
      <c r="A29" t="s">
        <v>1008</v>
      </c>
      <c r="B29" t="s">
        <v>1009</v>
      </c>
      <c r="C29" t="s">
        <v>1010</v>
      </c>
      <c r="D29" t="s">
        <v>21</v>
      </c>
      <c r="E29">
        <v>98819</v>
      </c>
      <c r="F29" t="s">
        <v>22</v>
      </c>
      <c r="G29" t="s">
        <v>22</v>
      </c>
      <c r="H29" t="s">
        <v>104</v>
      </c>
      <c r="I29" t="s">
        <v>105</v>
      </c>
      <c r="J29" s="1">
        <v>43654</v>
      </c>
      <c r="K29" s="1">
        <v>43685</v>
      </c>
      <c r="L29" t="s">
        <v>118</v>
      </c>
      <c r="N29" t="s">
        <v>119</v>
      </c>
    </row>
    <row r="30" spans="1:14" x14ac:dyDescent="0.25">
      <c r="A30" t="s">
        <v>191</v>
      </c>
      <c r="B30" t="s">
        <v>192</v>
      </c>
      <c r="C30" t="s">
        <v>193</v>
      </c>
      <c r="D30" t="s">
        <v>21</v>
      </c>
      <c r="E30">
        <v>99119</v>
      </c>
      <c r="F30" t="s">
        <v>22</v>
      </c>
      <c r="G30" t="s">
        <v>22</v>
      </c>
      <c r="H30" t="s">
        <v>104</v>
      </c>
      <c r="I30" t="s">
        <v>105</v>
      </c>
      <c r="J30" s="1">
        <v>43656</v>
      </c>
      <c r="K30" s="1">
        <v>43685</v>
      </c>
      <c r="L30" t="s">
        <v>118</v>
      </c>
      <c r="N30" t="s">
        <v>119</v>
      </c>
    </row>
    <row r="31" spans="1:14" x14ac:dyDescent="0.25">
      <c r="A31" t="s">
        <v>1099</v>
      </c>
      <c r="B31" t="s">
        <v>1100</v>
      </c>
      <c r="C31" t="s">
        <v>1101</v>
      </c>
      <c r="D31" t="s">
        <v>21</v>
      </c>
      <c r="E31">
        <v>98230</v>
      </c>
      <c r="F31" t="s">
        <v>22</v>
      </c>
      <c r="G31" t="s">
        <v>22</v>
      </c>
      <c r="H31" t="s">
        <v>104</v>
      </c>
      <c r="I31" t="s">
        <v>148</v>
      </c>
      <c r="J31" t="s">
        <v>59</v>
      </c>
      <c r="K31" s="1">
        <v>43683</v>
      </c>
      <c r="L31" t="s">
        <v>60</v>
      </c>
      <c r="M31" t="str">
        <f>HYPERLINK("https://www.regulations.gov/docket?D=FDA-2019-H-3669")</f>
        <v>https://www.regulations.gov/docket?D=FDA-2019-H-3669</v>
      </c>
      <c r="N31" t="s">
        <v>59</v>
      </c>
    </row>
    <row r="32" spans="1:14" x14ac:dyDescent="0.25">
      <c r="A32" t="s">
        <v>1205</v>
      </c>
      <c r="B32" t="s">
        <v>1206</v>
      </c>
      <c r="C32" t="s">
        <v>1207</v>
      </c>
      <c r="D32" t="s">
        <v>21</v>
      </c>
      <c r="E32">
        <v>98249</v>
      </c>
      <c r="F32" t="s">
        <v>22</v>
      </c>
      <c r="G32" t="s">
        <v>22</v>
      </c>
      <c r="H32" t="s">
        <v>104</v>
      </c>
      <c r="I32" t="s">
        <v>212</v>
      </c>
      <c r="J32" t="s">
        <v>59</v>
      </c>
      <c r="K32" s="1">
        <v>43677</v>
      </c>
      <c r="L32" t="s">
        <v>60</v>
      </c>
      <c r="M32" t="str">
        <f>HYPERLINK("https://www.regulations.gov/docket?D=FDA-2019-H-3596")</f>
        <v>https://www.regulations.gov/docket?D=FDA-2019-H-3596</v>
      </c>
      <c r="N32" t="s">
        <v>59</v>
      </c>
    </row>
    <row r="33" spans="1:14" x14ac:dyDescent="0.25">
      <c r="A33" t="s">
        <v>1345</v>
      </c>
      <c r="B33" t="s">
        <v>1346</v>
      </c>
      <c r="C33" t="s">
        <v>1347</v>
      </c>
      <c r="D33" t="s">
        <v>21</v>
      </c>
      <c r="E33">
        <v>98248</v>
      </c>
      <c r="F33" t="s">
        <v>22</v>
      </c>
      <c r="G33" t="s">
        <v>22</v>
      </c>
      <c r="H33" t="s">
        <v>104</v>
      </c>
      <c r="I33" t="s">
        <v>148</v>
      </c>
      <c r="J33" s="1">
        <v>43641</v>
      </c>
      <c r="K33" s="1">
        <v>43671</v>
      </c>
      <c r="L33" t="s">
        <v>118</v>
      </c>
      <c r="N33" t="s">
        <v>119</v>
      </c>
    </row>
    <row r="34" spans="1:14" x14ac:dyDescent="0.25">
      <c r="A34" t="s">
        <v>1355</v>
      </c>
      <c r="B34" t="s">
        <v>1356</v>
      </c>
      <c r="C34" t="s">
        <v>1357</v>
      </c>
      <c r="D34" t="s">
        <v>21</v>
      </c>
      <c r="E34">
        <v>99115</v>
      </c>
      <c r="F34" t="s">
        <v>22</v>
      </c>
      <c r="G34" t="s">
        <v>22</v>
      </c>
      <c r="H34" t="s">
        <v>104</v>
      </c>
      <c r="I34" t="s">
        <v>105</v>
      </c>
      <c r="J34" s="1">
        <v>43640</v>
      </c>
      <c r="K34" s="1">
        <v>43671</v>
      </c>
      <c r="L34" t="s">
        <v>118</v>
      </c>
      <c r="N34" t="s">
        <v>119</v>
      </c>
    </row>
    <row r="35" spans="1:14" x14ac:dyDescent="0.25">
      <c r="A35" t="s">
        <v>939</v>
      </c>
      <c r="B35" t="s">
        <v>940</v>
      </c>
      <c r="C35" t="s">
        <v>941</v>
      </c>
      <c r="D35" t="s">
        <v>21</v>
      </c>
      <c r="E35">
        <v>99123</v>
      </c>
      <c r="F35" t="s">
        <v>22</v>
      </c>
      <c r="G35" t="s">
        <v>22</v>
      </c>
      <c r="H35" t="s">
        <v>104</v>
      </c>
      <c r="I35" t="s">
        <v>105</v>
      </c>
      <c r="J35" s="1">
        <v>43636</v>
      </c>
      <c r="K35" s="1">
        <v>43664</v>
      </c>
      <c r="L35" t="s">
        <v>118</v>
      </c>
      <c r="N35" t="s">
        <v>119</v>
      </c>
    </row>
    <row r="36" spans="1:14" x14ac:dyDescent="0.25">
      <c r="A36" t="s">
        <v>157</v>
      </c>
      <c r="B36" t="s">
        <v>158</v>
      </c>
      <c r="C36" t="s">
        <v>159</v>
      </c>
      <c r="D36" t="s">
        <v>21</v>
      </c>
      <c r="E36">
        <v>99121</v>
      </c>
      <c r="F36" t="s">
        <v>22</v>
      </c>
      <c r="G36" t="s">
        <v>22</v>
      </c>
      <c r="H36" t="s">
        <v>104</v>
      </c>
      <c r="I36" t="s">
        <v>105</v>
      </c>
      <c r="J36" s="1">
        <v>43635</v>
      </c>
      <c r="K36" s="1">
        <v>43664</v>
      </c>
      <c r="L36" t="s">
        <v>118</v>
      </c>
      <c r="N36" t="s">
        <v>119</v>
      </c>
    </row>
    <row r="37" spans="1:14" x14ac:dyDescent="0.25">
      <c r="A37" t="s">
        <v>1561</v>
      </c>
      <c r="B37" t="s">
        <v>1562</v>
      </c>
      <c r="C37" t="s">
        <v>1563</v>
      </c>
      <c r="D37" t="s">
        <v>21</v>
      </c>
      <c r="E37">
        <v>98010</v>
      </c>
      <c r="F37" t="s">
        <v>22</v>
      </c>
      <c r="G37" t="s">
        <v>22</v>
      </c>
      <c r="H37" t="s">
        <v>104</v>
      </c>
      <c r="I37" t="s">
        <v>148</v>
      </c>
      <c r="J37" t="s">
        <v>59</v>
      </c>
      <c r="K37" s="1">
        <v>43663</v>
      </c>
      <c r="L37" t="s">
        <v>60</v>
      </c>
      <c r="M37" t="str">
        <f>HYPERLINK("https://www.regulations.gov/docket?D=FDA-2019-H-3412")</f>
        <v>https://www.regulations.gov/docket?D=FDA-2019-H-3412</v>
      </c>
      <c r="N37" t="s">
        <v>59</v>
      </c>
    </row>
    <row r="38" spans="1:14" x14ac:dyDescent="0.25">
      <c r="A38" t="s">
        <v>1568</v>
      </c>
      <c r="B38" t="s">
        <v>1569</v>
      </c>
      <c r="C38" t="s">
        <v>246</v>
      </c>
      <c r="D38" t="s">
        <v>21</v>
      </c>
      <c r="E38">
        <v>98310</v>
      </c>
      <c r="F38" t="s">
        <v>22</v>
      </c>
      <c r="G38" t="s">
        <v>22</v>
      </c>
      <c r="H38" t="s">
        <v>104</v>
      </c>
      <c r="I38" t="s">
        <v>148</v>
      </c>
      <c r="J38" t="s">
        <v>59</v>
      </c>
      <c r="K38" s="1">
        <v>43663</v>
      </c>
      <c r="L38" t="s">
        <v>60</v>
      </c>
      <c r="M38" t="str">
        <f>HYPERLINK("https://www.regulations.gov/docket?D=FDA-2019-H-3411")</f>
        <v>https://www.regulations.gov/docket?D=FDA-2019-H-3411</v>
      </c>
      <c r="N38" t="s">
        <v>59</v>
      </c>
    </row>
    <row r="39" spans="1:14" x14ac:dyDescent="0.25">
      <c r="A39" t="s">
        <v>1678</v>
      </c>
      <c r="B39" t="s">
        <v>1679</v>
      </c>
      <c r="C39" t="s">
        <v>20</v>
      </c>
      <c r="D39" t="s">
        <v>21</v>
      </c>
      <c r="E39">
        <v>98199</v>
      </c>
      <c r="F39" t="s">
        <v>22</v>
      </c>
      <c r="G39" t="s">
        <v>22</v>
      </c>
      <c r="H39" t="s">
        <v>104</v>
      </c>
      <c r="I39" t="s">
        <v>105</v>
      </c>
      <c r="J39" t="s">
        <v>59</v>
      </c>
      <c r="K39" s="1">
        <v>43658</v>
      </c>
      <c r="L39" t="s">
        <v>60</v>
      </c>
      <c r="M39" t="str">
        <f>HYPERLINK("https://www.regulations.gov/docket?D=FDA-2019-H-3320")</f>
        <v>https://www.regulations.gov/docket?D=FDA-2019-H-3320</v>
      </c>
      <c r="N39" t="s">
        <v>59</v>
      </c>
    </row>
    <row r="40" spans="1:14" x14ac:dyDescent="0.25">
      <c r="A40" t="s">
        <v>1689</v>
      </c>
      <c r="B40" t="s">
        <v>1690</v>
      </c>
      <c r="C40" t="s">
        <v>1691</v>
      </c>
      <c r="D40" t="s">
        <v>21</v>
      </c>
      <c r="E40">
        <v>98368</v>
      </c>
      <c r="F40" t="s">
        <v>22</v>
      </c>
      <c r="G40" t="s">
        <v>22</v>
      </c>
      <c r="H40" t="s">
        <v>104</v>
      </c>
      <c r="I40" t="s">
        <v>148</v>
      </c>
      <c r="J40" t="s">
        <v>59</v>
      </c>
      <c r="K40" s="1">
        <v>43658</v>
      </c>
      <c r="L40" t="s">
        <v>60</v>
      </c>
      <c r="M40" t="str">
        <f>HYPERLINK("https://www.regulations.gov/docket?D=FDA-2019-H-3333")</f>
        <v>https://www.regulations.gov/docket?D=FDA-2019-H-3333</v>
      </c>
      <c r="N40" t="s">
        <v>59</v>
      </c>
    </row>
    <row r="41" spans="1:14" x14ac:dyDescent="0.25">
      <c r="A41" t="s">
        <v>1697</v>
      </c>
      <c r="B41" t="s">
        <v>1698</v>
      </c>
      <c r="C41" t="s">
        <v>492</v>
      </c>
      <c r="D41" t="s">
        <v>21</v>
      </c>
      <c r="E41">
        <v>98516</v>
      </c>
      <c r="F41" t="s">
        <v>22</v>
      </c>
      <c r="G41" t="s">
        <v>22</v>
      </c>
      <c r="H41" t="s">
        <v>104</v>
      </c>
      <c r="I41" t="s">
        <v>148</v>
      </c>
      <c r="J41" s="1">
        <v>43621</v>
      </c>
      <c r="K41" s="1">
        <v>43657</v>
      </c>
      <c r="L41" t="s">
        <v>118</v>
      </c>
      <c r="N41" t="s">
        <v>119</v>
      </c>
    </row>
    <row r="42" spans="1:14" x14ac:dyDescent="0.25">
      <c r="A42" t="s">
        <v>1715</v>
      </c>
      <c r="B42" t="s">
        <v>1716</v>
      </c>
      <c r="C42" t="s">
        <v>339</v>
      </c>
      <c r="D42" t="s">
        <v>21</v>
      </c>
      <c r="E42">
        <v>98848</v>
      </c>
      <c r="F42" t="s">
        <v>22</v>
      </c>
      <c r="G42" t="s">
        <v>22</v>
      </c>
      <c r="H42" t="s">
        <v>104</v>
      </c>
      <c r="I42" t="s">
        <v>105</v>
      </c>
      <c r="J42" s="1">
        <v>43616</v>
      </c>
      <c r="K42" s="1">
        <v>43657</v>
      </c>
      <c r="L42" t="s">
        <v>118</v>
      </c>
      <c r="N42" t="s">
        <v>119</v>
      </c>
    </row>
    <row r="43" spans="1:14" x14ac:dyDescent="0.25">
      <c r="A43" t="s">
        <v>1718</v>
      </c>
      <c r="B43" t="s">
        <v>1719</v>
      </c>
      <c r="C43" t="s">
        <v>20</v>
      </c>
      <c r="D43" t="s">
        <v>21</v>
      </c>
      <c r="E43">
        <v>98108</v>
      </c>
      <c r="F43" t="s">
        <v>22</v>
      </c>
      <c r="G43" t="s">
        <v>22</v>
      </c>
      <c r="H43" t="s">
        <v>104</v>
      </c>
      <c r="I43" t="s">
        <v>1720</v>
      </c>
      <c r="J43" t="s">
        <v>59</v>
      </c>
      <c r="K43" s="1">
        <v>43657</v>
      </c>
      <c r="L43" t="s">
        <v>60</v>
      </c>
      <c r="M43" t="str">
        <f>HYPERLINK("https://www.regulations.gov/docket?D=FDA-2019-H-3305")</f>
        <v>https://www.regulations.gov/docket?D=FDA-2019-H-3305</v>
      </c>
      <c r="N43" t="s">
        <v>59</v>
      </c>
    </row>
    <row r="44" spans="1:14" x14ac:dyDescent="0.25">
      <c r="A44" t="s">
        <v>1723</v>
      </c>
      <c r="B44" t="s">
        <v>1724</v>
      </c>
      <c r="C44" t="s">
        <v>1725</v>
      </c>
      <c r="D44" t="s">
        <v>21</v>
      </c>
      <c r="E44">
        <v>98243</v>
      </c>
      <c r="F44" t="s">
        <v>22</v>
      </c>
      <c r="G44" t="s">
        <v>22</v>
      </c>
      <c r="H44" t="s">
        <v>104</v>
      </c>
      <c r="I44" t="s">
        <v>212</v>
      </c>
      <c r="J44" s="1">
        <v>43618</v>
      </c>
      <c r="K44" s="1">
        <v>43657</v>
      </c>
      <c r="L44" t="s">
        <v>118</v>
      </c>
      <c r="N44" t="s">
        <v>119</v>
      </c>
    </row>
    <row r="45" spans="1:14" x14ac:dyDescent="0.25">
      <c r="A45" t="s">
        <v>1728</v>
      </c>
      <c r="B45" t="s">
        <v>1729</v>
      </c>
      <c r="C45" t="s">
        <v>20</v>
      </c>
      <c r="D45" t="s">
        <v>21</v>
      </c>
      <c r="E45">
        <v>98105</v>
      </c>
      <c r="F45" t="s">
        <v>22</v>
      </c>
      <c r="G45" t="s">
        <v>22</v>
      </c>
      <c r="H45" t="s">
        <v>104</v>
      </c>
      <c r="I45" t="s">
        <v>105</v>
      </c>
      <c r="J45" s="1">
        <v>43626</v>
      </c>
      <c r="K45" s="1">
        <v>43657</v>
      </c>
      <c r="L45" t="s">
        <v>118</v>
      </c>
      <c r="N45" t="s">
        <v>119</v>
      </c>
    </row>
    <row r="46" spans="1:14" x14ac:dyDescent="0.25">
      <c r="A46" t="s">
        <v>1741</v>
      </c>
      <c r="B46" t="s">
        <v>1742</v>
      </c>
      <c r="C46" t="s">
        <v>293</v>
      </c>
      <c r="D46" t="s">
        <v>21</v>
      </c>
      <c r="E46">
        <v>98271</v>
      </c>
      <c r="F46" t="s">
        <v>22</v>
      </c>
      <c r="G46" t="s">
        <v>22</v>
      </c>
      <c r="H46" t="s">
        <v>104</v>
      </c>
      <c r="I46" t="s">
        <v>148</v>
      </c>
      <c r="J46" s="1">
        <v>43606</v>
      </c>
      <c r="K46" s="1">
        <v>43657</v>
      </c>
      <c r="L46" t="s">
        <v>118</v>
      </c>
      <c r="N46" t="s">
        <v>119</v>
      </c>
    </row>
    <row r="47" spans="1:14" x14ac:dyDescent="0.25">
      <c r="A47" t="s">
        <v>51</v>
      </c>
      <c r="B47" t="s">
        <v>52</v>
      </c>
      <c r="C47" t="s">
        <v>53</v>
      </c>
      <c r="D47" t="s">
        <v>21</v>
      </c>
      <c r="E47">
        <v>98815</v>
      </c>
      <c r="F47" t="s">
        <v>22</v>
      </c>
      <c r="G47" t="s">
        <v>22</v>
      </c>
      <c r="H47" t="s">
        <v>104</v>
      </c>
      <c r="I47" t="s">
        <v>105</v>
      </c>
      <c r="J47" t="s">
        <v>59</v>
      </c>
      <c r="K47" s="1">
        <v>43655</v>
      </c>
      <c r="L47" t="s">
        <v>60</v>
      </c>
      <c r="M47" t="str">
        <f>HYPERLINK("https://www.regulations.gov/docket?D=FDA-2019-H-3262")</f>
        <v>https://www.regulations.gov/docket?D=FDA-2019-H-3262</v>
      </c>
      <c r="N47" t="s">
        <v>59</v>
      </c>
    </row>
    <row r="48" spans="1:14" x14ac:dyDescent="0.25">
      <c r="A48" t="s">
        <v>1803</v>
      </c>
      <c r="B48" t="s">
        <v>1804</v>
      </c>
      <c r="C48" t="s">
        <v>20</v>
      </c>
      <c r="D48" t="s">
        <v>21</v>
      </c>
      <c r="E48">
        <v>98122</v>
      </c>
      <c r="F48" t="s">
        <v>22</v>
      </c>
      <c r="G48" t="s">
        <v>22</v>
      </c>
      <c r="H48" t="s">
        <v>104</v>
      </c>
      <c r="I48" t="s">
        <v>148</v>
      </c>
      <c r="J48" t="s">
        <v>59</v>
      </c>
      <c r="K48" s="1">
        <v>43654</v>
      </c>
      <c r="L48" t="s">
        <v>60</v>
      </c>
      <c r="M48" t="str">
        <f>HYPERLINK("https://www.regulations.gov/docket?D=FDA-2019-H-3211")</f>
        <v>https://www.regulations.gov/docket?D=FDA-2019-H-3211</v>
      </c>
      <c r="N48" t="s">
        <v>59</v>
      </c>
    </row>
    <row r="49" spans="1:14" x14ac:dyDescent="0.25">
      <c r="A49" t="s">
        <v>1817</v>
      </c>
      <c r="B49" t="s">
        <v>1818</v>
      </c>
      <c r="C49" t="s">
        <v>261</v>
      </c>
      <c r="D49" t="s">
        <v>21</v>
      </c>
      <c r="E49">
        <v>99218</v>
      </c>
      <c r="F49" t="s">
        <v>22</v>
      </c>
      <c r="G49" t="s">
        <v>22</v>
      </c>
      <c r="H49" t="s">
        <v>104</v>
      </c>
      <c r="I49" t="s">
        <v>105</v>
      </c>
      <c r="J49" s="1">
        <v>43614</v>
      </c>
      <c r="K49" s="1">
        <v>43651</v>
      </c>
      <c r="L49" t="s">
        <v>118</v>
      </c>
      <c r="N49" t="s">
        <v>119</v>
      </c>
    </row>
    <row r="50" spans="1:14" x14ac:dyDescent="0.25">
      <c r="A50" t="s">
        <v>354</v>
      </c>
      <c r="B50" t="s">
        <v>355</v>
      </c>
      <c r="C50" t="s">
        <v>132</v>
      </c>
      <c r="D50" t="s">
        <v>21</v>
      </c>
      <c r="E50">
        <v>99301</v>
      </c>
      <c r="F50" t="s">
        <v>22</v>
      </c>
      <c r="G50" t="s">
        <v>22</v>
      </c>
      <c r="H50" t="s">
        <v>104</v>
      </c>
      <c r="I50" t="s">
        <v>105</v>
      </c>
      <c r="J50" s="1">
        <v>43552</v>
      </c>
      <c r="K50" s="1">
        <v>43651</v>
      </c>
      <c r="L50" t="s">
        <v>118</v>
      </c>
      <c r="N50" t="s">
        <v>119</v>
      </c>
    </row>
    <row r="51" spans="1:14" x14ac:dyDescent="0.25">
      <c r="A51" t="s">
        <v>1821</v>
      </c>
      <c r="B51" t="s">
        <v>1822</v>
      </c>
      <c r="C51" t="s">
        <v>293</v>
      </c>
      <c r="D51" t="s">
        <v>21</v>
      </c>
      <c r="E51">
        <v>98270</v>
      </c>
      <c r="F51" t="s">
        <v>22</v>
      </c>
      <c r="G51" t="s">
        <v>22</v>
      </c>
      <c r="H51" t="s">
        <v>104</v>
      </c>
      <c r="I51" t="s">
        <v>148</v>
      </c>
      <c r="J51" s="1">
        <v>43610</v>
      </c>
      <c r="K51" s="1">
        <v>43651</v>
      </c>
      <c r="L51" t="s">
        <v>118</v>
      </c>
      <c r="N51" t="s">
        <v>119</v>
      </c>
    </row>
    <row r="52" spans="1:14" x14ac:dyDescent="0.25">
      <c r="A52" t="s">
        <v>718</v>
      </c>
      <c r="B52" t="s">
        <v>719</v>
      </c>
      <c r="C52" t="s">
        <v>720</v>
      </c>
      <c r="D52" t="s">
        <v>21</v>
      </c>
      <c r="E52">
        <v>99026</v>
      </c>
      <c r="F52" t="s">
        <v>22</v>
      </c>
      <c r="G52" t="s">
        <v>22</v>
      </c>
      <c r="H52" t="s">
        <v>104</v>
      </c>
      <c r="I52" t="s">
        <v>105</v>
      </c>
      <c r="J52" s="1">
        <v>43614</v>
      </c>
      <c r="K52" s="1">
        <v>43651</v>
      </c>
      <c r="L52" t="s">
        <v>118</v>
      </c>
      <c r="N52" t="s">
        <v>119</v>
      </c>
    </row>
    <row r="53" spans="1:14" x14ac:dyDescent="0.25">
      <c r="A53" t="s">
        <v>1826</v>
      </c>
      <c r="B53" t="s">
        <v>1827</v>
      </c>
      <c r="C53" t="s">
        <v>525</v>
      </c>
      <c r="D53" t="s">
        <v>21</v>
      </c>
      <c r="E53">
        <v>98258</v>
      </c>
      <c r="F53" t="s">
        <v>22</v>
      </c>
      <c r="G53" t="s">
        <v>22</v>
      </c>
      <c r="H53" t="s">
        <v>104</v>
      </c>
      <c r="I53" t="s">
        <v>148</v>
      </c>
      <c r="J53" s="1">
        <v>43607</v>
      </c>
      <c r="K53" s="1">
        <v>43651</v>
      </c>
      <c r="L53" t="s">
        <v>118</v>
      </c>
      <c r="N53" t="s">
        <v>119</v>
      </c>
    </row>
    <row r="54" spans="1:14" x14ac:dyDescent="0.25">
      <c r="A54" t="s">
        <v>1830</v>
      </c>
      <c r="B54" t="s">
        <v>1831</v>
      </c>
      <c r="C54" t="s">
        <v>1542</v>
      </c>
      <c r="D54" t="s">
        <v>21</v>
      </c>
      <c r="E54">
        <v>98362</v>
      </c>
      <c r="F54" t="s">
        <v>22</v>
      </c>
      <c r="G54" t="s">
        <v>22</v>
      </c>
      <c r="H54" t="s">
        <v>104</v>
      </c>
      <c r="I54" t="s">
        <v>148</v>
      </c>
      <c r="J54" t="s">
        <v>59</v>
      </c>
      <c r="K54" s="1">
        <v>43649</v>
      </c>
      <c r="L54" t="s">
        <v>60</v>
      </c>
      <c r="M54" t="str">
        <f>HYPERLINK("https://www.regulations.gov/docket?D=FDA-2019-H-3160")</f>
        <v>https://www.regulations.gov/docket?D=FDA-2019-H-3160</v>
      </c>
      <c r="N54" t="s">
        <v>59</v>
      </c>
    </row>
    <row r="55" spans="1:14" x14ac:dyDescent="0.25">
      <c r="A55" t="s">
        <v>1852</v>
      </c>
      <c r="B55" t="s">
        <v>1853</v>
      </c>
      <c r="C55" t="s">
        <v>1177</v>
      </c>
      <c r="D55" t="s">
        <v>21</v>
      </c>
      <c r="E55">
        <v>98932</v>
      </c>
      <c r="F55" t="s">
        <v>22</v>
      </c>
      <c r="G55" t="s">
        <v>22</v>
      </c>
      <c r="H55" t="s">
        <v>104</v>
      </c>
      <c r="I55" t="s">
        <v>105</v>
      </c>
      <c r="J55" s="1">
        <v>43600</v>
      </c>
      <c r="K55" s="1">
        <v>43643</v>
      </c>
      <c r="L55" t="s">
        <v>118</v>
      </c>
      <c r="N55" t="s">
        <v>1854</v>
      </c>
    </row>
    <row r="56" spans="1:14" x14ac:dyDescent="0.25">
      <c r="A56" t="s">
        <v>1856</v>
      </c>
      <c r="B56" t="s">
        <v>1857</v>
      </c>
      <c r="C56" t="s">
        <v>388</v>
      </c>
      <c r="D56" t="s">
        <v>21</v>
      </c>
      <c r="E56">
        <v>98930</v>
      </c>
      <c r="F56" t="s">
        <v>22</v>
      </c>
      <c r="G56" t="s">
        <v>22</v>
      </c>
      <c r="H56" t="s">
        <v>104</v>
      </c>
      <c r="I56" t="s">
        <v>105</v>
      </c>
      <c r="J56" s="1">
        <v>43604</v>
      </c>
      <c r="K56" s="1">
        <v>43643</v>
      </c>
      <c r="L56" t="s">
        <v>118</v>
      </c>
      <c r="N56" t="s">
        <v>119</v>
      </c>
    </row>
    <row r="57" spans="1:14" x14ac:dyDescent="0.25">
      <c r="A57" t="s">
        <v>366</v>
      </c>
      <c r="B57" t="s">
        <v>367</v>
      </c>
      <c r="C57" t="s">
        <v>56</v>
      </c>
      <c r="D57" t="s">
        <v>21</v>
      </c>
      <c r="E57">
        <v>99352</v>
      </c>
      <c r="F57" t="s">
        <v>22</v>
      </c>
      <c r="G57" t="s">
        <v>22</v>
      </c>
      <c r="H57" t="s">
        <v>104</v>
      </c>
      <c r="I57" t="s">
        <v>105</v>
      </c>
      <c r="J57" s="1">
        <v>43600</v>
      </c>
      <c r="K57" s="1">
        <v>43643</v>
      </c>
      <c r="L57" t="s">
        <v>118</v>
      </c>
      <c r="N57" t="s">
        <v>1858</v>
      </c>
    </row>
    <row r="58" spans="1:14" x14ac:dyDescent="0.25">
      <c r="A58" t="s">
        <v>1867</v>
      </c>
      <c r="B58" t="s">
        <v>1868</v>
      </c>
      <c r="C58" t="s">
        <v>660</v>
      </c>
      <c r="D58" t="s">
        <v>21</v>
      </c>
      <c r="E58">
        <v>98383</v>
      </c>
      <c r="F58" t="s">
        <v>22</v>
      </c>
      <c r="G58" t="s">
        <v>22</v>
      </c>
      <c r="H58" t="s">
        <v>104</v>
      </c>
      <c r="I58" t="s">
        <v>148</v>
      </c>
      <c r="J58" s="1">
        <v>43578</v>
      </c>
      <c r="K58" s="1">
        <v>43643</v>
      </c>
      <c r="L58" t="s">
        <v>118</v>
      </c>
      <c r="N58" t="s">
        <v>1854</v>
      </c>
    </row>
    <row r="59" spans="1:14" x14ac:dyDescent="0.25">
      <c r="A59" t="s">
        <v>1975</v>
      </c>
      <c r="B59" t="s">
        <v>1976</v>
      </c>
      <c r="C59" t="s">
        <v>886</v>
      </c>
      <c r="D59" t="s">
        <v>21</v>
      </c>
      <c r="E59">
        <v>98223</v>
      </c>
      <c r="F59" t="s">
        <v>22</v>
      </c>
      <c r="G59" t="s">
        <v>22</v>
      </c>
      <c r="H59" t="s">
        <v>104</v>
      </c>
      <c r="I59" t="s">
        <v>148</v>
      </c>
      <c r="J59" t="s">
        <v>59</v>
      </c>
      <c r="K59" s="1">
        <v>43637</v>
      </c>
      <c r="L59" t="s">
        <v>821</v>
      </c>
      <c r="M59" t="str">
        <f>HYPERLINK("https://www.regulations.gov/docket?D=FDA-2019-R-2987")</f>
        <v>https://www.regulations.gov/docket?D=FDA-2019-R-2987</v>
      </c>
      <c r="N59" t="s">
        <v>59</v>
      </c>
    </row>
    <row r="60" spans="1:14" x14ac:dyDescent="0.25">
      <c r="A60" t="s">
        <v>347</v>
      </c>
      <c r="B60" t="s">
        <v>348</v>
      </c>
      <c r="C60" t="s">
        <v>349</v>
      </c>
      <c r="D60" t="s">
        <v>21</v>
      </c>
      <c r="E60">
        <v>99349</v>
      </c>
      <c r="F60" t="s">
        <v>22</v>
      </c>
      <c r="G60" t="s">
        <v>22</v>
      </c>
      <c r="H60" t="s">
        <v>104</v>
      </c>
      <c r="I60" t="s">
        <v>105</v>
      </c>
      <c r="J60" s="1">
        <v>43591</v>
      </c>
      <c r="K60" s="1">
        <v>43636</v>
      </c>
      <c r="L60" t="s">
        <v>118</v>
      </c>
      <c r="N60" t="s">
        <v>1858</v>
      </c>
    </row>
    <row r="61" spans="1:14" x14ac:dyDescent="0.25">
      <c r="A61" t="s">
        <v>242</v>
      </c>
      <c r="B61" t="s">
        <v>399</v>
      </c>
      <c r="C61" t="s">
        <v>400</v>
      </c>
      <c r="D61" t="s">
        <v>21</v>
      </c>
      <c r="E61">
        <v>98950</v>
      </c>
      <c r="F61" t="s">
        <v>22</v>
      </c>
      <c r="G61" t="s">
        <v>22</v>
      </c>
      <c r="H61" t="s">
        <v>104</v>
      </c>
      <c r="I61" t="s">
        <v>105</v>
      </c>
      <c r="J61" s="1">
        <v>43591</v>
      </c>
      <c r="K61" s="1">
        <v>43636</v>
      </c>
      <c r="L61" t="s">
        <v>118</v>
      </c>
      <c r="N61" t="s">
        <v>1858</v>
      </c>
    </row>
    <row r="62" spans="1:14" x14ac:dyDescent="0.25">
      <c r="A62" t="s">
        <v>194</v>
      </c>
      <c r="B62" t="s">
        <v>404</v>
      </c>
      <c r="C62" t="s">
        <v>349</v>
      </c>
      <c r="D62" t="s">
        <v>21</v>
      </c>
      <c r="E62">
        <v>99349</v>
      </c>
      <c r="F62" t="s">
        <v>22</v>
      </c>
      <c r="G62" t="s">
        <v>22</v>
      </c>
      <c r="H62" t="s">
        <v>104</v>
      </c>
      <c r="I62" t="s">
        <v>105</v>
      </c>
      <c r="J62" s="1">
        <v>43591</v>
      </c>
      <c r="K62" s="1">
        <v>43636</v>
      </c>
      <c r="L62" t="s">
        <v>118</v>
      </c>
      <c r="N62" t="s">
        <v>1858</v>
      </c>
    </row>
    <row r="63" spans="1:14" x14ac:dyDescent="0.25">
      <c r="A63" t="s">
        <v>194</v>
      </c>
      <c r="B63" t="s">
        <v>326</v>
      </c>
      <c r="C63" t="s">
        <v>224</v>
      </c>
      <c r="D63" t="s">
        <v>21</v>
      </c>
      <c r="E63">
        <v>98177</v>
      </c>
      <c r="F63" t="s">
        <v>22</v>
      </c>
      <c r="G63" t="s">
        <v>22</v>
      </c>
      <c r="H63" t="s">
        <v>104</v>
      </c>
      <c r="I63" t="s">
        <v>148</v>
      </c>
      <c r="J63" s="1">
        <v>43596</v>
      </c>
      <c r="K63" s="1">
        <v>43636</v>
      </c>
      <c r="L63" t="s">
        <v>118</v>
      </c>
      <c r="N63" t="s">
        <v>1858</v>
      </c>
    </row>
    <row r="64" spans="1:14" x14ac:dyDescent="0.25">
      <c r="A64" t="s">
        <v>389</v>
      </c>
      <c r="B64" t="s">
        <v>390</v>
      </c>
      <c r="C64" t="s">
        <v>349</v>
      </c>
      <c r="D64" t="s">
        <v>21</v>
      </c>
      <c r="E64">
        <v>99349</v>
      </c>
      <c r="F64" t="s">
        <v>22</v>
      </c>
      <c r="G64" t="s">
        <v>22</v>
      </c>
      <c r="H64" t="s">
        <v>104</v>
      </c>
      <c r="I64" t="s">
        <v>105</v>
      </c>
      <c r="J64" s="1">
        <v>43591</v>
      </c>
      <c r="K64" s="1">
        <v>43636</v>
      </c>
      <c r="L64" t="s">
        <v>118</v>
      </c>
      <c r="N64" t="s">
        <v>1858</v>
      </c>
    </row>
    <row r="65" spans="1:14" x14ac:dyDescent="0.25">
      <c r="A65" t="s">
        <v>571</v>
      </c>
      <c r="B65" t="s">
        <v>572</v>
      </c>
      <c r="C65" t="s">
        <v>573</v>
      </c>
      <c r="D65" t="s">
        <v>21</v>
      </c>
      <c r="E65">
        <v>98579</v>
      </c>
      <c r="F65" t="s">
        <v>22</v>
      </c>
      <c r="G65" t="s">
        <v>22</v>
      </c>
      <c r="H65" t="s">
        <v>104</v>
      </c>
      <c r="I65" t="s">
        <v>148</v>
      </c>
      <c r="J65" t="s">
        <v>59</v>
      </c>
      <c r="K65" s="1">
        <v>43630</v>
      </c>
      <c r="L65" t="s">
        <v>60</v>
      </c>
      <c r="M65" t="str">
        <f>HYPERLINK("https://www.regulations.gov/docket?D=FDA-2019-H-2806")</f>
        <v>https://www.regulations.gov/docket?D=FDA-2019-H-2806</v>
      </c>
      <c r="N65" t="s">
        <v>59</v>
      </c>
    </row>
    <row r="66" spans="1:14" x14ac:dyDescent="0.25">
      <c r="A66" t="s">
        <v>2182</v>
      </c>
      <c r="B66" t="s">
        <v>2183</v>
      </c>
      <c r="C66" t="s">
        <v>454</v>
      </c>
      <c r="D66" t="s">
        <v>21</v>
      </c>
      <c r="E66">
        <v>98004</v>
      </c>
      <c r="F66" t="s">
        <v>22</v>
      </c>
      <c r="G66" t="s">
        <v>22</v>
      </c>
      <c r="H66" t="s">
        <v>104</v>
      </c>
      <c r="I66" t="s">
        <v>148</v>
      </c>
      <c r="J66" s="1">
        <v>43549</v>
      </c>
      <c r="K66" s="1">
        <v>43629</v>
      </c>
      <c r="L66" t="s">
        <v>118</v>
      </c>
      <c r="N66" t="s">
        <v>119</v>
      </c>
    </row>
    <row r="67" spans="1:14" x14ac:dyDescent="0.25">
      <c r="A67" t="s">
        <v>788</v>
      </c>
      <c r="B67" t="s">
        <v>789</v>
      </c>
      <c r="C67" t="s">
        <v>790</v>
      </c>
      <c r="D67" t="s">
        <v>21</v>
      </c>
      <c r="E67">
        <v>99033</v>
      </c>
      <c r="F67" t="s">
        <v>22</v>
      </c>
      <c r="G67" t="s">
        <v>22</v>
      </c>
      <c r="H67" t="s">
        <v>104</v>
      </c>
      <c r="I67" t="s">
        <v>148</v>
      </c>
      <c r="J67" t="s">
        <v>59</v>
      </c>
      <c r="K67" s="1">
        <v>43628</v>
      </c>
      <c r="L67" t="s">
        <v>60</v>
      </c>
      <c r="M67" t="str">
        <f>HYPERLINK("https://www.regulations.gov/docket?D=FDA-2019-H-2795")</f>
        <v>https://www.regulations.gov/docket?D=FDA-2019-H-2795</v>
      </c>
      <c r="N67" t="s">
        <v>59</v>
      </c>
    </row>
    <row r="68" spans="1:14" x14ac:dyDescent="0.25">
      <c r="A68" t="s">
        <v>310</v>
      </c>
      <c r="B68" t="s">
        <v>311</v>
      </c>
      <c r="C68" t="s">
        <v>108</v>
      </c>
      <c r="D68" t="s">
        <v>21</v>
      </c>
      <c r="E68">
        <v>98201</v>
      </c>
      <c r="F68" t="s">
        <v>22</v>
      </c>
      <c r="G68" t="s">
        <v>22</v>
      </c>
      <c r="H68" t="s">
        <v>104</v>
      </c>
      <c r="I68" t="s">
        <v>148</v>
      </c>
      <c r="J68" t="s">
        <v>59</v>
      </c>
      <c r="K68" s="1">
        <v>43626</v>
      </c>
      <c r="L68" t="s">
        <v>60</v>
      </c>
      <c r="M68" t="str">
        <f>HYPERLINK("https://www.regulations.gov/docket?D=FDA-2019-H-2737")</f>
        <v>https://www.regulations.gov/docket?D=FDA-2019-H-2737</v>
      </c>
      <c r="N68" t="s">
        <v>59</v>
      </c>
    </row>
    <row r="69" spans="1:14" x14ac:dyDescent="0.25">
      <c r="A69" t="s">
        <v>2268</v>
      </c>
      <c r="B69" t="s">
        <v>2269</v>
      </c>
      <c r="C69" t="s">
        <v>930</v>
      </c>
      <c r="D69" t="s">
        <v>21</v>
      </c>
      <c r="E69">
        <v>99357</v>
      </c>
      <c r="F69" t="s">
        <v>22</v>
      </c>
      <c r="G69" t="s">
        <v>22</v>
      </c>
      <c r="H69" t="s">
        <v>104</v>
      </c>
      <c r="I69" t="s">
        <v>105</v>
      </c>
      <c r="J69" t="s">
        <v>59</v>
      </c>
      <c r="K69" s="1">
        <v>43626</v>
      </c>
      <c r="L69" t="s">
        <v>60</v>
      </c>
      <c r="M69" t="str">
        <f>HYPERLINK("https://www.regulations.gov/docket?D=FDA-2019-H-2738")</f>
        <v>https://www.regulations.gov/docket?D=FDA-2019-H-2738</v>
      </c>
      <c r="N69" t="s">
        <v>59</v>
      </c>
    </row>
    <row r="70" spans="1:14" x14ac:dyDescent="0.25">
      <c r="A70" t="s">
        <v>1162</v>
      </c>
      <c r="B70" t="s">
        <v>1163</v>
      </c>
      <c r="C70" t="s">
        <v>1152</v>
      </c>
      <c r="D70" t="s">
        <v>21</v>
      </c>
      <c r="E70">
        <v>98903</v>
      </c>
      <c r="F70" t="s">
        <v>22</v>
      </c>
      <c r="G70" t="s">
        <v>22</v>
      </c>
      <c r="H70" t="s">
        <v>104</v>
      </c>
      <c r="I70" t="s">
        <v>105</v>
      </c>
      <c r="J70" s="1">
        <v>43583</v>
      </c>
      <c r="K70" s="1">
        <v>43622</v>
      </c>
      <c r="L70" t="s">
        <v>118</v>
      </c>
      <c r="N70" t="s">
        <v>1858</v>
      </c>
    </row>
    <row r="71" spans="1:14" x14ac:dyDescent="0.25">
      <c r="A71" t="s">
        <v>928</v>
      </c>
      <c r="B71" t="s">
        <v>929</v>
      </c>
      <c r="C71" t="s">
        <v>930</v>
      </c>
      <c r="D71" t="s">
        <v>21</v>
      </c>
      <c r="E71">
        <v>99357</v>
      </c>
      <c r="F71" t="s">
        <v>22</v>
      </c>
      <c r="G71" t="s">
        <v>22</v>
      </c>
      <c r="H71" t="s">
        <v>104</v>
      </c>
      <c r="I71" t="s">
        <v>105</v>
      </c>
      <c r="J71" s="1">
        <v>43580</v>
      </c>
      <c r="K71" s="1">
        <v>43622</v>
      </c>
      <c r="L71" t="s">
        <v>118</v>
      </c>
      <c r="N71" t="s">
        <v>119</v>
      </c>
    </row>
    <row r="72" spans="1:14" x14ac:dyDescent="0.25">
      <c r="A72" t="s">
        <v>791</v>
      </c>
      <c r="B72" t="s">
        <v>792</v>
      </c>
      <c r="C72" t="s">
        <v>793</v>
      </c>
      <c r="D72" t="s">
        <v>21</v>
      </c>
      <c r="E72">
        <v>99403</v>
      </c>
      <c r="F72" t="s">
        <v>22</v>
      </c>
      <c r="G72" t="s">
        <v>22</v>
      </c>
      <c r="H72" t="s">
        <v>104</v>
      </c>
      <c r="I72" t="s">
        <v>105</v>
      </c>
      <c r="J72" s="1">
        <v>43577</v>
      </c>
      <c r="K72" s="1">
        <v>43622</v>
      </c>
      <c r="L72" t="s">
        <v>118</v>
      </c>
      <c r="N72" t="s">
        <v>1858</v>
      </c>
    </row>
    <row r="73" spans="1:14" x14ac:dyDescent="0.25">
      <c r="A73" t="s">
        <v>2687</v>
      </c>
      <c r="B73" t="s">
        <v>2688</v>
      </c>
      <c r="C73" t="s">
        <v>2689</v>
      </c>
      <c r="D73" t="s">
        <v>21</v>
      </c>
      <c r="E73">
        <v>98220</v>
      </c>
      <c r="F73" t="s">
        <v>22</v>
      </c>
      <c r="G73" t="s">
        <v>22</v>
      </c>
      <c r="H73" t="s">
        <v>104</v>
      </c>
      <c r="I73" t="s">
        <v>148</v>
      </c>
      <c r="J73" s="1">
        <v>43568</v>
      </c>
      <c r="K73" s="1">
        <v>43608</v>
      </c>
      <c r="L73" t="s">
        <v>118</v>
      </c>
      <c r="N73" t="s">
        <v>1854</v>
      </c>
    </row>
    <row r="74" spans="1:14" x14ac:dyDescent="0.25">
      <c r="A74" t="s">
        <v>2690</v>
      </c>
      <c r="B74" t="s">
        <v>2691</v>
      </c>
      <c r="C74" t="s">
        <v>108</v>
      </c>
      <c r="D74" t="s">
        <v>21</v>
      </c>
      <c r="E74">
        <v>98203</v>
      </c>
      <c r="F74" t="s">
        <v>22</v>
      </c>
      <c r="G74" t="s">
        <v>22</v>
      </c>
      <c r="H74" t="s">
        <v>104</v>
      </c>
      <c r="I74" t="s">
        <v>148</v>
      </c>
      <c r="J74" s="1">
        <v>43572</v>
      </c>
      <c r="K74" s="1">
        <v>43608</v>
      </c>
      <c r="L74" t="s">
        <v>118</v>
      </c>
      <c r="N74" t="s">
        <v>1854</v>
      </c>
    </row>
    <row r="75" spans="1:14" x14ac:dyDescent="0.25">
      <c r="A75" t="s">
        <v>1175</v>
      </c>
      <c r="B75" t="s">
        <v>2711</v>
      </c>
      <c r="C75" t="s">
        <v>1177</v>
      </c>
      <c r="D75" t="s">
        <v>21</v>
      </c>
      <c r="E75">
        <v>98932</v>
      </c>
      <c r="F75" t="s">
        <v>22</v>
      </c>
      <c r="G75" t="s">
        <v>22</v>
      </c>
      <c r="H75" t="s">
        <v>104</v>
      </c>
      <c r="I75" t="s">
        <v>105</v>
      </c>
      <c r="J75" s="1">
        <v>43570</v>
      </c>
      <c r="K75" s="1">
        <v>43608</v>
      </c>
      <c r="L75" t="s">
        <v>118</v>
      </c>
      <c r="N75" t="s">
        <v>1858</v>
      </c>
    </row>
    <row r="76" spans="1:14" x14ac:dyDescent="0.25">
      <c r="A76" t="s">
        <v>69</v>
      </c>
      <c r="B76" t="s">
        <v>2716</v>
      </c>
      <c r="C76" t="s">
        <v>361</v>
      </c>
      <c r="D76" t="s">
        <v>21</v>
      </c>
      <c r="E76">
        <v>98250</v>
      </c>
      <c r="F76" t="s">
        <v>22</v>
      </c>
      <c r="G76" t="s">
        <v>22</v>
      </c>
      <c r="H76" t="s">
        <v>104</v>
      </c>
      <c r="I76" t="s">
        <v>148</v>
      </c>
      <c r="J76" s="1">
        <v>43549</v>
      </c>
      <c r="K76" s="1">
        <v>43608</v>
      </c>
      <c r="L76" t="s">
        <v>118</v>
      </c>
      <c r="N76" t="s">
        <v>1854</v>
      </c>
    </row>
    <row r="77" spans="1:14" x14ac:dyDescent="0.25">
      <c r="A77" t="s">
        <v>2816</v>
      </c>
      <c r="B77" t="s">
        <v>2817</v>
      </c>
      <c r="C77" t="s">
        <v>1270</v>
      </c>
      <c r="D77" t="s">
        <v>21</v>
      </c>
      <c r="E77">
        <v>98012</v>
      </c>
      <c r="F77" t="s">
        <v>22</v>
      </c>
      <c r="G77" t="s">
        <v>22</v>
      </c>
      <c r="H77" t="s">
        <v>104</v>
      </c>
      <c r="I77" t="s">
        <v>148</v>
      </c>
      <c r="J77" t="s">
        <v>59</v>
      </c>
      <c r="K77" s="1">
        <v>43605</v>
      </c>
      <c r="L77" t="s">
        <v>60</v>
      </c>
      <c r="M77" t="str">
        <f>HYPERLINK("https://www.regulations.gov/docket?D=FDA-2019-H-2400")</f>
        <v>https://www.regulations.gov/docket?D=FDA-2019-H-2400</v>
      </c>
      <c r="N77" t="s">
        <v>59</v>
      </c>
    </row>
    <row r="78" spans="1:14" x14ac:dyDescent="0.25">
      <c r="A78" t="s">
        <v>2875</v>
      </c>
      <c r="B78" t="s">
        <v>2876</v>
      </c>
      <c r="C78" t="s">
        <v>29</v>
      </c>
      <c r="D78" t="s">
        <v>21</v>
      </c>
      <c r="E78">
        <v>98801</v>
      </c>
      <c r="F78" t="s">
        <v>22</v>
      </c>
      <c r="G78" t="s">
        <v>22</v>
      </c>
      <c r="H78" t="s">
        <v>104</v>
      </c>
      <c r="I78" t="s">
        <v>105</v>
      </c>
      <c r="J78" s="1">
        <v>43558</v>
      </c>
      <c r="K78" s="1">
        <v>43601</v>
      </c>
      <c r="L78" t="s">
        <v>118</v>
      </c>
      <c r="N78" t="s">
        <v>1858</v>
      </c>
    </row>
    <row r="79" spans="1:14" x14ac:dyDescent="0.25">
      <c r="A79" t="s">
        <v>2889</v>
      </c>
      <c r="B79" t="s">
        <v>2890</v>
      </c>
      <c r="C79" t="s">
        <v>20</v>
      </c>
      <c r="D79" t="s">
        <v>21</v>
      </c>
      <c r="E79">
        <v>98109</v>
      </c>
      <c r="F79" t="s">
        <v>22</v>
      </c>
      <c r="G79" t="s">
        <v>22</v>
      </c>
      <c r="H79" t="s">
        <v>104</v>
      </c>
      <c r="I79" t="s">
        <v>148</v>
      </c>
      <c r="J79" s="1">
        <v>43558</v>
      </c>
      <c r="K79" s="1">
        <v>43601</v>
      </c>
      <c r="L79" t="s">
        <v>118</v>
      </c>
      <c r="N79" t="s">
        <v>1858</v>
      </c>
    </row>
    <row r="80" spans="1:14" x14ac:dyDescent="0.25">
      <c r="A80" t="s">
        <v>581</v>
      </c>
      <c r="B80" t="s">
        <v>2891</v>
      </c>
      <c r="C80" t="s">
        <v>230</v>
      </c>
      <c r="D80" t="s">
        <v>21</v>
      </c>
      <c r="E80">
        <v>98264</v>
      </c>
      <c r="F80" t="s">
        <v>22</v>
      </c>
      <c r="G80" t="s">
        <v>22</v>
      </c>
      <c r="H80" t="s">
        <v>104</v>
      </c>
      <c r="I80" t="s">
        <v>148</v>
      </c>
      <c r="J80" s="1">
        <v>43560</v>
      </c>
      <c r="K80" s="1">
        <v>43601</v>
      </c>
      <c r="L80" t="s">
        <v>118</v>
      </c>
      <c r="N80" t="s">
        <v>1858</v>
      </c>
    </row>
    <row r="81" spans="1:14" x14ac:dyDescent="0.25">
      <c r="A81" t="s">
        <v>2900</v>
      </c>
      <c r="B81" t="s">
        <v>2901</v>
      </c>
      <c r="C81" t="s">
        <v>20</v>
      </c>
      <c r="D81" t="s">
        <v>21</v>
      </c>
      <c r="E81">
        <v>98188</v>
      </c>
      <c r="F81" t="s">
        <v>22</v>
      </c>
      <c r="G81" t="s">
        <v>22</v>
      </c>
      <c r="H81" t="s">
        <v>104</v>
      </c>
      <c r="I81" t="s">
        <v>105</v>
      </c>
      <c r="J81" s="1">
        <v>43536</v>
      </c>
      <c r="K81" s="1">
        <v>43601</v>
      </c>
      <c r="L81" t="s">
        <v>118</v>
      </c>
      <c r="N81" t="s">
        <v>1858</v>
      </c>
    </row>
    <row r="82" spans="1:14" x14ac:dyDescent="0.25">
      <c r="A82" t="s">
        <v>829</v>
      </c>
      <c r="B82" t="s">
        <v>830</v>
      </c>
      <c r="C82" t="s">
        <v>178</v>
      </c>
      <c r="D82" t="s">
        <v>21</v>
      </c>
      <c r="E82">
        <v>98944</v>
      </c>
      <c r="F82" t="s">
        <v>22</v>
      </c>
      <c r="G82" t="s">
        <v>22</v>
      </c>
      <c r="H82" t="s">
        <v>104</v>
      </c>
      <c r="I82" t="s">
        <v>105</v>
      </c>
      <c r="J82" s="1">
        <v>43556</v>
      </c>
      <c r="K82" s="1">
        <v>43601</v>
      </c>
      <c r="L82" t="s">
        <v>118</v>
      </c>
      <c r="N82" t="s">
        <v>1858</v>
      </c>
    </row>
    <row r="83" spans="1:14" x14ac:dyDescent="0.25">
      <c r="A83" t="s">
        <v>1148</v>
      </c>
      <c r="B83" t="s">
        <v>2918</v>
      </c>
      <c r="C83" t="s">
        <v>227</v>
      </c>
      <c r="D83" t="s">
        <v>21</v>
      </c>
      <c r="E83">
        <v>98225</v>
      </c>
      <c r="F83" t="s">
        <v>22</v>
      </c>
      <c r="G83" t="s">
        <v>22</v>
      </c>
      <c r="H83" t="s">
        <v>104</v>
      </c>
      <c r="I83" t="s">
        <v>212</v>
      </c>
      <c r="J83" s="1">
        <v>43556</v>
      </c>
      <c r="K83" s="1">
        <v>43601</v>
      </c>
      <c r="L83" t="s">
        <v>118</v>
      </c>
      <c r="N83" t="s">
        <v>1858</v>
      </c>
    </row>
    <row r="84" spans="1:14" x14ac:dyDescent="0.25">
      <c r="A84" t="s">
        <v>1058</v>
      </c>
      <c r="B84" t="s">
        <v>1059</v>
      </c>
      <c r="C84" t="s">
        <v>20</v>
      </c>
      <c r="D84" t="s">
        <v>21</v>
      </c>
      <c r="E84">
        <v>98121</v>
      </c>
      <c r="F84" t="s">
        <v>22</v>
      </c>
      <c r="G84" t="s">
        <v>22</v>
      </c>
      <c r="H84" t="s">
        <v>104</v>
      </c>
      <c r="I84" t="s">
        <v>105</v>
      </c>
      <c r="J84" s="1">
        <v>43543</v>
      </c>
      <c r="K84" s="1">
        <v>43594</v>
      </c>
      <c r="L84" t="s">
        <v>118</v>
      </c>
      <c r="N84" t="s">
        <v>1854</v>
      </c>
    </row>
    <row r="85" spans="1:14" x14ac:dyDescent="0.25">
      <c r="A85" t="s">
        <v>3072</v>
      </c>
      <c r="B85" t="s">
        <v>3073</v>
      </c>
      <c r="C85" t="s">
        <v>20</v>
      </c>
      <c r="D85" t="s">
        <v>21</v>
      </c>
      <c r="E85">
        <v>98121</v>
      </c>
      <c r="F85" t="s">
        <v>22</v>
      </c>
      <c r="G85" t="s">
        <v>22</v>
      </c>
      <c r="H85" t="s">
        <v>104</v>
      </c>
      <c r="I85" t="s">
        <v>148</v>
      </c>
      <c r="J85" s="1">
        <v>43546</v>
      </c>
      <c r="K85" s="1">
        <v>43594</v>
      </c>
      <c r="L85" t="s">
        <v>118</v>
      </c>
      <c r="N85" t="s">
        <v>1854</v>
      </c>
    </row>
    <row r="86" spans="1:14" x14ac:dyDescent="0.25">
      <c r="A86" t="s">
        <v>3077</v>
      </c>
      <c r="B86" t="s">
        <v>3078</v>
      </c>
      <c r="C86" t="s">
        <v>209</v>
      </c>
      <c r="D86" t="s">
        <v>21</v>
      </c>
      <c r="E86">
        <v>98031</v>
      </c>
      <c r="F86" t="s">
        <v>22</v>
      </c>
      <c r="G86" t="s">
        <v>22</v>
      </c>
      <c r="H86" t="s">
        <v>104</v>
      </c>
      <c r="I86" t="s">
        <v>148</v>
      </c>
      <c r="J86" s="1">
        <v>43545</v>
      </c>
      <c r="K86" s="1">
        <v>43594</v>
      </c>
      <c r="L86" t="s">
        <v>118</v>
      </c>
      <c r="N86" t="s">
        <v>1854</v>
      </c>
    </row>
    <row r="87" spans="1:14" x14ac:dyDescent="0.25">
      <c r="A87" t="s">
        <v>816</v>
      </c>
      <c r="B87" t="s">
        <v>817</v>
      </c>
      <c r="C87" t="s">
        <v>20</v>
      </c>
      <c r="D87" t="s">
        <v>21</v>
      </c>
      <c r="E87">
        <v>98121</v>
      </c>
      <c r="F87" t="s">
        <v>22</v>
      </c>
      <c r="G87" t="s">
        <v>22</v>
      </c>
      <c r="H87" t="s">
        <v>104</v>
      </c>
      <c r="I87" t="s">
        <v>148</v>
      </c>
      <c r="J87" t="s">
        <v>59</v>
      </c>
      <c r="K87" s="1">
        <v>43593</v>
      </c>
      <c r="L87" t="s">
        <v>60</v>
      </c>
      <c r="M87" t="str">
        <f>HYPERLINK("https://www.regulations.gov/docket?D=FDA-2019-H-2180")</f>
        <v>https://www.regulations.gov/docket?D=FDA-2019-H-2180</v>
      </c>
      <c r="N87" t="s">
        <v>59</v>
      </c>
    </row>
    <row r="88" spans="1:14" x14ac:dyDescent="0.25">
      <c r="A88" t="s">
        <v>3105</v>
      </c>
      <c r="B88" t="s">
        <v>3106</v>
      </c>
      <c r="C88" t="s">
        <v>20</v>
      </c>
      <c r="D88" t="s">
        <v>21</v>
      </c>
      <c r="E88">
        <v>98105</v>
      </c>
      <c r="F88" t="s">
        <v>22</v>
      </c>
      <c r="G88" t="s">
        <v>22</v>
      </c>
      <c r="H88" t="s">
        <v>104</v>
      </c>
      <c r="I88" t="s">
        <v>148</v>
      </c>
      <c r="J88" t="s">
        <v>59</v>
      </c>
      <c r="K88" s="1">
        <v>43593</v>
      </c>
      <c r="L88" t="s">
        <v>60</v>
      </c>
      <c r="M88" t="str">
        <f>HYPERLINK("https://www.regulations.gov/docket?D=FDA-2019-H-2179")</f>
        <v>https://www.regulations.gov/docket?D=FDA-2019-H-2179</v>
      </c>
      <c r="N88" t="s">
        <v>59</v>
      </c>
    </row>
    <row r="89" spans="1:14" x14ac:dyDescent="0.25">
      <c r="A89" t="s">
        <v>2035</v>
      </c>
      <c r="B89" t="s">
        <v>2036</v>
      </c>
      <c r="C89" t="s">
        <v>142</v>
      </c>
      <c r="D89" t="s">
        <v>21</v>
      </c>
      <c r="E89">
        <v>98902</v>
      </c>
      <c r="F89" t="s">
        <v>22</v>
      </c>
      <c r="G89" t="s">
        <v>22</v>
      </c>
      <c r="H89" t="s">
        <v>104</v>
      </c>
      <c r="I89" t="s">
        <v>105</v>
      </c>
      <c r="J89" t="s">
        <v>59</v>
      </c>
      <c r="K89" s="1">
        <v>43588</v>
      </c>
      <c r="L89" t="s">
        <v>60</v>
      </c>
      <c r="M89" t="str">
        <f>HYPERLINK("https://www.regulations.gov/docket?D=FDA-2019-H-2120")</f>
        <v>https://www.regulations.gov/docket?D=FDA-2019-H-2120</v>
      </c>
      <c r="N89" t="s">
        <v>59</v>
      </c>
    </row>
    <row r="90" spans="1:14" x14ac:dyDescent="0.25">
      <c r="A90" t="s">
        <v>3227</v>
      </c>
      <c r="B90" t="s">
        <v>66</v>
      </c>
      <c r="C90" t="s">
        <v>20</v>
      </c>
      <c r="D90" t="s">
        <v>21</v>
      </c>
      <c r="E90">
        <v>98126</v>
      </c>
      <c r="F90" t="s">
        <v>22</v>
      </c>
      <c r="G90" t="s">
        <v>22</v>
      </c>
      <c r="H90" t="s">
        <v>104</v>
      </c>
      <c r="I90" t="s">
        <v>148</v>
      </c>
      <c r="J90" s="1">
        <v>43542</v>
      </c>
      <c r="K90" s="1">
        <v>43587</v>
      </c>
      <c r="L90" t="s">
        <v>118</v>
      </c>
      <c r="N90" t="s">
        <v>1858</v>
      </c>
    </row>
    <row r="91" spans="1:14" x14ac:dyDescent="0.25">
      <c r="A91" t="s">
        <v>3266</v>
      </c>
      <c r="B91" t="s">
        <v>3267</v>
      </c>
      <c r="C91" t="s">
        <v>1387</v>
      </c>
      <c r="D91" t="s">
        <v>21</v>
      </c>
      <c r="E91">
        <v>98424</v>
      </c>
      <c r="F91" t="s">
        <v>22</v>
      </c>
      <c r="G91" t="s">
        <v>22</v>
      </c>
      <c r="H91" t="s">
        <v>104</v>
      </c>
      <c r="I91" t="s">
        <v>105</v>
      </c>
      <c r="J91" t="s">
        <v>59</v>
      </c>
      <c r="K91" s="1">
        <v>43586</v>
      </c>
      <c r="L91" t="s">
        <v>60</v>
      </c>
      <c r="M91" t="str">
        <f>HYPERLINK("https://www.regulations.gov/docket?D=FDA-2019-H-2072")</f>
        <v>https://www.regulations.gov/docket?D=FDA-2019-H-2072</v>
      </c>
      <c r="N91" t="s">
        <v>59</v>
      </c>
    </row>
    <row r="92" spans="1:14" x14ac:dyDescent="0.25">
      <c r="A92" t="s">
        <v>2105</v>
      </c>
      <c r="B92" t="s">
        <v>2106</v>
      </c>
      <c r="C92" t="s">
        <v>165</v>
      </c>
      <c r="D92" t="s">
        <v>21</v>
      </c>
      <c r="E92">
        <v>98372</v>
      </c>
      <c r="F92" t="s">
        <v>22</v>
      </c>
      <c r="G92" t="s">
        <v>22</v>
      </c>
      <c r="H92" t="s">
        <v>104</v>
      </c>
      <c r="I92" t="s">
        <v>148</v>
      </c>
      <c r="J92" t="s">
        <v>59</v>
      </c>
      <c r="K92" s="1">
        <v>43585</v>
      </c>
      <c r="L92" t="s">
        <v>60</v>
      </c>
      <c r="M92" t="str">
        <f>HYPERLINK("https://www.regulations.gov/docket?D=FDA-2019-H-2027")</f>
        <v>https://www.regulations.gov/docket?D=FDA-2019-H-2027</v>
      </c>
      <c r="N92" t="s">
        <v>59</v>
      </c>
    </row>
    <row r="93" spans="1:14" x14ac:dyDescent="0.25">
      <c r="A93" t="s">
        <v>3382</v>
      </c>
      <c r="B93" t="s">
        <v>3383</v>
      </c>
      <c r="C93" t="s">
        <v>236</v>
      </c>
      <c r="D93" t="s">
        <v>21</v>
      </c>
      <c r="E93">
        <v>98407</v>
      </c>
      <c r="F93" t="s">
        <v>22</v>
      </c>
      <c r="G93" t="s">
        <v>22</v>
      </c>
      <c r="H93" t="s">
        <v>104</v>
      </c>
      <c r="I93" t="s">
        <v>148</v>
      </c>
      <c r="J93" s="1">
        <v>43515</v>
      </c>
      <c r="K93" s="1">
        <v>43580</v>
      </c>
      <c r="L93" t="s">
        <v>118</v>
      </c>
      <c r="N93" t="s">
        <v>119</v>
      </c>
    </row>
    <row r="94" spans="1:14" x14ac:dyDescent="0.25">
      <c r="A94" t="s">
        <v>3394</v>
      </c>
      <c r="B94" t="s">
        <v>3395</v>
      </c>
      <c r="C94" t="s">
        <v>555</v>
      </c>
      <c r="D94" t="s">
        <v>21</v>
      </c>
      <c r="E94">
        <v>98052</v>
      </c>
      <c r="F94" t="s">
        <v>22</v>
      </c>
      <c r="G94" t="s">
        <v>22</v>
      </c>
      <c r="H94" t="s">
        <v>104</v>
      </c>
      <c r="I94" t="s">
        <v>105</v>
      </c>
      <c r="J94" s="1">
        <v>43531</v>
      </c>
      <c r="K94" s="1">
        <v>43580</v>
      </c>
      <c r="L94" t="s">
        <v>118</v>
      </c>
      <c r="N94" t="s">
        <v>1854</v>
      </c>
    </row>
    <row r="95" spans="1:14" x14ac:dyDescent="0.25">
      <c r="A95" t="s">
        <v>3396</v>
      </c>
      <c r="B95" t="s">
        <v>3397</v>
      </c>
      <c r="C95" t="s">
        <v>236</v>
      </c>
      <c r="D95" t="s">
        <v>21</v>
      </c>
      <c r="E95">
        <v>98465</v>
      </c>
      <c r="F95" t="s">
        <v>22</v>
      </c>
      <c r="G95" t="s">
        <v>22</v>
      </c>
      <c r="H95" t="s">
        <v>104</v>
      </c>
      <c r="I95" t="s">
        <v>148</v>
      </c>
      <c r="J95" s="1">
        <v>43528</v>
      </c>
      <c r="K95" s="1">
        <v>43580</v>
      </c>
      <c r="L95" t="s">
        <v>118</v>
      </c>
      <c r="N95" t="s">
        <v>1858</v>
      </c>
    </row>
    <row r="96" spans="1:14" x14ac:dyDescent="0.25">
      <c r="A96" t="s">
        <v>1234</v>
      </c>
      <c r="B96" t="s">
        <v>1235</v>
      </c>
      <c r="C96" t="s">
        <v>20</v>
      </c>
      <c r="D96" t="s">
        <v>21</v>
      </c>
      <c r="E96">
        <v>98101</v>
      </c>
      <c r="F96" t="s">
        <v>22</v>
      </c>
      <c r="G96" t="s">
        <v>22</v>
      </c>
      <c r="H96" t="s">
        <v>104</v>
      </c>
      <c r="I96" t="s">
        <v>148</v>
      </c>
      <c r="J96" s="1">
        <v>43529</v>
      </c>
      <c r="K96" s="1">
        <v>43580</v>
      </c>
      <c r="L96" t="s">
        <v>118</v>
      </c>
      <c r="N96" t="s">
        <v>1858</v>
      </c>
    </row>
    <row r="97" spans="1:14" x14ac:dyDescent="0.25">
      <c r="A97" t="s">
        <v>3434</v>
      </c>
      <c r="B97" t="s">
        <v>3435</v>
      </c>
      <c r="C97" t="s">
        <v>3436</v>
      </c>
      <c r="D97" t="s">
        <v>21</v>
      </c>
      <c r="E97">
        <v>98345</v>
      </c>
      <c r="F97" t="s">
        <v>22</v>
      </c>
      <c r="G97" t="s">
        <v>22</v>
      </c>
      <c r="H97" t="s">
        <v>104</v>
      </c>
      <c r="I97" t="s">
        <v>148</v>
      </c>
      <c r="J97" s="1">
        <v>43528</v>
      </c>
      <c r="K97" s="1">
        <v>43580</v>
      </c>
      <c r="L97" t="s">
        <v>118</v>
      </c>
      <c r="N97" t="s">
        <v>1858</v>
      </c>
    </row>
    <row r="98" spans="1:14" x14ac:dyDescent="0.25">
      <c r="A98" t="s">
        <v>77</v>
      </c>
      <c r="B98" t="s">
        <v>147</v>
      </c>
      <c r="C98" t="s">
        <v>34</v>
      </c>
      <c r="D98" t="s">
        <v>21</v>
      </c>
      <c r="E98">
        <v>98684</v>
      </c>
      <c r="F98" t="s">
        <v>22</v>
      </c>
      <c r="G98" t="s">
        <v>22</v>
      </c>
      <c r="H98" t="s">
        <v>104</v>
      </c>
      <c r="I98" t="s">
        <v>105</v>
      </c>
      <c r="J98" t="s">
        <v>59</v>
      </c>
      <c r="K98" s="1">
        <v>43578</v>
      </c>
      <c r="L98" t="s">
        <v>60</v>
      </c>
      <c r="M98" t="str">
        <f>HYPERLINK("https://www.regulations.gov/docket?D=FDA-2019-H-1912")</f>
        <v>https://www.regulations.gov/docket?D=FDA-2019-H-1912</v>
      </c>
      <c r="N98" t="s">
        <v>59</v>
      </c>
    </row>
    <row r="99" spans="1:14" x14ac:dyDescent="0.25">
      <c r="A99" t="s">
        <v>1035</v>
      </c>
      <c r="B99" t="s">
        <v>1036</v>
      </c>
      <c r="C99" t="s">
        <v>286</v>
      </c>
      <c r="D99" t="s">
        <v>21</v>
      </c>
      <c r="E99">
        <v>98502</v>
      </c>
      <c r="F99" t="s">
        <v>22</v>
      </c>
      <c r="G99" t="s">
        <v>22</v>
      </c>
      <c r="H99" t="s">
        <v>104</v>
      </c>
      <c r="I99" t="s">
        <v>105</v>
      </c>
      <c r="J99" s="1">
        <v>43523</v>
      </c>
      <c r="K99" s="1">
        <v>43573</v>
      </c>
      <c r="L99" t="s">
        <v>118</v>
      </c>
      <c r="N99" t="s">
        <v>1858</v>
      </c>
    </row>
    <row r="100" spans="1:14" x14ac:dyDescent="0.25">
      <c r="A100" t="s">
        <v>1585</v>
      </c>
      <c r="B100" t="s">
        <v>1586</v>
      </c>
      <c r="C100" t="s">
        <v>529</v>
      </c>
      <c r="D100" t="s">
        <v>21</v>
      </c>
      <c r="E100">
        <v>98033</v>
      </c>
      <c r="F100" t="s">
        <v>22</v>
      </c>
      <c r="G100" t="s">
        <v>22</v>
      </c>
      <c r="H100" t="s">
        <v>104</v>
      </c>
      <c r="I100" t="s">
        <v>105</v>
      </c>
      <c r="J100" s="1">
        <v>43516</v>
      </c>
      <c r="K100" s="1">
        <v>43566</v>
      </c>
      <c r="L100" t="s">
        <v>118</v>
      </c>
      <c r="N100" t="s">
        <v>1858</v>
      </c>
    </row>
    <row r="101" spans="1:14" x14ac:dyDescent="0.25">
      <c r="A101" t="s">
        <v>184</v>
      </c>
      <c r="B101" t="s">
        <v>3769</v>
      </c>
      <c r="C101" t="s">
        <v>186</v>
      </c>
      <c r="D101" t="s">
        <v>21</v>
      </c>
      <c r="E101">
        <v>98823</v>
      </c>
      <c r="F101" t="s">
        <v>22</v>
      </c>
      <c r="G101" t="s">
        <v>22</v>
      </c>
      <c r="H101" t="s">
        <v>104</v>
      </c>
      <c r="I101" t="s">
        <v>105</v>
      </c>
      <c r="J101" s="1">
        <v>43520</v>
      </c>
      <c r="K101" s="1">
        <v>43566</v>
      </c>
      <c r="L101" t="s">
        <v>118</v>
      </c>
      <c r="N101" t="s">
        <v>1858</v>
      </c>
    </row>
    <row r="102" spans="1:14" x14ac:dyDescent="0.25">
      <c r="A102" t="s">
        <v>831</v>
      </c>
      <c r="B102" t="s">
        <v>2758</v>
      </c>
      <c r="C102" t="s">
        <v>92</v>
      </c>
      <c r="D102" t="s">
        <v>21</v>
      </c>
      <c r="E102">
        <v>98273</v>
      </c>
      <c r="F102" t="s">
        <v>22</v>
      </c>
      <c r="G102" t="s">
        <v>22</v>
      </c>
      <c r="H102" t="s">
        <v>104</v>
      </c>
      <c r="I102" t="s">
        <v>105</v>
      </c>
      <c r="J102" s="1">
        <v>43515</v>
      </c>
      <c r="K102" s="1">
        <v>43566</v>
      </c>
      <c r="L102" t="s">
        <v>118</v>
      </c>
      <c r="N102" t="s">
        <v>1858</v>
      </c>
    </row>
    <row r="103" spans="1:14" x14ac:dyDescent="0.25">
      <c r="A103" t="s">
        <v>3786</v>
      </c>
      <c r="B103" t="s">
        <v>3787</v>
      </c>
      <c r="C103" t="s">
        <v>886</v>
      </c>
      <c r="D103" t="s">
        <v>21</v>
      </c>
      <c r="E103">
        <v>98223</v>
      </c>
      <c r="F103" t="s">
        <v>22</v>
      </c>
      <c r="G103" t="s">
        <v>22</v>
      </c>
      <c r="H103" t="s">
        <v>104</v>
      </c>
      <c r="I103" t="s">
        <v>212</v>
      </c>
      <c r="J103" s="1">
        <v>43515</v>
      </c>
      <c r="K103" s="1">
        <v>43566</v>
      </c>
      <c r="L103" t="s">
        <v>118</v>
      </c>
      <c r="N103" t="s">
        <v>1858</v>
      </c>
    </row>
    <row r="104" spans="1:14" x14ac:dyDescent="0.25">
      <c r="A104" t="s">
        <v>194</v>
      </c>
      <c r="B104" t="s">
        <v>1668</v>
      </c>
      <c r="C104" t="s">
        <v>227</v>
      </c>
      <c r="D104" t="s">
        <v>21</v>
      </c>
      <c r="E104">
        <v>98229</v>
      </c>
      <c r="F104" t="s">
        <v>22</v>
      </c>
      <c r="G104" t="s">
        <v>22</v>
      </c>
      <c r="H104" t="s">
        <v>104</v>
      </c>
      <c r="I104" t="s">
        <v>148</v>
      </c>
      <c r="J104" t="s">
        <v>59</v>
      </c>
      <c r="K104" s="1">
        <v>43565</v>
      </c>
      <c r="L104" t="s">
        <v>60</v>
      </c>
      <c r="M104" t="str">
        <f>HYPERLINK("https://www.regulations.gov/docket?D=FDA-2019-H-1689")</f>
        <v>https://www.regulations.gov/docket?D=FDA-2019-H-1689</v>
      </c>
      <c r="N104" t="s">
        <v>59</v>
      </c>
    </row>
    <row r="105" spans="1:14" x14ac:dyDescent="0.25">
      <c r="A105" t="s">
        <v>3952</v>
      </c>
      <c r="B105" t="s">
        <v>3953</v>
      </c>
      <c r="C105" t="s">
        <v>108</v>
      </c>
      <c r="D105" t="s">
        <v>21</v>
      </c>
      <c r="E105">
        <v>98201</v>
      </c>
      <c r="F105" t="s">
        <v>22</v>
      </c>
      <c r="G105" t="s">
        <v>22</v>
      </c>
      <c r="H105" t="s">
        <v>104</v>
      </c>
      <c r="I105" t="s">
        <v>148</v>
      </c>
      <c r="J105" s="1">
        <v>43496</v>
      </c>
      <c r="K105" s="1">
        <v>43559</v>
      </c>
      <c r="L105" t="s">
        <v>118</v>
      </c>
      <c r="N105" t="s">
        <v>119</v>
      </c>
    </row>
    <row r="106" spans="1:14" x14ac:dyDescent="0.25">
      <c r="A106" t="s">
        <v>1281</v>
      </c>
      <c r="B106" t="s">
        <v>1282</v>
      </c>
      <c r="C106" t="s">
        <v>1283</v>
      </c>
      <c r="D106" t="s">
        <v>21</v>
      </c>
      <c r="E106">
        <v>98802</v>
      </c>
      <c r="F106" t="s">
        <v>22</v>
      </c>
      <c r="G106" t="s">
        <v>22</v>
      </c>
      <c r="H106" t="s">
        <v>104</v>
      </c>
      <c r="I106" t="s">
        <v>105</v>
      </c>
      <c r="J106" s="1">
        <v>43491</v>
      </c>
      <c r="K106" s="1">
        <v>43559</v>
      </c>
      <c r="L106" t="s">
        <v>118</v>
      </c>
      <c r="N106" t="s">
        <v>1854</v>
      </c>
    </row>
    <row r="107" spans="1:14" x14ac:dyDescent="0.25">
      <c r="A107" t="s">
        <v>1894</v>
      </c>
      <c r="B107" t="s">
        <v>1895</v>
      </c>
      <c r="C107" t="s">
        <v>339</v>
      </c>
      <c r="D107" t="s">
        <v>21</v>
      </c>
      <c r="E107">
        <v>98848</v>
      </c>
      <c r="F107" t="s">
        <v>22</v>
      </c>
      <c r="G107" t="s">
        <v>22</v>
      </c>
      <c r="H107" t="s">
        <v>104</v>
      </c>
      <c r="I107" t="s">
        <v>105</v>
      </c>
      <c r="J107" s="1">
        <v>43492</v>
      </c>
      <c r="K107" s="1">
        <v>43559</v>
      </c>
      <c r="L107" t="s">
        <v>118</v>
      </c>
      <c r="N107" t="s">
        <v>1854</v>
      </c>
    </row>
    <row r="108" spans="1:14" x14ac:dyDescent="0.25">
      <c r="A108" t="s">
        <v>1898</v>
      </c>
      <c r="B108" t="s">
        <v>1899</v>
      </c>
      <c r="C108" t="s">
        <v>186</v>
      </c>
      <c r="D108" t="s">
        <v>21</v>
      </c>
      <c r="E108">
        <v>98823</v>
      </c>
      <c r="F108" t="s">
        <v>22</v>
      </c>
      <c r="G108" t="s">
        <v>22</v>
      </c>
      <c r="H108" t="s">
        <v>104</v>
      </c>
      <c r="I108" t="s">
        <v>105</v>
      </c>
      <c r="J108" s="1">
        <v>43492</v>
      </c>
      <c r="K108" s="1">
        <v>43559</v>
      </c>
      <c r="L108" t="s">
        <v>118</v>
      </c>
      <c r="N108" t="s">
        <v>1858</v>
      </c>
    </row>
    <row r="109" spans="1:14" x14ac:dyDescent="0.25">
      <c r="A109" t="s">
        <v>1683</v>
      </c>
      <c r="B109" t="s">
        <v>1684</v>
      </c>
      <c r="C109" t="s">
        <v>1685</v>
      </c>
      <c r="D109" t="s">
        <v>21</v>
      </c>
      <c r="E109">
        <v>98354</v>
      </c>
      <c r="F109" t="s">
        <v>22</v>
      </c>
      <c r="G109" t="s">
        <v>22</v>
      </c>
      <c r="H109" t="s">
        <v>104</v>
      </c>
      <c r="I109" t="s">
        <v>105</v>
      </c>
      <c r="J109" s="1">
        <v>43493</v>
      </c>
      <c r="K109" s="1">
        <v>43559</v>
      </c>
      <c r="L109" t="s">
        <v>118</v>
      </c>
      <c r="N109" t="s">
        <v>1858</v>
      </c>
    </row>
    <row r="110" spans="1:14" x14ac:dyDescent="0.25">
      <c r="A110" t="s">
        <v>3961</v>
      </c>
      <c r="B110" t="s">
        <v>3962</v>
      </c>
      <c r="C110" t="s">
        <v>156</v>
      </c>
      <c r="D110" t="s">
        <v>21</v>
      </c>
      <c r="E110">
        <v>98390</v>
      </c>
      <c r="F110" t="s">
        <v>22</v>
      </c>
      <c r="G110" t="s">
        <v>22</v>
      </c>
      <c r="H110" t="s">
        <v>104</v>
      </c>
      <c r="I110" t="s">
        <v>105</v>
      </c>
      <c r="J110" s="1">
        <v>43464</v>
      </c>
      <c r="K110" s="1">
        <v>43559</v>
      </c>
      <c r="L110" t="s">
        <v>118</v>
      </c>
      <c r="N110" t="s">
        <v>1854</v>
      </c>
    </row>
    <row r="111" spans="1:14" x14ac:dyDescent="0.25">
      <c r="A111" t="s">
        <v>2780</v>
      </c>
      <c r="B111" t="s">
        <v>2781</v>
      </c>
      <c r="C111" t="s">
        <v>142</v>
      </c>
      <c r="D111" t="s">
        <v>21</v>
      </c>
      <c r="E111">
        <v>98901</v>
      </c>
      <c r="F111" t="s">
        <v>22</v>
      </c>
      <c r="G111" t="s">
        <v>22</v>
      </c>
      <c r="H111" t="s">
        <v>104</v>
      </c>
      <c r="I111" t="s">
        <v>105</v>
      </c>
      <c r="J111" t="s">
        <v>59</v>
      </c>
      <c r="K111" s="1">
        <v>43559</v>
      </c>
      <c r="L111" t="s">
        <v>60</v>
      </c>
      <c r="M111" t="str">
        <f>HYPERLINK("https://www.regulations.gov/docket?D=FDA-2019-H-1576")</f>
        <v>https://www.regulations.gov/docket?D=FDA-2019-H-1576</v>
      </c>
      <c r="N111" t="s">
        <v>59</v>
      </c>
    </row>
    <row r="112" spans="1:14" x14ac:dyDescent="0.25">
      <c r="A112" t="s">
        <v>2787</v>
      </c>
      <c r="B112" t="s">
        <v>2788</v>
      </c>
      <c r="C112" t="s">
        <v>142</v>
      </c>
      <c r="D112" t="s">
        <v>21</v>
      </c>
      <c r="E112">
        <v>98908</v>
      </c>
      <c r="F112" t="s">
        <v>22</v>
      </c>
      <c r="G112" t="s">
        <v>22</v>
      </c>
      <c r="H112" t="s">
        <v>104</v>
      </c>
      <c r="I112" t="s">
        <v>105</v>
      </c>
      <c r="J112" t="s">
        <v>59</v>
      </c>
      <c r="K112" s="1">
        <v>43559</v>
      </c>
      <c r="L112" t="s">
        <v>60</v>
      </c>
      <c r="M112" t="str">
        <f>HYPERLINK("https://www.regulations.gov/docket?D=FDA-2019-H-1573")</f>
        <v>https://www.regulations.gov/docket?D=FDA-2019-H-1573</v>
      </c>
      <c r="N112" t="s">
        <v>59</v>
      </c>
    </row>
    <row r="113" spans="1:14" x14ac:dyDescent="0.25">
      <c r="A113" t="s">
        <v>297</v>
      </c>
      <c r="B113" t="s">
        <v>298</v>
      </c>
      <c r="C113" t="s">
        <v>299</v>
      </c>
      <c r="D113" t="s">
        <v>21</v>
      </c>
      <c r="E113">
        <v>98850</v>
      </c>
      <c r="F113" t="s">
        <v>22</v>
      </c>
      <c r="G113" t="s">
        <v>22</v>
      </c>
      <c r="H113" t="s">
        <v>104</v>
      </c>
      <c r="I113" t="s">
        <v>148</v>
      </c>
      <c r="J113" s="1">
        <v>43491</v>
      </c>
      <c r="K113" s="1">
        <v>43559</v>
      </c>
      <c r="L113" t="s">
        <v>118</v>
      </c>
      <c r="N113" t="s">
        <v>1858</v>
      </c>
    </row>
    <row r="114" spans="1:14" x14ac:dyDescent="0.25">
      <c r="A114" t="s">
        <v>1518</v>
      </c>
      <c r="B114" t="s">
        <v>1519</v>
      </c>
      <c r="C114" t="s">
        <v>1498</v>
      </c>
      <c r="D114" t="s">
        <v>21</v>
      </c>
      <c r="E114">
        <v>98335</v>
      </c>
      <c r="F114" t="s">
        <v>22</v>
      </c>
      <c r="G114" t="s">
        <v>22</v>
      </c>
      <c r="H114" t="s">
        <v>104</v>
      </c>
      <c r="I114" t="s">
        <v>148</v>
      </c>
      <c r="J114" t="s">
        <v>59</v>
      </c>
      <c r="K114" s="1">
        <v>43556</v>
      </c>
      <c r="L114" t="s">
        <v>60</v>
      </c>
      <c r="M114" t="str">
        <f>HYPERLINK("https://www.regulations.gov/docket?D=FDA-2019-H-1509")</f>
        <v>https://www.regulations.gov/docket?D=FDA-2019-H-1509</v>
      </c>
      <c r="N114" t="s">
        <v>59</v>
      </c>
    </row>
    <row r="115" spans="1:14" x14ac:dyDescent="0.25">
      <c r="A115" t="s">
        <v>4103</v>
      </c>
      <c r="B115" t="s">
        <v>4104</v>
      </c>
      <c r="C115" t="s">
        <v>2001</v>
      </c>
      <c r="D115" t="s">
        <v>21</v>
      </c>
      <c r="E115">
        <v>98591</v>
      </c>
      <c r="F115" t="s">
        <v>22</v>
      </c>
      <c r="G115" t="s">
        <v>22</v>
      </c>
      <c r="H115" t="s">
        <v>104</v>
      </c>
      <c r="I115" t="s">
        <v>105</v>
      </c>
      <c r="J115" t="s">
        <v>59</v>
      </c>
      <c r="K115" s="1">
        <v>43553</v>
      </c>
      <c r="L115" t="s">
        <v>60</v>
      </c>
      <c r="M115" t="str">
        <f>HYPERLINK("https://www.regulations.gov/docket?D=FDA-2019-H-1475")</f>
        <v>https://www.regulations.gov/docket?D=FDA-2019-H-1475</v>
      </c>
      <c r="N115" t="s">
        <v>59</v>
      </c>
    </row>
    <row r="116" spans="1:14" x14ac:dyDescent="0.25">
      <c r="A116" t="s">
        <v>2215</v>
      </c>
      <c r="B116" t="s">
        <v>2216</v>
      </c>
      <c r="C116" t="s">
        <v>2217</v>
      </c>
      <c r="D116" t="s">
        <v>21</v>
      </c>
      <c r="E116">
        <v>99114</v>
      </c>
      <c r="F116" t="s">
        <v>22</v>
      </c>
      <c r="G116" t="s">
        <v>22</v>
      </c>
      <c r="H116" t="s">
        <v>104</v>
      </c>
      <c r="I116" t="s">
        <v>105</v>
      </c>
      <c r="J116" s="1">
        <v>43478</v>
      </c>
      <c r="K116" s="1">
        <v>43552</v>
      </c>
      <c r="L116" t="s">
        <v>118</v>
      </c>
      <c r="N116" t="s">
        <v>1858</v>
      </c>
    </row>
    <row r="117" spans="1:14" x14ac:dyDescent="0.25">
      <c r="A117" t="s">
        <v>356</v>
      </c>
      <c r="B117" t="s">
        <v>3238</v>
      </c>
      <c r="C117" t="s">
        <v>657</v>
      </c>
      <c r="D117" t="s">
        <v>21</v>
      </c>
      <c r="E117">
        <v>98277</v>
      </c>
      <c r="F117" t="s">
        <v>22</v>
      </c>
      <c r="G117" t="s">
        <v>22</v>
      </c>
      <c r="H117" t="s">
        <v>104</v>
      </c>
      <c r="I117" t="s">
        <v>105</v>
      </c>
      <c r="J117" s="1">
        <v>43479</v>
      </c>
      <c r="K117" s="1">
        <v>43552</v>
      </c>
      <c r="L117" t="s">
        <v>118</v>
      </c>
      <c r="N117" t="s">
        <v>1858</v>
      </c>
    </row>
    <row r="118" spans="1:14" x14ac:dyDescent="0.25">
      <c r="A118" t="s">
        <v>1417</v>
      </c>
      <c r="B118" t="s">
        <v>4129</v>
      </c>
      <c r="C118" t="s">
        <v>2593</v>
      </c>
      <c r="D118" t="s">
        <v>21</v>
      </c>
      <c r="E118">
        <v>98944</v>
      </c>
      <c r="F118" t="s">
        <v>22</v>
      </c>
      <c r="G118" t="s">
        <v>22</v>
      </c>
      <c r="H118" t="s">
        <v>104</v>
      </c>
      <c r="I118" t="s">
        <v>105</v>
      </c>
      <c r="J118" s="1">
        <v>43487</v>
      </c>
      <c r="K118" s="1">
        <v>43552</v>
      </c>
      <c r="L118" t="s">
        <v>118</v>
      </c>
      <c r="N118" t="s">
        <v>1858</v>
      </c>
    </row>
    <row r="119" spans="1:14" x14ac:dyDescent="0.25">
      <c r="A119" t="s">
        <v>2659</v>
      </c>
      <c r="B119" t="s">
        <v>2660</v>
      </c>
      <c r="C119" t="s">
        <v>2661</v>
      </c>
      <c r="D119" t="s">
        <v>21</v>
      </c>
      <c r="E119">
        <v>99122</v>
      </c>
      <c r="F119" t="s">
        <v>22</v>
      </c>
      <c r="G119" t="s">
        <v>22</v>
      </c>
      <c r="H119" t="s">
        <v>104</v>
      </c>
      <c r="I119" t="s">
        <v>105</v>
      </c>
      <c r="J119" s="1">
        <v>43485</v>
      </c>
      <c r="K119" s="1">
        <v>43552</v>
      </c>
      <c r="L119" t="s">
        <v>118</v>
      </c>
      <c r="N119" t="s">
        <v>1858</v>
      </c>
    </row>
    <row r="120" spans="1:14" x14ac:dyDescent="0.25">
      <c r="A120" t="s">
        <v>2908</v>
      </c>
      <c r="B120" t="s">
        <v>2909</v>
      </c>
      <c r="C120" t="s">
        <v>142</v>
      </c>
      <c r="D120" t="s">
        <v>21</v>
      </c>
      <c r="E120">
        <v>98902</v>
      </c>
      <c r="F120" t="s">
        <v>22</v>
      </c>
      <c r="G120" t="s">
        <v>22</v>
      </c>
      <c r="H120" t="s">
        <v>104</v>
      </c>
      <c r="I120" t="s">
        <v>105</v>
      </c>
      <c r="J120" t="s">
        <v>59</v>
      </c>
      <c r="K120" s="1">
        <v>43552</v>
      </c>
      <c r="L120" t="s">
        <v>60</v>
      </c>
      <c r="M120" t="str">
        <f>HYPERLINK("https://www.regulations.gov/docket?D=FDA-2019-H-1446")</f>
        <v>https://www.regulations.gov/docket?D=FDA-2019-H-1446</v>
      </c>
      <c r="N120" t="s">
        <v>59</v>
      </c>
    </row>
    <row r="121" spans="1:14" x14ac:dyDescent="0.25">
      <c r="A121" t="s">
        <v>1033</v>
      </c>
      <c r="B121" t="s">
        <v>1034</v>
      </c>
      <c r="C121" t="s">
        <v>1018</v>
      </c>
      <c r="D121" t="s">
        <v>21</v>
      </c>
      <c r="E121">
        <v>98531</v>
      </c>
      <c r="F121" t="s">
        <v>22</v>
      </c>
      <c r="G121" t="s">
        <v>22</v>
      </c>
      <c r="H121" t="s">
        <v>104</v>
      </c>
      <c r="I121" t="s">
        <v>148</v>
      </c>
      <c r="J121" s="1">
        <v>43487</v>
      </c>
      <c r="K121" s="1">
        <v>43552</v>
      </c>
      <c r="L121" t="s">
        <v>118</v>
      </c>
      <c r="N121" t="s">
        <v>1854</v>
      </c>
    </row>
    <row r="122" spans="1:14" x14ac:dyDescent="0.25">
      <c r="A122" t="s">
        <v>4137</v>
      </c>
      <c r="B122" t="s">
        <v>4138</v>
      </c>
      <c r="C122" t="s">
        <v>4139</v>
      </c>
      <c r="D122" t="s">
        <v>21</v>
      </c>
      <c r="E122">
        <v>99103</v>
      </c>
      <c r="F122" t="s">
        <v>22</v>
      </c>
      <c r="G122" t="s">
        <v>22</v>
      </c>
      <c r="H122" t="s">
        <v>104</v>
      </c>
      <c r="I122" t="s">
        <v>105</v>
      </c>
      <c r="J122" s="1">
        <v>43485</v>
      </c>
      <c r="K122" s="1">
        <v>43552</v>
      </c>
      <c r="L122" t="s">
        <v>118</v>
      </c>
      <c r="N122" t="s">
        <v>1858</v>
      </c>
    </row>
    <row r="123" spans="1:14" x14ac:dyDescent="0.25">
      <c r="A123" t="s">
        <v>4237</v>
      </c>
      <c r="B123" t="s">
        <v>4238</v>
      </c>
      <c r="C123" t="s">
        <v>236</v>
      </c>
      <c r="D123" t="s">
        <v>21</v>
      </c>
      <c r="E123">
        <v>98403</v>
      </c>
      <c r="F123" t="s">
        <v>22</v>
      </c>
      <c r="G123" t="s">
        <v>22</v>
      </c>
      <c r="H123" t="s">
        <v>104</v>
      </c>
      <c r="I123" t="s">
        <v>148</v>
      </c>
      <c r="J123" s="1">
        <v>43467</v>
      </c>
      <c r="K123" s="1">
        <v>43545</v>
      </c>
      <c r="L123" t="s">
        <v>118</v>
      </c>
      <c r="N123" t="s">
        <v>1858</v>
      </c>
    </row>
    <row r="124" spans="1:14" x14ac:dyDescent="0.25">
      <c r="A124" t="s">
        <v>2279</v>
      </c>
      <c r="B124" t="s">
        <v>2280</v>
      </c>
      <c r="C124" t="s">
        <v>2162</v>
      </c>
      <c r="D124" t="s">
        <v>21</v>
      </c>
      <c r="E124">
        <v>98826</v>
      </c>
      <c r="F124" t="s">
        <v>22</v>
      </c>
      <c r="G124" t="s">
        <v>22</v>
      </c>
      <c r="H124" t="s">
        <v>104</v>
      </c>
      <c r="I124" t="s">
        <v>105</v>
      </c>
      <c r="J124" s="1">
        <v>43470</v>
      </c>
      <c r="K124" s="1">
        <v>43545</v>
      </c>
      <c r="L124" t="s">
        <v>118</v>
      </c>
      <c r="N124" t="s">
        <v>1854</v>
      </c>
    </row>
    <row r="125" spans="1:14" x14ac:dyDescent="0.25">
      <c r="A125" t="s">
        <v>2164</v>
      </c>
      <c r="B125" t="s">
        <v>2165</v>
      </c>
      <c r="C125" t="s">
        <v>907</v>
      </c>
      <c r="D125" t="s">
        <v>21</v>
      </c>
      <c r="E125">
        <v>98221</v>
      </c>
      <c r="F125" t="s">
        <v>22</v>
      </c>
      <c r="G125" t="s">
        <v>22</v>
      </c>
      <c r="H125" t="s">
        <v>104</v>
      </c>
      <c r="I125" t="s">
        <v>1720</v>
      </c>
      <c r="J125" t="s">
        <v>59</v>
      </c>
      <c r="K125" s="1">
        <v>43539</v>
      </c>
      <c r="L125" t="s">
        <v>60</v>
      </c>
      <c r="M125" t="str">
        <f>HYPERLINK("https://www.regulations.gov/docket?D=FDA-2019-H-1223")</f>
        <v>https://www.regulations.gov/docket?D=FDA-2019-H-1223</v>
      </c>
      <c r="N125" t="s">
        <v>59</v>
      </c>
    </row>
    <row r="126" spans="1:14" x14ac:dyDescent="0.25">
      <c r="A126" t="s">
        <v>2795</v>
      </c>
      <c r="B126" t="s">
        <v>2796</v>
      </c>
      <c r="C126" t="s">
        <v>34</v>
      </c>
      <c r="D126" t="s">
        <v>21</v>
      </c>
      <c r="E126">
        <v>98661</v>
      </c>
      <c r="F126" t="s">
        <v>22</v>
      </c>
      <c r="G126" t="s">
        <v>22</v>
      </c>
      <c r="H126" t="s">
        <v>104</v>
      </c>
      <c r="I126" t="s">
        <v>148</v>
      </c>
      <c r="J126" s="1">
        <v>43465</v>
      </c>
      <c r="K126" s="1">
        <v>43538</v>
      </c>
      <c r="L126" t="s">
        <v>118</v>
      </c>
      <c r="N126" t="s">
        <v>1858</v>
      </c>
    </row>
    <row r="127" spans="1:14" x14ac:dyDescent="0.25">
      <c r="A127" t="s">
        <v>2060</v>
      </c>
      <c r="B127" t="s">
        <v>2061</v>
      </c>
      <c r="C127" t="s">
        <v>151</v>
      </c>
      <c r="D127" t="s">
        <v>21</v>
      </c>
      <c r="E127">
        <v>98499</v>
      </c>
      <c r="F127" t="s">
        <v>22</v>
      </c>
      <c r="G127" t="s">
        <v>22</v>
      </c>
      <c r="H127" t="s">
        <v>104</v>
      </c>
      <c r="I127" t="s">
        <v>148</v>
      </c>
      <c r="J127" s="1">
        <v>43444</v>
      </c>
      <c r="K127" s="1">
        <v>43538</v>
      </c>
      <c r="L127" t="s">
        <v>118</v>
      </c>
      <c r="N127" t="s">
        <v>1854</v>
      </c>
    </row>
    <row r="128" spans="1:14" x14ac:dyDescent="0.25">
      <c r="A128" t="s">
        <v>3034</v>
      </c>
      <c r="B128" t="s">
        <v>3035</v>
      </c>
      <c r="C128" t="s">
        <v>101</v>
      </c>
      <c r="D128" t="s">
        <v>21</v>
      </c>
      <c r="E128">
        <v>98263</v>
      </c>
      <c r="F128" t="s">
        <v>22</v>
      </c>
      <c r="G128" t="s">
        <v>22</v>
      </c>
      <c r="H128" t="s">
        <v>104</v>
      </c>
      <c r="I128" t="s">
        <v>148</v>
      </c>
      <c r="J128" t="s">
        <v>59</v>
      </c>
      <c r="K128" s="1">
        <v>43537</v>
      </c>
      <c r="L128" t="s">
        <v>60</v>
      </c>
      <c r="M128" t="str">
        <f>HYPERLINK("https://www.regulations.gov/docket?D=FDA-2019-H-1184")</f>
        <v>https://www.regulations.gov/docket?D=FDA-2019-H-1184</v>
      </c>
      <c r="N128" t="s">
        <v>59</v>
      </c>
    </row>
    <row r="129" spans="1:14" x14ac:dyDescent="0.25">
      <c r="A129" t="s">
        <v>2062</v>
      </c>
      <c r="B129" t="s">
        <v>2063</v>
      </c>
      <c r="C129" t="s">
        <v>304</v>
      </c>
      <c r="D129" t="s">
        <v>21</v>
      </c>
      <c r="E129">
        <v>98328</v>
      </c>
      <c r="F129" t="s">
        <v>22</v>
      </c>
      <c r="G129" t="s">
        <v>22</v>
      </c>
      <c r="H129" t="s">
        <v>104</v>
      </c>
      <c r="I129" t="s">
        <v>148</v>
      </c>
      <c r="J129" s="1">
        <v>43451</v>
      </c>
      <c r="K129" s="1">
        <v>43531</v>
      </c>
      <c r="L129" t="s">
        <v>118</v>
      </c>
      <c r="N129" t="s">
        <v>1858</v>
      </c>
    </row>
    <row r="130" spans="1:14" x14ac:dyDescent="0.25">
      <c r="A130" t="s">
        <v>3476</v>
      </c>
      <c r="B130" t="s">
        <v>3477</v>
      </c>
      <c r="C130" t="s">
        <v>142</v>
      </c>
      <c r="D130" t="s">
        <v>21</v>
      </c>
      <c r="E130">
        <v>98901</v>
      </c>
      <c r="F130" t="s">
        <v>22</v>
      </c>
      <c r="G130" t="s">
        <v>22</v>
      </c>
      <c r="H130" t="s">
        <v>104</v>
      </c>
      <c r="I130" t="s">
        <v>105</v>
      </c>
      <c r="J130" s="1">
        <v>43453</v>
      </c>
      <c r="K130" s="1">
        <v>43531</v>
      </c>
      <c r="L130" t="s">
        <v>118</v>
      </c>
      <c r="N130" t="s">
        <v>1854</v>
      </c>
    </row>
    <row r="131" spans="1:14" x14ac:dyDescent="0.25">
      <c r="A131" t="s">
        <v>2631</v>
      </c>
      <c r="B131" t="s">
        <v>2632</v>
      </c>
      <c r="C131" t="s">
        <v>29</v>
      </c>
      <c r="D131" t="s">
        <v>21</v>
      </c>
      <c r="E131">
        <v>98801</v>
      </c>
      <c r="F131" t="s">
        <v>22</v>
      </c>
      <c r="G131" t="s">
        <v>22</v>
      </c>
      <c r="H131" t="s">
        <v>104</v>
      </c>
      <c r="I131" t="s">
        <v>148</v>
      </c>
      <c r="J131" t="s">
        <v>59</v>
      </c>
      <c r="K131" s="1">
        <v>43529</v>
      </c>
      <c r="L131" t="s">
        <v>60</v>
      </c>
      <c r="M131" t="str">
        <f>HYPERLINK("https://www.regulations.gov/docket?D=FDA-2019-H-1013")</f>
        <v>https://www.regulations.gov/docket?D=FDA-2019-H-1013</v>
      </c>
      <c r="N131" t="s">
        <v>59</v>
      </c>
    </row>
    <row r="132" spans="1:14" x14ac:dyDescent="0.25">
      <c r="A132" t="s">
        <v>3056</v>
      </c>
      <c r="B132" t="s">
        <v>3057</v>
      </c>
      <c r="C132" t="s">
        <v>20</v>
      </c>
      <c r="D132" t="s">
        <v>21</v>
      </c>
      <c r="E132">
        <v>98107</v>
      </c>
      <c r="F132" t="s">
        <v>22</v>
      </c>
      <c r="G132" t="s">
        <v>22</v>
      </c>
      <c r="H132" t="s">
        <v>104</v>
      </c>
      <c r="I132" t="s">
        <v>148</v>
      </c>
      <c r="J132" t="s">
        <v>59</v>
      </c>
      <c r="K132" s="1">
        <v>43525</v>
      </c>
      <c r="L132" t="s">
        <v>60</v>
      </c>
      <c r="M132" t="str">
        <f>HYPERLINK("https://www.regulations.gov/docket?D=FDA-2019-H-0953")</f>
        <v>https://www.regulations.gov/docket?D=FDA-2019-H-0953</v>
      </c>
      <c r="N132" t="s">
        <v>59</v>
      </c>
    </row>
    <row r="133" spans="1:14" x14ac:dyDescent="0.25">
      <c r="A133" t="s">
        <v>3065</v>
      </c>
      <c r="B133" t="s">
        <v>3066</v>
      </c>
      <c r="C133" t="s">
        <v>1018</v>
      </c>
      <c r="D133" t="s">
        <v>21</v>
      </c>
      <c r="E133">
        <v>98531</v>
      </c>
      <c r="F133" t="s">
        <v>22</v>
      </c>
      <c r="G133" t="s">
        <v>22</v>
      </c>
      <c r="H133" t="s">
        <v>104</v>
      </c>
      <c r="I133" t="s">
        <v>105</v>
      </c>
      <c r="J133" t="s">
        <v>59</v>
      </c>
      <c r="K133" s="1">
        <v>43525</v>
      </c>
      <c r="L133" t="s">
        <v>60</v>
      </c>
      <c r="M133" t="str">
        <f>HYPERLINK("https://www.regulations.gov/docket?D=FDA-2019-H-0957")</f>
        <v>https://www.regulations.gov/docket?D=FDA-2019-H-0957</v>
      </c>
      <c r="N133" t="s">
        <v>59</v>
      </c>
    </row>
    <row r="134" spans="1:14" x14ac:dyDescent="0.25">
      <c r="A134" t="s">
        <v>1803</v>
      </c>
      <c r="B134" t="s">
        <v>1804</v>
      </c>
      <c r="C134" t="s">
        <v>20</v>
      </c>
      <c r="D134" t="s">
        <v>21</v>
      </c>
      <c r="E134">
        <v>98122</v>
      </c>
      <c r="F134" t="s">
        <v>22</v>
      </c>
      <c r="G134" t="s">
        <v>22</v>
      </c>
      <c r="H134" t="s">
        <v>104</v>
      </c>
      <c r="I134" t="s">
        <v>148</v>
      </c>
      <c r="J134" t="s">
        <v>59</v>
      </c>
      <c r="K134" s="1">
        <v>43525</v>
      </c>
      <c r="L134" t="s">
        <v>60</v>
      </c>
      <c r="M134" t="str">
        <f>HYPERLINK("https://www.regulations.gov/docket?D=FDA-2019-H-0971")</f>
        <v>https://www.regulations.gov/docket?D=FDA-2019-H-0971</v>
      </c>
      <c r="N134" t="s">
        <v>59</v>
      </c>
    </row>
    <row r="135" spans="1:14" x14ac:dyDescent="0.25">
      <c r="A135" t="s">
        <v>3109</v>
      </c>
      <c r="B135" t="s">
        <v>3110</v>
      </c>
      <c r="C135" t="s">
        <v>907</v>
      </c>
      <c r="D135" t="s">
        <v>21</v>
      </c>
      <c r="E135">
        <v>98221</v>
      </c>
      <c r="F135" t="s">
        <v>22</v>
      </c>
      <c r="G135" t="s">
        <v>22</v>
      </c>
      <c r="H135" t="s">
        <v>104</v>
      </c>
      <c r="I135" t="s">
        <v>148</v>
      </c>
      <c r="J135" t="s">
        <v>59</v>
      </c>
      <c r="K135" s="1">
        <v>43518</v>
      </c>
      <c r="L135" t="s">
        <v>60</v>
      </c>
      <c r="M135" t="str">
        <f>HYPERLINK("https://www.regulations.gov/docket?D=FDA-2019-H-0832")</f>
        <v>https://www.regulations.gov/docket?D=FDA-2019-H-0832</v>
      </c>
      <c r="N135" t="s">
        <v>59</v>
      </c>
    </row>
    <row r="136" spans="1:14" x14ac:dyDescent="0.25">
      <c r="A136" t="s">
        <v>3655</v>
      </c>
      <c r="B136" t="s">
        <v>3656</v>
      </c>
      <c r="C136" t="s">
        <v>20</v>
      </c>
      <c r="D136" t="s">
        <v>21</v>
      </c>
      <c r="E136">
        <v>98199</v>
      </c>
      <c r="F136" t="s">
        <v>22</v>
      </c>
      <c r="G136" t="s">
        <v>22</v>
      </c>
      <c r="H136" t="s">
        <v>104</v>
      </c>
      <c r="I136" t="s">
        <v>148</v>
      </c>
      <c r="J136" t="s">
        <v>59</v>
      </c>
      <c r="K136" s="1">
        <v>43517</v>
      </c>
      <c r="L136" t="s">
        <v>60</v>
      </c>
      <c r="M136" t="str">
        <f>HYPERLINK("https://www.regulations.gov/docket?D=FDA-2019-H-0825")</f>
        <v>https://www.regulations.gov/docket?D=FDA-2019-H-0825</v>
      </c>
      <c r="N136" t="s">
        <v>59</v>
      </c>
    </row>
    <row r="137" spans="1:14" x14ac:dyDescent="0.25">
      <c r="A137" t="s">
        <v>5008</v>
      </c>
      <c r="B137" t="s">
        <v>5009</v>
      </c>
      <c r="C137" t="s">
        <v>5010</v>
      </c>
      <c r="D137" t="s">
        <v>21</v>
      </c>
      <c r="E137">
        <v>99180</v>
      </c>
      <c r="F137" t="s">
        <v>22</v>
      </c>
      <c r="G137" t="s">
        <v>22</v>
      </c>
      <c r="H137" t="s">
        <v>104</v>
      </c>
      <c r="I137" t="s">
        <v>105</v>
      </c>
      <c r="J137" s="1">
        <v>43443</v>
      </c>
      <c r="K137" s="1">
        <v>43517</v>
      </c>
      <c r="L137" t="s">
        <v>118</v>
      </c>
      <c r="N137" t="s">
        <v>1858</v>
      </c>
    </row>
    <row r="138" spans="1:14" x14ac:dyDescent="0.25">
      <c r="A138" t="s">
        <v>523</v>
      </c>
      <c r="B138" t="s">
        <v>524</v>
      </c>
      <c r="C138" t="s">
        <v>525</v>
      </c>
      <c r="D138" t="s">
        <v>21</v>
      </c>
      <c r="E138">
        <v>98258</v>
      </c>
      <c r="F138" t="s">
        <v>22</v>
      </c>
      <c r="G138" t="s">
        <v>22</v>
      </c>
      <c r="H138" t="s">
        <v>104</v>
      </c>
      <c r="I138" t="s">
        <v>148</v>
      </c>
      <c r="J138" s="1">
        <v>43435</v>
      </c>
      <c r="K138" s="1">
        <v>43510</v>
      </c>
      <c r="L138" t="s">
        <v>118</v>
      </c>
      <c r="N138" t="s">
        <v>1858</v>
      </c>
    </row>
    <row r="139" spans="1:14" x14ac:dyDescent="0.25">
      <c r="A139">
        <v>76</v>
      </c>
      <c r="B139" t="s">
        <v>311</v>
      </c>
      <c r="C139" t="s">
        <v>108</v>
      </c>
      <c r="D139" t="s">
        <v>21</v>
      </c>
      <c r="E139">
        <v>98201</v>
      </c>
      <c r="F139" t="s">
        <v>22</v>
      </c>
      <c r="G139" t="s">
        <v>22</v>
      </c>
      <c r="H139" t="s">
        <v>104</v>
      </c>
      <c r="I139" t="s">
        <v>148</v>
      </c>
      <c r="J139" s="1">
        <v>43434</v>
      </c>
      <c r="K139" s="1">
        <v>43510</v>
      </c>
      <c r="L139" t="s">
        <v>118</v>
      </c>
      <c r="N139" t="s">
        <v>1858</v>
      </c>
    </row>
    <row r="140" spans="1:14" x14ac:dyDescent="0.25">
      <c r="A140" t="s">
        <v>5143</v>
      </c>
      <c r="B140" t="s">
        <v>5144</v>
      </c>
      <c r="C140" t="s">
        <v>108</v>
      </c>
      <c r="D140" t="s">
        <v>21</v>
      </c>
      <c r="E140">
        <v>98201</v>
      </c>
      <c r="F140" t="s">
        <v>22</v>
      </c>
      <c r="G140" t="s">
        <v>22</v>
      </c>
      <c r="H140" t="s">
        <v>104</v>
      </c>
      <c r="I140" t="s">
        <v>148</v>
      </c>
      <c r="J140" s="1">
        <v>43434</v>
      </c>
      <c r="K140" s="1">
        <v>43510</v>
      </c>
      <c r="L140" t="s">
        <v>118</v>
      </c>
      <c r="N140" t="s">
        <v>1858</v>
      </c>
    </row>
    <row r="141" spans="1:14" x14ac:dyDescent="0.25">
      <c r="A141" t="s">
        <v>549</v>
      </c>
      <c r="B141" t="s">
        <v>550</v>
      </c>
      <c r="C141" t="s">
        <v>525</v>
      </c>
      <c r="D141" t="s">
        <v>21</v>
      </c>
      <c r="E141">
        <v>98258</v>
      </c>
      <c r="F141" t="s">
        <v>22</v>
      </c>
      <c r="G141" t="s">
        <v>22</v>
      </c>
      <c r="H141" t="s">
        <v>104</v>
      </c>
      <c r="I141" t="s">
        <v>148</v>
      </c>
      <c r="J141" s="1">
        <v>43435</v>
      </c>
      <c r="K141" s="1">
        <v>43510</v>
      </c>
      <c r="L141" t="s">
        <v>118</v>
      </c>
      <c r="N141" t="s">
        <v>1858</v>
      </c>
    </row>
    <row r="142" spans="1:14" x14ac:dyDescent="0.25">
      <c r="A142" t="s">
        <v>3421</v>
      </c>
      <c r="B142" t="s">
        <v>3422</v>
      </c>
      <c r="C142" t="s">
        <v>236</v>
      </c>
      <c r="D142" t="s">
        <v>21</v>
      </c>
      <c r="E142">
        <v>98408</v>
      </c>
      <c r="F142" t="s">
        <v>22</v>
      </c>
      <c r="G142" t="s">
        <v>22</v>
      </c>
      <c r="H142" t="s">
        <v>104</v>
      </c>
      <c r="I142" t="s">
        <v>148</v>
      </c>
      <c r="J142" t="s">
        <v>59</v>
      </c>
      <c r="K142" s="1">
        <v>43507</v>
      </c>
      <c r="L142" t="s">
        <v>60</v>
      </c>
      <c r="M142" t="str">
        <f>HYPERLINK("https://www.regulations.gov/docket?D=FDA-2019-H-0625")</f>
        <v>https://www.regulations.gov/docket?D=FDA-2019-H-0625</v>
      </c>
      <c r="N142" t="s">
        <v>59</v>
      </c>
    </row>
    <row r="143" spans="1:14" x14ac:dyDescent="0.25">
      <c r="A143" t="s">
        <v>5183</v>
      </c>
      <c r="B143" t="s">
        <v>5184</v>
      </c>
      <c r="C143" t="s">
        <v>236</v>
      </c>
      <c r="D143" t="s">
        <v>21</v>
      </c>
      <c r="E143">
        <v>98404</v>
      </c>
      <c r="F143" t="s">
        <v>22</v>
      </c>
      <c r="G143" t="s">
        <v>22</v>
      </c>
      <c r="H143" t="s">
        <v>104</v>
      </c>
      <c r="I143" t="s">
        <v>105</v>
      </c>
      <c r="J143" s="1">
        <v>43397</v>
      </c>
      <c r="K143" s="1">
        <v>43503</v>
      </c>
      <c r="L143" t="s">
        <v>118</v>
      </c>
      <c r="N143" t="s">
        <v>1858</v>
      </c>
    </row>
    <row r="144" spans="1:14" x14ac:dyDescent="0.25">
      <c r="A144" t="s">
        <v>2507</v>
      </c>
      <c r="B144" t="s">
        <v>5196</v>
      </c>
      <c r="C144" t="s">
        <v>318</v>
      </c>
      <c r="D144" t="s">
        <v>21</v>
      </c>
      <c r="E144">
        <v>98625</v>
      </c>
      <c r="F144" t="s">
        <v>22</v>
      </c>
      <c r="G144" t="s">
        <v>22</v>
      </c>
      <c r="H144" t="s">
        <v>104</v>
      </c>
      <c r="I144" t="s">
        <v>105</v>
      </c>
      <c r="J144" s="1">
        <v>43424</v>
      </c>
      <c r="K144" s="1">
        <v>43503</v>
      </c>
      <c r="L144" t="s">
        <v>118</v>
      </c>
      <c r="N144" t="s">
        <v>1858</v>
      </c>
    </row>
    <row r="145" spans="1:14" x14ac:dyDescent="0.25">
      <c r="A145" t="s">
        <v>3239</v>
      </c>
      <c r="B145" t="s">
        <v>3240</v>
      </c>
      <c r="C145" t="s">
        <v>657</v>
      </c>
      <c r="D145" t="s">
        <v>21</v>
      </c>
      <c r="E145">
        <v>98277</v>
      </c>
      <c r="F145" t="s">
        <v>22</v>
      </c>
      <c r="G145" t="s">
        <v>22</v>
      </c>
      <c r="H145" t="s">
        <v>104</v>
      </c>
      <c r="I145" t="s">
        <v>1720</v>
      </c>
      <c r="J145" s="1">
        <v>43431</v>
      </c>
      <c r="K145" s="1">
        <v>43503</v>
      </c>
      <c r="L145" t="s">
        <v>118</v>
      </c>
      <c r="N145" t="s">
        <v>1858</v>
      </c>
    </row>
    <row r="146" spans="1:14" x14ac:dyDescent="0.25">
      <c r="A146" t="s">
        <v>2455</v>
      </c>
      <c r="B146" t="s">
        <v>1206</v>
      </c>
      <c r="C146" t="s">
        <v>1207</v>
      </c>
      <c r="D146" t="s">
        <v>21</v>
      </c>
      <c r="E146">
        <v>98249</v>
      </c>
      <c r="F146" t="s">
        <v>22</v>
      </c>
      <c r="G146" t="s">
        <v>22</v>
      </c>
      <c r="H146" t="s">
        <v>104</v>
      </c>
      <c r="I146" t="s">
        <v>1720</v>
      </c>
      <c r="J146" s="1">
        <v>43431</v>
      </c>
      <c r="K146" s="1">
        <v>43503</v>
      </c>
      <c r="L146" t="s">
        <v>118</v>
      </c>
      <c r="N146" t="s">
        <v>1858</v>
      </c>
    </row>
    <row r="147" spans="1:14" x14ac:dyDescent="0.25">
      <c r="A147" t="s">
        <v>556</v>
      </c>
      <c r="B147" t="s">
        <v>3559</v>
      </c>
      <c r="C147" t="s">
        <v>687</v>
      </c>
      <c r="D147" t="s">
        <v>21</v>
      </c>
      <c r="E147">
        <v>98382</v>
      </c>
      <c r="F147" t="s">
        <v>22</v>
      </c>
      <c r="G147" t="s">
        <v>22</v>
      </c>
      <c r="H147" t="s">
        <v>104</v>
      </c>
      <c r="I147" t="s">
        <v>148</v>
      </c>
      <c r="J147" s="1">
        <v>43430</v>
      </c>
      <c r="K147" s="1">
        <v>43503</v>
      </c>
      <c r="L147" t="s">
        <v>118</v>
      </c>
      <c r="N147" t="s">
        <v>1858</v>
      </c>
    </row>
    <row r="148" spans="1:14" x14ac:dyDescent="0.25">
      <c r="A148" t="s">
        <v>4525</v>
      </c>
      <c r="B148" t="s">
        <v>4526</v>
      </c>
      <c r="C148" t="s">
        <v>236</v>
      </c>
      <c r="D148" t="s">
        <v>21</v>
      </c>
      <c r="E148">
        <v>98444</v>
      </c>
      <c r="F148" t="s">
        <v>22</v>
      </c>
      <c r="G148" t="s">
        <v>22</v>
      </c>
      <c r="H148" t="s">
        <v>104</v>
      </c>
      <c r="I148" t="s">
        <v>212</v>
      </c>
      <c r="J148" s="1">
        <v>43415</v>
      </c>
      <c r="K148" s="1">
        <v>43489</v>
      </c>
      <c r="L148" t="s">
        <v>118</v>
      </c>
      <c r="N148" t="s">
        <v>1858</v>
      </c>
    </row>
    <row r="149" spans="1:14" x14ac:dyDescent="0.25">
      <c r="A149" t="s">
        <v>5813</v>
      </c>
      <c r="B149" t="s">
        <v>2850</v>
      </c>
      <c r="C149" t="s">
        <v>41</v>
      </c>
      <c r="D149" t="s">
        <v>21</v>
      </c>
      <c r="E149">
        <v>98158</v>
      </c>
      <c r="F149" t="s">
        <v>22</v>
      </c>
      <c r="G149" t="s">
        <v>22</v>
      </c>
      <c r="H149" t="s">
        <v>104</v>
      </c>
      <c r="I149" t="s">
        <v>105</v>
      </c>
      <c r="J149" s="1">
        <v>43414</v>
      </c>
      <c r="K149" s="1">
        <v>43482</v>
      </c>
      <c r="L149" t="s">
        <v>118</v>
      </c>
      <c r="N149" t="s">
        <v>1858</v>
      </c>
    </row>
    <row r="150" spans="1:14" x14ac:dyDescent="0.25">
      <c r="A150" t="s">
        <v>415</v>
      </c>
      <c r="B150" t="s">
        <v>416</v>
      </c>
      <c r="C150" t="s">
        <v>20</v>
      </c>
      <c r="D150" t="s">
        <v>21</v>
      </c>
      <c r="E150">
        <v>98106</v>
      </c>
      <c r="F150" t="s">
        <v>22</v>
      </c>
      <c r="G150" t="s">
        <v>22</v>
      </c>
      <c r="H150" t="s">
        <v>104</v>
      </c>
      <c r="I150" t="s">
        <v>24</v>
      </c>
      <c r="J150" t="s">
        <v>59</v>
      </c>
      <c r="K150" s="1">
        <v>43482</v>
      </c>
      <c r="L150" t="s">
        <v>60</v>
      </c>
      <c r="M150" t="str">
        <f>HYPERLINK("https://www.regulations.gov/docket?D=FDA-2019-H-0263")</f>
        <v>https://www.regulations.gov/docket?D=FDA-2019-H-0263</v>
      </c>
      <c r="N150" t="s">
        <v>59</v>
      </c>
    </row>
    <row r="151" spans="1:14" x14ac:dyDescent="0.25">
      <c r="A151" t="s">
        <v>521</v>
      </c>
      <c r="B151" t="s">
        <v>4033</v>
      </c>
      <c r="C151" t="s">
        <v>454</v>
      </c>
      <c r="D151" t="s">
        <v>21</v>
      </c>
      <c r="E151">
        <v>98004</v>
      </c>
      <c r="F151" t="s">
        <v>22</v>
      </c>
      <c r="G151" t="s">
        <v>22</v>
      </c>
      <c r="H151" t="s">
        <v>104</v>
      </c>
      <c r="I151" t="s">
        <v>1720</v>
      </c>
      <c r="J151" t="s">
        <v>59</v>
      </c>
      <c r="K151" s="1">
        <v>43482</v>
      </c>
      <c r="L151" t="s">
        <v>60</v>
      </c>
      <c r="M151" t="str">
        <f>HYPERLINK("https://www.regulations.gov/docket?D=FDA-2019-H-0261")</f>
        <v>https://www.regulations.gov/docket?D=FDA-2019-H-0261</v>
      </c>
      <c r="N151" t="s">
        <v>59</v>
      </c>
    </row>
    <row r="152" spans="1:14" x14ac:dyDescent="0.25">
      <c r="A152" t="s">
        <v>3546</v>
      </c>
      <c r="B152" t="s">
        <v>3547</v>
      </c>
      <c r="C152" t="s">
        <v>236</v>
      </c>
      <c r="D152" t="s">
        <v>21</v>
      </c>
      <c r="E152">
        <v>98418</v>
      </c>
      <c r="F152" t="s">
        <v>22</v>
      </c>
      <c r="G152" t="s">
        <v>22</v>
      </c>
      <c r="H152" t="s">
        <v>104</v>
      </c>
      <c r="I152" t="s">
        <v>105</v>
      </c>
      <c r="J152" s="1">
        <v>43415</v>
      </c>
      <c r="K152" s="1">
        <v>43482</v>
      </c>
      <c r="L152" t="s">
        <v>118</v>
      </c>
      <c r="N152" t="s">
        <v>1854</v>
      </c>
    </row>
    <row r="153" spans="1:14" x14ac:dyDescent="0.25">
      <c r="A153" t="s">
        <v>3856</v>
      </c>
      <c r="B153" t="s">
        <v>3857</v>
      </c>
      <c r="C153" t="s">
        <v>1998</v>
      </c>
      <c r="D153" t="s">
        <v>21</v>
      </c>
      <c r="E153">
        <v>98813</v>
      </c>
      <c r="F153" t="s">
        <v>22</v>
      </c>
      <c r="G153" t="s">
        <v>22</v>
      </c>
      <c r="H153" t="s">
        <v>104</v>
      </c>
      <c r="I153" t="s">
        <v>105</v>
      </c>
      <c r="J153" t="s">
        <v>59</v>
      </c>
      <c r="K153" s="1">
        <v>43482</v>
      </c>
      <c r="L153" t="s">
        <v>60</v>
      </c>
      <c r="M153" t="str">
        <f>HYPERLINK("https://www.regulations.gov/docket?D=FDA-2019-H-0252")</f>
        <v>https://www.regulations.gov/docket?D=FDA-2019-H-0252</v>
      </c>
      <c r="N153" t="s">
        <v>59</v>
      </c>
    </row>
    <row r="154" spans="1:14" x14ac:dyDescent="0.25">
      <c r="A154" t="s">
        <v>1063</v>
      </c>
      <c r="B154" t="s">
        <v>1064</v>
      </c>
      <c r="C154" t="s">
        <v>470</v>
      </c>
      <c r="D154" t="s">
        <v>21</v>
      </c>
      <c r="E154">
        <v>98168</v>
      </c>
      <c r="F154" t="s">
        <v>22</v>
      </c>
      <c r="G154" t="s">
        <v>22</v>
      </c>
      <c r="H154" t="s">
        <v>104</v>
      </c>
      <c r="I154" t="s">
        <v>148</v>
      </c>
      <c r="J154" t="s">
        <v>59</v>
      </c>
      <c r="K154" s="1">
        <v>43479</v>
      </c>
      <c r="L154" t="s">
        <v>60</v>
      </c>
      <c r="M154" t="str">
        <f>HYPERLINK("https://www.regulations.gov/docket?D=FDA-2019-H-0182")</f>
        <v>https://www.regulations.gov/docket?D=FDA-2019-H-0182</v>
      </c>
      <c r="N154" t="s">
        <v>59</v>
      </c>
    </row>
    <row r="155" spans="1:14" x14ac:dyDescent="0.25">
      <c r="A155" t="s">
        <v>763</v>
      </c>
      <c r="B155" t="s">
        <v>764</v>
      </c>
      <c r="C155" t="s">
        <v>765</v>
      </c>
      <c r="D155" t="s">
        <v>21</v>
      </c>
      <c r="E155">
        <v>99163</v>
      </c>
      <c r="F155" t="s">
        <v>22</v>
      </c>
      <c r="G155" t="s">
        <v>22</v>
      </c>
      <c r="H155" t="s">
        <v>104</v>
      </c>
      <c r="I155" t="s">
        <v>105</v>
      </c>
      <c r="J155" t="s">
        <v>59</v>
      </c>
      <c r="K155" s="1">
        <v>43476</v>
      </c>
      <c r="L155" t="s">
        <v>60</v>
      </c>
      <c r="M155" t="str">
        <f>HYPERLINK("https://www.regulations.gov/docket?D=FDA-2019-H-0167")</f>
        <v>https://www.regulations.gov/docket?D=FDA-2019-H-0167</v>
      </c>
      <c r="N155" t="s">
        <v>59</v>
      </c>
    </row>
    <row r="156" spans="1:14" x14ac:dyDescent="0.25">
      <c r="A156" t="s">
        <v>768</v>
      </c>
      <c r="B156" t="s">
        <v>769</v>
      </c>
      <c r="C156" t="s">
        <v>770</v>
      </c>
      <c r="D156" t="s">
        <v>21</v>
      </c>
      <c r="E156">
        <v>99111</v>
      </c>
      <c r="F156" t="s">
        <v>22</v>
      </c>
      <c r="G156" t="s">
        <v>22</v>
      </c>
      <c r="H156" t="s">
        <v>104</v>
      </c>
      <c r="I156" t="s">
        <v>105</v>
      </c>
      <c r="J156" t="s">
        <v>59</v>
      </c>
      <c r="K156" s="1">
        <v>43476</v>
      </c>
      <c r="L156" t="s">
        <v>60</v>
      </c>
      <c r="M156" t="str">
        <f>HYPERLINK("https://www.regulations.gov/docket?D=FDA-2019-H-0151")</f>
        <v>https://www.regulations.gov/docket?D=FDA-2019-H-0151</v>
      </c>
      <c r="N156" t="s">
        <v>59</v>
      </c>
    </row>
    <row r="157" spans="1:14" x14ac:dyDescent="0.25">
      <c r="A157" t="s">
        <v>4008</v>
      </c>
      <c r="B157" t="s">
        <v>4009</v>
      </c>
      <c r="C157" t="s">
        <v>4010</v>
      </c>
      <c r="D157" t="s">
        <v>21</v>
      </c>
      <c r="E157">
        <v>98358</v>
      </c>
      <c r="F157" t="s">
        <v>22</v>
      </c>
      <c r="G157" t="s">
        <v>22</v>
      </c>
      <c r="H157" t="s">
        <v>104</v>
      </c>
      <c r="I157" t="s">
        <v>105</v>
      </c>
      <c r="J157" t="s">
        <v>59</v>
      </c>
      <c r="K157" s="1">
        <v>43476</v>
      </c>
      <c r="L157" t="s">
        <v>60</v>
      </c>
      <c r="M157" t="str">
        <f>HYPERLINK("https://www.regulations.gov/docket?D=FDA-2019-H-0156")</f>
        <v>https://www.regulations.gov/docket?D=FDA-2019-H-0156</v>
      </c>
      <c r="N157" t="s">
        <v>59</v>
      </c>
    </row>
    <row r="158" spans="1:14" x14ac:dyDescent="0.25">
      <c r="A158" t="s">
        <v>3570</v>
      </c>
      <c r="B158" t="s">
        <v>3571</v>
      </c>
      <c r="C158" t="s">
        <v>3572</v>
      </c>
      <c r="D158" t="s">
        <v>21</v>
      </c>
      <c r="E158">
        <v>98247</v>
      </c>
      <c r="F158" t="s">
        <v>22</v>
      </c>
      <c r="G158" t="s">
        <v>22</v>
      </c>
      <c r="H158" t="s">
        <v>104</v>
      </c>
      <c r="I158" t="s">
        <v>1720</v>
      </c>
      <c r="J158" t="s">
        <v>59</v>
      </c>
      <c r="K158" s="1">
        <v>43476</v>
      </c>
      <c r="L158" t="s">
        <v>60</v>
      </c>
      <c r="M158" t="str">
        <f>HYPERLINK("https://www.regulations.gov/docket?D=FDA-2019-H-0168")</f>
        <v>https://www.regulations.gov/docket?D=FDA-2019-H-0168</v>
      </c>
      <c r="N158" t="s">
        <v>59</v>
      </c>
    </row>
    <row r="159" spans="1:14" x14ac:dyDescent="0.25">
      <c r="A159" t="s">
        <v>785</v>
      </c>
      <c r="B159" t="s">
        <v>5980</v>
      </c>
      <c r="C159" t="s">
        <v>787</v>
      </c>
      <c r="D159" t="s">
        <v>21</v>
      </c>
      <c r="E159">
        <v>99158</v>
      </c>
      <c r="F159" t="s">
        <v>22</v>
      </c>
      <c r="G159" t="s">
        <v>22</v>
      </c>
      <c r="H159" t="s">
        <v>104</v>
      </c>
      <c r="I159" t="s">
        <v>105</v>
      </c>
      <c r="J159" s="1">
        <v>43409</v>
      </c>
      <c r="K159" s="1">
        <v>43475</v>
      </c>
      <c r="L159" t="s">
        <v>118</v>
      </c>
      <c r="N159" t="s">
        <v>1858</v>
      </c>
    </row>
    <row r="160" spans="1:14" x14ac:dyDescent="0.25">
      <c r="A160" t="s">
        <v>1689</v>
      </c>
      <c r="B160" t="s">
        <v>1690</v>
      </c>
      <c r="C160" t="s">
        <v>1691</v>
      </c>
      <c r="D160" t="s">
        <v>21</v>
      </c>
      <c r="E160">
        <v>98368</v>
      </c>
      <c r="F160" t="s">
        <v>22</v>
      </c>
      <c r="G160" t="s">
        <v>22</v>
      </c>
      <c r="H160" t="s">
        <v>104</v>
      </c>
      <c r="I160" t="s">
        <v>148</v>
      </c>
      <c r="J160" s="1">
        <v>43409</v>
      </c>
      <c r="K160" s="1">
        <v>43475</v>
      </c>
      <c r="L160" t="s">
        <v>118</v>
      </c>
      <c r="N160" t="s">
        <v>1858</v>
      </c>
    </row>
    <row r="161" spans="1:14" x14ac:dyDescent="0.25">
      <c r="A161" t="s">
        <v>788</v>
      </c>
      <c r="B161" t="s">
        <v>789</v>
      </c>
      <c r="C161" t="s">
        <v>790</v>
      </c>
      <c r="D161" t="s">
        <v>21</v>
      </c>
      <c r="E161">
        <v>99033</v>
      </c>
      <c r="F161" t="s">
        <v>22</v>
      </c>
      <c r="G161" t="s">
        <v>22</v>
      </c>
      <c r="H161" t="s">
        <v>104</v>
      </c>
      <c r="I161" t="s">
        <v>105</v>
      </c>
      <c r="J161" s="1">
        <v>43408</v>
      </c>
      <c r="K161" s="1">
        <v>43475</v>
      </c>
      <c r="L161" t="s">
        <v>118</v>
      </c>
      <c r="N161" t="s">
        <v>1858</v>
      </c>
    </row>
    <row r="162" spans="1:14" x14ac:dyDescent="0.25">
      <c r="A162" t="s">
        <v>3560</v>
      </c>
      <c r="B162" t="s">
        <v>3561</v>
      </c>
      <c r="C162" t="s">
        <v>227</v>
      </c>
      <c r="D162" t="s">
        <v>21</v>
      </c>
      <c r="E162">
        <v>98229</v>
      </c>
      <c r="F162" t="s">
        <v>22</v>
      </c>
      <c r="G162" t="s">
        <v>22</v>
      </c>
      <c r="H162" t="s">
        <v>104</v>
      </c>
      <c r="I162" t="s">
        <v>148</v>
      </c>
      <c r="J162" s="1">
        <v>43386</v>
      </c>
      <c r="K162" s="1">
        <v>43468</v>
      </c>
      <c r="L162" t="s">
        <v>118</v>
      </c>
      <c r="N162" t="s">
        <v>1858</v>
      </c>
    </row>
    <row r="163" spans="1:14" x14ac:dyDescent="0.25">
      <c r="A163" t="s">
        <v>571</v>
      </c>
      <c r="B163" t="s">
        <v>6156</v>
      </c>
      <c r="C163" t="s">
        <v>573</v>
      </c>
      <c r="D163" t="s">
        <v>21</v>
      </c>
      <c r="E163">
        <v>98579</v>
      </c>
      <c r="F163" t="s">
        <v>22</v>
      </c>
      <c r="G163" t="s">
        <v>22</v>
      </c>
      <c r="H163" t="s">
        <v>104</v>
      </c>
      <c r="I163" t="s">
        <v>105</v>
      </c>
      <c r="J163" s="1">
        <v>43403</v>
      </c>
      <c r="K163" s="1">
        <v>43468</v>
      </c>
      <c r="L163" t="s">
        <v>118</v>
      </c>
      <c r="N163" t="s">
        <v>1858</v>
      </c>
    </row>
    <row r="164" spans="1:14" x14ac:dyDescent="0.25">
      <c r="A164" t="s">
        <v>4646</v>
      </c>
      <c r="B164" t="s">
        <v>6157</v>
      </c>
      <c r="C164" t="s">
        <v>236</v>
      </c>
      <c r="D164" t="s">
        <v>21</v>
      </c>
      <c r="E164">
        <v>98418</v>
      </c>
      <c r="F164" t="s">
        <v>22</v>
      </c>
      <c r="G164" t="s">
        <v>22</v>
      </c>
      <c r="H164" t="s">
        <v>104</v>
      </c>
      <c r="I164" t="s">
        <v>148</v>
      </c>
      <c r="J164" s="1">
        <v>43395</v>
      </c>
      <c r="K164" s="1">
        <v>43468</v>
      </c>
      <c r="L164" t="s">
        <v>118</v>
      </c>
      <c r="N164" t="s">
        <v>1858</v>
      </c>
    </row>
    <row r="165" spans="1:14" x14ac:dyDescent="0.25">
      <c r="A165" t="s">
        <v>6164</v>
      </c>
      <c r="B165" t="s">
        <v>6165</v>
      </c>
      <c r="C165" t="s">
        <v>1498</v>
      </c>
      <c r="D165" t="s">
        <v>21</v>
      </c>
      <c r="E165">
        <v>98329</v>
      </c>
      <c r="F165" t="s">
        <v>22</v>
      </c>
      <c r="G165" t="s">
        <v>22</v>
      </c>
      <c r="H165" t="s">
        <v>104</v>
      </c>
      <c r="I165" t="s">
        <v>148</v>
      </c>
      <c r="J165" s="1">
        <v>43402</v>
      </c>
      <c r="K165" s="1">
        <v>43468</v>
      </c>
      <c r="L165" t="s">
        <v>118</v>
      </c>
      <c r="N165" t="s">
        <v>1858</v>
      </c>
    </row>
    <row r="166" spans="1:14" x14ac:dyDescent="0.25">
      <c r="A166" t="s">
        <v>2035</v>
      </c>
      <c r="B166" t="s">
        <v>2036</v>
      </c>
      <c r="C166" t="s">
        <v>142</v>
      </c>
      <c r="D166" t="s">
        <v>21</v>
      </c>
      <c r="E166">
        <v>98902</v>
      </c>
      <c r="F166" t="s">
        <v>22</v>
      </c>
      <c r="G166" t="s">
        <v>22</v>
      </c>
      <c r="H166" t="s">
        <v>104</v>
      </c>
      <c r="I166" t="s">
        <v>105</v>
      </c>
      <c r="J166" s="1">
        <v>43404</v>
      </c>
      <c r="K166" s="1">
        <v>43468</v>
      </c>
      <c r="L166" t="s">
        <v>118</v>
      </c>
      <c r="N166" t="s">
        <v>1858</v>
      </c>
    </row>
    <row r="167" spans="1:14" x14ac:dyDescent="0.25">
      <c r="A167" t="s">
        <v>3822</v>
      </c>
      <c r="B167" t="s">
        <v>3823</v>
      </c>
      <c r="C167" t="s">
        <v>1688</v>
      </c>
      <c r="D167" t="s">
        <v>21</v>
      </c>
      <c r="E167">
        <v>98198</v>
      </c>
      <c r="F167" t="s">
        <v>22</v>
      </c>
      <c r="G167" t="s">
        <v>22</v>
      </c>
      <c r="H167" t="s">
        <v>104</v>
      </c>
      <c r="I167" t="s">
        <v>105</v>
      </c>
      <c r="J167" t="s">
        <v>59</v>
      </c>
      <c r="K167" s="1">
        <v>43468</v>
      </c>
      <c r="L167" t="s">
        <v>60</v>
      </c>
      <c r="M167" t="str">
        <f>HYPERLINK("https://www.regulations.gov/docket?D=FDA-2019-H-0022")</f>
        <v>https://www.regulations.gov/docket?D=FDA-2019-H-0022</v>
      </c>
      <c r="N167" t="s">
        <v>59</v>
      </c>
    </row>
    <row r="168" spans="1:14" x14ac:dyDescent="0.25">
      <c r="A168" t="s">
        <v>662</v>
      </c>
      <c r="B168" t="s">
        <v>3564</v>
      </c>
      <c r="C168" t="s">
        <v>165</v>
      </c>
      <c r="D168" t="s">
        <v>21</v>
      </c>
      <c r="E168">
        <v>98373</v>
      </c>
      <c r="F168" t="s">
        <v>22</v>
      </c>
      <c r="G168" t="s">
        <v>22</v>
      </c>
      <c r="H168" t="s">
        <v>104</v>
      </c>
      <c r="I168" t="s">
        <v>105</v>
      </c>
      <c r="J168" t="s">
        <v>59</v>
      </c>
      <c r="K168" s="1">
        <v>43458</v>
      </c>
      <c r="L168" t="s">
        <v>60</v>
      </c>
      <c r="M168" t="str">
        <f>HYPERLINK("https://www.regulations.gov/docket?D=FDA-2018-H-4846")</f>
        <v>https://www.regulations.gov/docket?D=FDA-2018-H-4846</v>
      </c>
      <c r="N168" t="s">
        <v>59</v>
      </c>
    </row>
    <row r="169" spans="1:14" x14ac:dyDescent="0.25">
      <c r="A169" t="s">
        <v>3234</v>
      </c>
      <c r="B169" t="s">
        <v>3235</v>
      </c>
      <c r="C169" t="s">
        <v>2413</v>
      </c>
      <c r="D169" t="s">
        <v>21</v>
      </c>
      <c r="E169">
        <v>98239</v>
      </c>
      <c r="F169" t="s">
        <v>22</v>
      </c>
      <c r="G169" t="s">
        <v>22</v>
      </c>
      <c r="H169" t="s">
        <v>104</v>
      </c>
      <c r="I169" t="s">
        <v>148</v>
      </c>
      <c r="J169" s="1">
        <v>43361</v>
      </c>
      <c r="K169" s="1">
        <v>43454</v>
      </c>
      <c r="L169" t="s">
        <v>118</v>
      </c>
      <c r="N169" t="s">
        <v>1858</v>
      </c>
    </row>
    <row r="170" spans="1:14" x14ac:dyDescent="0.25">
      <c r="A170" t="s">
        <v>242</v>
      </c>
      <c r="B170" t="s">
        <v>3773</v>
      </c>
      <c r="C170" t="s">
        <v>454</v>
      </c>
      <c r="D170" t="s">
        <v>21</v>
      </c>
      <c r="E170">
        <v>98007</v>
      </c>
      <c r="F170" t="s">
        <v>22</v>
      </c>
      <c r="G170" t="s">
        <v>22</v>
      </c>
      <c r="H170" t="s">
        <v>104</v>
      </c>
      <c r="I170" t="s">
        <v>148</v>
      </c>
      <c r="J170" s="1">
        <v>43397</v>
      </c>
      <c r="K170" s="1">
        <v>43454</v>
      </c>
      <c r="L170" t="s">
        <v>118</v>
      </c>
      <c r="N170" t="s">
        <v>1858</v>
      </c>
    </row>
    <row r="171" spans="1:14" x14ac:dyDescent="0.25">
      <c r="A171" t="s">
        <v>741</v>
      </c>
      <c r="B171" t="s">
        <v>742</v>
      </c>
      <c r="C171" t="s">
        <v>743</v>
      </c>
      <c r="D171" t="s">
        <v>21</v>
      </c>
      <c r="E171">
        <v>98597</v>
      </c>
      <c r="F171" t="s">
        <v>22</v>
      </c>
      <c r="G171" t="s">
        <v>22</v>
      </c>
      <c r="H171" t="s">
        <v>104</v>
      </c>
      <c r="I171" t="s">
        <v>148</v>
      </c>
      <c r="J171" s="1">
        <v>43395</v>
      </c>
      <c r="K171" s="1">
        <v>43447</v>
      </c>
      <c r="L171" t="s">
        <v>118</v>
      </c>
      <c r="N171" t="s">
        <v>1858</v>
      </c>
    </row>
    <row r="172" spans="1:14" x14ac:dyDescent="0.25">
      <c r="A172" t="s">
        <v>683</v>
      </c>
      <c r="B172" t="s">
        <v>6847</v>
      </c>
      <c r="C172" t="s">
        <v>165</v>
      </c>
      <c r="D172" t="s">
        <v>21</v>
      </c>
      <c r="E172">
        <v>98372</v>
      </c>
      <c r="F172" t="s">
        <v>22</v>
      </c>
      <c r="G172" t="s">
        <v>22</v>
      </c>
      <c r="H172" t="s">
        <v>104</v>
      </c>
      <c r="I172" t="s">
        <v>148</v>
      </c>
      <c r="J172" t="s">
        <v>59</v>
      </c>
      <c r="K172" s="1">
        <v>43441</v>
      </c>
      <c r="L172" t="s">
        <v>60</v>
      </c>
      <c r="M172" t="str">
        <f>HYPERLINK("https://www.regulations.gov/docket?D=FDA-2018-H-4630")</f>
        <v>https://www.regulations.gov/docket?D=FDA-2018-H-4630</v>
      </c>
      <c r="N172" t="s">
        <v>59</v>
      </c>
    </row>
    <row r="173" spans="1:14" x14ac:dyDescent="0.25">
      <c r="A173" t="s">
        <v>111</v>
      </c>
      <c r="B173" t="s">
        <v>4096</v>
      </c>
      <c r="C173" t="s">
        <v>296</v>
      </c>
      <c r="D173" t="s">
        <v>21</v>
      </c>
      <c r="E173">
        <v>98366</v>
      </c>
      <c r="F173" t="s">
        <v>22</v>
      </c>
      <c r="G173" t="s">
        <v>22</v>
      </c>
      <c r="H173" t="s">
        <v>104</v>
      </c>
      <c r="I173" t="s">
        <v>148</v>
      </c>
      <c r="J173" s="1">
        <v>43388</v>
      </c>
      <c r="K173" s="1">
        <v>43440</v>
      </c>
      <c r="L173" t="s">
        <v>118</v>
      </c>
      <c r="N173" t="s">
        <v>1858</v>
      </c>
    </row>
    <row r="174" spans="1:14" x14ac:dyDescent="0.25">
      <c r="A174" t="s">
        <v>3263</v>
      </c>
      <c r="B174" t="s">
        <v>3264</v>
      </c>
      <c r="C174" t="s">
        <v>108</v>
      </c>
      <c r="D174" t="s">
        <v>21</v>
      </c>
      <c r="E174">
        <v>98203</v>
      </c>
      <c r="F174" t="s">
        <v>22</v>
      </c>
      <c r="G174" t="s">
        <v>22</v>
      </c>
      <c r="H174" t="s">
        <v>104</v>
      </c>
      <c r="I174" t="s">
        <v>1720</v>
      </c>
      <c r="J174" s="1">
        <v>43374</v>
      </c>
      <c r="K174" s="1">
        <v>43440</v>
      </c>
      <c r="L174" t="s">
        <v>118</v>
      </c>
      <c r="N174" t="s">
        <v>1858</v>
      </c>
    </row>
    <row r="175" spans="1:14" x14ac:dyDescent="0.25">
      <c r="A175" t="s">
        <v>6868</v>
      </c>
      <c r="B175" t="s">
        <v>6869</v>
      </c>
      <c r="C175" t="s">
        <v>454</v>
      </c>
      <c r="D175" t="s">
        <v>21</v>
      </c>
      <c r="E175">
        <v>98004</v>
      </c>
      <c r="F175" t="s">
        <v>22</v>
      </c>
      <c r="G175" t="s">
        <v>22</v>
      </c>
      <c r="H175" t="s">
        <v>104</v>
      </c>
      <c r="I175" t="s">
        <v>105</v>
      </c>
      <c r="J175" s="1">
        <v>43376</v>
      </c>
      <c r="K175" s="1">
        <v>43440</v>
      </c>
      <c r="L175" t="s">
        <v>118</v>
      </c>
      <c r="N175" t="s">
        <v>1858</v>
      </c>
    </row>
    <row r="176" spans="1:14" x14ac:dyDescent="0.25">
      <c r="A176" t="s">
        <v>1069</v>
      </c>
      <c r="B176" t="s">
        <v>1070</v>
      </c>
      <c r="C176" t="s">
        <v>268</v>
      </c>
      <c r="D176" t="s">
        <v>21</v>
      </c>
      <c r="E176">
        <v>98168</v>
      </c>
      <c r="F176" t="s">
        <v>22</v>
      </c>
      <c r="G176" t="s">
        <v>22</v>
      </c>
      <c r="H176" t="s">
        <v>104</v>
      </c>
      <c r="I176" t="s">
        <v>148</v>
      </c>
      <c r="J176" t="s">
        <v>59</v>
      </c>
      <c r="K176" s="1">
        <v>43440</v>
      </c>
      <c r="L176" t="s">
        <v>60</v>
      </c>
      <c r="M176" t="str">
        <f>HYPERLINK("https://www.regulations.gov/docket?D=FDA-2018-H-4624")</f>
        <v>https://www.regulations.gov/docket?D=FDA-2018-H-4624</v>
      </c>
      <c r="N176" t="s">
        <v>59</v>
      </c>
    </row>
    <row r="177" spans="1:14" x14ac:dyDescent="0.25">
      <c r="A177" t="s">
        <v>244</v>
      </c>
      <c r="B177" t="s">
        <v>4711</v>
      </c>
      <c r="C177" t="s">
        <v>443</v>
      </c>
      <c r="D177" t="s">
        <v>21</v>
      </c>
      <c r="E177">
        <v>98057</v>
      </c>
      <c r="F177" t="s">
        <v>22</v>
      </c>
      <c r="G177" t="s">
        <v>22</v>
      </c>
      <c r="H177" t="s">
        <v>104</v>
      </c>
      <c r="I177" t="s">
        <v>105</v>
      </c>
      <c r="J177" t="s">
        <v>59</v>
      </c>
      <c r="K177" s="1">
        <v>43438</v>
      </c>
      <c r="L177" t="s">
        <v>60</v>
      </c>
      <c r="M177" t="str">
        <f>HYPERLINK("https://www.regulations.gov/docket?D=FDA-2018-H-4593")</f>
        <v>https://www.regulations.gov/docket?D=FDA-2018-H-4593</v>
      </c>
      <c r="N177" t="s">
        <v>59</v>
      </c>
    </row>
    <row r="178" spans="1:14" x14ac:dyDescent="0.25">
      <c r="A178" t="s">
        <v>698</v>
      </c>
      <c r="B178" t="s">
        <v>699</v>
      </c>
      <c r="C178" t="s">
        <v>236</v>
      </c>
      <c r="D178" t="s">
        <v>21</v>
      </c>
      <c r="E178">
        <v>98405</v>
      </c>
      <c r="F178" t="s">
        <v>22</v>
      </c>
      <c r="G178" t="s">
        <v>22</v>
      </c>
      <c r="H178" t="s">
        <v>104</v>
      </c>
      <c r="I178" t="s">
        <v>105</v>
      </c>
      <c r="J178" s="1">
        <v>43381</v>
      </c>
      <c r="K178" s="1">
        <v>43433</v>
      </c>
      <c r="L178" t="s">
        <v>118</v>
      </c>
      <c r="N178" t="s">
        <v>1858</v>
      </c>
    </row>
    <row r="179" spans="1:14" x14ac:dyDescent="0.25">
      <c r="A179" t="s">
        <v>7015</v>
      </c>
      <c r="B179" t="s">
        <v>7016</v>
      </c>
      <c r="C179" t="s">
        <v>2899</v>
      </c>
      <c r="D179" t="s">
        <v>21</v>
      </c>
      <c r="E179">
        <v>98028</v>
      </c>
      <c r="F179" t="s">
        <v>22</v>
      </c>
      <c r="G179" t="s">
        <v>22</v>
      </c>
      <c r="H179" t="s">
        <v>104</v>
      </c>
      <c r="I179" t="s">
        <v>105</v>
      </c>
      <c r="J179" s="1">
        <v>43383</v>
      </c>
      <c r="K179" s="1">
        <v>43433</v>
      </c>
      <c r="L179" t="s">
        <v>118</v>
      </c>
      <c r="N179" t="s">
        <v>1858</v>
      </c>
    </row>
    <row r="180" spans="1:14" x14ac:dyDescent="0.25">
      <c r="A180" t="s">
        <v>2028</v>
      </c>
      <c r="B180" t="s">
        <v>2029</v>
      </c>
      <c r="C180" t="s">
        <v>142</v>
      </c>
      <c r="D180" t="s">
        <v>21</v>
      </c>
      <c r="E180">
        <v>98901</v>
      </c>
      <c r="F180" t="s">
        <v>22</v>
      </c>
      <c r="G180" t="s">
        <v>22</v>
      </c>
      <c r="H180" t="s">
        <v>104</v>
      </c>
      <c r="I180" t="s">
        <v>105</v>
      </c>
      <c r="J180" s="1">
        <v>43380</v>
      </c>
      <c r="K180" s="1">
        <v>43433</v>
      </c>
      <c r="L180" t="s">
        <v>118</v>
      </c>
      <c r="N180" t="s">
        <v>1858</v>
      </c>
    </row>
    <row r="181" spans="1:14" x14ac:dyDescent="0.25">
      <c r="A181" t="s">
        <v>242</v>
      </c>
      <c r="B181" t="s">
        <v>3567</v>
      </c>
      <c r="C181" t="s">
        <v>227</v>
      </c>
      <c r="D181" t="s">
        <v>21</v>
      </c>
      <c r="E181">
        <v>98225</v>
      </c>
      <c r="F181" t="s">
        <v>22</v>
      </c>
      <c r="G181" t="s">
        <v>22</v>
      </c>
      <c r="H181" t="s">
        <v>104</v>
      </c>
      <c r="I181" t="s">
        <v>148</v>
      </c>
      <c r="J181" s="1">
        <v>43362</v>
      </c>
      <c r="K181" s="1">
        <v>43433</v>
      </c>
      <c r="L181" t="s">
        <v>118</v>
      </c>
      <c r="N181" t="s">
        <v>1854</v>
      </c>
    </row>
    <row r="182" spans="1:14" x14ac:dyDescent="0.25">
      <c r="A182" t="s">
        <v>356</v>
      </c>
      <c r="B182" t="s">
        <v>2030</v>
      </c>
      <c r="C182" t="s">
        <v>142</v>
      </c>
      <c r="D182" t="s">
        <v>21</v>
      </c>
      <c r="E182">
        <v>98901</v>
      </c>
      <c r="F182" t="s">
        <v>22</v>
      </c>
      <c r="G182" t="s">
        <v>22</v>
      </c>
      <c r="H182" t="s">
        <v>104</v>
      </c>
      <c r="I182" t="s">
        <v>105</v>
      </c>
      <c r="J182" s="1">
        <v>43380</v>
      </c>
      <c r="K182" s="1">
        <v>43433</v>
      </c>
      <c r="L182" t="s">
        <v>118</v>
      </c>
      <c r="N182" t="s">
        <v>1858</v>
      </c>
    </row>
    <row r="183" spans="1:14" x14ac:dyDescent="0.25">
      <c r="A183" t="s">
        <v>3136</v>
      </c>
      <c r="B183" t="s">
        <v>3137</v>
      </c>
      <c r="C183" t="s">
        <v>142</v>
      </c>
      <c r="D183" t="s">
        <v>21</v>
      </c>
      <c r="E183">
        <v>98901</v>
      </c>
      <c r="F183" t="s">
        <v>22</v>
      </c>
      <c r="G183" t="s">
        <v>22</v>
      </c>
      <c r="H183" t="s">
        <v>104</v>
      </c>
      <c r="I183" t="s">
        <v>105</v>
      </c>
      <c r="J183" s="1">
        <v>43380</v>
      </c>
      <c r="K183" s="1">
        <v>43433</v>
      </c>
      <c r="L183" t="s">
        <v>118</v>
      </c>
      <c r="N183" t="s">
        <v>1854</v>
      </c>
    </row>
    <row r="184" spans="1:14" x14ac:dyDescent="0.25">
      <c r="A184" t="s">
        <v>2515</v>
      </c>
      <c r="B184" t="s">
        <v>2516</v>
      </c>
      <c r="C184" t="s">
        <v>255</v>
      </c>
      <c r="D184" t="s">
        <v>21</v>
      </c>
      <c r="E184">
        <v>98626</v>
      </c>
      <c r="F184" t="s">
        <v>22</v>
      </c>
      <c r="G184" t="s">
        <v>22</v>
      </c>
      <c r="H184" t="s">
        <v>104</v>
      </c>
      <c r="I184" t="s">
        <v>105</v>
      </c>
      <c r="J184" s="1">
        <v>43376</v>
      </c>
      <c r="K184" s="1">
        <v>43433</v>
      </c>
      <c r="L184" t="s">
        <v>118</v>
      </c>
      <c r="N184" t="s">
        <v>1858</v>
      </c>
    </row>
    <row r="185" spans="1:14" x14ac:dyDescent="0.25">
      <c r="A185" t="s">
        <v>556</v>
      </c>
      <c r="B185" t="s">
        <v>557</v>
      </c>
      <c r="C185" t="s">
        <v>529</v>
      </c>
      <c r="D185" t="s">
        <v>21</v>
      </c>
      <c r="E185">
        <v>98034</v>
      </c>
      <c r="F185" t="s">
        <v>22</v>
      </c>
      <c r="G185" t="s">
        <v>22</v>
      </c>
      <c r="H185" t="s">
        <v>104</v>
      </c>
      <c r="I185" t="s">
        <v>105</v>
      </c>
      <c r="J185" s="1">
        <v>43383</v>
      </c>
      <c r="K185" s="1">
        <v>43433</v>
      </c>
      <c r="L185" t="s">
        <v>118</v>
      </c>
      <c r="N185" t="s">
        <v>1858</v>
      </c>
    </row>
    <row r="186" spans="1:14" x14ac:dyDescent="0.25">
      <c r="A186" t="s">
        <v>1310</v>
      </c>
      <c r="B186" t="s">
        <v>7170</v>
      </c>
      <c r="C186" t="s">
        <v>227</v>
      </c>
      <c r="D186" t="s">
        <v>21</v>
      </c>
      <c r="E186">
        <v>98226</v>
      </c>
      <c r="F186" t="s">
        <v>22</v>
      </c>
      <c r="G186" t="s">
        <v>22</v>
      </c>
      <c r="H186" t="s">
        <v>104</v>
      </c>
      <c r="I186" t="s">
        <v>148</v>
      </c>
      <c r="J186" s="1">
        <v>43362</v>
      </c>
      <c r="K186" s="1">
        <v>43425</v>
      </c>
      <c r="L186" t="s">
        <v>118</v>
      </c>
      <c r="N186" t="s">
        <v>1858</v>
      </c>
    </row>
    <row r="187" spans="1:14" x14ac:dyDescent="0.25">
      <c r="A187" t="s">
        <v>537</v>
      </c>
      <c r="B187" t="s">
        <v>7178</v>
      </c>
      <c r="C187" t="s">
        <v>539</v>
      </c>
      <c r="D187" t="s">
        <v>21</v>
      </c>
      <c r="E187">
        <v>98592</v>
      </c>
      <c r="F187" t="s">
        <v>22</v>
      </c>
      <c r="G187" t="s">
        <v>22</v>
      </c>
      <c r="H187" t="s">
        <v>104</v>
      </c>
      <c r="I187" t="s">
        <v>105</v>
      </c>
      <c r="J187" s="1">
        <v>43375</v>
      </c>
      <c r="K187" s="1">
        <v>43425</v>
      </c>
      <c r="L187" t="s">
        <v>118</v>
      </c>
      <c r="N187" t="s">
        <v>1858</v>
      </c>
    </row>
    <row r="188" spans="1:14" x14ac:dyDescent="0.25">
      <c r="A188" t="s">
        <v>7181</v>
      </c>
      <c r="B188" t="s">
        <v>7182</v>
      </c>
      <c r="C188" t="s">
        <v>20</v>
      </c>
      <c r="D188" t="s">
        <v>21</v>
      </c>
      <c r="E188">
        <v>98101</v>
      </c>
      <c r="F188" t="s">
        <v>22</v>
      </c>
      <c r="G188" t="s">
        <v>22</v>
      </c>
      <c r="H188" t="s">
        <v>104</v>
      </c>
      <c r="I188" t="s">
        <v>148</v>
      </c>
      <c r="J188" s="1">
        <v>43375</v>
      </c>
      <c r="K188" s="1">
        <v>43425</v>
      </c>
      <c r="L188" t="s">
        <v>118</v>
      </c>
      <c r="N188" t="s">
        <v>1858</v>
      </c>
    </row>
    <row r="189" spans="1:14" x14ac:dyDescent="0.25">
      <c r="A189" t="s">
        <v>106</v>
      </c>
      <c r="B189" t="s">
        <v>107</v>
      </c>
      <c r="C189" t="s">
        <v>108</v>
      </c>
      <c r="D189" t="s">
        <v>21</v>
      </c>
      <c r="E189">
        <v>98208</v>
      </c>
      <c r="F189" t="s">
        <v>22</v>
      </c>
      <c r="G189" t="s">
        <v>22</v>
      </c>
      <c r="H189" t="s">
        <v>104</v>
      </c>
      <c r="I189" t="s">
        <v>1720</v>
      </c>
      <c r="J189" s="1">
        <v>43354</v>
      </c>
      <c r="K189" s="1">
        <v>43425</v>
      </c>
      <c r="L189" t="s">
        <v>118</v>
      </c>
      <c r="N189" t="s">
        <v>1858</v>
      </c>
    </row>
    <row r="190" spans="1:14" x14ac:dyDescent="0.25">
      <c r="A190" t="s">
        <v>7288</v>
      </c>
      <c r="B190" t="s">
        <v>7289</v>
      </c>
      <c r="C190" t="s">
        <v>20</v>
      </c>
      <c r="D190" t="s">
        <v>21</v>
      </c>
      <c r="E190">
        <v>98144</v>
      </c>
      <c r="F190" t="s">
        <v>22</v>
      </c>
      <c r="G190" t="s">
        <v>22</v>
      </c>
      <c r="H190" t="s">
        <v>104</v>
      </c>
      <c r="I190" t="s">
        <v>105</v>
      </c>
      <c r="J190" s="1">
        <v>43362</v>
      </c>
      <c r="K190" s="1">
        <v>43419</v>
      </c>
      <c r="L190" t="s">
        <v>118</v>
      </c>
      <c r="N190" t="s">
        <v>1858</v>
      </c>
    </row>
    <row r="191" spans="1:14" x14ac:dyDescent="0.25">
      <c r="A191" t="s">
        <v>2380</v>
      </c>
      <c r="B191" t="s">
        <v>2381</v>
      </c>
      <c r="C191" t="s">
        <v>261</v>
      </c>
      <c r="D191" t="s">
        <v>21</v>
      </c>
      <c r="E191">
        <v>99208</v>
      </c>
      <c r="F191" t="s">
        <v>22</v>
      </c>
      <c r="G191" t="s">
        <v>22</v>
      </c>
      <c r="H191" t="s">
        <v>104</v>
      </c>
      <c r="I191" t="s">
        <v>105</v>
      </c>
      <c r="J191" s="1">
        <v>43364</v>
      </c>
      <c r="K191" s="1">
        <v>43419</v>
      </c>
      <c r="L191" t="s">
        <v>118</v>
      </c>
      <c r="N191" t="s">
        <v>1858</v>
      </c>
    </row>
    <row r="192" spans="1:14" x14ac:dyDescent="0.25">
      <c r="A192" t="s">
        <v>1381</v>
      </c>
      <c r="B192" t="s">
        <v>1382</v>
      </c>
      <c r="C192" t="s">
        <v>20</v>
      </c>
      <c r="D192" t="s">
        <v>21</v>
      </c>
      <c r="E192">
        <v>98122</v>
      </c>
      <c r="F192" t="s">
        <v>22</v>
      </c>
      <c r="G192" t="s">
        <v>22</v>
      </c>
      <c r="H192" t="s">
        <v>104</v>
      </c>
      <c r="I192" t="s">
        <v>148</v>
      </c>
      <c r="J192" s="1">
        <v>43363</v>
      </c>
      <c r="K192" s="1">
        <v>43419</v>
      </c>
      <c r="L192" t="s">
        <v>118</v>
      </c>
      <c r="N192" t="s">
        <v>1854</v>
      </c>
    </row>
    <row r="193" spans="1:14" x14ac:dyDescent="0.25">
      <c r="A193" t="s">
        <v>413</v>
      </c>
      <c r="B193" t="s">
        <v>7416</v>
      </c>
      <c r="C193" t="s">
        <v>632</v>
      </c>
      <c r="D193" t="s">
        <v>21</v>
      </c>
      <c r="E193">
        <v>98036</v>
      </c>
      <c r="F193" t="s">
        <v>22</v>
      </c>
      <c r="G193" t="s">
        <v>22</v>
      </c>
      <c r="H193" t="s">
        <v>104</v>
      </c>
      <c r="I193" t="s">
        <v>105</v>
      </c>
      <c r="J193" s="1">
        <v>43360</v>
      </c>
      <c r="K193" s="1">
        <v>43412</v>
      </c>
      <c r="L193" t="s">
        <v>118</v>
      </c>
      <c r="N193" t="s">
        <v>1858</v>
      </c>
    </row>
    <row r="194" spans="1:14" x14ac:dyDescent="0.25">
      <c r="A194" t="s">
        <v>1171</v>
      </c>
      <c r="B194" t="s">
        <v>7425</v>
      </c>
      <c r="C194" t="s">
        <v>632</v>
      </c>
      <c r="D194" t="s">
        <v>21</v>
      </c>
      <c r="E194">
        <v>98036</v>
      </c>
      <c r="F194" t="s">
        <v>22</v>
      </c>
      <c r="G194" t="s">
        <v>22</v>
      </c>
      <c r="H194" t="s">
        <v>104</v>
      </c>
      <c r="I194" t="s">
        <v>1720</v>
      </c>
      <c r="J194" s="1">
        <v>43360</v>
      </c>
      <c r="K194" s="1">
        <v>43412</v>
      </c>
      <c r="L194" t="s">
        <v>118</v>
      </c>
      <c r="N194" t="s">
        <v>1854</v>
      </c>
    </row>
    <row r="195" spans="1:14" x14ac:dyDescent="0.25">
      <c r="A195" t="s">
        <v>102</v>
      </c>
      <c r="B195" t="s">
        <v>103</v>
      </c>
      <c r="C195" t="s">
        <v>37</v>
      </c>
      <c r="D195" t="s">
        <v>21</v>
      </c>
      <c r="E195">
        <v>99337</v>
      </c>
      <c r="F195" t="s">
        <v>22</v>
      </c>
      <c r="G195" t="s">
        <v>22</v>
      </c>
      <c r="H195" t="s">
        <v>104</v>
      </c>
      <c r="I195" t="s">
        <v>105</v>
      </c>
      <c r="J195" s="1">
        <v>43356</v>
      </c>
      <c r="K195" s="1">
        <v>43412</v>
      </c>
      <c r="L195" t="s">
        <v>118</v>
      </c>
      <c r="N195" t="s">
        <v>1858</v>
      </c>
    </row>
    <row r="196" spans="1:14" x14ac:dyDescent="0.25">
      <c r="A196" t="s">
        <v>194</v>
      </c>
      <c r="B196" t="s">
        <v>7433</v>
      </c>
      <c r="C196" t="s">
        <v>227</v>
      </c>
      <c r="D196" t="s">
        <v>21</v>
      </c>
      <c r="E196">
        <v>98225</v>
      </c>
      <c r="F196" t="s">
        <v>22</v>
      </c>
      <c r="G196" t="s">
        <v>22</v>
      </c>
      <c r="H196" t="s">
        <v>104</v>
      </c>
      <c r="I196" t="s">
        <v>148</v>
      </c>
      <c r="J196" s="1">
        <v>43361</v>
      </c>
      <c r="K196" s="1">
        <v>43412</v>
      </c>
      <c r="L196" t="s">
        <v>118</v>
      </c>
      <c r="N196" t="s">
        <v>1854</v>
      </c>
    </row>
    <row r="197" spans="1:14" x14ac:dyDescent="0.25">
      <c r="A197" t="s">
        <v>1329</v>
      </c>
      <c r="B197" t="s">
        <v>1330</v>
      </c>
      <c r="C197" t="s">
        <v>1331</v>
      </c>
      <c r="D197" t="s">
        <v>21</v>
      </c>
      <c r="E197">
        <v>98244</v>
      </c>
      <c r="F197" t="s">
        <v>22</v>
      </c>
      <c r="G197" t="s">
        <v>22</v>
      </c>
      <c r="H197" t="s">
        <v>104</v>
      </c>
      <c r="I197" t="s">
        <v>148</v>
      </c>
      <c r="J197" s="1">
        <v>43355</v>
      </c>
      <c r="K197" s="1">
        <v>43412</v>
      </c>
      <c r="L197" t="s">
        <v>118</v>
      </c>
      <c r="N197" t="s">
        <v>1858</v>
      </c>
    </row>
    <row r="198" spans="1:14" x14ac:dyDescent="0.25">
      <c r="A198" t="s">
        <v>4736</v>
      </c>
      <c r="B198" t="s">
        <v>7436</v>
      </c>
      <c r="C198" t="s">
        <v>443</v>
      </c>
      <c r="D198" t="s">
        <v>21</v>
      </c>
      <c r="E198">
        <v>98056</v>
      </c>
      <c r="F198" t="s">
        <v>22</v>
      </c>
      <c r="G198" t="s">
        <v>22</v>
      </c>
      <c r="H198" t="s">
        <v>104</v>
      </c>
      <c r="I198" t="s">
        <v>105</v>
      </c>
      <c r="J198" s="1">
        <v>43360</v>
      </c>
      <c r="K198" s="1">
        <v>43412</v>
      </c>
      <c r="L198" t="s">
        <v>118</v>
      </c>
      <c r="N198" t="s">
        <v>1854</v>
      </c>
    </row>
    <row r="199" spans="1:14" x14ac:dyDescent="0.25">
      <c r="A199" t="s">
        <v>5002</v>
      </c>
      <c r="B199" t="s">
        <v>5003</v>
      </c>
      <c r="C199" t="s">
        <v>20</v>
      </c>
      <c r="D199" t="s">
        <v>21</v>
      </c>
      <c r="E199">
        <v>98144</v>
      </c>
      <c r="F199" t="s">
        <v>22</v>
      </c>
      <c r="G199" t="s">
        <v>22</v>
      </c>
      <c r="H199" t="s">
        <v>104</v>
      </c>
      <c r="I199" t="s">
        <v>148</v>
      </c>
      <c r="J199" s="1">
        <v>43360</v>
      </c>
      <c r="K199" s="1">
        <v>43412</v>
      </c>
      <c r="L199" t="s">
        <v>118</v>
      </c>
      <c r="N199" t="s">
        <v>1858</v>
      </c>
    </row>
    <row r="200" spans="1:14" x14ac:dyDescent="0.25">
      <c r="A200" t="s">
        <v>2912</v>
      </c>
      <c r="B200" t="s">
        <v>2913</v>
      </c>
      <c r="C200" t="s">
        <v>142</v>
      </c>
      <c r="D200" t="s">
        <v>21</v>
      </c>
      <c r="E200">
        <v>98901</v>
      </c>
      <c r="F200" t="s">
        <v>22</v>
      </c>
      <c r="G200" t="s">
        <v>22</v>
      </c>
      <c r="H200" t="s">
        <v>104</v>
      </c>
      <c r="I200" t="s">
        <v>105</v>
      </c>
      <c r="J200" t="s">
        <v>59</v>
      </c>
      <c r="K200" s="1">
        <v>43411</v>
      </c>
      <c r="L200" t="s">
        <v>60</v>
      </c>
      <c r="M200" t="str">
        <f>HYPERLINK("https://www.regulations.gov/docket?D=FDA-2018-H-4239")</f>
        <v>https://www.regulations.gov/docket?D=FDA-2018-H-4239</v>
      </c>
      <c r="N200" t="s">
        <v>59</v>
      </c>
    </row>
    <row r="201" spans="1:14" x14ac:dyDescent="0.25">
      <c r="A201" t="s">
        <v>1319</v>
      </c>
      <c r="B201" t="s">
        <v>7546</v>
      </c>
      <c r="C201" t="s">
        <v>1321</v>
      </c>
      <c r="D201" t="s">
        <v>21</v>
      </c>
      <c r="E201">
        <v>98255</v>
      </c>
      <c r="F201" t="s">
        <v>22</v>
      </c>
      <c r="G201" t="s">
        <v>22</v>
      </c>
      <c r="H201" t="s">
        <v>104</v>
      </c>
      <c r="I201" t="s">
        <v>148</v>
      </c>
      <c r="J201" s="1">
        <v>43348</v>
      </c>
      <c r="K201" s="1">
        <v>43405</v>
      </c>
      <c r="L201" t="s">
        <v>118</v>
      </c>
      <c r="N201" t="s">
        <v>1858</v>
      </c>
    </row>
    <row r="202" spans="1:14" x14ac:dyDescent="0.25">
      <c r="A202" t="s">
        <v>4997</v>
      </c>
      <c r="B202" t="s">
        <v>4998</v>
      </c>
      <c r="C202" t="s">
        <v>20</v>
      </c>
      <c r="D202" t="s">
        <v>21</v>
      </c>
      <c r="E202">
        <v>98125</v>
      </c>
      <c r="F202" t="s">
        <v>22</v>
      </c>
      <c r="G202" t="s">
        <v>22</v>
      </c>
      <c r="H202" t="s">
        <v>104</v>
      </c>
      <c r="I202" t="s">
        <v>148</v>
      </c>
      <c r="J202" s="1">
        <v>43348</v>
      </c>
      <c r="K202" s="1">
        <v>43405</v>
      </c>
      <c r="L202" t="s">
        <v>118</v>
      </c>
      <c r="N202" t="s">
        <v>1858</v>
      </c>
    </row>
    <row r="203" spans="1:14" x14ac:dyDescent="0.25">
      <c r="A203" t="s">
        <v>1186</v>
      </c>
      <c r="B203" t="s">
        <v>1187</v>
      </c>
      <c r="C203" t="s">
        <v>358</v>
      </c>
      <c r="D203" t="s">
        <v>21</v>
      </c>
      <c r="E203">
        <v>99350</v>
      </c>
      <c r="F203" t="s">
        <v>22</v>
      </c>
      <c r="G203" t="s">
        <v>22</v>
      </c>
      <c r="H203" t="s">
        <v>104</v>
      </c>
      <c r="I203" t="s">
        <v>105</v>
      </c>
      <c r="J203" s="1">
        <v>43352</v>
      </c>
      <c r="K203" s="1">
        <v>43405</v>
      </c>
      <c r="L203" t="s">
        <v>118</v>
      </c>
      <c r="N203" t="s">
        <v>1854</v>
      </c>
    </row>
    <row r="204" spans="1:14" x14ac:dyDescent="0.25">
      <c r="A204" t="s">
        <v>4164</v>
      </c>
      <c r="B204" t="s">
        <v>4165</v>
      </c>
      <c r="C204" t="s">
        <v>4166</v>
      </c>
      <c r="D204" t="s">
        <v>21</v>
      </c>
      <c r="E204">
        <v>98610</v>
      </c>
      <c r="F204" t="s">
        <v>22</v>
      </c>
      <c r="G204" t="s">
        <v>22</v>
      </c>
      <c r="H204" t="s">
        <v>104</v>
      </c>
      <c r="I204" t="s">
        <v>105</v>
      </c>
      <c r="J204" t="s">
        <v>59</v>
      </c>
      <c r="K204" s="1">
        <v>43402</v>
      </c>
      <c r="L204" t="s">
        <v>60</v>
      </c>
      <c r="M204" t="str">
        <f>HYPERLINK("https://www.regulations.gov/docket?D=FDA-2018-H-4076")</f>
        <v>https://www.regulations.gov/docket?D=FDA-2018-H-4076</v>
      </c>
      <c r="N204" t="s">
        <v>59</v>
      </c>
    </row>
    <row r="205" spans="1:14" x14ac:dyDescent="0.25">
      <c r="A205" t="s">
        <v>1002</v>
      </c>
      <c r="B205" t="s">
        <v>1285</v>
      </c>
      <c r="C205" t="s">
        <v>632</v>
      </c>
      <c r="D205" t="s">
        <v>21</v>
      </c>
      <c r="E205">
        <v>98087</v>
      </c>
      <c r="F205" t="s">
        <v>22</v>
      </c>
      <c r="G205" t="s">
        <v>22</v>
      </c>
      <c r="H205" t="s">
        <v>104</v>
      </c>
      <c r="I205" t="s">
        <v>1720</v>
      </c>
      <c r="J205" t="s">
        <v>59</v>
      </c>
      <c r="K205" s="1">
        <v>43399</v>
      </c>
      <c r="L205" t="s">
        <v>60</v>
      </c>
      <c r="M205" t="str">
        <f>HYPERLINK("https://www.regulations.gov/docket?D=FDA-2018-H-4055")</f>
        <v>https://www.regulations.gov/docket?D=FDA-2018-H-4055</v>
      </c>
      <c r="N205" t="s">
        <v>59</v>
      </c>
    </row>
    <row r="206" spans="1:14" x14ac:dyDescent="0.25">
      <c r="A206" t="s">
        <v>2928</v>
      </c>
      <c r="B206" t="s">
        <v>2929</v>
      </c>
      <c r="C206" t="s">
        <v>37</v>
      </c>
      <c r="D206" t="s">
        <v>21</v>
      </c>
      <c r="E206">
        <v>99336</v>
      </c>
      <c r="F206" t="s">
        <v>22</v>
      </c>
      <c r="G206" t="s">
        <v>22</v>
      </c>
      <c r="H206" t="s">
        <v>104</v>
      </c>
      <c r="I206" t="s">
        <v>105</v>
      </c>
      <c r="J206" s="1">
        <v>43348</v>
      </c>
      <c r="K206" s="1">
        <v>43398</v>
      </c>
      <c r="L206" t="s">
        <v>118</v>
      </c>
      <c r="N206" t="s">
        <v>1854</v>
      </c>
    </row>
    <row r="207" spans="1:14" x14ac:dyDescent="0.25">
      <c r="A207" t="s">
        <v>7710</v>
      </c>
      <c r="B207" t="s">
        <v>817</v>
      </c>
      <c r="C207" t="s">
        <v>20</v>
      </c>
      <c r="D207" t="s">
        <v>21</v>
      </c>
      <c r="E207">
        <v>98121</v>
      </c>
      <c r="F207" t="s">
        <v>22</v>
      </c>
      <c r="G207" t="s">
        <v>22</v>
      </c>
      <c r="H207" t="s">
        <v>104</v>
      </c>
      <c r="I207" t="s">
        <v>148</v>
      </c>
      <c r="J207" s="1">
        <v>43347</v>
      </c>
      <c r="K207" s="1">
        <v>43398</v>
      </c>
      <c r="L207" t="s">
        <v>118</v>
      </c>
      <c r="N207" t="s">
        <v>1854</v>
      </c>
    </row>
    <row r="208" spans="1:14" x14ac:dyDescent="0.25">
      <c r="A208" t="s">
        <v>2908</v>
      </c>
      <c r="B208" t="s">
        <v>2909</v>
      </c>
      <c r="C208" t="s">
        <v>142</v>
      </c>
      <c r="D208" t="s">
        <v>21</v>
      </c>
      <c r="E208">
        <v>98902</v>
      </c>
      <c r="F208" t="s">
        <v>22</v>
      </c>
      <c r="G208" t="s">
        <v>22</v>
      </c>
      <c r="H208" t="s">
        <v>104</v>
      </c>
      <c r="I208" t="s">
        <v>105</v>
      </c>
      <c r="J208" s="1">
        <v>43347</v>
      </c>
      <c r="K208" s="1">
        <v>43398</v>
      </c>
      <c r="L208" t="s">
        <v>118</v>
      </c>
      <c r="N208" t="s">
        <v>1858</v>
      </c>
    </row>
    <row r="209" spans="1:14" x14ac:dyDescent="0.25">
      <c r="A209" t="s">
        <v>1789</v>
      </c>
      <c r="B209" t="s">
        <v>7714</v>
      </c>
      <c r="C209" t="s">
        <v>20</v>
      </c>
      <c r="D209" t="s">
        <v>21</v>
      </c>
      <c r="E209">
        <v>98125</v>
      </c>
      <c r="F209" t="s">
        <v>22</v>
      </c>
      <c r="G209" t="s">
        <v>22</v>
      </c>
      <c r="H209" t="s">
        <v>104</v>
      </c>
      <c r="I209" t="s">
        <v>148</v>
      </c>
      <c r="J209" s="1">
        <v>43348</v>
      </c>
      <c r="K209" s="1">
        <v>43398</v>
      </c>
      <c r="L209" t="s">
        <v>118</v>
      </c>
      <c r="N209" t="s">
        <v>1858</v>
      </c>
    </row>
    <row r="210" spans="1:14" x14ac:dyDescent="0.25">
      <c r="A210" t="s">
        <v>6891</v>
      </c>
      <c r="B210" t="s">
        <v>6892</v>
      </c>
      <c r="C210" t="s">
        <v>6893</v>
      </c>
      <c r="D210" t="s">
        <v>21</v>
      </c>
      <c r="E210">
        <v>98148</v>
      </c>
      <c r="F210" t="s">
        <v>22</v>
      </c>
      <c r="G210" t="s">
        <v>22</v>
      </c>
      <c r="H210" t="s">
        <v>104</v>
      </c>
      <c r="I210" t="s">
        <v>148</v>
      </c>
      <c r="J210" s="1">
        <v>43347</v>
      </c>
      <c r="K210" s="1">
        <v>43398</v>
      </c>
      <c r="L210" t="s">
        <v>118</v>
      </c>
      <c r="N210" t="s">
        <v>1858</v>
      </c>
    </row>
    <row r="211" spans="1:14" x14ac:dyDescent="0.25">
      <c r="A211" t="s">
        <v>2926</v>
      </c>
      <c r="B211" t="s">
        <v>2927</v>
      </c>
      <c r="C211" t="s">
        <v>37</v>
      </c>
      <c r="D211" t="s">
        <v>21</v>
      </c>
      <c r="E211">
        <v>99336</v>
      </c>
      <c r="F211" t="s">
        <v>22</v>
      </c>
      <c r="G211" t="s">
        <v>22</v>
      </c>
      <c r="H211" t="s">
        <v>104</v>
      </c>
      <c r="I211" t="s">
        <v>105</v>
      </c>
      <c r="J211" t="s">
        <v>59</v>
      </c>
      <c r="K211" s="1">
        <v>43397</v>
      </c>
      <c r="L211" t="s">
        <v>60</v>
      </c>
      <c r="M211" t="str">
        <f>HYPERLINK("https://www.regulations.gov/docket?D=FDA-2018-H-4013")</f>
        <v>https://www.regulations.gov/docket?D=FDA-2018-H-4013</v>
      </c>
      <c r="N211" t="s">
        <v>59</v>
      </c>
    </row>
    <row r="212" spans="1:14" x14ac:dyDescent="0.25">
      <c r="A212" t="s">
        <v>2044</v>
      </c>
      <c r="B212" t="s">
        <v>2224</v>
      </c>
      <c r="C212" t="s">
        <v>20</v>
      </c>
      <c r="D212" t="s">
        <v>21</v>
      </c>
      <c r="E212">
        <v>98118</v>
      </c>
      <c r="F212" t="s">
        <v>22</v>
      </c>
      <c r="G212" t="s">
        <v>22</v>
      </c>
      <c r="H212" t="s">
        <v>104</v>
      </c>
      <c r="I212" t="s">
        <v>105</v>
      </c>
      <c r="J212" t="s">
        <v>59</v>
      </c>
      <c r="K212" s="1">
        <v>43395</v>
      </c>
      <c r="L212" t="s">
        <v>60</v>
      </c>
      <c r="M212" t="str">
        <f>HYPERLINK("https://www.regulations.gov/docket?D=FDA-2018-H-3961")</f>
        <v>https://www.regulations.gov/docket?D=FDA-2018-H-3961</v>
      </c>
      <c r="N212" t="s">
        <v>59</v>
      </c>
    </row>
    <row r="213" spans="1:14" x14ac:dyDescent="0.25">
      <c r="A213" t="s">
        <v>1166</v>
      </c>
      <c r="B213" t="s">
        <v>1167</v>
      </c>
      <c r="C213" t="s">
        <v>525</v>
      </c>
      <c r="D213" t="s">
        <v>21</v>
      </c>
      <c r="E213">
        <v>98258</v>
      </c>
      <c r="F213" t="s">
        <v>22</v>
      </c>
      <c r="G213" t="s">
        <v>22</v>
      </c>
      <c r="H213" t="s">
        <v>104</v>
      </c>
      <c r="I213" t="s">
        <v>148</v>
      </c>
      <c r="J213" t="s">
        <v>59</v>
      </c>
      <c r="K213" s="1">
        <v>43395</v>
      </c>
      <c r="L213" t="s">
        <v>60</v>
      </c>
      <c r="M213" t="str">
        <f>HYPERLINK("https://www.regulations.gov/docket?D=FDA-2018-H-3963")</f>
        <v>https://www.regulations.gov/docket?D=FDA-2018-H-3963</v>
      </c>
      <c r="N213" t="s">
        <v>59</v>
      </c>
    </row>
    <row r="214" spans="1:14" x14ac:dyDescent="0.25">
      <c r="A214" t="s">
        <v>1481</v>
      </c>
      <c r="B214" t="s">
        <v>1482</v>
      </c>
      <c r="C214" t="s">
        <v>20</v>
      </c>
      <c r="D214" t="s">
        <v>21</v>
      </c>
      <c r="E214">
        <v>98117</v>
      </c>
      <c r="F214" t="s">
        <v>22</v>
      </c>
      <c r="G214" t="s">
        <v>22</v>
      </c>
      <c r="H214" t="s">
        <v>104</v>
      </c>
      <c r="I214" t="s">
        <v>148</v>
      </c>
      <c r="J214" s="1">
        <v>43341</v>
      </c>
      <c r="K214" s="1">
        <v>43391</v>
      </c>
      <c r="L214" t="s">
        <v>118</v>
      </c>
      <c r="N214" t="s">
        <v>1854</v>
      </c>
    </row>
    <row r="215" spans="1:14" x14ac:dyDescent="0.25">
      <c r="A215" t="s">
        <v>1771</v>
      </c>
      <c r="B215" t="s">
        <v>1772</v>
      </c>
      <c r="C215" t="s">
        <v>261</v>
      </c>
      <c r="D215" t="s">
        <v>21</v>
      </c>
      <c r="E215">
        <v>99201</v>
      </c>
      <c r="F215" t="s">
        <v>22</v>
      </c>
      <c r="G215" t="s">
        <v>22</v>
      </c>
      <c r="H215" t="s">
        <v>104</v>
      </c>
      <c r="I215" t="s">
        <v>105</v>
      </c>
      <c r="J215" s="1">
        <v>43340</v>
      </c>
      <c r="K215" s="1">
        <v>43391</v>
      </c>
      <c r="L215" t="s">
        <v>118</v>
      </c>
      <c r="N215" t="s">
        <v>1854</v>
      </c>
    </row>
    <row r="216" spans="1:14" x14ac:dyDescent="0.25">
      <c r="A216" t="s">
        <v>1666</v>
      </c>
      <c r="B216" t="s">
        <v>1667</v>
      </c>
      <c r="C216" t="s">
        <v>227</v>
      </c>
      <c r="D216" t="s">
        <v>21</v>
      </c>
      <c r="E216">
        <v>98229</v>
      </c>
      <c r="F216" t="s">
        <v>22</v>
      </c>
      <c r="G216" t="s">
        <v>22</v>
      </c>
      <c r="H216" t="s">
        <v>104</v>
      </c>
      <c r="I216" t="s">
        <v>148</v>
      </c>
      <c r="J216" s="1">
        <v>43340</v>
      </c>
      <c r="K216" s="1">
        <v>43391</v>
      </c>
      <c r="L216" t="s">
        <v>118</v>
      </c>
      <c r="N216" t="s">
        <v>1854</v>
      </c>
    </row>
    <row r="217" spans="1:14" x14ac:dyDescent="0.25">
      <c r="A217" t="s">
        <v>729</v>
      </c>
      <c r="B217" t="s">
        <v>730</v>
      </c>
      <c r="C217" t="s">
        <v>20</v>
      </c>
      <c r="D217" t="s">
        <v>21</v>
      </c>
      <c r="E217">
        <v>98109</v>
      </c>
      <c r="F217" t="s">
        <v>22</v>
      </c>
      <c r="G217" t="s">
        <v>22</v>
      </c>
      <c r="H217" t="s">
        <v>104</v>
      </c>
      <c r="I217" t="s">
        <v>105</v>
      </c>
      <c r="J217" s="1">
        <v>43340</v>
      </c>
      <c r="K217" s="1">
        <v>43391</v>
      </c>
      <c r="L217" t="s">
        <v>118</v>
      </c>
      <c r="N217" t="s">
        <v>1858</v>
      </c>
    </row>
    <row r="218" spans="1:14" x14ac:dyDescent="0.25">
      <c r="A218" t="s">
        <v>7899</v>
      </c>
      <c r="B218" t="s">
        <v>7900</v>
      </c>
      <c r="C218" t="s">
        <v>20</v>
      </c>
      <c r="D218" t="s">
        <v>21</v>
      </c>
      <c r="E218">
        <v>98117</v>
      </c>
      <c r="F218" t="s">
        <v>22</v>
      </c>
      <c r="G218" t="s">
        <v>22</v>
      </c>
      <c r="H218" t="s">
        <v>104</v>
      </c>
      <c r="I218" t="s">
        <v>148</v>
      </c>
      <c r="J218" s="1">
        <v>43339</v>
      </c>
      <c r="K218" s="1">
        <v>43391</v>
      </c>
      <c r="L218" t="s">
        <v>118</v>
      </c>
      <c r="N218" t="s">
        <v>1854</v>
      </c>
    </row>
    <row r="219" spans="1:14" x14ac:dyDescent="0.25">
      <c r="A219" t="s">
        <v>807</v>
      </c>
      <c r="B219" t="s">
        <v>808</v>
      </c>
      <c r="C219" t="s">
        <v>20</v>
      </c>
      <c r="D219" t="s">
        <v>21</v>
      </c>
      <c r="E219">
        <v>98109</v>
      </c>
      <c r="F219" t="s">
        <v>22</v>
      </c>
      <c r="G219" t="s">
        <v>22</v>
      </c>
      <c r="H219" t="s">
        <v>104</v>
      </c>
      <c r="I219" t="s">
        <v>212</v>
      </c>
      <c r="J219" s="1">
        <v>43336</v>
      </c>
      <c r="K219" s="1">
        <v>43391</v>
      </c>
      <c r="L219" t="s">
        <v>118</v>
      </c>
      <c r="N219" t="s">
        <v>1858</v>
      </c>
    </row>
    <row r="220" spans="1:14" x14ac:dyDescent="0.25">
      <c r="A220" t="s">
        <v>628</v>
      </c>
      <c r="B220" t="s">
        <v>629</v>
      </c>
      <c r="C220" t="s">
        <v>630</v>
      </c>
      <c r="D220" t="s">
        <v>21</v>
      </c>
      <c r="E220">
        <v>98237</v>
      </c>
      <c r="F220" t="s">
        <v>22</v>
      </c>
      <c r="G220" t="s">
        <v>22</v>
      </c>
      <c r="H220" t="s">
        <v>104</v>
      </c>
      <c r="I220" t="s">
        <v>105</v>
      </c>
      <c r="J220" s="1">
        <v>43337</v>
      </c>
      <c r="K220" s="1">
        <v>43391</v>
      </c>
      <c r="L220" t="s">
        <v>118</v>
      </c>
      <c r="N220" t="s">
        <v>1858</v>
      </c>
    </row>
    <row r="221" spans="1:14" x14ac:dyDescent="0.25">
      <c r="A221" t="s">
        <v>238</v>
      </c>
      <c r="B221" t="s">
        <v>239</v>
      </c>
      <c r="C221" t="s">
        <v>20</v>
      </c>
      <c r="D221" t="s">
        <v>21</v>
      </c>
      <c r="E221">
        <v>98121</v>
      </c>
      <c r="F221" t="s">
        <v>22</v>
      </c>
      <c r="G221" t="s">
        <v>22</v>
      </c>
      <c r="H221" t="s">
        <v>104</v>
      </c>
      <c r="I221" t="s">
        <v>105</v>
      </c>
      <c r="J221" s="1">
        <v>43343</v>
      </c>
      <c r="K221" s="1">
        <v>43391</v>
      </c>
      <c r="L221" t="s">
        <v>118</v>
      </c>
      <c r="N221" t="s">
        <v>1858</v>
      </c>
    </row>
    <row r="222" spans="1:14" x14ac:dyDescent="0.25">
      <c r="A222" t="s">
        <v>242</v>
      </c>
      <c r="B222" t="s">
        <v>1682</v>
      </c>
      <c r="C222" t="s">
        <v>722</v>
      </c>
      <c r="D222" t="s">
        <v>21</v>
      </c>
      <c r="E222">
        <v>98047</v>
      </c>
      <c r="F222" t="s">
        <v>22</v>
      </c>
      <c r="G222" t="s">
        <v>22</v>
      </c>
      <c r="H222" t="s">
        <v>104</v>
      </c>
      <c r="I222" t="s">
        <v>148</v>
      </c>
      <c r="J222" s="1">
        <v>43340</v>
      </c>
      <c r="K222" s="1">
        <v>43391</v>
      </c>
      <c r="L222" t="s">
        <v>118</v>
      </c>
      <c r="N222" t="s">
        <v>1854</v>
      </c>
    </row>
    <row r="223" spans="1:14" x14ac:dyDescent="0.25">
      <c r="A223" t="s">
        <v>3273</v>
      </c>
      <c r="B223" t="s">
        <v>3274</v>
      </c>
      <c r="C223" t="s">
        <v>81</v>
      </c>
      <c r="D223" t="s">
        <v>21</v>
      </c>
      <c r="E223">
        <v>99212</v>
      </c>
      <c r="F223" t="s">
        <v>22</v>
      </c>
      <c r="G223" t="s">
        <v>22</v>
      </c>
      <c r="H223" t="s">
        <v>104</v>
      </c>
      <c r="I223" t="s">
        <v>105</v>
      </c>
      <c r="J223" s="1">
        <v>43340</v>
      </c>
      <c r="K223" s="1">
        <v>43391</v>
      </c>
      <c r="L223" t="s">
        <v>118</v>
      </c>
      <c r="N223" t="s">
        <v>1858</v>
      </c>
    </row>
    <row r="224" spans="1:14" x14ac:dyDescent="0.25">
      <c r="A224" t="s">
        <v>4103</v>
      </c>
      <c r="B224" t="s">
        <v>7911</v>
      </c>
      <c r="C224" t="s">
        <v>2001</v>
      </c>
      <c r="D224" t="s">
        <v>21</v>
      </c>
      <c r="E224">
        <v>98591</v>
      </c>
      <c r="F224" t="s">
        <v>22</v>
      </c>
      <c r="G224" t="s">
        <v>22</v>
      </c>
      <c r="H224" t="s">
        <v>104</v>
      </c>
      <c r="I224" t="s">
        <v>148</v>
      </c>
      <c r="J224" t="s">
        <v>59</v>
      </c>
      <c r="K224" s="1">
        <v>43391</v>
      </c>
      <c r="L224" t="s">
        <v>60</v>
      </c>
      <c r="M224" t="str">
        <f>HYPERLINK("https://www.regulations.gov/docket?D=FDA-2018-H-3924")</f>
        <v>https://www.regulations.gov/docket?D=FDA-2018-H-3924</v>
      </c>
      <c r="N224" t="s">
        <v>59</v>
      </c>
    </row>
    <row r="225" spans="1:14" x14ac:dyDescent="0.25">
      <c r="A225" t="s">
        <v>1694</v>
      </c>
      <c r="B225" t="s">
        <v>1695</v>
      </c>
      <c r="C225" t="s">
        <v>1696</v>
      </c>
      <c r="D225" t="s">
        <v>21</v>
      </c>
      <c r="E225">
        <v>98001</v>
      </c>
      <c r="F225" t="s">
        <v>22</v>
      </c>
      <c r="G225" t="s">
        <v>22</v>
      </c>
      <c r="H225" t="s">
        <v>104</v>
      </c>
      <c r="I225" t="s">
        <v>148</v>
      </c>
      <c r="J225" s="1">
        <v>43340</v>
      </c>
      <c r="K225" s="1">
        <v>43391</v>
      </c>
      <c r="L225" t="s">
        <v>118</v>
      </c>
      <c r="N225" t="s">
        <v>1854</v>
      </c>
    </row>
    <row r="226" spans="1:14" x14ac:dyDescent="0.25">
      <c r="A226" t="s">
        <v>5082</v>
      </c>
      <c r="B226" t="s">
        <v>5083</v>
      </c>
      <c r="C226" t="s">
        <v>5084</v>
      </c>
      <c r="D226" t="s">
        <v>21</v>
      </c>
      <c r="E226">
        <v>98070</v>
      </c>
      <c r="F226" t="s">
        <v>22</v>
      </c>
      <c r="G226" t="s">
        <v>22</v>
      </c>
      <c r="H226" t="s">
        <v>104</v>
      </c>
      <c r="I226" t="s">
        <v>148</v>
      </c>
      <c r="J226" s="1">
        <v>43339</v>
      </c>
      <c r="K226" s="1">
        <v>43391</v>
      </c>
      <c r="L226" t="s">
        <v>118</v>
      </c>
      <c r="N226" t="s">
        <v>1858</v>
      </c>
    </row>
    <row r="227" spans="1:14" x14ac:dyDescent="0.25">
      <c r="A227" t="s">
        <v>3032</v>
      </c>
      <c r="B227" t="s">
        <v>3033</v>
      </c>
      <c r="C227" t="s">
        <v>20</v>
      </c>
      <c r="D227" t="s">
        <v>21</v>
      </c>
      <c r="E227">
        <v>98115</v>
      </c>
      <c r="F227" t="s">
        <v>22</v>
      </c>
      <c r="G227" t="s">
        <v>22</v>
      </c>
      <c r="H227" t="s">
        <v>104</v>
      </c>
      <c r="I227" t="s">
        <v>148</v>
      </c>
      <c r="J227" t="s">
        <v>59</v>
      </c>
      <c r="K227" s="1">
        <v>43385</v>
      </c>
      <c r="L227" t="s">
        <v>60</v>
      </c>
      <c r="M227" t="str">
        <f>HYPERLINK("https://www.regulations.gov/docket?D=FDA-2018-H-3854")</f>
        <v>https://www.regulations.gov/docket?D=FDA-2018-H-3854</v>
      </c>
      <c r="N227" t="s">
        <v>59</v>
      </c>
    </row>
    <row r="228" spans="1:14" x14ac:dyDescent="0.25">
      <c r="A228" t="s">
        <v>233</v>
      </c>
      <c r="B228" t="s">
        <v>234</v>
      </c>
      <c r="C228" t="s">
        <v>20</v>
      </c>
      <c r="D228" t="s">
        <v>21</v>
      </c>
      <c r="E228">
        <v>98105</v>
      </c>
      <c r="F228" t="s">
        <v>22</v>
      </c>
      <c r="G228" t="s">
        <v>22</v>
      </c>
      <c r="H228" t="s">
        <v>104</v>
      </c>
      <c r="I228" t="s">
        <v>148</v>
      </c>
      <c r="J228" s="1">
        <v>43333</v>
      </c>
      <c r="K228" s="1">
        <v>43384</v>
      </c>
      <c r="L228" t="s">
        <v>118</v>
      </c>
      <c r="N228" t="s">
        <v>1858</v>
      </c>
    </row>
    <row r="229" spans="1:14" x14ac:dyDescent="0.25">
      <c r="A229" t="s">
        <v>2887</v>
      </c>
      <c r="B229" t="s">
        <v>2888</v>
      </c>
      <c r="C229" t="s">
        <v>142</v>
      </c>
      <c r="D229" t="s">
        <v>21</v>
      </c>
      <c r="E229">
        <v>98902</v>
      </c>
      <c r="F229" t="s">
        <v>22</v>
      </c>
      <c r="G229" t="s">
        <v>22</v>
      </c>
      <c r="H229" t="s">
        <v>104</v>
      </c>
      <c r="I229" t="s">
        <v>105</v>
      </c>
      <c r="J229" s="1">
        <v>43333</v>
      </c>
      <c r="K229" s="1">
        <v>43384</v>
      </c>
      <c r="L229" t="s">
        <v>118</v>
      </c>
      <c r="N229" t="s">
        <v>1858</v>
      </c>
    </row>
    <row r="230" spans="1:14" x14ac:dyDescent="0.25">
      <c r="A230" t="s">
        <v>8108</v>
      </c>
      <c r="B230" t="s">
        <v>8109</v>
      </c>
      <c r="C230" t="s">
        <v>20</v>
      </c>
      <c r="D230" t="s">
        <v>21</v>
      </c>
      <c r="E230">
        <v>98199</v>
      </c>
      <c r="F230" t="s">
        <v>22</v>
      </c>
      <c r="G230" t="s">
        <v>22</v>
      </c>
      <c r="H230" t="s">
        <v>104</v>
      </c>
      <c r="I230" t="s">
        <v>148</v>
      </c>
      <c r="J230" s="1">
        <v>43363</v>
      </c>
      <c r="K230" s="1">
        <v>43384</v>
      </c>
      <c r="L230" t="s">
        <v>118</v>
      </c>
      <c r="N230" t="s">
        <v>1858</v>
      </c>
    </row>
    <row r="231" spans="1:14" x14ac:dyDescent="0.25">
      <c r="A231" t="s">
        <v>8110</v>
      </c>
      <c r="B231" t="s">
        <v>8111</v>
      </c>
      <c r="C231" t="s">
        <v>20</v>
      </c>
      <c r="D231" t="s">
        <v>21</v>
      </c>
      <c r="E231">
        <v>98107</v>
      </c>
      <c r="F231" t="s">
        <v>22</v>
      </c>
      <c r="G231" t="s">
        <v>22</v>
      </c>
      <c r="H231" t="s">
        <v>104</v>
      </c>
      <c r="I231" t="s">
        <v>148</v>
      </c>
      <c r="J231" s="1">
        <v>43327</v>
      </c>
      <c r="K231" s="1">
        <v>43384</v>
      </c>
      <c r="L231" t="s">
        <v>118</v>
      </c>
      <c r="N231" t="s">
        <v>1858</v>
      </c>
    </row>
    <row r="232" spans="1:14" x14ac:dyDescent="0.25">
      <c r="A232" t="s">
        <v>244</v>
      </c>
      <c r="B232" t="s">
        <v>2748</v>
      </c>
      <c r="C232" t="s">
        <v>108</v>
      </c>
      <c r="D232" t="s">
        <v>21</v>
      </c>
      <c r="E232">
        <v>98201</v>
      </c>
      <c r="F232" t="s">
        <v>22</v>
      </c>
      <c r="G232" t="s">
        <v>22</v>
      </c>
      <c r="H232" t="s">
        <v>104</v>
      </c>
      <c r="I232" t="s">
        <v>148</v>
      </c>
      <c r="J232" s="1">
        <v>43327</v>
      </c>
      <c r="K232" s="1">
        <v>43384</v>
      </c>
      <c r="L232" t="s">
        <v>118</v>
      </c>
      <c r="N232" t="s">
        <v>1854</v>
      </c>
    </row>
    <row r="233" spans="1:14" x14ac:dyDescent="0.25">
      <c r="A233" t="s">
        <v>1905</v>
      </c>
      <c r="B233" t="s">
        <v>1906</v>
      </c>
      <c r="C233" t="s">
        <v>1907</v>
      </c>
      <c r="D233" t="s">
        <v>21</v>
      </c>
      <c r="E233">
        <v>98855</v>
      </c>
      <c r="F233" t="s">
        <v>22</v>
      </c>
      <c r="G233" t="s">
        <v>22</v>
      </c>
      <c r="H233" t="s">
        <v>104</v>
      </c>
      <c r="I233" t="s">
        <v>105</v>
      </c>
      <c r="J233" s="1">
        <v>43331</v>
      </c>
      <c r="K233" s="1">
        <v>43384</v>
      </c>
      <c r="L233" t="s">
        <v>118</v>
      </c>
      <c r="N233" t="s">
        <v>1858</v>
      </c>
    </row>
    <row r="234" spans="1:14" x14ac:dyDescent="0.25">
      <c r="A234" t="s">
        <v>3243</v>
      </c>
      <c r="B234" t="s">
        <v>3244</v>
      </c>
      <c r="C234" t="s">
        <v>443</v>
      </c>
      <c r="D234" t="s">
        <v>21</v>
      </c>
      <c r="E234">
        <v>98059</v>
      </c>
      <c r="F234" t="s">
        <v>22</v>
      </c>
      <c r="G234" t="s">
        <v>22</v>
      </c>
      <c r="H234" t="s">
        <v>104</v>
      </c>
      <c r="I234" t="s">
        <v>148</v>
      </c>
      <c r="J234" s="1">
        <v>43326</v>
      </c>
      <c r="K234" s="1">
        <v>43384</v>
      </c>
      <c r="L234" t="s">
        <v>118</v>
      </c>
      <c r="N234" t="s">
        <v>1858</v>
      </c>
    </row>
    <row r="235" spans="1:14" x14ac:dyDescent="0.25">
      <c r="A235" t="s">
        <v>8118</v>
      </c>
      <c r="B235" t="s">
        <v>8119</v>
      </c>
      <c r="C235" t="s">
        <v>20</v>
      </c>
      <c r="D235" t="s">
        <v>21</v>
      </c>
      <c r="E235">
        <v>98104</v>
      </c>
      <c r="F235" t="s">
        <v>22</v>
      </c>
      <c r="G235" t="s">
        <v>22</v>
      </c>
      <c r="H235" t="s">
        <v>104</v>
      </c>
      <c r="I235" t="s">
        <v>148</v>
      </c>
      <c r="J235" s="1">
        <v>43333</v>
      </c>
      <c r="K235" s="1">
        <v>43384</v>
      </c>
      <c r="L235" t="s">
        <v>118</v>
      </c>
      <c r="N235" t="s">
        <v>1854</v>
      </c>
    </row>
    <row r="236" spans="1:14" x14ac:dyDescent="0.25">
      <c r="A236" t="s">
        <v>1692</v>
      </c>
      <c r="B236" t="s">
        <v>1693</v>
      </c>
      <c r="C236" t="s">
        <v>209</v>
      </c>
      <c r="D236" t="s">
        <v>21</v>
      </c>
      <c r="E236">
        <v>98032</v>
      </c>
      <c r="F236" t="s">
        <v>22</v>
      </c>
      <c r="G236" t="s">
        <v>22</v>
      </c>
      <c r="H236" t="s">
        <v>104</v>
      </c>
      <c r="I236" t="s">
        <v>148</v>
      </c>
      <c r="J236" s="1">
        <v>43326</v>
      </c>
      <c r="K236" s="1">
        <v>43384</v>
      </c>
      <c r="L236" t="s">
        <v>118</v>
      </c>
      <c r="N236" t="s">
        <v>1858</v>
      </c>
    </row>
    <row r="237" spans="1:14" x14ac:dyDescent="0.25">
      <c r="A237" t="s">
        <v>1622</v>
      </c>
      <c r="B237" t="s">
        <v>8131</v>
      </c>
      <c r="C237" t="s">
        <v>20</v>
      </c>
      <c r="D237" t="s">
        <v>21</v>
      </c>
      <c r="E237">
        <v>98104</v>
      </c>
      <c r="F237" t="s">
        <v>22</v>
      </c>
      <c r="G237" t="s">
        <v>22</v>
      </c>
      <c r="H237" t="s">
        <v>104</v>
      </c>
      <c r="I237" t="s">
        <v>105</v>
      </c>
      <c r="J237" s="1">
        <v>43335</v>
      </c>
      <c r="K237" s="1">
        <v>43384</v>
      </c>
      <c r="L237" t="s">
        <v>118</v>
      </c>
      <c r="N237" t="s">
        <v>1854</v>
      </c>
    </row>
    <row r="238" spans="1:14" x14ac:dyDescent="0.25">
      <c r="A238" t="s">
        <v>3105</v>
      </c>
      <c r="B238" t="s">
        <v>8136</v>
      </c>
      <c r="C238" t="s">
        <v>20</v>
      </c>
      <c r="D238" t="s">
        <v>21</v>
      </c>
      <c r="E238">
        <v>98105</v>
      </c>
      <c r="F238" t="s">
        <v>22</v>
      </c>
      <c r="G238" t="s">
        <v>22</v>
      </c>
      <c r="H238" t="s">
        <v>104</v>
      </c>
      <c r="I238" t="s">
        <v>148</v>
      </c>
      <c r="J238" s="1">
        <v>43333</v>
      </c>
      <c r="K238" s="1">
        <v>43384</v>
      </c>
      <c r="L238" t="s">
        <v>118</v>
      </c>
      <c r="N238" t="s">
        <v>1858</v>
      </c>
    </row>
    <row r="239" spans="1:14" x14ac:dyDescent="0.25">
      <c r="A239" t="s">
        <v>3144</v>
      </c>
      <c r="B239" t="s">
        <v>3145</v>
      </c>
      <c r="C239" t="s">
        <v>3146</v>
      </c>
      <c r="D239" t="s">
        <v>21</v>
      </c>
      <c r="E239">
        <v>98848</v>
      </c>
      <c r="F239" t="s">
        <v>22</v>
      </c>
      <c r="G239" t="s">
        <v>22</v>
      </c>
      <c r="H239" t="s">
        <v>104</v>
      </c>
      <c r="I239" t="s">
        <v>105</v>
      </c>
      <c r="J239" t="s">
        <v>59</v>
      </c>
      <c r="K239" s="1">
        <v>43382</v>
      </c>
      <c r="L239" t="s">
        <v>60</v>
      </c>
      <c r="M239" t="str">
        <f>HYPERLINK("https://www.regulations.gov/docket?D=FDA-2018-H-3795")</f>
        <v>https://www.regulations.gov/docket?D=FDA-2018-H-3795</v>
      </c>
      <c r="N239" t="s">
        <v>59</v>
      </c>
    </row>
    <row r="240" spans="1:14" x14ac:dyDescent="0.25">
      <c r="A240" t="s">
        <v>2109</v>
      </c>
      <c r="B240" t="s">
        <v>3429</v>
      </c>
      <c r="C240" t="s">
        <v>930</v>
      </c>
      <c r="D240" t="s">
        <v>21</v>
      </c>
      <c r="E240">
        <v>99357</v>
      </c>
      <c r="F240" t="s">
        <v>22</v>
      </c>
      <c r="G240" t="s">
        <v>22</v>
      </c>
      <c r="H240" t="s">
        <v>104</v>
      </c>
      <c r="I240" t="s">
        <v>105</v>
      </c>
      <c r="J240" t="s">
        <v>59</v>
      </c>
      <c r="K240" s="1">
        <v>43378</v>
      </c>
      <c r="L240" t="s">
        <v>60</v>
      </c>
      <c r="M240" t="str">
        <f>HYPERLINK("https://www.regulations.gov/docket?D=FDA-2018-H-3780")</f>
        <v>https://www.regulations.gov/docket?D=FDA-2018-H-3780</v>
      </c>
      <c r="N240" t="s">
        <v>59</v>
      </c>
    </row>
    <row r="241" spans="1:14" x14ac:dyDescent="0.25">
      <c r="A241" t="s">
        <v>1579</v>
      </c>
      <c r="B241" t="s">
        <v>1580</v>
      </c>
      <c r="C241" t="s">
        <v>20</v>
      </c>
      <c r="D241" t="s">
        <v>21</v>
      </c>
      <c r="E241">
        <v>98105</v>
      </c>
      <c r="F241" t="s">
        <v>22</v>
      </c>
      <c r="G241" t="s">
        <v>22</v>
      </c>
      <c r="H241" t="s">
        <v>104</v>
      </c>
      <c r="I241" t="s">
        <v>148</v>
      </c>
      <c r="J241" s="1">
        <v>43327</v>
      </c>
      <c r="K241" s="1">
        <v>43377</v>
      </c>
      <c r="L241" t="s">
        <v>118</v>
      </c>
      <c r="N241" t="s">
        <v>1858</v>
      </c>
    </row>
    <row r="242" spans="1:14" x14ac:dyDescent="0.25">
      <c r="A242" t="s">
        <v>441</v>
      </c>
      <c r="B242" t="s">
        <v>442</v>
      </c>
      <c r="C242" t="s">
        <v>443</v>
      </c>
      <c r="D242" t="s">
        <v>21</v>
      </c>
      <c r="E242">
        <v>98059</v>
      </c>
      <c r="F242" t="s">
        <v>22</v>
      </c>
      <c r="G242" t="s">
        <v>22</v>
      </c>
      <c r="H242" t="s">
        <v>104</v>
      </c>
      <c r="I242" t="s">
        <v>148</v>
      </c>
      <c r="J242" s="1">
        <v>43326</v>
      </c>
      <c r="K242" s="1">
        <v>43377</v>
      </c>
      <c r="L242" t="s">
        <v>118</v>
      </c>
      <c r="N242" t="s">
        <v>1858</v>
      </c>
    </row>
    <row r="243" spans="1:14" x14ac:dyDescent="0.25">
      <c r="A243" t="s">
        <v>1157</v>
      </c>
      <c r="B243" t="s">
        <v>1158</v>
      </c>
      <c r="C243" t="s">
        <v>800</v>
      </c>
      <c r="D243" t="s">
        <v>21</v>
      </c>
      <c r="E243">
        <v>98012</v>
      </c>
      <c r="F243" t="s">
        <v>22</v>
      </c>
      <c r="G243" t="s">
        <v>22</v>
      </c>
      <c r="H243" t="s">
        <v>104</v>
      </c>
      <c r="I243" t="s">
        <v>105</v>
      </c>
      <c r="J243" s="1">
        <v>43325</v>
      </c>
      <c r="K243" s="1">
        <v>43377</v>
      </c>
      <c r="L243" t="s">
        <v>118</v>
      </c>
      <c r="N243" t="s">
        <v>1858</v>
      </c>
    </row>
    <row r="244" spans="1:14" x14ac:dyDescent="0.25">
      <c r="A244" t="s">
        <v>2091</v>
      </c>
      <c r="B244" t="s">
        <v>2092</v>
      </c>
      <c r="C244" t="s">
        <v>2093</v>
      </c>
      <c r="D244" t="s">
        <v>21</v>
      </c>
      <c r="E244">
        <v>98396</v>
      </c>
      <c r="F244" t="s">
        <v>22</v>
      </c>
      <c r="G244" t="s">
        <v>22</v>
      </c>
      <c r="H244" t="s">
        <v>104</v>
      </c>
      <c r="I244" t="s">
        <v>148</v>
      </c>
      <c r="J244" s="1">
        <v>43325</v>
      </c>
      <c r="K244" s="1">
        <v>43377</v>
      </c>
      <c r="L244" t="s">
        <v>118</v>
      </c>
      <c r="N244" t="s">
        <v>1858</v>
      </c>
    </row>
    <row r="245" spans="1:14" x14ac:dyDescent="0.25">
      <c r="A245" t="s">
        <v>2631</v>
      </c>
      <c r="B245" t="s">
        <v>2632</v>
      </c>
      <c r="C245" t="s">
        <v>29</v>
      </c>
      <c r="D245" t="s">
        <v>21</v>
      </c>
      <c r="E245">
        <v>98801</v>
      </c>
      <c r="F245" t="s">
        <v>22</v>
      </c>
      <c r="G245" t="s">
        <v>22</v>
      </c>
      <c r="H245" t="s">
        <v>104</v>
      </c>
      <c r="I245" t="s">
        <v>148</v>
      </c>
      <c r="J245" s="1">
        <v>43323</v>
      </c>
      <c r="K245" s="1">
        <v>43377</v>
      </c>
      <c r="L245" t="s">
        <v>118</v>
      </c>
      <c r="N245" t="s">
        <v>1854</v>
      </c>
    </row>
    <row r="246" spans="1:14" x14ac:dyDescent="0.25">
      <c r="A246" t="s">
        <v>2289</v>
      </c>
      <c r="B246" t="s">
        <v>2290</v>
      </c>
      <c r="C246" t="s">
        <v>53</v>
      </c>
      <c r="D246" t="s">
        <v>21</v>
      </c>
      <c r="E246">
        <v>98815</v>
      </c>
      <c r="F246" t="s">
        <v>22</v>
      </c>
      <c r="G246" t="s">
        <v>22</v>
      </c>
      <c r="H246" t="s">
        <v>104</v>
      </c>
      <c r="I246" t="s">
        <v>105</v>
      </c>
      <c r="J246" s="1">
        <v>43324</v>
      </c>
      <c r="K246" s="1">
        <v>43377</v>
      </c>
      <c r="L246" t="s">
        <v>118</v>
      </c>
      <c r="N246" t="s">
        <v>1854</v>
      </c>
    </row>
    <row r="247" spans="1:14" x14ac:dyDescent="0.25">
      <c r="A247" t="s">
        <v>685</v>
      </c>
      <c r="B247" t="s">
        <v>1671</v>
      </c>
      <c r="C247" t="s">
        <v>227</v>
      </c>
      <c r="D247" t="s">
        <v>21</v>
      </c>
      <c r="E247">
        <v>98229</v>
      </c>
      <c r="F247" t="s">
        <v>22</v>
      </c>
      <c r="G247" t="s">
        <v>22</v>
      </c>
      <c r="H247" t="s">
        <v>104</v>
      </c>
      <c r="I247" t="s">
        <v>148</v>
      </c>
      <c r="J247" s="1">
        <v>43328</v>
      </c>
      <c r="K247" s="1">
        <v>43377</v>
      </c>
      <c r="L247" t="s">
        <v>118</v>
      </c>
      <c r="N247" t="s">
        <v>1854</v>
      </c>
    </row>
    <row r="248" spans="1:14" x14ac:dyDescent="0.25">
      <c r="A248" t="s">
        <v>2164</v>
      </c>
      <c r="B248" t="s">
        <v>2165</v>
      </c>
      <c r="C248" t="s">
        <v>907</v>
      </c>
      <c r="D248" t="s">
        <v>21</v>
      </c>
      <c r="E248">
        <v>98221</v>
      </c>
      <c r="F248" t="s">
        <v>22</v>
      </c>
      <c r="G248" t="s">
        <v>22</v>
      </c>
      <c r="H248" t="s">
        <v>104</v>
      </c>
      <c r="I248" t="s">
        <v>148</v>
      </c>
      <c r="J248" t="s">
        <v>59</v>
      </c>
      <c r="K248" s="1">
        <v>43375</v>
      </c>
      <c r="L248" t="s">
        <v>60</v>
      </c>
      <c r="M248" t="str">
        <f>HYPERLINK("https://www.regulations.gov/docket?D=FDA-2018-H-3724")</f>
        <v>https://www.regulations.gov/docket?D=FDA-2018-H-3724</v>
      </c>
      <c r="N248" t="s">
        <v>59</v>
      </c>
    </row>
    <row r="249" spans="1:14" x14ac:dyDescent="0.25">
      <c r="A249" t="s">
        <v>694</v>
      </c>
      <c r="B249" t="s">
        <v>695</v>
      </c>
      <c r="C249" t="s">
        <v>209</v>
      </c>
      <c r="D249" t="s">
        <v>21</v>
      </c>
      <c r="E249">
        <v>98031</v>
      </c>
      <c r="F249" t="s">
        <v>22</v>
      </c>
      <c r="G249" t="s">
        <v>22</v>
      </c>
      <c r="H249" t="s">
        <v>104</v>
      </c>
      <c r="I249" t="s">
        <v>105</v>
      </c>
      <c r="J249" s="1">
        <v>43319</v>
      </c>
      <c r="K249" s="1">
        <v>43370</v>
      </c>
      <c r="L249" t="s">
        <v>118</v>
      </c>
      <c r="N249" t="s">
        <v>1858</v>
      </c>
    </row>
    <row r="250" spans="1:14" x14ac:dyDescent="0.25">
      <c r="A250" t="s">
        <v>431</v>
      </c>
      <c r="B250" t="s">
        <v>432</v>
      </c>
      <c r="C250" t="s">
        <v>20</v>
      </c>
      <c r="D250" t="s">
        <v>21</v>
      </c>
      <c r="E250">
        <v>98104</v>
      </c>
      <c r="F250" t="s">
        <v>22</v>
      </c>
      <c r="G250" t="s">
        <v>22</v>
      </c>
      <c r="H250" t="s">
        <v>104</v>
      </c>
      <c r="I250" t="s">
        <v>148</v>
      </c>
      <c r="J250" s="1">
        <v>43318</v>
      </c>
      <c r="K250" s="1">
        <v>43370</v>
      </c>
      <c r="L250" t="s">
        <v>118</v>
      </c>
      <c r="N250" t="s">
        <v>1854</v>
      </c>
    </row>
    <row r="251" spans="1:14" x14ac:dyDescent="0.25">
      <c r="A251" t="s">
        <v>1636</v>
      </c>
      <c r="B251" t="s">
        <v>8409</v>
      </c>
      <c r="C251" t="s">
        <v>20</v>
      </c>
      <c r="D251" t="s">
        <v>21</v>
      </c>
      <c r="E251">
        <v>98104</v>
      </c>
      <c r="F251" t="s">
        <v>22</v>
      </c>
      <c r="G251" t="s">
        <v>22</v>
      </c>
      <c r="H251" t="s">
        <v>104</v>
      </c>
      <c r="I251" t="s">
        <v>148</v>
      </c>
      <c r="J251" s="1">
        <v>43321</v>
      </c>
      <c r="K251" s="1">
        <v>43370</v>
      </c>
      <c r="L251" t="s">
        <v>118</v>
      </c>
      <c r="N251" t="s">
        <v>1858</v>
      </c>
    </row>
    <row r="252" spans="1:14" x14ac:dyDescent="0.25">
      <c r="A252" t="s">
        <v>1842</v>
      </c>
      <c r="B252" t="s">
        <v>1843</v>
      </c>
      <c r="C252" t="s">
        <v>1542</v>
      </c>
      <c r="D252" t="s">
        <v>21</v>
      </c>
      <c r="E252">
        <v>98362</v>
      </c>
      <c r="F252" t="s">
        <v>22</v>
      </c>
      <c r="G252" t="s">
        <v>22</v>
      </c>
      <c r="H252" t="s">
        <v>104</v>
      </c>
      <c r="I252" t="s">
        <v>148</v>
      </c>
      <c r="J252" s="1">
        <v>43306</v>
      </c>
      <c r="K252" s="1">
        <v>43363</v>
      </c>
      <c r="L252" t="s">
        <v>118</v>
      </c>
      <c r="N252" t="s">
        <v>1858</v>
      </c>
    </row>
    <row r="253" spans="1:14" x14ac:dyDescent="0.25">
      <c r="A253" t="s">
        <v>3403</v>
      </c>
      <c r="B253" t="s">
        <v>3404</v>
      </c>
      <c r="C253" t="s">
        <v>555</v>
      </c>
      <c r="D253" t="s">
        <v>21</v>
      </c>
      <c r="E253">
        <v>98052</v>
      </c>
      <c r="F253" t="s">
        <v>22</v>
      </c>
      <c r="G253" t="s">
        <v>22</v>
      </c>
      <c r="H253" t="s">
        <v>104</v>
      </c>
      <c r="I253" t="s">
        <v>148</v>
      </c>
      <c r="J253" s="1">
        <v>43313</v>
      </c>
      <c r="K253" s="1">
        <v>43363</v>
      </c>
      <c r="L253" t="s">
        <v>118</v>
      </c>
      <c r="N253" t="s">
        <v>1858</v>
      </c>
    </row>
    <row r="254" spans="1:14" x14ac:dyDescent="0.25">
      <c r="A254" t="s">
        <v>1591</v>
      </c>
      <c r="B254" t="s">
        <v>8435</v>
      </c>
      <c r="C254" t="s">
        <v>20</v>
      </c>
      <c r="D254" t="s">
        <v>21</v>
      </c>
      <c r="E254">
        <v>98104</v>
      </c>
      <c r="F254" t="s">
        <v>22</v>
      </c>
      <c r="G254" t="s">
        <v>22</v>
      </c>
      <c r="H254" t="s">
        <v>104</v>
      </c>
      <c r="I254" t="s">
        <v>105</v>
      </c>
      <c r="J254" s="1">
        <v>43312</v>
      </c>
      <c r="K254" s="1">
        <v>43363</v>
      </c>
      <c r="L254" t="s">
        <v>118</v>
      </c>
      <c r="N254" t="s">
        <v>1858</v>
      </c>
    </row>
    <row r="255" spans="1:14" x14ac:dyDescent="0.25">
      <c r="A255" t="s">
        <v>3060</v>
      </c>
      <c r="B255" t="s">
        <v>3061</v>
      </c>
      <c r="C255" t="s">
        <v>344</v>
      </c>
      <c r="D255" t="s">
        <v>21</v>
      </c>
      <c r="E255">
        <v>98570</v>
      </c>
      <c r="F255" t="s">
        <v>22</v>
      </c>
      <c r="G255" t="s">
        <v>22</v>
      </c>
      <c r="H255" t="s">
        <v>104</v>
      </c>
      <c r="I255" t="s">
        <v>148</v>
      </c>
      <c r="J255" s="1">
        <v>43307</v>
      </c>
      <c r="K255" s="1">
        <v>43363</v>
      </c>
      <c r="L255" t="s">
        <v>118</v>
      </c>
      <c r="N255" t="s">
        <v>1858</v>
      </c>
    </row>
    <row r="256" spans="1:14" x14ac:dyDescent="0.25">
      <c r="A256" t="s">
        <v>1617</v>
      </c>
      <c r="B256" t="s">
        <v>8445</v>
      </c>
      <c r="C256" t="s">
        <v>20</v>
      </c>
      <c r="D256" t="s">
        <v>21</v>
      </c>
      <c r="E256">
        <v>98104</v>
      </c>
      <c r="F256" t="s">
        <v>22</v>
      </c>
      <c r="G256" t="s">
        <v>22</v>
      </c>
      <c r="H256" t="s">
        <v>104</v>
      </c>
      <c r="I256" t="s">
        <v>105</v>
      </c>
      <c r="J256" s="1">
        <v>43314</v>
      </c>
      <c r="K256" s="1">
        <v>43363</v>
      </c>
      <c r="L256" t="s">
        <v>118</v>
      </c>
      <c r="N256" t="s">
        <v>1858</v>
      </c>
    </row>
    <row r="257" spans="1:14" x14ac:dyDescent="0.25">
      <c r="A257" t="s">
        <v>1545</v>
      </c>
      <c r="B257" t="s">
        <v>8448</v>
      </c>
      <c r="C257" t="s">
        <v>266</v>
      </c>
      <c r="D257" t="s">
        <v>21</v>
      </c>
      <c r="E257">
        <v>98002</v>
      </c>
      <c r="F257" t="s">
        <v>22</v>
      </c>
      <c r="G257" t="s">
        <v>22</v>
      </c>
      <c r="H257" t="s">
        <v>104</v>
      </c>
      <c r="I257" t="s">
        <v>148</v>
      </c>
      <c r="J257" s="1">
        <v>43313</v>
      </c>
      <c r="K257" s="1">
        <v>43363</v>
      </c>
      <c r="L257" t="s">
        <v>118</v>
      </c>
      <c r="N257" t="s">
        <v>1854</v>
      </c>
    </row>
    <row r="258" spans="1:14" x14ac:dyDescent="0.25">
      <c r="A258" t="s">
        <v>3039</v>
      </c>
      <c r="B258" t="s">
        <v>3040</v>
      </c>
      <c r="C258" t="s">
        <v>92</v>
      </c>
      <c r="D258" t="s">
        <v>21</v>
      </c>
      <c r="E258">
        <v>98273</v>
      </c>
      <c r="F258" t="s">
        <v>22</v>
      </c>
      <c r="G258" t="s">
        <v>22</v>
      </c>
      <c r="H258" t="s">
        <v>104</v>
      </c>
      <c r="I258" t="s">
        <v>148</v>
      </c>
      <c r="J258" s="1">
        <v>43308</v>
      </c>
      <c r="K258" s="1">
        <v>43363</v>
      </c>
      <c r="L258" t="s">
        <v>118</v>
      </c>
      <c r="N258" t="s">
        <v>1858</v>
      </c>
    </row>
    <row r="259" spans="1:14" x14ac:dyDescent="0.25">
      <c r="A259" t="s">
        <v>1305</v>
      </c>
      <c r="B259" t="s">
        <v>1306</v>
      </c>
      <c r="C259" t="s">
        <v>1307</v>
      </c>
      <c r="D259" t="s">
        <v>21</v>
      </c>
      <c r="E259">
        <v>98361</v>
      </c>
      <c r="F259" t="s">
        <v>22</v>
      </c>
      <c r="G259" t="s">
        <v>22</v>
      </c>
      <c r="H259" t="s">
        <v>104</v>
      </c>
      <c r="I259" t="s">
        <v>148</v>
      </c>
      <c r="J259" s="1">
        <v>43307</v>
      </c>
      <c r="K259" s="1">
        <v>43363</v>
      </c>
      <c r="L259" t="s">
        <v>118</v>
      </c>
      <c r="N259" t="s">
        <v>1858</v>
      </c>
    </row>
    <row r="260" spans="1:14" x14ac:dyDescent="0.25">
      <c r="A260" t="s">
        <v>3377</v>
      </c>
      <c r="B260" t="s">
        <v>2263</v>
      </c>
      <c r="C260" t="s">
        <v>782</v>
      </c>
      <c r="D260" t="s">
        <v>21</v>
      </c>
      <c r="E260">
        <v>98043</v>
      </c>
      <c r="F260" t="s">
        <v>22</v>
      </c>
      <c r="G260" t="s">
        <v>22</v>
      </c>
      <c r="H260" t="s">
        <v>104</v>
      </c>
      <c r="I260" t="s">
        <v>105</v>
      </c>
      <c r="J260" s="1">
        <v>43297</v>
      </c>
      <c r="K260" s="1">
        <v>43356</v>
      </c>
      <c r="L260" t="s">
        <v>118</v>
      </c>
      <c r="N260" t="s">
        <v>1858</v>
      </c>
    </row>
    <row r="261" spans="1:14" x14ac:dyDescent="0.25">
      <c r="A261" t="s">
        <v>3392</v>
      </c>
      <c r="B261" t="s">
        <v>3393</v>
      </c>
      <c r="C261" t="s">
        <v>236</v>
      </c>
      <c r="D261" t="s">
        <v>21</v>
      </c>
      <c r="E261">
        <v>98444</v>
      </c>
      <c r="F261" t="s">
        <v>22</v>
      </c>
      <c r="G261" t="s">
        <v>22</v>
      </c>
      <c r="H261" t="s">
        <v>104</v>
      </c>
      <c r="I261" t="s">
        <v>148</v>
      </c>
      <c r="J261" s="1">
        <v>43304</v>
      </c>
      <c r="K261" s="1">
        <v>43356</v>
      </c>
      <c r="L261" t="s">
        <v>118</v>
      </c>
      <c r="N261" t="s">
        <v>1858</v>
      </c>
    </row>
    <row r="262" spans="1:14" x14ac:dyDescent="0.25">
      <c r="A262" t="s">
        <v>8610</v>
      </c>
      <c r="B262" t="s">
        <v>8611</v>
      </c>
      <c r="C262" t="s">
        <v>224</v>
      </c>
      <c r="D262" t="s">
        <v>21</v>
      </c>
      <c r="E262">
        <v>98177</v>
      </c>
      <c r="F262" t="s">
        <v>22</v>
      </c>
      <c r="G262" t="s">
        <v>22</v>
      </c>
      <c r="H262" t="s">
        <v>104</v>
      </c>
      <c r="I262" t="s">
        <v>105</v>
      </c>
      <c r="J262" s="1">
        <v>43304</v>
      </c>
      <c r="K262" s="1">
        <v>43356</v>
      </c>
      <c r="L262" t="s">
        <v>118</v>
      </c>
      <c r="N262" t="s">
        <v>1858</v>
      </c>
    </row>
    <row r="263" spans="1:14" x14ac:dyDescent="0.25">
      <c r="A263" t="s">
        <v>7165</v>
      </c>
      <c r="B263" t="s">
        <v>7166</v>
      </c>
      <c r="C263" t="s">
        <v>29</v>
      </c>
      <c r="D263" t="s">
        <v>21</v>
      </c>
      <c r="E263">
        <v>98801</v>
      </c>
      <c r="F263" t="s">
        <v>22</v>
      </c>
      <c r="G263" t="s">
        <v>22</v>
      </c>
      <c r="H263" t="s">
        <v>104</v>
      </c>
      <c r="I263" t="s">
        <v>105</v>
      </c>
      <c r="J263" s="1">
        <v>43298</v>
      </c>
      <c r="K263" s="1">
        <v>43356</v>
      </c>
      <c r="L263" t="s">
        <v>118</v>
      </c>
      <c r="N263" t="s">
        <v>1858</v>
      </c>
    </row>
    <row r="264" spans="1:14" x14ac:dyDescent="0.25">
      <c r="A264" t="s">
        <v>4100</v>
      </c>
      <c r="B264" t="s">
        <v>8617</v>
      </c>
      <c r="C264" t="s">
        <v>224</v>
      </c>
      <c r="D264" t="s">
        <v>21</v>
      </c>
      <c r="E264">
        <v>98177</v>
      </c>
      <c r="F264" t="s">
        <v>22</v>
      </c>
      <c r="G264" t="s">
        <v>22</v>
      </c>
      <c r="H264" t="s">
        <v>104</v>
      </c>
      <c r="I264" t="s">
        <v>105</v>
      </c>
      <c r="J264" s="1">
        <v>43304</v>
      </c>
      <c r="K264" s="1">
        <v>43356</v>
      </c>
      <c r="L264" t="s">
        <v>118</v>
      </c>
      <c r="N264" t="s">
        <v>1858</v>
      </c>
    </row>
    <row r="265" spans="1:14" x14ac:dyDescent="0.25">
      <c r="A265" t="s">
        <v>2373</v>
      </c>
      <c r="B265" t="s">
        <v>8622</v>
      </c>
      <c r="C265" t="s">
        <v>2375</v>
      </c>
      <c r="D265" t="s">
        <v>21</v>
      </c>
      <c r="E265">
        <v>99005</v>
      </c>
      <c r="F265" t="s">
        <v>22</v>
      </c>
      <c r="G265" t="s">
        <v>22</v>
      </c>
      <c r="H265" t="s">
        <v>104</v>
      </c>
      <c r="I265" t="s">
        <v>105</v>
      </c>
      <c r="J265" s="1">
        <v>43305</v>
      </c>
      <c r="K265" s="1">
        <v>43356</v>
      </c>
      <c r="L265" t="s">
        <v>118</v>
      </c>
      <c r="N265" t="s">
        <v>1854</v>
      </c>
    </row>
    <row r="266" spans="1:14" x14ac:dyDescent="0.25">
      <c r="A266" t="s">
        <v>2160</v>
      </c>
      <c r="B266" t="s">
        <v>2161</v>
      </c>
      <c r="C266" t="s">
        <v>2162</v>
      </c>
      <c r="D266" t="s">
        <v>21</v>
      </c>
      <c r="E266">
        <v>98826</v>
      </c>
      <c r="F266" t="s">
        <v>22</v>
      </c>
      <c r="G266" t="s">
        <v>22</v>
      </c>
      <c r="H266" t="s">
        <v>104</v>
      </c>
      <c r="I266" t="s">
        <v>105</v>
      </c>
      <c r="J266" s="1">
        <v>43296</v>
      </c>
      <c r="K266" s="1">
        <v>43356</v>
      </c>
      <c r="L266" t="s">
        <v>118</v>
      </c>
      <c r="N266" t="s">
        <v>1858</v>
      </c>
    </row>
    <row r="267" spans="1:14" x14ac:dyDescent="0.25">
      <c r="A267" t="s">
        <v>3777</v>
      </c>
      <c r="B267" t="s">
        <v>3778</v>
      </c>
      <c r="C267" t="s">
        <v>20</v>
      </c>
      <c r="D267" t="s">
        <v>21</v>
      </c>
      <c r="E267">
        <v>98103</v>
      </c>
      <c r="F267" t="s">
        <v>22</v>
      </c>
      <c r="G267" t="s">
        <v>22</v>
      </c>
      <c r="H267" t="s">
        <v>104</v>
      </c>
      <c r="I267" t="s">
        <v>148</v>
      </c>
      <c r="J267" s="1">
        <v>43299</v>
      </c>
      <c r="K267" s="1">
        <v>43356</v>
      </c>
      <c r="L267" t="s">
        <v>118</v>
      </c>
      <c r="N267" t="s">
        <v>1854</v>
      </c>
    </row>
    <row r="268" spans="1:14" x14ac:dyDescent="0.25">
      <c r="A268" t="s">
        <v>8630</v>
      </c>
      <c r="B268" t="s">
        <v>8631</v>
      </c>
      <c r="C268" t="s">
        <v>1972</v>
      </c>
      <c r="D268" t="s">
        <v>21</v>
      </c>
      <c r="E268">
        <v>99146</v>
      </c>
      <c r="F268" t="s">
        <v>22</v>
      </c>
      <c r="G268" t="s">
        <v>22</v>
      </c>
      <c r="H268" t="s">
        <v>104</v>
      </c>
      <c r="I268" t="s">
        <v>105</v>
      </c>
      <c r="J268" s="1">
        <v>43304</v>
      </c>
      <c r="K268" s="1">
        <v>43356</v>
      </c>
      <c r="L268" t="s">
        <v>118</v>
      </c>
      <c r="N268" t="s">
        <v>1858</v>
      </c>
    </row>
    <row r="269" spans="1:14" x14ac:dyDescent="0.25">
      <c r="A269" t="s">
        <v>8632</v>
      </c>
      <c r="B269" t="s">
        <v>355</v>
      </c>
      <c r="C269" t="s">
        <v>132</v>
      </c>
      <c r="D269" t="s">
        <v>21</v>
      </c>
      <c r="E269">
        <v>99301</v>
      </c>
      <c r="F269" t="s">
        <v>22</v>
      </c>
      <c r="G269" t="s">
        <v>22</v>
      </c>
      <c r="H269" t="s">
        <v>104</v>
      </c>
      <c r="I269" t="s">
        <v>105</v>
      </c>
      <c r="J269" s="1">
        <v>43297</v>
      </c>
      <c r="K269" s="1">
        <v>43356</v>
      </c>
      <c r="L269" t="s">
        <v>118</v>
      </c>
      <c r="N269" t="s">
        <v>1854</v>
      </c>
    </row>
    <row r="270" spans="1:14" x14ac:dyDescent="0.25">
      <c r="A270" t="s">
        <v>1803</v>
      </c>
      <c r="B270" t="s">
        <v>1804</v>
      </c>
      <c r="C270" t="s">
        <v>20</v>
      </c>
      <c r="D270" t="s">
        <v>21</v>
      </c>
      <c r="E270">
        <v>98122</v>
      </c>
      <c r="F270" t="s">
        <v>22</v>
      </c>
      <c r="G270" t="s">
        <v>22</v>
      </c>
      <c r="H270" t="s">
        <v>104</v>
      </c>
      <c r="I270" t="s">
        <v>105</v>
      </c>
      <c r="J270" s="1">
        <v>43300</v>
      </c>
      <c r="K270" s="1">
        <v>43356</v>
      </c>
      <c r="L270" t="s">
        <v>118</v>
      </c>
      <c r="N270" t="s">
        <v>1858</v>
      </c>
    </row>
    <row r="271" spans="1:14" x14ac:dyDescent="0.25">
      <c r="A271" t="s">
        <v>3150</v>
      </c>
      <c r="B271" t="s">
        <v>8634</v>
      </c>
      <c r="C271" t="s">
        <v>454</v>
      </c>
      <c r="D271" t="s">
        <v>21</v>
      </c>
      <c r="E271">
        <v>98004</v>
      </c>
      <c r="F271" t="s">
        <v>22</v>
      </c>
      <c r="G271" t="s">
        <v>22</v>
      </c>
      <c r="H271" t="s">
        <v>104</v>
      </c>
      <c r="I271" t="s">
        <v>148</v>
      </c>
      <c r="J271" s="1">
        <v>43298</v>
      </c>
      <c r="K271" s="1">
        <v>43356</v>
      </c>
      <c r="L271" t="s">
        <v>118</v>
      </c>
      <c r="N271" t="s">
        <v>1858</v>
      </c>
    </row>
    <row r="272" spans="1:14" x14ac:dyDescent="0.25">
      <c r="A272" t="s">
        <v>2822</v>
      </c>
      <c r="B272" t="s">
        <v>8635</v>
      </c>
      <c r="C272" t="s">
        <v>34</v>
      </c>
      <c r="D272" t="s">
        <v>21</v>
      </c>
      <c r="E272">
        <v>98661</v>
      </c>
      <c r="F272" t="s">
        <v>22</v>
      </c>
      <c r="G272" t="s">
        <v>22</v>
      </c>
      <c r="H272" t="s">
        <v>104</v>
      </c>
      <c r="I272" t="s">
        <v>148</v>
      </c>
      <c r="J272" s="1">
        <v>43304</v>
      </c>
      <c r="K272" s="1">
        <v>43356</v>
      </c>
      <c r="L272" t="s">
        <v>118</v>
      </c>
      <c r="N272" t="s">
        <v>1854</v>
      </c>
    </row>
    <row r="273" spans="1:14" x14ac:dyDescent="0.25">
      <c r="A273" t="s">
        <v>2286</v>
      </c>
      <c r="B273" t="s">
        <v>2287</v>
      </c>
      <c r="C273" t="s">
        <v>2288</v>
      </c>
      <c r="D273" t="s">
        <v>21</v>
      </c>
      <c r="E273">
        <v>98847</v>
      </c>
      <c r="F273" t="s">
        <v>22</v>
      </c>
      <c r="G273" t="s">
        <v>22</v>
      </c>
      <c r="H273" t="s">
        <v>104</v>
      </c>
      <c r="I273" t="s">
        <v>105</v>
      </c>
      <c r="J273" s="1">
        <v>43296</v>
      </c>
      <c r="K273" s="1">
        <v>43356</v>
      </c>
      <c r="L273" t="s">
        <v>118</v>
      </c>
      <c r="N273" t="s">
        <v>1858</v>
      </c>
    </row>
    <row r="274" spans="1:14" x14ac:dyDescent="0.25">
      <c r="A274" t="s">
        <v>3319</v>
      </c>
      <c r="B274" t="s">
        <v>3320</v>
      </c>
      <c r="C274" t="s">
        <v>3321</v>
      </c>
      <c r="D274" t="s">
        <v>21</v>
      </c>
      <c r="E274">
        <v>99030</v>
      </c>
      <c r="F274" t="s">
        <v>22</v>
      </c>
      <c r="G274" t="s">
        <v>22</v>
      </c>
      <c r="H274" t="s">
        <v>104</v>
      </c>
      <c r="I274" t="s">
        <v>105</v>
      </c>
      <c r="J274" s="1">
        <v>43303</v>
      </c>
      <c r="K274" s="1">
        <v>43356</v>
      </c>
      <c r="L274" t="s">
        <v>118</v>
      </c>
      <c r="N274" t="s">
        <v>1854</v>
      </c>
    </row>
    <row r="275" spans="1:14" x14ac:dyDescent="0.25">
      <c r="A275" t="s">
        <v>8637</v>
      </c>
      <c r="B275" t="s">
        <v>8638</v>
      </c>
      <c r="C275" t="s">
        <v>8639</v>
      </c>
      <c r="D275" t="s">
        <v>21</v>
      </c>
      <c r="E275">
        <v>98056</v>
      </c>
      <c r="F275" t="s">
        <v>22</v>
      </c>
      <c r="G275" t="s">
        <v>22</v>
      </c>
      <c r="H275" t="s">
        <v>104</v>
      </c>
      <c r="I275" t="s">
        <v>148</v>
      </c>
      <c r="J275" t="s">
        <v>59</v>
      </c>
      <c r="K275" s="1">
        <v>43356</v>
      </c>
      <c r="L275" t="s">
        <v>60</v>
      </c>
      <c r="M275" t="str">
        <f>HYPERLINK("https://www.regulations.gov/docket?D=FDA-2018-H-3478")</f>
        <v>https://www.regulations.gov/docket?D=FDA-2018-H-3478</v>
      </c>
      <c r="N275" t="s">
        <v>59</v>
      </c>
    </row>
    <row r="276" spans="1:14" x14ac:dyDescent="0.25">
      <c r="A276" t="s">
        <v>2074</v>
      </c>
      <c r="B276" t="s">
        <v>2075</v>
      </c>
      <c r="C276" t="s">
        <v>165</v>
      </c>
      <c r="D276" t="s">
        <v>21</v>
      </c>
      <c r="E276">
        <v>98373</v>
      </c>
      <c r="F276" t="s">
        <v>22</v>
      </c>
      <c r="G276" t="s">
        <v>22</v>
      </c>
      <c r="H276" t="s">
        <v>104</v>
      </c>
      <c r="I276" t="s">
        <v>105</v>
      </c>
      <c r="J276" t="s">
        <v>59</v>
      </c>
      <c r="K276" s="1">
        <v>43355</v>
      </c>
      <c r="L276" t="s">
        <v>60</v>
      </c>
      <c r="M276" t="str">
        <f>HYPERLINK("https://www.regulations.gov/docket?D=FDA-2018-H-3453")</f>
        <v>https://www.regulations.gov/docket?D=FDA-2018-H-3453</v>
      </c>
      <c r="N276" t="s">
        <v>59</v>
      </c>
    </row>
    <row r="277" spans="1:14" x14ac:dyDescent="0.25">
      <c r="A277" t="s">
        <v>312</v>
      </c>
      <c r="B277" t="s">
        <v>3233</v>
      </c>
      <c r="C277" t="s">
        <v>209</v>
      </c>
      <c r="D277" t="s">
        <v>21</v>
      </c>
      <c r="E277">
        <v>98032</v>
      </c>
      <c r="F277" t="s">
        <v>22</v>
      </c>
      <c r="G277" t="s">
        <v>22</v>
      </c>
      <c r="H277" t="s">
        <v>104</v>
      </c>
      <c r="I277" t="s">
        <v>148</v>
      </c>
      <c r="J277" s="1">
        <v>43289</v>
      </c>
      <c r="K277" s="1">
        <v>43349</v>
      </c>
      <c r="L277" t="s">
        <v>118</v>
      </c>
      <c r="N277" t="s">
        <v>1858</v>
      </c>
    </row>
    <row r="278" spans="1:14" x14ac:dyDescent="0.25">
      <c r="A278" t="s">
        <v>3056</v>
      </c>
      <c r="B278" t="s">
        <v>8780</v>
      </c>
      <c r="C278" t="s">
        <v>20</v>
      </c>
      <c r="D278" t="s">
        <v>21</v>
      </c>
      <c r="E278">
        <v>98107</v>
      </c>
      <c r="F278" t="s">
        <v>22</v>
      </c>
      <c r="G278" t="s">
        <v>22</v>
      </c>
      <c r="H278" t="s">
        <v>104</v>
      </c>
      <c r="I278" t="s">
        <v>105</v>
      </c>
      <c r="J278" s="1">
        <v>43269</v>
      </c>
      <c r="K278" s="1">
        <v>43349</v>
      </c>
      <c r="L278" t="s">
        <v>118</v>
      </c>
      <c r="N278" t="s">
        <v>1854</v>
      </c>
    </row>
    <row r="279" spans="1:14" x14ac:dyDescent="0.25">
      <c r="A279" t="s">
        <v>2667</v>
      </c>
      <c r="B279" t="s">
        <v>2668</v>
      </c>
      <c r="C279" t="s">
        <v>2669</v>
      </c>
      <c r="D279" t="s">
        <v>21</v>
      </c>
      <c r="E279">
        <v>98022</v>
      </c>
      <c r="F279" t="s">
        <v>22</v>
      </c>
      <c r="G279" t="s">
        <v>22</v>
      </c>
      <c r="H279" t="s">
        <v>104</v>
      </c>
      <c r="I279" t="s">
        <v>105</v>
      </c>
      <c r="J279" s="1">
        <v>43292</v>
      </c>
      <c r="K279" s="1">
        <v>43349</v>
      </c>
      <c r="L279" t="s">
        <v>118</v>
      </c>
      <c r="N279" t="s">
        <v>1858</v>
      </c>
    </row>
    <row r="280" spans="1:14" x14ac:dyDescent="0.25">
      <c r="A280" t="s">
        <v>106</v>
      </c>
      <c r="B280" t="s">
        <v>8804</v>
      </c>
      <c r="C280" t="s">
        <v>165</v>
      </c>
      <c r="D280" t="s">
        <v>21</v>
      </c>
      <c r="E280">
        <v>98373</v>
      </c>
      <c r="F280" t="s">
        <v>22</v>
      </c>
      <c r="G280" t="s">
        <v>22</v>
      </c>
      <c r="H280" t="s">
        <v>104</v>
      </c>
      <c r="I280" t="s">
        <v>212</v>
      </c>
      <c r="J280" s="1">
        <v>43291</v>
      </c>
      <c r="K280" s="1">
        <v>43349</v>
      </c>
      <c r="L280" t="s">
        <v>118</v>
      </c>
      <c r="N280" t="s">
        <v>1858</v>
      </c>
    </row>
    <row r="281" spans="1:14" x14ac:dyDescent="0.25">
      <c r="A281" t="s">
        <v>1155</v>
      </c>
      <c r="B281" t="s">
        <v>1156</v>
      </c>
      <c r="C281" t="s">
        <v>388</v>
      </c>
      <c r="D281" t="s">
        <v>21</v>
      </c>
      <c r="E281">
        <v>98930</v>
      </c>
      <c r="F281" t="s">
        <v>22</v>
      </c>
      <c r="G281" t="s">
        <v>22</v>
      </c>
      <c r="H281" t="s">
        <v>104</v>
      </c>
      <c r="I281" t="s">
        <v>105</v>
      </c>
      <c r="J281" s="1">
        <v>43284</v>
      </c>
      <c r="K281" s="1">
        <v>43342</v>
      </c>
      <c r="L281" t="s">
        <v>118</v>
      </c>
      <c r="N281" t="s">
        <v>1858</v>
      </c>
    </row>
    <row r="282" spans="1:14" x14ac:dyDescent="0.25">
      <c r="A282" t="s">
        <v>1583</v>
      </c>
      <c r="B282" t="s">
        <v>1584</v>
      </c>
      <c r="C282" t="s">
        <v>454</v>
      </c>
      <c r="D282" t="s">
        <v>21</v>
      </c>
      <c r="E282">
        <v>98004</v>
      </c>
      <c r="F282" t="s">
        <v>22</v>
      </c>
      <c r="G282" t="s">
        <v>22</v>
      </c>
      <c r="H282" t="s">
        <v>104</v>
      </c>
      <c r="I282" t="s">
        <v>148</v>
      </c>
      <c r="J282" s="1">
        <v>43278</v>
      </c>
      <c r="K282" s="1">
        <v>43342</v>
      </c>
      <c r="L282" t="s">
        <v>118</v>
      </c>
      <c r="N282" t="s">
        <v>1858</v>
      </c>
    </row>
    <row r="283" spans="1:14" x14ac:dyDescent="0.25">
      <c r="A283" t="s">
        <v>3228</v>
      </c>
      <c r="B283" t="s">
        <v>3229</v>
      </c>
      <c r="C283" t="s">
        <v>454</v>
      </c>
      <c r="D283" t="s">
        <v>21</v>
      </c>
      <c r="E283">
        <v>98005</v>
      </c>
      <c r="F283" t="s">
        <v>22</v>
      </c>
      <c r="G283" t="s">
        <v>22</v>
      </c>
      <c r="H283" t="s">
        <v>104</v>
      </c>
      <c r="I283" t="s">
        <v>148</v>
      </c>
      <c r="J283" s="1">
        <v>43283</v>
      </c>
      <c r="K283" s="1">
        <v>43342</v>
      </c>
      <c r="L283" t="s">
        <v>118</v>
      </c>
      <c r="N283" t="s">
        <v>1858</v>
      </c>
    </row>
    <row r="284" spans="1:14" x14ac:dyDescent="0.25">
      <c r="A284" t="s">
        <v>2359</v>
      </c>
      <c r="B284" t="s">
        <v>2360</v>
      </c>
      <c r="C284" t="s">
        <v>2361</v>
      </c>
      <c r="D284" t="s">
        <v>21</v>
      </c>
      <c r="E284">
        <v>98582</v>
      </c>
      <c r="F284" t="s">
        <v>22</v>
      </c>
      <c r="G284" t="s">
        <v>22</v>
      </c>
      <c r="H284" t="s">
        <v>104</v>
      </c>
      <c r="I284" t="s">
        <v>105</v>
      </c>
      <c r="J284" s="1">
        <v>43279</v>
      </c>
      <c r="K284" s="1">
        <v>43342</v>
      </c>
      <c r="L284" t="s">
        <v>118</v>
      </c>
      <c r="N284" t="s">
        <v>1858</v>
      </c>
    </row>
    <row r="285" spans="1:14" x14ac:dyDescent="0.25">
      <c r="A285" t="s">
        <v>8887</v>
      </c>
      <c r="B285" t="s">
        <v>338</v>
      </c>
      <c r="C285" t="s">
        <v>339</v>
      </c>
      <c r="D285" t="s">
        <v>21</v>
      </c>
      <c r="E285">
        <v>98848</v>
      </c>
      <c r="F285" t="s">
        <v>22</v>
      </c>
      <c r="G285" t="s">
        <v>22</v>
      </c>
      <c r="H285" t="s">
        <v>104</v>
      </c>
      <c r="I285" t="s">
        <v>148</v>
      </c>
      <c r="J285" s="1">
        <v>43280</v>
      </c>
      <c r="K285" s="1">
        <v>43342</v>
      </c>
      <c r="L285" t="s">
        <v>118</v>
      </c>
      <c r="N285" t="s">
        <v>1858</v>
      </c>
    </row>
    <row r="286" spans="1:14" x14ac:dyDescent="0.25">
      <c r="A286" t="s">
        <v>2270</v>
      </c>
      <c r="B286" t="s">
        <v>2271</v>
      </c>
      <c r="C286" t="s">
        <v>323</v>
      </c>
      <c r="D286" t="s">
        <v>21</v>
      </c>
      <c r="E286">
        <v>98616</v>
      </c>
      <c r="F286" t="s">
        <v>22</v>
      </c>
      <c r="G286" t="s">
        <v>22</v>
      </c>
      <c r="H286" t="s">
        <v>104</v>
      </c>
      <c r="I286" t="s">
        <v>148</v>
      </c>
      <c r="J286" s="1">
        <v>43270</v>
      </c>
      <c r="K286" s="1">
        <v>43342</v>
      </c>
      <c r="L286" t="s">
        <v>118</v>
      </c>
      <c r="N286" t="s">
        <v>1858</v>
      </c>
    </row>
    <row r="287" spans="1:14" x14ac:dyDescent="0.25">
      <c r="A287" t="s">
        <v>2368</v>
      </c>
      <c r="B287" t="s">
        <v>2369</v>
      </c>
      <c r="C287" t="s">
        <v>2370</v>
      </c>
      <c r="D287" t="s">
        <v>21</v>
      </c>
      <c r="E287">
        <v>98356</v>
      </c>
      <c r="F287" t="s">
        <v>22</v>
      </c>
      <c r="G287" t="s">
        <v>22</v>
      </c>
      <c r="H287" t="s">
        <v>104</v>
      </c>
      <c r="I287" t="s">
        <v>148</v>
      </c>
      <c r="J287" s="1">
        <v>43283</v>
      </c>
      <c r="K287" s="1">
        <v>43342</v>
      </c>
      <c r="L287" t="s">
        <v>118</v>
      </c>
      <c r="N287" t="s">
        <v>1858</v>
      </c>
    </row>
    <row r="288" spans="1:14" x14ac:dyDescent="0.25">
      <c r="A288" t="s">
        <v>356</v>
      </c>
      <c r="B288" t="s">
        <v>1412</v>
      </c>
      <c r="C288" t="s">
        <v>454</v>
      </c>
      <c r="D288" t="s">
        <v>21</v>
      </c>
      <c r="E288">
        <v>98004</v>
      </c>
      <c r="F288" t="s">
        <v>22</v>
      </c>
      <c r="G288" t="s">
        <v>22</v>
      </c>
      <c r="H288" t="s">
        <v>104</v>
      </c>
      <c r="I288" t="s">
        <v>148</v>
      </c>
      <c r="J288" s="1">
        <v>43284</v>
      </c>
      <c r="K288" s="1">
        <v>43342</v>
      </c>
      <c r="L288" t="s">
        <v>118</v>
      </c>
      <c r="N288" t="s">
        <v>1858</v>
      </c>
    </row>
    <row r="289" spans="1:14" x14ac:dyDescent="0.25">
      <c r="A289" t="s">
        <v>2182</v>
      </c>
      <c r="B289" t="s">
        <v>2183</v>
      </c>
      <c r="C289" t="s">
        <v>454</v>
      </c>
      <c r="D289" t="s">
        <v>21</v>
      </c>
      <c r="E289">
        <v>98004</v>
      </c>
      <c r="F289" t="s">
        <v>22</v>
      </c>
      <c r="G289" t="s">
        <v>22</v>
      </c>
      <c r="H289" t="s">
        <v>104</v>
      </c>
      <c r="I289" t="s">
        <v>148</v>
      </c>
      <c r="J289" s="1">
        <v>43262</v>
      </c>
      <c r="K289" s="1">
        <v>43342</v>
      </c>
      <c r="L289" t="s">
        <v>118</v>
      </c>
      <c r="N289" t="s">
        <v>1858</v>
      </c>
    </row>
    <row r="290" spans="1:14" x14ac:dyDescent="0.25">
      <c r="A290" t="s">
        <v>521</v>
      </c>
      <c r="B290" t="s">
        <v>8904</v>
      </c>
      <c r="C290" t="s">
        <v>454</v>
      </c>
      <c r="D290" t="s">
        <v>21</v>
      </c>
      <c r="E290">
        <v>98004</v>
      </c>
      <c r="F290" t="s">
        <v>22</v>
      </c>
      <c r="G290" t="s">
        <v>22</v>
      </c>
      <c r="H290" t="s">
        <v>104</v>
      </c>
      <c r="I290" t="s">
        <v>105</v>
      </c>
      <c r="J290" s="1">
        <v>43284</v>
      </c>
      <c r="K290" s="1">
        <v>43342</v>
      </c>
      <c r="L290" t="s">
        <v>118</v>
      </c>
      <c r="N290" t="s">
        <v>1854</v>
      </c>
    </row>
    <row r="291" spans="1:14" x14ac:dyDescent="0.25">
      <c r="A291" t="s">
        <v>3856</v>
      </c>
      <c r="B291" t="s">
        <v>3857</v>
      </c>
      <c r="C291" t="s">
        <v>1998</v>
      </c>
      <c r="D291" t="s">
        <v>21</v>
      </c>
      <c r="E291">
        <v>98813</v>
      </c>
      <c r="F291" t="s">
        <v>22</v>
      </c>
      <c r="G291" t="s">
        <v>22</v>
      </c>
      <c r="H291" t="s">
        <v>104</v>
      </c>
      <c r="I291" t="s">
        <v>105</v>
      </c>
      <c r="J291" s="1">
        <v>43279</v>
      </c>
      <c r="K291" s="1">
        <v>43342</v>
      </c>
      <c r="L291" t="s">
        <v>118</v>
      </c>
      <c r="N291" t="s">
        <v>1858</v>
      </c>
    </row>
    <row r="292" spans="1:14" x14ac:dyDescent="0.25">
      <c r="A292" t="s">
        <v>2867</v>
      </c>
      <c r="B292" t="s">
        <v>2868</v>
      </c>
      <c r="C292" t="s">
        <v>309</v>
      </c>
      <c r="D292" t="s">
        <v>21</v>
      </c>
      <c r="E292">
        <v>98026</v>
      </c>
      <c r="F292" t="s">
        <v>22</v>
      </c>
      <c r="G292" t="s">
        <v>22</v>
      </c>
      <c r="H292" t="s">
        <v>104</v>
      </c>
      <c r="I292" t="s">
        <v>148</v>
      </c>
      <c r="J292" s="1">
        <v>43277</v>
      </c>
      <c r="K292" s="1">
        <v>43335</v>
      </c>
      <c r="L292" t="s">
        <v>118</v>
      </c>
      <c r="N292" t="s">
        <v>1858</v>
      </c>
    </row>
    <row r="293" spans="1:14" x14ac:dyDescent="0.25">
      <c r="A293" t="s">
        <v>3619</v>
      </c>
      <c r="B293" t="s">
        <v>3620</v>
      </c>
      <c r="C293" t="s">
        <v>573</v>
      </c>
      <c r="D293" t="s">
        <v>21</v>
      </c>
      <c r="E293">
        <v>98579</v>
      </c>
      <c r="F293" t="s">
        <v>22</v>
      </c>
      <c r="G293" t="s">
        <v>22</v>
      </c>
      <c r="H293" t="s">
        <v>104</v>
      </c>
      <c r="I293" t="s">
        <v>105</v>
      </c>
      <c r="J293" s="1">
        <v>43271</v>
      </c>
      <c r="K293" s="1">
        <v>43335</v>
      </c>
      <c r="L293" t="s">
        <v>118</v>
      </c>
      <c r="N293" t="s">
        <v>1858</v>
      </c>
    </row>
    <row r="294" spans="1:14" x14ac:dyDescent="0.25">
      <c r="A294" t="s">
        <v>2880</v>
      </c>
      <c r="B294" t="s">
        <v>2881</v>
      </c>
      <c r="C294" t="s">
        <v>309</v>
      </c>
      <c r="D294" t="s">
        <v>21</v>
      </c>
      <c r="E294">
        <v>98020</v>
      </c>
      <c r="F294" t="s">
        <v>22</v>
      </c>
      <c r="G294" t="s">
        <v>22</v>
      </c>
      <c r="H294" t="s">
        <v>104</v>
      </c>
      <c r="I294" t="s">
        <v>148</v>
      </c>
      <c r="J294" s="1">
        <v>43277</v>
      </c>
      <c r="K294" s="1">
        <v>43335</v>
      </c>
      <c r="L294" t="s">
        <v>118</v>
      </c>
      <c r="N294" t="s">
        <v>1858</v>
      </c>
    </row>
    <row r="295" spans="1:14" x14ac:dyDescent="0.25">
      <c r="A295" t="s">
        <v>9041</v>
      </c>
      <c r="B295" t="s">
        <v>9042</v>
      </c>
      <c r="C295" t="s">
        <v>266</v>
      </c>
      <c r="D295" t="s">
        <v>21</v>
      </c>
      <c r="E295">
        <v>98002</v>
      </c>
      <c r="F295" t="s">
        <v>22</v>
      </c>
      <c r="G295" t="s">
        <v>22</v>
      </c>
      <c r="H295" t="s">
        <v>104</v>
      </c>
      <c r="I295" t="s">
        <v>105</v>
      </c>
      <c r="J295" s="1">
        <v>43271</v>
      </c>
      <c r="K295" s="1">
        <v>43335</v>
      </c>
      <c r="L295" t="s">
        <v>118</v>
      </c>
      <c r="N295" t="s">
        <v>1858</v>
      </c>
    </row>
    <row r="296" spans="1:14" x14ac:dyDescent="0.25">
      <c r="A296" t="s">
        <v>2238</v>
      </c>
      <c r="B296" t="s">
        <v>2239</v>
      </c>
      <c r="C296" t="s">
        <v>296</v>
      </c>
      <c r="D296" t="s">
        <v>21</v>
      </c>
      <c r="E296">
        <v>98367</v>
      </c>
      <c r="F296" t="s">
        <v>22</v>
      </c>
      <c r="G296" t="s">
        <v>22</v>
      </c>
      <c r="H296" t="s">
        <v>104</v>
      </c>
      <c r="I296" t="s">
        <v>105</v>
      </c>
      <c r="J296" s="1">
        <v>43272</v>
      </c>
      <c r="K296" s="1">
        <v>43335</v>
      </c>
      <c r="L296" t="s">
        <v>118</v>
      </c>
      <c r="N296" t="s">
        <v>1854</v>
      </c>
    </row>
    <row r="297" spans="1:14" x14ac:dyDescent="0.25">
      <c r="A297" t="s">
        <v>3885</v>
      </c>
      <c r="B297" t="s">
        <v>3886</v>
      </c>
      <c r="C297" t="s">
        <v>84</v>
      </c>
      <c r="D297" t="s">
        <v>21</v>
      </c>
      <c r="E297">
        <v>98926</v>
      </c>
      <c r="F297" t="s">
        <v>22</v>
      </c>
      <c r="G297" t="s">
        <v>22</v>
      </c>
      <c r="H297" t="s">
        <v>104</v>
      </c>
      <c r="I297" t="s">
        <v>105</v>
      </c>
      <c r="J297" s="1">
        <v>43276</v>
      </c>
      <c r="K297" s="1">
        <v>43335</v>
      </c>
      <c r="L297" t="s">
        <v>118</v>
      </c>
      <c r="N297" t="s">
        <v>1858</v>
      </c>
    </row>
    <row r="298" spans="1:14" x14ac:dyDescent="0.25">
      <c r="A298" t="s">
        <v>3335</v>
      </c>
      <c r="B298" t="s">
        <v>9229</v>
      </c>
      <c r="C298" t="s">
        <v>660</v>
      </c>
      <c r="D298" t="s">
        <v>21</v>
      </c>
      <c r="E298">
        <v>98383</v>
      </c>
      <c r="F298" t="s">
        <v>22</v>
      </c>
      <c r="G298" t="s">
        <v>22</v>
      </c>
      <c r="H298" t="s">
        <v>104</v>
      </c>
      <c r="I298" t="s">
        <v>105</v>
      </c>
      <c r="J298" s="1">
        <v>43270</v>
      </c>
      <c r="K298" s="1">
        <v>43328</v>
      </c>
      <c r="L298" t="s">
        <v>118</v>
      </c>
      <c r="N298" t="s">
        <v>1858</v>
      </c>
    </row>
    <row r="299" spans="1:14" x14ac:dyDescent="0.25">
      <c r="A299" t="s">
        <v>3492</v>
      </c>
      <c r="B299" t="s">
        <v>3493</v>
      </c>
      <c r="C299" t="s">
        <v>3494</v>
      </c>
      <c r="D299" t="s">
        <v>21</v>
      </c>
      <c r="E299">
        <v>99347</v>
      </c>
      <c r="F299" t="s">
        <v>22</v>
      </c>
      <c r="G299" t="s">
        <v>22</v>
      </c>
      <c r="H299" t="s">
        <v>104</v>
      </c>
      <c r="I299" t="s">
        <v>105</v>
      </c>
      <c r="J299" s="1">
        <v>43270</v>
      </c>
      <c r="K299" s="1">
        <v>43328</v>
      </c>
      <c r="L299" t="s">
        <v>118</v>
      </c>
      <c r="N299" t="s">
        <v>1858</v>
      </c>
    </row>
    <row r="300" spans="1:14" x14ac:dyDescent="0.25">
      <c r="A300" t="s">
        <v>3180</v>
      </c>
      <c r="B300" t="s">
        <v>9242</v>
      </c>
      <c r="C300" t="s">
        <v>3182</v>
      </c>
      <c r="D300" t="s">
        <v>21</v>
      </c>
      <c r="E300">
        <v>99359</v>
      </c>
      <c r="F300" t="s">
        <v>22</v>
      </c>
      <c r="G300" t="s">
        <v>22</v>
      </c>
      <c r="H300" t="s">
        <v>104</v>
      </c>
      <c r="I300" t="s">
        <v>105</v>
      </c>
      <c r="J300" s="1">
        <v>43270</v>
      </c>
      <c r="K300" s="1">
        <v>43328</v>
      </c>
      <c r="L300" t="s">
        <v>118</v>
      </c>
      <c r="N300" t="s">
        <v>1858</v>
      </c>
    </row>
    <row r="301" spans="1:14" x14ac:dyDescent="0.25">
      <c r="A301" t="s">
        <v>1568</v>
      </c>
      <c r="B301" t="s">
        <v>1569</v>
      </c>
      <c r="C301" t="s">
        <v>246</v>
      </c>
      <c r="D301" t="s">
        <v>21</v>
      </c>
      <c r="E301">
        <v>98310</v>
      </c>
      <c r="F301" t="s">
        <v>22</v>
      </c>
      <c r="G301" t="s">
        <v>22</v>
      </c>
      <c r="H301" t="s">
        <v>104</v>
      </c>
      <c r="I301" t="s">
        <v>148</v>
      </c>
      <c r="J301" s="1">
        <v>43270</v>
      </c>
      <c r="K301" s="1">
        <v>43328</v>
      </c>
      <c r="L301" t="s">
        <v>118</v>
      </c>
      <c r="N301" t="s">
        <v>1858</v>
      </c>
    </row>
    <row r="302" spans="1:14" x14ac:dyDescent="0.25">
      <c r="A302" t="s">
        <v>3888</v>
      </c>
      <c r="B302" t="s">
        <v>9252</v>
      </c>
      <c r="C302" t="s">
        <v>3890</v>
      </c>
      <c r="D302" t="s">
        <v>21</v>
      </c>
      <c r="E302">
        <v>98940</v>
      </c>
      <c r="F302" t="s">
        <v>22</v>
      </c>
      <c r="G302" t="s">
        <v>22</v>
      </c>
      <c r="H302" t="s">
        <v>104</v>
      </c>
      <c r="I302" t="s">
        <v>105</v>
      </c>
      <c r="J302" s="1">
        <v>43269</v>
      </c>
      <c r="K302" s="1">
        <v>43328</v>
      </c>
      <c r="L302" t="s">
        <v>118</v>
      </c>
      <c r="N302" t="s">
        <v>1858</v>
      </c>
    </row>
    <row r="303" spans="1:14" x14ac:dyDescent="0.25">
      <c r="A303" t="s">
        <v>685</v>
      </c>
      <c r="B303" t="s">
        <v>2674</v>
      </c>
      <c r="C303" t="s">
        <v>443</v>
      </c>
      <c r="D303" t="s">
        <v>21</v>
      </c>
      <c r="E303">
        <v>98055</v>
      </c>
      <c r="F303" t="s">
        <v>22</v>
      </c>
      <c r="G303" t="s">
        <v>22</v>
      </c>
      <c r="H303" t="s">
        <v>104</v>
      </c>
      <c r="I303" t="s">
        <v>148</v>
      </c>
      <c r="J303" t="s">
        <v>59</v>
      </c>
      <c r="K303" s="1">
        <v>43327</v>
      </c>
      <c r="L303" t="s">
        <v>60</v>
      </c>
      <c r="M303" t="str">
        <f>HYPERLINK("https://www.regulations.gov/docket?D=FDA-2018-H-3151")</f>
        <v>https://www.regulations.gov/docket?D=FDA-2018-H-3151</v>
      </c>
      <c r="N303" t="s">
        <v>59</v>
      </c>
    </row>
    <row r="304" spans="1:14" x14ac:dyDescent="0.25">
      <c r="A304" t="s">
        <v>3157</v>
      </c>
      <c r="B304" t="s">
        <v>3158</v>
      </c>
      <c r="C304" t="s">
        <v>34</v>
      </c>
      <c r="D304" t="s">
        <v>21</v>
      </c>
      <c r="E304">
        <v>98665</v>
      </c>
      <c r="F304" t="s">
        <v>22</v>
      </c>
      <c r="G304" t="s">
        <v>22</v>
      </c>
      <c r="H304" t="s">
        <v>104</v>
      </c>
      <c r="I304" t="s">
        <v>148</v>
      </c>
      <c r="J304" s="1">
        <v>43262</v>
      </c>
      <c r="K304" s="1">
        <v>43321</v>
      </c>
      <c r="L304" t="s">
        <v>118</v>
      </c>
      <c r="N304" t="s">
        <v>1858</v>
      </c>
    </row>
    <row r="305" spans="1:14" x14ac:dyDescent="0.25">
      <c r="A305" t="s">
        <v>3822</v>
      </c>
      <c r="B305" t="s">
        <v>3823</v>
      </c>
      <c r="C305" t="s">
        <v>1688</v>
      </c>
      <c r="D305" t="s">
        <v>21</v>
      </c>
      <c r="E305">
        <v>98198</v>
      </c>
      <c r="F305" t="s">
        <v>22</v>
      </c>
      <c r="G305" t="s">
        <v>22</v>
      </c>
      <c r="H305" t="s">
        <v>104</v>
      </c>
      <c r="I305" t="s">
        <v>148</v>
      </c>
      <c r="J305" s="1">
        <v>43258</v>
      </c>
      <c r="K305" s="1">
        <v>43314</v>
      </c>
      <c r="L305" t="s">
        <v>118</v>
      </c>
      <c r="N305" t="s">
        <v>1854</v>
      </c>
    </row>
    <row r="306" spans="1:14" x14ac:dyDescent="0.25">
      <c r="A306" t="s">
        <v>51</v>
      </c>
      <c r="B306" t="s">
        <v>52</v>
      </c>
      <c r="C306" t="s">
        <v>53</v>
      </c>
      <c r="D306" t="s">
        <v>21</v>
      </c>
      <c r="E306">
        <v>98815</v>
      </c>
      <c r="F306" t="s">
        <v>22</v>
      </c>
      <c r="G306" t="s">
        <v>22</v>
      </c>
      <c r="H306" t="s">
        <v>104</v>
      </c>
      <c r="I306" t="s">
        <v>105</v>
      </c>
      <c r="J306" t="s">
        <v>59</v>
      </c>
      <c r="K306" s="1">
        <v>43312</v>
      </c>
      <c r="L306" t="s">
        <v>60</v>
      </c>
      <c r="M306" t="str">
        <f>HYPERLINK("https://www.regulations.gov/docket?D=FDA-2018-H-2964")</f>
        <v>https://www.regulations.gov/docket?D=FDA-2018-H-2964</v>
      </c>
      <c r="N306" t="s">
        <v>59</v>
      </c>
    </row>
    <row r="307" spans="1:14" x14ac:dyDescent="0.25">
      <c r="A307" t="s">
        <v>827</v>
      </c>
      <c r="B307" t="s">
        <v>828</v>
      </c>
      <c r="C307" t="s">
        <v>20</v>
      </c>
      <c r="D307" t="s">
        <v>21</v>
      </c>
      <c r="E307">
        <v>98101</v>
      </c>
      <c r="F307" t="s">
        <v>22</v>
      </c>
      <c r="G307" t="s">
        <v>22</v>
      </c>
      <c r="H307" t="s">
        <v>104</v>
      </c>
      <c r="I307" t="s">
        <v>148</v>
      </c>
      <c r="J307" t="s">
        <v>59</v>
      </c>
      <c r="K307" s="1">
        <v>43308</v>
      </c>
      <c r="L307" t="s">
        <v>60</v>
      </c>
      <c r="M307" t="str">
        <f>HYPERLINK("https://www.regulations.gov/docket?D=FDA-2018-H-2917")</f>
        <v>https://www.regulations.gov/docket?D=FDA-2018-H-2917</v>
      </c>
      <c r="N307" t="s">
        <v>59</v>
      </c>
    </row>
    <row r="308" spans="1:14" x14ac:dyDescent="0.25">
      <c r="A308" t="s">
        <v>768</v>
      </c>
      <c r="B308" t="s">
        <v>769</v>
      </c>
      <c r="C308" t="s">
        <v>770</v>
      </c>
      <c r="D308" t="s">
        <v>21</v>
      </c>
      <c r="E308">
        <v>99111</v>
      </c>
      <c r="F308" t="s">
        <v>22</v>
      </c>
      <c r="G308" t="s">
        <v>22</v>
      </c>
      <c r="H308" t="s">
        <v>104</v>
      </c>
      <c r="I308" t="s">
        <v>105</v>
      </c>
      <c r="J308" s="1">
        <v>43255</v>
      </c>
      <c r="K308" s="1">
        <v>43307</v>
      </c>
      <c r="L308" t="s">
        <v>118</v>
      </c>
      <c r="N308" t="s">
        <v>1858</v>
      </c>
    </row>
    <row r="309" spans="1:14" x14ac:dyDescent="0.25">
      <c r="A309" t="s">
        <v>242</v>
      </c>
      <c r="B309" t="s">
        <v>2817</v>
      </c>
      <c r="C309" t="s">
        <v>1270</v>
      </c>
      <c r="D309" t="s">
        <v>21</v>
      </c>
      <c r="E309">
        <v>98012</v>
      </c>
      <c r="F309" t="s">
        <v>22</v>
      </c>
      <c r="G309" t="s">
        <v>22</v>
      </c>
      <c r="H309" t="s">
        <v>104</v>
      </c>
      <c r="I309" t="s">
        <v>148</v>
      </c>
      <c r="J309" s="1">
        <v>43256</v>
      </c>
      <c r="K309" s="1">
        <v>43307</v>
      </c>
      <c r="L309" t="s">
        <v>118</v>
      </c>
      <c r="N309" t="s">
        <v>1854</v>
      </c>
    </row>
    <row r="310" spans="1:14" x14ac:dyDescent="0.25">
      <c r="A310" t="s">
        <v>1914</v>
      </c>
      <c r="B310" t="s">
        <v>1915</v>
      </c>
      <c r="C310" t="s">
        <v>1357</v>
      </c>
      <c r="D310" t="s">
        <v>21</v>
      </c>
      <c r="E310">
        <v>99115</v>
      </c>
      <c r="F310" t="s">
        <v>22</v>
      </c>
      <c r="G310" t="s">
        <v>22</v>
      </c>
      <c r="H310" t="s">
        <v>104</v>
      </c>
      <c r="I310" t="s">
        <v>105</v>
      </c>
      <c r="J310" s="1">
        <v>43254</v>
      </c>
      <c r="K310" s="1">
        <v>43307</v>
      </c>
      <c r="L310" t="s">
        <v>118</v>
      </c>
      <c r="N310" t="s">
        <v>1858</v>
      </c>
    </row>
    <row r="311" spans="1:14" x14ac:dyDescent="0.25">
      <c r="A311" t="s">
        <v>9946</v>
      </c>
      <c r="B311" t="s">
        <v>4058</v>
      </c>
      <c r="C311" t="s">
        <v>4059</v>
      </c>
      <c r="D311" t="s">
        <v>21</v>
      </c>
      <c r="E311">
        <v>99109</v>
      </c>
      <c r="F311" t="s">
        <v>22</v>
      </c>
      <c r="G311" t="s">
        <v>22</v>
      </c>
      <c r="H311" t="s">
        <v>104</v>
      </c>
      <c r="I311" t="s">
        <v>105</v>
      </c>
      <c r="J311" s="1">
        <v>43251</v>
      </c>
      <c r="K311" s="1">
        <v>43300</v>
      </c>
      <c r="L311" t="s">
        <v>118</v>
      </c>
      <c r="N311" t="s">
        <v>1858</v>
      </c>
    </row>
    <row r="312" spans="1:14" x14ac:dyDescent="0.25">
      <c r="A312" t="s">
        <v>356</v>
      </c>
      <c r="B312" t="s">
        <v>4659</v>
      </c>
      <c r="C312" t="s">
        <v>4660</v>
      </c>
      <c r="D312" t="s">
        <v>21</v>
      </c>
      <c r="E312">
        <v>99360</v>
      </c>
      <c r="F312" t="s">
        <v>22</v>
      </c>
      <c r="G312" t="s">
        <v>22</v>
      </c>
      <c r="H312" t="s">
        <v>104</v>
      </c>
      <c r="I312" t="s">
        <v>105</v>
      </c>
      <c r="J312" s="1">
        <v>43249</v>
      </c>
      <c r="K312" s="1">
        <v>43300</v>
      </c>
      <c r="L312" t="s">
        <v>118</v>
      </c>
      <c r="N312" t="s">
        <v>1858</v>
      </c>
    </row>
    <row r="313" spans="1:14" x14ac:dyDescent="0.25">
      <c r="A313" t="s">
        <v>4061</v>
      </c>
      <c r="B313" t="s">
        <v>4062</v>
      </c>
      <c r="C313" t="s">
        <v>4063</v>
      </c>
      <c r="D313" t="s">
        <v>21</v>
      </c>
      <c r="E313">
        <v>99148</v>
      </c>
      <c r="F313" t="s">
        <v>22</v>
      </c>
      <c r="G313" t="s">
        <v>22</v>
      </c>
      <c r="H313" t="s">
        <v>104</v>
      </c>
      <c r="I313" t="s">
        <v>105</v>
      </c>
      <c r="J313" s="1">
        <v>43251</v>
      </c>
      <c r="K313" s="1">
        <v>43300</v>
      </c>
      <c r="L313" t="s">
        <v>118</v>
      </c>
      <c r="N313" t="s">
        <v>1854</v>
      </c>
    </row>
    <row r="314" spans="1:14" x14ac:dyDescent="0.25">
      <c r="A314" t="s">
        <v>7355</v>
      </c>
      <c r="B314" t="s">
        <v>611</v>
      </c>
      <c r="C314" t="s">
        <v>41</v>
      </c>
      <c r="D314" t="s">
        <v>21</v>
      </c>
      <c r="E314">
        <v>98158</v>
      </c>
      <c r="F314" t="s">
        <v>22</v>
      </c>
      <c r="G314" t="s">
        <v>22</v>
      </c>
      <c r="H314" t="s">
        <v>104</v>
      </c>
      <c r="I314" t="s">
        <v>1720</v>
      </c>
      <c r="J314" s="1">
        <v>43238</v>
      </c>
      <c r="K314" s="1">
        <v>43300</v>
      </c>
      <c r="L314" t="s">
        <v>118</v>
      </c>
      <c r="N314" t="s">
        <v>1858</v>
      </c>
    </row>
    <row r="315" spans="1:14" x14ac:dyDescent="0.25">
      <c r="A315" t="s">
        <v>1975</v>
      </c>
      <c r="B315" t="s">
        <v>1976</v>
      </c>
      <c r="C315" t="s">
        <v>886</v>
      </c>
      <c r="D315" t="s">
        <v>21</v>
      </c>
      <c r="E315">
        <v>98223</v>
      </c>
      <c r="F315" t="s">
        <v>22</v>
      </c>
      <c r="G315" t="s">
        <v>22</v>
      </c>
      <c r="H315" t="s">
        <v>104</v>
      </c>
      <c r="I315" t="s">
        <v>148</v>
      </c>
      <c r="J315" t="s">
        <v>59</v>
      </c>
      <c r="K315" s="1">
        <v>43297</v>
      </c>
      <c r="L315" t="s">
        <v>60</v>
      </c>
      <c r="M315" t="str">
        <f>HYPERLINK("https://www.regulations.gov/docket?D=FDA-2018-H-2717")</f>
        <v>https://www.regulations.gov/docket?D=FDA-2018-H-2717</v>
      </c>
      <c r="N315" t="s">
        <v>59</v>
      </c>
    </row>
    <row r="316" spans="1:14" x14ac:dyDescent="0.25">
      <c r="A316" t="s">
        <v>468</v>
      </c>
      <c r="B316" t="s">
        <v>469</v>
      </c>
      <c r="C316" t="s">
        <v>470</v>
      </c>
      <c r="D316" t="s">
        <v>21</v>
      </c>
      <c r="E316">
        <v>98166</v>
      </c>
      <c r="F316" t="s">
        <v>22</v>
      </c>
      <c r="G316" t="s">
        <v>22</v>
      </c>
      <c r="H316" t="s">
        <v>104</v>
      </c>
      <c r="I316" t="s">
        <v>148</v>
      </c>
      <c r="J316" t="s">
        <v>59</v>
      </c>
      <c r="K316" s="1">
        <v>43297</v>
      </c>
      <c r="L316" t="s">
        <v>60</v>
      </c>
      <c r="M316" t="str">
        <f>HYPERLINK("https://www.regulations.gov/docket?D=FDA-2018-H-2715")</f>
        <v>https://www.regulations.gov/docket?D=FDA-2018-H-2715</v>
      </c>
      <c r="N316" t="s">
        <v>59</v>
      </c>
    </row>
    <row r="317" spans="1:14" x14ac:dyDescent="0.25">
      <c r="A317" t="s">
        <v>3818</v>
      </c>
      <c r="B317" t="s">
        <v>3819</v>
      </c>
      <c r="C317" t="s">
        <v>209</v>
      </c>
      <c r="D317" t="s">
        <v>21</v>
      </c>
      <c r="E317">
        <v>98032</v>
      </c>
      <c r="F317" t="s">
        <v>22</v>
      </c>
      <c r="G317" t="s">
        <v>22</v>
      </c>
      <c r="H317" t="s">
        <v>104</v>
      </c>
      <c r="I317" t="s">
        <v>148</v>
      </c>
      <c r="J317" t="s">
        <v>59</v>
      </c>
      <c r="K317" s="1">
        <v>43294</v>
      </c>
      <c r="L317" t="s">
        <v>60</v>
      </c>
      <c r="M317" t="str">
        <f>HYPERLINK("https://www.regulations.gov/docket?D=FDA-2018-H-2705")</f>
        <v>https://www.regulations.gov/docket?D=FDA-2018-H-2705</v>
      </c>
      <c r="N317" t="s">
        <v>59</v>
      </c>
    </row>
    <row r="318" spans="1:14" x14ac:dyDescent="0.25">
      <c r="A318" t="s">
        <v>2853</v>
      </c>
      <c r="B318" t="s">
        <v>2854</v>
      </c>
      <c r="C318" t="s">
        <v>20</v>
      </c>
      <c r="D318" t="s">
        <v>21</v>
      </c>
      <c r="E318">
        <v>98158</v>
      </c>
      <c r="F318" t="s">
        <v>22</v>
      </c>
      <c r="G318" t="s">
        <v>22</v>
      </c>
      <c r="H318" t="s">
        <v>104</v>
      </c>
      <c r="I318" t="s">
        <v>1720</v>
      </c>
      <c r="J318" s="1">
        <v>43238</v>
      </c>
      <c r="K318" s="1">
        <v>43293</v>
      </c>
      <c r="L318" t="s">
        <v>118</v>
      </c>
      <c r="N318" t="s">
        <v>1858</v>
      </c>
    </row>
    <row r="319" spans="1:14" x14ac:dyDescent="0.25">
      <c r="A319" t="s">
        <v>3770</v>
      </c>
      <c r="B319" t="s">
        <v>10048</v>
      </c>
      <c r="C319" t="s">
        <v>1203</v>
      </c>
      <c r="D319" t="s">
        <v>21</v>
      </c>
      <c r="E319">
        <v>98059</v>
      </c>
      <c r="F319" t="s">
        <v>22</v>
      </c>
      <c r="G319" t="s">
        <v>22</v>
      </c>
      <c r="H319" t="s">
        <v>104</v>
      </c>
      <c r="I319" t="s">
        <v>1720</v>
      </c>
      <c r="J319" s="1">
        <v>43244</v>
      </c>
      <c r="K319" s="1">
        <v>43293</v>
      </c>
      <c r="L319" t="s">
        <v>118</v>
      </c>
      <c r="N319" t="s">
        <v>1858</v>
      </c>
    </row>
    <row r="320" spans="1:14" x14ac:dyDescent="0.25">
      <c r="A320" t="s">
        <v>194</v>
      </c>
      <c r="B320" t="s">
        <v>4566</v>
      </c>
      <c r="C320" t="s">
        <v>108</v>
      </c>
      <c r="D320" t="s">
        <v>21</v>
      </c>
      <c r="E320">
        <v>98204</v>
      </c>
      <c r="F320" t="s">
        <v>22</v>
      </c>
      <c r="G320" t="s">
        <v>22</v>
      </c>
      <c r="H320" t="s">
        <v>104</v>
      </c>
      <c r="I320" t="s">
        <v>148</v>
      </c>
      <c r="J320" s="1">
        <v>43242</v>
      </c>
      <c r="K320" s="1">
        <v>43293</v>
      </c>
      <c r="L320" t="s">
        <v>118</v>
      </c>
      <c r="N320" t="s">
        <v>1858</v>
      </c>
    </row>
    <row r="321" spans="1:14" x14ac:dyDescent="0.25">
      <c r="A321" t="s">
        <v>2109</v>
      </c>
      <c r="B321" t="s">
        <v>3887</v>
      </c>
      <c r="C321" t="s">
        <v>1904</v>
      </c>
      <c r="D321" t="s">
        <v>21</v>
      </c>
      <c r="E321">
        <v>99169</v>
      </c>
      <c r="F321" t="s">
        <v>22</v>
      </c>
      <c r="G321" t="s">
        <v>22</v>
      </c>
      <c r="H321" t="s">
        <v>104</v>
      </c>
      <c r="I321" t="s">
        <v>105</v>
      </c>
      <c r="J321" s="1">
        <v>43240</v>
      </c>
      <c r="K321" s="1">
        <v>43293</v>
      </c>
      <c r="L321" t="s">
        <v>118</v>
      </c>
      <c r="N321" t="s">
        <v>1858</v>
      </c>
    </row>
    <row r="322" spans="1:14" x14ac:dyDescent="0.25">
      <c r="A322" t="s">
        <v>4034</v>
      </c>
      <c r="B322" t="s">
        <v>4035</v>
      </c>
      <c r="C322" t="s">
        <v>20</v>
      </c>
      <c r="D322" t="s">
        <v>21</v>
      </c>
      <c r="E322">
        <v>98103</v>
      </c>
      <c r="F322" t="s">
        <v>22</v>
      </c>
      <c r="G322" t="s">
        <v>22</v>
      </c>
      <c r="H322" t="s">
        <v>104</v>
      </c>
      <c r="I322" t="s">
        <v>105</v>
      </c>
      <c r="J322" t="s">
        <v>59</v>
      </c>
      <c r="K322" s="1">
        <v>43291</v>
      </c>
      <c r="L322" t="s">
        <v>60</v>
      </c>
      <c r="M322" t="str">
        <f>HYPERLINK("https://www.regulations.gov/docket?D=FDA-2018-H-2639")</f>
        <v>https://www.regulations.gov/docket?D=FDA-2018-H-2639</v>
      </c>
      <c r="N322" t="s">
        <v>59</v>
      </c>
    </row>
    <row r="323" spans="1:14" x14ac:dyDescent="0.25">
      <c r="A323" t="s">
        <v>1664</v>
      </c>
      <c r="B323" t="s">
        <v>1665</v>
      </c>
      <c r="C323" t="s">
        <v>339</v>
      </c>
      <c r="D323" t="s">
        <v>21</v>
      </c>
      <c r="E323">
        <v>98848</v>
      </c>
      <c r="F323" t="s">
        <v>22</v>
      </c>
      <c r="G323" t="s">
        <v>22</v>
      </c>
      <c r="H323" t="s">
        <v>104</v>
      </c>
      <c r="I323" t="s">
        <v>148</v>
      </c>
      <c r="J323" s="1">
        <v>43235</v>
      </c>
      <c r="K323" s="1">
        <v>43286</v>
      </c>
      <c r="L323" t="s">
        <v>118</v>
      </c>
      <c r="N323" t="s">
        <v>1858</v>
      </c>
    </row>
    <row r="324" spans="1:14" x14ac:dyDescent="0.25">
      <c r="A324" t="s">
        <v>2851</v>
      </c>
      <c r="B324" t="s">
        <v>2852</v>
      </c>
      <c r="C324" t="s">
        <v>41</v>
      </c>
      <c r="D324" t="s">
        <v>21</v>
      </c>
      <c r="E324">
        <v>98158</v>
      </c>
      <c r="F324" t="s">
        <v>22</v>
      </c>
      <c r="G324" t="s">
        <v>22</v>
      </c>
      <c r="H324" t="s">
        <v>104</v>
      </c>
      <c r="I324" t="s">
        <v>1720</v>
      </c>
      <c r="J324" s="1">
        <v>43238</v>
      </c>
      <c r="K324" s="1">
        <v>43286</v>
      </c>
      <c r="L324" t="s">
        <v>118</v>
      </c>
      <c r="N324" t="s">
        <v>1858</v>
      </c>
    </row>
    <row r="325" spans="1:14" x14ac:dyDescent="0.25">
      <c r="A325" t="s">
        <v>4556</v>
      </c>
      <c r="B325" t="s">
        <v>4557</v>
      </c>
      <c r="C325" t="s">
        <v>912</v>
      </c>
      <c r="D325" t="s">
        <v>21</v>
      </c>
      <c r="E325">
        <v>98837</v>
      </c>
      <c r="F325" t="s">
        <v>22</v>
      </c>
      <c r="G325" t="s">
        <v>22</v>
      </c>
      <c r="H325" t="s">
        <v>104</v>
      </c>
      <c r="I325" t="s">
        <v>105</v>
      </c>
      <c r="J325" t="s">
        <v>59</v>
      </c>
      <c r="K325" s="1">
        <v>43286</v>
      </c>
      <c r="L325" t="s">
        <v>60</v>
      </c>
      <c r="M325" t="str">
        <f>HYPERLINK("https://www.regulations.gov/docket?D=FDA-2018-H-2570")</f>
        <v>https://www.regulations.gov/docket?D=FDA-2018-H-2570</v>
      </c>
      <c r="N325" t="s">
        <v>59</v>
      </c>
    </row>
    <row r="326" spans="1:14" x14ac:dyDescent="0.25">
      <c r="A326" t="s">
        <v>4008</v>
      </c>
      <c r="B326" t="s">
        <v>4009</v>
      </c>
      <c r="C326" t="s">
        <v>4010</v>
      </c>
      <c r="D326" t="s">
        <v>21</v>
      </c>
      <c r="E326">
        <v>98358</v>
      </c>
      <c r="F326" t="s">
        <v>22</v>
      </c>
      <c r="G326" t="s">
        <v>22</v>
      </c>
      <c r="H326" t="s">
        <v>104</v>
      </c>
      <c r="I326" t="s">
        <v>148</v>
      </c>
      <c r="J326" s="1">
        <v>43234</v>
      </c>
      <c r="K326" s="1">
        <v>43286</v>
      </c>
      <c r="L326" t="s">
        <v>118</v>
      </c>
      <c r="N326" t="s">
        <v>1854</v>
      </c>
    </row>
    <row r="327" spans="1:14" x14ac:dyDescent="0.25">
      <c r="A327" t="s">
        <v>4549</v>
      </c>
      <c r="B327" t="s">
        <v>4550</v>
      </c>
      <c r="C327" t="s">
        <v>912</v>
      </c>
      <c r="D327" t="s">
        <v>21</v>
      </c>
      <c r="E327">
        <v>98837</v>
      </c>
      <c r="F327" t="s">
        <v>22</v>
      </c>
      <c r="G327" t="s">
        <v>22</v>
      </c>
      <c r="H327" t="s">
        <v>104</v>
      </c>
      <c r="I327" t="s">
        <v>105</v>
      </c>
      <c r="J327" t="s">
        <v>59</v>
      </c>
      <c r="K327" s="1">
        <v>43283</v>
      </c>
      <c r="L327" t="s">
        <v>60</v>
      </c>
      <c r="M327" t="str">
        <f>HYPERLINK("https://www.regulations.gov/docket?D=FDA-2018-H-2542")</f>
        <v>https://www.regulations.gov/docket?D=FDA-2018-H-2542</v>
      </c>
      <c r="N327" t="s">
        <v>59</v>
      </c>
    </row>
    <row r="328" spans="1:14" x14ac:dyDescent="0.25">
      <c r="A328" t="s">
        <v>3617</v>
      </c>
      <c r="B328" t="s">
        <v>3618</v>
      </c>
      <c r="C328" t="s">
        <v>20</v>
      </c>
      <c r="D328" t="s">
        <v>21</v>
      </c>
      <c r="E328">
        <v>98116</v>
      </c>
      <c r="F328" t="s">
        <v>22</v>
      </c>
      <c r="G328" t="s">
        <v>22</v>
      </c>
      <c r="H328" t="s">
        <v>104</v>
      </c>
      <c r="I328" t="s">
        <v>105</v>
      </c>
      <c r="J328" s="1">
        <v>43229</v>
      </c>
      <c r="K328" s="1">
        <v>43279</v>
      </c>
      <c r="L328" t="s">
        <v>118</v>
      </c>
      <c r="N328" t="s">
        <v>1858</v>
      </c>
    </row>
    <row r="329" spans="1:14" x14ac:dyDescent="0.25">
      <c r="A329" t="s">
        <v>7897</v>
      </c>
      <c r="B329" t="s">
        <v>7898</v>
      </c>
      <c r="C329" t="s">
        <v>224</v>
      </c>
      <c r="D329" t="s">
        <v>21</v>
      </c>
      <c r="E329">
        <v>98155</v>
      </c>
      <c r="F329" t="s">
        <v>22</v>
      </c>
      <c r="G329" t="s">
        <v>22</v>
      </c>
      <c r="H329" t="s">
        <v>104</v>
      </c>
      <c r="I329" t="s">
        <v>105</v>
      </c>
      <c r="J329" s="1">
        <v>43224</v>
      </c>
      <c r="K329" s="1">
        <v>43279</v>
      </c>
      <c r="L329" t="s">
        <v>118</v>
      </c>
      <c r="N329" t="s">
        <v>1854</v>
      </c>
    </row>
    <row r="330" spans="1:14" x14ac:dyDescent="0.25">
      <c r="A330" t="s">
        <v>920</v>
      </c>
      <c r="B330" t="s">
        <v>921</v>
      </c>
      <c r="C330" t="s">
        <v>236</v>
      </c>
      <c r="D330" t="s">
        <v>21</v>
      </c>
      <c r="E330">
        <v>98402</v>
      </c>
      <c r="F330" t="s">
        <v>22</v>
      </c>
      <c r="G330" t="s">
        <v>22</v>
      </c>
      <c r="H330" t="s">
        <v>104</v>
      </c>
      <c r="I330" t="s">
        <v>105</v>
      </c>
      <c r="J330" t="s">
        <v>59</v>
      </c>
      <c r="K330" s="1">
        <v>43273</v>
      </c>
      <c r="L330" t="s">
        <v>60</v>
      </c>
      <c r="M330" t="str">
        <f>HYPERLINK("https://www.regulations.gov/docket?D=FDA-2018-H-2411")</f>
        <v>https://www.regulations.gov/docket?D=FDA-2018-H-2411</v>
      </c>
      <c r="N330" t="s">
        <v>59</v>
      </c>
    </row>
    <row r="331" spans="1:14" x14ac:dyDescent="0.25">
      <c r="A331" t="s">
        <v>9520</v>
      </c>
      <c r="B331" t="s">
        <v>9521</v>
      </c>
      <c r="C331" t="s">
        <v>2267</v>
      </c>
      <c r="D331" t="s">
        <v>21</v>
      </c>
      <c r="E331">
        <v>98631</v>
      </c>
      <c r="F331" t="s">
        <v>22</v>
      </c>
      <c r="G331" t="s">
        <v>22</v>
      </c>
      <c r="H331" t="s">
        <v>104</v>
      </c>
      <c r="I331" t="s">
        <v>105</v>
      </c>
      <c r="J331" s="1">
        <v>43222</v>
      </c>
      <c r="K331" s="1">
        <v>43272</v>
      </c>
      <c r="L331" t="s">
        <v>118</v>
      </c>
      <c r="N331" t="s">
        <v>1854</v>
      </c>
    </row>
    <row r="332" spans="1:14" x14ac:dyDescent="0.25">
      <c r="A332" t="s">
        <v>2207</v>
      </c>
      <c r="B332" t="s">
        <v>2208</v>
      </c>
      <c r="C332" t="s">
        <v>2209</v>
      </c>
      <c r="D332" t="s">
        <v>21</v>
      </c>
      <c r="E332">
        <v>98575</v>
      </c>
      <c r="F332" t="s">
        <v>22</v>
      </c>
      <c r="G332" t="s">
        <v>22</v>
      </c>
      <c r="H332" t="s">
        <v>104</v>
      </c>
      <c r="I332" t="s">
        <v>105</v>
      </c>
      <c r="J332" s="1">
        <v>43220</v>
      </c>
      <c r="K332" s="1">
        <v>43272</v>
      </c>
      <c r="L332" t="s">
        <v>118</v>
      </c>
      <c r="N332" t="s">
        <v>1858</v>
      </c>
    </row>
    <row r="333" spans="1:14" x14ac:dyDescent="0.25">
      <c r="A333" t="s">
        <v>4995</v>
      </c>
      <c r="B333" t="s">
        <v>4996</v>
      </c>
      <c r="C333" t="s">
        <v>20</v>
      </c>
      <c r="D333" t="s">
        <v>21</v>
      </c>
      <c r="E333">
        <v>98102</v>
      </c>
      <c r="F333" t="s">
        <v>22</v>
      </c>
      <c r="G333" t="s">
        <v>22</v>
      </c>
      <c r="H333" t="s">
        <v>104</v>
      </c>
      <c r="I333" t="s">
        <v>105</v>
      </c>
      <c r="J333" t="s">
        <v>59</v>
      </c>
      <c r="K333" s="1">
        <v>43271</v>
      </c>
      <c r="L333" t="s">
        <v>60</v>
      </c>
      <c r="M333" t="str">
        <f>HYPERLINK("https://www.regulations.gov/docket?D=FDA-2018-H-2360")</f>
        <v>https://www.regulations.gov/docket?D=FDA-2018-H-2360</v>
      </c>
      <c r="N333" t="s">
        <v>59</v>
      </c>
    </row>
    <row r="334" spans="1:14" x14ac:dyDescent="0.25">
      <c r="A334" t="s">
        <v>1251</v>
      </c>
      <c r="B334" t="s">
        <v>1252</v>
      </c>
      <c r="C334" t="s">
        <v>20</v>
      </c>
      <c r="D334" t="s">
        <v>21</v>
      </c>
      <c r="E334">
        <v>98101</v>
      </c>
      <c r="F334" t="s">
        <v>22</v>
      </c>
      <c r="G334" t="s">
        <v>22</v>
      </c>
      <c r="H334" t="s">
        <v>104</v>
      </c>
      <c r="I334" t="s">
        <v>105</v>
      </c>
      <c r="J334" t="s">
        <v>59</v>
      </c>
      <c r="K334" s="1">
        <v>43269</v>
      </c>
      <c r="L334" t="s">
        <v>60</v>
      </c>
      <c r="M334" t="str">
        <f>HYPERLINK("https://www.regulations.gov/docket?D=FDA-2018-H-2328")</f>
        <v>https://www.regulations.gov/docket?D=FDA-2018-H-2328</v>
      </c>
      <c r="N334" t="s">
        <v>59</v>
      </c>
    </row>
    <row r="335" spans="1:14" x14ac:dyDescent="0.25">
      <c r="A335" t="s">
        <v>6730</v>
      </c>
      <c r="B335" t="s">
        <v>10220</v>
      </c>
      <c r="C335" t="s">
        <v>532</v>
      </c>
      <c r="D335" t="s">
        <v>21</v>
      </c>
      <c r="E335">
        <v>98528</v>
      </c>
      <c r="F335" t="s">
        <v>22</v>
      </c>
      <c r="G335" t="s">
        <v>22</v>
      </c>
      <c r="H335" t="s">
        <v>104</v>
      </c>
      <c r="I335" t="s">
        <v>105</v>
      </c>
      <c r="J335" s="1">
        <v>43194</v>
      </c>
      <c r="K335" s="1">
        <v>43265</v>
      </c>
      <c r="L335" t="s">
        <v>118</v>
      </c>
      <c r="N335" t="s">
        <v>1854</v>
      </c>
    </row>
    <row r="336" spans="1:14" x14ac:dyDescent="0.25">
      <c r="A336" t="s">
        <v>1166</v>
      </c>
      <c r="B336" t="s">
        <v>1167</v>
      </c>
      <c r="C336" t="s">
        <v>525</v>
      </c>
      <c r="D336" t="s">
        <v>21</v>
      </c>
      <c r="E336">
        <v>98258</v>
      </c>
      <c r="F336" t="s">
        <v>22</v>
      </c>
      <c r="G336" t="s">
        <v>22</v>
      </c>
      <c r="H336" t="s">
        <v>104</v>
      </c>
      <c r="I336" t="s">
        <v>148</v>
      </c>
      <c r="J336" t="s">
        <v>59</v>
      </c>
      <c r="K336" s="1">
        <v>43265</v>
      </c>
      <c r="L336" t="s">
        <v>60</v>
      </c>
      <c r="M336" t="str">
        <f>HYPERLINK("https://www.regulations.gov/docket?D=FDA-2018-H-2270")</f>
        <v>https://www.regulations.gov/docket?D=FDA-2018-H-2270</v>
      </c>
      <c r="N336" t="s">
        <v>59</v>
      </c>
    </row>
    <row r="337" spans="1:14" x14ac:dyDescent="0.25">
      <c r="A337" t="s">
        <v>138</v>
      </c>
      <c r="B337" t="s">
        <v>5066</v>
      </c>
      <c r="C337" t="s">
        <v>56</v>
      </c>
      <c r="D337" t="s">
        <v>21</v>
      </c>
      <c r="E337">
        <v>99352</v>
      </c>
      <c r="F337" t="s">
        <v>22</v>
      </c>
      <c r="G337" t="s">
        <v>22</v>
      </c>
      <c r="H337" t="s">
        <v>104</v>
      </c>
      <c r="I337" t="s">
        <v>148</v>
      </c>
      <c r="J337" s="1">
        <v>43209</v>
      </c>
      <c r="K337" s="1">
        <v>43265</v>
      </c>
      <c r="L337" t="s">
        <v>118</v>
      </c>
      <c r="N337" t="s">
        <v>1858</v>
      </c>
    </row>
    <row r="338" spans="1:14" x14ac:dyDescent="0.25">
      <c r="A338" t="s">
        <v>277</v>
      </c>
      <c r="B338" t="s">
        <v>278</v>
      </c>
      <c r="C338" t="s">
        <v>236</v>
      </c>
      <c r="D338" t="s">
        <v>21</v>
      </c>
      <c r="E338">
        <v>98405</v>
      </c>
      <c r="F338" t="s">
        <v>22</v>
      </c>
      <c r="G338" t="s">
        <v>22</v>
      </c>
      <c r="H338" t="s">
        <v>104</v>
      </c>
      <c r="I338" t="s">
        <v>148</v>
      </c>
      <c r="J338" s="1">
        <v>43209</v>
      </c>
      <c r="K338" s="1">
        <v>43265</v>
      </c>
      <c r="L338" t="s">
        <v>118</v>
      </c>
      <c r="N338" t="s">
        <v>1858</v>
      </c>
    </row>
    <row r="339" spans="1:14" x14ac:dyDescent="0.25">
      <c r="A339" t="s">
        <v>2109</v>
      </c>
      <c r="B339" t="s">
        <v>3429</v>
      </c>
      <c r="C339" t="s">
        <v>930</v>
      </c>
      <c r="D339" t="s">
        <v>21</v>
      </c>
      <c r="E339">
        <v>99357</v>
      </c>
      <c r="F339" t="s">
        <v>22</v>
      </c>
      <c r="G339" t="s">
        <v>22</v>
      </c>
      <c r="H339" t="s">
        <v>104</v>
      </c>
      <c r="I339" t="s">
        <v>148</v>
      </c>
      <c r="J339" s="1">
        <v>43215</v>
      </c>
      <c r="K339" s="1">
        <v>43265</v>
      </c>
      <c r="L339" t="s">
        <v>118</v>
      </c>
      <c r="N339" t="s">
        <v>1854</v>
      </c>
    </row>
    <row r="340" spans="1:14" x14ac:dyDescent="0.25">
      <c r="A340" t="s">
        <v>3812</v>
      </c>
      <c r="B340" t="s">
        <v>10226</v>
      </c>
      <c r="C340" t="s">
        <v>1558</v>
      </c>
      <c r="D340" t="s">
        <v>21</v>
      </c>
      <c r="E340">
        <v>98569</v>
      </c>
      <c r="F340" t="s">
        <v>22</v>
      </c>
      <c r="G340" t="s">
        <v>22</v>
      </c>
      <c r="H340" t="s">
        <v>104</v>
      </c>
      <c r="I340" t="s">
        <v>148</v>
      </c>
      <c r="J340" s="1">
        <v>43208</v>
      </c>
      <c r="K340" s="1">
        <v>43265</v>
      </c>
      <c r="L340" t="s">
        <v>118</v>
      </c>
      <c r="N340" t="s">
        <v>1854</v>
      </c>
    </row>
    <row r="341" spans="1:14" x14ac:dyDescent="0.25">
      <c r="A341" t="s">
        <v>1092</v>
      </c>
      <c r="B341" t="s">
        <v>1093</v>
      </c>
      <c r="C341" t="s">
        <v>1094</v>
      </c>
      <c r="D341" t="s">
        <v>21</v>
      </c>
      <c r="E341">
        <v>98360</v>
      </c>
      <c r="F341" t="s">
        <v>22</v>
      </c>
      <c r="G341" t="s">
        <v>22</v>
      </c>
      <c r="H341" t="s">
        <v>104</v>
      </c>
      <c r="I341" t="s">
        <v>148</v>
      </c>
      <c r="J341" s="1">
        <v>43200</v>
      </c>
      <c r="K341" s="1">
        <v>43258</v>
      </c>
      <c r="L341" t="s">
        <v>118</v>
      </c>
      <c r="N341" t="s">
        <v>1854</v>
      </c>
    </row>
    <row r="342" spans="1:14" x14ac:dyDescent="0.25">
      <c r="A342" t="s">
        <v>662</v>
      </c>
      <c r="B342" t="s">
        <v>3564</v>
      </c>
      <c r="C342" t="s">
        <v>165</v>
      </c>
      <c r="D342" t="s">
        <v>21</v>
      </c>
      <c r="E342">
        <v>98373</v>
      </c>
      <c r="F342" t="s">
        <v>22</v>
      </c>
      <c r="G342" t="s">
        <v>22</v>
      </c>
      <c r="H342" t="s">
        <v>104</v>
      </c>
      <c r="I342" t="s">
        <v>148</v>
      </c>
      <c r="J342" s="1">
        <v>43199</v>
      </c>
      <c r="K342" s="1">
        <v>43258</v>
      </c>
      <c r="L342" t="s">
        <v>118</v>
      </c>
      <c r="N342" t="s">
        <v>1854</v>
      </c>
    </row>
    <row r="343" spans="1:14" x14ac:dyDescent="0.25">
      <c r="A343" t="s">
        <v>10266</v>
      </c>
      <c r="B343" t="s">
        <v>10267</v>
      </c>
      <c r="C343" t="s">
        <v>3862</v>
      </c>
      <c r="D343" t="s">
        <v>21</v>
      </c>
      <c r="E343">
        <v>98022</v>
      </c>
      <c r="F343" t="s">
        <v>22</v>
      </c>
      <c r="G343" t="s">
        <v>22</v>
      </c>
      <c r="H343" t="s">
        <v>104</v>
      </c>
      <c r="I343" t="s">
        <v>148</v>
      </c>
      <c r="J343" s="1">
        <v>43202</v>
      </c>
      <c r="K343" s="1">
        <v>43258</v>
      </c>
      <c r="L343" t="s">
        <v>118</v>
      </c>
      <c r="N343" t="s">
        <v>1854</v>
      </c>
    </row>
    <row r="344" spans="1:14" x14ac:dyDescent="0.25">
      <c r="A344" t="s">
        <v>1561</v>
      </c>
      <c r="B344" t="s">
        <v>1562</v>
      </c>
      <c r="C344" t="s">
        <v>1563</v>
      </c>
      <c r="D344" t="s">
        <v>21</v>
      </c>
      <c r="E344">
        <v>98010</v>
      </c>
      <c r="F344" t="s">
        <v>22</v>
      </c>
      <c r="G344" t="s">
        <v>22</v>
      </c>
      <c r="H344" t="s">
        <v>104</v>
      </c>
      <c r="I344" t="s">
        <v>148</v>
      </c>
      <c r="J344" s="1">
        <v>43202</v>
      </c>
      <c r="K344" s="1">
        <v>43258</v>
      </c>
      <c r="L344" t="s">
        <v>118</v>
      </c>
      <c r="N344" t="s">
        <v>1854</v>
      </c>
    </row>
    <row r="345" spans="1:14" x14ac:dyDescent="0.25">
      <c r="A345" t="s">
        <v>3745</v>
      </c>
      <c r="B345" t="s">
        <v>3746</v>
      </c>
      <c r="C345" t="s">
        <v>3608</v>
      </c>
      <c r="D345" t="s">
        <v>21</v>
      </c>
      <c r="E345">
        <v>98295</v>
      </c>
      <c r="F345" t="s">
        <v>22</v>
      </c>
      <c r="G345" t="s">
        <v>22</v>
      </c>
      <c r="H345" t="s">
        <v>104</v>
      </c>
      <c r="I345" t="s">
        <v>148</v>
      </c>
      <c r="J345" s="1">
        <v>43200</v>
      </c>
      <c r="K345" s="1">
        <v>43258</v>
      </c>
      <c r="L345" t="s">
        <v>118</v>
      </c>
      <c r="N345" t="s">
        <v>1858</v>
      </c>
    </row>
    <row r="346" spans="1:14" x14ac:dyDescent="0.25">
      <c r="A346" t="s">
        <v>356</v>
      </c>
      <c r="B346" t="s">
        <v>5894</v>
      </c>
      <c r="C346" t="s">
        <v>1015</v>
      </c>
      <c r="D346" t="s">
        <v>21</v>
      </c>
      <c r="E346">
        <v>99362</v>
      </c>
      <c r="F346" t="s">
        <v>22</v>
      </c>
      <c r="G346" t="s">
        <v>22</v>
      </c>
      <c r="H346" t="s">
        <v>104</v>
      </c>
      <c r="I346" t="s">
        <v>105</v>
      </c>
      <c r="J346" s="1">
        <v>43206</v>
      </c>
      <c r="K346" s="1">
        <v>43258</v>
      </c>
      <c r="L346" t="s">
        <v>118</v>
      </c>
      <c r="N346" t="s">
        <v>1858</v>
      </c>
    </row>
    <row r="347" spans="1:14" x14ac:dyDescent="0.25">
      <c r="A347" t="s">
        <v>6538</v>
      </c>
      <c r="B347" t="s">
        <v>6539</v>
      </c>
      <c r="C347" t="s">
        <v>20</v>
      </c>
      <c r="D347" t="s">
        <v>21</v>
      </c>
      <c r="E347">
        <v>98105</v>
      </c>
      <c r="F347" t="s">
        <v>22</v>
      </c>
      <c r="G347" t="s">
        <v>22</v>
      </c>
      <c r="H347" t="s">
        <v>104</v>
      </c>
      <c r="I347" t="s">
        <v>105</v>
      </c>
      <c r="J347" s="1">
        <v>43201</v>
      </c>
      <c r="K347" s="1">
        <v>43258</v>
      </c>
      <c r="L347" t="s">
        <v>118</v>
      </c>
      <c r="N347" t="s">
        <v>1858</v>
      </c>
    </row>
    <row r="348" spans="1:14" x14ac:dyDescent="0.25">
      <c r="A348" t="s">
        <v>1930</v>
      </c>
      <c r="B348" t="s">
        <v>10270</v>
      </c>
      <c r="C348" t="s">
        <v>1932</v>
      </c>
      <c r="D348" t="s">
        <v>21</v>
      </c>
      <c r="E348">
        <v>99343</v>
      </c>
      <c r="F348" t="s">
        <v>22</v>
      </c>
      <c r="G348" t="s">
        <v>22</v>
      </c>
      <c r="H348" t="s">
        <v>104</v>
      </c>
      <c r="I348" t="s">
        <v>105</v>
      </c>
      <c r="J348" s="1">
        <v>43205</v>
      </c>
      <c r="K348" s="1">
        <v>43258</v>
      </c>
      <c r="L348" t="s">
        <v>118</v>
      </c>
      <c r="N348" t="s">
        <v>1858</v>
      </c>
    </row>
    <row r="349" spans="1:14" x14ac:dyDescent="0.25">
      <c r="A349" t="s">
        <v>4919</v>
      </c>
      <c r="B349" t="s">
        <v>4920</v>
      </c>
      <c r="C349" t="s">
        <v>3694</v>
      </c>
      <c r="D349" t="s">
        <v>21</v>
      </c>
      <c r="E349">
        <v>98042</v>
      </c>
      <c r="F349" t="s">
        <v>22</v>
      </c>
      <c r="G349" t="s">
        <v>22</v>
      </c>
      <c r="H349" t="s">
        <v>104</v>
      </c>
      <c r="I349" t="s">
        <v>148</v>
      </c>
      <c r="J349" s="1">
        <v>43202</v>
      </c>
      <c r="K349" s="1">
        <v>43258</v>
      </c>
      <c r="L349" t="s">
        <v>118</v>
      </c>
      <c r="N349" t="s">
        <v>1858</v>
      </c>
    </row>
    <row r="350" spans="1:14" x14ac:dyDescent="0.25">
      <c r="A350" t="s">
        <v>1295</v>
      </c>
      <c r="B350" t="s">
        <v>5175</v>
      </c>
      <c r="C350" t="s">
        <v>1094</v>
      </c>
      <c r="D350" t="s">
        <v>21</v>
      </c>
      <c r="E350">
        <v>98360</v>
      </c>
      <c r="F350" t="s">
        <v>22</v>
      </c>
      <c r="G350" t="s">
        <v>22</v>
      </c>
      <c r="H350" t="s">
        <v>104</v>
      </c>
      <c r="I350" t="s">
        <v>148</v>
      </c>
      <c r="J350" s="1">
        <v>43200</v>
      </c>
      <c r="K350" s="1">
        <v>43258</v>
      </c>
      <c r="L350" t="s">
        <v>118</v>
      </c>
      <c r="N350" t="s">
        <v>1858</v>
      </c>
    </row>
    <row r="351" spans="1:14" x14ac:dyDescent="0.25">
      <c r="A351" t="s">
        <v>4939</v>
      </c>
      <c r="B351" t="s">
        <v>4940</v>
      </c>
      <c r="C351" t="s">
        <v>4941</v>
      </c>
      <c r="D351" t="s">
        <v>21</v>
      </c>
      <c r="E351">
        <v>99029</v>
      </c>
      <c r="F351" t="s">
        <v>22</v>
      </c>
      <c r="G351" t="s">
        <v>22</v>
      </c>
      <c r="H351" t="s">
        <v>104</v>
      </c>
      <c r="I351" t="s">
        <v>105</v>
      </c>
      <c r="J351" s="1">
        <v>43206</v>
      </c>
      <c r="K351" s="1">
        <v>43258</v>
      </c>
      <c r="L351" t="s">
        <v>118</v>
      </c>
      <c r="N351" t="s">
        <v>1858</v>
      </c>
    </row>
    <row r="352" spans="1:14" x14ac:dyDescent="0.25">
      <c r="A352" t="s">
        <v>2676</v>
      </c>
      <c r="B352" t="s">
        <v>2677</v>
      </c>
      <c r="C352" t="s">
        <v>1094</v>
      </c>
      <c r="D352" t="s">
        <v>21</v>
      </c>
      <c r="E352">
        <v>98360</v>
      </c>
      <c r="F352" t="s">
        <v>22</v>
      </c>
      <c r="G352" t="s">
        <v>22</v>
      </c>
      <c r="H352" t="s">
        <v>104</v>
      </c>
      <c r="I352" t="s">
        <v>148</v>
      </c>
      <c r="J352" s="1">
        <v>43200</v>
      </c>
      <c r="K352" s="1">
        <v>43258</v>
      </c>
      <c r="L352" t="s">
        <v>118</v>
      </c>
      <c r="N352" t="s">
        <v>1854</v>
      </c>
    </row>
    <row r="353" spans="1:14" x14ac:dyDescent="0.25">
      <c r="A353" t="s">
        <v>2268</v>
      </c>
      <c r="B353" t="s">
        <v>2269</v>
      </c>
      <c r="C353" t="s">
        <v>930</v>
      </c>
      <c r="D353" t="s">
        <v>21</v>
      </c>
      <c r="E353">
        <v>99357</v>
      </c>
      <c r="F353" t="s">
        <v>22</v>
      </c>
      <c r="G353" t="s">
        <v>22</v>
      </c>
      <c r="H353" t="s">
        <v>104</v>
      </c>
      <c r="I353" t="s">
        <v>148</v>
      </c>
      <c r="J353" t="s">
        <v>59</v>
      </c>
      <c r="K353" s="1">
        <v>43256</v>
      </c>
      <c r="L353" t="s">
        <v>60</v>
      </c>
      <c r="M353" t="str">
        <f>HYPERLINK("https://www.regulations.gov/docket?D=FDA-2018-H-2137")</f>
        <v>https://www.regulations.gov/docket?D=FDA-2018-H-2137</v>
      </c>
      <c r="N353" t="s">
        <v>59</v>
      </c>
    </row>
    <row r="354" spans="1:14" x14ac:dyDescent="0.25">
      <c r="A354" t="s">
        <v>4031</v>
      </c>
      <c r="B354" t="s">
        <v>4032</v>
      </c>
      <c r="C354" t="s">
        <v>293</v>
      </c>
      <c r="D354" t="s">
        <v>21</v>
      </c>
      <c r="E354">
        <v>98271</v>
      </c>
      <c r="F354" t="s">
        <v>22</v>
      </c>
      <c r="G354" t="s">
        <v>22</v>
      </c>
      <c r="H354" t="s">
        <v>104</v>
      </c>
      <c r="I354" t="s">
        <v>105</v>
      </c>
      <c r="J354" t="s">
        <v>59</v>
      </c>
      <c r="K354" s="1">
        <v>43252</v>
      </c>
      <c r="L354" t="s">
        <v>60</v>
      </c>
      <c r="M354" t="str">
        <f>HYPERLINK("https://www.regulations.gov/docket?D=FDA-2018-H-2079")</f>
        <v>https://www.regulations.gov/docket?D=FDA-2018-H-2079</v>
      </c>
      <c r="N354" t="s">
        <v>59</v>
      </c>
    </row>
    <row r="355" spans="1:14" x14ac:dyDescent="0.25">
      <c r="A355" t="s">
        <v>2787</v>
      </c>
      <c r="B355" t="s">
        <v>2788</v>
      </c>
      <c r="C355" t="s">
        <v>142</v>
      </c>
      <c r="D355" t="s">
        <v>21</v>
      </c>
      <c r="E355">
        <v>98908</v>
      </c>
      <c r="F355" t="s">
        <v>22</v>
      </c>
      <c r="G355" t="s">
        <v>22</v>
      </c>
      <c r="H355" t="s">
        <v>104</v>
      </c>
      <c r="I355" t="s">
        <v>105</v>
      </c>
      <c r="J355" t="s">
        <v>59</v>
      </c>
      <c r="K355" s="1">
        <v>43252</v>
      </c>
      <c r="L355" t="s">
        <v>60</v>
      </c>
      <c r="M355" t="str">
        <f>HYPERLINK("https://www.regulations.gov/docket?D=FDA-2018-H-2089")</f>
        <v>https://www.regulations.gov/docket?D=FDA-2018-H-2089</v>
      </c>
      <c r="N355" t="s">
        <v>59</v>
      </c>
    </row>
    <row r="356" spans="1:14" x14ac:dyDescent="0.25">
      <c r="A356" t="s">
        <v>10304</v>
      </c>
      <c r="B356" t="s">
        <v>10305</v>
      </c>
      <c r="C356" t="s">
        <v>529</v>
      </c>
      <c r="D356" t="s">
        <v>21</v>
      </c>
      <c r="E356">
        <v>98034</v>
      </c>
      <c r="F356" t="s">
        <v>22</v>
      </c>
      <c r="G356" t="s">
        <v>22</v>
      </c>
      <c r="H356" t="s">
        <v>104</v>
      </c>
      <c r="I356" t="s">
        <v>148</v>
      </c>
      <c r="J356" s="1">
        <v>43195</v>
      </c>
      <c r="K356" s="1">
        <v>43251</v>
      </c>
      <c r="L356" t="s">
        <v>118</v>
      </c>
      <c r="N356" t="s">
        <v>1858</v>
      </c>
    </row>
    <row r="357" spans="1:14" x14ac:dyDescent="0.25">
      <c r="A357" t="s">
        <v>6397</v>
      </c>
      <c r="B357" t="s">
        <v>10313</v>
      </c>
      <c r="C357" t="s">
        <v>443</v>
      </c>
      <c r="D357" t="s">
        <v>21</v>
      </c>
      <c r="E357">
        <v>98057</v>
      </c>
      <c r="F357" t="s">
        <v>22</v>
      </c>
      <c r="G357" t="s">
        <v>22</v>
      </c>
      <c r="H357" t="s">
        <v>104</v>
      </c>
      <c r="I357" t="s">
        <v>105</v>
      </c>
      <c r="J357" s="1">
        <v>43195</v>
      </c>
      <c r="K357" s="1">
        <v>43251</v>
      </c>
      <c r="L357" t="s">
        <v>118</v>
      </c>
      <c r="N357" t="s">
        <v>119</v>
      </c>
    </row>
    <row r="358" spans="1:14" x14ac:dyDescent="0.25">
      <c r="A358" t="s">
        <v>3849</v>
      </c>
      <c r="B358" t="s">
        <v>3850</v>
      </c>
      <c r="C358" t="s">
        <v>3851</v>
      </c>
      <c r="D358" t="s">
        <v>21</v>
      </c>
      <c r="E358">
        <v>98862</v>
      </c>
      <c r="F358" t="s">
        <v>22</v>
      </c>
      <c r="G358" t="s">
        <v>22</v>
      </c>
      <c r="H358" t="s">
        <v>104</v>
      </c>
      <c r="I358" t="s">
        <v>105</v>
      </c>
      <c r="J358" s="1">
        <v>43194</v>
      </c>
      <c r="K358" s="1">
        <v>43251</v>
      </c>
      <c r="L358" t="s">
        <v>118</v>
      </c>
      <c r="N358" t="s">
        <v>1858</v>
      </c>
    </row>
    <row r="359" spans="1:14" x14ac:dyDescent="0.25">
      <c r="A359" t="s">
        <v>10326</v>
      </c>
      <c r="B359" t="s">
        <v>1831</v>
      </c>
      <c r="C359" t="s">
        <v>1542</v>
      </c>
      <c r="D359" t="s">
        <v>21</v>
      </c>
      <c r="E359">
        <v>98362</v>
      </c>
      <c r="F359" t="s">
        <v>22</v>
      </c>
      <c r="G359" t="s">
        <v>22</v>
      </c>
      <c r="H359" t="s">
        <v>104</v>
      </c>
      <c r="I359" t="s">
        <v>148</v>
      </c>
      <c r="J359" s="1">
        <v>43188</v>
      </c>
      <c r="K359" s="1">
        <v>43244</v>
      </c>
      <c r="L359" t="s">
        <v>118</v>
      </c>
      <c r="N359" t="s">
        <v>1858</v>
      </c>
    </row>
    <row r="360" spans="1:14" x14ac:dyDescent="0.25">
      <c r="A360" t="s">
        <v>356</v>
      </c>
      <c r="B360" t="s">
        <v>820</v>
      </c>
      <c r="C360" t="s">
        <v>108</v>
      </c>
      <c r="D360" t="s">
        <v>21</v>
      </c>
      <c r="E360">
        <v>98203</v>
      </c>
      <c r="F360" t="s">
        <v>22</v>
      </c>
      <c r="G360" t="s">
        <v>22</v>
      </c>
      <c r="H360" t="s">
        <v>104</v>
      </c>
      <c r="I360" t="s">
        <v>148</v>
      </c>
      <c r="J360" t="s">
        <v>59</v>
      </c>
      <c r="K360" s="1">
        <v>43238</v>
      </c>
      <c r="L360" t="s">
        <v>60</v>
      </c>
      <c r="M360" t="str">
        <f>HYPERLINK("https://www.regulations.gov/docket?D=FDA-2018-H-1927")</f>
        <v>https://www.regulations.gov/docket?D=FDA-2018-H-1927</v>
      </c>
      <c r="N360" t="s">
        <v>59</v>
      </c>
    </row>
    <row r="361" spans="1:14" x14ac:dyDescent="0.25">
      <c r="A361" t="s">
        <v>4098</v>
      </c>
      <c r="B361" t="s">
        <v>4099</v>
      </c>
      <c r="C361" t="s">
        <v>632</v>
      </c>
      <c r="D361" t="s">
        <v>21</v>
      </c>
      <c r="E361">
        <v>98037</v>
      </c>
      <c r="F361" t="s">
        <v>22</v>
      </c>
      <c r="G361" t="s">
        <v>22</v>
      </c>
      <c r="H361" t="s">
        <v>104</v>
      </c>
      <c r="I361" t="s">
        <v>105</v>
      </c>
      <c r="J361" t="s">
        <v>59</v>
      </c>
      <c r="K361" s="1">
        <v>43237</v>
      </c>
      <c r="L361" t="s">
        <v>60</v>
      </c>
      <c r="M361" t="str">
        <f>HYPERLINK("https://www.regulations.gov/docket?D=FDA-2018-H-1907")</f>
        <v>https://www.regulations.gov/docket?D=FDA-2018-H-1907</v>
      </c>
      <c r="N361" t="s">
        <v>59</v>
      </c>
    </row>
    <row r="362" spans="1:14" x14ac:dyDescent="0.25">
      <c r="A362" t="s">
        <v>3130</v>
      </c>
      <c r="B362" t="s">
        <v>3131</v>
      </c>
      <c r="C362" t="s">
        <v>227</v>
      </c>
      <c r="D362" t="s">
        <v>21</v>
      </c>
      <c r="E362">
        <v>98225</v>
      </c>
      <c r="F362" t="s">
        <v>22</v>
      </c>
      <c r="G362" t="s">
        <v>22</v>
      </c>
      <c r="H362" t="s">
        <v>104</v>
      </c>
      <c r="I362" t="s">
        <v>148</v>
      </c>
      <c r="J362" s="1">
        <v>43178</v>
      </c>
      <c r="K362" s="1">
        <v>43237</v>
      </c>
      <c r="L362" t="s">
        <v>118</v>
      </c>
      <c r="N362" t="s">
        <v>1858</v>
      </c>
    </row>
    <row r="363" spans="1:14" x14ac:dyDescent="0.25">
      <c r="A363" t="s">
        <v>6127</v>
      </c>
      <c r="B363" t="s">
        <v>6128</v>
      </c>
      <c r="C363" t="s">
        <v>246</v>
      </c>
      <c r="D363" t="s">
        <v>21</v>
      </c>
      <c r="E363">
        <v>98310</v>
      </c>
      <c r="F363" t="s">
        <v>22</v>
      </c>
      <c r="G363" t="s">
        <v>22</v>
      </c>
      <c r="H363" t="s">
        <v>104</v>
      </c>
      <c r="I363" t="s">
        <v>105</v>
      </c>
      <c r="J363" s="1">
        <v>43179</v>
      </c>
      <c r="K363" s="1">
        <v>43237</v>
      </c>
      <c r="L363" t="s">
        <v>118</v>
      </c>
      <c r="N363" t="s">
        <v>1858</v>
      </c>
    </row>
    <row r="364" spans="1:14" x14ac:dyDescent="0.25">
      <c r="A364" t="s">
        <v>521</v>
      </c>
      <c r="B364" t="s">
        <v>3649</v>
      </c>
      <c r="C364" t="s">
        <v>151</v>
      </c>
      <c r="D364" t="s">
        <v>21</v>
      </c>
      <c r="E364">
        <v>98499</v>
      </c>
      <c r="F364" t="s">
        <v>22</v>
      </c>
      <c r="G364" t="s">
        <v>22</v>
      </c>
      <c r="H364" t="s">
        <v>104</v>
      </c>
      <c r="I364" t="s">
        <v>105</v>
      </c>
      <c r="J364" s="1">
        <v>43180</v>
      </c>
      <c r="K364" s="1">
        <v>43237</v>
      </c>
      <c r="L364" t="s">
        <v>118</v>
      </c>
      <c r="N364" t="s">
        <v>1854</v>
      </c>
    </row>
    <row r="365" spans="1:14" x14ac:dyDescent="0.25">
      <c r="A365" t="s">
        <v>10372</v>
      </c>
      <c r="B365" t="s">
        <v>10373</v>
      </c>
      <c r="C365" t="s">
        <v>266</v>
      </c>
      <c r="D365" t="s">
        <v>21</v>
      </c>
      <c r="E365">
        <v>98092</v>
      </c>
      <c r="F365" t="s">
        <v>22</v>
      </c>
      <c r="G365" t="s">
        <v>22</v>
      </c>
      <c r="H365" t="s">
        <v>104</v>
      </c>
      <c r="I365" t="s">
        <v>105</v>
      </c>
      <c r="J365" t="s">
        <v>59</v>
      </c>
      <c r="K365" s="1">
        <v>43236</v>
      </c>
      <c r="L365" t="s">
        <v>60</v>
      </c>
      <c r="M365" t="str">
        <f>HYPERLINK("https://www.regulations.gov/docket?D=FDA-2018-H-1898")</f>
        <v>https://www.regulations.gov/docket?D=FDA-2018-H-1898</v>
      </c>
      <c r="N365" t="s">
        <v>59</v>
      </c>
    </row>
    <row r="366" spans="1:14" x14ac:dyDescent="0.25">
      <c r="A366" t="s">
        <v>6000</v>
      </c>
      <c r="B366" t="s">
        <v>9668</v>
      </c>
      <c r="C366" t="s">
        <v>227</v>
      </c>
      <c r="D366" t="s">
        <v>21</v>
      </c>
      <c r="E366">
        <v>98226</v>
      </c>
      <c r="F366" t="s">
        <v>22</v>
      </c>
      <c r="G366" t="s">
        <v>22</v>
      </c>
      <c r="H366" t="s">
        <v>104</v>
      </c>
      <c r="I366" t="s">
        <v>148</v>
      </c>
      <c r="J366" t="s">
        <v>59</v>
      </c>
      <c r="K366" s="1">
        <v>43231</v>
      </c>
      <c r="L366" t="s">
        <v>60</v>
      </c>
      <c r="M366" t="str">
        <f>HYPERLINK("https://www.regulations.gov/docket?D=FDA-2018-H-1825")</f>
        <v>https://www.regulations.gov/docket?D=FDA-2018-H-1825</v>
      </c>
      <c r="N366" t="s">
        <v>59</v>
      </c>
    </row>
    <row r="367" spans="1:14" x14ac:dyDescent="0.25">
      <c r="A367" t="s">
        <v>10382</v>
      </c>
      <c r="B367" t="s">
        <v>6544</v>
      </c>
      <c r="C367" t="s">
        <v>1094</v>
      </c>
      <c r="D367" t="s">
        <v>21</v>
      </c>
      <c r="E367">
        <v>98360</v>
      </c>
      <c r="F367" t="s">
        <v>22</v>
      </c>
      <c r="G367" t="s">
        <v>22</v>
      </c>
      <c r="H367" t="s">
        <v>104</v>
      </c>
      <c r="I367" t="s">
        <v>148</v>
      </c>
      <c r="J367" t="s">
        <v>59</v>
      </c>
      <c r="K367" s="1">
        <v>43230</v>
      </c>
      <c r="L367" t="s">
        <v>60</v>
      </c>
      <c r="M367" t="str">
        <f>HYPERLINK("https://www.regulations.gov/docket?D=FDA-2018-H-1809")</f>
        <v>https://www.regulations.gov/docket?D=FDA-2018-H-1809</v>
      </c>
      <c r="N367" t="s">
        <v>59</v>
      </c>
    </row>
    <row r="368" spans="1:14" x14ac:dyDescent="0.25">
      <c r="A368" t="s">
        <v>683</v>
      </c>
      <c r="B368" t="s">
        <v>6847</v>
      </c>
      <c r="C368" t="s">
        <v>165</v>
      </c>
      <c r="D368" t="s">
        <v>21</v>
      </c>
      <c r="E368">
        <v>98372</v>
      </c>
      <c r="F368" t="s">
        <v>22</v>
      </c>
      <c r="G368" t="s">
        <v>22</v>
      </c>
      <c r="H368" t="s">
        <v>104</v>
      </c>
      <c r="I368" t="s">
        <v>148</v>
      </c>
      <c r="J368" t="s">
        <v>59</v>
      </c>
      <c r="K368" s="1">
        <v>43229</v>
      </c>
      <c r="L368" t="s">
        <v>60</v>
      </c>
      <c r="M368" t="str">
        <f>HYPERLINK("https://www.regulations.gov/docket?D=FDA-2018-H-1792")</f>
        <v>https://www.regulations.gov/docket?D=FDA-2018-H-1792</v>
      </c>
      <c r="N368" t="s">
        <v>59</v>
      </c>
    </row>
    <row r="369" spans="1:14" x14ac:dyDescent="0.25">
      <c r="A369" t="s">
        <v>685</v>
      </c>
      <c r="B369" t="s">
        <v>6170</v>
      </c>
      <c r="C369" t="s">
        <v>5500</v>
      </c>
      <c r="D369" t="s">
        <v>21</v>
      </c>
      <c r="E369">
        <v>98371</v>
      </c>
      <c r="F369" t="s">
        <v>22</v>
      </c>
      <c r="G369" t="s">
        <v>22</v>
      </c>
      <c r="H369" t="s">
        <v>104</v>
      </c>
      <c r="I369" t="s">
        <v>148</v>
      </c>
      <c r="J369" t="s">
        <v>59</v>
      </c>
      <c r="K369" s="1">
        <v>43229</v>
      </c>
      <c r="L369" t="s">
        <v>60</v>
      </c>
      <c r="M369" t="str">
        <f>HYPERLINK("https://www.regulations.gov/docket?D=FDA-2018-H-1795")</f>
        <v>https://www.regulations.gov/docket?D=FDA-2018-H-1795</v>
      </c>
      <c r="N369" t="s">
        <v>59</v>
      </c>
    </row>
    <row r="370" spans="1:14" x14ac:dyDescent="0.25">
      <c r="A370" t="s">
        <v>10392</v>
      </c>
      <c r="B370" t="s">
        <v>10393</v>
      </c>
      <c r="C370" t="s">
        <v>286</v>
      </c>
      <c r="D370" t="s">
        <v>21</v>
      </c>
      <c r="E370">
        <v>98502</v>
      </c>
      <c r="F370" t="s">
        <v>22</v>
      </c>
      <c r="G370" t="s">
        <v>22</v>
      </c>
      <c r="H370" t="s">
        <v>104</v>
      </c>
      <c r="I370" t="s">
        <v>105</v>
      </c>
      <c r="J370" t="s">
        <v>59</v>
      </c>
      <c r="K370" s="1">
        <v>43224</v>
      </c>
      <c r="L370" t="s">
        <v>821</v>
      </c>
      <c r="M370" t="str">
        <f>HYPERLINK("https://www.regulations.gov/docket?D=FDA-2018-R-1671")</f>
        <v>https://www.regulations.gov/docket?D=FDA-2018-R-1671</v>
      </c>
      <c r="N370" t="s">
        <v>59</v>
      </c>
    </row>
    <row r="371" spans="1:14" x14ac:dyDescent="0.25">
      <c r="A371" t="s">
        <v>1556</v>
      </c>
      <c r="B371" t="s">
        <v>10394</v>
      </c>
      <c r="C371" t="s">
        <v>1558</v>
      </c>
      <c r="D371" t="s">
        <v>21</v>
      </c>
      <c r="E371">
        <v>98569</v>
      </c>
      <c r="F371" t="s">
        <v>22</v>
      </c>
      <c r="G371" t="s">
        <v>22</v>
      </c>
      <c r="H371" t="s">
        <v>104</v>
      </c>
      <c r="I371" t="s">
        <v>105</v>
      </c>
      <c r="J371" s="1">
        <v>43172</v>
      </c>
      <c r="K371" s="1">
        <v>43223</v>
      </c>
      <c r="L371" t="s">
        <v>118</v>
      </c>
      <c r="N371" t="s">
        <v>1854</v>
      </c>
    </row>
    <row r="372" spans="1:14" x14ac:dyDescent="0.25">
      <c r="A372" t="s">
        <v>5972</v>
      </c>
      <c r="B372" t="s">
        <v>5973</v>
      </c>
      <c r="C372" t="s">
        <v>5974</v>
      </c>
      <c r="D372" t="s">
        <v>21</v>
      </c>
      <c r="E372">
        <v>98535</v>
      </c>
      <c r="F372" t="s">
        <v>22</v>
      </c>
      <c r="G372" t="s">
        <v>22</v>
      </c>
      <c r="H372" t="s">
        <v>104</v>
      </c>
      <c r="I372" t="s">
        <v>148</v>
      </c>
      <c r="J372" s="1">
        <v>43172</v>
      </c>
      <c r="K372" s="1">
        <v>43223</v>
      </c>
      <c r="L372" t="s">
        <v>118</v>
      </c>
      <c r="N372" t="s">
        <v>1854</v>
      </c>
    </row>
    <row r="373" spans="1:14" x14ac:dyDescent="0.25">
      <c r="A373" t="s">
        <v>4103</v>
      </c>
      <c r="B373" t="s">
        <v>7911</v>
      </c>
      <c r="C373" t="s">
        <v>2001</v>
      </c>
      <c r="D373" t="s">
        <v>21</v>
      </c>
      <c r="E373">
        <v>98591</v>
      </c>
      <c r="F373" t="s">
        <v>22</v>
      </c>
      <c r="G373" t="s">
        <v>22</v>
      </c>
      <c r="H373" t="s">
        <v>104</v>
      </c>
      <c r="I373" t="s">
        <v>148</v>
      </c>
      <c r="J373" s="1">
        <v>43169</v>
      </c>
      <c r="K373" s="1">
        <v>43223</v>
      </c>
      <c r="L373" t="s">
        <v>118</v>
      </c>
      <c r="N373" t="s">
        <v>1858</v>
      </c>
    </row>
    <row r="374" spans="1:14" x14ac:dyDescent="0.25">
      <c r="A374" t="s">
        <v>6549</v>
      </c>
      <c r="B374" t="s">
        <v>10087</v>
      </c>
      <c r="C374" t="s">
        <v>2001</v>
      </c>
      <c r="D374" t="s">
        <v>21</v>
      </c>
      <c r="E374">
        <v>98591</v>
      </c>
      <c r="F374" t="s">
        <v>22</v>
      </c>
      <c r="G374" t="s">
        <v>22</v>
      </c>
      <c r="H374" t="s">
        <v>104</v>
      </c>
      <c r="I374" t="s">
        <v>148</v>
      </c>
      <c r="J374" s="1">
        <v>43169</v>
      </c>
      <c r="K374" s="1">
        <v>43216</v>
      </c>
      <c r="L374" t="s">
        <v>118</v>
      </c>
      <c r="N374" t="s">
        <v>1858</v>
      </c>
    </row>
    <row r="375" spans="1:14" x14ac:dyDescent="0.25">
      <c r="A375" t="s">
        <v>1208</v>
      </c>
      <c r="B375" t="s">
        <v>3110</v>
      </c>
      <c r="C375" t="s">
        <v>907</v>
      </c>
      <c r="D375" t="s">
        <v>21</v>
      </c>
      <c r="E375">
        <v>98221</v>
      </c>
      <c r="F375" t="s">
        <v>22</v>
      </c>
      <c r="G375" t="s">
        <v>22</v>
      </c>
      <c r="H375" t="s">
        <v>104</v>
      </c>
      <c r="I375" t="s">
        <v>105</v>
      </c>
      <c r="J375" s="1">
        <v>43168</v>
      </c>
      <c r="K375" s="1">
        <v>43216</v>
      </c>
      <c r="L375" t="s">
        <v>118</v>
      </c>
      <c r="N375" t="s">
        <v>1858</v>
      </c>
    </row>
    <row r="376" spans="1:14" x14ac:dyDescent="0.25">
      <c r="A376" t="s">
        <v>1589</v>
      </c>
      <c r="B376" t="s">
        <v>6148</v>
      </c>
      <c r="C376" t="s">
        <v>215</v>
      </c>
      <c r="D376" t="s">
        <v>21</v>
      </c>
      <c r="E376">
        <v>98003</v>
      </c>
      <c r="F376" t="s">
        <v>22</v>
      </c>
      <c r="G376" t="s">
        <v>22</v>
      </c>
      <c r="H376" t="s">
        <v>104</v>
      </c>
      <c r="I376" t="s">
        <v>148</v>
      </c>
      <c r="J376" s="1">
        <v>43145</v>
      </c>
      <c r="K376" s="1">
        <v>43209</v>
      </c>
      <c r="L376" t="s">
        <v>118</v>
      </c>
      <c r="N376" t="s">
        <v>1858</v>
      </c>
    </row>
    <row r="377" spans="1:14" x14ac:dyDescent="0.25">
      <c r="A377" t="s">
        <v>7291</v>
      </c>
      <c r="B377" t="s">
        <v>7292</v>
      </c>
      <c r="C377" t="s">
        <v>178</v>
      </c>
      <c r="D377" t="s">
        <v>21</v>
      </c>
      <c r="E377">
        <v>98944</v>
      </c>
      <c r="F377" t="s">
        <v>22</v>
      </c>
      <c r="G377" t="s">
        <v>22</v>
      </c>
      <c r="H377" t="s">
        <v>104</v>
      </c>
      <c r="I377" t="s">
        <v>105</v>
      </c>
      <c r="J377" t="s">
        <v>59</v>
      </c>
      <c r="K377" s="1">
        <v>43196</v>
      </c>
      <c r="L377" t="s">
        <v>60</v>
      </c>
      <c r="M377" t="str">
        <f>HYPERLINK("https://www.regulations.gov/docket?D=FDA-2018-H-1401")</f>
        <v>https://www.regulations.gov/docket?D=FDA-2018-H-1401</v>
      </c>
      <c r="N377" t="s">
        <v>59</v>
      </c>
    </row>
    <row r="378" spans="1:14" x14ac:dyDescent="0.25">
      <c r="A378" t="s">
        <v>7171</v>
      </c>
      <c r="B378" t="s">
        <v>7172</v>
      </c>
      <c r="C378" t="s">
        <v>20</v>
      </c>
      <c r="D378" t="s">
        <v>21</v>
      </c>
      <c r="E378">
        <v>98103</v>
      </c>
      <c r="F378" t="s">
        <v>22</v>
      </c>
      <c r="G378" t="s">
        <v>22</v>
      </c>
      <c r="H378" t="s">
        <v>104</v>
      </c>
      <c r="I378" t="s">
        <v>105</v>
      </c>
      <c r="J378" s="1">
        <v>43153</v>
      </c>
      <c r="K378" s="1">
        <v>43195</v>
      </c>
      <c r="L378" t="s">
        <v>118</v>
      </c>
      <c r="N378" t="s">
        <v>1858</v>
      </c>
    </row>
    <row r="379" spans="1:14" x14ac:dyDescent="0.25">
      <c r="A379" t="s">
        <v>1611</v>
      </c>
      <c r="B379" t="s">
        <v>1612</v>
      </c>
      <c r="C379" t="s">
        <v>20</v>
      </c>
      <c r="D379" t="s">
        <v>21</v>
      </c>
      <c r="E379">
        <v>98101</v>
      </c>
      <c r="F379" t="s">
        <v>22</v>
      </c>
      <c r="G379" t="s">
        <v>22</v>
      </c>
      <c r="H379" t="s">
        <v>104</v>
      </c>
      <c r="I379" t="s">
        <v>105</v>
      </c>
      <c r="J379" s="1">
        <v>43154</v>
      </c>
      <c r="K379" s="1">
        <v>43195</v>
      </c>
      <c r="L379" t="s">
        <v>118</v>
      </c>
      <c r="N379" t="s">
        <v>1858</v>
      </c>
    </row>
    <row r="380" spans="1:14" x14ac:dyDescent="0.25">
      <c r="A380" t="s">
        <v>6659</v>
      </c>
      <c r="B380" t="s">
        <v>6660</v>
      </c>
      <c r="C380" t="s">
        <v>227</v>
      </c>
      <c r="D380" t="s">
        <v>21</v>
      </c>
      <c r="E380">
        <v>98229</v>
      </c>
      <c r="F380" t="s">
        <v>22</v>
      </c>
      <c r="G380" t="s">
        <v>22</v>
      </c>
      <c r="H380" t="s">
        <v>104</v>
      </c>
      <c r="I380" t="s">
        <v>148</v>
      </c>
      <c r="J380" t="s">
        <v>59</v>
      </c>
      <c r="K380" s="1">
        <v>43195</v>
      </c>
      <c r="L380" t="s">
        <v>60</v>
      </c>
      <c r="M380" t="str">
        <f>HYPERLINK("https://www.regulations.gov/docket?D=FDA-2018-H-1392")</f>
        <v>https://www.regulations.gov/docket?D=FDA-2018-H-1392</v>
      </c>
      <c r="N380" t="s">
        <v>59</v>
      </c>
    </row>
    <row r="381" spans="1:14" x14ac:dyDescent="0.25">
      <c r="A381" t="s">
        <v>1728</v>
      </c>
      <c r="B381" t="s">
        <v>1729</v>
      </c>
      <c r="C381" t="s">
        <v>20</v>
      </c>
      <c r="D381" t="s">
        <v>21</v>
      </c>
      <c r="E381">
        <v>98105</v>
      </c>
      <c r="F381" t="s">
        <v>22</v>
      </c>
      <c r="G381" t="s">
        <v>22</v>
      </c>
      <c r="H381" t="s">
        <v>104</v>
      </c>
      <c r="I381" t="s">
        <v>148</v>
      </c>
      <c r="J381" s="1">
        <v>43075</v>
      </c>
      <c r="K381" s="1">
        <v>43188</v>
      </c>
      <c r="L381" t="s">
        <v>118</v>
      </c>
      <c r="N381" t="s">
        <v>1858</v>
      </c>
    </row>
    <row r="382" spans="1:14" x14ac:dyDescent="0.25">
      <c r="A382" t="s">
        <v>3573</v>
      </c>
      <c r="B382" t="s">
        <v>3574</v>
      </c>
      <c r="C382" t="s">
        <v>20</v>
      </c>
      <c r="D382" t="s">
        <v>21</v>
      </c>
      <c r="E382">
        <v>98107</v>
      </c>
      <c r="F382" t="s">
        <v>22</v>
      </c>
      <c r="G382" t="s">
        <v>22</v>
      </c>
      <c r="H382" t="s">
        <v>104</v>
      </c>
      <c r="I382" t="s">
        <v>148</v>
      </c>
      <c r="J382" s="1">
        <v>43146</v>
      </c>
      <c r="K382" s="1">
        <v>43188</v>
      </c>
      <c r="L382" t="s">
        <v>118</v>
      </c>
      <c r="N382" t="s">
        <v>1854</v>
      </c>
    </row>
    <row r="383" spans="1:14" x14ac:dyDescent="0.25">
      <c r="A383" t="s">
        <v>111</v>
      </c>
      <c r="B383" t="s">
        <v>6863</v>
      </c>
      <c r="C383" t="s">
        <v>454</v>
      </c>
      <c r="D383" t="s">
        <v>21</v>
      </c>
      <c r="E383">
        <v>98006</v>
      </c>
      <c r="F383" t="s">
        <v>22</v>
      </c>
      <c r="G383" t="s">
        <v>22</v>
      </c>
      <c r="H383" t="s">
        <v>104</v>
      </c>
      <c r="I383" t="s">
        <v>105</v>
      </c>
      <c r="J383" t="s">
        <v>59</v>
      </c>
      <c r="K383" s="1">
        <v>43185</v>
      </c>
      <c r="L383" t="s">
        <v>60</v>
      </c>
      <c r="M383" t="str">
        <f>HYPERLINK("https://www.regulations.gov/docket?D=FDA-2018-H-1229")</f>
        <v>https://www.regulations.gov/docket?D=FDA-2018-H-1229</v>
      </c>
      <c r="N383" t="s">
        <v>59</v>
      </c>
    </row>
    <row r="384" spans="1:14" x14ac:dyDescent="0.25">
      <c r="A384" t="s">
        <v>4661</v>
      </c>
      <c r="B384" t="s">
        <v>4662</v>
      </c>
      <c r="C384" t="s">
        <v>266</v>
      </c>
      <c r="D384" t="s">
        <v>21</v>
      </c>
      <c r="E384">
        <v>98001</v>
      </c>
      <c r="F384" t="s">
        <v>22</v>
      </c>
      <c r="G384" t="s">
        <v>22</v>
      </c>
      <c r="H384" t="s">
        <v>104</v>
      </c>
      <c r="I384" t="s">
        <v>148</v>
      </c>
      <c r="J384" t="s">
        <v>59</v>
      </c>
      <c r="K384" s="1">
        <v>43181</v>
      </c>
      <c r="L384" t="s">
        <v>60</v>
      </c>
      <c r="M384" t="str">
        <f>HYPERLINK("https://www.regulations.gov/docket?D=FDA-2018-H-1202")</f>
        <v>https://www.regulations.gov/docket?D=FDA-2018-H-1202</v>
      </c>
      <c r="N384" t="s">
        <v>59</v>
      </c>
    </row>
    <row r="385" spans="1:14" x14ac:dyDescent="0.25">
      <c r="A385" t="s">
        <v>6404</v>
      </c>
      <c r="B385" t="s">
        <v>6405</v>
      </c>
      <c r="C385" t="s">
        <v>6372</v>
      </c>
      <c r="D385" t="s">
        <v>21</v>
      </c>
      <c r="E385">
        <v>98620</v>
      </c>
      <c r="F385" t="s">
        <v>22</v>
      </c>
      <c r="G385" t="s">
        <v>22</v>
      </c>
      <c r="H385" t="s">
        <v>104</v>
      </c>
      <c r="I385" t="s">
        <v>105</v>
      </c>
      <c r="J385" t="s">
        <v>59</v>
      </c>
      <c r="K385" s="1">
        <v>43178</v>
      </c>
      <c r="L385" t="s">
        <v>60</v>
      </c>
      <c r="M385" t="str">
        <f>HYPERLINK("https://www.regulations.gov/docket?D=FDA-2018-H-1162")</f>
        <v>https://www.regulations.gov/docket?D=FDA-2018-H-1162</v>
      </c>
      <c r="N385" t="s">
        <v>59</v>
      </c>
    </row>
    <row r="386" spans="1:14" x14ac:dyDescent="0.25">
      <c r="A386" t="s">
        <v>6531</v>
      </c>
      <c r="B386" t="s">
        <v>6532</v>
      </c>
      <c r="C386" t="s">
        <v>20</v>
      </c>
      <c r="D386" t="s">
        <v>21</v>
      </c>
      <c r="E386">
        <v>98107</v>
      </c>
      <c r="F386" t="s">
        <v>22</v>
      </c>
      <c r="G386" t="s">
        <v>22</v>
      </c>
      <c r="H386" t="s">
        <v>104</v>
      </c>
      <c r="I386" t="s">
        <v>148</v>
      </c>
      <c r="J386" s="1">
        <v>43146</v>
      </c>
      <c r="K386" s="1">
        <v>43174</v>
      </c>
      <c r="L386" t="s">
        <v>118</v>
      </c>
      <c r="N386" t="s">
        <v>1854</v>
      </c>
    </row>
    <row r="387" spans="1:14" x14ac:dyDescent="0.25">
      <c r="A387" t="s">
        <v>7496</v>
      </c>
      <c r="B387" t="s">
        <v>7497</v>
      </c>
      <c r="C387" t="s">
        <v>132</v>
      </c>
      <c r="D387" t="s">
        <v>21</v>
      </c>
      <c r="E387">
        <v>99301</v>
      </c>
      <c r="F387" t="s">
        <v>22</v>
      </c>
      <c r="G387" t="s">
        <v>22</v>
      </c>
      <c r="H387" t="s">
        <v>104</v>
      </c>
      <c r="I387" t="s">
        <v>105</v>
      </c>
      <c r="J387" s="1">
        <v>43142</v>
      </c>
      <c r="K387" s="1">
        <v>43174</v>
      </c>
      <c r="L387" t="s">
        <v>118</v>
      </c>
      <c r="N387" t="s">
        <v>1858</v>
      </c>
    </row>
    <row r="388" spans="1:14" x14ac:dyDescent="0.25">
      <c r="A388" t="s">
        <v>3337</v>
      </c>
      <c r="B388" t="s">
        <v>3338</v>
      </c>
      <c r="C388" t="s">
        <v>1691</v>
      </c>
      <c r="D388" t="s">
        <v>21</v>
      </c>
      <c r="E388">
        <v>98368</v>
      </c>
      <c r="F388" t="s">
        <v>22</v>
      </c>
      <c r="G388" t="s">
        <v>22</v>
      </c>
      <c r="H388" t="s">
        <v>104</v>
      </c>
      <c r="I388" t="s">
        <v>148</v>
      </c>
      <c r="J388" s="1">
        <v>43138</v>
      </c>
      <c r="K388" s="1">
        <v>43167</v>
      </c>
      <c r="L388" t="s">
        <v>118</v>
      </c>
      <c r="N388" t="s">
        <v>1854</v>
      </c>
    </row>
    <row r="389" spans="1:14" x14ac:dyDescent="0.25">
      <c r="A389" t="s">
        <v>6661</v>
      </c>
      <c r="B389" t="s">
        <v>6662</v>
      </c>
      <c r="C389" t="s">
        <v>230</v>
      </c>
      <c r="D389" t="s">
        <v>21</v>
      </c>
      <c r="E389">
        <v>98264</v>
      </c>
      <c r="F389" t="s">
        <v>22</v>
      </c>
      <c r="G389" t="s">
        <v>22</v>
      </c>
      <c r="H389" t="s">
        <v>104</v>
      </c>
      <c r="I389" t="s">
        <v>148</v>
      </c>
      <c r="J389" t="s">
        <v>59</v>
      </c>
      <c r="K389" s="1">
        <v>43157</v>
      </c>
      <c r="L389" t="s">
        <v>60</v>
      </c>
      <c r="M389" t="str">
        <f>HYPERLINK("https://www.regulations.gov/docket?D=FDA-2018-H-0838")</f>
        <v>https://www.regulations.gov/docket?D=FDA-2018-H-0838</v>
      </c>
      <c r="N389" t="s">
        <v>59</v>
      </c>
    </row>
    <row r="390" spans="1:14" x14ac:dyDescent="0.25">
      <c r="A390" t="s">
        <v>6905</v>
      </c>
      <c r="B390" t="s">
        <v>6906</v>
      </c>
      <c r="C390" t="s">
        <v>2267</v>
      </c>
      <c r="D390" t="s">
        <v>21</v>
      </c>
      <c r="E390">
        <v>98631</v>
      </c>
      <c r="F390" t="s">
        <v>22</v>
      </c>
      <c r="G390" t="s">
        <v>22</v>
      </c>
      <c r="H390" t="s">
        <v>104</v>
      </c>
      <c r="I390" t="s">
        <v>105</v>
      </c>
      <c r="J390" t="s">
        <v>59</v>
      </c>
      <c r="K390" s="1">
        <v>43154</v>
      </c>
      <c r="L390" t="s">
        <v>60</v>
      </c>
      <c r="M390" t="str">
        <f>HYPERLINK("https://www.regulations.gov/docket?D=FDA-2018-H-0816")</f>
        <v>https://www.regulations.gov/docket?D=FDA-2018-H-0816</v>
      </c>
      <c r="N390" t="s">
        <v>59</v>
      </c>
    </row>
    <row r="391" spans="1:14" x14ac:dyDescent="0.25">
      <c r="A391" t="s">
        <v>3583</v>
      </c>
      <c r="B391" t="s">
        <v>10584</v>
      </c>
      <c r="C391" t="s">
        <v>215</v>
      </c>
      <c r="D391" t="s">
        <v>21</v>
      </c>
      <c r="E391">
        <v>98003</v>
      </c>
      <c r="F391" t="s">
        <v>22</v>
      </c>
      <c r="G391" t="s">
        <v>22</v>
      </c>
      <c r="H391" t="s">
        <v>104</v>
      </c>
      <c r="I391" t="s">
        <v>1720</v>
      </c>
      <c r="J391" s="1">
        <v>43134</v>
      </c>
      <c r="K391" s="1">
        <v>43153</v>
      </c>
      <c r="L391" t="s">
        <v>118</v>
      </c>
      <c r="N391" t="s">
        <v>1858</v>
      </c>
    </row>
    <row r="392" spans="1:14" x14ac:dyDescent="0.25">
      <c r="A392" t="s">
        <v>3421</v>
      </c>
      <c r="B392" t="s">
        <v>3422</v>
      </c>
      <c r="C392" t="s">
        <v>236</v>
      </c>
      <c r="D392" t="s">
        <v>21</v>
      </c>
      <c r="E392">
        <v>98408</v>
      </c>
      <c r="F392" t="s">
        <v>22</v>
      </c>
      <c r="G392" t="s">
        <v>22</v>
      </c>
      <c r="H392" t="s">
        <v>104</v>
      </c>
      <c r="I392" t="s">
        <v>148</v>
      </c>
      <c r="J392" t="s">
        <v>59</v>
      </c>
      <c r="K392" s="1">
        <v>43153</v>
      </c>
      <c r="L392" t="s">
        <v>60</v>
      </c>
      <c r="M392" t="str">
        <f>HYPERLINK("https://www.regulations.gov/docket?D=FDA-2018-H-0802")</f>
        <v>https://www.regulations.gov/docket?D=FDA-2018-H-0802</v>
      </c>
      <c r="N392" t="s">
        <v>59</v>
      </c>
    </row>
    <row r="393" spans="1:14" x14ac:dyDescent="0.25">
      <c r="A393" t="s">
        <v>7265</v>
      </c>
      <c r="B393" t="s">
        <v>7266</v>
      </c>
      <c r="C393" t="s">
        <v>215</v>
      </c>
      <c r="D393" t="s">
        <v>21</v>
      </c>
      <c r="E393">
        <v>98003</v>
      </c>
      <c r="F393" t="s">
        <v>22</v>
      </c>
      <c r="G393" t="s">
        <v>22</v>
      </c>
      <c r="H393" t="s">
        <v>104</v>
      </c>
      <c r="I393" t="s">
        <v>148</v>
      </c>
      <c r="J393" s="1">
        <v>43138</v>
      </c>
      <c r="K393" s="1">
        <v>43153</v>
      </c>
      <c r="L393" t="s">
        <v>118</v>
      </c>
      <c r="N393" t="s">
        <v>1854</v>
      </c>
    </row>
    <row r="394" spans="1:14" x14ac:dyDescent="0.25">
      <c r="A394" t="s">
        <v>4567</v>
      </c>
      <c r="B394" t="s">
        <v>4568</v>
      </c>
      <c r="C394" t="s">
        <v>108</v>
      </c>
      <c r="D394" t="s">
        <v>21</v>
      </c>
      <c r="E394">
        <v>98204</v>
      </c>
      <c r="F394" t="s">
        <v>22</v>
      </c>
      <c r="G394" t="s">
        <v>22</v>
      </c>
      <c r="H394" t="s">
        <v>104</v>
      </c>
      <c r="I394" t="s">
        <v>148</v>
      </c>
      <c r="J394" s="1">
        <v>43137</v>
      </c>
      <c r="K394" s="1">
        <v>43153</v>
      </c>
      <c r="L394" t="s">
        <v>118</v>
      </c>
      <c r="N394" t="s">
        <v>1854</v>
      </c>
    </row>
    <row r="395" spans="1:14" x14ac:dyDescent="0.25">
      <c r="A395" t="s">
        <v>7926</v>
      </c>
      <c r="B395" t="s">
        <v>7927</v>
      </c>
      <c r="C395" t="s">
        <v>3862</v>
      </c>
      <c r="D395" t="s">
        <v>21</v>
      </c>
      <c r="E395">
        <v>98022</v>
      </c>
      <c r="F395" t="s">
        <v>22</v>
      </c>
      <c r="G395" t="s">
        <v>22</v>
      </c>
      <c r="H395" t="s">
        <v>104</v>
      </c>
      <c r="I395" t="s">
        <v>105</v>
      </c>
      <c r="J395" t="s">
        <v>59</v>
      </c>
      <c r="K395" s="1">
        <v>43152</v>
      </c>
      <c r="L395" t="s">
        <v>60</v>
      </c>
      <c r="M395" t="str">
        <f>HYPERLINK("https://www.regulations.gov/docket?D=FDA-2018-H-0781")</f>
        <v>https://www.regulations.gov/docket?D=FDA-2018-H-0781</v>
      </c>
      <c r="N395" t="s">
        <v>59</v>
      </c>
    </row>
    <row r="396" spans="1:14" x14ac:dyDescent="0.25">
      <c r="A396" t="s">
        <v>352</v>
      </c>
      <c r="B396" t="s">
        <v>4973</v>
      </c>
      <c r="C396" t="s">
        <v>20</v>
      </c>
      <c r="D396" t="s">
        <v>21</v>
      </c>
      <c r="E396">
        <v>98108</v>
      </c>
      <c r="F396" t="s">
        <v>22</v>
      </c>
      <c r="G396" t="s">
        <v>22</v>
      </c>
      <c r="H396" t="s">
        <v>104</v>
      </c>
      <c r="I396" t="s">
        <v>148</v>
      </c>
      <c r="J396" t="s">
        <v>59</v>
      </c>
      <c r="K396" s="1">
        <v>43152</v>
      </c>
      <c r="L396" t="s">
        <v>60</v>
      </c>
      <c r="M396" t="str">
        <f>HYPERLINK("https://www.regulations.gov/docket?D=FDA-2018-H-0783")</f>
        <v>https://www.regulations.gov/docket?D=FDA-2018-H-0783</v>
      </c>
      <c r="N396" t="s">
        <v>59</v>
      </c>
    </row>
    <row r="397" spans="1:14" x14ac:dyDescent="0.25">
      <c r="A397" t="s">
        <v>1975</v>
      </c>
      <c r="B397" t="s">
        <v>1976</v>
      </c>
      <c r="C397" t="s">
        <v>886</v>
      </c>
      <c r="D397" t="s">
        <v>21</v>
      </c>
      <c r="E397">
        <v>98223</v>
      </c>
      <c r="F397" t="s">
        <v>22</v>
      </c>
      <c r="G397" t="s">
        <v>22</v>
      </c>
      <c r="H397" t="s">
        <v>104</v>
      </c>
      <c r="I397" t="s">
        <v>105</v>
      </c>
      <c r="J397" t="s">
        <v>59</v>
      </c>
      <c r="K397" s="1">
        <v>43152</v>
      </c>
      <c r="L397" t="s">
        <v>60</v>
      </c>
      <c r="M397" t="str">
        <f>HYPERLINK("https://www.regulations.gov/docket?D=FDA-2018-H-0785")</f>
        <v>https://www.regulations.gov/docket?D=FDA-2018-H-0785</v>
      </c>
      <c r="N397" t="s">
        <v>59</v>
      </c>
    </row>
    <row r="398" spans="1:14" x14ac:dyDescent="0.25">
      <c r="A398" t="s">
        <v>6592</v>
      </c>
      <c r="B398" t="s">
        <v>10298</v>
      </c>
      <c r="C398" t="s">
        <v>20</v>
      </c>
      <c r="D398" t="s">
        <v>21</v>
      </c>
      <c r="E398">
        <v>98144</v>
      </c>
      <c r="F398" t="s">
        <v>22</v>
      </c>
      <c r="G398" t="s">
        <v>22</v>
      </c>
      <c r="H398" t="s">
        <v>104</v>
      </c>
      <c r="I398" t="s">
        <v>105</v>
      </c>
      <c r="J398" t="s">
        <v>59</v>
      </c>
      <c r="K398" s="1">
        <v>43146</v>
      </c>
      <c r="L398" t="s">
        <v>60</v>
      </c>
      <c r="M398" t="str">
        <f>HYPERLINK("https://www.regulations.gov/docket?D=FDA-2018-H-0707")</f>
        <v>https://www.regulations.gov/docket?D=FDA-2018-H-0707</v>
      </c>
      <c r="N398" t="s">
        <v>59</v>
      </c>
    </row>
    <row r="399" spans="1:14" x14ac:dyDescent="0.25">
      <c r="A399" t="s">
        <v>6132</v>
      </c>
      <c r="B399" t="s">
        <v>6133</v>
      </c>
      <c r="C399" t="s">
        <v>1498</v>
      </c>
      <c r="D399" t="s">
        <v>21</v>
      </c>
      <c r="E399">
        <v>98335</v>
      </c>
      <c r="F399" t="s">
        <v>22</v>
      </c>
      <c r="G399" t="s">
        <v>22</v>
      </c>
      <c r="H399" t="s">
        <v>104</v>
      </c>
      <c r="I399" t="s">
        <v>148</v>
      </c>
      <c r="J399" t="s">
        <v>59</v>
      </c>
      <c r="K399" s="1">
        <v>43145</v>
      </c>
      <c r="L399" t="s">
        <v>60</v>
      </c>
      <c r="M399" t="str">
        <f>HYPERLINK("https://www.regulations.gov/docket?D=FDA-2018-H-0684")</f>
        <v>https://www.regulations.gov/docket?D=FDA-2018-H-0684</v>
      </c>
      <c r="N399" t="s">
        <v>59</v>
      </c>
    </row>
    <row r="400" spans="1:14" x14ac:dyDescent="0.25">
      <c r="A400" t="s">
        <v>7391</v>
      </c>
      <c r="B400" t="s">
        <v>7392</v>
      </c>
      <c r="C400" t="s">
        <v>632</v>
      </c>
      <c r="D400" t="s">
        <v>21</v>
      </c>
      <c r="E400">
        <v>98036</v>
      </c>
      <c r="F400" t="s">
        <v>22</v>
      </c>
      <c r="G400" t="s">
        <v>22</v>
      </c>
      <c r="H400" t="s">
        <v>104</v>
      </c>
      <c r="I400" t="s">
        <v>148</v>
      </c>
      <c r="J400" t="s">
        <v>59</v>
      </c>
      <c r="K400" s="1">
        <v>43143</v>
      </c>
      <c r="L400" t="s">
        <v>60</v>
      </c>
      <c r="M400" t="str">
        <f>HYPERLINK("https://www.regulations.gov/docket?D=FDA-2018-H-0629")</f>
        <v>https://www.regulations.gov/docket?D=FDA-2018-H-0629</v>
      </c>
      <c r="N400" t="s">
        <v>59</v>
      </c>
    </row>
    <row r="401" spans="1:14" x14ac:dyDescent="0.25">
      <c r="A401" t="s">
        <v>5486</v>
      </c>
      <c r="B401" t="s">
        <v>5487</v>
      </c>
      <c r="C401" t="s">
        <v>151</v>
      </c>
      <c r="D401" t="s">
        <v>21</v>
      </c>
      <c r="E401">
        <v>98499</v>
      </c>
      <c r="F401" t="s">
        <v>22</v>
      </c>
      <c r="G401" t="s">
        <v>22</v>
      </c>
      <c r="H401" t="s">
        <v>104</v>
      </c>
      <c r="I401" t="s">
        <v>1720</v>
      </c>
      <c r="J401" t="s">
        <v>59</v>
      </c>
      <c r="K401" s="1">
        <v>43143</v>
      </c>
      <c r="L401" t="s">
        <v>821</v>
      </c>
      <c r="M401" t="str">
        <f>HYPERLINK("https://www.regulations.gov/docket?D=FDA-2018-R-0649")</f>
        <v>https://www.regulations.gov/docket?D=FDA-2018-R-0649</v>
      </c>
      <c r="N401" t="s">
        <v>59</v>
      </c>
    </row>
    <row r="402" spans="1:14" x14ac:dyDescent="0.25">
      <c r="A402" t="s">
        <v>2787</v>
      </c>
      <c r="B402" t="s">
        <v>2788</v>
      </c>
      <c r="C402" t="s">
        <v>142</v>
      </c>
      <c r="D402" t="s">
        <v>21</v>
      </c>
      <c r="E402">
        <v>98908</v>
      </c>
      <c r="F402" t="s">
        <v>22</v>
      </c>
      <c r="G402" t="s">
        <v>22</v>
      </c>
      <c r="H402" t="s">
        <v>104</v>
      </c>
      <c r="I402" t="s">
        <v>105</v>
      </c>
      <c r="J402" s="1">
        <v>43124</v>
      </c>
      <c r="K402" s="1">
        <v>43139</v>
      </c>
      <c r="L402" t="s">
        <v>118</v>
      </c>
      <c r="N402" t="s">
        <v>1854</v>
      </c>
    </row>
    <row r="403" spans="1:14" x14ac:dyDescent="0.25">
      <c r="A403" t="s">
        <v>6225</v>
      </c>
      <c r="B403" t="s">
        <v>6226</v>
      </c>
      <c r="C403" t="s">
        <v>266</v>
      </c>
      <c r="D403" t="s">
        <v>21</v>
      </c>
      <c r="E403">
        <v>98002</v>
      </c>
      <c r="F403" t="s">
        <v>22</v>
      </c>
      <c r="G403" t="s">
        <v>22</v>
      </c>
      <c r="H403" t="s">
        <v>104</v>
      </c>
      <c r="I403" t="s">
        <v>105</v>
      </c>
      <c r="J403" s="1">
        <v>43125</v>
      </c>
      <c r="K403" s="1">
        <v>43139</v>
      </c>
      <c r="L403" t="s">
        <v>118</v>
      </c>
      <c r="N403" t="s">
        <v>1858</v>
      </c>
    </row>
    <row r="404" spans="1:14" x14ac:dyDescent="0.25">
      <c r="A404" t="s">
        <v>7049</v>
      </c>
      <c r="B404" t="s">
        <v>7050</v>
      </c>
      <c r="C404" t="s">
        <v>286</v>
      </c>
      <c r="D404" t="s">
        <v>21</v>
      </c>
      <c r="E404">
        <v>98513</v>
      </c>
      <c r="F404" t="s">
        <v>22</v>
      </c>
      <c r="G404" t="s">
        <v>22</v>
      </c>
      <c r="H404" t="s">
        <v>104</v>
      </c>
      <c r="I404" t="s">
        <v>105</v>
      </c>
      <c r="J404" t="s">
        <v>59</v>
      </c>
      <c r="K404" s="1">
        <v>43137</v>
      </c>
      <c r="L404" t="s">
        <v>60</v>
      </c>
      <c r="M404" t="str">
        <f>HYPERLINK("https://www.regulations.gov/docket?D=FDA-2018-H-0562")</f>
        <v>https://www.regulations.gov/docket?D=FDA-2018-H-0562</v>
      </c>
      <c r="N404" t="s">
        <v>59</v>
      </c>
    </row>
    <row r="405" spans="1:14" x14ac:dyDescent="0.25">
      <c r="A405" t="s">
        <v>1069</v>
      </c>
      <c r="B405" t="s">
        <v>1070</v>
      </c>
      <c r="C405" t="s">
        <v>268</v>
      </c>
      <c r="D405" t="s">
        <v>21</v>
      </c>
      <c r="E405">
        <v>98168</v>
      </c>
      <c r="F405" t="s">
        <v>22</v>
      </c>
      <c r="G405" t="s">
        <v>22</v>
      </c>
      <c r="H405" t="s">
        <v>104</v>
      </c>
      <c r="I405" t="s">
        <v>1720</v>
      </c>
      <c r="J405" t="s">
        <v>59</v>
      </c>
      <c r="K405" s="1">
        <v>43136</v>
      </c>
      <c r="L405" t="s">
        <v>60</v>
      </c>
      <c r="M405" t="str">
        <f>HYPERLINK("https://www.regulations.gov/docket?D=FDA-2018-H-0525")</f>
        <v>https://www.regulations.gov/docket?D=FDA-2018-H-0525</v>
      </c>
      <c r="N405" t="s">
        <v>59</v>
      </c>
    </row>
    <row r="406" spans="1:14" x14ac:dyDescent="0.25">
      <c r="A406" t="s">
        <v>3447</v>
      </c>
      <c r="B406" t="s">
        <v>10658</v>
      </c>
      <c r="C406" t="s">
        <v>20</v>
      </c>
      <c r="D406" t="s">
        <v>21</v>
      </c>
      <c r="E406">
        <v>98106</v>
      </c>
      <c r="F406" t="s">
        <v>22</v>
      </c>
      <c r="G406" t="s">
        <v>22</v>
      </c>
      <c r="H406" t="s">
        <v>104</v>
      </c>
      <c r="I406" t="s">
        <v>148</v>
      </c>
      <c r="J406" t="s">
        <v>59</v>
      </c>
      <c r="K406" s="1">
        <v>43136</v>
      </c>
      <c r="L406" t="s">
        <v>60</v>
      </c>
      <c r="M406" t="str">
        <f>HYPERLINK("https://www.regulations.gov/docket?D=FDA-2018-H-0506")</f>
        <v>https://www.regulations.gov/docket?D=FDA-2018-H-0506</v>
      </c>
      <c r="N406" t="s">
        <v>59</v>
      </c>
    </row>
    <row r="407" spans="1:14" x14ac:dyDescent="0.25">
      <c r="A407" t="s">
        <v>415</v>
      </c>
      <c r="B407" t="s">
        <v>416</v>
      </c>
      <c r="C407" t="s">
        <v>20</v>
      </c>
      <c r="D407" t="s">
        <v>21</v>
      </c>
      <c r="E407">
        <v>98106</v>
      </c>
      <c r="F407" t="s">
        <v>22</v>
      </c>
      <c r="G407" t="s">
        <v>22</v>
      </c>
      <c r="H407" t="s">
        <v>104</v>
      </c>
      <c r="I407" t="s">
        <v>105</v>
      </c>
      <c r="J407" s="1">
        <v>43107</v>
      </c>
      <c r="K407" s="1">
        <v>43132</v>
      </c>
      <c r="L407" t="s">
        <v>118</v>
      </c>
      <c r="N407" t="s">
        <v>1858</v>
      </c>
    </row>
    <row r="408" spans="1:14" x14ac:dyDescent="0.25">
      <c r="A408" t="s">
        <v>2119</v>
      </c>
      <c r="B408" t="s">
        <v>2120</v>
      </c>
      <c r="C408" t="s">
        <v>142</v>
      </c>
      <c r="D408" t="s">
        <v>21</v>
      </c>
      <c r="E408">
        <v>98902</v>
      </c>
      <c r="F408" t="s">
        <v>22</v>
      </c>
      <c r="G408" t="s">
        <v>22</v>
      </c>
      <c r="H408" t="s">
        <v>104</v>
      </c>
      <c r="I408" t="s">
        <v>212</v>
      </c>
      <c r="J408" s="1">
        <v>43116</v>
      </c>
      <c r="K408" s="1">
        <v>43132</v>
      </c>
      <c r="L408" t="s">
        <v>118</v>
      </c>
      <c r="N408" t="s">
        <v>1858</v>
      </c>
    </row>
    <row r="409" spans="1:14" x14ac:dyDescent="0.25">
      <c r="A409" t="s">
        <v>7411</v>
      </c>
      <c r="B409" t="s">
        <v>7412</v>
      </c>
      <c r="C409" t="s">
        <v>7413</v>
      </c>
      <c r="D409" t="s">
        <v>21</v>
      </c>
      <c r="E409">
        <v>98238</v>
      </c>
      <c r="F409" t="s">
        <v>22</v>
      </c>
      <c r="G409" t="s">
        <v>22</v>
      </c>
      <c r="H409" t="s">
        <v>104</v>
      </c>
      <c r="I409" t="s">
        <v>105</v>
      </c>
      <c r="J409" t="s">
        <v>59</v>
      </c>
      <c r="K409" s="1">
        <v>43131</v>
      </c>
      <c r="L409" t="s">
        <v>60</v>
      </c>
      <c r="M409" t="str">
        <f>HYPERLINK("https://www.regulations.gov/docket?D=FDA-2018-H-0458")</f>
        <v>https://www.regulations.gov/docket?D=FDA-2018-H-0458</v>
      </c>
      <c r="N409" t="s">
        <v>59</v>
      </c>
    </row>
    <row r="410" spans="1:14" x14ac:dyDescent="0.25">
      <c r="A410" t="s">
        <v>1002</v>
      </c>
      <c r="B410" t="s">
        <v>1285</v>
      </c>
      <c r="C410" t="s">
        <v>632</v>
      </c>
      <c r="D410" t="s">
        <v>21</v>
      </c>
      <c r="E410">
        <v>98087</v>
      </c>
      <c r="F410" t="s">
        <v>22</v>
      </c>
      <c r="G410" t="s">
        <v>22</v>
      </c>
      <c r="H410" t="s">
        <v>104</v>
      </c>
      <c r="I410" t="s">
        <v>148</v>
      </c>
      <c r="J410" t="s">
        <v>59</v>
      </c>
      <c r="K410" s="1">
        <v>43126</v>
      </c>
      <c r="L410" t="s">
        <v>60</v>
      </c>
      <c r="M410" t="str">
        <f>HYPERLINK("https://www.regulations.gov/docket?D=FDA-2018-H-0380")</f>
        <v>https://www.regulations.gov/docket?D=FDA-2018-H-0380</v>
      </c>
      <c r="N410" t="s">
        <v>59</v>
      </c>
    </row>
    <row r="411" spans="1:14" x14ac:dyDescent="0.25">
      <c r="A411" t="s">
        <v>316</v>
      </c>
      <c r="B411" t="s">
        <v>6131</v>
      </c>
      <c r="C411" t="s">
        <v>886</v>
      </c>
      <c r="D411" t="s">
        <v>21</v>
      </c>
      <c r="E411">
        <v>98223</v>
      </c>
      <c r="F411" t="s">
        <v>22</v>
      </c>
      <c r="G411" t="s">
        <v>22</v>
      </c>
      <c r="H411" t="s">
        <v>104</v>
      </c>
      <c r="I411" t="s">
        <v>148</v>
      </c>
      <c r="J411" s="1">
        <v>43060</v>
      </c>
      <c r="K411" s="1">
        <v>43125</v>
      </c>
      <c r="L411" t="s">
        <v>118</v>
      </c>
      <c r="N411" t="s">
        <v>1858</v>
      </c>
    </row>
    <row r="412" spans="1:14" x14ac:dyDescent="0.25">
      <c r="A412" t="s">
        <v>4354</v>
      </c>
      <c r="B412" t="s">
        <v>4355</v>
      </c>
      <c r="C412" t="s">
        <v>443</v>
      </c>
      <c r="D412" t="s">
        <v>21</v>
      </c>
      <c r="E412">
        <v>98058</v>
      </c>
      <c r="F412" t="s">
        <v>22</v>
      </c>
      <c r="G412" t="s">
        <v>22</v>
      </c>
      <c r="H412" t="s">
        <v>104</v>
      </c>
      <c r="I412" t="s">
        <v>148</v>
      </c>
      <c r="J412" s="1">
        <v>43114</v>
      </c>
      <c r="K412" s="1">
        <v>43125</v>
      </c>
      <c r="L412" t="s">
        <v>118</v>
      </c>
      <c r="N412" t="s">
        <v>1858</v>
      </c>
    </row>
    <row r="413" spans="1:14" x14ac:dyDescent="0.25">
      <c r="A413" t="s">
        <v>6152</v>
      </c>
      <c r="B413" t="s">
        <v>6153</v>
      </c>
      <c r="C413" t="s">
        <v>236</v>
      </c>
      <c r="D413" t="s">
        <v>21</v>
      </c>
      <c r="E413">
        <v>98444</v>
      </c>
      <c r="F413" t="s">
        <v>22</v>
      </c>
      <c r="G413" t="s">
        <v>22</v>
      </c>
      <c r="H413" t="s">
        <v>104</v>
      </c>
      <c r="I413" t="s">
        <v>148</v>
      </c>
      <c r="J413" t="s">
        <v>59</v>
      </c>
      <c r="K413" s="1">
        <v>43124</v>
      </c>
      <c r="L413" t="s">
        <v>60</v>
      </c>
      <c r="M413" t="str">
        <f>HYPERLINK("https://www.regulations.gov/docket?D=FDA-2018-H-0329")</f>
        <v>https://www.regulations.gov/docket?D=FDA-2018-H-0329</v>
      </c>
      <c r="N413" t="s">
        <v>59</v>
      </c>
    </row>
    <row r="414" spans="1:14" x14ac:dyDescent="0.25">
      <c r="A414" t="s">
        <v>7057</v>
      </c>
      <c r="B414" t="s">
        <v>7058</v>
      </c>
      <c r="C414" t="s">
        <v>3176</v>
      </c>
      <c r="D414" t="s">
        <v>21</v>
      </c>
      <c r="E414">
        <v>98629</v>
      </c>
      <c r="F414" t="s">
        <v>22</v>
      </c>
      <c r="G414" t="s">
        <v>22</v>
      </c>
      <c r="H414" t="s">
        <v>104</v>
      </c>
      <c r="I414" t="s">
        <v>105</v>
      </c>
      <c r="J414" t="s">
        <v>59</v>
      </c>
      <c r="K414" s="1">
        <v>43124</v>
      </c>
      <c r="L414" t="s">
        <v>60</v>
      </c>
      <c r="M414" t="str">
        <f>HYPERLINK("https://www.regulations.gov/docket?D=FDA-2018-H-0326")</f>
        <v>https://www.regulations.gov/docket?D=FDA-2018-H-0326</v>
      </c>
      <c r="N414" t="s">
        <v>59</v>
      </c>
    </row>
    <row r="415" spans="1:14" x14ac:dyDescent="0.25">
      <c r="A415" t="s">
        <v>7702</v>
      </c>
      <c r="B415" t="s">
        <v>7703</v>
      </c>
      <c r="C415" t="s">
        <v>20</v>
      </c>
      <c r="D415" t="s">
        <v>21</v>
      </c>
      <c r="E415">
        <v>98122</v>
      </c>
      <c r="F415" t="s">
        <v>22</v>
      </c>
      <c r="G415" t="s">
        <v>22</v>
      </c>
      <c r="H415" t="s">
        <v>104</v>
      </c>
      <c r="I415" t="s">
        <v>148</v>
      </c>
      <c r="J415" t="s">
        <v>59</v>
      </c>
      <c r="K415" s="1">
        <v>43123</v>
      </c>
      <c r="L415" t="s">
        <v>60</v>
      </c>
      <c r="M415" t="str">
        <f>HYPERLINK("https://www.regulations.gov/docket?D=FDA-2018-H-0304")</f>
        <v>https://www.regulations.gov/docket?D=FDA-2018-H-0304</v>
      </c>
      <c r="N415" t="s">
        <v>59</v>
      </c>
    </row>
    <row r="416" spans="1:14" x14ac:dyDescent="0.25">
      <c r="A416" t="s">
        <v>4787</v>
      </c>
      <c r="B416" t="s">
        <v>4788</v>
      </c>
      <c r="C416" t="s">
        <v>34</v>
      </c>
      <c r="D416" t="s">
        <v>21</v>
      </c>
      <c r="E416">
        <v>98664</v>
      </c>
      <c r="F416" t="s">
        <v>22</v>
      </c>
      <c r="G416" t="s">
        <v>22</v>
      </c>
      <c r="H416" t="s">
        <v>104</v>
      </c>
      <c r="I416" t="s">
        <v>148</v>
      </c>
      <c r="J416" s="1">
        <v>43102</v>
      </c>
      <c r="K416" s="1">
        <v>43118</v>
      </c>
      <c r="L416" t="s">
        <v>118</v>
      </c>
      <c r="N416" t="s">
        <v>1858</v>
      </c>
    </row>
    <row r="417" spans="1:14" x14ac:dyDescent="0.25">
      <c r="A417" t="s">
        <v>683</v>
      </c>
      <c r="B417" t="s">
        <v>6075</v>
      </c>
      <c r="C417" t="s">
        <v>4227</v>
      </c>
      <c r="D417" t="s">
        <v>21</v>
      </c>
      <c r="E417">
        <v>98019</v>
      </c>
      <c r="F417" t="s">
        <v>22</v>
      </c>
      <c r="G417" t="s">
        <v>22</v>
      </c>
      <c r="H417" t="s">
        <v>104</v>
      </c>
      <c r="I417" t="s">
        <v>105</v>
      </c>
      <c r="J417" s="1">
        <v>43097</v>
      </c>
      <c r="K417" s="1">
        <v>43118</v>
      </c>
      <c r="L417" t="s">
        <v>118</v>
      </c>
      <c r="N417" t="s">
        <v>1858</v>
      </c>
    </row>
    <row r="418" spans="1:14" x14ac:dyDescent="0.25">
      <c r="A418" t="s">
        <v>8919</v>
      </c>
      <c r="B418" t="s">
        <v>8920</v>
      </c>
      <c r="C418" t="s">
        <v>1387</v>
      </c>
      <c r="D418" t="s">
        <v>21</v>
      </c>
      <c r="E418">
        <v>98424</v>
      </c>
      <c r="F418" t="s">
        <v>22</v>
      </c>
      <c r="G418" t="s">
        <v>22</v>
      </c>
      <c r="H418" t="s">
        <v>104</v>
      </c>
      <c r="I418" t="s">
        <v>148</v>
      </c>
      <c r="J418" s="1">
        <v>43100</v>
      </c>
      <c r="K418" s="1">
        <v>43118</v>
      </c>
      <c r="L418" t="s">
        <v>118</v>
      </c>
      <c r="N418" t="s">
        <v>1858</v>
      </c>
    </row>
    <row r="419" spans="1:14" x14ac:dyDescent="0.25">
      <c r="A419" t="s">
        <v>5660</v>
      </c>
      <c r="B419" t="s">
        <v>5661</v>
      </c>
      <c r="C419" t="s">
        <v>34</v>
      </c>
      <c r="D419" t="s">
        <v>21</v>
      </c>
      <c r="E419">
        <v>98661</v>
      </c>
      <c r="F419" t="s">
        <v>22</v>
      </c>
      <c r="G419" t="s">
        <v>22</v>
      </c>
      <c r="H419" t="s">
        <v>104</v>
      </c>
      <c r="I419" t="s">
        <v>148</v>
      </c>
      <c r="J419" s="1">
        <v>43088</v>
      </c>
      <c r="K419" s="1">
        <v>43118</v>
      </c>
      <c r="L419" t="s">
        <v>118</v>
      </c>
      <c r="N419" t="s">
        <v>1854</v>
      </c>
    </row>
    <row r="420" spans="1:14" x14ac:dyDescent="0.25">
      <c r="A420" t="s">
        <v>4190</v>
      </c>
      <c r="B420" t="s">
        <v>4191</v>
      </c>
      <c r="C420" t="s">
        <v>34</v>
      </c>
      <c r="D420" t="s">
        <v>21</v>
      </c>
      <c r="E420">
        <v>98661</v>
      </c>
      <c r="F420" t="s">
        <v>22</v>
      </c>
      <c r="G420" t="s">
        <v>22</v>
      </c>
      <c r="H420" t="s">
        <v>104</v>
      </c>
      <c r="I420" t="s">
        <v>148</v>
      </c>
      <c r="J420" s="1">
        <v>43102</v>
      </c>
      <c r="K420" s="1">
        <v>43118</v>
      </c>
      <c r="L420" t="s">
        <v>118</v>
      </c>
      <c r="N420" t="s">
        <v>1858</v>
      </c>
    </row>
    <row r="421" spans="1:14" x14ac:dyDescent="0.25">
      <c r="A421" t="s">
        <v>8754</v>
      </c>
      <c r="B421" t="s">
        <v>8755</v>
      </c>
      <c r="C421" t="s">
        <v>236</v>
      </c>
      <c r="D421" t="s">
        <v>21</v>
      </c>
      <c r="E421">
        <v>98402</v>
      </c>
      <c r="F421" t="s">
        <v>22</v>
      </c>
      <c r="G421" t="s">
        <v>22</v>
      </c>
      <c r="H421" t="s">
        <v>104</v>
      </c>
      <c r="I421" t="s">
        <v>148</v>
      </c>
      <c r="J421" t="s">
        <v>59</v>
      </c>
      <c r="K421" s="1">
        <v>43116</v>
      </c>
      <c r="L421" t="s">
        <v>60</v>
      </c>
      <c r="M421" t="str">
        <f>HYPERLINK("https://www.regulations.gov/docket?D=FDA-2018-H-0177")</f>
        <v>https://www.regulations.gov/docket?D=FDA-2018-H-0177</v>
      </c>
      <c r="N421" t="s">
        <v>59</v>
      </c>
    </row>
    <row r="422" spans="1:14" x14ac:dyDescent="0.25">
      <c r="A422" t="s">
        <v>569</v>
      </c>
      <c r="B422" t="s">
        <v>5527</v>
      </c>
      <c r="C422" t="s">
        <v>309</v>
      </c>
      <c r="D422" t="s">
        <v>21</v>
      </c>
      <c r="E422">
        <v>98026</v>
      </c>
      <c r="F422" t="s">
        <v>22</v>
      </c>
      <c r="G422" t="s">
        <v>22</v>
      </c>
      <c r="H422" t="s">
        <v>104</v>
      </c>
      <c r="I422" t="s">
        <v>148</v>
      </c>
      <c r="J422" s="1">
        <v>43089</v>
      </c>
      <c r="K422" s="1">
        <v>43111</v>
      </c>
      <c r="L422" t="s">
        <v>118</v>
      </c>
      <c r="N422" t="s">
        <v>1858</v>
      </c>
    </row>
    <row r="423" spans="1:14" x14ac:dyDescent="0.25">
      <c r="A423" t="s">
        <v>3740</v>
      </c>
      <c r="B423" t="s">
        <v>10708</v>
      </c>
      <c r="C423" t="s">
        <v>1347</v>
      </c>
      <c r="D423" t="s">
        <v>21</v>
      </c>
      <c r="E423">
        <v>98248</v>
      </c>
      <c r="F423" t="s">
        <v>22</v>
      </c>
      <c r="G423" t="s">
        <v>22</v>
      </c>
      <c r="H423" t="s">
        <v>104</v>
      </c>
      <c r="I423" t="s">
        <v>148</v>
      </c>
      <c r="J423" s="1">
        <v>43096</v>
      </c>
      <c r="K423" s="1">
        <v>43111</v>
      </c>
      <c r="L423" t="s">
        <v>118</v>
      </c>
      <c r="N423" t="s">
        <v>1858</v>
      </c>
    </row>
    <row r="424" spans="1:14" x14ac:dyDescent="0.25">
      <c r="A424" t="s">
        <v>556</v>
      </c>
      <c r="B424" t="s">
        <v>6057</v>
      </c>
      <c r="C424" t="s">
        <v>1270</v>
      </c>
      <c r="D424" t="s">
        <v>21</v>
      </c>
      <c r="E424">
        <v>98012</v>
      </c>
      <c r="F424" t="s">
        <v>22</v>
      </c>
      <c r="G424" t="s">
        <v>22</v>
      </c>
      <c r="H424" t="s">
        <v>104</v>
      </c>
      <c r="I424" t="s">
        <v>105</v>
      </c>
      <c r="J424" s="1">
        <v>43088</v>
      </c>
      <c r="K424" s="1">
        <v>43111</v>
      </c>
      <c r="L424" t="s">
        <v>118</v>
      </c>
      <c r="N424" t="s">
        <v>1858</v>
      </c>
    </row>
    <row r="425" spans="1:14" x14ac:dyDescent="0.25">
      <c r="A425" t="s">
        <v>10713</v>
      </c>
      <c r="B425" t="s">
        <v>10712</v>
      </c>
      <c r="C425" t="s">
        <v>2599</v>
      </c>
      <c r="D425" t="s">
        <v>21</v>
      </c>
      <c r="E425">
        <v>98232</v>
      </c>
      <c r="F425" t="s">
        <v>22</v>
      </c>
      <c r="G425" t="s">
        <v>22</v>
      </c>
      <c r="H425" t="s">
        <v>104</v>
      </c>
      <c r="I425" t="s">
        <v>1720</v>
      </c>
      <c r="J425" s="1">
        <v>43053</v>
      </c>
      <c r="K425" s="1">
        <v>43111</v>
      </c>
      <c r="L425" t="s">
        <v>118</v>
      </c>
      <c r="N425" t="s">
        <v>1854</v>
      </c>
    </row>
    <row r="426" spans="1:14" x14ac:dyDescent="0.25">
      <c r="A426" t="s">
        <v>10728</v>
      </c>
      <c r="B426" t="s">
        <v>10729</v>
      </c>
      <c r="C426" t="s">
        <v>37</v>
      </c>
      <c r="D426" t="s">
        <v>21</v>
      </c>
      <c r="E426">
        <v>98336</v>
      </c>
      <c r="F426" t="s">
        <v>22</v>
      </c>
      <c r="G426" t="s">
        <v>22</v>
      </c>
      <c r="H426" t="s">
        <v>104</v>
      </c>
      <c r="I426" t="s">
        <v>148</v>
      </c>
      <c r="J426" s="1">
        <v>43086</v>
      </c>
      <c r="K426" s="1">
        <v>43104</v>
      </c>
      <c r="L426" t="s">
        <v>118</v>
      </c>
      <c r="N426" t="s">
        <v>1858</v>
      </c>
    </row>
    <row r="427" spans="1:14" x14ac:dyDescent="0.25">
      <c r="A427" t="s">
        <v>111</v>
      </c>
      <c r="B427" t="s">
        <v>5526</v>
      </c>
      <c r="C427" t="s">
        <v>632</v>
      </c>
      <c r="D427" t="s">
        <v>21</v>
      </c>
      <c r="E427">
        <v>98036</v>
      </c>
      <c r="F427" t="s">
        <v>22</v>
      </c>
      <c r="G427" t="s">
        <v>22</v>
      </c>
      <c r="H427" t="s">
        <v>104</v>
      </c>
      <c r="I427" t="s">
        <v>148</v>
      </c>
      <c r="J427" s="1">
        <v>43082</v>
      </c>
      <c r="K427" s="1">
        <v>43104</v>
      </c>
      <c r="L427" t="s">
        <v>118</v>
      </c>
      <c r="N427" t="s">
        <v>1858</v>
      </c>
    </row>
    <row r="428" spans="1:14" x14ac:dyDescent="0.25">
      <c r="A428" t="s">
        <v>10001</v>
      </c>
      <c r="B428" t="s">
        <v>10002</v>
      </c>
      <c r="C428" t="s">
        <v>34</v>
      </c>
      <c r="D428" t="s">
        <v>21</v>
      </c>
      <c r="E428">
        <v>98662</v>
      </c>
      <c r="F428" t="s">
        <v>22</v>
      </c>
      <c r="G428" t="s">
        <v>22</v>
      </c>
      <c r="H428" t="s">
        <v>104</v>
      </c>
      <c r="I428" t="s">
        <v>148</v>
      </c>
      <c r="J428" s="1">
        <v>43087</v>
      </c>
      <c r="K428" s="1">
        <v>43104</v>
      </c>
      <c r="L428" t="s">
        <v>118</v>
      </c>
      <c r="N428" t="s">
        <v>1858</v>
      </c>
    </row>
    <row r="429" spans="1:14" x14ac:dyDescent="0.25">
      <c r="A429" t="s">
        <v>809</v>
      </c>
      <c r="B429" t="s">
        <v>4578</v>
      </c>
      <c r="C429" t="s">
        <v>20</v>
      </c>
      <c r="D429" t="s">
        <v>21</v>
      </c>
      <c r="E429">
        <v>98115</v>
      </c>
      <c r="F429" t="s">
        <v>22</v>
      </c>
      <c r="G429" t="s">
        <v>22</v>
      </c>
      <c r="H429" t="s">
        <v>104</v>
      </c>
      <c r="I429" t="s">
        <v>105</v>
      </c>
      <c r="J429" s="1">
        <v>43087</v>
      </c>
      <c r="K429" s="1">
        <v>43104</v>
      </c>
      <c r="L429" t="s">
        <v>118</v>
      </c>
      <c r="N429" t="s">
        <v>1858</v>
      </c>
    </row>
    <row r="430" spans="1:14" x14ac:dyDescent="0.25">
      <c r="A430" t="s">
        <v>413</v>
      </c>
      <c r="B430" t="s">
        <v>6373</v>
      </c>
      <c r="C430" t="s">
        <v>443</v>
      </c>
      <c r="D430" t="s">
        <v>21</v>
      </c>
      <c r="E430">
        <v>98058</v>
      </c>
      <c r="F430" t="s">
        <v>22</v>
      </c>
      <c r="G430" t="s">
        <v>22</v>
      </c>
      <c r="H430" t="s">
        <v>104</v>
      </c>
      <c r="I430" t="s">
        <v>148</v>
      </c>
      <c r="J430" s="1">
        <v>43082</v>
      </c>
      <c r="K430" s="1">
        <v>43104</v>
      </c>
      <c r="L430" t="s">
        <v>118</v>
      </c>
      <c r="N430" t="s">
        <v>1858</v>
      </c>
    </row>
    <row r="431" spans="1:14" x14ac:dyDescent="0.25">
      <c r="A431" t="s">
        <v>2371</v>
      </c>
      <c r="B431" t="s">
        <v>6041</v>
      </c>
      <c r="C431" t="s">
        <v>34</v>
      </c>
      <c r="D431" t="s">
        <v>21</v>
      </c>
      <c r="E431">
        <v>98661</v>
      </c>
      <c r="F431" t="s">
        <v>22</v>
      </c>
      <c r="G431" t="s">
        <v>22</v>
      </c>
      <c r="H431" t="s">
        <v>104</v>
      </c>
      <c r="I431" t="s">
        <v>148</v>
      </c>
      <c r="J431" s="1">
        <v>43087</v>
      </c>
      <c r="K431" s="1">
        <v>43104</v>
      </c>
      <c r="L431" t="s">
        <v>118</v>
      </c>
      <c r="N431" t="s">
        <v>1858</v>
      </c>
    </row>
    <row r="432" spans="1:14" x14ac:dyDescent="0.25">
      <c r="A432" t="s">
        <v>9922</v>
      </c>
      <c r="B432" t="s">
        <v>9923</v>
      </c>
      <c r="C432" t="s">
        <v>3176</v>
      </c>
      <c r="D432" t="s">
        <v>21</v>
      </c>
      <c r="E432">
        <v>98629</v>
      </c>
      <c r="F432" t="s">
        <v>22</v>
      </c>
      <c r="G432" t="s">
        <v>22</v>
      </c>
      <c r="H432" t="s">
        <v>104</v>
      </c>
      <c r="I432" t="s">
        <v>105</v>
      </c>
      <c r="J432" s="1">
        <v>43086</v>
      </c>
      <c r="K432" s="1">
        <v>43104</v>
      </c>
      <c r="L432" t="s">
        <v>118</v>
      </c>
      <c r="N432" t="s">
        <v>1858</v>
      </c>
    </row>
    <row r="433" spans="1:14" x14ac:dyDescent="0.25">
      <c r="A433" t="s">
        <v>6043</v>
      </c>
      <c r="B433" t="s">
        <v>6044</v>
      </c>
      <c r="C433" t="s">
        <v>34</v>
      </c>
      <c r="D433" t="s">
        <v>21</v>
      </c>
      <c r="E433">
        <v>98662</v>
      </c>
      <c r="F433" t="s">
        <v>22</v>
      </c>
      <c r="G433" t="s">
        <v>22</v>
      </c>
      <c r="H433" t="s">
        <v>104</v>
      </c>
      <c r="I433" t="s">
        <v>105</v>
      </c>
      <c r="J433" s="1">
        <v>43086</v>
      </c>
      <c r="K433" s="1">
        <v>43104</v>
      </c>
      <c r="L433" t="s">
        <v>118</v>
      </c>
      <c r="N433" t="s">
        <v>1858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C6BD8-84C7-4162-89BF-971C677CA7D9}">
  <dimension ref="A1:N382"/>
  <sheetViews>
    <sheetView workbookViewId="0">
      <selection activeCell="A2" sqref="A2:XFD38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2099</v>
      </c>
      <c r="B2" t="s">
        <v>2100</v>
      </c>
      <c r="C2" t="s">
        <v>165</v>
      </c>
      <c r="D2" t="s">
        <v>21</v>
      </c>
      <c r="E2">
        <v>98373</v>
      </c>
      <c r="F2" t="s">
        <v>22</v>
      </c>
      <c r="G2" t="s">
        <v>22</v>
      </c>
      <c r="H2" t="s">
        <v>10383</v>
      </c>
      <c r="I2" t="s">
        <v>212</v>
      </c>
      <c r="J2" s="1">
        <v>43170</v>
      </c>
      <c r="K2" s="1">
        <v>43230</v>
      </c>
      <c r="L2" t="s">
        <v>118</v>
      </c>
      <c r="N2" t="s">
        <v>119</v>
      </c>
    </row>
    <row r="3" spans="1:14" x14ac:dyDescent="0.25">
      <c r="A3" t="s">
        <v>6085</v>
      </c>
      <c r="B3" t="s">
        <v>6086</v>
      </c>
      <c r="C3" t="s">
        <v>165</v>
      </c>
      <c r="D3" t="s">
        <v>21</v>
      </c>
      <c r="E3">
        <v>98375</v>
      </c>
      <c r="F3" t="s">
        <v>22</v>
      </c>
      <c r="G3" t="s">
        <v>22</v>
      </c>
      <c r="H3" t="s">
        <v>10383</v>
      </c>
      <c r="I3" t="s">
        <v>212</v>
      </c>
      <c r="J3" s="1">
        <v>43105</v>
      </c>
      <c r="K3" s="1">
        <v>43216</v>
      </c>
      <c r="L3" t="s">
        <v>118</v>
      </c>
      <c r="N3" t="s">
        <v>1849</v>
      </c>
    </row>
    <row r="4" spans="1:14" x14ac:dyDescent="0.25">
      <c r="A4" t="s">
        <v>1324</v>
      </c>
      <c r="B4" t="s">
        <v>1325</v>
      </c>
      <c r="C4" t="s">
        <v>261</v>
      </c>
      <c r="D4" t="s">
        <v>21</v>
      </c>
      <c r="E4">
        <v>99201</v>
      </c>
      <c r="F4" t="s">
        <v>22</v>
      </c>
      <c r="G4" t="s">
        <v>22</v>
      </c>
      <c r="H4" t="s">
        <v>10383</v>
      </c>
      <c r="I4" t="s">
        <v>203</v>
      </c>
      <c r="J4" s="1">
        <v>43153</v>
      </c>
      <c r="K4" s="1">
        <v>43195</v>
      </c>
      <c r="L4" t="s">
        <v>118</v>
      </c>
      <c r="N4" t="s">
        <v>1849</v>
      </c>
    </row>
    <row r="5" spans="1:14" x14ac:dyDescent="0.25">
      <c r="A5" t="s">
        <v>2693</v>
      </c>
      <c r="B5" t="s">
        <v>10601</v>
      </c>
      <c r="C5" t="s">
        <v>20</v>
      </c>
      <c r="D5" t="s">
        <v>21</v>
      </c>
      <c r="E5">
        <v>98107</v>
      </c>
      <c r="F5" t="s">
        <v>22</v>
      </c>
      <c r="G5" t="s">
        <v>22</v>
      </c>
      <c r="H5" t="s">
        <v>10383</v>
      </c>
      <c r="I5" t="s">
        <v>212</v>
      </c>
      <c r="J5" s="1">
        <v>43132</v>
      </c>
      <c r="K5" s="1">
        <v>43146</v>
      </c>
      <c r="L5" t="s">
        <v>118</v>
      </c>
      <c r="N5" t="s">
        <v>1992</v>
      </c>
    </row>
    <row r="6" spans="1:14" x14ac:dyDescent="0.25">
      <c r="A6" t="s">
        <v>356</v>
      </c>
      <c r="B6" t="s">
        <v>6040</v>
      </c>
      <c r="C6" t="s">
        <v>34</v>
      </c>
      <c r="D6" t="s">
        <v>21</v>
      </c>
      <c r="E6">
        <v>98662</v>
      </c>
      <c r="F6" t="s">
        <v>22</v>
      </c>
      <c r="G6" t="s">
        <v>22</v>
      </c>
      <c r="H6" t="s">
        <v>10383</v>
      </c>
      <c r="I6" t="s">
        <v>203</v>
      </c>
      <c r="J6" t="s">
        <v>59</v>
      </c>
      <c r="K6" s="1">
        <v>43146</v>
      </c>
      <c r="L6" t="s">
        <v>60</v>
      </c>
      <c r="M6" t="str">
        <f>HYPERLINK("https://www.regulations.gov/docket?D=FDA-2018-H-0733")</f>
        <v>https://www.regulations.gov/docket?D=FDA-2018-H-0733</v>
      </c>
      <c r="N6" t="s">
        <v>59</v>
      </c>
    </row>
    <row r="7" spans="1:14" x14ac:dyDescent="0.25">
      <c r="A7" t="s">
        <v>5650</v>
      </c>
      <c r="B7" t="s">
        <v>5651</v>
      </c>
      <c r="C7" t="s">
        <v>34</v>
      </c>
      <c r="D7" t="s">
        <v>21</v>
      </c>
      <c r="E7">
        <v>98684</v>
      </c>
      <c r="F7" t="s">
        <v>22</v>
      </c>
      <c r="G7" t="s">
        <v>22</v>
      </c>
      <c r="H7" t="s">
        <v>10383</v>
      </c>
      <c r="I7" t="s">
        <v>203</v>
      </c>
      <c r="J7" s="1">
        <v>43088</v>
      </c>
      <c r="K7" s="1">
        <v>43132</v>
      </c>
      <c r="L7" t="s">
        <v>118</v>
      </c>
      <c r="N7" t="s">
        <v>1992</v>
      </c>
    </row>
    <row r="8" spans="1:14" x14ac:dyDescent="0.25">
      <c r="A8" t="s">
        <v>4726</v>
      </c>
      <c r="B8" t="s">
        <v>4923</v>
      </c>
      <c r="C8" t="s">
        <v>296</v>
      </c>
      <c r="D8" t="s">
        <v>21</v>
      </c>
      <c r="E8">
        <v>98366</v>
      </c>
      <c r="F8" t="s">
        <v>22</v>
      </c>
      <c r="G8" t="s">
        <v>22</v>
      </c>
      <c r="H8" t="s">
        <v>10383</v>
      </c>
      <c r="I8" t="s">
        <v>203</v>
      </c>
      <c r="J8" s="1">
        <v>43116</v>
      </c>
      <c r="K8" s="1">
        <v>43132</v>
      </c>
      <c r="L8" t="s">
        <v>118</v>
      </c>
      <c r="N8" t="s">
        <v>1992</v>
      </c>
    </row>
    <row r="9" spans="1:14" x14ac:dyDescent="0.25">
      <c r="A9" t="s">
        <v>2816</v>
      </c>
      <c r="B9" t="s">
        <v>8082</v>
      </c>
      <c r="C9" t="s">
        <v>261</v>
      </c>
      <c r="D9" t="s">
        <v>21</v>
      </c>
      <c r="E9">
        <v>99208</v>
      </c>
      <c r="F9" t="s">
        <v>22</v>
      </c>
      <c r="G9" t="s">
        <v>22</v>
      </c>
      <c r="H9" t="s">
        <v>10383</v>
      </c>
      <c r="I9" t="s">
        <v>203</v>
      </c>
      <c r="J9" s="1">
        <v>43109</v>
      </c>
      <c r="K9" s="1">
        <v>43125</v>
      </c>
      <c r="L9" t="s">
        <v>118</v>
      </c>
      <c r="N9" t="s">
        <v>1849</v>
      </c>
    </row>
    <row r="10" spans="1:14" x14ac:dyDescent="0.25">
      <c r="A10" t="s">
        <v>2665</v>
      </c>
      <c r="B10" t="s">
        <v>10679</v>
      </c>
      <c r="C10" t="s">
        <v>92</v>
      </c>
      <c r="D10" t="s">
        <v>21</v>
      </c>
      <c r="E10">
        <v>98273</v>
      </c>
      <c r="F10" t="s">
        <v>22</v>
      </c>
      <c r="G10" t="s">
        <v>22</v>
      </c>
      <c r="H10" t="s">
        <v>10383</v>
      </c>
      <c r="I10" t="s">
        <v>212</v>
      </c>
      <c r="J10" s="1">
        <v>43112</v>
      </c>
      <c r="K10" s="1">
        <v>43125</v>
      </c>
      <c r="L10" t="s">
        <v>118</v>
      </c>
      <c r="N10" t="s">
        <v>1992</v>
      </c>
    </row>
    <row r="11" spans="1:14" x14ac:dyDescent="0.25">
      <c r="A11" t="s">
        <v>3405</v>
      </c>
      <c r="B11" t="s">
        <v>3406</v>
      </c>
      <c r="C11" t="s">
        <v>20</v>
      </c>
      <c r="D11" t="s">
        <v>21</v>
      </c>
      <c r="E11">
        <v>98136</v>
      </c>
      <c r="F11" t="s">
        <v>22</v>
      </c>
      <c r="G11" t="s">
        <v>22</v>
      </c>
      <c r="H11" t="s">
        <v>9741</v>
      </c>
      <c r="I11" t="s">
        <v>203</v>
      </c>
      <c r="J11" t="s">
        <v>59</v>
      </c>
      <c r="K11" s="1">
        <v>43313</v>
      </c>
      <c r="L11" t="s">
        <v>60</v>
      </c>
      <c r="M11" t="str">
        <f>HYPERLINK("https://www.regulations.gov/docket?D=FDA-2018-H-2178")</f>
        <v>https://www.regulations.gov/docket?D=FDA-2018-H-2178</v>
      </c>
      <c r="N11" t="s">
        <v>59</v>
      </c>
    </row>
    <row r="12" spans="1:14" x14ac:dyDescent="0.25">
      <c r="A12" t="s">
        <v>111</v>
      </c>
      <c r="B12" t="s">
        <v>3262</v>
      </c>
      <c r="C12" t="s">
        <v>266</v>
      </c>
      <c r="D12" t="s">
        <v>21</v>
      </c>
      <c r="E12">
        <v>98002</v>
      </c>
      <c r="F12" t="s">
        <v>22</v>
      </c>
      <c r="G12" t="s">
        <v>22</v>
      </c>
      <c r="H12" t="s">
        <v>9741</v>
      </c>
      <c r="I12" t="s">
        <v>203</v>
      </c>
      <c r="J12" s="1">
        <v>43141</v>
      </c>
      <c r="K12" s="1">
        <v>43160</v>
      </c>
      <c r="L12" t="s">
        <v>118</v>
      </c>
      <c r="N12" t="s">
        <v>1992</v>
      </c>
    </row>
    <row r="13" spans="1:14" x14ac:dyDescent="0.25">
      <c r="A13" t="s">
        <v>1180</v>
      </c>
      <c r="B13" t="s">
        <v>5580</v>
      </c>
      <c r="C13" t="s">
        <v>632</v>
      </c>
      <c r="D13" t="s">
        <v>21</v>
      </c>
      <c r="E13">
        <v>98037</v>
      </c>
      <c r="F13" t="s">
        <v>22</v>
      </c>
      <c r="G13" t="s">
        <v>22</v>
      </c>
      <c r="H13" t="s">
        <v>9741</v>
      </c>
      <c r="I13" t="s">
        <v>203</v>
      </c>
      <c r="J13" t="s">
        <v>59</v>
      </c>
      <c r="K13" s="1">
        <v>43159</v>
      </c>
      <c r="L13" t="s">
        <v>60</v>
      </c>
      <c r="M13" t="str">
        <f>HYPERLINK("https://www.regulations.gov/docket?D=FDA-2018-H-0880")</f>
        <v>https://www.regulations.gov/docket?D=FDA-2018-H-0880</v>
      </c>
      <c r="N13" t="s">
        <v>59</v>
      </c>
    </row>
    <row r="14" spans="1:14" x14ac:dyDescent="0.25">
      <c r="A14" t="s">
        <v>5981</v>
      </c>
      <c r="B14" t="s">
        <v>5982</v>
      </c>
      <c r="C14" t="s">
        <v>1566</v>
      </c>
      <c r="D14" t="s">
        <v>21</v>
      </c>
      <c r="E14">
        <v>98520</v>
      </c>
      <c r="F14" t="s">
        <v>22</v>
      </c>
      <c r="G14" t="s">
        <v>22</v>
      </c>
      <c r="H14" t="s">
        <v>9741</v>
      </c>
      <c r="I14" t="s">
        <v>620</v>
      </c>
      <c r="J14" s="1">
        <v>43124</v>
      </c>
      <c r="K14" s="1">
        <v>43139</v>
      </c>
      <c r="L14" t="s">
        <v>118</v>
      </c>
      <c r="N14" t="s">
        <v>1849</v>
      </c>
    </row>
    <row r="15" spans="1:14" x14ac:dyDescent="0.25">
      <c r="A15" t="s">
        <v>6886</v>
      </c>
      <c r="B15" t="s">
        <v>6887</v>
      </c>
      <c r="C15" t="s">
        <v>525</v>
      </c>
      <c r="D15" t="s">
        <v>21</v>
      </c>
      <c r="E15">
        <v>98258</v>
      </c>
      <c r="F15" t="s">
        <v>22</v>
      </c>
      <c r="G15" t="s">
        <v>22</v>
      </c>
      <c r="H15" t="s">
        <v>9741</v>
      </c>
      <c r="I15" t="s">
        <v>203</v>
      </c>
      <c r="J15" t="s">
        <v>59</v>
      </c>
      <c r="K15" s="1">
        <v>43136</v>
      </c>
      <c r="L15" t="s">
        <v>60</v>
      </c>
      <c r="M15" t="str">
        <f>HYPERLINK("https://www.regulations.gov/docket?D=FDA-2018-H-0522")</f>
        <v>https://www.regulations.gov/docket?D=FDA-2018-H-0522</v>
      </c>
      <c r="N15" t="s">
        <v>59</v>
      </c>
    </row>
    <row r="16" spans="1:14" x14ac:dyDescent="0.25">
      <c r="A16" t="s">
        <v>556</v>
      </c>
      <c r="B16" t="s">
        <v>2486</v>
      </c>
      <c r="C16" t="s">
        <v>460</v>
      </c>
      <c r="D16" t="s">
        <v>21</v>
      </c>
      <c r="E16">
        <v>98296</v>
      </c>
      <c r="F16" t="s">
        <v>22</v>
      </c>
      <c r="G16" t="s">
        <v>22</v>
      </c>
      <c r="H16" t="s">
        <v>9741</v>
      </c>
      <c r="I16" t="s">
        <v>203</v>
      </c>
      <c r="J16" s="1">
        <v>43088</v>
      </c>
      <c r="K16" s="1">
        <v>43104</v>
      </c>
      <c r="L16" t="s">
        <v>118</v>
      </c>
      <c r="N16" t="s">
        <v>1849</v>
      </c>
    </row>
    <row r="17" spans="1:14" x14ac:dyDescent="0.25">
      <c r="A17" t="s">
        <v>54</v>
      </c>
      <c r="B17" t="s">
        <v>55</v>
      </c>
      <c r="C17" t="s">
        <v>56</v>
      </c>
      <c r="D17" t="s">
        <v>21</v>
      </c>
      <c r="E17">
        <v>99352</v>
      </c>
      <c r="F17" t="s">
        <v>22</v>
      </c>
      <c r="G17" t="s">
        <v>22</v>
      </c>
      <c r="H17" t="s">
        <v>57</v>
      </c>
      <c r="I17" t="s">
        <v>58</v>
      </c>
      <c r="J17" t="s">
        <v>59</v>
      </c>
      <c r="K17" s="1">
        <v>43738</v>
      </c>
      <c r="L17" t="s">
        <v>60</v>
      </c>
      <c r="M17" t="str">
        <f>HYPERLINK("https://www.regulations.gov/docket?D=FDA-2019-H-4517")</f>
        <v>https://www.regulations.gov/docket?D=FDA-2019-H-4517</v>
      </c>
      <c r="N17" t="s">
        <v>59</v>
      </c>
    </row>
    <row r="18" spans="1:14" x14ac:dyDescent="0.25">
      <c r="A18" t="s">
        <v>200</v>
      </c>
      <c r="B18" t="s">
        <v>201</v>
      </c>
      <c r="C18" t="s">
        <v>202</v>
      </c>
      <c r="D18" t="s">
        <v>21</v>
      </c>
      <c r="E18">
        <v>98038</v>
      </c>
      <c r="F18" t="s">
        <v>22</v>
      </c>
      <c r="G18" t="s">
        <v>22</v>
      </c>
      <c r="H18" t="s">
        <v>57</v>
      </c>
      <c r="I18" t="s">
        <v>203</v>
      </c>
      <c r="J18" s="1">
        <v>43686</v>
      </c>
      <c r="K18" s="1">
        <v>43727</v>
      </c>
      <c r="L18" t="s">
        <v>118</v>
      </c>
      <c r="N18" t="s">
        <v>119</v>
      </c>
    </row>
    <row r="19" spans="1:14" x14ac:dyDescent="0.25">
      <c r="A19" t="s">
        <v>204</v>
      </c>
      <c r="B19" t="s">
        <v>205</v>
      </c>
      <c r="C19" t="s">
        <v>206</v>
      </c>
      <c r="D19" t="s">
        <v>21</v>
      </c>
      <c r="E19">
        <v>98272</v>
      </c>
      <c r="F19" t="s">
        <v>22</v>
      </c>
      <c r="G19" t="s">
        <v>22</v>
      </c>
      <c r="H19" t="s">
        <v>57</v>
      </c>
      <c r="I19" t="s">
        <v>203</v>
      </c>
      <c r="J19" t="s">
        <v>59</v>
      </c>
      <c r="K19" s="1">
        <v>43727</v>
      </c>
      <c r="L19" t="s">
        <v>60</v>
      </c>
      <c r="M19" t="str">
        <f>HYPERLINK("https://www.regulations.gov/docket?D=FDA-2019-H-4347")</f>
        <v>https://www.regulations.gov/docket?D=FDA-2019-H-4347</v>
      </c>
      <c r="N19" t="s">
        <v>59</v>
      </c>
    </row>
    <row r="20" spans="1:14" x14ac:dyDescent="0.25">
      <c r="A20" t="s">
        <v>210</v>
      </c>
      <c r="B20" t="s">
        <v>211</v>
      </c>
      <c r="C20" t="s">
        <v>20</v>
      </c>
      <c r="D20" t="s">
        <v>21</v>
      </c>
      <c r="E20">
        <v>98106</v>
      </c>
      <c r="F20" t="s">
        <v>22</v>
      </c>
      <c r="G20" t="s">
        <v>22</v>
      </c>
      <c r="H20" t="s">
        <v>57</v>
      </c>
      <c r="I20" t="s">
        <v>212</v>
      </c>
      <c r="J20" s="1">
        <v>43706</v>
      </c>
      <c r="K20" s="1">
        <v>43727</v>
      </c>
      <c r="L20" t="s">
        <v>118</v>
      </c>
      <c r="N20" t="s">
        <v>119</v>
      </c>
    </row>
    <row r="21" spans="1:14" x14ac:dyDescent="0.25">
      <c r="A21" t="s">
        <v>256</v>
      </c>
      <c r="B21" t="s">
        <v>257</v>
      </c>
      <c r="C21" t="s">
        <v>258</v>
      </c>
      <c r="D21" t="s">
        <v>21</v>
      </c>
      <c r="E21">
        <v>98292</v>
      </c>
      <c r="F21" t="s">
        <v>22</v>
      </c>
      <c r="G21" t="s">
        <v>22</v>
      </c>
      <c r="H21" t="s">
        <v>57</v>
      </c>
      <c r="I21" t="s">
        <v>203</v>
      </c>
      <c r="J21" s="1">
        <v>43692</v>
      </c>
      <c r="K21" s="1">
        <v>43720</v>
      </c>
      <c r="L21" t="s">
        <v>118</v>
      </c>
      <c r="N21" t="s">
        <v>119</v>
      </c>
    </row>
    <row r="22" spans="1:14" x14ac:dyDescent="0.25">
      <c r="A22" t="s">
        <v>259</v>
      </c>
      <c r="B22" t="s">
        <v>260</v>
      </c>
      <c r="C22" t="s">
        <v>261</v>
      </c>
      <c r="D22" t="s">
        <v>21</v>
      </c>
      <c r="E22">
        <v>99218</v>
      </c>
      <c r="F22" t="s">
        <v>22</v>
      </c>
      <c r="G22" t="s">
        <v>22</v>
      </c>
      <c r="H22" t="s">
        <v>57</v>
      </c>
      <c r="I22" t="s">
        <v>58</v>
      </c>
      <c r="J22" s="1">
        <v>43696</v>
      </c>
      <c r="K22" s="1">
        <v>43720</v>
      </c>
      <c r="L22" t="s">
        <v>118</v>
      </c>
      <c r="N22" t="s">
        <v>119</v>
      </c>
    </row>
    <row r="23" spans="1:14" x14ac:dyDescent="0.25">
      <c r="A23" t="s">
        <v>264</v>
      </c>
      <c r="B23" t="s">
        <v>265</v>
      </c>
      <c r="C23" t="s">
        <v>266</v>
      </c>
      <c r="D23" t="s">
        <v>21</v>
      </c>
      <c r="E23">
        <v>98001</v>
      </c>
      <c r="F23" t="s">
        <v>22</v>
      </c>
      <c r="G23" t="s">
        <v>22</v>
      </c>
      <c r="H23" t="s">
        <v>57</v>
      </c>
      <c r="I23" t="s">
        <v>58</v>
      </c>
      <c r="J23" s="1">
        <v>43705</v>
      </c>
      <c r="K23" s="1">
        <v>43720</v>
      </c>
      <c r="L23" t="s">
        <v>118</v>
      </c>
      <c r="N23" t="s">
        <v>119</v>
      </c>
    </row>
    <row r="24" spans="1:14" x14ac:dyDescent="0.25">
      <c r="A24" t="s">
        <v>264</v>
      </c>
      <c r="B24" t="s">
        <v>267</v>
      </c>
      <c r="C24" t="s">
        <v>268</v>
      </c>
      <c r="D24" t="s">
        <v>21</v>
      </c>
      <c r="E24">
        <v>98188</v>
      </c>
      <c r="F24" t="s">
        <v>22</v>
      </c>
      <c r="G24" t="s">
        <v>22</v>
      </c>
      <c r="H24" t="s">
        <v>57</v>
      </c>
      <c r="I24" t="s">
        <v>58</v>
      </c>
      <c r="J24" s="1">
        <v>43700</v>
      </c>
      <c r="K24" s="1">
        <v>43720</v>
      </c>
      <c r="L24" t="s">
        <v>118</v>
      </c>
      <c r="N24" t="s">
        <v>119</v>
      </c>
    </row>
    <row r="25" spans="1:14" x14ac:dyDescent="0.25">
      <c r="A25" t="s">
        <v>271</v>
      </c>
      <c r="B25" t="s">
        <v>272</v>
      </c>
      <c r="C25" t="s">
        <v>258</v>
      </c>
      <c r="D25" t="s">
        <v>21</v>
      </c>
      <c r="E25">
        <v>98292</v>
      </c>
      <c r="F25" t="s">
        <v>22</v>
      </c>
      <c r="G25" t="s">
        <v>22</v>
      </c>
      <c r="H25" t="s">
        <v>57</v>
      </c>
      <c r="I25" t="s">
        <v>203</v>
      </c>
      <c r="J25" s="1">
        <v>43692</v>
      </c>
      <c r="K25" s="1">
        <v>43720</v>
      </c>
      <c r="L25" t="s">
        <v>118</v>
      </c>
      <c r="N25" t="s">
        <v>119</v>
      </c>
    </row>
    <row r="26" spans="1:14" x14ac:dyDescent="0.25">
      <c r="A26" t="s">
        <v>273</v>
      </c>
      <c r="B26" t="s">
        <v>274</v>
      </c>
      <c r="C26" t="s">
        <v>20</v>
      </c>
      <c r="D26" t="s">
        <v>21</v>
      </c>
      <c r="E26">
        <v>98122</v>
      </c>
      <c r="F26" t="s">
        <v>22</v>
      </c>
      <c r="G26" t="s">
        <v>22</v>
      </c>
      <c r="H26" t="s">
        <v>57</v>
      </c>
      <c r="I26" t="s">
        <v>212</v>
      </c>
      <c r="J26" s="1">
        <v>43705</v>
      </c>
      <c r="K26" s="1">
        <v>43720</v>
      </c>
      <c r="L26" t="s">
        <v>118</v>
      </c>
      <c r="N26" t="s">
        <v>119</v>
      </c>
    </row>
    <row r="27" spans="1:14" x14ac:dyDescent="0.25">
      <c r="A27" t="s">
        <v>287</v>
      </c>
      <c r="B27" t="s">
        <v>288</v>
      </c>
      <c r="C27" t="s">
        <v>209</v>
      </c>
      <c r="D27" t="s">
        <v>21</v>
      </c>
      <c r="E27">
        <v>98032</v>
      </c>
      <c r="F27" t="s">
        <v>22</v>
      </c>
      <c r="G27" t="s">
        <v>22</v>
      </c>
      <c r="H27" t="s">
        <v>57</v>
      </c>
      <c r="I27" t="s">
        <v>58</v>
      </c>
      <c r="J27" s="1">
        <v>43705</v>
      </c>
      <c r="K27" s="1">
        <v>43720</v>
      </c>
      <c r="L27" t="s">
        <v>118</v>
      </c>
      <c r="N27" t="s">
        <v>119</v>
      </c>
    </row>
    <row r="28" spans="1:14" x14ac:dyDescent="0.25">
      <c r="A28" t="s">
        <v>291</v>
      </c>
      <c r="B28" t="s">
        <v>292</v>
      </c>
      <c r="C28" t="s">
        <v>293</v>
      </c>
      <c r="D28" t="s">
        <v>21</v>
      </c>
      <c r="E28">
        <v>98270</v>
      </c>
      <c r="F28" t="s">
        <v>22</v>
      </c>
      <c r="G28" t="s">
        <v>22</v>
      </c>
      <c r="H28" t="s">
        <v>57</v>
      </c>
      <c r="I28" t="s">
        <v>212</v>
      </c>
      <c r="J28" s="1">
        <v>43694</v>
      </c>
      <c r="K28" s="1">
        <v>43720</v>
      </c>
      <c r="L28" t="s">
        <v>118</v>
      </c>
      <c r="N28" t="s">
        <v>119</v>
      </c>
    </row>
    <row r="29" spans="1:14" x14ac:dyDescent="0.25">
      <c r="A29" t="s">
        <v>345</v>
      </c>
      <c r="B29" t="s">
        <v>346</v>
      </c>
      <c r="C29" t="s">
        <v>20</v>
      </c>
      <c r="D29" t="s">
        <v>21</v>
      </c>
      <c r="E29">
        <v>98188</v>
      </c>
      <c r="F29" t="s">
        <v>22</v>
      </c>
      <c r="G29" t="s">
        <v>22</v>
      </c>
      <c r="H29" t="s">
        <v>57</v>
      </c>
      <c r="I29" t="s">
        <v>203</v>
      </c>
      <c r="J29" s="1">
        <v>43686</v>
      </c>
      <c r="K29" s="1">
        <v>43713</v>
      </c>
      <c r="L29" t="s">
        <v>118</v>
      </c>
      <c r="N29" t="s">
        <v>119</v>
      </c>
    </row>
    <row r="30" spans="1:14" x14ac:dyDescent="0.25">
      <c r="A30" t="s">
        <v>362</v>
      </c>
      <c r="B30" t="s">
        <v>363</v>
      </c>
      <c r="C30" t="s">
        <v>20</v>
      </c>
      <c r="D30" t="s">
        <v>21</v>
      </c>
      <c r="E30">
        <v>98102</v>
      </c>
      <c r="F30" t="s">
        <v>22</v>
      </c>
      <c r="G30" t="s">
        <v>22</v>
      </c>
      <c r="H30" t="s">
        <v>57</v>
      </c>
      <c r="I30" t="s">
        <v>212</v>
      </c>
      <c r="J30" s="1">
        <v>43686</v>
      </c>
      <c r="K30" s="1">
        <v>43713</v>
      </c>
      <c r="L30" t="s">
        <v>118</v>
      </c>
      <c r="N30" t="s">
        <v>119</v>
      </c>
    </row>
    <row r="31" spans="1:14" x14ac:dyDescent="0.25">
      <c r="A31" t="s">
        <v>401</v>
      </c>
      <c r="B31" t="s">
        <v>402</v>
      </c>
      <c r="C31" t="s">
        <v>403</v>
      </c>
      <c r="D31" t="s">
        <v>21</v>
      </c>
      <c r="E31">
        <v>98611</v>
      </c>
      <c r="F31" t="s">
        <v>22</v>
      </c>
      <c r="G31" t="s">
        <v>22</v>
      </c>
      <c r="H31" t="s">
        <v>57</v>
      </c>
      <c r="I31" t="s">
        <v>58</v>
      </c>
      <c r="J31" t="s">
        <v>59</v>
      </c>
      <c r="K31" s="1">
        <v>43712</v>
      </c>
      <c r="L31" t="s">
        <v>60</v>
      </c>
      <c r="M31" t="str">
        <f>HYPERLINK("https://www.regulations.gov/docket?D=FDA-2019-H-4100")</f>
        <v>https://www.regulations.gov/docket?D=FDA-2019-H-4100</v>
      </c>
      <c r="N31" t="s">
        <v>59</v>
      </c>
    </row>
    <row r="32" spans="1:14" x14ac:dyDescent="0.25">
      <c r="A32" t="s">
        <v>435</v>
      </c>
      <c r="B32" t="s">
        <v>436</v>
      </c>
      <c r="C32" t="s">
        <v>261</v>
      </c>
      <c r="D32" t="s">
        <v>21</v>
      </c>
      <c r="E32">
        <v>99208</v>
      </c>
      <c r="F32" t="s">
        <v>22</v>
      </c>
      <c r="G32" t="s">
        <v>22</v>
      </c>
      <c r="H32" t="s">
        <v>57</v>
      </c>
      <c r="I32" t="s">
        <v>203</v>
      </c>
      <c r="J32" t="s">
        <v>59</v>
      </c>
      <c r="K32" s="1">
        <v>43707</v>
      </c>
      <c r="L32" t="s">
        <v>60</v>
      </c>
      <c r="M32" t="str">
        <f>HYPERLINK("https://www.regulations.gov/docket?D=FDA-2019-H-4052")</f>
        <v>https://www.regulations.gov/docket?D=FDA-2019-H-4052</v>
      </c>
      <c r="N32" t="s">
        <v>59</v>
      </c>
    </row>
    <row r="33" spans="1:14" x14ac:dyDescent="0.25">
      <c r="A33" t="s">
        <v>458</v>
      </c>
      <c r="B33" t="s">
        <v>459</v>
      </c>
      <c r="C33" t="s">
        <v>460</v>
      </c>
      <c r="D33" t="s">
        <v>21</v>
      </c>
      <c r="E33">
        <v>98296</v>
      </c>
      <c r="F33" t="s">
        <v>22</v>
      </c>
      <c r="G33" t="s">
        <v>22</v>
      </c>
      <c r="H33" t="s">
        <v>57</v>
      </c>
      <c r="I33" t="s">
        <v>212</v>
      </c>
      <c r="J33" t="s">
        <v>59</v>
      </c>
      <c r="K33" s="1">
        <v>43706</v>
      </c>
      <c r="L33" t="s">
        <v>60</v>
      </c>
      <c r="M33" t="str">
        <f>HYPERLINK("https://www.regulations.gov/docket?D=FDA-2019-H-4035")</f>
        <v>https://www.regulations.gov/docket?D=FDA-2019-H-4035</v>
      </c>
      <c r="N33" t="s">
        <v>59</v>
      </c>
    </row>
    <row r="34" spans="1:14" x14ac:dyDescent="0.25">
      <c r="A34" t="s">
        <v>486</v>
      </c>
      <c r="B34" t="s">
        <v>487</v>
      </c>
      <c r="C34" t="s">
        <v>41</v>
      </c>
      <c r="D34" t="s">
        <v>21</v>
      </c>
      <c r="E34">
        <v>98188</v>
      </c>
      <c r="F34" t="s">
        <v>22</v>
      </c>
      <c r="G34" t="s">
        <v>22</v>
      </c>
      <c r="H34" t="s">
        <v>57</v>
      </c>
      <c r="I34" t="s">
        <v>58</v>
      </c>
      <c r="J34" s="1">
        <v>43677</v>
      </c>
      <c r="K34" s="1">
        <v>43706</v>
      </c>
      <c r="L34" t="s">
        <v>118</v>
      </c>
      <c r="N34" t="s">
        <v>119</v>
      </c>
    </row>
    <row r="35" spans="1:14" x14ac:dyDescent="0.25">
      <c r="A35" t="s">
        <v>605</v>
      </c>
      <c r="B35" t="s">
        <v>606</v>
      </c>
      <c r="C35" t="s">
        <v>218</v>
      </c>
      <c r="D35" t="s">
        <v>21</v>
      </c>
      <c r="E35">
        <v>98391</v>
      </c>
      <c r="F35" t="s">
        <v>22</v>
      </c>
      <c r="G35" t="s">
        <v>22</v>
      </c>
      <c r="H35" t="s">
        <v>57</v>
      </c>
      <c r="I35" t="s">
        <v>58</v>
      </c>
      <c r="J35" t="s">
        <v>59</v>
      </c>
      <c r="K35" s="1">
        <v>43700</v>
      </c>
      <c r="L35" t="s">
        <v>60</v>
      </c>
      <c r="M35" t="str">
        <f>HYPERLINK("https://www.regulations.gov/docket?D=FDA-2019-H-3961")</f>
        <v>https://www.regulations.gov/docket?D=FDA-2019-H-3961</v>
      </c>
      <c r="N35" t="s">
        <v>59</v>
      </c>
    </row>
    <row r="36" spans="1:14" x14ac:dyDescent="0.25">
      <c r="A36" t="s">
        <v>617</v>
      </c>
      <c r="B36" t="s">
        <v>618</v>
      </c>
      <c r="C36" t="s">
        <v>619</v>
      </c>
      <c r="D36" t="s">
        <v>21</v>
      </c>
      <c r="E36">
        <v>98072</v>
      </c>
      <c r="F36" t="s">
        <v>22</v>
      </c>
      <c r="G36" t="s">
        <v>22</v>
      </c>
      <c r="H36" t="s">
        <v>57</v>
      </c>
      <c r="I36" t="s">
        <v>620</v>
      </c>
      <c r="J36" t="s">
        <v>59</v>
      </c>
      <c r="K36" s="1">
        <v>43699</v>
      </c>
      <c r="L36" t="s">
        <v>60</v>
      </c>
      <c r="M36" t="str">
        <f>HYPERLINK("https://www.regulations.gov/docket?D=FDA-2019-H-3942")</f>
        <v>https://www.regulations.gov/docket?D=FDA-2019-H-3942</v>
      </c>
      <c r="N36" t="s">
        <v>59</v>
      </c>
    </row>
    <row r="37" spans="1:14" x14ac:dyDescent="0.25">
      <c r="A37" t="s">
        <v>624</v>
      </c>
      <c r="B37" t="s">
        <v>625</v>
      </c>
      <c r="C37" t="s">
        <v>115</v>
      </c>
      <c r="D37" t="s">
        <v>21</v>
      </c>
      <c r="E37">
        <v>98532</v>
      </c>
      <c r="F37" t="s">
        <v>22</v>
      </c>
      <c r="G37" t="s">
        <v>22</v>
      </c>
      <c r="H37" t="s">
        <v>57</v>
      </c>
      <c r="I37" t="s">
        <v>58</v>
      </c>
      <c r="J37" s="1">
        <v>43675</v>
      </c>
      <c r="K37" s="1">
        <v>43699</v>
      </c>
      <c r="L37" t="s">
        <v>118</v>
      </c>
      <c r="N37" t="s">
        <v>119</v>
      </c>
    </row>
    <row r="38" spans="1:14" x14ac:dyDescent="0.25">
      <c r="A38" t="s">
        <v>312</v>
      </c>
      <c r="B38" t="s">
        <v>627</v>
      </c>
      <c r="C38" t="s">
        <v>115</v>
      </c>
      <c r="D38" t="s">
        <v>21</v>
      </c>
      <c r="E38">
        <v>98532</v>
      </c>
      <c r="F38" t="s">
        <v>22</v>
      </c>
      <c r="G38" t="s">
        <v>22</v>
      </c>
      <c r="H38" t="s">
        <v>57</v>
      </c>
      <c r="I38" t="s">
        <v>58</v>
      </c>
      <c r="J38" s="1">
        <v>43675</v>
      </c>
      <c r="K38" s="1">
        <v>43699</v>
      </c>
      <c r="L38" t="s">
        <v>118</v>
      </c>
      <c r="N38" t="s">
        <v>119</v>
      </c>
    </row>
    <row r="39" spans="1:14" x14ac:dyDescent="0.25">
      <c r="A39" t="s">
        <v>645</v>
      </c>
      <c r="B39" t="s">
        <v>646</v>
      </c>
      <c r="C39" t="s">
        <v>630</v>
      </c>
      <c r="D39" t="s">
        <v>21</v>
      </c>
      <c r="E39">
        <v>98237</v>
      </c>
      <c r="F39" t="s">
        <v>22</v>
      </c>
      <c r="G39" t="s">
        <v>22</v>
      </c>
      <c r="H39" t="s">
        <v>57</v>
      </c>
      <c r="I39" t="s">
        <v>212</v>
      </c>
      <c r="J39" s="1">
        <v>43671</v>
      </c>
      <c r="K39" s="1">
        <v>43699</v>
      </c>
      <c r="L39" t="s">
        <v>118</v>
      </c>
      <c r="N39" t="s">
        <v>119</v>
      </c>
    </row>
    <row r="40" spans="1:14" x14ac:dyDescent="0.25">
      <c r="A40" t="s">
        <v>649</v>
      </c>
      <c r="B40" t="s">
        <v>650</v>
      </c>
      <c r="C40" t="s">
        <v>29</v>
      </c>
      <c r="D40" t="s">
        <v>21</v>
      </c>
      <c r="E40">
        <v>98801</v>
      </c>
      <c r="F40" t="s">
        <v>22</v>
      </c>
      <c r="G40" t="s">
        <v>22</v>
      </c>
      <c r="H40" t="s">
        <v>57</v>
      </c>
      <c r="I40" t="s">
        <v>620</v>
      </c>
      <c r="J40" t="s">
        <v>59</v>
      </c>
      <c r="K40" s="1">
        <v>43699</v>
      </c>
      <c r="L40" t="s">
        <v>60</v>
      </c>
      <c r="M40" t="str">
        <f>HYPERLINK("https://www.regulations.gov/docket?D=FDA-2019-H-3938")</f>
        <v>https://www.regulations.gov/docket?D=FDA-2019-H-3938</v>
      </c>
      <c r="N40" t="s">
        <v>59</v>
      </c>
    </row>
    <row r="41" spans="1:14" x14ac:dyDescent="0.25">
      <c r="A41" t="s">
        <v>194</v>
      </c>
      <c r="B41" t="s">
        <v>834</v>
      </c>
      <c r="C41" t="s">
        <v>20</v>
      </c>
      <c r="D41" t="s">
        <v>21</v>
      </c>
      <c r="E41">
        <v>98122</v>
      </c>
      <c r="F41" t="s">
        <v>22</v>
      </c>
      <c r="G41" t="s">
        <v>22</v>
      </c>
      <c r="H41" t="s">
        <v>57</v>
      </c>
      <c r="I41" t="s">
        <v>212</v>
      </c>
      <c r="J41" s="1">
        <v>43668</v>
      </c>
      <c r="K41" s="1">
        <v>43692</v>
      </c>
      <c r="L41" t="s">
        <v>118</v>
      </c>
      <c r="N41" t="s">
        <v>119</v>
      </c>
    </row>
    <row r="42" spans="1:14" x14ac:dyDescent="0.25">
      <c r="A42" t="s">
        <v>876</v>
      </c>
      <c r="B42" t="s">
        <v>877</v>
      </c>
      <c r="C42" t="s">
        <v>443</v>
      </c>
      <c r="D42" t="s">
        <v>21</v>
      </c>
      <c r="E42">
        <v>98056</v>
      </c>
      <c r="F42" t="s">
        <v>22</v>
      </c>
      <c r="G42" t="s">
        <v>22</v>
      </c>
      <c r="H42" t="s">
        <v>57</v>
      </c>
      <c r="I42" t="s">
        <v>58</v>
      </c>
      <c r="J42" t="s">
        <v>59</v>
      </c>
      <c r="K42" s="1">
        <v>43690</v>
      </c>
      <c r="L42" t="s">
        <v>60</v>
      </c>
      <c r="M42" t="str">
        <f>HYPERLINK("https://www.regulations.gov/docket?D=FDA-2019-H-3786")</f>
        <v>https://www.regulations.gov/docket?D=FDA-2019-H-3786</v>
      </c>
      <c r="N42" t="s">
        <v>59</v>
      </c>
    </row>
    <row r="43" spans="1:14" x14ac:dyDescent="0.25">
      <c r="A43" t="s">
        <v>264</v>
      </c>
      <c r="B43" t="s">
        <v>883</v>
      </c>
      <c r="C43" t="s">
        <v>209</v>
      </c>
      <c r="D43" t="s">
        <v>21</v>
      </c>
      <c r="E43">
        <v>98032</v>
      </c>
      <c r="F43" t="s">
        <v>22</v>
      </c>
      <c r="G43" t="s">
        <v>22</v>
      </c>
      <c r="H43" t="s">
        <v>57</v>
      </c>
      <c r="I43" t="s">
        <v>58</v>
      </c>
      <c r="J43" t="s">
        <v>59</v>
      </c>
      <c r="K43" s="1">
        <v>43690</v>
      </c>
      <c r="L43" t="s">
        <v>60</v>
      </c>
      <c r="M43" t="str">
        <f>HYPERLINK("https://www.regulations.gov/docket?D=FDA-2019-H-3789")</f>
        <v>https://www.regulations.gov/docket?D=FDA-2019-H-3789</v>
      </c>
      <c r="N43" t="s">
        <v>59</v>
      </c>
    </row>
    <row r="44" spans="1:14" x14ac:dyDescent="0.25">
      <c r="A44" t="s">
        <v>1044</v>
      </c>
      <c r="B44" t="s">
        <v>1045</v>
      </c>
      <c r="C44" t="s">
        <v>108</v>
      </c>
      <c r="D44" t="s">
        <v>21</v>
      </c>
      <c r="E44">
        <v>98208</v>
      </c>
      <c r="F44" t="s">
        <v>22</v>
      </c>
      <c r="G44" t="s">
        <v>22</v>
      </c>
      <c r="H44" t="s">
        <v>57</v>
      </c>
      <c r="I44" t="s">
        <v>212</v>
      </c>
      <c r="J44" s="1">
        <v>43661</v>
      </c>
      <c r="K44" s="1">
        <v>43685</v>
      </c>
      <c r="L44" t="s">
        <v>118</v>
      </c>
      <c r="N44" t="s">
        <v>119</v>
      </c>
    </row>
    <row r="45" spans="1:14" x14ac:dyDescent="0.25">
      <c r="A45" t="s">
        <v>1050</v>
      </c>
      <c r="B45" t="s">
        <v>1051</v>
      </c>
      <c r="C45" t="s">
        <v>492</v>
      </c>
      <c r="D45" t="s">
        <v>21</v>
      </c>
      <c r="E45">
        <v>98503</v>
      </c>
      <c r="F45" t="s">
        <v>22</v>
      </c>
      <c r="G45" t="s">
        <v>22</v>
      </c>
      <c r="H45" t="s">
        <v>57</v>
      </c>
      <c r="I45" t="s">
        <v>212</v>
      </c>
      <c r="J45" t="s">
        <v>59</v>
      </c>
      <c r="K45" s="1">
        <v>43685</v>
      </c>
      <c r="L45" t="s">
        <v>60</v>
      </c>
      <c r="M45" t="str">
        <f>HYPERLINK("https://www.regulations.gov/docket?D=FDA-2019-H-3709")</f>
        <v>https://www.regulations.gov/docket?D=FDA-2019-H-3709</v>
      </c>
      <c r="N45" t="s">
        <v>59</v>
      </c>
    </row>
    <row r="46" spans="1:14" x14ac:dyDescent="0.25">
      <c r="A46" t="s">
        <v>1052</v>
      </c>
      <c r="B46" t="s">
        <v>1053</v>
      </c>
      <c r="C46" t="s">
        <v>236</v>
      </c>
      <c r="D46" t="s">
        <v>21</v>
      </c>
      <c r="E46">
        <v>98444</v>
      </c>
      <c r="F46" t="s">
        <v>22</v>
      </c>
      <c r="G46" t="s">
        <v>22</v>
      </c>
      <c r="H46" t="s">
        <v>57</v>
      </c>
      <c r="I46" t="s">
        <v>58</v>
      </c>
      <c r="J46" t="s">
        <v>59</v>
      </c>
      <c r="K46" s="1">
        <v>43685</v>
      </c>
      <c r="L46" t="s">
        <v>60</v>
      </c>
      <c r="M46" t="str">
        <f>HYPERLINK("https://www.regulations.gov/docket?D=FDA-2019-H-3720")</f>
        <v>https://www.regulations.gov/docket?D=FDA-2019-H-3720</v>
      </c>
      <c r="N46" t="s">
        <v>59</v>
      </c>
    </row>
    <row r="47" spans="1:14" x14ac:dyDescent="0.25">
      <c r="A47" t="s">
        <v>1180</v>
      </c>
      <c r="B47" t="s">
        <v>1181</v>
      </c>
      <c r="C47" t="s">
        <v>206</v>
      </c>
      <c r="D47" t="s">
        <v>21</v>
      </c>
      <c r="E47">
        <v>98272</v>
      </c>
      <c r="F47" t="s">
        <v>22</v>
      </c>
      <c r="G47" t="s">
        <v>22</v>
      </c>
      <c r="H47" t="s">
        <v>57</v>
      </c>
      <c r="I47" t="s">
        <v>58</v>
      </c>
      <c r="J47" s="1">
        <v>43649</v>
      </c>
      <c r="K47" s="1">
        <v>43678</v>
      </c>
      <c r="L47" t="s">
        <v>118</v>
      </c>
      <c r="N47" t="s">
        <v>119</v>
      </c>
    </row>
    <row r="48" spans="1:14" x14ac:dyDescent="0.25">
      <c r="A48" t="s">
        <v>264</v>
      </c>
      <c r="B48" t="s">
        <v>1350</v>
      </c>
      <c r="C48" t="s">
        <v>454</v>
      </c>
      <c r="D48" t="s">
        <v>21</v>
      </c>
      <c r="E48">
        <v>98005</v>
      </c>
      <c r="F48" t="s">
        <v>22</v>
      </c>
      <c r="G48" t="s">
        <v>22</v>
      </c>
      <c r="H48" t="s">
        <v>57</v>
      </c>
      <c r="I48" t="s">
        <v>58</v>
      </c>
      <c r="J48" s="1">
        <v>43636</v>
      </c>
      <c r="K48" s="1">
        <v>43671</v>
      </c>
      <c r="L48" t="s">
        <v>118</v>
      </c>
      <c r="N48" t="s">
        <v>119</v>
      </c>
    </row>
    <row r="49" spans="1:14" x14ac:dyDescent="0.25">
      <c r="A49" t="s">
        <v>312</v>
      </c>
      <c r="B49" t="s">
        <v>1351</v>
      </c>
      <c r="C49" t="s">
        <v>443</v>
      </c>
      <c r="D49" t="s">
        <v>21</v>
      </c>
      <c r="E49">
        <v>98056</v>
      </c>
      <c r="F49" t="s">
        <v>22</v>
      </c>
      <c r="G49" t="s">
        <v>22</v>
      </c>
      <c r="H49" t="s">
        <v>57</v>
      </c>
      <c r="I49" t="s">
        <v>203</v>
      </c>
      <c r="J49" s="1">
        <v>43643</v>
      </c>
      <c r="K49" s="1">
        <v>43671</v>
      </c>
      <c r="L49" t="s">
        <v>118</v>
      </c>
      <c r="N49" t="s">
        <v>119</v>
      </c>
    </row>
    <row r="50" spans="1:14" x14ac:dyDescent="0.25">
      <c r="A50" t="s">
        <v>1371</v>
      </c>
      <c r="B50" t="s">
        <v>1372</v>
      </c>
      <c r="C50" t="s">
        <v>619</v>
      </c>
      <c r="D50" t="s">
        <v>21</v>
      </c>
      <c r="E50">
        <v>98072</v>
      </c>
      <c r="F50" t="s">
        <v>22</v>
      </c>
      <c r="G50" t="s">
        <v>22</v>
      </c>
      <c r="H50" t="s">
        <v>57</v>
      </c>
      <c r="I50" t="s">
        <v>58</v>
      </c>
      <c r="J50" s="1">
        <v>43579</v>
      </c>
      <c r="K50" s="1">
        <v>43671</v>
      </c>
      <c r="L50" t="s">
        <v>118</v>
      </c>
      <c r="N50" t="s">
        <v>119</v>
      </c>
    </row>
    <row r="51" spans="1:14" x14ac:dyDescent="0.25">
      <c r="A51" t="s">
        <v>1377</v>
      </c>
      <c r="B51" t="s">
        <v>1378</v>
      </c>
      <c r="C51" t="s">
        <v>296</v>
      </c>
      <c r="D51" t="s">
        <v>21</v>
      </c>
      <c r="E51">
        <v>98366</v>
      </c>
      <c r="F51" t="s">
        <v>22</v>
      </c>
      <c r="G51" t="s">
        <v>22</v>
      </c>
      <c r="H51" t="s">
        <v>57</v>
      </c>
      <c r="I51" t="s">
        <v>203</v>
      </c>
      <c r="J51" t="s">
        <v>59</v>
      </c>
      <c r="K51" s="1">
        <v>43670</v>
      </c>
      <c r="L51" t="s">
        <v>60</v>
      </c>
      <c r="M51" t="str">
        <f>HYPERLINK("https://www.regulations.gov/docket?D=FDA-2019-H-3483")</f>
        <v>https://www.regulations.gov/docket?D=FDA-2019-H-3483</v>
      </c>
      <c r="N51" t="s">
        <v>59</v>
      </c>
    </row>
    <row r="52" spans="1:14" x14ac:dyDescent="0.25">
      <c r="A52" t="s">
        <v>332</v>
      </c>
      <c r="B52" t="s">
        <v>333</v>
      </c>
      <c r="C52" t="s">
        <v>108</v>
      </c>
      <c r="D52" t="s">
        <v>21</v>
      </c>
      <c r="E52">
        <v>98208</v>
      </c>
      <c r="F52" t="s">
        <v>22</v>
      </c>
      <c r="G52" t="s">
        <v>22</v>
      </c>
      <c r="H52" t="s">
        <v>57</v>
      </c>
      <c r="I52" t="s">
        <v>620</v>
      </c>
      <c r="J52" t="s">
        <v>59</v>
      </c>
      <c r="K52" s="1">
        <v>43670</v>
      </c>
      <c r="L52" t="s">
        <v>60</v>
      </c>
      <c r="M52" t="str">
        <f>HYPERLINK("https://www.regulations.gov/docket?D=FDA-2019-H-3487")</f>
        <v>https://www.regulations.gov/docket?D=FDA-2019-H-3487</v>
      </c>
      <c r="N52" t="s">
        <v>59</v>
      </c>
    </row>
    <row r="53" spans="1:14" x14ac:dyDescent="0.25">
      <c r="A53" t="s">
        <v>1275</v>
      </c>
      <c r="B53" t="s">
        <v>1406</v>
      </c>
      <c r="C53" t="s">
        <v>236</v>
      </c>
      <c r="D53" t="s">
        <v>21</v>
      </c>
      <c r="E53">
        <v>98467</v>
      </c>
      <c r="F53" t="s">
        <v>22</v>
      </c>
      <c r="G53" t="s">
        <v>22</v>
      </c>
      <c r="H53" t="s">
        <v>57</v>
      </c>
      <c r="I53" t="s">
        <v>58</v>
      </c>
      <c r="J53" t="s">
        <v>59</v>
      </c>
      <c r="K53" s="1">
        <v>43669</v>
      </c>
      <c r="L53" t="s">
        <v>60</v>
      </c>
      <c r="M53" t="str">
        <f>HYPERLINK("https://www.regulations.gov/docket?D=FDA-2019-H-3497")</f>
        <v>https://www.regulations.gov/docket?D=FDA-2019-H-3497</v>
      </c>
      <c r="N53" t="s">
        <v>59</v>
      </c>
    </row>
    <row r="54" spans="1:14" x14ac:dyDescent="0.25">
      <c r="A54" t="s">
        <v>244</v>
      </c>
      <c r="B54" t="s">
        <v>320</v>
      </c>
      <c r="C54" t="s">
        <v>224</v>
      </c>
      <c r="D54" t="s">
        <v>21</v>
      </c>
      <c r="E54">
        <v>98155</v>
      </c>
      <c r="F54" t="s">
        <v>22</v>
      </c>
      <c r="G54" t="s">
        <v>22</v>
      </c>
      <c r="H54" t="s">
        <v>57</v>
      </c>
      <c r="I54" t="s">
        <v>58</v>
      </c>
      <c r="J54" t="s">
        <v>59</v>
      </c>
      <c r="K54" s="1">
        <v>43668</v>
      </c>
      <c r="L54" t="s">
        <v>60</v>
      </c>
      <c r="M54" t="str">
        <f>HYPERLINK("https://www.regulations.gov/docket?D=FDA-2019-H-3471")</f>
        <v>https://www.regulations.gov/docket?D=FDA-2019-H-3471</v>
      </c>
      <c r="N54" t="s">
        <v>59</v>
      </c>
    </row>
    <row r="55" spans="1:14" x14ac:dyDescent="0.25">
      <c r="A55" t="s">
        <v>242</v>
      </c>
      <c r="B55" t="s">
        <v>1450</v>
      </c>
      <c r="C55" t="s">
        <v>266</v>
      </c>
      <c r="D55" t="s">
        <v>21</v>
      </c>
      <c r="E55">
        <v>98002</v>
      </c>
      <c r="F55" t="s">
        <v>22</v>
      </c>
      <c r="G55" t="s">
        <v>22</v>
      </c>
      <c r="H55" t="s">
        <v>57</v>
      </c>
      <c r="I55" t="s">
        <v>58</v>
      </c>
      <c r="J55" t="s">
        <v>59</v>
      </c>
      <c r="K55" s="1">
        <v>43668</v>
      </c>
      <c r="L55" t="s">
        <v>60</v>
      </c>
      <c r="M55" t="str">
        <f>HYPERLINK("https://www.regulations.gov/docket?D=FDA-2019-H-3462")</f>
        <v>https://www.regulations.gov/docket?D=FDA-2019-H-3462</v>
      </c>
      <c r="N55" t="s">
        <v>59</v>
      </c>
    </row>
    <row r="56" spans="1:14" x14ac:dyDescent="0.25">
      <c r="A56" t="s">
        <v>1483</v>
      </c>
      <c r="B56" t="s">
        <v>1484</v>
      </c>
      <c r="C56" t="s">
        <v>266</v>
      </c>
      <c r="D56" t="s">
        <v>21</v>
      </c>
      <c r="E56">
        <v>98002</v>
      </c>
      <c r="F56" t="s">
        <v>22</v>
      </c>
      <c r="G56" t="s">
        <v>22</v>
      </c>
      <c r="H56" t="s">
        <v>57</v>
      </c>
      <c r="I56" t="s">
        <v>58</v>
      </c>
      <c r="J56" t="s">
        <v>59</v>
      </c>
      <c r="K56" s="1">
        <v>43665</v>
      </c>
      <c r="L56" t="s">
        <v>60</v>
      </c>
      <c r="M56" t="str">
        <f>HYPERLINK("https://www.regulations.gov/docket?D=FDA-2019-H-3457")</f>
        <v>https://www.regulations.gov/docket?D=FDA-2019-H-3457</v>
      </c>
      <c r="N56" t="s">
        <v>59</v>
      </c>
    </row>
    <row r="57" spans="1:14" x14ac:dyDescent="0.25">
      <c r="A57" t="s">
        <v>1512</v>
      </c>
      <c r="B57" t="s">
        <v>1513</v>
      </c>
      <c r="C57" t="s">
        <v>454</v>
      </c>
      <c r="D57" t="s">
        <v>21</v>
      </c>
      <c r="E57">
        <v>98006</v>
      </c>
      <c r="F57" t="s">
        <v>22</v>
      </c>
      <c r="G57" t="s">
        <v>22</v>
      </c>
      <c r="H57" t="s">
        <v>57</v>
      </c>
      <c r="I57" t="s">
        <v>58</v>
      </c>
      <c r="J57" s="1">
        <v>43629</v>
      </c>
      <c r="K57" s="1">
        <v>43664</v>
      </c>
      <c r="L57" t="s">
        <v>118</v>
      </c>
      <c r="N57" t="s">
        <v>119</v>
      </c>
    </row>
    <row r="58" spans="1:14" x14ac:dyDescent="0.25">
      <c r="A58" t="s">
        <v>1536</v>
      </c>
      <c r="B58" t="s">
        <v>1537</v>
      </c>
      <c r="C58" t="s">
        <v>309</v>
      </c>
      <c r="D58" t="s">
        <v>21</v>
      </c>
      <c r="E58">
        <v>98020</v>
      </c>
      <c r="F58" t="s">
        <v>22</v>
      </c>
      <c r="G58" t="s">
        <v>22</v>
      </c>
      <c r="H58" t="s">
        <v>57</v>
      </c>
      <c r="I58" t="s">
        <v>58</v>
      </c>
      <c r="J58" s="1">
        <v>43628</v>
      </c>
      <c r="K58" s="1">
        <v>43664</v>
      </c>
      <c r="L58" t="s">
        <v>118</v>
      </c>
      <c r="N58" t="s">
        <v>119</v>
      </c>
    </row>
    <row r="59" spans="1:14" x14ac:dyDescent="0.25">
      <c r="A59" t="s">
        <v>1538</v>
      </c>
      <c r="B59" t="s">
        <v>1539</v>
      </c>
      <c r="C59" t="s">
        <v>20</v>
      </c>
      <c r="D59" t="s">
        <v>21</v>
      </c>
      <c r="E59">
        <v>98133</v>
      </c>
      <c r="F59" t="s">
        <v>22</v>
      </c>
      <c r="G59" t="s">
        <v>22</v>
      </c>
      <c r="H59" t="s">
        <v>57</v>
      </c>
      <c r="I59" t="s">
        <v>212</v>
      </c>
      <c r="J59" s="1">
        <v>43626</v>
      </c>
      <c r="K59" s="1">
        <v>43664</v>
      </c>
      <c r="L59" t="s">
        <v>118</v>
      </c>
      <c r="N59" t="s">
        <v>119</v>
      </c>
    </row>
    <row r="60" spans="1:14" x14ac:dyDescent="0.25">
      <c r="A60" t="s">
        <v>1549</v>
      </c>
      <c r="B60" t="s">
        <v>1550</v>
      </c>
      <c r="C60" t="s">
        <v>1551</v>
      </c>
      <c r="D60" t="s">
        <v>21</v>
      </c>
      <c r="E60">
        <v>99181</v>
      </c>
      <c r="F60" t="s">
        <v>22</v>
      </c>
      <c r="G60" t="s">
        <v>22</v>
      </c>
      <c r="H60" t="s">
        <v>57</v>
      </c>
      <c r="I60" t="s">
        <v>212</v>
      </c>
      <c r="J60" s="1">
        <v>43635</v>
      </c>
      <c r="K60" s="1">
        <v>43664</v>
      </c>
      <c r="L60" t="s">
        <v>118</v>
      </c>
      <c r="N60" t="s">
        <v>119</v>
      </c>
    </row>
    <row r="61" spans="1:14" x14ac:dyDescent="0.25">
      <c r="A61" t="s">
        <v>305</v>
      </c>
      <c r="B61" t="s">
        <v>1699</v>
      </c>
      <c r="C61" t="s">
        <v>224</v>
      </c>
      <c r="D61" t="s">
        <v>21</v>
      </c>
      <c r="E61">
        <v>98133</v>
      </c>
      <c r="F61" t="s">
        <v>22</v>
      </c>
      <c r="G61" t="s">
        <v>22</v>
      </c>
      <c r="H61" t="s">
        <v>57</v>
      </c>
      <c r="I61" t="s">
        <v>620</v>
      </c>
      <c r="J61" s="1">
        <v>43616</v>
      </c>
      <c r="K61" s="1">
        <v>43657</v>
      </c>
      <c r="L61" t="s">
        <v>118</v>
      </c>
      <c r="N61" t="s">
        <v>119</v>
      </c>
    </row>
    <row r="62" spans="1:14" x14ac:dyDescent="0.25">
      <c r="A62" t="s">
        <v>1702</v>
      </c>
      <c r="B62" t="s">
        <v>308</v>
      </c>
      <c r="C62" t="s">
        <v>309</v>
      </c>
      <c r="D62" t="s">
        <v>21</v>
      </c>
      <c r="E62">
        <v>98026</v>
      </c>
      <c r="F62" t="s">
        <v>22</v>
      </c>
      <c r="G62" t="s">
        <v>22</v>
      </c>
      <c r="H62" t="s">
        <v>57</v>
      </c>
      <c r="I62" t="s">
        <v>212</v>
      </c>
      <c r="J62" s="1">
        <v>43626</v>
      </c>
      <c r="K62" s="1">
        <v>43657</v>
      </c>
      <c r="L62" t="s">
        <v>118</v>
      </c>
      <c r="N62" t="s">
        <v>119</v>
      </c>
    </row>
    <row r="63" spans="1:14" x14ac:dyDescent="0.25">
      <c r="A63" t="s">
        <v>1705</v>
      </c>
      <c r="B63" t="s">
        <v>1706</v>
      </c>
      <c r="C63" t="s">
        <v>20</v>
      </c>
      <c r="D63" t="s">
        <v>21</v>
      </c>
      <c r="E63">
        <v>98155</v>
      </c>
      <c r="F63" t="s">
        <v>22</v>
      </c>
      <c r="G63" t="s">
        <v>22</v>
      </c>
      <c r="H63" t="s">
        <v>57</v>
      </c>
      <c r="I63" t="s">
        <v>203</v>
      </c>
      <c r="J63" s="1">
        <v>43626</v>
      </c>
      <c r="K63" s="1">
        <v>43657</v>
      </c>
      <c r="L63" t="s">
        <v>118</v>
      </c>
      <c r="N63" t="s">
        <v>119</v>
      </c>
    </row>
    <row r="64" spans="1:14" x14ac:dyDescent="0.25">
      <c r="A64" t="s">
        <v>111</v>
      </c>
      <c r="B64" t="s">
        <v>1707</v>
      </c>
      <c r="C64" t="s">
        <v>224</v>
      </c>
      <c r="D64" t="s">
        <v>21</v>
      </c>
      <c r="E64">
        <v>98133</v>
      </c>
      <c r="F64" t="s">
        <v>22</v>
      </c>
      <c r="G64" t="s">
        <v>22</v>
      </c>
      <c r="H64" t="s">
        <v>57</v>
      </c>
      <c r="I64" t="s">
        <v>620</v>
      </c>
      <c r="J64" s="1">
        <v>43616</v>
      </c>
      <c r="K64" s="1">
        <v>43657</v>
      </c>
      <c r="L64" t="s">
        <v>118</v>
      </c>
      <c r="N64" t="s">
        <v>119</v>
      </c>
    </row>
    <row r="65" spans="1:14" x14ac:dyDescent="0.25">
      <c r="A65">
        <v>76</v>
      </c>
      <c r="B65" t="s">
        <v>1708</v>
      </c>
      <c r="C65" t="s">
        <v>470</v>
      </c>
      <c r="D65" t="s">
        <v>21</v>
      </c>
      <c r="E65">
        <v>98168</v>
      </c>
      <c r="F65" t="s">
        <v>22</v>
      </c>
      <c r="G65" t="s">
        <v>22</v>
      </c>
      <c r="H65" t="s">
        <v>57</v>
      </c>
      <c r="I65" t="s">
        <v>58</v>
      </c>
      <c r="J65" s="1">
        <v>43619</v>
      </c>
      <c r="K65" s="1">
        <v>43657</v>
      </c>
      <c r="L65" t="s">
        <v>118</v>
      </c>
      <c r="N65" t="s">
        <v>119</v>
      </c>
    </row>
    <row r="66" spans="1:14" x14ac:dyDescent="0.25">
      <c r="A66" t="s">
        <v>222</v>
      </c>
      <c r="B66" t="s">
        <v>1717</v>
      </c>
      <c r="C66" t="s">
        <v>224</v>
      </c>
      <c r="D66" t="s">
        <v>21</v>
      </c>
      <c r="E66">
        <v>98133</v>
      </c>
      <c r="F66" t="s">
        <v>22</v>
      </c>
      <c r="G66" t="s">
        <v>22</v>
      </c>
      <c r="H66" t="s">
        <v>57</v>
      </c>
      <c r="I66" t="s">
        <v>212</v>
      </c>
      <c r="J66" s="1">
        <v>43616</v>
      </c>
      <c r="K66" s="1">
        <v>43657</v>
      </c>
      <c r="L66" t="s">
        <v>118</v>
      </c>
      <c r="N66" t="s">
        <v>119</v>
      </c>
    </row>
    <row r="67" spans="1:14" x14ac:dyDescent="0.25">
      <c r="A67" t="s">
        <v>1730</v>
      </c>
      <c r="B67" t="s">
        <v>1731</v>
      </c>
      <c r="C67" t="s">
        <v>1732</v>
      </c>
      <c r="D67" t="s">
        <v>21</v>
      </c>
      <c r="E67">
        <v>98271</v>
      </c>
      <c r="F67" t="s">
        <v>22</v>
      </c>
      <c r="G67" t="s">
        <v>22</v>
      </c>
      <c r="H67" t="s">
        <v>57</v>
      </c>
      <c r="I67" t="s">
        <v>58</v>
      </c>
      <c r="J67" s="1">
        <v>43606</v>
      </c>
      <c r="K67" s="1">
        <v>43657</v>
      </c>
      <c r="L67" t="s">
        <v>118</v>
      </c>
      <c r="N67" t="s">
        <v>119</v>
      </c>
    </row>
    <row r="68" spans="1:14" x14ac:dyDescent="0.25">
      <c r="A68" t="s">
        <v>1735</v>
      </c>
      <c r="B68" t="s">
        <v>1736</v>
      </c>
      <c r="C68" t="s">
        <v>224</v>
      </c>
      <c r="D68" t="s">
        <v>21</v>
      </c>
      <c r="E68">
        <v>98133</v>
      </c>
      <c r="F68" t="s">
        <v>22</v>
      </c>
      <c r="G68" t="s">
        <v>22</v>
      </c>
      <c r="H68" t="s">
        <v>57</v>
      </c>
      <c r="I68" t="s">
        <v>212</v>
      </c>
      <c r="J68" s="1">
        <v>43616</v>
      </c>
      <c r="K68" s="1">
        <v>43657</v>
      </c>
      <c r="L68" t="s">
        <v>118</v>
      </c>
      <c r="N68" t="s">
        <v>119</v>
      </c>
    </row>
    <row r="69" spans="1:14" x14ac:dyDescent="0.25">
      <c r="A69" t="s">
        <v>1739</v>
      </c>
      <c r="B69" t="s">
        <v>1740</v>
      </c>
      <c r="C69" t="s">
        <v>224</v>
      </c>
      <c r="D69" t="s">
        <v>21</v>
      </c>
      <c r="E69">
        <v>98133</v>
      </c>
      <c r="F69" t="s">
        <v>22</v>
      </c>
      <c r="G69" t="s">
        <v>22</v>
      </c>
      <c r="H69" t="s">
        <v>57</v>
      </c>
      <c r="I69" t="s">
        <v>212</v>
      </c>
      <c r="J69" s="1">
        <v>43616</v>
      </c>
      <c r="K69" s="1">
        <v>43657</v>
      </c>
      <c r="L69" t="s">
        <v>118</v>
      </c>
      <c r="N69" t="s">
        <v>119</v>
      </c>
    </row>
    <row r="70" spans="1:14" x14ac:dyDescent="0.25">
      <c r="A70" t="s">
        <v>1750</v>
      </c>
      <c r="B70" t="s">
        <v>1751</v>
      </c>
      <c r="C70" t="s">
        <v>1752</v>
      </c>
      <c r="D70" t="s">
        <v>21</v>
      </c>
      <c r="E70">
        <v>98245</v>
      </c>
      <c r="F70" t="s">
        <v>22</v>
      </c>
      <c r="G70" t="s">
        <v>22</v>
      </c>
      <c r="H70" t="s">
        <v>57</v>
      </c>
      <c r="I70" t="s">
        <v>203</v>
      </c>
      <c r="J70" s="1">
        <v>43618</v>
      </c>
      <c r="K70" s="1">
        <v>43657</v>
      </c>
      <c r="L70" t="s">
        <v>118</v>
      </c>
      <c r="N70" t="s">
        <v>119</v>
      </c>
    </row>
    <row r="71" spans="1:14" x14ac:dyDescent="0.25">
      <c r="A71" t="s">
        <v>46</v>
      </c>
      <c r="B71" t="s">
        <v>47</v>
      </c>
      <c r="C71" t="s">
        <v>48</v>
      </c>
      <c r="D71" t="s">
        <v>21</v>
      </c>
      <c r="E71">
        <v>98821</v>
      </c>
      <c r="F71" t="s">
        <v>22</v>
      </c>
      <c r="G71" t="s">
        <v>22</v>
      </c>
      <c r="H71" t="s">
        <v>57</v>
      </c>
      <c r="I71" t="s">
        <v>203</v>
      </c>
      <c r="J71" t="s">
        <v>59</v>
      </c>
      <c r="K71" s="1">
        <v>43656</v>
      </c>
      <c r="L71" t="s">
        <v>60</v>
      </c>
      <c r="M71" t="str">
        <f>HYPERLINK("https://www.regulations.gov/docket?D=FDA-2019-H-3252")</f>
        <v>https://www.regulations.gov/docket?D=FDA-2019-H-3252</v>
      </c>
      <c r="N71" t="s">
        <v>59</v>
      </c>
    </row>
    <row r="72" spans="1:14" x14ac:dyDescent="0.25">
      <c r="A72" t="s">
        <v>210</v>
      </c>
      <c r="B72" t="s">
        <v>1807</v>
      </c>
      <c r="C72" t="s">
        <v>218</v>
      </c>
      <c r="D72" t="s">
        <v>21</v>
      </c>
      <c r="E72">
        <v>98391</v>
      </c>
      <c r="F72" t="s">
        <v>22</v>
      </c>
      <c r="G72" t="s">
        <v>22</v>
      </c>
      <c r="H72" t="s">
        <v>57</v>
      </c>
      <c r="I72" t="s">
        <v>58</v>
      </c>
      <c r="J72" t="s">
        <v>59</v>
      </c>
      <c r="K72" s="1">
        <v>43654</v>
      </c>
      <c r="L72" t="s">
        <v>60</v>
      </c>
      <c r="M72" t="str">
        <f>HYPERLINK("https://www.regulations.gov/docket?D=FDA-2019-H-3212")</f>
        <v>https://www.regulations.gov/docket?D=FDA-2019-H-3212</v>
      </c>
      <c r="N72" t="s">
        <v>59</v>
      </c>
    </row>
    <row r="73" spans="1:14" x14ac:dyDescent="0.25">
      <c r="A73" t="s">
        <v>1812</v>
      </c>
      <c r="B73" t="s">
        <v>1813</v>
      </c>
      <c r="C73" t="s">
        <v>525</v>
      </c>
      <c r="D73" t="s">
        <v>21</v>
      </c>
      <c r="E73">
        <v>98258</v>
      </c>
      <c r="F73" t="s">
        <v>22</v>
      </c>
      <c r="G73" t="s">
        <v>22</v>
      </c>
      <c r="H73" t="s">
        <v>57</v>
      </c>
      <c r="I73" t="s">
        <v>1814</v>
      </c>
      <c r="J73" s="1">
        <v>43607</v>
      </c>
      <c r="K73" s="1">
        <v>43651</v>
      </c>
      <c r="L73" t="s">
        <v>118</v>
      </c>
      <c r="N73" t="s">
        <v>119</v>
      </c>
    </row>
    <row r="74" spans="1:14" x14ac:dyDescent="0.25">
      <c r="A74" t="s">
        <v>1815</v>
      </c>
      <c r="B74" t="s">
        <v>1816</v>
      </c>
      <c r="C74" t="s">
        <v>525</v>
      </c>
      <c r="D74" t="s">
        <v>21</v>
      </c>
      <c r="E74">
        <v>98258</v>
      </c>
      <c r="F74" t="s">
        <v>22</v>
      </c>
      <c r="G74" t="s">
        <v>22</v>
      </c>
      <c r="H74" t="s">
        <v>57</v>
      </c>
      <c r="I74" t="s">
        <v>620</v>
      </c>
      <c r="J74" s="1">
        <v>43607</v>
      </c>
      <c r="K74" s="1">
        <v>43651</v>
      </c>
      <c r="L74" t="s">
        <v>118</v>
      </c>
      <c r="N74" t="s">
        <v>119</v>
      </c>
    </row>
    <row r="75" spans="1:14" x14ac:dyDescent="0.25">
      <c r="A75" t="s">
        <v>1819</v>
      </c>
      <c r="B75" t="s">
        <v>1820</v>
      </c>
      <c r="C75" t="s">
        <v>619</v>
      </c>
      <c r="D75" t="s">
        <v>21</v>
      </c>
      <c r="E75">
        <v>98072</v>
      </c>
      <c r="F75" t="s">
        <v>22</v>
      </c>
      <c r="G75" t="s">
        <v>22</v>
      </c>
      <c r="H75" t="s">
        <v>57</v>
      </c>
      <c r="I75" t="s">
        <v>58</v>
      </c>
      <c r="J75" s="1">
        <v>43610</v>
      </c>
      <c r="K75" s="1">
        <v>43651</v>
      </c>
      <c r="L75" t="s">
        <v>118</v>
      </c>
      <c r="N75" t="s">
        <v>119</v>
      </c>
    </row>
    <row r="76" spans="1:14" x14ac:dyDescent="0.25">
      <c r="A76" t="s">
        <v>1836</v>
      </c>
      <c r="B76" t="s">
        <v>1837</v>
      </c>
      <c r="C76" t="s">
        <v>296</v>
      </c>
      <c r="D76" t="s">
        <v>21</v>
      </c>
      <c r="E76">
        <v>98366</v>
      </c>
      <c r="F76" t="s">
        <v>22</v>
      </c>
      <c r="G76" t="s">
        <v>22</v>
      </c>
      <c r="H76" t="s">
        <v>57</v>
      </c>
      <c r="I76" t="s">
        <v>212</v>
      </c>
      <c r="J76" t="s">
        <v>59</v>
      </c>
      <c r="K76" s="1">
        <v>43644</v>
      </c>
      <c r="L76" t="s">
        <v>60</v>
      </c>
      <c r="M76" t="str">
        <f>HYPERLINK("https://www.regulations.gov/docket?D=FDA-2019-H-3094")</f>
        <v>https://www.regulations.gov/docket?D=FDA-2019-H-3094</v>
      </c>
      <c r="N76" t="s">
        <v>59</v>
      </c>
    </row>
    <row r="77" spans="1:14" x14ac:dyDescent="0.25">
      <c r="A77" t="s">
        <v>798</v>
      </c>
      <c r="B77" t="s">
        <v>799</v>
      </c>
      <c r="C77" t="s">
        <v>800</v>
      </c>
      <c r="D77" t="s">
        <v>21</v>
      </c>
      <c r="E77">
        <v>98012</v>
      </c>
      <c r="F77" t="s">
        <v>22</v>
      </c>
      <c r="G77" t="s">
        <v>22</v>
      </c>
      <c r="H77" t="s">
        <v>57</v>
      </c>
      <c r="I77" t="s">
        <v>212</v>
      </c>
      <c r="J77" t="s">
        <v>59</v>
      </c>
      <c r="K77" s="1">
        <v>43644</v>
      </c>
      <c r="L77" t="s">
        <v>60</v>
      </c>
      <c r="M77" t="str">
        <f>HYPERLINK("https://www.regulations.gov/docket?D=FDA-2019-H-3102")</f>
        <v>https://www.regulations.gov/docket?D=FDA-2019-H-3102</v>
      </c>
      <c r="N77" t="s">
        <v>59</v>
      </c>
    </row>
    <row r="78" spans="1:14" x14ac:dyDescent="0.25">
      <c r="A78" t="s">
        <v>1838</v>
      </c>
      <c r="B78" t="s">
        <v>1839</v>
      </c>
      <c r="C78" t="s">
        <v>56</v>
      </c>
      <c r="D78" t="s">
        <v>21</v>
      </c>
      <c r="E78">
        <v>99352</v>
      </c>
      <c r="F78" t="s">
        <v>22</v>
      </c>
      <c r="G78" t="s">
        <v>22</v>
      </c>
      <c r="H78" t="s">
        <v>57</v>
      </c>
      <c r="I78" t="s">
        <v>203</v>
      </c>
      <c r="J78" s="1">
        <v>43607</v>
      </c>
      <c r="K78" s="1">
        <v>43643</v>
      </c>
      <c r="L78" t="s">
        <v>118</v>
      </c>
      <c r="N78" t="s">
        <v>119</v>
      </c>
    </row>
    <row r="79" spans="1:14" x14ac:dyDescent="0.25">
      <c r="A79" t="s">
        <v>1847</v>
      </c>
      <c r="B79" t="s">
        <v>1848</v>
      </c>
      <c r="C79" t="s">
        <v>151</v>
      </c>
      <c r="D79" t="s">
        <v>21</v>
      </c>
      <c r="E79">
        <v>98499</v>
      </c>
      <c r="F79" t="s">
        <v>22</v>
      </c>
      <c r="G79" t="s">
        <v>22</v>
      </c>
      <c r="H79" t="s">
        <v>57</v>
      </c>
      <c r="I79" t="s">
        <v>212</v>
      </c>
      <c r="J79" s="1">
        <v>43604</v>
      </c>
      <c r="K79" s="1">
        <v>43643</v>
      </c>
      <c r="L79" t="s">
        <v>118</v>
      </c>
      <c r="N79" t="s">
        <v>119</v>
      </c>
    </row>
    <row r="80" spans="1:14" x14ac:dyDescent="0.25">
      <c r="A80" t="s">
        <v>1862</v>
      </c>
      <c r="B80" t="s">
        <v>1863</v>
      </c>
      <c r="C80" t="s">
        <v>470</v>
      </c>
      <c r="D80" t="s">
        <v>21</v>
      </c>
      <c r="E80">
        <v>98148</v>
      </c>
      <c r="F80" t="s">
        <v>22</v>
      </c>
      <c r="G80" t="s">
        <v>22</v>
      </c>
      <c r="H80" t="s">
        <v>57</v>
      </c>
      <c r="I80" t="s">
        <v>58</v>
      </c>
      <c r="J80" s="1">
        <v>43600</v>
      </c>
      <c r="K80" s="1">
        <v>43643</v>
      </c>
      <c r="L80" t="s">
        <v>118</v>
      </c>
      <c r="N80" t="s">
        <v>119</v>
      </c>
    </row>
    <row r="81" spans="1:14" x14ac:dyDescent="0.25">
      <c r="A81" t="s">
        <v>179</v>
      </c>
      <c r="B81" t="s">
        <v>1865</v>
      </c>
      <c r="C81" t="s">
        <v>470</v>
      </c>
      <c r="D81" t="s">
        <v>21</v>
      </c>
      <c r="E81">
        <v>98168</v>
      </c>
      <c r="F81" t="s">
        <v>22</v>
      </c>
      <c r="G81" t="s">
        <v>22</v>
      </c>
      <c r="H81" t="s">
        <v>57</v>
      </c>
      <c r="I81" t="s">
        <v>58</v>
      </c>
      <c r="J81" s="1">
        <v>43600</v>
      </c>
      <c r="K81" s="1">
        <v>43643</v>
      </c>
      <c r="L81" t="s">
        <v>118</v>
      </c>
      <c r="N81" t="s">
        <v>1849</v>
      </c>
    </row>
    <row r="82" spans="1:14" x14ac:dyDescent="0.25">
      <c r="A82" t="s">
        <v>754</v>
      </c>
      <c r="B82" t="s">
        <v>755</v>
      </c>
      <c r="C82" t="s">
        <v>165</v>
      </c>
      <c r="D82" t="s">
        <v>21</v>
      </c>
      <c r="E82">
        <v>98373</v>
      </c>
      <c r="F82" t="s">
        <v>22</v>
      </c>
      <c r="G82" t="s">
        <v>22</v>
      </c>
      <c r="H82" t="s">
        <v>57</v>
      </c>
      <c r="I82" t="s">
        <v>58</v>
      </c>
      <c r="J82" s="1">
        <v>43601</v>
      </c>
      <c r="K82" s="1">
        <v>43643</v>
      </c>
      <c r="L82" t="s">
        <v>118</v>
      </c>
      <c r="N82" t="s">
        <v>119</v>
      </c>
    </row>
    <row r="83" spans="1:14" x14ac:dyDescent="0.25">
      <c r="A83" t="s">
        <v>356</v>
      </c>
      <c r="B83" t="s">
        <v>2003</v>
      </c>
      <c r="C83" t="s">
        <v>454</v>
      </c>
      <c r="D83" t="s">
        <v>21</v>
      </c>
      <c r="E83">
        <v>98004</v>
      </c>
      <c r="F83" t="s">
        <v>22</v>
      </c>
      <c r="G83" t="s">
        <v>22</v>
      </c>
      <c r="H83" t="s">
        <v>57</v>
      </c>
      <c r="I83" t="s">
        <v>58</v>
      </c>
      <c r="J83" s="1">
        <v>43598</v>
      </c>
      <c r="K83" s="1">
        <v>43636</v>
      </c>
      <c r="L83" t="s">
        <v>118</v>
      </c>
      <c r="N83" t="s">
        <v>1992</v>
      </c>
    </row>
    <row r="84" spans="1:14" x14ac:dyDescent="0.25">
      <c r="A84" t="s">
        <v>2015</v>
      </c>
      <c r="B84" t="s">
        <v>2016</v>
      </c>
      <c r="C84" t="s">
        <v>236</v>
      </c>
      <c r="D84" t="s">
        <v>21</v>
      </c>
      <c r="E84">
        <v>98404</v>
      </c>
      <c r="F84" t="s">
        <v>22</v>
      </c>
      <c r="G84" t="s">
        <v>22</v>
      </c>
      <c r="H84" t="s">
        <v>57</v>
      </c>
      <c r="I84" t="s">
        <v>58</v>
      </c>
      <c r="J84" t="s">
        <v>59</v>
      </c>
      <c r="K84" s="1">
        <v>43636</v>
      </c>
      <c r="L84" t="s">
        <v>60</v>
      </c>
      <c r="M84" t="str">
        <f>HYPERLINK("https://www.regulations.gov/docket?D=FDA-2019-H-2933")</f>
        <v>https://www.regulations.gov/docket?D=FDA-2019-H-2933</v>
      </c>
      <c r="N84" t="s">
        <v>59</v>
      </c>
    </row>
    <row r="85" spans="1:14" x14ac:dyDescent="0.25">
      <c r="A85" t="s">
        <v>356</v>
      </c>
      <c r="B85" t="s">
        <v>2156</v>
      </c>
      <c r="C85" t="s">
        <v>2157</v>
      </c>
      <c r="D85" t="s">
        <v>21</v>
      </c>
      <c r="E85">
        <v>98325</v>
      </c>
      <c r="F85" t="s">
        <v>22</v>
      </c>
      <c r="G85" t="s">
        <v>22</v>
      </c>
      <c r="H85" t="s">
        <v>57</v>
      </c>
      <c r="I85" t="s">
        <v>203</v>
      </c>
      <c r="J85" t="s">
        <v>59</v>
      </c>
      <c r="K85" s="1">
        <v>43630</v>
      </c>
      <c r="L85" t="s">
        <v>60</v>
      </c>
      <c r="M85" t="str">
        <f>HYPERLINK("https://www.regulations.gov/docket?D=FDA-2019-H-2805")</f>
        <v>https://www.regulations.gov/docket?D=FDA-2019-H-2805</v>
      </c>
      <c r="N85" t="s">
        <v>59</v>
      </c>
    </row>
    <row r="86" spans="1:14" x14ac:dyDescent="0.25">
      <c r="A86" t="s">
        <v>111</v>
      </c>
      <c r="B86" t="s">
        <v>2176</v>
      </c>
      <c r="C86" t="s">
        <v>227</v>
      </c>
      <c r="D86" t="s">
        <v>21</v>
      </c>
      <c r="E86">
        <v>98226</v>
      </c>
      <c r="F86" t="s">
        <v>22</v>
      </c>
      <c r="G86" t="s">
        <v>22</v>
      </c>
      <c r="H86" t="s">
        <v>57</v>
      </c>
      <c r="I86" t="s">
        <v>58</v>
      </c>
      <c r="J86" s="1">
        <v>43586</v>
      </c>
      <c r="K86" s="1">
        <v>43629</v>
      </c>
      <c r="L86" t="s">
        <v>118</v>
      </c>
      <c r="N86" t="s">
        <v>1849</v>
      </c>
    </row>
    <row r="87" spans="1:14" x14ac:dyDescent="0.25">
      <c r="A87" t="s">
        <v>352</v>
      </c>
      <c r="B87" t="s">
        <v>2177</v>
      </c>
      <c r="C87" t="s">
        <v>1498</v>
      </c>
      <c r="D87" t="s">
        <v>21</v>
      </c>
      <c r="E87">
        <v>98329</v>
      </c>
      <c r="F87" t="s">
        <v>22</v>
      </c>
      <c r="G87" t="s">
        <v>22</v>
      </c>
      <c r="H87" t="s">
        <v>57</v>
      </c>
      <c r="I87" t="s">
        <v>203</v>
      </c>
      <c r="J87" t="s">
        <v>59</v>
      </c>
      <c r="K87" s="1">
        <v>43629</v>
      </c>
      <c r="L87" t="s">
        <v>60</v>
      </c>
      <c r="M87" t="str">
        <f>HYPERLINK("https://www.regulations.gov/docket?D=FDA-2019-H-2804")</f>
        <v>https://www.regulations.gov/docket?D=FDA-2019-H-2804</v>
      </c>
      <c r="N87" t="s">
        <v>59</v>
      </c>
    </row>
    <row r="88" spans="1:14" x14ac:dyDescent="0.25">
      <c r="A88" t="s">
        <v>242</v>
      </c>
      <c r="B88" t="s">
        <v>636</v>
      </c>
      <c r="C88" t="s">
        <v>227</v>
      </c>
      <c r="D88" t="s">
        <v>21</v>
      </c>
      <c r="E88">
        <v>98227</v>
      </c>
      <c r="F88" t="s">
        <v>22</v>
      </c>
      <c r="G88" t="s">
        <v>22</v>
      </c>
      <c r="H88" t="s">
        <v>57</v>
      </c>
      <c r="I88" t="s">
        <v>203</v>
      </c>
      <c r="J88" s="1">
        <v>43586</v>
      </c>
      <c r="K88" s="1">
        <v>43629</v>
      </c>
      <c r="L88" t="s">
        <v>118</v>
      </c>
      <c r="N88" t="s">
        <v>1849</v>
      </c>
    </row>
    <row r="89" spans="1:14" x14ac:dyDescent="0.25">
      <c r="A89" t="s">
        <v>111</v>
      </c>
      <c r="B89" t="s">
        <v>1062</v>
      </c>
      <c r="C89" t="s">
        <v>555</v>
      </c>
      <c r="D89" t="s">
        <v>21</v>
      </c>
      <c r="E89">
        <v>98052</v>
      </c>
      <c r="F89" t="s">
        <v>22</v>
      </c>
      <c r="G89" t="s">
        <v>22</v>
      </c>
      <c r="H89" t="s">
        <v>57</v>
      </c>
      <c r="I89" t="s">
        <v>203</v>
      </c>
      <c r="J89" s="1">
        <v>43579</v>
      </c>
      <c r="K89" s="1">
        <v>43622</v>
      </c>
      <c r="L89" t="s">
        <v>118</v>
      </c>
      <c r="N89" t="s">
        <v>1992</v>
      </c>
    </row>
    <row r="90" spans="1:14" x14ac:dyDescent="0.25">
      <c r="A90" t="s">
        <v>2357</v>
      </c>
      <c r="B90" t="s">
        <v>2358</v>
      </c>
      <c r="C90" t="s">
        <v>261</v>
      </c>
      <c r="D90" t="s">
        <v>21</v>
      </c>
      <c r="E90">
        <v>99201</v>
      </c>
      <c r="F90" t="s">
        <v>22</v>
      </c>
      <c r="G90" t="s">
        <v>22</v>
      </c>
      <c r="H90" t="s">
        <v>57</v>
      </c>
      <c r="I90" t="s">
        <v>203</v>
      </c>
      <c r="J90" s="1">
        <v>43585</v>
      </c>
      <c r="K90" s="1">
        <v>43622</v>
      </c>
      <c r="L90" t="s">
        <v>118</v>
      </c>
      <c r="N90" t="s">
        <v>1849</v>
      </c>
    </row>
    <row r="91" spans="1:14" x14ac:dyDescent="0.25">
      <c r="A91" t="s">
        <v>240</v>
      </c>
      <c r="B91" t="s">
        <v>2362</v>
      </c>
      <c r="C91" t="s">
        <v>236</v>
      </c>
      <c r="D91" t="s">
        <v>21</v>
      </c>
      <c r="E91">
        <v>98409</v>
      </c>
      <c r="F91" t="s">
        <v>22</v>
      </c>
      <c r="G91" t="s">
        <v>22</v>
      </c>
      <c r="H91" t="s">
        <v>57</v>
      </c>
      <c r="I91" t="s">
        <v>58</v>
      </c>
      <c r="J91" s="1">
        <v>43579</v>
      </c>
      <c r="K91" s="1">
        <v>43622</v>
      </c>
      <c r="L91" t="s">
        <v>118</v>
      </c>
      <c r="N91" t="s">
        <v>1849</v>
      </c>
    </row>
    <row r="92" spans="1:14" x14ac:dyDescent="0.25">
      <c r="A92" t="s">
        <v>932</v>
      </c>
      <c r="B92" t="s">
        <v>933</v>
      </c>
      <c r="C92" t="s">
        <v>934</v>
      </c>
      <c r="D92" t="s">
        <v>21</v>
      </c>
      <c r="E92">
        <v>99344</v>
      </c>
      <c r="F92" t="s">
        <v>22</v>
      </c>
      <c r="G92" t="s">
        <v>22</v>
      </c>
      <c r="H92" t="s">
        <v>57</v>
      </c>
      <c r="I92" t="s">
        <v>212</v>
      </c>
      <c r="J92" s="1">
        <v>43579</v>
      </c>
      <c r="K92" s="1">
        <v>43622</v>
      </c>
      <c r="L92" t="s">
        <v>118</v>
      </c>
      <c r="N92" t="s">
        <v>1992</v>
      </c>
    </row>
    <row r="93" spans="1:14" x14ac:dyDescent="0.25">
      <c r="A93" t="s">
        <v>553</v>
      </c>
      <c r="B93" t="s">
        <v>554</v>
      </c>
      <c r="C93" t="s">
        <v>555</v>
      </c>
      <c r="D93" t="s">
        <v>21</v>
      </c>
      <c r="E93">
        <v>98052</v>
      </c>
      <c r="F93" t="s">
        <v>22</v>
      </c>
      <c r="G93" t="s">
        <v>22</v>
      </c>
      <c r="H93" t="s">
        <v>57</v>
      </c>
      <c r="I93" t="s">
        <v>58</v>
      </c>
      <c r="J93" s="1">
        <v>43579</v>
      </c>
      <c r="K93" s="1">
        <v>43622</v>
      </c>
      <c r="L93" t="s">
        <v>118</v>
      </c>
      <c r="N93" t="s">
        <v>1849</v>
      </c>
    </row>
    <row r="94" spans="1:14" x14ac:dyDescent="0.25">
      <c r="A94" t="s">
        <v>2395</v>
      </c>
      <c r="B94" t="s">
        <v>2396</v>
      </c>
      <c r="C94" t="s">
        <v>529</v>
      </c>
      <c r="D94" t="s">
        <v>21</v>
      </c>
      <c r="E94">
        <v>98034</v>
      </c>
      <c r="F94" t="s">
        <v>22</v>
      </c>
      <c r="G94" t="s">
        <v>22</v>
      </c>
      <c r="H94" t="s">
        <v>57</v>
      </c>
      <c r="I94" t="s">
        <v>212</v>
      </c>
      <c r="J94" s="1">
        <v>43579</v>
      </c>
      <c r="K94" s="1">
        <v>43622</v>
      </c>
      <c r="L94" t="s">
        <v>118</v>
      </c>
      <c r="N94" t="s">
        <v>1849</v>
      </c>
    </row>
    <row r="95" spans="1:14" x14ac:dyDescent="0.25">
      <c r="A95" t="s">
        <v>352</v>
      </c>
      <c r="B95" t="s">
        <v>2397</v>
      </c>
      <c r="C95" t="s">
        <v>1691</v>
      </c>
      <c r="D95" t="s">
        <v>21</v>
      </c>
      <c r="E95">
        <v>98368</v>
      </c>
      <c r="F95" t="s">
        <v>22</v>
      </c>
      <c r="G95" t="s">
        <v>22</v>
      </c>
      <c r="H95" t="s">
        <v>57</v>
      </c>
      <c r="I95" t="s">
        <v>620</v>
      </c>
      <c r="J95" t="s">
        <v>59</v>
      </c>
      <c r="K95" s="1">
        <v>43621</v>
      </c>
      <c r="L95" t="s">
        <v>60</v>
      </c>
      <c r="M95" t="str">
        <f>HYPERLINK("https://www.regulations.gov/docket?D=FDA-2019-H-2635")</f>
        <v>https://www.regulations.gov/docket?D=FDA-2019-H-2635</v>
      </c>
      <c r="N95" t="s">
        <v>59</v>
      </c>
    </row>
    <row r="96" spans="1:14" x14ac:dyDescent="0.25">
      <c r="A96" t="s">
        <v>312</v>
      </c>
      <c r="B96" t="s">
        <v>2503</v>
      </c>
      <c r="C96" t="s">
        <v>215</v>
      </c>
      <c r="D96" t="s">
        <v>21</v>
      </c>
      <c r="E96">
        <v>98003</v>
      </c>
      <c r="F96" t="s">
        <v>22</v>
      </c>
      <c r="G96" t="s">
        <v>22</v>
      </c>
      <c r="H96" t="s">
        <v>57</v>
      </c>
      <c r="I96" t="s">
        <v>58</v>
      </c>
      <c r="J96" s="1">
        <v>43577</v>
      </c>
      <c r="K96" s="1">
        <v>43615</v>
      </c>
      <c r="L96" t="s">
        <v>118</v>
      </c>
      <c r="N96" t="s">
        <v>1992</v>
      </c>
    </row>
    <row r="97" spans="1:14" x14ac:dyDescent="0.25">
      <c r="A97" t="s">
        <v>814</v>
      </c>
      <c r="B97" t="s">
        <v>815</v>
      </c>
      <c r="C97" t="s">
        <v>37</v>
      </c>
      <c r="D97" t="s">
        <v>21</v>
      </c>
      <c r="E97">
        <v>99336</v>
      </c>
      <c r="F97" t="s">
        <v>22</v>
      </c>
      <c r="G97" t="s">
        <v>22</v>
      </c>
      <c r="H97" t="s">
        <v>57</v>
      </c>
      <c r="I97" t="s">
        <v>58</v>
      </c>
      <c r="J97" s="1">
        <v>43573</v>
      </c>
      <c r="K97" s="1">
        <v>43615</v>
      </c>
      <c r="L97" t="s">
        <v>118</v>
      </c>
      <c r="N97" t="s">
        <v>1849</v>
      </c>
    </row>
    <row r="98" spans="1:14" x14ac:dyDescent="0.25">
      <c r="A98" t="s">
        <v>2504</v>
      </c>
      <c r="B98" t="s">
        <v>2505</v>
      </c>
      <c r="C98" t="s">
        <v>2506</v>
      </c>
      <c r="D98" t="s">
        <v>21</v>
      </c>
      <c r="E98">
        <v>99403</v>
      </c>
      <c r="F98" t="s">
        <v>22</v>
      </c>
      <c r="G98" t="s">
        <v>22</v>
      </c>
      <c r="H98" t="s">
        <v>57</v>
      </c>
      <c r="I98" t="s">
        <v>212</v>
      </c>
      <c r="J98" s="1">
        <v>43577</v>
      </c>
      <c r="K98" s="1">
        <v>43615</v>
      </c>
      <c r="L98" t="s">
        <v>118</v>
      </c>
      <c r="N98" t="s">
        <v>1849</v>
      </c>
    </row>
    <row r="99" spans="1:14" x14ac:dyDescent="0.25">
      <c r="A99" t="s">
        <v>242</v>
      </c>
      <c r="B99" t="s">
        <v>536</v>
      </c>
      <c r="C99" t="s">
        <v>532</v>
      </c>
      <c r="D99" t="s">
        <v>21</v>
      </c>
      <c r="E99">
        <v>98528</v>
      </c>
      <c r="F99" t="s">
        <v>22</v>
      </c>
      <c r="G99" t="s">
        <v>22</v>
      </c>
      <c r="H99" t="s">
        <v>57</v>
      </c>
      <c r="I99" t="s">
        <v>203</v>
      </c>
      <c r="J99" s="1">
        <v>43578</v>
      </c>
      <c r="K99" s="1">
        <v>43615</v>
      </c>
      <c r="L99" t="s">
        <v>118</v>
      </c>
      <c r="N99" t="s">
        <v>119</v>
      </c>
    </row>
    <row r="100" spans="1:14" x14ac:dyDescent="0.25">
      <c r="A100" t="s">
        <v>662</v>
      </c>
      <c r="B100" t="s">
        <v>2692</v>
      </c>
      <c r="C100" t="s">
        <v>286</v>
      </c>
      <c r="D100" t="s">
        <v>21</v>
      </c>
      <c r="E100">
        <v>98516</v>
      </c>
      <c r="F100" t="s">
        <v>22</v>
      </c>
      <c r="G100" t="s">
        <v>22</v>
      </c>
      <c r="H100" t="s">
        <v>57</v>
      </c>
      <c r="I100" t="s">
        <v>58</v>
      </c>
      <c r="J100" s="1">
        <v>43566</v>
      </c>
      <c r="K100" s="1">
        <v>43608</v>
      </c>
      <c r="L100" t="s">
        <v>118</v>
      </c>
      <c r="N100" t="s">
        <v>1992</v>
      </c>
    </row>
    <row r="101" spans="1:14" x14ac:dyDescent="0.25">
      <c r="A101" t="s">
        <v>579</v>
      </c>
      <c r="B101" t="s">
        <v>2698</v>
      </c>
      <c r="C101" t="s">
        <v>286</v>
      </c>
      <c r="D101" t="s">
        <v>21</v>
      </c>
      <c r="E101">
        <v>98502</v>
      </c>
      <c r="F101" t="s">
        <v>22</v>
      </c>
      <c r="G101" t="s">
        <v>22</v>
      </c>
      <c r="H101" t="s">
        <v>57</v>
      </c>
      <c r="I101" t="s">
        <v>58</v>
      </c>
      <c r="J101" s="1">
        <v>43566</v>
      </c>
      <c r="K101" s="1">
        <v>43608</v>
      </c>
      <c r="L101" t="s">
        <v>118</v>
      </c>
      <c r="N101" t="s">
        <v>1849</v>
      </c>
    </row>
    <row r="102" spans="1:14" x14ac:dyDescent="0.25">
      <c r="A102" t="s">
        <v>707</v>
      </c>
      <c r="B102" t="s">
        <v>2708</v>
      </c>
      <c r="C102" t="s">
        <v>236</v>
      </c>
      <c r="D102" t="s">
        <v>21</v>
      </c>
      <c r="E102">
        <v>98446</v>
      </c>
      <c r="F102" t="s">
        <v>22</v>
      </c>
      <c r="G102" t="s">
        <v>22</v>
      </c>
      <c r="H102" t="s">
        <v>57</v>
      </c>
      <c r="I102" t="s">
        <v>203</v>
      </c>
      <c r="J102" s="1">
        <v>43496</v>
      </c>
      <c r="K102" s="1">
        <v>43608</v>
      </c>
      <c r="L102" t="s">
        <v>118</v>
      </c>
      <c r="N102" t="s">
        <v>1849</v>
      </c>
    </row>
    <row r="103" spans="1:14" x14ac:dyDescent="0.25">
      <c r="A103" t="s">
        <v>194</v>
      </c>
      <c r="B103" t="s">
        <v>2712</v>
      </c>
      <c r="C103" t="s">
        <v>722</v>
      </c>
      <c r="D103" t="s">
        <v>21</v>
      </c>
      <c r="E103">
        <v>98047</v>
      </c>
      <c r="F103" t="s">
        <v>22</v>
      </c>
      <c r="G103" t="s">
        <v>22</v>
      </c>
      <c r="H103" t="s">
        <v>57</v>
      </c>
      <c r="I103" t="s">
        <v>58</v>
      </c>
      <c r="J103" s="1">
        <v>43571</v>
      </c>
      <c r="K103" s="1">
        <v>43608</v>
      </c>
      <c r="L103" t="s">
        <v>118</v>
      </c>
      <c r="N103" t="s">
        <v>1992</v>
      </c>
    </row>
    <row r="104" spans="1:14" x14ac:dyDescent="0.25">
      <c r="A104" t="s">
        <v>394</v>
      </c>
      <c r="B104" t="s">
        <v>2723</v>
      </c>
      <c r="C104" t="s">
        <v>20</v>
      </c>
      <c r="D104" t="s">
        <v>21</v>
      </c>
      <c r="E104">
        <v>98116</v>
      </c>
      <c r="F104" t="s">
        <v>22</v>
      </c>
      <c r="G104" t="s">
        <v>22</v>
      </c>
      <c r="H104" t="s">
        <v>57</v>
      </c>
      <c r="I104" t="s">
        <v>212</v>
      </c>
      <c r="J104" s="1">
        <v>43570</v>
      </c>
      <c r="K104" s="1">
        <v>43608</v>
      </c>
      <c r="L104" t="s">
        <v>118</v>
      </c>
      <c r="N104" t="s">
        <v>1992</v>
      </c>
    </row>
    <row r="105" spans="1:14" x14ac:dyDescent="0.25">
      <c r="A105" t="s">
        <v>658</v>
      </c>
      <c r="B105" t="s">
        <v>659</v>
      </c>
      <c r="C105" t="s">
        <v>660</v>
      </c>
      <c r="D105" t="s">
        <v>21</v>
      </c>
      <c r="E105">
        <v>98383</v>
      </c>
      <c r="F105" t="s">
        <v>22</v>
      </c>
      <c r="G105" t="s">
        <v>22</v>
      </c>
      <c r="H105" t="s">
        <v>57</v>
      </c>
      <c r="I105" t="s">
        <v>203</v>
      </c>
      <c r="J105" t="s">
        <v>59</v>
      </c>
      <c r="K105" s="1">
        <v>43607</v>
      </c>
      <c r="L105" t="s">
        <v>60</v>
      </c>
      <c r="M105" t="str">
        <f>HYPERLINK("https://www.regulations.gov/docket?D=FDA-2019-H-2445")</f>
        <v>https://www.regulations.gov/docket?D=FDA-2019-H-2445</v>
      </c>
      <c r="N105" t="s">
        <v>59</v>
      </c>
    </row>
    <row r="106" spans="1:14" x14ac:dyDescent="0.25">
      <c r="A106" t="s">
        <v>950</v>
      </c>
      <c r="B106" t="s">
        <v>951</v>
      </c>
      <c r="C106" t="s">
        <v>782</v>
      </c>
      <c r="D106" t="s">
        <v>21</v>
      </c>
      <c r="E106">
        <v>98043</v>
      </c>
      <c r="F106" t="s">
        <v>22</v>
      </c>
      <c r="G106" t="s">
        <v>22</v>
      </c>
      <c r="H106" t="s">
        <v>57</v>
      </c>
      <c r="I106" t="s">
        <v>203</v>
      </c>
      <c r="J106" t="s">
        <v>59</v>
      </c>
      <c r="K106" s="1">
        <v>43606</v>
      </c>
      <c r="L106" t="s">
        <v>60</v>
      </c>
      <c r="M106" t="str">
        <f>HYPERLINK("https://www.regulations.gov/docket?D=FDA-2019-H-2419")</f>
        <v>https://www.regulations.gov/docket?D=FDA-2019-H-2419</v>
      </c>
      <c r="N106" t="s">
        <v>59</v>
      </c>
    </row>
    <row r="107" spans="1:14" x14ac:dyDescent="0.25">
      <c r="A107" t="s">
        <v>2873</v>
      </c>
      <c r="B107" t="s">
        <v>2874</v>
      </c>
      <c r="C107" t="s">
        <v>898</v>
      </c>
      <c r="D107" t="s">
        <v>21</v>
      </c>
      <c r="E107">
        <v>98252</v>
      </c>
      <c r="F107" t="s">
        <v>22</v>
      </c>
      <c r="G107" t="s">
        <v>22</v>
      </c>
      <c r="H107" t="s">
        <v>57</v>
      </c>
      <c r="I107" t="s">
        <v>203</v>
      </c>
      <c r="J107" s="1">
        <v>43565</v>
      </c>
      <c r="K107" s="1">
        <v>43601</v>
      </c>
      <c r="L107" t="s">
        <v>118</v>
      </c>
      <c r="N107" t="s">
        <v>1849</v>
      </c>
    </row>
    <row r="108" spans="1:14" x14ac:dyDescent="0.25">
      <c r="A108" t="s">
        <v>1317</v>
      </c>
      <c r="B108" t="s">
        <v>2877</v>
      </c>
      <c r="C108" t="s">
        <v>227</v>
      </c>
      <c r="D108" t="s">
        <v>21</v>
      </c>
      <c r="E108">
        <v>98225</v>
      </c>
      <c r="F108" t="s">
        <v>22</v>
      </c>
      <c r="G108" t="s">
        <v>22</v>
      </c>
      <c r="H108" t="s">
        <v>57</v>
      </c>
      <c r="I108" t="s">
        <v>203</v>
      </c>
      <c r="J108" s="1">
        <v>43556</v>
      </c>
      <c r="K108" s="1">
        <v>43601</v>
      </c>
      <c r="L108" t="s">
        <v>118</v>
      </c>
      <c r="N108" t="s">
        <v>1992</v>
      </c>
    </row>
    <row r="109" spans="1:14" x14ac:dyDescent="0.25">
      <c r="A109" t="s">
        <v>2882</v>
      </c>
      <c r="B109" t="s">
        <v>2883</v>
      </c>
      <c r="C109" t="s">
        <v>20</v>
      </c>
      <c r="D109" t="s">
        <v>21</v>
      </c>
      <c r="E109">
        <v>98125</v>
      </c>
      <c r="F109" t="s">
        <v>22</v>
      </c>
      <c r="G109" t="s">
        <v>22</v>
      </c>
      <c r="H109" t="s">
        <v>57</v>
      </c>
      <c r="I109" t="s">
        <v>212</v>
      </c>
      <c r="J109" s="1">
        <v>43563</v>
      </c>
      <c r="K109" s="1">
        <v>43601</v>
      </c>
      <c r="L109" t="s">
        <v>118</v>
      </c>
      <c r="N109" t="s">
        <v>1992</v>
      </c>
    </row>
    <row r="110" spans="1:14" x14ac:dyDescent="0.25">
      <c r="A110" t="s">
        <v>733</v>
      </c>
      <c r="B110" t="s">
        <v>2884</v>
      </c>
      <c r="C110" t="s">
        <v>206</v>
      </c>
      <c r="D110" t="s">
        <v>21</v>
      </c>
      <c r="E110">
        <v>98272</v>
      </c>
      <c r="F110" t="s">
        <v>22</v>
      </c>
      <c r="G110" t="s">
        <v>22</v>
      </c>
      <c r="H110" t="s">
        <v>57</v>
      </c>
      <c r="I110" t="s">
        <v>203</v>
      </c>
      <c r="J110" s="1">
        <v>43565</v>
      </c>
      <c r="K110" s="1">
        <v>43601</v>
      </c>
      <c r="L110" t="s">
        <v>118</v>
      </c>
      <c r="N110" t="s">
        <v>1849</v>
      </c>
    </row>
    <row r="111" spans="1:14" x14ac:dyDescent="0.25">
      <c r="A111" t="s">
        <v>2892</v>
      </c>
      <c r="B111" t="s">
        <v>2893</v>
      </c>
      <c r="C111" t="s">
        <v>209</v>
      </c>
      <c r="D111" t="s">
        <v>21</v>
      </c>
      <c r="E111">
        <v>98032</v>
      </c>
      <c r="F111" t="s">
        <v>22</v>
      </c>
      <c r="G111" t="s">
        <v>22</v>
      </c>
      <c r="H111" t="s">
        <v>57</v>
      </c>
      <c r="I111" t="s">
        <v>58</v>
      </c>
      <c r="J111" s="1">
        <v>43536</v>
      </c>
      <c r="K111" s="1">
        <v>43601</v>
      </c>
      <c r="L111" t="s">
        <v>118</v>
      </c>
      <c r="N111" t="s">
        <v>1849</v>
      </c>
    </row>
    <row r="112" spans="1:14" x14ac:dyDescent="0.25">
      <c r="A112" t="s">
        <v>244</v>
      </c>
      <c r="B112" t="s">
        <v>2894</v>
      </c>
      <c r="C112" t="s">
        <v>20</v>
      </c>
      <c r="D112" t="s">
        <v>21</v>
      </c>
      <c r="E112">
        <v>98117</v>
      </c>
      <c r="F112" t="s">
        <v>22</v>
      </c>
      <c r="G112" t="s">
        <v>22</v>
      </c>
      <c r="H112" t="s">
        <v>57</v>
      </c>
      <c r="I112" t="s">
        <v>58</v>
      </c>
      <c r="J112" s="1">
        <v>43558</v>
      </c>
      <c r="K112" s="1">
        <v>43601</v>
      </c>
      <c r="L112" t="s">
        <v>118</v>
      </c>
      <c r="N112" t="s">
        <v>1849</v>
      </c>
    </row>
    <row r="113" spans="1:14" x14ac:dyDescent="0.25">
      <c r="A113" t="s">
        <v>2904</v>
      </c>
      <c r="B113" t="s">
        <v>2905</v>
      </c>
      <c r="C113" t="s">
        <v>898</v>
      </c>
      <c r="D113" t="s">
        <v>21</v>
      </c>
      <c r="E113">
        <v>98252</v>
      </c>
      <c r="F113" t="s">
        <v>22</v>
      </c>
      <c r="G113" t="s">
        <v>22</v>
      </c>
      <c r="H113" t="s">
        <v>57</v>
      </c>
      <c r="I113" t="s">
        <v>620</v>
      </c>
      <c r="J113" s="1">
        <v>43559</v>
      </c>
      <c r="K113" s="1">
        <v>43601</v>
      </c>
      <c r="L113" t="s">
        <v>118</v>
      </c>
      <c r="N113" t="s">
        <v>1849</v>
      </c>
    </row>
    <row r="114" spans="1:14" x14ac:dyDescent="0.25">
      <c r="A114" t="s">
        <v>194</v>
      </c>
      <c r="B114" t="s">
        <v>2907</v>
      </c>
      <c r="C114" t="s">
        <v>898</v>
      </c>
      <c r="D114" t="s">
        <v>21</v>
      </c>
      <c r="E114">
        <v>98252</v>
      </c>
      <c r="F114" t="s">
        <v>22</v>
      </c>
      <c r="G114" t="s">
        <v>22</v>
      </c>
      <c r="H114" t="s">
        <v>57</v>
      </c>
      <c r="I114" t="s">
        <v>203</v>
      </c>
      <c r="J114" s="1">
        <v>43559</v>
      </c>
      <c r="K114" s="1">
        <v>43601</v>
      </c>
      <c r="L114" t="s">
        <v>118</v>
      </c>
      <c r="N114" t="s">
        <v>1849</v>
      </c>
    </row>
    <row r="115" spans="1:14" x14ac:dyDescent="0.25">
      <c r="A115" t="s">
        <v>1810</v>
      </c>
      <c r="B115" t="s">
        <v>1811</v>
      </c>
      <c r="C115" t="s">
        <v>81</v>
      </c>
      <c r="D115" t="s">
        <v>21</v>
      </c>
      <c r="E115">
        <v>99037</v>
      </c>
      <c r="F115" t="s">
        <v>22</v>
      </c>
      <c r="G115" t="s">
        <v>22</v>
      </c>
      <c r="H115" t="s">
        <v>57</v>
      </c>
      <c r="I115" t="s">
        <v>212</v>
      </c>
      <c r="J115" s="1">
        <v>43556</v>
      </c>
      <c r="K115" s="1">
        <v>43601</v>
      </c>
      <c r="L115" t="s">
        <v>118</v>
      </c>
      <c r="N115" t="s">
        <v>1849</v>
      </c>
    </row>
    <row r="116" spans="1:14" x14ac:dyDescent="0.25">
      <c r="A116" t="s">
        <v>2916</v>
      </c>
      <c r="B116" t="s">
        <v>2917</v>
      </c>
      <c r="C116" t="s">
        <v>227</v>
      </c>
      <c r="D116" t="s">
        <v>21</v>
      </c>
      <c r="E116">
        <v>98225</v>
      </c>
      <c r="F116" t="s">
        <v>22</v>
      </c>
      <c r="G116" t="s">
        <v>22</v>
      </c>
      <c r="H116" t="s">
        <v>57</v>
      </c>
      <c r="I116" t="s">
        <v>212</v>
      </c>
      <c r="J116" s="1">
        <v>43556</v>
      </c>
      <c r="K116" s="1">
        <v>43601</v>
      </c>
      <c r="L116" t="s">
        <v>118</v>
      </c>
      <c r="N116" t="s">
        <v>1992</v>
      </c>
    </row>
    <row r="117" spans="1:14" x14ac:dyDescent="0.25">
      <c r="A117" t="s">
        <v>1039</v>
      </c>
      <c r="B117" t="s">
        <v>1040</v>
      </c>
      <c r="C117" t="s">
        <v>1041</v>
      </c>
      <c r="D117" t="s">
        <v>21</v>
      </c>
      <c r="E117">
        <v>98576</v>
      </c>
      <c r="F117" t="s">
        <v>22</v>
      </c>
      <c r="G117" t="s">
        <v>22</v>
      </c>
      <c r="H117" t="s">
        <v>57</v>
      </c>
      <c r="I117" t="s">
        <v>58</v>
      </c>
      <c r="J117" s="1">
        <v>43556</v>
      </c>
      <c r="K117" s="1">
        <v>43601</v>
      </c>
      <c r="L117" t="s">
        <v>118</v>
      </c>
      <c r="N117" t="s">
        <v>1849</v>
      </c>
    </row>
    <row r="118" spans="1:14" x14ac:dyDescent="0.25">
      <c r="A118" t="s">
        <v>3043</v>
      </c>
      <c r="B118" t="s">
        <v>3044</v>
      </c>
      <c r="C118" t="s">
        <v>1688</v>
      </c>
      <c r="D118" t="s">
        <v>21</v>
      </c>
      <c r="E118">
        <v>98198</v>
      </c>
      <c r="F118" t="s">
        <v>22</v>
      </c>
      <c r="G118" t="s">
        <v>22</v>
      </c>
      <c r="H118" t="s">
        <v>57</v>
      </c>
      <c r="I118" t="s">
        <v>203</v>
      </c>
      <c r="J118" s="1">
        <v>43545</v>
      </c>
      <c r="K118" s="1">
        <v>43594</v>
      </c>
      <c r="L118" t="s">
        <v>118</v>
      </c>
      <c r="N118" t="s">
        <v>1849</v>
      </c>
    </row>
    <row r="119" spans="1:14" x14ac:dyDescent="0.25">
      <c r="A119" t="s">
        <v>1949</v>
      </c>
      <c r="B119" t="s">
        <v>1950</v>
      </c>
      <c r="C119" t="s">
        <v>614</v>
      </c>
      <c r="D119" t="s">
        <v>21</v>
      </c>
      <c r="E119">
        <v>98674</v>
      </c>
      <c r="F119" t="s">
        <v>22</v>
      </c>
      <c r="G119" t="s">
        <v>22</v>
      </c>
      <c r="H119" t="s">
        <v>57</v>
      </c>
      <c r="I119" t="s">
        <v>58</v>
      </c>
      <c r="J119" s="1">
        <v>43548</v>
      </c>
      <c r="K119" s="1">
        <v>43594</v>
      </c>
      <c r="L119" t="s">
        <v>118</v>
      </c>
      <c r="N119" t="s">
        <v>1849</v>
      </c>
    </row>
    <row r="120" spans="1:14" x14ac:dyDescent="0.25">
      <c r="A120" t="s">
        <v>264</v>
      </c>
      <c r="B120" t="s">
        <v>3051</v>
      </c>
      <c r="C120" t="s">
        <v>1145</v>
      </c>
      <c r="D120" t="s">
        <v>21</v>
      </c>
      <c r="E120">
        <v>98294</v>
      </c>
      <c r="F120" t="s">
        <v>22</v>
      </c>
      <c r="G120" t="s">
        <v>22</v>
      </c>
      <c r="H120" t="s">
        <v>57</v>
      </c>
      <c r="I120" t="s">
        <v>203</v>
      </c>
      <c r="J120" s="1">
        <v>43539</v>
      </c>
      <c r="K120" s="1">
        <v>43594</v>
      </c>
      <c r="L120" t="s">
        <v>118</v>
      </c>
      <c r="N120" t="s">
        <v>1849</v>
      </c>
    </row>
    <row r="121" spans="1:14" x14ac:dyDescent="0.25">
      <c r="A121" t="s">
        <v>3052</v>
      </c>
      <c r="B121" t="s">
        <v>3053</v>
      </c>
      <c r="C121" t="s">
        <v>470</v>
      </c>
      <c r="D121" t="s">
        <v>21</v>
      </c>
      <c r="E121">
        <v>98148</v>
      </c>
      <c r="F121" t="s">
        <v>22</v>
      </c>
      <c r="G121" t="s">
        <v>22</v>
      </c>
      <c r="H121" t="s">
        <v>57</v>
      </c>
      <c r="I121" t="s">
        <v>58</v>
      </c>
      <c r="J121" s="1">
        <v>43493</v>
      </c>
      <c r="K121" s="1">
        <v>43594</v>
      </c>
      <c r="L121" t="s">
        <v>118</v>
      </c>
      <c r="N121" t="s">
        <v>119</v>
      </c>
    </row>
    <row r="122" spans="1:14" x14ac:dyDescent="0.25">
      <c r="A122" t="s">
        <v>3058</v>
      </c>
      <c r="B122" t="s">
        <v>3059</v>
      </c>
      <c r="C122" t="s">
        <v>165</v>
      </c>
      <c r="D122" t="s">
        <v>21</v>
      </c>
      <c r="E122">
        <v>98375</v>
      </c>
      <c r="F122" t="s">
        <v>22</v>
      </c>
      <c r="G122" t="s">
        <v>22</v>
      </c>
      <c r="H122" t="s">
        <v>57</v>
      </c>
      <c r="I122" t="s">
        <v>58</v>
      </c>
      <c r="J122" s="1">
        <v>43544</v>
      </c>
      <c r="K122" s="1">
        <v>43594</v>
      </c>
      <c r="L122" t="s">
        <v>118</v>
      </c>
      <c r="N122" t="s">
        <v>1992</v>
      </c>
    </row>
    <row r="123" spans="1:14" x14ac:dyDescent="0.25">
      <c r="A123" t="s">
        <v>3062</v>
      </c>
      <c r="B123" t="s">
        <v>776</v>
      </c>
      <c r="C123" t="s">
        <v>765</v>
      </c>
      <c r="D123" t="s">
        <v>21</v>
      </c>
      <c r="E123">
        <v>99163</v>
      </c>
      <c r="F123" t="s">
        <v>22</v>
      </c>
      <c r="G123" t="s">
        <v>22</v>
      </c>
      <c r="H123" t="s">
        <v>57</v>
      </c>
      <c r="I123" t="s">
        <v>58</v>
      </c>
      <c r="J123" s="1">
        <v>43541</v>
      </c>
      <c r="K123" s="1">
        <v>43594</v>
      </c>
      <c r="L123" t="s">
        <v>118</v>
      </c>
      <c r="N123" t="s">
        <v>1849</v>
      </c>
    </row>
    <row r="124" spans="1:14" x14ac:dyDescent="0.25">
      <c r="A124" t="s">
        <v>3063</v>
      </c>
      <c r="B124" t="s">
        <v>3064</v>
      </c>
      <c r="C124" t="s">
        <v>236</v>
      </c>
      <c r="D124" t="s">
        <v>21</v>
      </c>
      <c r="E124">
        <v>98445</v>
      </c>
      <c r="F124" t="s">
        <v>22</v>
      </c>
      <c r="G124" t="s">
        <v>22</v>
      </c>
      <c r="H124" t="s">
        <v>57</v>
      </c>
      <c r="I124" t="s">
        <v>58</v>
      </c>
      <c r="J124" s="1">
        <v>43549</v>
      </c>
      <c r="K124" s="1">
        <v>43594</v>
      </c>
      <c r="L124" t="s">
        <v>118</v>
      </c>
      <c r="N124" t="s">
        <v>1992</v>
      </c>
    </row>
    <row r="125" spans="1:14" x14ac:dyDescent="0.25">
      <c r="A125" t="s">
        <v>244</v>
      </c>
      <c r="B125" t="s">
        <v>1780</v>
      </c>
      <c r="C125" t="s">
        <v>41</v>
      </c>
      <c r="D125" t="s">
        <v>21</v>
      </c>
      <c r="E125">
        <v>98188</v>
      </c>
      <c r="F125" t="s">
        <v>22</v>
      </c>
      <c r="G125" t="s">
        <v>22</v>
      </c>
      <c r="H125" t="s">
        <v>57</v>
      </c>
      <c r="I125" t="s">
        <v>620</v>
      </c>
      <c r="J125" s="1">
        <v>43552</v>
      </c>
      <c r="K125" s="1">
        <v>43594</v>
      </c>
      <c r="L125" t="s">
        <v>118</v>
      </c>
      <c r="N125" t="s">
        <v>1992</v>
      </c>
    </row>
    <row r="126" spans="1:14" x14ac:dyDescent="0.25">
      <c r="A126" t="s">
        <v>356</v>
      </c>
      <c r="B126" t="s">
        <v>3067</v>
      </c>
      <c r="C126" t="s">
        <v>165</v>
      </c>
      <c r="D126" t="s">
        <v>21</v>
      </c>
      <c r="E126">
        <v>98373</v>
      </c>
      <c r="F126" t="s">
        <v>22</v>
      </c>
      <c r="G126" t="s">
        <v>22</v>
      </c>
      <c r="H126" t="s">
        <v>57</v>
      </c>
      <c r="I126" t="s">
        <v>58</v>
      </c>
      <c r="J126" s="1">
        <v>43544</v>
      </c>
      <c r="K126" s="1">
        <v>43594</v>
      </c>
      <c r="L126" t="s">
        <v>118</v>
      </c>
      <c r="N126" t="s">
        <v>119</v>
      </c>
    </row>
    <row r="127" spans="1:14" x14ac:dyDescent="0.25">
      <c r="A127" t="s">
        <v>1084</v>
      </c>
      <c r="B127" t="s">
        <v>1085</v>
      </c>
      <c r="C127" t="s">
        <v>286</v>
      </c>
      <c r="D127" t="s">
        <v>21</v>
      </c>
      <c r="E127">
        <v>98516</v>
      </c>
      <c r="F127" t="s">
        <v>22</v>
      </c>
      <c r="G127" t="s">
        <v>22</v>
      </c>
      <c r="H127" t="s">
        <v>57</v>
      </c>
      <c r="I127" t="s">
        <v>58</v>
      </c>
      <c r="J127" s="1">
        <v>43544</v>
      </c>
      <c r="K127" s="1">
        <v>43594</v>
      </c>
      <c r="L127" t="s">
        <v>118</v>
      </c>
      <c r="N127" t="s">
        <v>1992</v>
      </c>
    </row>
    <row r="128" spans="1:14" x14ac:dyDescent="0.25">
      <c r="A128" t="s">
        <v>3070</v>
      </c>
      <c r="B128" t="s">
        <v>3071</v>
      </c>
      <c r="C128" t="s">
        <v>632</v>
      </c>
      <c r="D128" t="s">
        <v>21</v>
      </c>
      <c r="E128">
        <v>98036</v>
      </c>
      <c r="F128" t="s">
        <v>22</v>
      </c>
      <c r="G128" t="s">
        <v>22</v>
      </c>
      <c r="H128" t="s">
        <v>57</v>
      </c>
      <c r="I128" t="s">
        <v>58</v>
      </c>
      <c r="J128" s="1">
        <v>43521</v>
      </c>
      <c r="K128" s="1">
        <v>43594</v>
      </c>
      <c r="L128" t="s">
        <v>118</v>
      </c>
      <c r="N128" t="s">
        <v>119</v>
      </c>
    </row>
    <row r="129" spans="1:14" x14ac:dyDescent="0.25">
      <c r="A129" t="s">
        <v>364</v>
      </c>
      <c r="B129" t="s">
        <v>365</v>
      </c>
      <c r="C129" t="s">
        <v>361</v>
      </c>
      <c r="D129" t="s">
        <v>21</v>
      </c>
      <c r="E129">
        <v>98250</v>
      </c>
      <c r="F129" t="s">
        <v>22</v>
      </c>
      <c r="G129" t="s">
        <v>22</v>
      </c>
      <c r="H129" t="s">
        <v>57</v>
      </c>
      <c r="I129" t="s">
        <v>203</v>
      </c>
      <c r="J129" s="1">
        <v>43549</v>
      </c>
      <c r="K129" s="1">
        <v>43594</v>
      </c>
      <c r="L129" t="s">
        <v>118</v>
      </c>
      <c r="N129" t="s">
        <v>1849</v>
      </c>
    </row>
    <row r="130" spans="1:14" x14ac:dyDescent="0.25">
      <c r="A130" t="s">
        <v>1110</v>
      </c>
      <c r="B130" t="s">
        <v>1111</v>
      </c>
      <c r="C130" t="s">
        <v>1015</v>
      </c>
      <c r="D130" t="s">
        <v>21</v>
      </c>
      <c r="E130">
        <v>99362</v>
      </c>
      <c r="F130" t="s">
        <v>22</v>
      </c>
      <c r="G130" t="s">
        <v>22</v>
      </c>
      <c r="H130" t="s">
        <v>57</v>
      </c>
      <c r="I130" t="s">
        <v>203</v>
      </c>
      <c r="J130" s="1">
        <v>43543</v>
      </c>
      <c r="K130" s="1">
        <v>43594</v>
      </c>
      <c r="L130" t="s">
        <v>118</v>
      </c>
      <c r="N130" t="s">
        <v>119</v>
      </c>
    </row>
    <row r="131" spans="1:14" x14ac:dyDescent="0.25">
      <c r="A131" t="s">
        <v>429</v>
      </c>
      <c r="B131" t="s">
        <v>430</v>
      </c>
      <c r="C131" t="s">
        <v>34</v>
      </c>
      <c r="D131" t="s">
        <v>21</v>
      </c>
      <c r="E131">
        <v>98665</v>
      </c>
      <c r="F131" t="s">
        <v>22</v>
      </c>
      <c r="G131" t="s">
        <v>22</v>
      </c>
      <c r="H131" t="s">
        <v>57</v>
      </c>
      <c r="I131" t="s">
        <v>58</v>
      </c>
      <c r="J131" s="1">
        <v>43548</v>
      </c>
      <c r="K131" s="1">
        <v>43594</v>
      </c>
      <c r="L131" t="s">
        <v>118</v>
      </c>
      <c r="N131" t="s">
        <v>1849</v>
      </c>
    </row>
    <row r="132" spans="1:14" x14ac:dyDescent="0.25">
      <c r="A132" t="s">
        <v>111</v>
      </c>
      <c r="B132" t="s">
        <v>235</v>
      </c>
      <c r="C132" t="s">
        <v>236</v>
      </c>
      <c r="D132" t="s">
        <v>21</v>
      </c>
      <c r="E132">
        <v>98409</v>
      </c>
      <c r="F132" t="s">
        <v>22</v>
      </c>
      <c r="G132" t="s">
        <v>22</v>
      </c>
      <c r="H132" t="s">
        <v>57</v>
      </c>
      <c r="I132" t="s">
        <v>203</v>
      </c>
      <c r="J132" s="1">
        <v>43543</v>
      </c>
      <c r="K132" s="1">
        <v>43587</v>
      </c>
      <c r="L132" t="s">
        <v>118</v>
      </c>
      <c r="N132" t="s">
        <v>1849</v>
      </c>
    </row>
    <row r="133" spans="1:14" x14ac:dyDescent="0.25">
      <c r="A133" t="s">
        <v>850</v>
      </c>
      <c r="B133" t="s">
        <v>851</v>
      </c>
      <c r="C133" t="s">
        <v>460</v>
      </c>
      <c r="D133" t="s">
        <v>21</v>
      </c>
      <c r="E133">
        <v>98296</v>
      </c>
      <c r="F133" t="s">
        <v>22</v>
      </c>
      <c r="G133" t="s">
        <v>22</v>
      </c>
      <c r="H133" t="s">
        <v>57</v>
      </c>
      <c r="I133" t="s">
        <v>203</v>
      </c>
      <c r="J133" s="1">
        <v>43539</v>
      </c>
      <c r="K133" s="1">
        <v>43587</v>
      </c>
      <c r="L133" t="s">
        <v>118</v>
      </c>
      <c r="N133" t="s">
        <v>1849</v>
      </c>
    </row>
    <row r="134" spans="1:14" x14ac:dyDescent="0.25">
      <c r="A134" t="s">
        <v>3230</v>
      </c>
      <c r="B134" t="s">
        <v>3231</v>
      </c>
      <c r="C134" t="s">
        <v>3232</v>
      </c>
      <c r="D134" t="s">
        <v>21</v>
      </c>
      <c r="E134">
        <v>98501</v>
      </c>
      <c r="F134" t="s">
        <v>22</v>
      </c>
      <c r="G134" t="s">
        <v>22</v>
      </c>
      <c r="H134" t="s">
        <v>57</v>
      </c>
      <c r="I134" t="s">
        <v>58</v>
      </c>
      <c r="J134" s="1">
        <v>43523</v>
      </c>
      <c r="K134" s="1">
        <v>43587</v>
      </c>
      <c r="L134" t="s">
        <v>118</v>
      </c>
      <c r="N134" t="s">
        <v>1849</v>
      </c>
    </row>
    <row r="135" spans="1:14" x14ac:dyDescent="0.25">
      <c r="A135" t="s">
        <v>2103</v>
      </c>
      <c r="B135" t="s">
        <v>3245</v>
      </c>
      <c r="C135" t="s">
        <v>108</v>
      </c>
      <c r="D135" t="s">
        <v>21</v>
      </c>
      <c r="E135">
        <v>98201</v>
      </c>
      <c r="F135" t="s">
        <v>22</v>
      </c>
      <c r="G135" t="s">
        <v>22</v>
      </c>
      <c r="H135" t="s">
        <v>57</v>
      </c>
      <c r="I135" t="s">
        <v>212</v>
      </c>
      <c r="J135" s="1">
        <v>43540</v>
      </c>
      <c r="K135" s="1">
        <v>43587</v>
      </c>
      <c r="L135" t="s">
        <v>118</v>
      </c>
      <c r="N135" t="s">
        <v>1992</v>
      </c>
    </row>
    <row r="136" spans="1:14" x14ac:dyDescent="0.25">
      <c r="A136" t="s">
        <v>746</v>
      </c>
      <c r="B136" t="s">
        <v>747</v>
      </c>
      <c r="C136" t="s">
        <v>151</v>
      </c>
      <c r="D136" t="s">
        <v>21</v>
      </c>
      <c r="E136">
        <v>98498</v>
      </c>
      <c r="F136" t="s">
        <v>22</v>
      </c>
      <c r="G136" t="s">
        <v>22</v>
      </c>
      <c r="H136" t="s">
        <v>57</v>
      </c>
      <c r="I136" t="s">
        <v>620</v>
      </c>
      <c r="J136" s="1">
        <v>43536</v>
      </c>
      <c r="K136" s="1">
        <v>43587</v>
      </c>
      <c r="L136" t="s">
        <v>118</v>
      </c>
      <c r="N136" t="s">
        <v>1849</v>
      </c>
    </row>
    <row r="137" spans="1:14" x14ac:dyDescent="0.25">
      <c r="A137" t="s">
        <v>3248</v>
      </c>
      <c r="B137" t="s">
        <v>3249</v>
      </c>
      <c r="C137" t="s">
        <v>142</v>
      </c>
      <c r="D137" t="s">
        <v>21</v>
      </c>
      <c r="E137">
        <v>98903</v>
      </c>
      <c r="F137" t="s">
        <v>22</v>
      </c>
      <c r="G137" t="s">
        <v>22</v>
      </c>
      <c r="H137" t="s">
        <v>57</v>
      </c>
      <c r="I137" t="s">
        <v>58</v>
      </c>
      <c r="J137" s="1">
        <v>43535</v>
      </c>
      <c r="K137" s="1">
        <v>43587</v>
      </c>
      <c r="L137" t="s">
        <v>118</v>
      </c>
      <c r="N137" t="s">
        <v>1849</v>
      </c>
    </row>
    <row r="138" spans="1:14" x14ac:dyDescent="0.25">
      <c r="A138" t="s">
        <v>685</v>
      </c>
      <c r="B138" t="s">
        <v>686</v>
      </c>
      <c r="C138" t="s">
        <v>687</v>
      </c>
      <c r="D138" t="s">
        <v>21</v>
      </c>
      <c r="E138">
        <v>98382</v>
      </c>
      <c r="F138" t="s">
        <v>22</v>
      </c>
      <c r="G138" t="s">
        <v>22</v>
      </c>
      <c r="H138" t="s">
        <v>57</v>
      </c>
      <c r="I138" t="s">
        <v>58</v>
      </c>
      <c r="J138" s="1">
        <v>43530</v>
      </c>
      <c r="K138" s="1">
        <v>43587</v>
      </c>
      <c r="L138" t="s">
        <v>118</v>
      </c>
      <c r="N138" t="s">
        <v>1849</v>
      </c>
    </row>
    <row r="139" spans="1:14" x14ac:dyDescent="0.25">
      <c r="A139" t="s">
        <v>1143</v>
      </c>
      <c r="B139" t="s">
        <v>3254</v>
      </c>
      <c r="C139" t="s">
        <v>1145</v>
      </c>
      <c r="D139" t="s">
        <v>21</v>
      </c>
      <c r="E139">
        <v>98294</v>
      </c>
      <c r="F139" t="s">
        <v>22</v>
      </c>
      <c r="G139" t="s">
        <v>22</v>
      </c>
      <c r="H139" t="s">
        <v>57</v>
      </c>
      <c r="I139" t="s">
        <v>58</v>
      </c>
      <c r="J139" s="1">
        <v>43539</v>
      </c>
      <c r="K139" s="1">
        <v>43587</v>
      </c>
      <c r="L139" t="s">
        <v>118</v>
      </c>
      <c r="N139" t="s">
        <v>1849</v>
      </c>
    </row>
    <row r="140" spans="1:14" x14ac:dyDescent="0.25">
      <c r="A140" t="s">
        <v>872</v>
      </c>
      <c r="B140" t="s">
        <v>873</v>
      </c>
      <c r="C140" t="s">
        <v>20</v>
      </c>
      <c r="D140" t="s">
        <v>21</v>
      </c>
      <c r="E140">
        <v>98106</v>
      </c>
      <c r="F140" t="s">
        <v>22</v>
      </c>
      <c r="G140" t="s">
        <v>22</v>
      </c>
      <c r="H140" t="s">
        <v>57</v>
      </c>
      <c r="I140" t="s">
        <v>203</v>
      </c>
      <c r="J140" s="1">
        <v>43530</v>
      </c>
      <c r="K140" s="1">
        <v>43580</v>
      </c>
      <c r="L140" t="s">
        <v>118</v>
      </c>
      <c r="N140" t="s">
        <v>1992</v>
      </c>
    </row>
    <row r="141" spans="1:14" x14ac:dyDescent="0.25">
      <c r="A141" t="s">
        <v>3384</v>
      </c>
      <c r="B141" t="s">
        <v>3385</v>
      </c>
      <c r="C141" t="s">
        <v>286</v>
      </c>
      <c r="D141" t="s">
        <v>21</v>
      </c>
      <c r="E141">
        <v>98502</v>
      </c>
      <c r="F141" t="s">
        <v>22</v>
      </c>
      <c r="G141" t="s">
        <v>22</v>
      </c>
      <c r="H141" t="s">
        <v>57</v>
      </c>
      <c r="I141" t="s">
        <v>58</v>
      </c>
      <c r="J141" s="1">
        <v>43523</v>
      </c>
      <c r="K141" s="1">
        <v>43580</v>
      </c>
      <c r="L141" t="s">
        <v>118</v>
      </c>
      <c r="N141" t="s">
        <v>1992</v>
      </c>
    </row>
    <row r="142" spans="1:14" x14ac:dyDescent="0.25">
      <c r="A142" t="s">
        <v>3386</v>
      </c>
      <c r="B142" t="s">
        <v>3387</v>
      </c>
      <c r="C142" t="s">
        <v>145</v>
      </c>
      <c r="D142" t="s">
        <v>21</v>
      </c>
      <c r="E142">
        <v>98387</v>
      </c>
      <c r="F142" t="s">
        <v>22</v>
      </c>
      <c r="G142" t="s">
        <v>22</v>
      </c>
      <c r="H142" t="s">
        <v>57</v>
      </c>
      <c r="I142" t="s">
        <v>203</v>
      </c>
      <c r="J142" s="1">
        <v>43529</v>
      </c>
      <c r="K142" s="1">
        <v>43580</v>
      </c>
      <c r="L142" t="s">
        <v>118</v>
      </c>
      <c r="N142" t="s">
        <v>1849</v>
      </c>
    </row>
    <row r="143" spans="1:14" x14ac:dyDescent="0.25">
      <c r="A143" t="s">
        <v>3390</v>
      </c>
      <c r="B143" t="s">
        <v>3391</v>
      </c>
      <c r="C143" t="s">
        <v>443</v>
      </c>
      <c r="D143" t="s">
        <v>21</v>
      </c>
      <c r="E143">
        <v>98057</v>
      </c>
      <c r="F143" t="s">
        <v>22</v>
      </c>
      <c r="G143" t="s">
        <v>22</v>
      </c>
      <c r="H143" t="s">
        <v>57</v>
      </c>
      <c r="I143" t="s">
        <v>58</v>
      </c>
      <c r="J143" s="1">
        <v>43531</v>
      </c>
      <c r="K143" s="1">
        <v>43580</v>
      </c>
      <c r="L143" t="s">
        <v>118</v>
      </c>
      <c r="N143" t="s">
        <v>1849</v>
      </c>
    </row>
    <row r="144" spans="1:14" x14ac:dyDescent="0.25">
      <c r="A144" t="s">
        <v>111</v>
      </c>
      <c r="B144" t="s">
        <v>1986</v>
      </c>
      <c r="C144" t="s">
        <v>34</v>
      </c>
      <c r="D144" t="s">
        <v>21</v>
      </c>
      <c r="E144">
        <v>98661</v>
      </c>
      <c r="F144" t="s">
        <v>22</v>
      </c>
      <c r="G144" t="s">
        <v>22</v>
      </c>
      <c r="H144" t="s">
        <v>57</v>
      </c>
      <c r="I144" t="s">
        <v>58</v>
      </c>
      <c r="J144" s="1">
        <v>43528</v>
      </c>
      <c r="K144" s="1">
        <v>43580</v>
      </c>
      <c r="L144" t="s">
        <v>118</v>
      </c>
      <c r="N144" t="s">
        <v>1849</v>
      </c>
    </row>
    <row r="145" spans="1:14" x14ac:dyDescent="0.25">
      <c r="A145" t="s">
        <v>2744</v>
      </c>
      <c r="B145" t="s">
        <v>3416</v>
      </c>
      <c r="C145" t="s">
        <v>555</v>
      </c>
      <c r="D145" t="s">
        <v>21</v>
      </c>
      <c r="E145">
        <v>98052</v>
      </c>
      <c r="F145" t="s">
        <v>22</v>
      </c>
      <c r="G145" t="s">
        <v>22</v>
      </c>
      <c r="H145" t="s">
        <v>57</v>
      </c>
      <c r="I145" t="s">
        <v>58</v>
      </c>
      <c r="J145" s="1">
        <v>43531</v>
      </c>
      <c r="K145" s="1">
        <v>43580</v>
      </c>
      <c r="L145" t="s">
        <v>118</v>
      </c>
      <c r="N145" t="s">
        <v>1849</v>
      </c>
    </row>
    <row r="146" spans="1:14" x14ac:dyDescent="0.25">
      <c r="A146" t="s">
        <v>1847</v>
      </c>
      <c r="B146" t="s">
        <v>3417</v>
      </c>
      <c r="C146" t="s">
        <v>165</v>
      </c>
      <c r="D146" t="s">
        <v>21</v>
      </c>
      <c r="E146">
        <v>98373</v>
      </c>
      <c r="F146" t="s">
        <v>22</v>
      </c>
      <c r="G146" t="s">
        <v>22</v>
      </c>
      <c r="H146" t="s">
        <v>57</v>
      </c>
      <c r="I146" t="s">
        <v>212</v>
      </c>
      <c r="J146" s="1">
        <v>43522</v>
      </c>
      <c r="K146" s="1">
        <v>43580</v>
      </c>
      <c r="L146" t="s">
        <v>118</v>
      </c>
      <c r="N146" t="s">
        <v>1849</v>
      </c>
    </row>
    <row r="147" spans="1:14" x14ac:dyDescent="0.25">
      <c r="A147" t="s">
        <v>812</v>
      </c>
      <c r="B147" t="s">
        <v>813</v>
      </c>
      <c r="C147" t="s">
        <v>56</v>
      </c>
      <c r="D147" t="s">
        <v>21</v>
      </c>
      <c r="E147">
        <v>99352</v>
      </c>
      <c r="F147" t="s">
        <v>22</v>
      </c>
      <c r="G147" t="s">
        <v>22</v>
      </c>
      <c r="H147" t="s">
        <v>57</v>
      </c>
      <c r="I147" t="s">
        <v>212</v>
      </c>
      <c r="J147" s="1">
        <v>43524</v>
      </c>
      <c r="K147" s="1">
        <v>43580</v>
      </c>
      <c r="L147" t="s">
        <v>118</v>
      </c>
      <c r="N147" t="s">
        <v>1849</v>
      </c>
    </row>
    <row r="148" spans="1:14" x14ac:dyDescent="0.25">
      <c r="A148" t="s">
        <v>2371</v>
      </c>
      <c r="B148" t="s">
        <v>3423</v>
      </c>
      <c r="C148" t="s">
        <v>377</v>
      </c>
      <c r="D148" t="s">
        <v>21</v>
      </c>
      <c r="E148">
        <v>98027</v>
      </c>
      <c r="F148" t="s">
        <v>22</v>
      </c>
      <c r="G148" t="s">
        <v>22</v>
      </c>
      <c r="H148" t="s">
        <v>57</v>
      </c>
      <c r="I148" t="s">
        <v>58</v>
      </c>
      <c r="J148" s="1">
        <v>43523</v>
      </c>
      <c r="K148" s="1">
        <v>43580</v>
      </c>
      <c r="L148" t="s">
        <v>118</v>
      </c>
      <c r="N148" t="s">
        <v>1849</v>
      </c>
    </row>
    <row r="149" spans="1:14" x14ac:dyDescent="0.25">
      <c r="A149" t="s">
        <v>194</v>
      </c>
      <c r="B149" t="s">
        <v>585</v>
      </c>
      <c r="C149" t="s">
        <v>286</v>
      </c>
      <c r="D149" t="s">
        <v>21</v>
      </c>
      <c r="E149">
        <v>98506</v>
      </c>
      <c r="F149" t="s">
        <v>22</v>
      </c>
      <c r="G149" t="s">
        <v>22</v>
      </c>
      <c r="H149" t="s">
        <v>57</v>
      </c>
      <c r="I149" t="s">
        <v>58</v>
      </c>
      <c r="J149" s="1">
        <v>43523</v>
      </c>
      <c r="K149" s="1">
        <v>43580</v>
      </c>
      <c r="L149" t="s">
        <v>118</v>
      </c>
      <c r="N149" t="s">
        <v>119</v>
      </c>
    </row>
    <row r="150" spans="1:14" x14ac:dyDescent="0.25">
      <c r="A150" t="s">
        <v>905</v>
      </c>
      <c r="B150" t="s">
        <v>906</v>
      </c>
      <c r="C150" t="s">
        <v>907</v>
      </c>
      <c r="D150" t="s">
        <v>21</v>
      </c>
      <c r="E150">
        <v>98221</v>
      </c>
      <c r="F150" t="s">
        <v>22</v>
      </c>
      <c r="G150" t="s">
        <v>22</v>
      </c>
      <c r="H150" t="s">
        <v>57</v>
      </c>
      <c r="I150" t="s">
        <v>203</v>
      </c>
      <c r="J150" s="1">
        <v>43518</v>
      </c>
      <c r="K150" s="1">
        <v>43580</v>
      </c>
      <c r="L150" t="s">
        <v>118</v>
      </c>
      <c r="N150" t="s">
        <v>1992</v>
      </c>
    </row>
    <row r="151" spans="1:14" x14ac:dyDescent="0.25">
      <c r="A151" t="s">
        <v>1115</v>
      </c>
      <c r="B151" t="s">
        <v>1116</v>
      </c>
      <c r="C151" t="s">
        <v>165</v>
      </c>
      <c r="D151" t="s">
        <v>21</v>
      </c>
      <c r="E151">
        <v>98373</v>
      </c>
      <c r="F151" t="s">
        <v>22</v>
      </c>
      <c r="G151" t="s">
        <v>22</v>
      </c>
      <c r="H151" t="s">
        <v>57</v>
      </c>
      <c r="I151" t="s">
        <v>212</v>
      </c>
      <c r="J151" s="1">
        <v>43522</v>
      </c>
      <c r="K151" s="1">
        <v>43580</v>
      </c>
      <c r="L151" t="s">
        <v>118</v>
      </c>
      <c r="N151" t="s">
        <v>1992</v>
      </c>
    </row>
    <row r="152" spans="1:14" x14ac:dyDescent="0.25">
      <c r="A152" t="s">
        <v>3443</v>
      </c>
      <c r="B152" t="s">
        <v>3444</v>
      </c>
      <c r="C152" t="s">
        <v>377</v>
      </c>
      <c r="D152" t="s">
        <v>21</v>
      </c>
      <c r="E152">
        <v>98029</v>
      </c>
      <c r="F152" t="s">
        <v>22</v>
      </c>
      <c r="G152" t="s">
        <v>22</v>
      </c>
      <c r="H152" t="s">
        <v>57</v>
      </c>
      <c r="I152" t="s">
        <v>58</v>
      </c>
      <c r="J152" s="1">
        <v>43523</v>
      </c>
      <c r="K152" s="1">
        <v>43580</v>
      </c>
      <c r="L152" t="s">
        <v>118</v>
      </c>
      <c r="N152" t="s">
        <v>1992</v>
      </c>
    </row>
    <row r="153" spans="1:14" x14ac:dyDescent="0.25">
      <c r="A153" t="s">
        <v>3447</v>
      </c>
      <c r="B153" t="s">
        <v>3448</v>
      </c>
      <c r="C153" t="s">
        <v>20</v>
      </c>
      <c r="D153" t="s">
        <v>21</v>
      </c>
      <c r="E153">
        <v>98106</v>
      </c>
      <c r="F153" t="s">
        <v>22</v>
      </c>
      <c r="G153" t="s">
        <v>22</v>
      </c>
      <c r="H153" t="s">
        <v>57</v>
      </c>
      <c r="I153" t="s">
        <v>58</v>
      </c>
      <c r="J153" s="1">
        <v>43529</v>
      </c>
      <c r="K153" s="1">
        <v>43580</v>
      </c>
      <c r="L153" t="s">
        <v>118</v>
      </c>
      <c r="N153" t="s">
        <v>1849</v>
      </c>
    </row>
    <row r="154" spans="1:14" x14ac:dyDescent="0.25">
      <c r="A154" t="s">
        <v>1793</v>
      </c>
      <c r="B154" t="s">
        <v>1794</v>
      </c>
      <c r="C154" t="s">
        <v>81</v>
      </c>
      <c r="D154" t="s">
        <v>21</v>
      </c>
      <c r="E154">
        <v>99037</v>
      </c>
      <c r="F154" t="s">
        <v>22</v>
      </c>
      <c r="G154" t="s">
        <v>22</v>
      </c>
      <c r="H154" t="s">
        <v>57</v>
      </c>
      <c r="I154" t="s">
        <v>620</v>
      </c>
      <c r="J154" s="1">
        <v>43522</v>
      </c>
      <c r="K154" s="1">
        <v>43573</v>
      </c>
      <c r="L154" t="s">
        <v>118</v>
      </c>
      <c r="N154" t="s">
        <v>1849</v>
      </c>
    </row>
    <row r="155" spans="1:14" x14ac:dyDescent="0.25">
      <c r="A155" t="s">
        <v>111</v>
      </c>
      <c r="B155" t="s">
        <v>1120</v>
      </c>
      <c r="C155" t="s">
        <v>886</v>
      </c>
      <c r="D155" t="s">
        <v>21</v>
      </c>
      <c r="E155">
        <v>98223</v>
      </c>
      <c r="F155" t="s">
        <v>22</v>
      </c>
      <c r="G155" t="s">
        <v>22</v>
      </c>
      <c r="H155" t="s">
        <v>57</v>
      </c>
      <c r="I155" t="s">
        <v>620</v>
      </c>
      <c r="J155" s="1">
        <v>43521</v>
      </c>
      <c r="K155" s="1">
        <v>43573</v>
      </c>
      <c r="L155" t="s">
        <v>118</v>
      </c>
      <c r="N155" t="s">
        <v>1849</v>
      </c>
    </row>
    <row r="156" spans="1:14" x14ac:dyDescent="0.25">
      <c r="A156" t="s">
        <v>244</v>
      </c>
      <c r="B156" t="s">
        <v>1076</v>
      </c>
      <c r="C156" t="s">
        <v>209</v>
      </c>
      <c r="D156" t="s">
        <v>21</v>
      </c>
      <c r="E156">
        <v>98031</v>
      </c>
      <c r="F156" t="s">
        <v>22</v>
      </c>
      <c r="G156" t="s">
        <v>22</v>
      </c>
      <c r="H156" t="s">
        <v>57</v>
      </c>
      <c r="I156" t="s">
        <v>58</v>
      </c>
      <c r="J156" s="1">
        <v>43522</v>
      </c>
      <c r="K156" s="1">
        <v>43573</v>
      </c>
      <c r="L156" t="s">
        <v>118</v>
      </c>
      <c r="N156" t="s">
        <v>1849</v>
      </c>
    </row>
    <row r="157" spans="1:14" x14ac:dyDescent="0.25">
      <c r="A157" t="s">
        <v>583</v>
      </c>
      <c r="B157" t="s">
        <v>709</v>
      </c>
      <c r="C157" t="s">
        <v>266</v>
      </c>
      <c r="D157" t="s">
        <v>21</v>
      </c>
      <c r="E157">
        <v>98002</v>
      </c>
      <c r="F157" t="s">
        <v>22</v>
      </c>
      <c r="G157" t="s">
        <v>22</v>
      </c>
      <c r="H157" t="s">
        <v>57</v>
      </c>
      <c r="I157" t="s">
        <v>58</v>
      </c>
      <c r="J157" s="1">
        <v>43522</v>
      </c>
      <c r="K157" s="1">
        <v>43573</v>
      </c>
      <c r="L157" t="s">
        <v>118</v>
      </c>
      <c r="N157" t="s">
        <v>1992</v>
      </c>
    </row>
    <row r="158" spans="1:14" x14ac:dyDescent="0.25">
      <c r="A158" t="s">
        <v>3611</v>
      </c>
      <c r="B158" t="s">
        <v>3612</v>
      </c>
      <c r="C158" t="s">
        <v>261</v>
      </c>
      <c r="D158" t="s">
        <v>21</v>
      </c>
      <c r="E158">
        <v>99208</v>
      </c>
      <c r="F158" t="s">
        <v>22</v>
      </c>
      <c r="G158" t="s">
        <v>22</v>
      </c>
      <c r="H158" t="s">
        <v>57</v>
      </c>
      <c r="I158" t="s">
        <v>58</v>
      </c>
      <c r="J158" s="1">
        <v>43522</v>
      </c>
      <c r="K158" s="1">
        <v>43573</v>
      </c>
      <c r="L158" t="s">
        <v>118</v>
      </c>
      <c r="N158" t="s">
        <v>1992</v>
      </c>
    </row>
    <row r="159" spans="1:14" x14ac:dyDescent="0.25">
      <c r="A159" t="s">
        <v>2548</v>
      </c>
      <c r="B159" t="s">
        <v>2549</v>
      </c>
      <c r="C159" t="s">
        <v>886</v>
      </c>
      <c r="D159" t="s">
        <v>21</v>
      </c>
      <c r="E159">
        <v>98223</v>
      </c>
      <c r="F159" t="s">
        <v>22</v>
      </c>
      <c r="G159" t="s">
        <v>22</v>
      </c>
      <c r="H159" t="s">
        <v>57</v>
      </c>
      <c r="I159" t="s">
        <v>58</v>
      </c>
      <c r="J159" s="1">
        <v>43521</v>
      </c>
      <c r="K159" s="1">
        <v>43573</v>
      </c>
      <c r="L159" t="s">
        <v>118</v>
      </c>
      <c r="N159" t="s">
        <v>1849</v>
      </c>
    </row>
    <row r="160" spans="1:14" x14ac:dyDescent="0.25">
      <c r="A160" t="s">
        <v>526</v>
      </c>
      <c r="B160" t="s">
        <v>527</v>
      </c>
      <c r="C160" t="s">
        <v>296</v>
      </c>
      <c r="D160" t="s">
        <v>21</v>
      </c>
      <c r="E160">
        <v>98366</v>
      </c>
      <c r="F160" t="s">
        <v>22</v>
      </c>
      <c r="G160" t="s">
        <v>22</v>
      </c>
      <c r="H160" t="s">
        <v>57</v>
      </c>
      <c r="I160" t="s">
        <v>3759</v>
      </c>
      <c r="J160" s="1">
        <v>43516</v>
      </c>
      <c r="K160" s="1">
        <v>43566</v>
      </c>
      <c r="L160" t="s">
        <v>118</v>
      </c>
      <c r="N160" t="s">
        <v>1849</v>
      </c>
    </row>
    <row r="161" spans="1:14" x14ac:dyDescent="0.25">
      <c r="A161" t="s">
        <v>1146</v>
      </c>
      <c r="B161" t="s">
        <v>1147</v>
      </c>
      <c r="C161" t="s">
        <v>92</v>
      </c>
      <c r="D161" t="s">
        <v>21</v>
      </c>
      <c r="E161">
        <v>98273</v>
      </c>
      <c r="F161" t="s">
        <v>22</v>
      </c>
      <c r="G161" t="s">
        <v>22</v>
      </c>
      <c r="H161" t="s">
        <v>57</v>
      </c>
      <c r="I161" t="s">
        <v>58</v>
      </c>
      <c r="J161" s="1">
        <v>43515</v>
      </c>
      <c r="K161" s="1">
        <v>43566</v>
      </c>
      <c r="L161" t="s">
        <v>118</v>
      </c>
      <c r="N161" t="s">
        <v>1849</v>
      </c>
    </row>
    <row r="162" spans="1:14" x14ac:dyDescent="0.25">
      <c r="A162" t="s">
        <v>111</v>
      </c>
      <c r="B162" t="s">
        <v>3765</v>
      </c>
      <c r="C162" t="s">
        <v>1270</v>
      </c>
      <c r="D162" t="s">
        <v>21</v>
      </c>
      <c r="E162">
        <v>98012</v>
      </c>
      <c r="F162" t="s">
        <v>22</v>
      </c>
      <c r="G162" t="s">
        <v>22</v>
      </c>
      <c r="H162" t="s">
        <v>57</v>
      </c>
      <c r="I162" t="s">
        <v>203</v>
      </c>
      <c r="J162" s="1">
        <v>43519</v>
      </c>
      <c r="K162" s="1">
        <v>43566</v>
      </c>
      <c r="L162" t="s">
        <v>118</v>
      </c>
      <c r="N162" t="s">
        <v>1849</v>
      </c>
    </row>
    <row r="163" spans="1:14" x14ac:dyDescent="0.25">
      <c r="A163" t="s">
        <v>1589</v>
      </c>
      <c r="B163" t="s">
        <v>1775</v>
      </c>
      <c r="C163" t="s">
        <v>470</v>
      </c>
      <c r="D163" t="s">
        <v>21</v>
      </c>
      <c r="E163">
        <v>98148</v>
      </c>
      <c r="F163" t="s">
        <v>22</v>
      </c>
      <c r="G163" t="s">
        <v>22</v>
      </c>
      <c r="H163" t="s">
        <v>57</v>
      </c>
      <c r="I163" t="s">
        <v>58</v>
      </c>
      <c r="J163" s="1">
        <v>43511</v>
      </c>
      <c r="K163" s="1">
        <v>43566</v>
      </c>
      <c r="L163" t="s">
        <v>118</v>
      </c>
      <c r="N163" t="s">
        <v>1849</v>
      </c>
    </row>
    <row r="164" spans="1:14" x14ac:dyDescent="0.25">
      <c r="A164" t="s">
        <v>312</v>
      </c>
      <c r="B164" t="s">
        <v>3768</v>
      </c>
      <c r="C164" t="s">
        <v>236</v>
      </c>
      <c r="D164" t="s">
        <v>21</v>
      </c>
      <c r="E164">
        <v>98444</v>
      </c>
      <c r="F164" t="s">
        <v>22</v>
      </c>
      <c r="G164" t="s">
        <v>22</v>
      </c>
      <c r="H164" t="s">
        <v>57</v>
      </c>
      <c r="I164" t="s">
        <v>58</v>
      </c>
      <c r="J164" s="1">
        <v>43517</v>
      </c>
      <c r="K164" s="1">
        <v>43566</v>
      </c>
      <c r="L164" t="s">
        <v>118</v>
      </c>
      <c r="N164" t="s">
        <v>1849</v>
      </c>
    </row>
    <row r="165" spans="1:14" x14ac:dyDescent="0.25">
      <c r="A165" t="s">
        <v>583</v>
      </c>
      <c r="B165" t="s">
        <v>3776</v>
      </c>
      <c r="C165" t="s">
        <v>443</v>
      </c>
      <c r="D165" t="s">
        <v>21</v>
      </c>
      <c r="E165">
        <v>98058</v>
      </c>
      <c r="F165" t="s">
        <v>22</v>
      </c>
      <c r="G165" t="s">
        <v>22</v>
      </c>
      <c r="H165" t="s">
        <v>57</v>
      </c>
      <c r="I165" t="s">
        <v>620</v>
      </c>
      <c r="J165" s="1">
        <v>43511</v>
      </c>
      <c r="K165" s="1">
        <v>43566</v>
      </c>
      <c r="L165" t="s">
        <v>118</v>
      </c>
      <c r="N165" t="s">
        <v>1992</v>
      </c>
    </row>
    <row r="166" spans="1:14" x14ac:dyDescent="0.25">
      <c r="A166" t="s">
        <v>716</v>
      </c>
      <c r="B166" t="s">
        <v>717</v>
      </c>
      <c r="C166" t="s">
        <v>209</v>
      </c>
      <c r="D166" t="s">
        <v>21</v>
      </c>
      <c r="E166">
        <v>98030</v>
      </c>
      <c r="F166" t="s">
        <v>22</v>
      </c>
      <c r="G166" t="s">
        <v>22</v>
      </c>
      <c r="H166" t="s">
        <v>57</v>
      </c>
      <c r="I166" t="s">
        <v>58</v>
      </c>
      <c r="J166" s="1">
        <v>43510</v>
      </c>
      <c r="K166" s="1">
        <v>43566</v>
      </c>
      <c r="L166" t="s">
        <v>118</v>
      </c>
      <c r="N166" t="s">
        <v>1849</v>
      </c>
    </row>
    <row r="167" spans="1:14" x14ac:dyDescent="0.25">
      <c r="A167" t="s">
        <v>3788</v>
      </c>
      <c r="B167" t="s">
        <v>3789</v>
      </c>
      <c r="C167" t="s">
        <v>907</v>
      </c>
      <c r="D167" t="s">
        <v>21</v>
      </c>
      <c r="E167">
        <v>98221</v>
      </c>
      <c r="F167" t="s">
        <v>22</v>
      </c>
      <c r="G167" t="s">
        <v>22</v>
      </c>
      <c r="H167" t="s">
        <v>57</v>
      </c>
      <c r="I167" t="s">
        <v>203</v>
      </c>
      <c r="J167" s="1">
        <v>43518</v>
      </c>
      <c r="K167" s="1">
        <v>43566</v>
      </c>
      <c r="L167" t="s">
        <v>118</v>
      </c>
      <c r="N167" t="s">
        <v>1992</v>
      </c>
    </row>
    <row r="168" spans="1:14" x14ac:dyDescent="0.25">
      <c r="A168" t="s">
        <v>3950</v>
      </c>
      <c r="B168" t="s">
        <v>3951</v>
      </c>
      <c r="C168" t="s">
        <v>246</v>
      </c>
      <c r="D168" t="s">
        <v>21</v>
      </c>
      <c r="E168">
        <v>98310</v>
      </c>
      <c r="F168" t="s">
        <v>22</v>
      </c>
      <c r="G168" t="s">
        <v>22</v>
      </c>
      <c r="H168" t="s">
        <v>57</v>
      </c>
      <c r="I168" t="s">
        <v>212</v>
      </c>
      <c r="J168" s="1">
        <v>43503</v>
      </c>
      <c r="K168" s="1">
        <v>43559</v>
      </c>
      <c r="L168" t="s">
        <v>118</v>
      </c>
      <c r="N168" t="s">
        <v>1849</v>
      </c>
    </row>
    <row r="169" spans="1:14" x14ac:dyDescent="0.25">
      <c r="A169" t="s">
        <v>111</v>
      </c>
      <c r="B169" t="s">
        <v>1989</v>
      </c>
      <c r="C169" t="s">
        <v>34</v>
      </c>
      <c r="D169" t="s">
        <v>21</v>
      </c>
      <c r="E169">
        <v>98661</v>
      </c>
      <c r="F169" t="s">
        <v>22</v>
      </c>
      <c r="G169" t="s">
        <v>22</v>
      </c>
      <c r="H169" t="s">
        <v>57</v>
      </c>
      <c r="I169" t="s">
        <v>58</v>
      </c>
      <c r="J169" s="1">
        <v>43488</v>
      </c>
      <c r="K169" s="1">
        <v>43559</v>
      </c>
      <c r="L169" t="s">
        <v>118</v>
      </c>
      <c r="N169" t="s">
        <v>1849</v>
      </c>
    </row>
    <row r="170" spans="1:14" x14ac:dyDescent="0.25">
      <c r="A170">
        <v>76</v>
      </c>
      <c r="B170" t="s">
        <v>3956</v>
      </c>
      <c r="C170" t="s">
        <v>236</v>
      </c>
      <c r="D170" t="s">
        <v>21</v>
      </c>
      <c r="E170">
        <v>98466</v>
      </c>
      <c r="F170" t="s">
        <v>22</v>
      </c>
      <c r="G170" t="s">
        <v>22</v>
      </c>
      <c r="H170" t="s">
        <v>57</v>
      </c>
      <c r="I170" t="s">
        <v>58</v>
      </c>
      <c r="J170" s="1">
        <v>43493</v>
      </c>
      <c r="K170" s="1">
        <v>43559</v>
      </c>
      <c r="L170" t="s">
        <v>118</v>
      </c>
      <c r="N170" t="s">
        <v>1992</v>
      </c>
    </row>
    <row r="171" spans="1:14" x14ac:dyDescent="0.25">
      <c r="A171" t="s">
        <v>2199</v>
      </c>
      <c r="B171" t="s">
        <v>2200</v>
      </c>
      <c r="C171" t="s">
        <v>20</v>
      </c>
      <c r="D171" t="s">
        <v>21</v>
      </c>
      <c r="E171">
        <v>98105</v>
      </c>
      <c r="F171" t="s">
        <v>22</v>
      </c>
      <c r="G171" t="s">
        <v>22</v>
      </c>
      <c r="H171" t="s">
        <v>57</v>
      </c>
      <c r="I171" t="s">
        <v>620</v>
      </c>
      <c r="J171" s="1">
        <v>43494</v>
      </c>
      <c r="K171" s="1">
        <v>43559</v>
      </c>
      <c r="L171" t="s">
        <v>118</v>
      </c>
      <c r="N171" t="s">
        <v>1849</v>
      </c>
    </row>
    <row r="172" spans="1:14" x14ac:dyDescent="0.25">
      <c r="A172" t="s">
        <v>737</v>
      </c>
      <c r="B172" t="s">
        <v>738</v>
      </c>
      <c r="C172" t="s">
        <v>255</v>
      </c>
      <c r="D172" t="s">
        <v>21</v>
      </c>
      <c r="E172">
        <v>98626</v>
      </c>
      <c r="F172" t="s">
        <v>22</v>
      </c>
      <c r="G172" t="s">
        <v>22</v>
      </c>
      <c r="H172" t="s">
        <v>57</v>
      </c>
      <c r="I172" t="s">
        <v>58</v>
      </c>
      <c r="J172" s="1">
        <v>43503</v>
      </c>
      <c r="K172" s="1">
        <v>43559</v>
      </c>
      <c r="L172" t="s">
        <v>118</v>
      </c>
      <c r="N172" t="s">
        <v>1992</v>
      </c>
    </row>
    <row r="173" spans="1:14" x14ac:dyDescent="0.25">
      <c r="A173" t="s">
        <v>242</v>
      </c>
      <c r="B173" t="s">
        <v>419</v>
      </c>
      <c r="C173" t="s">
        <v>34</v>
      </c>
      <c r="D173" t="s">
        <v>21</v>
      </c>
      <c r="E173">
        <v>98661</v>
      </c>
      <c r="F173" t="s">
        <v>22</v>
      </c>
      <c r="G173" t="s">
        <v>22</v>
      </c>
      <c r="H173" t="s">
        <v>57</v>
      </c>
      <c r="I173" t="s">
        <v>58</v>
      </c>
      <c r="J173" s="1">
        <v>43488</v>
      </c>
      <c r="K173" s="1">
        <v>43559</v>
      </c>
      <c r="L173" t="s">
        <v>118</v>
      </c>
      <c r="N173" t="s">
        <v>1849</v>
      </c>
    </row>
    <row r="174" spans="1:14" x14ac:dyDescent="0.25">
      <c r="A174" t="s">
        <v>3965</v>
      </c>
      <c r="B174" t="s">
        <v>3966</v>
      </c>
      <c r="C174" t="s">
        <v>108</v>
      </c>
      <c r="D174" t="s">
        <v>21</v>
      </c>
      <c r="E174">
        <v>98204</v>
      </c>
      <c r="F174" t="s">
        <v>22</v>
      </c>
      <c r="G174" t="s">
        <v>22</v>
      </c>
      <c r="H174" t="s">
        <v>57</v>
      </c>
      <c r="I174" t="s">
        <v>620</v>
      </c>
      <c r="J174" s="1">
        <v>43496</v>
      </c>
      <c r="K174" s="1">
        <v>43559</v>
      </c>
      <c r="L174" t="s">
        <v>118</v>
      </c>
      <c r="N174" t="s">
        <v>1849</v>
      </c>
    </row>
    <row r="175" spans="1:14" x14ac:dyDescent="0.25">
      <c r="A175" t="s">
        <v>860</v>
      </c>
      <c r="B175" t="s">
        <v>861</v>
      </c>
      <c r="C175" t="s">
        <v>108</v>
      </c>
      <c r="D175" t="s">
        <v>21</v>
      </c>
      <c r="E175">
        <v>98204</v>
      </c>
      <c r="F175" t="s">
        <v>22</v>
      </c>
      <c r="G175" t="s">
        <v>22</v>
      </c>
      <c r="H175" t="s">
        <v>57</v>
      </c>
      <c r="I175" t="s">
        <v>58</v>
      </c>
      <c r="J175" s="1">
        <v>43496</v>
      </c>
      <c r="K175" s="1">
        <v>43559</v>
      </c>
      <c r="L175" t="s">
        <v>118</v>
      </c>
      <c r="N175" t="s">
        <v>1849</v>
      </c>
    </row>
    <row r="176" spans="1:14" x14ac:dyDescent="0.25">
      <c r="A176" t="s">
        <v>194</v>
      </c>
      <c r="B176" t="s">
        <v>1112</v>
      </c>
      <c r="C176" t="s">
        <v>907</v>
      </c>
      <c r="D176" t="s">
        <v>21</v>
      </c>
      <c r="E176">
        <v>98221</v>
      </c>
      <c r="F176" t="s">
        <v>22</v>
      </c>
      <c r="G176" t="s">
        <v>22</v>
      </c>
      <c r="H176" t="s">
        <v>57</v>
      </c>
      <c r="I176" t="s">
        <v>203</v>
      </c>
      <c r="J176" s="1">
        <v>43497</v>
      </c>
      <c r="K176" s="1">
        <v>43559</v>
      </c>
      <c r="L176" t="s">
        <v>118</v>
      </c>
      <c r="N176" t="s">
        <v>1992</v>
      </c>
    </row>
    <row r="177" spans="1:14" x14ac:dyDescent="0.25">
      <c r="A177" t="s">
        <v>2513</v>
      </c>
      <c r="B177" t="s">
        <v>2514</v>
      </c>
      <c r="C177" t="s">
        <v>463</v>
      </c>
      <c r="D177" t="s">
        <v>21</v>
      </c>
      <c r="E177">
        <v>98632</v>
      </c>
      <c r="F177" t="s">
        <v>22</v>
      </c>
      <c r="G177" t="s">
        <v>22</v>
      </c>
      <c r="H177" t="s">
        <v>57</v>
      </c>
      <c r="I177" t="s">
        <v>58</v>
      </c>
      <c r="J177" s="1">
        <v>43503</v>
      </c>
      <c r="K177" s="1">
        <v>43559</v>
      </c>
      <c r="L177" t="s">
        <v>118</v>
      </c>
      <c r="N177" t="s">
        <v>1849</v>
      </c>
    </row>
    <row r="178" spans="1:14" x14ac:dyDescent="0.25">
      <c r="A178" t="s">
        <v>3977</v>
      </c>
      <c r="B178" t="s">
        <v>3978</v>
      </c>
      <c r="C178" t="s">
        <v>236</v>
      </c>
      <c r="D178" t="s">
        <v>21</v>
      </c>
      <c r="E178">
        <v>98402</v>
      </c>
      <c r="F178" t="s">
        <v>22</v>
      </c>
      <c r="G178" t="s">
        <v>22</v>
      </c>
      <c r="H178" t="s">
        <v>57</v>
      </c>
      <c r="I178" t="s">
        <v>212</v>
      </c>
      <c r="J178" s="1">
        <v>43467</v>
      </c>
      <c r="K178" s="1">
        <v>43559</v>
      </c>
      <c r="L178" t="s">
        <v>118</v>
      </c>
      <c r="N178" t="s">
        <v>1992</v>
      </c>
    </row>
    <row r="179" spans="1:14" x14ac:dyDescent="0.25">
      <c r="A179" t="s">
        <v>3983</v>
      </c>
      <c r="B179" t="s">
        <v>3984</v>
      </c>
      <c r="C179" t="s">
        <v>34</v>
      </c>
      <c r="D179" t="s">
        <v>21</v>
      </c>
      <c r="E179">
        <v>98661</v>
      </c>
      <c r="F179" t="s">
        <v>22</v>
      </c>
      <c r="G179" t="s">
        <v>22</v>
      </c>
      <c r="H179" t="s">
        <v>57</v>
      </c>
      <c r="I179" t="s">
        <v>58</v>
      </c>
      <c r="J179" s="1">
        <v>43493</v>
      </c>
      <c r="K179" s="1">
        <v>43559</v>
      </c>
      <c r="L179" t="s">
        <v>118</v>
      </c>
      <c r="N179" t="s">
        <v>1992</v>
      </c>
    </row>
    <row r="180" spans="1:14" x14ac:dyDescent="0.25">
      <c r="A180" t="s">
        <v>1308</v>
      </c>
      <c r="B180" t="s">
        <v>1309</v>
      </c>
      <c r="C180" t="s">
        <v>632</v>
      </c>
      <c r="D180" t="s">
        <v>21</v>
      </c>
      <c r="E180">
        <v>98036</v>
      </c>
      <c r="F180" t="s">
        <v>22</v>
      </c>
      <c r="G180" t="s">
        <v>22</v>
      </c>
      <c r="H180" t="s">
        <v>57</v>
      </c>
      <c r="I180" t="s">
        <v>212</v>
      </c>
      <c r="J180" s="1">
        <v>43503</v>
      </c>
      <c r="K180" s="1">
        <v>43559</v>
      </c>
      <c r="L180" t="s">
        <v>118</v>
      </c>
      <c r="N180" t="s">
        <v>1849</v>
      </c>
    </row>
    <row r="181" spans="1:14" x14ac:dyDescent="0.25">
      <c r="A181" t="s">
        <v>1867</v>
      </c>
      <c r="B181" t="s">
        <v>2250</v>
      </c>
      <c r="C181" t="s">
        <v>246</v>
      </c>
      <c r="D181" t="s">
        <v>21</v>
      </c>
      <c r="E181">
        <v>98312</v>
      </c>
      <c r="F181" t="s">
        <v>22</v>
      </c>
      <c r="G181" t="s">
        <v>22</v>
      </c>
      <c r="H181" t="s">
        <v>57</v>
      </c>
      <c r="I181" t="s">
        <v>212</v>
      </c>
      <c r="J181" s="1">
        <v>43503</v>
      </c>
      <c r="K181" s="1">
        <v>43559</v>
      </c>
      <c r="L181" t="s">
        <v>118</v>
      </c>
      <c r="N181" t="s">
        <v>1992</v>
      </c>
    </row>
    <row r="182" spans="1:14" x14ac:dyDescent="0.25">
      <c r="A182" t="s">
        <v>2103</v>
      </c>
      <c r="B182" t="s">
        <v>4102</v>
      </c>
      <c r="C182" t="s">
        <v>202</v>
      </c>
      <c r="D182" t="s">
        <v>21</v>
      </c>
      <c r="E182">
        <v>98038</v>
      </c>
      <c r="F182" t="s">
        <v>22</v>
      </c>
      <c r="G182" t="s">
        <v>22</v>
      </c>
      <c r="H182" t="s">
        <v>57</v>
      </c>
      <c r="I182" t="s">
        <v>58</v>
      </c>
      <c r="J182" t="s">
        <v>59</v>
      </c>
      <c r="K182" s="1">
        <v>43553</v>
      </c>
      <c r="L182" t="s">
        <v>60</v>
      </c>
      <c r="M182" t="str">
        <f>HYPERLINK("https://www.regulations.gov/docket?D=FDA-2019-H-1478")</f>
        <v>https://www.regulations.gov/docket?D=FDA-2019-H-1478</v>
      </c>
      <c r="N182" t="s">
        <v>59</v>
      </c>
    </row>
    <row r="183" spans="1:14" x14ac:dyDescent="0.25">
      <c r="A183">
        <v>76</v>
      </c>
      <c r="B183" t="s">
        <v>4117</v>
      </c>
      <c r="C183" t="s">
        <v>443</v>
      </c>
      <c r="D183" t="s">
        <v>21</v>
      </c>
      <c r="E183">
        <v>98058</v>
      </c>
      <c r="F183" t="s">
        <v>22</v>
      </c>
      <c r="G183" t="s">
        <v>22</v>
      </c>
      <c r="H183" t="s">
        <v>57</v>
      </c>
      <c r="I183" t="s">
        <v>58</v>
      </c>
      <c r="J183" s="1">
        <v>43481</v>
      </c>
      <c r="K183" s="1">
        <v>43552</v>
      </c>
      <c r="L183" t="s">
        <v>118</v>
      </c>
      <c r="N183" t="s">
        <v>1849</v>
      </c>
    </row>
    <row r="184" spans="1:14" x14ac:dyDescent="0.25">
      <c r="A184" t="s">
        <v>242</v>
      </c>
      <c r="B184" t="s">
        <v>2859</v>
      </c>
      <c r="C184" t="s">
        <v>1101</v>
      </c>
      <c r="D184" t="s">
        <v>21</v>
      </c>
      <c r="E184">
        <v>98230</v>
      </c>
      <c r="F184" t="s">
        <v>22</v>
      </c>
      <c r="G184" t="s">
        <v>22</v>
      </c>
      <c r="H184" t="s">
        <v>57</v>
      </c>
      <c r="I184" t="s">
        <v>58</v>
      </c>
      <c r="J184" s="1">
        <v>43483</v>
      </c>
      <c r="K184" s="1">
        <v>43552</v>
      </c>
      <c r="L184" t="s">
        <v>118</v>
      </c>
      <c r="N184" t="s">
        <v>1992</v>
      </c>
    </row>
    <row r="185" spans="1:14" x14ac:dyDescent="0.25">
      <c r="A185" t="s">
        <v>213</v>
      </c>
      <c r="B185" t="s">
        <v>4128</v>
      </c>
      <c r="C185" t="s">
        <v>215</v>
      </c>
      <c r="D185" t="s">
        <v>21</v>
      </c>
      <c r="E185">
        <v>98023</v>
      </c>
      <c r="F185" t="s">
        <v>22</v>
      </c>
      <c r="G185" t="s">
        <v>22</v>
      </c>
      <c r="H185" t="s">
        <v>57</v>
      </c>
      <c r="I185" t="s">
        <v>58</v>
      </c>
      <c r="J185" s="1">
        <v>43482</v>
      </c>
      <c r="K185" s="1">
        <v>43552</v>
      </c>
      <c r="L185" t="s">
        <v>118</v>
      </c>
      <c r="N185" t="s">
        <v>1849</v>
      </c>
    </row>
    <row r="186" spans="1:14" x14ac:dyDescent="0.25">
      <c r="A186" t="s">
        <v>54</v>
      </c>
      <c r="B186" t="s">
        <v>55</v>
      </c>
      <c r="C186" t="s">
        <v>56</v>
      </c>
      <c r="D186" t="s">
        <v>21</v>
      </c>
      <c r="E186">
        <v>99352</v>
      </c>
      <c r="F186" t="s">
        <v>22</v>
      </c>
      <c r="G186" t="s">
        <v>22</v>
      </c>
      <c r="H186" t="s">
        <v>57</v>
      </c>
      <c r="I186" t="s">
        <v>58</v>
      </c>
      <c r="J186" s="1">
        <v>43473</v>
      </c>
      <c r="K186" s="1">
        <v>43552</v>
      </c>
      <c r="L186" t="s">
        <v>118</v>
      </c>
      <c r="N186" t="s">
        <v>1992</v>
      </c>
    </row>
    <row r="187" spans="1:14" x14ac:dyDescent="0.25">
      <c r="A187" t="s">
        <v>1016</v>
      </c>
      <c r="B187" t="s">
        <v>4130</v>
      </c>
      <c r="C187" t="s">
        <v>1018</v>
      </c>
      <c r="D187" t="s">
        <v>21</v>
      </c>
      <c r="E187">
        <v>98531</v>
      </c>
      <c r="F187" t="s">
        <v>22</v>
      </c>
      <c r="G187" t="s">
        <v>22</v>
      </c>
      <c r="H187" t="s">
        <v>57</v>
      </c>
      <c r="I187" t="s">
        <v>58</v>
      </c>
      <c r="J187" s="1">
        <v>43487</v>
      </c>
      <c r="K187" s="1">
        <v>43552</v>
      </c>
      <c r="L187" t="s">
        <v>118</v>
      </c>
      <c r="N187" t="s">
        <v>1849</v>
      </c>
    </row>
    <row r="188" spans="1:14" x14ac:dyDescent="0.25">
      <c r="A188" t="s">
        <v>4221</v>
      </c>
      <c r="B188" t="s">
        <v>4222</v>
      </c>
      <c r="C188" t="s">
        <v>84</v>
      </c>
      <c r="D188" t="s">
        <v>21</v>
      </c>
      <c r="E188">
        <v>98926</v>
      </c>
      <c r="F188" t="s">
        <v>22</v>
      </c>
      <c r="G188" t="s">
        <v>22</v>
      </c>
      <c r="H188" t="s">
        <v>57</v>
      </c>
      <c r="I188" t="s">
        <v>58</v>
      </c>
      <c r="J188" s="1">
        <v>43468</v>
      </c>
      <c r="K188" s="1">
        <v>43545</v>
      </c>
      <c r="L188" t="s">
        <v>118</v>
      </c>
      <c r="N188" t="s">
        <v>1849</v>
      </c>
    </row>
    <row r="189" spans="1:14" x14ac:dyDescent="0.25">
      <c r="A189" t="s">
        <v>111</v>
      </c>
      <c r="B189" t="s">
        <v>4228</v>
      </c>
      <c r="C189" t="s">
        <v>20</v>
      </c>
      <c r="D189" t="s">
        <v>21</v>
      </c>
      <c r="E189">
        <v>98109</v>
      </c>
      <c r="F189" t="s">
        <v>22</v>
      </c>
      <c r="G189" t="s">
        <v>22</v>
      </c>
      <c r="H189" t="s">
        <v>57</v>
      </c>
      <c r="I189" t="s">
        <v>58</v>
      </c>
      <c r="J189" s="1">
        <v>43467</v>
      </c>
      <c r="K189" s="1">
        <v>43545</v>
      </c>
      <c r="L189" t="s">
        <v>118</v>
      </c>
      <c r="N189" t="s">
        <v>1849</v>
      </c>
    </row>
    <row r="190" spans="1:14" x14ac:dyDescent="0.25">
      <c r="A190" t="s">
        <v>1423</v>
      </c>
      <c r="B190" t="s">
        <v>1424</v>
      </c>
      <c r="C190" t="s">
        <v>20</v>
      </c>
      <c r="D190" t="s">
        <v>21</v>
      </c>
      <c r="E190">
        <v>98109</v>
      </c>
      <c r="F190" t="s">
        <v>22</v>
      </c>
      <c r="G190" t="s">
        <v>22</v>
      </c>
      <c r="H190" t="s">
        <v>57</v>
      </c>
      <c r="I190" t="s">
        <v>58</v>
      </c>
      <c r="J190" s="1">
        <v>43467</v>
      </c>
      <c r="K190" s="1">
        <v>43545</v>
      </c>
      <c r="L190" t="s">
        <v>118</v>
      </c>
      <c r="N190" t="s">
        <v>1849</v>
      </c>
    </row>
    <row r="191" spans="1:14" x14ac:dyDescent="0.25">
      <c r="A191" t="s">
        <v>2763</v>
      </c>
      <c r="B191" t="s">
        <v>2764</v>
      </c>
      <c r="C191" t="s">
        <v>101</v>
      </c>
      <c r="D191" t="s">
        <v>21</v>
      </c>
      <c r="E191">
        <v>98284</v>
      </c>
      <c r="F191" t="s">
        <v>22</v>
      </c>
      <c r="G191" t="s">
        <v>22</v>
      </c>
      <c r="H191" t="s">
        <v>57</v>
      </c>
      <c r="I191" t="s">
        <v>203</v>
      </c>
      <c r="J191" t="s">
        <v>59</v>
      </c>
      <c r="K191" s="1">
        <v>43539</v>
      </c>
      <c r="L191" t="s">
        <v>60</v>
      </c>
      <c r="M191" t="str">
        <f>HYPERLINK("https://www.regulations.gov/docket?D=FDA-2019-H-1226")</f>
        <v>https://www.regulations.gov/docket?D=FDA-2019-H-1226</v>
      </c>
      <c r="N191" t="s">
        <v>59</v>
      </c>
    </row>
    <row r="192" spans="1:14" x14ac:dyDescent="0.25">
      <c r="A192" t="s">
        <v>111</v>
      </c>
      <c r="B192" t="s">
        <v>2261</v>
      </c>
      <c r="C192" t="s">
        <v>34</v>
      </c>
      <c r="D192" t="s">
        <v>21</v>
      </c>
      <c r="E192">
        <v>98684</v>
      </c>
      <c r="F192" t="s">
        <v>22</v>
      </c>
      <c r="G192" t="s">
        <v>22</v>
      </c>
      <c r="H192" t="s">
        <v>57</v>
      </c>
      <c r="I192" t="s">
        <v>203</v>
      </c>
      <c r="J192" s="1">
        <v>43461</v>
      </c>
      <c r="K192" s="1">
        <v>43538</v>
      </c>
      <c r="L192" t="s">
        <v>118</v>
      </c>
      <c r="N192" t="s">
        <v>1849</v>
      </c>
    </row>
    <row r="193" spans="1:14" x14ac:dyDescent="0.25">
      <c r="A193" t="s">
        <v>4425</v>
      </c>
      <c r="B193" t="s">
        <v>4426</v>
      </c>
      <c r="C193" t="s">
        <v>215</v>
      </c>
      <c r="D193" t="s">
        <v>21</v>
      </c>
      <c r="E193">
        <v>98023</v>
      </c>
      <c r="F193" t="s">
        <v>22</v>
      </c>
      <c r="G193" t="s">
        <v>22</v>
      </c>
      <c r="H193" t="s">
        <v>57</v>
      </c>
      <c r="I193" t="s">
        <v>58</v>
      </c>
      <c r="J193" s="1">
        <v>43465</v>
      </c>
      <c r="K193" s="1">
        <v>43538</v>
      </c>
      <c r="L193" t="s">
        <v>118</v>
      </c>
      <c r="N193" t="s">
        <v>1992</v>
      </c>
    </row>
    <row r="194" spans="1:14" x14ac:dyDescent="0.25">
      <c r="A194" t="s">
        <v>1892</v>
      </c>
      <c r="B194" t="s">
        <v>1893</v>
      </c>
      <c r="C194" t="s">
        <v>151</v>
      </c>
      <c r="D194" t="s">
        <v>21</v>
      </c>
      <c r="E194">
        <v>98498</v>
      </c>
      <c r="F194" t="s">
        <v>22</v>
      </c>
      <c r="G194" t="s">
        <v>22</v>
      </c>
      <c r="H194" t="s">
        <v>57</v>
      </c>
      <c r="I194" t="s">
        <v>58</v>
      </c>
      <c r="J194" t="s">
        <v>59</v>
      </c>
      <c r="K194" s="1">
        <v>43538</v>
      </c>
      <c r="L194" t="s">
        <v>60</v>
      </c>
      <c r="M194" t="str">
        <f>HYPERLINK("https://www.regulations.gov/docket?D=FDA-2019-H-1212")</f>
        <v>https://www.regulations.gov/docket?D=FDA-2019-H-1212</v>
      </c>
      <c r="N194" t="s">
        <v>59</v>
      </c>
    </row>
    <row r="195" spans="1:14" x14ac:dyDescent="0.25">
      <c r="A195" t="s">
        <v>2487</v>
      </c>
      <c r="B195" t="s">
        <v>2488</v>
      </c>
      <c r="C195" t="s">
        <v>206</v>
      </c>
      <c r="D195" t="s">
        <v>21</v>
      </c>
      <c r="E195">
        <v>98272</v>
      </c>
      <c r="F195" t="s">
        <v>22</v>
      </c>
      <c r="G195" t="s">
        <v>22</v>
      </c>
      <c r="H195" t="s">
        <v>57</v>
      </c>
      <c r="I195" t="s">
        <v>58</v>
      </c>
      <c r="J195" s="1">
        <v>43461</v>
      </c>
      <c r="K195" s="1">
        <v>43538</v>
      </c>
      <c r="L195" t="s">
        <v>118</v>
      </c>
      <c r="N195" t="s">
        <v>1849</v>
      </c>
    </row>
    <row r="196" spans="1:14" x14ac:dyDescent="0.25">
      <c r="A196" t="s">
        <v>4785</v>
      </c>
      <c r="B196" t="s">
        <v>205</v>
      </c>
      <c r="C196" t="s">
        <v>206</v>
      </c>
      <c r="D196" t="s">
        <v>21</v>
      </c>
      <c r="E196">
        <v>98272</v>
      </c>
      <c r="F196" t="s">
        <v>22</v>
      </c>
      <c r="G196" t="s">
        <v>22</v>
      </c>
      <c r="H196" t="s">
        <v>57</v>
      </c>
      <c r="I196" t="s">
        <v>212</v>
      </c>
      <c r="J196" s="1">
        <v>43447</v>
      </c>
      <c r="K196" s="1">
        <v>43524</v>
      </c>
      <c r="L196" t="s">
        <v>118</v>
      </c>
      <c r="N196" t="s">
        <v>1992</v>
      </c>
    </row>
    <row r="197" spans="1:14" x14ac:dyDescent="0.25">
      <c r="A197" t="s">
        <v>312</v>
      </c>
      <c r="B197" t="s">
        <v>4786</v>
      </c>
      <c r="C197" t="s">
        <v>142</v>
      </c>
      <c r="D197" t="s">
        <v>21</v>
      </c>
      <c r="E197">
        <v>98901</v>
      </c>
      <c r="F197" t="s">
        <v>22</v>
      </c>
      <c r="G197" t="s">
        <v>22</v>
      </c>
      <c r="H197" t="s">
        <v>57</v>
      </c>
      <c r="I197" t="s">
        <v>58</v>
      </c>
      <c r="J197" s="1">
        <v>43451</v>
      </c>
      <c r="K197" s="1">
        <v>43524</v>
      </c>
      <c r="L197" t="s">
        <v>118</v>
      </c>
      <c r="N197" t="s">
        <v>1849</v>
      </c>
    </row>
    <row r="198" spans="1:14" x14ac:dyDescent="0.25">
      <c r="A198" t="s">
        <v>3000</v>
      </c>
      <c r="B198" t="s">
        <v>3001</v>
      </c>
      <c r="C198" t="s">
        <v>261</v>
      </c>
      <c r="D198" t="s">
        <v>21</v>
      </c>
      <c r="E198">
        <v>99208</v>
      </c>
      <c r="F198" t="s">
        <v>22</v>
      </c>
      <c r="G198" t="s">
        <v>22</v>
      </c>
      <c r="H198" t="s">
        <v>57</v>
      </c>
      <c r="I198" t="s">
        <v>212</v>
      </c>
      <c r="J198" s="1">
        <v>43445</v>
      </c>
      <c r="K198" s="1">
        <v>43524</v>
      </c>
      <c r="L198" t="s">
        <v>118</v>
      </c>
      <c r="N198" t="s">
        <v>1849</v>
      </c>
    </row>
    <row r="199" spans="1:14" x14ac:dyDescent="0.25">
      <c r="A199" t="s">
        <v>4971</v>
      </c>
      <c r="B199" t="s">
        <v>4972</v>
      </c>
      <c r="C199" t="s">
        <v>266</v>
      </c>
      <c r="D199" t="s">
        <v>21</v>
      </c>
      <c r="E199">
        <v>98002</v>
      </c>
      <c r="F199" t="s">
        <v>22</v>
      </c>
      <c r="G199" t="s">
        <v>22</v>
      </c>
      <c r="H199" t="s">
        <v>57</v>
      </c>
      <c r="I199" t="s">
        <v>58</v>
      </c>
      <c r="J199" s="1">
        <v>43440</v>
      </c>
      <c r="K199" s="1">
        <v>43517</v>
      </c>
      <c r="L199" t="s">
        <v>118</v>
      </c>
      <c r="N199" t="s">
        <v>1849</v>
      </c>
    </row>
    <row r="200" spans="1:14" x14ac:dyDescent="0.25">
      <c r="A200">
        <v>76</v>
      </c>
      <c r="B200" t="s">
        <v>4974</v>
      </c>
      <c r="C200" t="s">
        <v>236</v>
      </c>
      <c r="D200" t="s">
        <v>21</v>
      </c>
      <c r="E200">
        <v>98404</v>
      </c>
      <c r="F200" t="s">
        <v>22</v>
      </c>
      <c r="G200" t="s">
        <v>22</v>
      </c>
      <c r="H200" t="s">
        <v>57</v>
      </c>
      <c r="I200" t="s">
        <v>58</v>
      </c>
      <c r="J200" s="1">
        <v>43397</v>
      </c>
      <c r="K200" s="1">
        <v>43517</v>
      </c>
      <c r="L200" t="s">
        <v>118</v>
      </c>
      <c r="N200" t="s">
        <v>1849</v>
      </c>
    </row>
    <row r="201" spans="1:14" x14ac:dyDescent="0.25">
      <c r="A201" t="s">
        <v>242</v>
      </c>
      <c r="B201" t="s">
        <v>1450</v>
      </c>
      <c r="C201" t="s">
        <v>266</v>
      </c>
      <c r="D201" t="s">
        <v>21</v>
      </c>
      <c r="E201">
        <v>98002</v>
      </c>
      <c r="F201" t="s">
        <v>22</v>
      </c>
      <c r="G201" t="s">
        <v>22</v>
      </c>
      <c r="H201" t="s">
        <v>57</v>
      </c>
      <c r="I201" t="s">
        <v>58</v>
      </c>
      <c r="J201" s="1">
        <v>43440</v>
      </c>
      <c r="K201" s="1">
        <v>43517</v>
      </c>
      <c r="L201" t="s">
        <v>118</v>
      </c>
      <c r="N201" t="s">
        <v>1849</v>
      </c>
    </row>
    <row r="202" spans="1:14" x14ac:dyDescent="0.25">
      <c r="A202" t="s">
        <v>556</v>
      </c>
      <c r="B202" t="s">
        <v>5005</v>
      </c>
      <c r="C202" t="s">
        <v>266</v>
      </c>
      <c r="D202" t="s">
        <v>21</v>
      </c>
      <c r="E202">
        <v>98002</v>
      </c>
      <c r="F202" t="s">
        <v>22</v>
      </c>
      <c r="G202" t="s">
        <v>22</v>
      </c>
      <c r="H202" t="s">
        <v>57</v>
      </c>
      <c r="I202" t="s">
        <v>203</v>
      </c>
      <c r="J202" s="1">
        <v>43440</v>
      </c>
      <c r="K202" s="1">
        <v>43517</v>
      </c>
      <c r="L202" t="s">
        <v>118</v>
      </c>
      <c r="N202" t="s">
        <v>1849</v>
      </c>
    </row>
    <row r="203" spans="1:14" x14ac:dyDescent="0.25">
      <c r="A203" t="s">
        <v>5006</v>
      </c>
      <c r="B203" t="s">
        <v>5007</v>
      </c>
      <c r="C203" t="s">
        <v>151</v>
      </c>
      <c r="D203" t="s">
        <v>21</v>
      </c>
      <c r="E203">
        <v>98499</v>
      </c>
      <c r="F203" t="s">
        <v>22</v>
      </c>
      <c r="G203" t="s">
        <v>22</v>
      </c>
      <c r="H203" t="s">
        <v>57</v>
      </c>
      <c r="I203" t="s">
        <v>58</v>
      </c>
      <c r="J203" s="1">
        <v>43440</v>
      </c>
      <c r="K203" s="1">
        <v>43517</v>
      </c>
      <c r="L203" t="s">
        <v>118</v>
      </c>
      <c r="N203" t="s">
        <v>1992</v>
      </c>
    </row>
    <row r="204" spans="1:14" x14ac:dyDescent="0.25">
      <c r="A204" t="s">
        <v>2647</v>
      </c>
      <c r="B204" t="s">
        <v>2648</v>
      </c>
      <c r="C204" t="s">
        <v>2089</v>
      </c>
      <c r="D204" t="s">
        <v>21</v>
      </c>
      <c r="E204">
        <v>98338</v>
      </c>
      <c r="F204" t="s">
        <v>22</v>
      </c>
      <c r="G204" t="s">
        <v>22</v>
      </c>
      <c r="H204" t="s">
        <v>57</v>
      </c>
      <c r="I204" t="s">
        <v>58</v>
      </c>
      <c r="J204" t="s">
        <v>59</v>
      </c>
      <c r="K204" s="1">
        <v>43515</v>
      </c>
      <c r="L204" t="s">
        <v>60</v>
      </c>
      <c r="M204" t="str">
        <f>HYPERLINK("https://www.regulations.gov/docket?D=FDA-2019-H-0759")</f>
        <v>https://www.regulations.gov/docket?D=FDA-2019-H-0759</v>
      </c>
      <c r="N204" t="s">
        <v>59</v>
      </c>
    </row>
    <row r="205" spans="1:14" x14ac:dyDescent="0.25">
      <c r="A205" t="s">
        <v>5152</v>
      </c>
      <c r="B205" t="s">
        <v>5153</v>
      </c>
      <c r="C205" t="s">
        <v>525</v>
      </c>
      <c r="D205" t="s">
        <v>21</v>
      </c>
      <c r="E205">
        <v>98258</v>
      </c>
      <c r="F205" t="s">
        <v>22</v>
      </c>
      <c r="G205" t="s">
        <v>22</v>
      </c>
      <c r="H205" t="s">
        <v>57</v>
      </c>
      <c r="I205" t="s">
        <v>203</v>
      </c>
      <c r="J205" s="1">
        <v>43435</v>
      </c>
      <c r="K205" s="1">
        <v>43510</v>
      </c>
      <c r="L205" t="s">
        <v>118</v>
      </c>
      <c r="N205" t="s">
        <v>1849</v>
      </c>
    </row>
    <row r="206" spans="1:14" x14ac:dyDescent="0.25">
      <c r="A206" t="s">
        <v>332</v>
      </c>
      <c r="B206" t="s">
        <v>333</v>
      </c>
      <c r="C206" t="s">
        <v>108</v>
      </c>
      <c r="D206" t="s">
        <v>21</v>
      </c>
      <c r="E206">
        <v>98208</v>
      </c>
      <c r="F206" t="s">
        <v>22</v>
      </c>
      <c r="G206" t="s">
        <v>22</v>
      </c>
      <c r="H206" t="s">
        <v>57</v>
      </c>
      <c r="I206" t="s">
        <v>58</v>
      </c>
      <c r="J206" s="1">
        <v>43434</v>
      </c>
      <c r="K206" s="1">
        <v>43510</v>
      </c>
      <c r="L206" t="s">
        <v>118</v>
      </c>
      <c r="N206" t="s">
        <v>1992</v>
      </c>
    </row>
    <row r="207" spans="1:14" x14ac:dyDescent="0.25">
      <c r="A207" t="s">
        <v>5185</v>
      </c>
      <c r="B207" t="s">
        <v>5186</v>
      </c>
      <c r="C207" t="s">
        <v>84</v>
      </c>
      <c r="D207" t="s">
        <v>21</v>
      </c>
      <c r="E207">
        <v>98926</v>
      </c>
      <c r="F207" t="s">
        <v>22</v>
      </c>
      <c r="G207" t="s">
        <v>22</v>
      </c>
      <c r="H207" t="s">
        <v>57</v>
      </c>
      <c r="I207" t="s">
        <v>212</v>
      </c>
      <c r="J207" s="1">
        <v>43429</v>
      </c>
      <c r="K207" s="1">
        <v>43503</v>
      </c>
      <c r="L207" t="s">
        <v>118</v>
      </c>
      <c r="N207" t="s">
        <v>1849</v>
      </c>
    </row>
    <row r="208" spans="1:14" x14ac:dyDescent="0.25">
      <c r="A208" t="s">
        <v>194</v>
      </c>
      <c r="B208" t="s">
        <v>3076</v>
      </c>
      <c r="C208" t="s">
        <v>115</v>
      </c>
      <c r="D208" t="s">
        <v>21</v>
      </c>
      <c r="E208">
        <v>98532</v>
      </c>
      <c r="F208" t="s">
        <v>22</v>
      </c>
      <c r="G208" t="s">
        <v>22</v>
      </c>
      <c r="H208" t="s">
        <v>57</v>
      </c>
      <c r="I208" t="s">
        <v>3759</v>
      </c>
      <c r="J208" s="1">
        <v>43431</v>
      </c>
      <c r="K208" s="1">
        <v>43503</v>
      </c>
      <c r="L208" t="s">
        <v>118</v>
      </c>
      <c r="N208" t="s">
        <v>1849</v>
      </c>
    </row>
    <row r="209" spans="1:14" x14ac:dyDescent="0.25">
      <c r="A209" t="s">
        <v>176</v>
      </c>
      <c r="B209" t="s">
        <v>177</v>
      </c>
      <c r="C209" t="s">
        <v>178</v>
      </c>
      <c r="D209" t="s">
        <v>21</v>
      </c>
      <c r="E209">
        <v>98944</v>
      </c>
      <c r="F209" t="s">
        <v>22</v>
      </c>
      <c r="G209" t="s">
        <v>22</v>
      </c>
      <c r="H209" t="s">
        <v>57</v>
      </c>
      <c r="I209" t="s">
        <v>58</v>
      </c>
      <c r="J209" s="1">
        <v>43431</v>
      </c>
      <c r="K209" s="1">
        <v>43503</v>
      </c>
      <c r="L209" t="s">
        <v>118</v>
      </c>
      <c r="N209" t="s">
        <v>1992</v>
      </c>
    </row>
    <row r="210" spans="1:14" x14ac:dyDescent="0.25">
      <c r="A210" t="s">
        <v>5217</v>
      </c>
      <c r="B210" t="s">
        <v>5218</v>
      </c>
      <c r="C210" t="s">
        <v>1387</v>
      </c>
      <c r="D210" t="s">
        <v>21</v>
      </c>
      <c r="E210">
        <v>98424</v>
      </c>
      <c r="F210" t="s">
        <v>22</v>
      </c>
      <c r="G210" t="s">
        <v>22</v>
      </c>
      <c r="H210" t="s">
        <v>57</v>
      </c>
      <c r="I210" t="s">
        <v>212</v>
      </c>
      <c r="J210" s="1">
        <v>43396</v>
      </c>
      <c r="K210" s="1">
        <v>43503</v>
      </c>
      <c r="L210" t="s">
        <v>118</v>
      </c>
      <c r="N210" t="s">
        <v>1849</v>
      </c>
    </row>
    <row r="211" spans="1:14" x14ac:dyDescent="0.25">
      <c r="A211" t="s">
        <v>4026</v>
      </c>
      <c r="B211" t="s">
        <v>4027</v>
      </c>
      <c r="C211" t="s">
        <v>529</v>
      </c>
      <c r="D211" t="s">
        <v>21</v>
      </c>
      <c r="E211">
        <v>98033</v>
      </c>
      <c r="F211" t="s">
        <v>22</v>
      </c>
      <c r="G211" t="s">
        <v>22</v>
      </c>
      <c r="H211" t="s">
        <v>57</v>
      </c>
      <c r="I211" t="s">
        <v>203</v>
      </c>
      <c r="J211" s="1">
        <v>43411</v>
      </c>
      <c r="K211" s="1">
        <v>43496</v>
      </c>
      <c r="L211" t="s">
        <v>118</v>
      </c>
      <c r="N211" t="s">
        <v>1992</v>
      </c>
    </row>
    <row r="212" spans="1:14" x14ac:dyDescent="0.25">
      <c r="A212" t="s">
        <v>700</v>
      </c>
      <c r="B212" t="s">
        <v>5354</v>
      </c>
      <c r="C212" t="s">
        <v>261</v>
      </c>
      <c r="D212" t="s">
        <v>21</v>
      </c>
      <c r="E212">
        <v>99201</v>
      </c>
      <c r="F212" t="s">
        <v>22</v>
      </c>
      <c r="G212" t="s">
        <v>22</v>
      </c>
      <c r="H212" t="s">
        <v>57</v>
      </c>
      <c r="I212" t="s">
        <v>212</v>
      </c>
      <c r="J212" s="1">
        <v>43424</v>
      </c>
      <c r="K212" s="1">
        <v>43496</v>
      </c>
      <c r="L212" t="s">
        <v>118</v>
      </c>
      <c r="N212" t="s">
        <v>1992</v>
      </c>
    </row>
    <row r="213" spans="1:14" x14ac:dyDescent="0.25">
      <c r="A213" t="s">
        <v>3540</v>
      </c>
      <c r="B213" t="s">
        <v>3541</v>
      </c>
      <c r="C213" t="s">
        <v>236</v>
      </c>
      <c r="D213" t="s">
        <v>21</v>
      </c>
      <c r="E213">
        <v>98418</v>
      </c>
      <c r="F213" t="s">
        <v>22</v>
      </c>
      <c r="G213" t="s">
        <v>22</v>
      </c>
      <c r="H213" t="s">
        <v>57</v>
      </c>
      <c r="I213" t="s">
        <v>58</v>
      </c>
      <c r="J213" s="1">
        <v>43415</v>
      </c>
      <c r="K213" s="1">
        <v>43496</v>
      </c>
      <c r="L213" t="s">
        <v>118</v>
      </c>
      <c r="N213" t="s">
        <v>1849</v>
      </c>
    </row>
    <row r="214" spans="1:14" x14ac:dyDescent="0.25">
      <c r="A214" t="s">
        <v>352</v>
      </c>
      <c r="B214" t="s">
        <v>528</v>
      </c>
      <c r="C214" t="s">
        <v>529</v>
      </c>
      <c r="D214" t="s">
        <v>21</v>
      </c>
      <c r="E214">
        <v>98033</v>
      </c>
      <c r="F214" t="s">
        <v>22</v>
      </c>
      <c r="G214" t="s">
        <v>22</v>
      </c>
      <c r="H214" t="s">
        <v>57</v>
      </c>
      <c r="I214" t="s">
        <v>58</v>
      </c>
      <c r="J214" s="1">
        <v>43420</v>
      </c>
      <c r="K214" s="1">
        <v>43489</v>
      </c>
      <c r="L214" t="s">
        <v>118</v>
      </c>
      <c r="N214" t="s">
        <v>1849</v>
      </c>
    </row>
    <row r="215" spans="1:14" x14ac:dyDescent="0.25">
      <c r="A215" t="s">
        <v>264</v>
      </c>
      <c r="B215" t="s">
        <v>5641</v>
      </c>
      <c r="C215" t="s">
        <v>209</v>
      </c>
      <c r="D215" t="s">
        <v>21</v>
      </c>
      <c r="E215">
        <v>98032</v>
      </c>
      <c r="F215" t="s">
        <v>22</v>
      </c>
      <c r="G215" t="s">
        <v>22</v>
      </c>
      <c r="H215" t="s">
        <v>57</v>
      </c>
      <c r="I215" t="s">
        <v>58</v>
      </c>
      <c r="J215" s="1">
        <v>43417</v>
      </c>
      <c r="K215" s="1">
        <v>43489</v>
      </c>
      <c r="L215" t="s">
        <v>118</v>
      </c>
      <c r="N215" t="s">
        <v>1992</v>
      </c>
    </row>
    <row r="216" spans="1:14" x14ac:dyDescent="0.25">
      <c r="A216" t="s">
        <v>3605</v>
      </c>
      <c r="B216" t="s">
        <v>3606</v>
      </c>
      <c r="C216" t="s">
        <v>1498</v>
      </c>
      <c r="D216" t="s">
        <v>21</v>
      </c>
      <c r="E216">
        <v>98335</v>
      </c>
      <c r="F216" t="s">
        <v>22</v>
      </c>
      <c r="G216" t="s">
        <v>22</v>
      </c>
      <c r="H216" t="s">
        <v>57</v>
      </c>
      <c r="I216" t="s">
        <v>203</v>
      </c>
      <c r="J216" t="s">
        <v>59</v>
      </c>
      <c r="K216" s="1">
        <v>43487</v>
      </c>
      <c r="L216" t="s">
        <v>60</v>
      </c>
      <c r="M216" t="str">
        <f>HYPERLINK("https://www.regulations.gov/docket?D=FDA-2019-H-0278")</f>
        <v>https://www.regulations.gov/docket?D=FDA-2019-H-0278</v>
      </c>
      <c r="N216" t="s">
        <v>59</v>
      </c>
    </row>
    <row r="217" spans="1:14" x14ac:dyDescent="0.25">
      <c r="A217" t="s">
        <v>3736</v>
      </c>
      <c r="B217" t="s">
        <v>5814</v>
      </c>
      <c r="C217" t="s">
        <v>377</v>
      </c>
      <c r="D217" t="s">
        <v>21</v>
      </c>
      <c r="E217">
        <v>98027</v>
      </c>
      <c r="F217" t="s">
        <v>22</v>
      </c>
      <c r="G217" t="s">
        <v>22</v>
      </c>
      <c r="H217" t="s">
        <v>57</v>
      </c>
      <c r="I217" t="s">
        <v>58</v>
      </c>
      <c r="J217" s="1">
        <v>43413</v>
      </c>
      <c r="K217" s="1">
        <v>43482</v>
      </c>
      <c r="L217" t="s">
        <v>118</v>
      </c>
      <c r="N217" t="s">
        <v>1992</v>
      </c>
    </row>
    <row r="218" spans="1:14" x14ac:dyDescent="0.25">
      <c r="A218" t="s">
        <v>1084</v>
      </c>
      <c r="B218" t="s">
        <v>1085</v>
      </c>
      <c r="C218" t="s">
        <v>286</v>
      </c>
      <c r="D218" t="s">
        <v>21</v>
      </c>
      <c r="E218">
        <v>98516</v>
      </c>
      <c r="F218" t="s">
        <v>22</v>
      </c>
      <c r="G218" t="s">
        <v>22</v>
      </c>
      <c r="H218" t="s">
        <v>57</v>
      </c>
      <c r="I218" t="s">
        <v>58</v>
      </c>
      <c r="J218" s="1">
        <v>43412</v>
      </c>
      <c r="K218" s="1">
        <v>43482</v>
      </c>
      <c r="L218" t="s">
        <v>118</v>
      </c>
      <c r="N218" t="s">
        <v>1849</v>
      </c>
    </row>
    <row r="219" spans="1:14" x14ac:dyDescent="0.25">
      <c r="A219" t="s">
        <v>194</v>
      </c>
      <c r="B219" t="s">
        <v>5842</v>
      </c>
      <c r="C219" t="s">
        <v>236</v>
      </c>
      <c r="D219" t="s">
        <v>21</v>
      </c>
      <c r="E219">
        <v>98409</v>
      </c>
      <c r="F219" t="s">
        <v>22</v>
      </c>
      <c r="G219" t="s">
        <v>22</v>
      </c>
      <c r="H219" t="s">
        <v>57</v>
      </c>
      <c r="I219" t="s">
        <v>620</v>
      </c>
      <c r="J219" s="1">
        <v>43415</v>
      </c>
      <c r="K219" s="1">
        <v>43482</v>
      </c>
      <c r="L219" t="s">
        <v>118</v>
      </c>
      <c r="N219" t="s">
        <v>1849</v>
      </c>
    </row>
    <row r="220" spans="1:14" x14ac:dyDescent="0.25">
      <c r="A220" t="s">
        <v>352</v>
      </c>
      <c r="B220" t="s">
        <v>2397</v>
      </c>
      <c r="C220" t="s">
        <v>1691</v>
      </c>
      <c r="D220" t="s">
        <v>21</v>
      </c>
      <c r="E220">
        <v>98368</v>
      </c>
      <c r="F220" t="s">
        <v>22</v>
      </c>
      <c r="G220" t="s">
        <v>22</v>
      </c>
      <c r="H220" t="s">
        <v>57</v>
      </c>
      <c r="I220" t="s">
        <v>203</v>
      </c>
      <c r="J220" s="1">
        <v>43409</v>
      </c>
      <c r="K220" s="1">
        <v>43475</v>
      </c>
      <c r="L220" t="s">
        <v>118</v>
      </c>
      <c r="N220" t="s">
        <v>1849</v>
      </c>
    </row>
    <row r="221" spans="1:14" x14ac:dyDescent="0.25">
      <c r="A221" t="s">
        <v>5983</v>
      </c>
      <c r="B221" t="s">
        <v>5984</v>
      </c>
      <c r="C221" t="s">
        <v>151</v>
      </c>
      <c r="D221" t="s">
        <v>21</v>
      </c>
      <c r="E221">
        <v>98499</v>
      </c>
      <c r="F221" t="s">
        <v>22</v>
      </c>
      <c r="G221" t="s">
        <v>22</v>
      </c>
      <c r="H221" t="s">
        <v>57</v>
      </c>
      <c r="I221" t="s">
        <v>212</v>
      </c>
      <c r="J221" s="1">
        <v>43397</v>
      </c>
      <c r="K221" s="1">
        <v>43475</v>
      </c>
      <c r="L221" t="s">
        <v>118</v>
      </c>
      <c r="N221" t="s">
        <v>1992</v>
      </c>
    </row>
    <row r="222" spans="1:14" x14ac:dyDescent="0.25">
      <c r="A222" t="s">
        <v>1324</v>
      </c>
      <c r="B222" t="s">
        <v>1325</v>
      </c>
      <c r="C222" t="s">
        <v>261</v>
      </c>
      <c r="D222" t="s">
        <v>21</v>
      </c>
      <c r="E222">
        <v>99201</v>
      </c>
      <c r="F222" t="s">
        <v>22</v>
      </c>
      <c r="G222" t="s">
        <v>22</v>
      </c>
      <c r="H222" t="s">
        <v>57</v>
      </c>
      <c r="I222" t="s">
        <v>203</v>
      </c>
      <c r="J222" t="s">
        <v>59</v>
      </c>
      <c r="K222" s="1">
        <v>43472</v>
      </c>
      <c r="L222" t="s">
        <v>60</v>
      </c>
      <c r="M222" t="str">
        <f>HYPERLINK("https://www.regulations.gov/docket?D=FDA-2019-H-0055")</f>
        <v>https://www.regulations.gov/docket?D=FDA-2019-H-0055</v>
      </c>
      <c r="N222" t="s">
        <v>59</v>
      </c>
    </row>
    <row r="223" spans="1:14" x14ac:dyDescent="0.25">
      <c r="A223" t="s">
        <v>1326</v>
      </c>
      <c r="B223" t="s">
        <v>1327</v>
      </c>
      <c r="C223" t="s">
        <v>1328</v>
      </c>
      <c r="D223" t="s">
        <v>21</v>
      </c>
      <c r="E223">
        <v>99004</v>
      </c>
      <c r="F223" t="s">
        <v>22</v>
      </c>
      <c r="G223" t="s">
        <v>22</v>
      </c>
      <c r="H223" t="s">
        <v>57</v>
      </c>
      <c r="I223" t="s">
        <v>203</v>
      </c>
      <c r="J223" t="s">
        <v>59</v>
      </c>
      <c r="K223" s="1">
        <v>43472</v>
      </c>
      <c r="L223" t="s">
        <v>60</v>
      </c>
      <c r="M223" t="str">
        <f>HYPERLINK("https://www.regulations.gov/docket?D=FDA-2019-H-0053")</f>
        <v>https://www.regulations.gov/docket?D=FDA-2019-H-0053</v>
      </c>
      <c r="N223" t="s">
        <v>59</v>
      </c>
    </row>
    <row r="224" spans="1:14" x14ac:dyDescent="0.25">
      <c r="A224" t="s">
        <v>3299</v>
      </c>
      <c r="B224" t="s">
        <v>3300</v>
      </c>
      <c r="C224" t="s">
        <v>519</v>
      </c>
      <c r="D224" t="s">
        <v>21</v>
      </c>
      <c r="E224">
        <v>98671</v>
      </c>
      <c r="F224" t="s">
        <v>22</v>
      </c>
      <c r="G224" t="s">
        <v>22</v>
      </c>
      <c r="H224" t="s">
        <v>57</v>
      </c>
      <c r="I224" t="s">
        <v>58</v>
      </c>
      <c r="J224" s="1">
        <v>43401</v>
      </c>
      <c r="K224" s="1">
        <v>43461</v>
      </c>
      <c r="L224" t="s">
        <v>118</v>
      </c>
      <c r="N224" t="s">
        <v>1849</v>
      </c>
    </row>
    <row r="225" spans="1:14" x14ac:dyDescent="0.25">
      <c r="A225" t="s">
        <v>63</v>
      </c>
      <c r="B225" t="s">
        <v>6389</v>
      </c>
      <c r="C225" t="s">
        <v>34</v>
      </c>
      <c r="D225" t="s">
        <v>21</v>
      </c>
      <c r="E225">
        <v>98661</v>
      </c>
      <c r="F225" t="s">
        <v>22</v>
      </c>
      <c r="G225" t="s">
        <v>22</v>
      </c>
      <c r="H225" t="s">
        <v>57</v>
      </c>
      <c r="I225" t="s">
        <v>212</v>
      </c>
      <c r="J225" s="1">
        <v>43401</v>
      </c>
      <c r="K225" s="1">
        <v>43461</v>
      </c>
      <c r="L225" t="s">
        <v>118</v>
      </c>
      <c r="N225" t="s">
        <v>1849</v>
      </c>
    </row>
    <row r="226" spans="1:14" x14ac:dyDescent="0.25">
      <c r="A226" t="s">
        <v>73</v>
      </c>
      <c r="B226" t="s">
        <v>74</v>
      </c>
      <c r="C226" t="s">
        <v>34</v>
      </c>
      <c r="D226" t="s">
        <v>21</v>
      </c>
      <c r="E226">
        <v>98684</v>
      </c>
      <c r="F226" t="s">
        <v>22</v>
      </c>
      <c r="G226" t="s">
        <v>22</v>
      </c>
      <c r="H226" t="s">
        <v>57</v>
      </c>
      <c r="I226" t="s">
        <v>58</v>
      </c>
      <c r="J226" s="1">
        <v>43401</v>
      </c>
      <c r="K226" s="1">
        <v>43461</v>
      </c>
      <c r="L226" t="s">
        <v>118</v>
      </c>
      <c r="N226" t="s">
        <v>1849</v>
      </c>
    </row>
    <row r="227" spans="1:14" x14ac:dyDescent="0.25">
      <c r="A227" t="s">
        <v>244</v>
      </c>
      <c r="B227" t="s">
        <v>245</v>
      </c>
      <c r="C227" t="s">
        <v>246</v>
      </c>
      <c r="D227" t="s">
        <v>21</v>
      </c>
      <c r="E227">
        <v>98312</v>
      </c>
      <c r="F227" t="s">
        <v>22</v>
      </c>
      <c r="G227" t="s">
        <v>22</v>
      </c>
      <c r="H227" t="s">
        <v>57</v>
      </c>
      <c r="I227" t="s">
        <v>203</v>
      </c>
      <c r="J227" t="s">
        <v>59</v>
      </c>
      <c r="K227" s="1">
        <v>43455</v>
      </c>
      <c r="L227" t="s">
        <v>60</v>
      </c>
      <c r="M227" t="str">
        <f>HYPERLINK("https://www.regulations.gov/docket?D=FDA-2018-H-4819")</f>
        <v>https://www.regulations.gov/docket?D=FDA-2018-H-4819</v>
      </c>
      <c r="N227" t="s">
        <v>59</v>
      </c>
    </row>
    <row r="228" spans="1:14" x14ac:dyDescent="0.25">
      <c r="A228" t="s">
        <v>1312</v>
      </c>
      <c r="B228" t="s">
        <v>6672</v>
      </c>
      <c r="C228" t="s">
        <v>261</v>
      </c>
      <c r="D228" t="s">
        <v>21</v>
      </c>
      <c r="E228">
        <v>99205</v>
      </c>
      <c r="F228" t="s">
        <v>22</v>
      </c>
      <c r="G228" t="s">
        <v>22</v>
      </c>
      <c r="H228" t="s">
        <v>57</v>
      </c>
      <c r="I228" t="s">
        <v>203</v>
      </c>
      <c r="J228" s="1">
        <v>43395</v>
      </c>
      <c r="K228" s="1">
        <v>43447</v>
      </c>
      <c r="L228" t="s">
        <v>118</v>
      </c>
      <c r="N228" t="s">
        <v>1992</v>
      </c>
    </row>
    <row r="229" spans="1:14" x14ac:dyDescent="0.25">
      <c r="A229" t="s">
        <v>994</v>
      </c>
      <c r="B229" t="s">
        <v>6679</v>
      </c>
      <c r="C229" t="s">
        <v>286</v>
      </c>
      <c r="D229" t="s">
        <v>21</v>
      </c>
      <c r="E229">
        <v>98516</v>
      </c>
      <c r="F229" t="s">
        <v>22</v>
      </c>
      <c r="G229" t="s">
        <v>22</v>
      </c>
      <c r="H229" t="s">
        <v>57</v>
      </c>
      <c r="I229" t="s">
        <v>203</v>
      </c>
      <c r="J229" s="1">
        <v>43395</v>
      </c>
      <c r="K229" s="1">
        <v>43447</v>
      </c>
      <c r="L229" t="s">
        <v>118</v>
      </c>
      <c r="N229" t="s">
        <v>1849</v>
      </c>
    </row>
    <row r="230" spans="1:14" x14ac:dyDescent="0.25">
      <c r="A230" t="s">
        <v>405</v>
      </c>
      <c r="B230" t="s">
        <v>406</v>
      </c>
      <c r="C230" t="s">
        <v>407</v>
      </c>
      <c r="D230" t="s">
        <v>21</v>
      </c>
      <c r="E230">
        <v>98604</v>
      </c>
      <c r="F230" t="s">
        <v>22</v>
      </c>
      <c r="G230" t="s">
        <v>22</v>
      </c>
      <c r="H230" t="s">
        <v>57</v>
      </c>
      <c r="I230" t="s">
        <v>620</v>
      </c>
      <c r="J230" s="1">
        <v>43394</v>
      </c>
      <c r="K230" s="1">
        <v>43447</v>
      </c>
      <c r="L230" t="s">
        <v>118</v>
      </c>
      <c r="N230" t="s">
        <v>1849</v>
      </c>
    </row>
    <row r="231" spans="1:14" x14ac:dyDescent="0.25">
      <c r="A231" t="s">
        <v>1836</v>
      </c>
      <c r="B231" t="s">
        <v>6882</v>
      </c>
      <c r="C231" t="s">
        <v>296</v>
      </c>
      <c r="D231" t="s">
        <v>21</v>
      </c>
      <c r="E231">
        <v>98366</v>
      </c>
      <c r="F231" t="s">
        <v>22</v>
      </c>
      <c r="G231" t="s">
        <v>22</v>
      </c>
      <c r="H231" t="s">
        <v>57</v>
      </c>
      <c r="I231" t="s">
        <v>212</v>
      </c>
      <c r="J231" s="1">
        <v>43388</v>
      </c>
      <c r="K231" s="1">
        <v>43440</v>
      </c>
      <c r="L231" t="s">
        <v>118</v>
      </c>
      <c r="N231" t="s">
        <v>1992</v>
      </c>
    </row>
    <row r="232" spans="1:14" x14ac:dyDescent="0.25">
      <c r="A232" t="s">
        <v>1267</v>
      </c>
      <c r="B232" t="s">
        <v>1268</v>
      </c>
      <c r="C232" t="s">
        <v>632</v>
      </c>
      <c r="D232" t="s">
        <v>21</v>
      </c>
      <c r="E232">
        <v>98087</v>
      </c>
      <c r="F232" t="s">
        <v>22</v>
      </c>
      <c r="G232" t="s">
        <v>22</v>
      </c>
      <c r="H232" t="s">
        <v>57</v>
      </c>
      <c r="I232" t="s">
        <v>203</v>
      </c>
      <c r="J232" s="1">
        <v>43382</v>
      </c>
      <c r="K232" s="1">
        <v>43433</v>
      </c>
      <c r="L232" t="s">
        <v>118</v>
      </c>
      <c r="N232" t="s">
        <v>1849</v>
      </c>
    </row>
    <row r="233" spans="1:14" x14ac:dyDescent="0.25">
      <c r="A233" t="s">
        <v>773</v>
      </c>
      <c r="B233" t="s">
        <v>4097</v>
      </c>
      <c r="C233" t="s">
        <v>632</v>
      </c>
      <c r="D233" t="s">
        <v>21</v>
      </c>
      <c r="E233">
        <v>98012</v>
      </c>
      <c r="F233" t="s">
        <v>22</v>
      </c>
      <c r="G233" t="s">
        <v>22</v>
      </c>
      <c r="H233" t="s">
        <v>57</v>
      </c>
      <c r="I233" t="s">
        <v>58</v>
      </c>
      <c r="J233" s="1">
        <v>43382</v>
      </c>
      <c r="K233" s="1">
        <v>43433</v>
      </c>
      <c r="L233" t="s">
        <v>118</v>
      </c>
      <c r="N233" t="s">
        <v>1849</v>
      </c>
    </row>
    <row r="234" spans="1:14" x14ac:dyDescent="0.25">
      <c r="A234" t="s">
        <v>312</v>
      </c>
      <c r="B234" t="s">
        <v>7017</v>
      </c>
      <c r="C234" t="s">
        <v>632</v>
      </c>
      <c r="D234" t="s">
        <v>21</v>
      </c>
      <c r="E234">
        <v>98037</v>
      </c>
      <c r="F234" t="s">
        <v>22</v>
      </c>
      <c r="G234" t="s">
        <v>22</v>
      </c>
      <c r="H234" t="s">
        <v>57</v>
      </c>
      <c r="I234" t="s">
        <v>58</v>
      </c>
      <c r="J234" s="1">
        <v>43382</v>
      </c>
      <c r="K234" s="1">
        <v>43433</v>
      </c>
      <c r="L234" t="s">
        <v>118</v>
      </c>
      <c r="N234" t="s">
        <v>1849</v>
      </c>
    </row>
    <row r="235" spans="1:14" x14ac:dyDescent="0.25">
      <c r="A235" t="s">
        <v>228</v>
      </c>
      <c r="B235" t="s">
        <v>229</v>
      </c>
      <c r="C235" t="s">
        <v>230</v>
      </c>
      <c r="D235" t="s">
        <v>21</v>
      </c>
      <c r="E235">
        <v>98264</v>
      </c>
      <c r="F235" t="s">
        <v>22</v>
      </c>
      <c r="G235" t="s">
        <v>22</v>
      </c>
      <c r="H235" t="s">
        <v>57</v>
      </c>
      <c r="I235" t="s">
        <v>212</v>
      </c>
      <c r="J235" s="1">
        <v>43378</v>
      </c>
      <c r="K235" s="1">
        <v>43433</v>
      </c>
      <c r="L235" t="s">
        <v>118</v>
      </c>
      <c r="N235" t="s">
        <v>1849</v>
      </c>
    </row>
    <row r="236" spans="1:14" x14ac:dyDescent="0.25">
      <c r="A236" t="s">
        <v>3808</v>
      </c>
      <c r="B236" t="s">
        <v>3809</v>
      </c>
      <c r="C236" t="s">
        <v>236</v>
      </c>
      <c r="D236" t="s">
        <v>21</v>
      </c>
      <c r="E236">
        <v>98406</v>
      </c>
      <c r="F236" t="s">
        <v>22</v>
      </c>
      <c r="G236" t="s">
        <v>22</v>
      </c>
      <c r="H236" t="s">
        <v>57</v>
      </c>
      <c r="I236" t="s">
        <v>203</v>
      </c>
      <c r="J236" s="1">
        <v>43381</v>
      </c>
      <c r="K236" s="1">
        <v>43433</v>
      </c>
      <c r="L236" t="s">
        <v>118</v>
      </c>
      <c r="N236" t="s">
        <v>1849</v>
      </c>
    </row>
    <row r="237" spans="1:14" x14ac:dyDescent="0.25">
      <c r="A237" t="s">
        <v>7023</v>
      </c>
      <c r="B237" t="s">
        <v>250</v>
      </c>
      <c r="C237" t="s">
        <v>236</v>
      </c>
      <c r="D237" t="s">
        <v>21</v>
      </c>
      <c r="E237">
        <v>98465</v>
      </c>
      <c r="F237" t="s">
        <v>22</v>
      </c>
      <c r="G237" t="s">
        <v>22</v>
      </c>
      <c r="H237" t="s">
        <v>57</v>
      </c>
      <c r="I237" t="s">
        <v>58</v>
      </c>
      <c r="J237" s="1">
        <v>43384</v>
      </c>
      <c r="K237" s="1">
        <v>43433</v>
      </c>
      <c r="L237" t="s">
        <v>118</v>
      </c>
      <c r="N237" t="s">
        <v>1992</v>
      </c>
    </row>
    <row r="238" spans="1:14" x14ac:dyDescent="0.25">
      <c r="A238" t="s">
        <v>7024</v>
      </c>
      <c r="B238" t="s">
        <v>7025</v>
      </c>
      <c r="C238" t="s">
        <v>236</v>
      </c>
      <c r="D238" t="s">
        <v>21</v>
      </c>
      <c r="E238">
        <v>98404</v>
      </c>
      <c r="F238" t="s">
        <v>22</v>
      </c>
      <c r="G238" t="s">
        <v>22</v>
      </c>
      <c r="H238" t="s">
        <v>57</v>
      </c>
      <c r="I238" t="s">
        <v>620</v>
      </c>
      <c r="J238" s="1">
        <v>43381</v>
      </c>
      <c r="K238" s="1">
        <v>43433</v>
      </c>
      <c r="L238" t="s">
        <v>118</v>
      </c>
      <c r="N238" t="s">
        <v>1849</v>
      </c>
    </row>
    <row r="239" spans="1:14" x14ac:dyDescent="0.25">
      <c r="A239" t="s">
        <v>7026</v>
      </c>
      <c r="B239" t="s">
        <v>7027</v>
      </c>
      <c r="C239" t="s">
        <v>236</v>
      </c>
      <c r="D239" t="s">
        <v>21</v>
      </c>
      <c r="E239">
        <v>98444</v>
      </c>
      <c r="F239" t="s">
        <v>22</v>
      </c>
      <c r="G239" t="s">
        <v>22</v>
      </c>
      <c r="H239" t="s">
        <v>57</v>
      </c>
      <c r="I239" t="s">
        <v>212</v>
      </c>
      <c r="J239" t="s">
        <v>59</v>
      </c>
      <c r="K239" s="1">
        <v>43433</v>
      </c>
      <c r="L239" t="s">
        <v>60</v>
      </c>
      <c r="M239" t="str">
        <f>HYPERLINK("https://www.regulations.gov/docket?D=FDA-2018-H-4544")</f>
        <v>https://www.regulations.gov/docket?D=FDA-2018-H-4544</v>
      </c>
      <c r="N239" t="s">
        <v>59</v>
      </c>
    </row>
    <row r="240" spans="1:14" x14ac:dyDescent="0.25">
      <c r="A240" t="s">
        <v>733</v>
      </c>
      <c r="B240" t="s">
        <v>734</v>
      </c>
      <c r="C240" t="s">
        <v>255</v>
      </c>
      <c r="D240" t="s">
        <v>21</v>
      </c>
      <c r="E240">
        <v>98626</v>
      </c>
      <c r="F240" t="s">
        <v>22</v>
      </c>
      <c r="G240" t="s">
        <v>22</v>
      </c>
      <c r="H240" t="s">
        <v>57</v>
      </c>
      <c r="I240" t="s">
        <v>203</v>
      </c>
      <c r="J240" s="1">
        <v>43376</v>
      </c>
      <c r="K240" s="1">
        <v>43425</v>
      </c>
      <c r="L240" t="s">
        <v>118</v>
      </c>
      <c r="N240" t="s">
        <v>1849</v>
      </c>
    </row>
    <row r="241" spans="1:14" x14ac:dyDescent="0.25">
      <c r="A241" t="s">
        <v>3130</v>
      </c>
      <c r="B241" t="s">
        <v>4890</v>
      </c>
      <c r="C241" t="s">
        <v>236</v>
      </c>
      <c r="D241" t="s">
        <v>21</v>
      </c>
      <c r="E241">
        <v>98409</v>
      </c>
      <c r="F241" t="s">
        <v>22</v>
      </c>
      <c r="G241" t="s">
        <v>22</v>
      </c>
      <c r="H241" t="s">
        <v>57</v>
      </c>
      <c r="I241" t="s">
        <v>58</v>
      </c>
      <c r="J241" t="s">
        <v>59</v>
      </c>
      <c r="K241" s="1">
        <v>43425</v>
      </c>
      <c r="L241" t="s">
        <v>60</v>
      </c>
      <c r="M241" t="str">
        <f>HYPERLINK("https://www.regulations.gov/docket?D=FDA-2018-H-4442")</f>
        <v>https://www.regulations.gov/docket?D=FDA-2018-H-4442</v>
      </c>
      <c r="N241" t="s">
        <v>59</v>
      </c>
    </row>
    <row r="242" spans="1:14" x14ac:dyDescent="0.25">
      <c r="A242" t="s">
        <v>7176</v>
      </c>
      <c r="B242" t="s">
        <v>7177</v>
      </c>
      <c r="C242" t="s">
        <v>296</v>
      </c>
      <c r="D242" t="s">
        <v>21</v>
      </c>
      <c r="E242">
        <v>98366</v>
      </c>
      <c r="F242" t="s">
        <v>22</v>
      </c>
      <c r="G242" t="s">
        <v>22</v>
      </c>
      <c r="H242" t="s">
        <v>57</v>
      </c>
      <c r="I242" t="s">
        <v>203</v>
      </c>
      <c r="J242" s="1">
        <v>43374</v>
      </c>
      <c r="K242" s="1">
        <v>43425</v>
      </c>
      <c r="L242" t="s">
        <v>118</v>
      </c>
      <c r="N242" t="s">
        <v>1849</v>
      </c>
    </row>
    <row r="243" spans="1:14" x14ac:dyDescent="0.25">
      <c r="A243" t="s">
        <v>7267</v>
      </c>
      <c r="B243" t="s">
        <v>7268</v>
      </c>
      <c r="C243" t="s">
        <v>7269</v>
      </c>
      <c r="D243" t="s">
        <v>21</v>
      </c>
      <c r="E243">
        <v>98271</v>
      </c>
      <c r="F243" t="s">
        <v>22</v>
      </c>
      <c r="G243" t="s">
        <v>22</v>
      </c>
      <c r="H243" t="s">
        <v>57</v>
      </c>
      <c r="I243" t="s">
        <v>212</v>
      </c>
      <c r="J243" t="s">
        <v>59</v>
      </c>
      <c r="K243" s="1">
        <v>43420</v>
      </c>
      <c r="L243" t="s">
        <v>60</v>
      </c>
      <c r="M243" t="str">
        <f>HYPERLINK("https://www.regulations.gov/docket?D=FDA-2018-H-4365")</f>
        <v>https://www.regulations.gov/docket?D=FDA-2018-H-4365</v>
      </c>
      <c r="N243" t="s">
        <v>59</v>
      </c>
    </row>
    <row r="244" spans="1:14" x14ac:dyDescent="0.25">
      <c r="A244" t="s">
        <v>7284</v>
      </c>
      <c r="B244" t="s">
        <v>7285</v>
      </c>
      <c r="C244" t="s">
        <v>657</v>
      </c>
      <c r="D244" t="s">
        <v>21</v>
      </c>
      <c r="E244">
        <v>98277</v>
      </c>
      <c r="F244" t="s">
        <v>22</v>
      </c>
      <c r="G244" t="s">
        <v>22</v>
      </c>
      <c r="H244" t="s">
        <v>57</v>
      </c>
      <c r="I244" t="s">
        <v>620</v>
      </c>
      <c r="J244" s="1">
        <v>43361</v>
      </c>
      <c r="K244" s="1">
        <v>43419</v>
      </c>
      <c r="L244" t="s">
        <v>118</v>
      </c>
      <c r="N244" t="s">
        <v>1849</v>
      </c>
    </row>
    <row r="245" spans="1:14" x14ac:dyDescent="0.25">
      <c r="A245" t="s">
        <v>242</v>
      </c>
      <c r="B245" t="s">
        <v>7295</v>
      </c>
      <c r="C245" t="s">
        <v>261</v>
      </c>
      <c r="D245" t="s">
        <v>21</v>
      </c>
      <c r="E245">
        <v>99202</v>
      </c>
      <c r="F245" t="s">
        <v>22</v>
      </c>
      <c r="G245" t="s">
        <v>22</v>
      </c>
      <c r="H245" t="s">
        <v>57</v>
      </c>
      <c r="I245" t="s">
        <v>203</v>
      </c>
      <c r="J245" s="1">
        <v>43361</v>
      </c>
      <c r="K245" s="1">
        <v>43419</v>
      </c>
      <c r="L245" t="s">
        <v>118</v>
      </c>
      <c r="N245" t="s">
        <v>1992</v>
      </c>
    </row>
    <row r="246" spans="1:14" x14ac:dyDescent="0.25">
      <c r="A246" t="s">
        <v>5561</v>
      </c>
      <c r="B246" t="s">
        <v>5562</v>
      </c>
      <c r="C246" t="s">
        <v>632</v>
      </c>
      <c r="D246" t="s">
        <v>21</v>
      </c>
      <c r="E246">
        <v>98037</v>
      </c>
      <c r="F246" t="s">
        <v>22</v>
      </c>
      <c r="G246" t="s">
        <v>22</v>
      </c>
      <c r="H246" t="s">
        <v>57</v>
      </c>
      <c r="I246" t="s">
        <v>58</v>
      </c>
      <c r="J246" s="1">
        <v>43355</v>
      </c>
      <c r="K246" s="1">
        <v>43419</v>
      </c>
      <c r="L246" t="s">
        <v>118</v>
      </c>
      <c r="N246" t="s">
        <v>1992</v>
      </c>
    </row>
    <row r="247" spans="1:14" x14ac:dyDescent="0.25">
      <c r="A247" t="s">
        <v>1077</v>
      </c>
      <c r="B247" t="s">
        <v>7296</v>
      </c>
      <c r="C247" t="s">
        <v>202</v>
      </c>
      <c r="D247" t="s">
        <v>21</v>
      </c>
      <c r="E247">
        <v>98038</v>
      </c>
      <c r="F247" t="s">
        <v>22</v>
      </c>
      <c r="G247" t="s">
        <v>22</v>
      </c>
      <c r="H247" t="s">
        <v>57</v>
      </c>
      <c r="I247" t="s">
        <v>58</v>
      </c>
      <c r="J247" s="1">
        <v>43362</v>
      </c>
      <c r="K247" s="1">
        <v>43419</v>
      </c>
      <c r="L247" t="s">
        <v>118</v>
      </c>
      <c r="N247" t="s">
        <v>1992</v>
      </c>
    </row>
    <row r="248" spans="1:14" x14ac:dyDescent="0.25">
      <c r="A248" t="s">
        <v>1669</v>
      </c>
      <c r="B248" t="s">
        <v>7303</v>
      </c>
      <c r="C248" t="s">
        <v>230</v>
      </c>
      <c r="D248" t="s">
        <v>21</v>
      </c>
      <c r="E248">
        <v>98264</v>
      </c>
      <c r="F248" t="s">
        <v>22</v>
      </c>
      <c r="G248" t="s">
        <v>22</v>
      </c>
      <c r="H248" t="s">
        <v>57</v>
      </c>
      <c r="I248" t="s">
        <v>58</v>
      </c>
      <c r="J248" s="1">
        <v>43362</v>
      </c>
      <c r="K248" s="1">
        <v>43419</v>
      </c>
      <c r="L248" t="s">
        <v>118</v>
      </c>
      <c r="N248" t="s">
        <v>1992</v>
      </c>
    </row>
    <row r="249" spans="1:14" x14ac:dyDescent="0.25">
      <c r="A249" t="s">
        <v>7306</v>
      </c>
      <c r="B249" t="s">
        <v>7307</v>
      </c>
      <c r="C249" t="s">
        <v>20</v>
      </c>
      <c r="D249" t="s">
        <v>21</v>
      </c>
      <c r="E249">
        <v>98117</v>
      </c>
      <c r="F249" t="s">
        <v>22</v>
      </c>
      <c r="G249" t="s">
        <v>22</v>
      </c>
      <c r="H249" t="s">
        <v>57</v>
      </c>
      <c r="I249" t="s">
        <v>58</v>
      </c>
      <c r="J249" s="1">
        <v>43362</v>
      </c>
      <c r="K249" s="1">
        <v>43419</v>
      </c>
      <c r="L249" t="s">
        <v>118</v>
      </c>
      <c r="N249" t="s">
        <v>1992</v>
      </c>
    </row>
    <row r="250" spans="1:14" x14ac:dyDescent="0.25">
      <c r="A250" t="s">
        <v>1259</v>
      </c>
      <c r="B250" t="s">
        <v>1260</v>
      </c>
      <c r="C250" t="s">
        <v>632</v>
      </c>
      <c r="D250" t="s">
        <v>21</v>
      </c>
      <c r="E250">
        <v>98036</v>
      </c>
      <c r="F250" t="s">
        <v>22</v>
      </c>
      <c r="G250" t="s">
        <v>22</v>
      </c>
      <c r="H250" t="s">
        <v>57</v>
      </c>
      <c r="I250" t="s">
        <v>58</v>
      </c>
      <c r="J250" s="1">
        <v>43360</v>
      </c>
      <c r="K250" s="1">
        <v>43412</v>
      </c>
      <c r="L250" t="s">
        <v>118</v>
      </c>
      <c r="N250" t="s">
        <v>1992</v>
      </c>
    </row>
    <row r="251" spans="1:14" x14ac:dyDescent="0.25">
      <c r="A251" t="s">
        <v>312</v>
      </c>
      <c r="B251" t="s">
        <v>4424</v>
      </c>
      <c r="C251" t="s">
        <v>20</v>
      </c>
      <c r="D251" t="s">
        <v>21</v>
      </c>
      <c r="E251">
        <v>98144</v>
      </c>
      <c r="F251" t="s">
        <v>22</v>
      </c>
      <c r="G251" t="s">
        <v>22</v>
      </c>
      <c r="H251" t="s">
        <v>57</v>
      </c>
      <c r="I251" t="s">
        <v>58</v>
      </c>
      <c r="J251" s="1">
        <v>43356</v>
      </c>
      <c r="K251" s="1">
        <v>43412</v>
      </c>
      <c r="L251" t="s">
        <v>118</v>
      </c>
      <c r="N251" t="s">
        <v>1849</v>
      </c>
    </row>
    <row r="252" spans="1:14" x14ac:dyDescent="0.25">
      <c r="A252" t="s">
        <v>7426</v>
      </c>
      <c r="B252" t="s">
        <v>1323</v>
      </c>
      <c r="C252" t="s">
        <v>227</v>
      </c>
      <c r="D252" t="s">
        <v>21</v>
      </c>
      <c r="E252">
        <v>98229</v>
      </c>
      <c r="F252" t="s">
        <v>22</v>
      </c>
      <c r="G252" t="s">
        <v>22</v>
      </c>
      <c r="H252" t="s">
        <v>57</v>
      </c>
      <c r="I252" t="s">
        <v>203</v>
      </c>
      <c r="J252" s="1">
        <v>43362</v>
      </c>
      <c r="K252" s="1">
        <v>43412</v>
      </c>
      <c r="L252" t="s">
        <v>118</v>
      </c>
      <c r="N252" t="s">
        <v>1849</v>
      </c>
    </row>
    <row r="253" spans="1:14" x14ac:dyDescent="0.25">
      <c r="A253" t="s">
        <v>641</v>
      </c>
      <c r="B253" t="s">
        <v>7427</v>
      </c>
      <c r="C253" t="s">
        <v>261</v>
      </c>
      <c r="D253" t="s">
        <v>21</v>
      </c>
      <c r="E253">
        <v>99202</v>
      </c>
      <c r="F253" t="s">
        <v>22</v>
      </c>
      <c r="G253" t="s">
        <v>22</v>
      </c>
      <c r="H253" t="s">
        <v>57</v>
      </c>
      <c r="I253" t="s">
        <v>203</v>
      </c>
      <c r="J253" s="1">
        <v>43361</v>
      </c>
      <c r="K253" s="1">
        <v>43412</v>
      </c>
      <c r="L253" t="s">
        <v>118</v>
      </c>
      <c r="N253" t="s">
        <v>1992</v>
      </c>
    </row>
    <row r="254" spans="1:14" x14ac:dyDescent="0.25">
      <c r="A254" t="s">
        <v>2103</v>
      </c>
      <c r="B254" t="s">
        <v>4102</v>
      </c>
      <c r="C254" t="s">
        <v>202</v>
      </c>
      <c r="D254" t="s">
        <v>21</v>
      </c>
      <c r="E254">
        <v>98038</v>
      </c>
      <c r="F254" t="s">
        <v>22</v>
      </c>
      <c r="G254" t="s">
        <v>22</v>
      </c>
      <c r="H254" t="s">
        <v>57</v>
      </c>
      <c r="I254" t="s">
        <v>212</v>
      </c>
      <c r="J254" s="1">
        <v>43360</v>
      </c>
      <c r="K254" s="1">
        <v>43412</v>
      </c>
      <c r="L254" t="s">
        <v>118</v>
      </c>
      <c r="N254" t="s">
        <v>1992</v>
      </c>
    </row>
    <row r="255" spans="1:14" x14ac:dyDescent="0.25">
      <c r="A255" t="s">
        <v>427</v>
      </c>
      <c r="B255" t="s">
        <v>428</v>
      </c>
      <c r="C255" t="s">
        <v>20</v>
      </c>
      <c r="D255" t="s">
        <v>21</v>
      </c>
      <c r="E255">
        <v>98144</v>
      </c>
      <c r="F255" t="s">
        <v>22</v>
      </c>
      <c r="G255" t="s">
        <v>22</v>
      </c>
      <c r="H255" t="s">
        <v>57</v>
      </c>
      <c r="I255" t="s">
        <v>58</v>
      </c>
      <c r="J255" s="1">
        <v>43356</v>
      </c>
      <c r="K255" s="1">
        <v>43412</v>
      </c>
      <c r="L255" t="s">
        <v>118</v>
      </c>
      <c r="N255" t="s">
        <v>1992</v>
      </c>
    </row>
    <row r="256" spans="1:14" x14ac:dyDescent="0.25">
      <c r="A256" t="s">
        <v>111</v>
      </c>
      <c r="B256" t="s">
        <v>1921</v>
      </c>
      <c r="C256" t="s">
        <v>56</v>
      </c>
      <c r="D256" t="s">
        <v>21</v>
      </c>
      <c r="E256">
        <v>99352</v>
      </c>
      <c r="F256" t="s">
        <v>22</v>
      </c>
      <c r="G256" t="s">
        <v>22</v>
      </c>
      <c r="H256" t="s">
        <v>57</v>
      </c>
      <c r="I256" t="s">
        <v>58</v>
      </c>
      <c r="J256" s="1">
        <v>43352</v>
      </c>
      <c r="K256" s="1">
        <v>43405</v>
      </c>
      <c r="L256" t="s">
        <v>118</v>
      </c>
      <c r="N256" t="s">
        <v>1992</v>
      </c>
    </row>
    <row r="257" spans="1:14" x14ac:dyDescent="0.25">
      <c r="A257" t="s">
        <v>242</v>
      </c>
      <c r="B257" t="s">
        <v>1491</v>
      </c>
      <c r="C257" t="s">
        <v>20</v>
      </c>
      <c r="D257" t="s">
        <v>21</v>
      </c>
      <c r="E257">
        <v>98125</v>
      </c>
      <c r="F257" t="s">
        <v>22</v>
      </c>
      <c r="G257" t="s">
        <v>22</v>
      </c>
      <c r="H257" t="s">
        <v>57</v>
      </c>
      <c r="I257" t="s">
        <v>58</v>
      </c>
      <c r="J257" s="1">
        <v>43348</v>
      </c>
      <c r="K257" s="1">
        <v>43405</v>
      </c>
      <c r="L257" t="s">
        <v>118</v>
      </c>
      <c r="N257" t="s">
        <v>1849</v>
      </c>
    </row>
    <row r="258" spans="1:14" x14ac:dyDescent="0.25">
      <c r="A258" t="s">
        <v>231</v>
      </c>
      <c r="B258" t="s">
        <v>232</v>
      </c>
      <c r="C258" t="s">
        <v>20</v>
      </c>
      <c r="D258" t="s">
        <v>21</v>
      </c>
      <c r="E258">
        <v>98178</v>
      </c>
      <c r="F258" t="s">
        <v>22</v>
      </c>
      <c r="G258" t="s">
        <v>22</v>
      </c>
      <c r="H258" t="s">
        <v>57</v>
      </c>
      <c r="I258" t="s">
        <v>58</v>
      </c>
      <c r="J258" s="1">
        <v>43347</v>
      </c>
      <c r="K258" s="1">
        <v>43398</v>
      </c>
      <c r="L258" t="s">
        <v>118</v>
      </c>
      <c r="N258" t="s">
        <v>1992</v>
      </c>
    </row>
    <row r="259" spans="1:14" x14ac:dyDescent="0.25">
      <c r="A259" t="s">
        <v>1808</v>
      </c>
      <c r="B259" t="s">
        <v>1809</v>
      </c>
      <c r="C259" t="s">
        <v>261</v>
      </c>
      <c r="D259" t="s">
        <v>21</v>
      </c>
      <c r="E259">
        <v>99205</v>
      </c>
      <c r="F259" t="s">
        <v>22</v>
      </c>
      <c r="G259" t="s">
        <v>22</v>
      </c>
      <c r="H259" t="s">
        <v>57</v>
      </c>
      <c r="I259" t="s">
        <v>203</v>
      </c>
      <c r="J259" s="1">
        <v>43348</v>
      </c>
      <c r="K259" s="1">
        <v>43398</v>
      </c>
      <c r="L259" t="s">
        <v>118</v>
      </c>
      <c r="N259" t="s">
        <v>1849</v>
      </c>
    </row>
    <row r="260" spans="1:14" x14ac:dyDescent="0.25">
      <c r="A260" t="s">
        <v>1676</v>
      </c>
      <c r="B260" t="s">
        <v>7706</v>
      </c>
      <c r="C260" t="s">
        <v>722</v>
      </c>
      <c r="D260" t="s">
        <v>21</v>
      </c>
      <c r="E260">
        <v>98047</v>
      </c>
      <c r="F260" t="s">
        <v>22</v>
      </c>
      <c r="G260" t="s">
        <v>22</v>
      </c>
      <c r="H260" t="s">
        <v>57</v>
      </c>
      <c r="I260" t="s">
        <v>203</v>
      </c>
      <c r="J260" s="1">
        <v>43347</v>
      </c>
      <c r="K260" s="1">
        <v>43398</v>
      </c>
      <c r="L260" t="s">
        <v>118</v>
      </c>
      <c r="N260" t="s">
        <v>1992</v>
      </c>
    </row>
    <row r="261" spans="1:14" x14ac:dyDescent="0.25">
      <c r="A261" t="s">
        <v>2933</v>
      </c>
      <c r="B261" t="s">
        <v>7707</v>
      </c>
      <c r="C261" t="s">
        <v>37</v>
      </c>
      <c r="D261" t="s">
        <v>21</v>
      </c>
      <c r="E261">
        <v>99337</v>
      </c>
      <c r="F261" t="s">
        <v>22</v>
      </c>
      <c r="G261" t="s">
        <v>22</v>
      </c>
      <c r="H261" t="s">
        <v>57</v>
      </c>
      <c r="I261" t="s">
        <v>620</v>
      </c>
      <c r="J261" s="1">
        <v>43348</v>
      </c>
      <c r="K261" s="1">
        <v>43398</v>
      </c>
      <c r="L261" t="s">
        <v>118</v>
      </c>
      <c r="N261" t="s">
        <v>1849</v>
      </c>
    </row>
    <row r="262" spans="1:14" x14ac:dyDescent="0.25">
      <c r="A262" t="s">
        <v>2376</v>
      </c>
      <c r="B262" t="s">
        <v>2377</v>
      </c>
      <c r="C262" t="s">
        <v>261</v>
      </c>
      <c r="D262" t="s">
        <v>21</v>
      </c>
      <c r="E262">
        <v>99202</v>
      </c>
      <c r="F262" t="s">
        <v>22</v>
      </c>
      <c r="G262" t="s">
        <v>22</v>
      </c>
      <c r="H262" t="s">
        <v>57</v>
      </c>
      <c r="I262" t="s">
        <v>203</v>
      </c>
      <c r="J262" s="1">
        <v>43349</v>
      </c>
      <c r="K262" s="1">
        <v>43398</v>
      </c>
      <c r="L262" t="s">
        <v>118</v>
      </c>
      <c r="N262" t="s">
        <v>1992</v>
      </c>
    </row>
    <row r="263" spans="1:14" x14ac:dyDescent="0.25">
      <c r="A263" t="s">
        <v>2871</v>
      </c>
      <c r="B263" t="s">
        <v>2872</v>
      </c>
      <c r="C263" t="s">
        <v>20</v>
      </c>
      <c r="D263" t="s">
        <v>21</v>
      </c>
      <c r="E263">
        <v>98121</v>
      </c>
      <c r="F263" t="s">
        <v>22</v>
      </c>
      <c r="G263" t="s">
        <v>22</v>
      </c>
      <c r="H263" t="s">
        <v>57</v>
      </c>
      <c r="I263" t="s">
        <v>58</v>
      </c>
      <c r="J263" s="1">
        <v>43343</v>
      </c>
      <c r="K263" s="1">
        <v>43349</v>
      </c>
      <c r="L263" t="s">
        <v>118</v>
      </c>
      <c r="N263" t="s">
        <v>1992</v>
      </c>
    </row>
    <row r="264" spans="1:14" x14ac:dyDescent="0.25">
      <c r="A264" t="s">
        <v>3625</v>
      </c>
      <c r="B264" t="s">
        <v>8778</v>
      </c>
      <c r="C264" t="s">
        <v>20</v>
      </c>
      <c r="D264" t="s">
        <v>21</v>
      </c>
      <c r="E264">
        <v>98126</v>
      </c>
      <c r="F264" t="s">
        <v>22</v>
      </c>
      <c r="G264" t="s">
        <v>22</v>
      </c>
      <c r="H264" t="s">
        <v>57</v>
      </c>
      <c r="I264" t="s">
        <v>620</v>
      </c>
      <c r="J264" s="1">
        <v>43339</v>
      </c>
      <c r="K264" s="1">
        <v>43349</v>
      </c>
      <c r="L264" t="s">
        <v>118</v>
      </c>
      <c r="N264" t="s">
        <v>1849</v>
      </c>
    </row>
    <row r="265" spans="1:14" x14ac:dyDescent="0.25">
      <c r="A265" t="s">
        <v>1483</v>
      </c>
      <c r="B265" t="s">
        <v>8779</v>
      </c>
      <c r="C265" t="s">
        <v>266</v>
      </c>
      <c r="D265" t="s">
        <v>21</v>
      </c>
      <c r="E265">
        <v>98002</v>
      </c>
      <c r="F265" t="s">
        <v>22</v>
      </c>
      <c r="G265" t="s">
        <v>22</v>
      </c>
      <c r="H265" t="s">
        <v>57</v>
      </c>
      <c r="I265" t="s">
        <v>58</v>
      </c>
      <c r="J265" s="1">
        <v>43340</v>
      </c>
      <c r="K265" s="1">
        <v>43349</v>
      </c>
      <c r="L265" t="s">
        <v>118</v>
      </c>
      <c r="N265" t="s">
        <v>1849</v>
      </c>
    </row>
    <row r="266" spans="1:14" x14ac:dyDescent="0.25">
      <c r="A266" t="s">
        <v>111</v>
      </c>
      <c r="B266" t="s">
        <v>3400</v>
      </c>
      <c r="C266" t="s">
        <v>20</v>
      </c>
      <c r="D266" t="s">
        <v>21</v>
      </c>
      <c r="E266">
        <v>98126</v>
      </c>
      <c r="F266" t="s">
        <v>22</v>
      </c>
      <c r="G266" t="s">
        <v>22</v>
      </c>
      <c r="H266" t="s">
        <v>57</v>
      </c>
      <c r="I266" t="s">
        <v>58</v>
      </c>
      <c r="J266" s="1">
        <v>43339</v>
      </c>
      <c r="K266" s="1">
        <v>43349</v>
      </c>
      <c r="L266" t="s">
        <v>118</v>
      </c>
      <c r="N266" t="s">
        <v>1992</v>
      </c>
    </row>
    <row r="267" spans="1:14" x14ac:dyDescent="0.25">
      <c r="A267" t="s">
        <v>1303</v>
      </c>
      <c r="B267" t="s">
        <v>8805</v>
      </c>
      <c r="C267" t="s">
        <v>1270</v>
      </c>
      <c r="D267" t="s">
        <v>21</v>
      </c>
      <c r="E267">
        <v>98012</v>
      </c>
      <c r="F267" t="s">
        <v>22</v>
      </c>
      <c r="G267" t="s">
        <v>22</v>
      </c>
      <c r="H267" t="s">
        <v>57</v>
      </c>
      <c r="I267" t="s">
        <v>58</v>
      </c>
      <c r="J267" s="1">
        <v>43265</v>
      </c>
      <c r="K267" s="1">
        <v>43349</v>
      </c>
      <c r="L267" t="s">
        <v>118</v>
      </c>
      <c r="N267" t="s">
        <v>1992</v>
      </c>
    </row>
    <row r="268" spans="1:14" x14ac:dyDescent="0.25">
      <c r="A268" t="s">
        <v>2864</v>
      </c>
      <c r="B268" t="s">
        <v>8807</v>
      </c>
      <c r="C268" t="s">
        <v>2866</v>
      </c>
      <c r="D268" t="s">
        <v>21</v>
      </c>
      <c r="E268">
        <v>98247</v>
      </c>
      <c r="F268" t="s">
        <v>22</v>
      </c>
      <c r="G268" t="s">
        <v>22</v>
      </c>
      <c r="H268" t="s">
        <v>57</v>
      </c>
      <c r="I268" t="s">
        <v>203</v>
      </c>
      <c r="J268" s="1">
        <v>43340</v>
      </c>
      <c r="K268" s="1">
        <v>43349</v>
      </c>
      <c r="L268" t="s">
        <v>118</v>
      </c>
      <c r="N268" t="s">
        <v>1849</v>
      </c>
    </row>
    <row r="269" spans="1:14" x14ac:dyDescent="0.25">
      <c r="A269" t="s">
        <v>6541</v>
      </c>
      <c r="B269" t="s">
        <v>6542</v>
      </c>
      <c r="C269" t="s">
        <v>20</v>
      </c>
      <c r="D269" t="s">
        <v>21</v>
      </c>
      <c r="E269">
        <v>98104</v>
      </c>
      <c r="F269" t="s">
        <v>22</v>
      </c>
      <c r="G269" t="s">
        <v>22</v>
      </c>
      <c r="H269" t="s">
        <v>57</v>
      </c>
      <c r="I269" t="s">
        <v>58</v>
      </c>
      <c r="J269" s="1">
        <v>43343</v>
      </c>
      <c r="K269" s="1">
        <v>43349</v>
      </c>
      <c r="L269" t="s">
        <v>118</v>
      </c>
      <c r="N269" t="s">
        <v>1992</v>
      </c>
    </row>
    <row r="270" spans="1:14" x14ac:dyDescent="0.25">
      <c r="A270" t="s">
        <v>4405</v>
      </c>
      <c r="B270" t="s">
        <v>4406</v>
      </c>
      <c r="C270" t="s">
        <v>1542</v>
      </c>
      <c r="D270" t="s">
        <v>21</v>
      </c>
      <c r="E270">
        <v>98362</v>
      </c>
      <c r="F270" t="s">
        <v>22</v>
      </c>
      <c r="G270" t="s">
        <v>22</v>
      </c>
      <c r="H270" t="s">
        <v>57</v>
      </c>
      <c r="I270" t="s">
        <v>620</v>
      </c>
      <c r="J270" t="s">
        <v>59</v>
      </c>
      <c r="K270" s="1">
        <v>43343</v>
      </c>
      <c r="L270" t="s">
        <v>60</v>
      </c>
      <c r="M270" t="str">
        <f>HYPERLINK("https://www.regulations.gov/docket?D=FDA-2018-H-3309")</f>
        <v>https://www.regulations.gov/docket?D=FDA-2018-H-3309</v>
      </c>
      <c r="N270" t="s">
        <v>59</v>
      </c>
    </row>
    <row r="271" spans="1:14" x14ac:dyDescent="0.25">
      <c r="A271" t="s">
        <v>111</v>
      </c>
      <c r="B271" t="s">
        <v>2646</v>
      </c>
      <c r="C271" t="s">
        <v>443</v>
      </c>
      <c r="D271" t="s">
        <v>21</v>
      </c>
      <c r="E271">
        <v>98056</v>
      </c>
      <c r="F271" t="s">
        <v>22</v>
      </c>
      <c r="G271" t="s">
        <v>22</v>
      </c>
      <c r="H271" t="s">
        <v>57</v>
      </c>
      <c r="I271" t="s">
        <v>203</v>
      </c>
      <c r="J271" s="1">
        <v>43334</v>
      </c>
      <c r="K271" s="1">
        <v>43342</v>
      </c>
      <c r="L271" t="s">
        <v>118</v>
      </c>
      <c r="N271" t="s">
        <v>1849</v>
      </c>
    </row>
    <row r="272" spans="1:14" x14ac:dyDescent="0.25">
      <c r="A272">
        <v>76</v>
      </c>
      <c r="B272" t="s">
        <v>618</v>
      </c>
      <c r="C272" t="s">
        <v>619</v>
      </c>
      <c r="D272" t="s">
        <v>21</v>
      </c>
      <c r="E272">
        <v>98072</v>
      </c>
      <c r="F272" t="s">
        <v>22</v>
      </c>
      <c r="G272" t="s">
        <v>22</v>
      </c>
      <c r="H272" t="s">
        <v>57</v>
      </c>
      <c r="I272" t="s">
        <v>203</v>
      </c>
      <c r="J272" s="1">
        <v>43334</v>
      </c>
      <c r="K272" s="1">
        <v>43342</v>
      </c>
      <c r="L272" t="s">
        <v>118</v>
      </c>
      <c r="N272" t="s">
        <v>1992</v>
      </c>
    </row>
    <row r="273" spans="1:14" x14ac:dyDescent="0.25">
      <c r="A273" t="s">
        <v>4029</v>
      </c>
      <c r="B273" t="s">
        <v>4030</v>
      </c>
      <c r="C273" t="s">
        <v>886</v>
      </c>
      <c r="D273" t="s">
        <v>21</v>
      </c>
      <c r="E273">
        <v>98223</v>
      </c>
      <c r="F273" t="s">
        <v>22</v>
      </c>
      <c r="G273" t="s">
        <v>22</v>
      </c>
      <c r="H273" t="s">
        <v>57</v>
      </c>
      <c r="I273" t="s">
        <v>58</v>
      </c>
      <c r="J273" s="1">
        <v>43329</v>
      </c>
      <c r="K273" s="1">
        <v>43342</v>
      </c>
      <c r="L273" t="s">
        <v>118</v>
      </c>
      <c r="N273" t="s">
        <v>1849</v>
      </c>
    </row>
    <row r="274" spans="1:14" x14ac:dyDescent="0.25">
      <c r="A274" t="s">
        <v>1949</v>
      </c>
      <c r="B274" t="s">
        <v>2648</v>
      </c>
      <c r="C274" t="s">
        <v>2089</v>
      </c>
      <c r="D274" t="s">
        <v>21</v>
      </c>
      <c r="E274">
        <v>98338</v>
      </c>
      <c r="F274" t="s">
        <v>22</v>
      </c>
      <c r="G274" t="s">
        <v>22</v>
      </c>
      <c r="H274" t="s">
        <v>57</v>
      </c>
      <c r="I274" t="s">
        <v>203</v>
      </c>
      <c r="J274" s="1">
        <v>43332</v>
      </c>
      <c r="K274" s="1">
        <v>43342</v>
      </c>
      <c r="L274" t="s">
        <v>118</v>
      </c>
      <c r="N274" t="s">
        <v>1849</v>
      </c>
    </row>
    <row r="275" spans="1:14" x14ac:dyDescent="0.25">
      <c r="A275" t="s">
        <v>1949</v>
      </c>
      <c r="B275" t="s">
        <v>3415</v>
      </c>
      <c r="C275" t="s">
        <v>236</v>
      </c>
      <c r="D275" t="s">
        <v>21</v>
      </c>
      <c r="E275">
        <v>98445</v>
      </c>
      <c r="F275" t="s">
        <v>22</v>
      </c>
      <c r="G275" t="s">
        <v>22</v>
      </c>
      <c r="H275" t="s">
        <v>57</v>
      </c>
      <c r="I275" t="s">
        <v>58</v>
      </c>
      <c r="J275" s="1">
        <v>43332</v>
      </c>
      <c r="K275" s="1">
        <v>43342</v>
      </c>
      <c r="L275" t="s">
        <v>118</v>
      </c>
      <c r="N275" t="s">
        <v>1849</v>
      </c>
    </row>
    <row r="276" spans="1:14" x14ac:dyDescent="0.25">
      <c r="A276" t="s">
        <v>1065</v>
      </c>
      <c r="B276" t="s">
        <v>8886</v>
      </c>
      <c r="C276" t="s">
        <v>20</v>
      </c>
      <c r="D276" t="s">
        <v>21</v>
      </c>
      <c r="E276">
        <v>98101</v>
      </c>
      <c r="F276" t="s">
        <v>22</v>
      </c>
      <c r="G276" t="s">
        <v>22</v>
      </c>
      <c r="H276" t="s">
        <v>57</v>
      </c>
      <c r="I276" t="s">
        <v>58</v>
      </c>
      <c r="J276" s="1">
        <v>43335</v>
      </c>
      <c r="K276" s="1">
        <v>43342</v>
      </c>
      <c r="L276" t="s">
        <v>118</v>
      </c>
      <c r="N276" t="s">
        <v>1992</v>
      </c>
    </row>
    <row r="277" spans="1:14" x14ac:dyDescent="0.25">
      <c r="A277" t="s">
        <v>356</v>
      </c>
      <c r="B277" t="s">
        <v>2895</v>
      </c>
      <c r="C277" t="s">
        <v>619</v>
      </c>
      <c r="D277" t="s">
        <v>21</v>
      </c>
      <c r="E277">
        <v>98072</v>
      </c>
      <c r="F277" t="s">
        <v>22</v>
      </c>
      <c r="G277" t="s">
        <v>22</v>
      </c>
      <c r="H277" t="s">
        <v>57</v>
      </c>
      <c r="I277" t="s">
        <v>58</v>
      </c>
      <c r="J277" s="1">
        <v>43334</v>
      </c>
      <c r="K277" s="1">
        <v>43342</v>
      </c>
      <c r="L277" t="s">
        <v>118</v>
      </c>
      <c r="N277" t="s">
        <v>1849</v>
      </c>
    </row>
    <row r="278" spans="1:14" x14ac:dyDescent="0.25">
      <c r="A278" t="s">
        <v>3465</v>
      </c>
      <c r="B278" t="s">
        <v>3466</v>
      </c>
      <c r="C278" t="s">
        <v>261</v>
      </c>
      <c r="D278" t="s">
        <v>21</v>
      </c>
      <c r="E278">
        <v>99207</v>
      </c>
      <c r="F278" t="s">
        <v>22</v>
      </c>
      <c r="G278" t="s">
        <v>22</v>
      </c>
      <c r="H278" t="s">
        <v>57</v>
      </c>
      <c r="I278" t="s">
        <v>212</v>
      </c>
      <c r="J278" s="1">
        <v>43334</v>
      </c>
      <c r="K278" s="1">
        <v>43342</v>
      </c>
      <c r="L278" t="s">
        <v>118</v>
      </c>
      <c r="N278" t="s">
        <v>1849</v>
      </c>
    </row>
    <row r="279" spans="1:14" x14ac:dyDescent="0.25">
      <c r="A279" t="s">
        <v>2761</v>
      </c>
      <c r="B279" t="s">
        <v>2762</v>
      </c>
      <c r="C279" t="s">
        <v>108</v>
      </c>
      <c r="D279" t="s">
        <v>21</v>
      </c>
      <c r="E279">
        <v>98201</v>
      </c>
      <c r="F279" t="s">
        <v>22</v>
      </c>
      <c r="G279" t="s">
        <v>22</v>
      </c>
      <c r="H279" t="s">
        <v>57</v>
      </c>
      <c r="I279" t="s">
        <v>58</v>
      </c>
      <c r="J279" s="1">
        <v>43327</v>
      </c>
      <c r="K279" s="1">
        <v>43342</v>
      </c>
      <c r="L279" t="s">
        <v>118</v>
      </c>
      <c r="N279" t="s">
        <v>1992</v>
      </c>
    </row>
    <row r="280" spans="1:14" x14ac:dyDescent="0.25">
      <c r="A280" t="s">
        <v>1371</v>
      </c>
      <c r="B280" t="s">
        <v>6848</v>
      </c>
      <c r="C280" t="s">
        <v>619</v>
      </c>
      <c r="D280" t="s">
        <v>21</v>
      </c>
      <c r="E280">
        <v>98072</v>
      </c>
      <c r="F280" t="s">
        <v>22</v>
      </c>
      <c r="G280" t="s">
        <v>22</v>
      </c>
      <c r="H280" t="s">
        <v>57</v>
      </c>
      <c r="I280" t="s">
        <v>212</v>
      </c>
      <c r="J280" s="1">
        <v>43334</v>
      </c>
      <c r="K280" s="1">
        <v>43342</v>
      </c>
      <c r="L280" t="s">
        <v>118</v>
      </c>
      <c r="N280" t="s">
        <v>1992</v>
      </c>
    </row>
    <row r="281" spans="1:14" x14ac:dyDescent="0.25">
      <c r="A281" t="s">
        <v>649</v>
      </c>
      <c r="B281" t="s">
        <v>650</v>
      </c>
      <c r="C281" t="s">
        <v>29</v>
      </c>
      <c r="D281" t="s">
        <v>21</v>
      </c>
      <c r="E281">
        <v>98801</v>
      </c>
      <c r="F281" t="s">
        <v>22</v>
      </c>
      <c r="G281" t="s">
        <v>22</v>
      </c>
      <c r="H281" t="s">
        <v>57</v>
      </c>
      <c r="I281" t="s">
        <v>620</v>
      </c>
      <c r="J281" s="1">
        <v>43322</v>
      </c>
      <c r="K281" s="1">
        <v>43342</v>
      </c>
      <c r="L281" t="s">
        <v>118</v>
      </c>
      <c r="N281" t="s">
        <v>1992</v>
      </c>
    </row>
    <row r="282" spans="1:14" x14ac:dyDescent="0.25">
      <c r="A282" t="s">
        <v>4591</v>
      </c>
      <c r="B282" t="s">
        <v>4592</v>
      </c>
      <c r="C282" t="s">
        <v>108</v>
      </c>
      <c r="D282" t="s">
        <v>21</v>
      </c>
      <c r="E282">
        <v>98208</v>
      </c>
      <c r="F282" t="s">
        <v>22</v>
      </c>
      <c r="G282" t="s">
        <v>22</v>
      </c>
      <c r="H282" t="s">
        <v>57</v>
      </c>
      <c r="I282" t="s">
        <v>620</v>
      </c>
      <c r="J282" s="1">
        <v>43327</v>
      </c>
      <c r="K282" s="1">
        <v>43335</v>
      </c>
      <c r="L282" t="s">
        <v>118</v>
      </c>
      <c r="N282" t="s">
        <v>1992</v>
      </c>
    </row>
    <row r="283" spans="1:14" x14ac:dyDescent="0.25">
      <c r="A283" t="s">
        <v>111</v>
      </c>
      <c r="B283" t="s">
        <v>3797</v>
      </c>
      <c r="C283" t="s">
        <v>132</v>
      </c>
      <c r="D283" t="s">
        <v>21</v>
      </c>
      <c r="E283">
        <v>99301</v>
      </c>
      <c r="F283" t="s">
        <v>22</v>
      </c>
      <c r="G283" t="s">
        <v>22</v>
      </c>
      <c r="H283" t="s">
        <v>57</v>
      </c>
      <c r="I283" t="s">
        <v>58</v>
      </c>
      <c r="J283" s="1">
        <v>43327</v>
      </c>
      <c r="K283" s="1">
        <v>43335</v>
      </c>
      <c r="L283" t="s">
        <v>118</v>
      </c>
      <c r="N283" t="s">
        <v>1849</v>
      </c>
    </row>
    <row r="284" spans="1:14" x14ac:dyDescent="0.25">
      <c r="A284" t="s">
        <v>111</v>
      </c>
      <c r="B284" t="s">
        <v>9029</v>
      </c>
      <c r="C284" t="s">
        <v>443</v>
      </c>
      <c r="D284" t="s">
        <v>21</v>
      </c>
      <c r="E284">
        <v>98056</v>
      </c>
      <c r="F284" t="s">
        <v>22</v>
      </c>
      <c r="G284" t="s">
        <v>22</v>
      </c>
      <c r="H284" t="s">
        <v>57</v>
      </c>
      <c r="I284" t="s">
        <v>58</v>
      </c>
      <c r="J284" s="1">
        <v>43326</v>
      </c>
      <c r="K284" s="1">
        <v>43335</v>
      </c>
      <c r="L284" t="s">
        <v>118</v>
      </c>
      <c r="N284" t="s">
        <v>1992</v>
      </c>
    </row>
    <row r="285" spans="1:14" x14ac:dyDescent="0.25">
      <c r="A285" t="s">
        <v>3629</v>
      </c>
      <c r="B285" t="s">
        <v>3630</v>
      </c>
      <c r="C285" t="s">
        <v>443</v>
      </c>
      <c r="D285" t="s">
        <v>21</v>
      </c>
      <c r="E285">
        <v>98056</v>
      </c>
      <c r="F285" t="s">
        <v>22</v>
      </c>
      <c r="G285" t="s">
        <v>22</v>
      </c>
      <c r="H285" t="s">
        <v>57</v>
      </c>
      <c r="I285" t="s">
        <v>203</v>
      </c>
      <c r="J285" s="1">
        <v>43326</v>
      </c>
      <c r="K285" s="1">
        <v>43335</v>
      </c>
      <c r="L285" t="s">
        <v>118</v>
      </c>
      <c r="N285" t="s">
        <v>1992</v>
      </c>
    </row>
    <row r="286" spans="1:14" x14ac:dyDescent="0.25">
      <c r="A286" t="s">
        <v>3049</v>
      </c>
      <c r="B286" t="s">
        <v>3050</v>
      </c>
      <c r="C286" t="s">
        <v>115</v>
      </c>
      <c r="D286" t="s">
        <v>21</v>
      </c>
      <c r="E286">
        <v>98532</v>
      </c>
      <c r="F286" t="s">
        <v>22</v>
      </c>
      <c r="G286" t="s">
        <v>22</v>
      </c>
      <c r="H286" t="s">
        <v>57</v>
      </c>
      <c r="I286" t="s">
        <v>203</v>
      </c>
      <c r="J286" s="1">
        <v>43321</v>
      </c>
      <c r="K286" s="1">
        <v>43335</v>
      </c>
      <c r="L286" t="s">
        <v>118</v>
      </c>
      <c r="N286" t="s">
        <v>1849</v>
      </c>
    </row>
    <row r="287" spans="1:14" x14ac:dyDescent="0.25">
      <c r="A287" t="s">
        <v>8191</v>
      </c>
      <c r="B287" t="s">
        <v>47</v>
      </c>
      <c r="C287" t="s">
        <v>48</v>
      </c>
      <c r="D287" t="s">
        <v>21</v>
      </c>
      <c r="E287">
        <v>98821</v>
      </c>
      <c r="F287" t="s">
        <v>22</v>
      </c>
      <c r="G287" t="s">
        <v>22</v>
      </c>
      <c r="H287" t="s">
        <v>57</v>
      </c>
      <c r="I287" t="s">
        <v>203</v>
      </c>
      <c r="J287" s="1">
        <v>43324</v>
      </c>
      <c r="K287" s="1">
        <v>43335</v>
      </c>
      <c r="L287" t="s">
        <v>118</v>
      </c>
      <c r="N287" t="s">
        <v>1992</v>
      </c>
    </row>
    <row r="288" spans="1:14" x14ac:dyDescent="0.25">
      <c r="A288" t="s">
        <v>9043</v>
      </c>
      <c r="B288" t="s">
        <v>459</v>
      </c>
      <c r="C288" t="s">
        <v>460</v>
      </c>
      <c r="D288" t="s">
        <v>21</v>
      </c>
      <c r="E288">
        <v>98296</v>
      </c>
      <c r="F288" t="s">
        <v>22</v>
      </c>
      <c r="G288" t="s">
        <v>22</v>
      </c>
      <c r="H288" t="s">
        <v>57</v>
      </c>
      <c r="I288" t="s">
        <v>620</v>
      </c>
      <c r="J288" s="1">
        <v>43325</v>
      </c>
      <c r="K288" s="1">
        <v>43335</v>
      </c>
      <c r="L288" t="s">
        <v>118</v>
      </c>
      <c r="N288" t="s">
        <v>1992</v>
      </c>
    </row>
    <row r="289" spans="1:14" x14ac:dyDescent="0.25">
      <c r="A289" t="s">
        <v>5210</v>
      </c>
      <c r="B289" t="s">
        <v>5211</v>
      </c>
      <c r="C289" t="s">
        <v>142</v>
      </c>
      <c r="D289" t="s">
        <v>21</v>
      </c>
      <c r="E289">
        <v>98901</v>
      </c>
      <c r="F289" t="s">
        <v>22</v>
      </c>
      <c r="G289" t="s">
        <v>22</v>
      </c>
      <c r="H289" t="s">
        <v>57</v>
      </c>
      <c r="I289" t="s">
        <v>58</v>
      </c>
      <c r="J289" s="1">
        <v>43328</v>
      </c>
      <c r="K289" s="1">
        <v>43335</v>
      </c>
      <c r="L289" t="s">
        <v>118</v>
      </c>
      <c r="N289" t="s">
        <v>1992</v>
      </c>
    </row>
    <row r="290" spans="1:14" x14ac:dyDescent="0.25">
      <c r="A290" t="s">
        <v>2665</v>
      </c>
      <c r="B290" t="s">
        <v>2666</v>
      </c>
      <c r="C290" t="s">
        <v>443</v>
      </c>
      <c r="D290" t="s">
        <v>21</v>
      </c>
      <c r="E290">
        <v>98055</v>
      </c>
      <c r="F290" t="s">
        <v>22</v>
      </c>
      <c r="G290" t="s">
        <v>22</v>
      </c>
      <c r="H290" t="s">
        <v>57</v>
      </c>
      <c r="I290" t="s">
        <v>212</v>
      </c>
      <c r="J290" s="1">
        <v>43326</v>
      </c>
      <c r="K290" s="1">
        <v>43335</v>
      </c>
      <c r="L290" t="s">
        <v>118</v>
      </c>
      <c r="N290" t="s">
        <v>1992</v>
      </c>
    </row>
    <row r="291" spans="1:14" x14ac:dyDescent="0.25">
      <c r="A291" t="s">
        <v>291</v>
      </c>
      <c r="B291" t="s">
        <v>2496</v>
      </c>
      <c r="C291" t="s">
        <v>443</v>
      </c>
      <c r="D291" t="s">
        <v>21</v>
      </c>
      <c r="E291">
        <v>98057</v>
      </c>
      <c r="F291" t="s">
        <v>22</v>
      </c>
      <c r="G291" t="s">
        <v>22</v>
      </c>
      <c r="H291" t="s">
        <v>57</v>
      </c>
      <c r="I291" t="s">
        <v>58</v>
      </c>
      <c r="J291" s="1">
        <v>43326</v>
      </c>
      <c r="K291" s="1">
        <v>43335</v>
      </c>
      <c r="L291" t="s">
        <v>118</v>
      </c>
      <c r="N291" t="s">
        <v>1992</v>
      </c>
    </row>
    <row r="292" spans="1:14" x14ac:dyDescent="0.25">
      <c r="A292" t="s">
        <v>1246</v>
      </c>
      <c r="B292" t="s">
        <v>1247</v>
      </c>
      <c r="C292" t="s">
        <v>20</v>
      </c>
      <c r="D292" t="s">
        <v>21</v>
      </c>
      <c r="E292">
        <v>98122</v>
      </c>
      <c r="F292" t="s">
        <v>22</v>
      </c>
      <c r="G292" t="s">
        <v>22</v>
      </c>
      <c r="H292" t="s">
        <v>57</v>
      </c>
      <c r="I292" t="s">
        <v>58</v>
      </c>
      <c r="J292" t="s">
        <v>59</v>
      </c>
      <c r="K292" s="1">
        <v>43332</v>
      </c>
      <c r="L292" t="s">
        <v>60</v>
      </c>
      <c r="M292" t="str">
        <f>HYPERLINK("https://www.regulations.gov/docket?D=FDA-2018-H-3205")</f>
        <v>https://www.regulations.gov/docket?D=FDA-2018-H-3205</v>
      </c>
      <c r="N292" t="s">
        <v>59</v>
      </c>
    </row>
    <row r="293" spans="1:14" x14ac:dyDescent="0.25">
      <c r="A293" t="s">
        <v>874</v>
      </c>
      <c r="B293" t="s">
        <v>875</v>
      </c>
      <c r="C293" t="s">
        <v>20</v>
      </c>
      <c r="D293" t="s">
        <v>21</v>
      </c>
      <c r="E293">
        <v>98103</v>
      </c>
      <c r="F293" t="s">
        <v>22</v>
      </c>
      <c r="G293" t="s">
        <v>22</v>
      </c>
      <c r="H293" t="s">
        <v>57</v>
      </c>
      <c r="I293" t="s">
        <v>58</v>
      </c>
      <c r="J293" t="s">
        <v>59</v>
      </c>
      <c r="K293" s="1">
        <v>43329</v>
      </c>
      <c r="L293" t="s">
        <v>60</v>
      </c>
      <c r="M293" t="str">
        <f>HYPERLINK("https://www.regulations.gov/docket?D=FDA-2018-H-3177")</f>
        <v>https://www.regulations.gov/docket?D=FDA-2018-H-3177</v>
      </c>
      <c r="N293" t="s">
        <v>59</v>
      </c>
    </row>
    <row r="294" spans="1:14" x14ac:dyDescent="0.25">
      <c r="A294" t="s">
        <v>2485</v>
      </c>
      <c r="B294" t="s">
        <v>2486</v>
      </c>
      <c r="C294" t="s">
        <v>460</v>
      </c>
      <c r="D294" t="s">
        <v>21</v>
      </c>
      <c r="E294">
        <v>98296</v>
      </c>
      <c r="F294" t="s">
        <v>22</v>
      </c>
      <c r="G294" t="s">
        <v>22</v>
      </c>
      <c r="H294" t="s">
        <v>57</v>
      </c>
      <c r="I294" t="s">
        <v>203</v>
      </c>
      <c r="J294" t="s">
        <v>59</v>
      </c>
      <c r="K294" s="1">
        <v>43329</v>
      </c>
      <c r="L294" t="s">
        <v>60</v>
      </c>
      <c r="M294" t="str">
        <f>HYPERLINK("https://www.regulations.gov/docket?D=FDA-2018-H-3196")</f>
        <v>https://www.regulations.gov/docket?D=FDA-2018-H-3196</v>
      </c>
      <c r="N294" t="s">
        <v>59</v>
      </c>
    </row>
    <row r="295" spans="1:14" x14ac:dyDescent="0.25">
      <c r="A295" t="s">
        <v>9217</v>
      </c>
      <c r="B295" t="s">
        <v>9218</v>
      </c>
      <c r="C295" t="s">
        <v>443</v>
      </c>
      <c r="D295" t="s">
        <v>21</v>
      </c>
      <c r="E295">
        <v>98059</v>
      </c>
      <c r="F295" t="s">
        <v>22</v>
      </c>
      <c r="G295" t="s">
        <v>22</v>
      </c>
      <c r="H295" t="s">
        <v>57</v>
      </c>
      <c r="I295" t="s">
        <v>620</v>
      </c>
      <c r="J295" s="1">
        <v>43321</v>
      </c>
      <c r="K295" s="1">
        <v>43328</v>
      </c>
      <c r="L295" t="s">
        <v>118</v>
      </c>
      <c r="N295" t="s">
        <v>1992</v>
      </c>
    </row>
    <row r="296" spans="1:14" x14ac:dyDescent="0.25">
      <c r="A296" t="s">
        <v>2644</v>
      </c>
      <c r="B296" t="s">
        <v>2645</v>
      </c>
      <c r="C296" t="s">
        <v>443</v>
      </c>
      <c r="D296" t="s">
        <v>21</v>
      </c>
      <c r="E296">
        <v>98059</v>
      </c>
      <c r="F296" t="s">
        <v>22</v>
      </c>
      <c r="G296" t="s">
        <v>22</v>
      </c>
      <c r="H296" t="s">
        <v>57</v>
      </c>
      <c r="I296" t="s">
        <v>58</v>
      </c>
      <c r="J296" s="1">
        <v>43321</v>
      </c>
      <c r="K296" s="1">
        <v>43328</v>
      </c>
      <c r="L296" t="s">
        <v>118</v>
      </c>
      <c r="N296" t="s">
        <v>1849</v>
      </c>
    </row>
    <row r="297" spans="1:14" x14ac:dyDescent="0.25">
      <c r="A297" t="s">
        <v>42</v>
      </c>
      <c r="B297" t="s">
        <v>43</v>
      </c>
      <c r="C297" t="s">
        <v>34</v>
      </c>
      <c r="D297" t="s">
        <v>21</v>
      </c>
      <c r="E297">
        <v>98662</v>
      </c>
      <c r="F297" t="s">
        <v>22</v>
      </c>
      <c r="G297" t="s">
        <v>22</v>
      </c>
      <c r="H297" t="s">
        <v>57</v>
      </c>
      <c r="I297" t="s">
        <v>620</v>
      </c>
      <c r="J297" s="1">
        <v>43304</v>
      </c>
      <c r="K297" s="1">
        <v>43328</v>
      </c>
      <c r="L297" t="s">
        <v>118</v>
      </c>
      <c r="N297" t="s">
        <v>1992</v>
      </c>
    </row>
    <row r="298" spans="1:14" x14ac:dyDescent="0.25">
      <c r="A298" t="s">
        <v>312</v>
      </c>
      <c r="B298" t="s">
        <v>2526</v>
      </c>
      <c r="C298" t="s">
        <v>422</v>
      </c>
      <c r="D298" t="s">
        <v>21</v>
      </c>
      <c r="E298">
        <v>98275</v>
      </c>
      <c r="F298" t="s">
        <v>22</v>
      </c>
      <c r="G298" t="s">
        <v>22</v>
      </c>
      <c r="H298" t="s">
        <v>57</v>
      </c>
      <c r="I298" t="s">
        <v>203</v>
      </c>
      <c r="J298" s="1">
        <v>43319</v>
      </c>
      <c r="K298" s="1">
        <v>43328</v>
      </c>
      <c r="L298" t="s">
        <v>118</v>
      </c>
      <c r="N298" t="s">
        <v>1849</v>
      </c>
    </row>
    <row r="299" spans="1:14" x14ac:dyDescent="0.25">
      <c r="A299" t="s">
        <v>3639</v>
      </c>
      <c r="B299" t="s">
        <v>3643</v>
      </c>
      <c r="C299" t="s">
        <v>209</v>
      </c>
      <c r="D299" t="s">
        <v>21</v>
      </c>
      <c r="E299">
        <v>98032</v>
      </c>
      <c r="F299" t="s">
        <v>22</v>
      </c>
      <c r="G299" t="s">
        <v>22</v>
      </c>
      <c r="H299" t="s">
        <v>57</v>
      </c>
      <c r="I299" t="s">
        <v>58</v>
      </c>
      <c r="J299" s="1">
        <v>43319</v>
      </c>
      <c r="K299" s="1">
        <v>43328</v>
      </c>
      <c r="L299" t="s">
        <v>118</v>
      </c>
      <c r="N299" t="s">
        <v>1849</v>
      </c>
    </row>
    <row r="300" spans="1:14" x14ac:dyDescent="0.25">
      <c r="A300" t="s">
        <v>356</v>
      </c>
      <c r="B300" t="s">
        <v>9232</v>
      </c>
      <c r="C300" t="s">
        <v>358</v>
      </c>
      <c r="D300" t="s">
        <v>21</v>
      </c>
      <c r="E300">
        <v>99350</v>
      </c>
      <c r="F300" t="s">
        <v>22</v>
      </c>
      <c r="G300" t="s">
        <v>22</v>
      </c>
      <c r="H300" t="s">
        <v>57</v>
      </c>
      <c r="I300" t="s">
        <v>203</v>
      </c>
      <c r="J300" s="1">
        <v>43320</v>
      </c>
      <c r="K300" s="1">
        <v>43328</v>
      </c>
      <c r="L300" t="s">
        <v>118</v>
      </c>
      <c r="N300" t="s">
        <v>1849</v>
      </c>
    </row>
    <row r="301" spans="1:14" x14ac:dyDescent="0.25">
      <c r="A301" t="s">
        <v>818</v>
      </c>
      <c r="B301" t="s">
        <v>3772</v>
      </c>
      <c r="C301" t="s">
        <v>20</v>
      </c>
      <c r="D301" t="s">
        <v>21</v>
      </c>
      <c r="E301">
        <v>98103</v>
      </c>
      <c r="F301" t="s">
        <v>22</v>
      </c>
      <c r="G301" t="s">
        <v>22</v>
      </c>
      <c r="H301" t="s">
        <v>57</v>
      </c>
      <c r="I301" t="s">
        <v>58</v>
      </c>
      <c r="J301" s="1">
        <v>43318</v>
      </c>
      <c r="K301" s="1">
        <v>43328</v>
      </c>
      <c r="L301" t="s">
        <v>118</v>
      </c>
      <c r="N301" t="s">
        <v>1849</v>
      </c>
    </row>
    <row r="302" spans="1:14" x14ac:dyDescent="0.25">
      <c r="A302" t="s">
        <v>3310</v>
      </c>
      <c r="B302" t="s">
        <v>3311</v>
      </c>
      <c r="C302" t="s">
        <v>81</v>
      </c>
      <c r="D302" t="s">
        <v>21</v>
      </c>
      <c r="E302">
        <v>99212</v>
      </c>
      <c r="F302" t="s">
        <v>22</v>
      </c>
      <c r="G302" t="s">
        <v>22</v>
      </c>
      <c r="H302" t="s">
        <v>57</v>
      </c>
      <c r="I302" t="s">
        <v>212</v>
      </c>
      <c r="J302" s="1">
        <v>43318</v>
      </c>
      <c r="K302" s="1">
        <v>43328</v>
      </c>
      <c r="L302" t="s">
        <v>118</v>
      </c>
      <c r="N302" t="s">
        <v>1992</v>
      </c>
    </row>
    <row r="303" spans="1:14" x14ac:dyDescent="0.25">
      <c r="A303" t="s">
        <v>4361</v>
      </c>
      <c r="B303" t="s">
        <v>4362</v>
      </c>
      <c r="C303" t="s">
        <v>81</v>
      </c>
      <c r="D303" t="s">
        <v>21</v>
      </c>
      <c r="E303">
        <v>99206</v>
      </c>
      <c r="F303" t="s">
        <v>22</v>
      </c>
      <c r="G303" t="s">
        <v>22</v>
      </c>
      <c r="H303" t="s">
        <v>57</v>
      </c>
      <c r="I303" t="s">
        <v>212</v>
      </c>
      <c r="J303" s="1">
        <v>43318</v>
      </c>
      <c r="K303" s="1">
        <v>43328</v>
      </c>
      <c r="L303" t="s">
        <v>118</v>
      </c>
      <c r="N303" t="s">
        <v>1849</v>
      </c>
    </row>
    <row r="304" spans="1:14" x14ac:dyDescent="0.25">
      <c r="A304" t="s">
        <v>1326</v>
      </c>
      <c r="B304" t="s">
        <v>9243</v>
      </c>
      <c r="C304" t="s">
        <v>1328</v>
      </c>
      <c r="D304" t="s">
        <v>21</v>
      </c>
      <c r="E304">
        <v>99004</v>
      </c>
      <c r="F304" t="s">
        <v>22</v>
      </c>
      <c r="G304" t="s">
        <v>22</v>
      </c>
      <c r="H304" t="s">
        <v>57</v>
      </c>
      <c r="I304" t="s">
        <v>203</v>
      </c>
      <c r="J304" s="1">
        <v>43316</v>
      </c>
      <c r="K304" s="1">
        <v>43328</v>
      </c>
      <c r="L304" t="s">
        <v>118</v>
      </c>
      <c r="N304" t="s">
        <v>1849</v>
      </c>
    </row>
    <row r="305" spans="1:14" x14ac:dyDescent="0.25">
      <c r="A305" t="s">
        <v>194</v>
      </c>
      <c r="B305" t="s">
        <v>2818</v>
      </c>
      <c r="C305" t="s">
        <v>34</v>
      </c>
      <c r="D305" t="s">
        <v>21</v>
      </c>
      <c r="E305">
        <v>98662</v>
      </c>
      <c r="F305" t="s">
        <v>22</v>
      </c>
      <c r="G305" t="s">
        <v>22</v>
      </c>
      <c r="H305" t="s">
        <v>57</v>
      </c>
      <c r="I305" t="s">
        <v>203</v>
      </c>
      <c r="J305" s="1">
        <v>43304</v>
      </c>
      <c r="K305" s="1">
        <v>43328</v>
      </c>
      <c r="L305" t="s">
        <v>118</v>
      </c>
      <c r="N305" t="s">
        <v>1849</v>
      </c>
    </row>
    <row r="306" spans="1:14" x14ac:dyDescent="0.25">
      <c r="A306" t="s">
        <v>9246</v>
      </c>
      <c r="B306" t="s">
        <v>2764</v>
      </c>
      <c r="C306" t="s">
        <v>101</v>
      </c>
      <c r="D306" t="s">
        <v>21</v>
      </c>
      <c r="E306">
        <v>98284</v>
      </c>
      <c r="F306" t="s">
        <v>22</v>
      </c>
      <c r="G306" t="s">
        <v>22</v>
      </c>
      <c r="H306" t="s">
        <v>57</v>
      </c>
      <c r="I306" t="s">
        <v>203</v>
      </c>
      <c r="J306" s="1">
        <v>43316</v>
      </c>
      <c r="K306" s="1">
        <v>43328</v>
      </c>
      <c r="L306" t="s">
        <v>118</v>
      </c>
      <c r="N306" t="s">
        <v>1849</v>
      </c>
    </row>
    <row r="307" spans="1:14" x14ac:dyDescent="0.25">
      <c r="A307" t="s">
        <v>4014</v>
      </c>
      <c r="B307" t="s">
        <v>4015</v>
      </c>
      <c r="C307" t="s">
        <v>358</v>
      </c>
      <c r="D307" t="s">
        <v>21</v>
      </c>
      <c r="E307">
        <v>99350</v>
      </c>
      <c r="F307" t="s">
        <v>22</v>
      </c>
      <c r="G307" t="s">
        <v>22</v>
      </c>
      <c r="H307" t="s">
        <v>57</v>
      </c>
      <c r="I307" t="s">
        <v>212</v>
      </c>
      <c r="J307" s="1">
        <v>43320</v>
      </c>
      <c r="K307" s="1">
        <v>43328</v>
      </c>
      <c r="L307" t="s">
        <v>118</v>
      </c>
      <c r="N307" t="s">
        <v>1849</v>
      </c>
    </row>
    <row r="308" spans="1:14" x14ac:dyDescent="0.25">
      <c r="A308" t="s">
        <v>9247</v>
      </c>
      <c r="B308" t="s">
        <v>9248</v>
      </c>
      <c r="C308" t="s">
        <v>2267</v>
      </c>
      <c r="D308" t="s">
        <v>21</v>
      </c>
      <c r="E308">
        <v>98631</v>
      </c>
      <c r="F308" t="s">
        <v>22</v>
      </c>
      <c r="G308" t="s">
        <v>22</v>
      </c>
      <c r="H308" t="s">
        <v>57</v>
      </c>
      <c r="I308" t="s">
        <v>58</v>
      </c>
      <c r="J308" s="1">
        <v>43318</v>
      </c>
      <c r="K308" s="1">
        <v>43328</v>
      </c>
      <c r="L308" t="s">
        <v>118</v>
      </c>
      <c r="N308" t="s">
        <v>1849</v>
      </c>
    </row>
    <row r="309" spans="1:14" x14ac:dyDescent="0.25">
      <c r="A309" t="s">
        <v>3695</v>
      </c>
      <c r="B309" t="s">
        <v>3696</v>
      </c>
      <c r="C309" t="s">
        <v>37</v>
      </c>
      <c r="D309" t="s">
        <v>21</v>
      </c>
      <c r="E309">
        <v>99337</v>
      </c>
      <c r="F309" t="s">
        <v>22</v>
      </c>
      <c r="G309" t="s">
        <v>22</v>
      </c>
      <c r="H309" t="s">
        <v>57</v>
      </c>
      <c r="I309" t="s">
        <v>203</v>
      </c>
      <c r="J309" s="1">
        <v>43318</v>
      </c>
      <c r="K309" s="1">
        <v>43328</v>
      </c>
      <c r="L309" t="s">
        <v>118</v>
      </c>
      <c r="N309" t="s">
        <v>1992</v>
      </c>
    </row>
    <row r="310" spans="1:14" x14ac:dyDescent="0.25">
      <c r="A310" t="s">
        <v>2518</v>
      </c>
      <c r="B310" t="s">
        <v>2519</v>
      </c>
      <c r="C310" t="s">
        <v>20</v>
      </c>
      <c r="D310" t="s">
        <v>21</v>
      </c>
      <c r="E310">
        <v>98106</v>
      </c>
      <c r="F310" t="s">
        <v>22</v>
      </c>
      <c r="G310" t="s">
        <v>22</v>
      </c>
      <c r="H310" t="s">
        <v>57</v>
      </c>
      <c r="I310" t="s">
        <v>58</v>
      </c>
      <c r="J310" s="1">
        <v>43319</v>
      </c>
      <c r="K310" s="1">
        <v>43328</v>
      </c>
      <c r="L310" t="s">
        <v>118</v>
      </c>
      <c r="N310" t="s">
        <v>1849</v>
      </c>
    </row>
    <row r="311" spans="1:14" x14ac:dyDescent="0.25">
      <c r="A311" t="s">
        <v>1052</v>
      </c>
      <c r="B311" t="s">
        <v>9258</v>
      </c>
      <c r="C311" t="s">
        <v>236</v>
      </c>
      <c r="D311" t="s">
        <v>21</v>
      </c>
      <c r="E311">
        <v>98444</v>
      </c>
      <c r="F311" t="s">
        <v>22</v>
      </c>
      <c r="G311" t="s">
        <v>22</v>
      </c>
      <c r="H311" t="s">
        <v>57</v>
      </c>
      <c r="I311" t="s">
        <v>203</v>
      </c>
      <c r="J311" s="1">
        <v>43312</v>
      </c>
      <c r="K311" s="1">
        <v>43328</v>
      </c>
      <c r="L311" t="s">
        <v>118</v>
      </c>
      <c r="N311" t="s">
        <v>1992</v>
      </c>
    </row>
    <row r="312" spans="1:14" x14ac:dyDescent="0.25">
      <c r="A312" t="s">
        <v>1425</v>
      </c>
      <c r="B312" t="s">
        <v>3326</v>
      </c>
      <c r="C312" t="s">
        <v>261</v>
      </c>
      <c r="D312" t="s">
        <v>21</v>
      </c>
      <c r="E312">
        <v>99223</v>
      </c>
      <c r="F312" t="s">
        <v>22</v>
      </c>
      <c r="G312" t="s">
        <v>22</v>
      </c>
      <c r="H312" t="s">
        <v>57</v>
      </c>
      <c r="I312" t="s">
        <v>212</v>
      </c>
      <c r="J312" s="1">
        <v>43265</v>
      </c>
      <c r="K312" s="1">
        <v>43328</v>
      </c>
      <c r="L312" t="s">
        <v>118</v>
      </c>
      <c r="N312" t="s">
        <v>1849</v>
      </c>
    </row>
    <row r="313" spans="1:14" x14ac:dyDescent="0.25">
      <c r="A313" t="s">
        <v>4256</v>
      </c>
      <c r="B313" t="s">
        <v>4257</v>
      </c>
      <c r="C313" t="s">
        <v>236</v>
      </c>
      <c r="D313" t="s">
        <v>21</v>
      </c>
      <c r="E313">
        <v>98406</v>
      </c>
      <c r="F313" t="s">
        <v>22</v>
      </c>
      <c r="G313" t="s">
        <v>22</v>
      </c>
      <c r="H313" t="s">
        <v>57</v>
      </c>
      <c r="I313" t="s">
        <v>203</v>
      </c>
      <c r="J313" s="1">
        <v>43312</v>
      </c>
      <c r="K313" s="1">
        <v>43321</v>
      </c>
      <c r="L313" t="s">
        <v>118</v>
      </c>
      <c r="N313" t="s">
        <v>1849</v>
      </c>
    </row>
    <row r="314" spans="1:14" x14ac:dyDescent="0.25">
      <c r="A314" t="s">
        <v>352</v>
      </c>
      <c r="B314" t="s">
        <v>3523</v>
      </c>
      <c r="C314" t="s">
        <v>236</v>
      </c>
      <c r="D314" t="s">
        <v>21</v>
      </c>
      <c r="E314">
        <v>98409</v>
      </c>
      <c r="F314" t="s">
        <v>22</v>
      </c>
      <c r="G314" t="s">
        <v>22</v>
      </c>
      <c r="H314" t="s">
        <v>57</v>
      </c>
      <c r="I314" t="s">
        <v>620</v>
      </c>
      <c r="J314" s="1">
        <v>43312</v>
      </c>
      <c r="K314" s="1">
        <v>43321</v>
      </c>
      <c r="L314" t="s">
        <v>118</v>
      </c>
      <c r="N314" t="s">
        <v>1992</v>
      </c>
    </row>
    <row r="315" spans="1:14" x14ac:dyDescent="0.25">
      <c r="A315" t="s">
        <v>918</v>
      </c>
      <c r="B315" t="s">
        <v>4429</v>
      </c>
      <c r="C315" t="s">
        <v>20</v>
      </c>
      <c r="D315" t="s">
        <v>21</v>
      </c>
      <c r="E315">
        <v>98105</v>
      </c>
      <c r="F315" t="s">
        <v>22</v>
      </c>
      <c r="G315" t="s">
        <v>22</v>
      </c>
      <c r="H315" t="s">
        <v>57</v>
      </c>
      <c r="I315" t="s">
        <v>212</v>
      </c>
      <c r="J315" t="s">
        <v>59</v>
      </c>
      <c r="K315" s="1">
        <v>43321</v>
      </c>
      <c r="L315" t="s">
        <v>60</v>
      </c>
      <c r="M315" t="str">
        <f>HYPERLINK("https://www.regulations.gov/docket?D=FDA-2018-H-3106")</f>
        <v>https://www.regulations.gov/docket?D=FDA-2018-H-3106</v>
      </c>
      <c r="N315" t="s">
        <v>59</v>
      </c>
    </row>
    <row r="316" spans="1:14" x14ac:dyDescent="0.25">
      <c r="A316" t="s">
        <v>3801</v>
      </c>
      <c r="B316" t="s">
        <v>3802</v>
      </c>
      <c r="C316" t="s">
        <v>236</v>
      </c>
      <c r="D316" t="s">
        <v>21</v>
      </c>
      <c r="E316">
        <v>98406</v>
      </c>
      <c r="F316" t="s">
        <v>22</v>
      </c>
      <c r="G316" t="s">
        <v>22</v>
      </c>
      <c r="H316" t="s">
        <v>57</v>
      </c>
      <c r="I316" t="s">
        <v>203</v>
      </c>
      <c r="J316" s="1">
        <v>43312</v>
      </c>
      <c r="K316" s="1">
        <v>43321</v>
      </c>
      <c r="L316" t="s">
        <v>118</v>
      </c>
      <c r="N316" t="s">
        <v>1992</v>
      </c>
    </row>
    <row r="317" spans="1:14" x14ac:dyDescent="0.25">
      <c r="A317" t="s">
        <v>316</v>
      </c>
      <c r="B317" t="s">
        <v>9525</v>
      </c>
      <c r="C317" t="s">
        <v>555</v>
      </c>
      <c r="D317" t="s">
        <v>21</v>
      </c>
      <c r="E317">
        <v>98053</v>
      </c>
      <c r="F317" t="s">
        <v>22</v>
      </c>
      <c r="G317" t="s">
        <v>22</v>
      </c>
      <c r="H317" t="s">
        <v>57</v>
      </c>
      <c r="I317" t="s">
        <v>203</v>
      </c>
      <c r="J317" s="1">
        <v>43312</v>
      </c>
      <c r="K317" s="1">
        <v>43321</v>
      </c>
      <c r="L317" t="s">
        <v>118</v>
      </c>
      <c r="N317" t="s">
        <v>1992</v>
      </c>
    </row>
    <row r="318" spans="1:14" x14ac:dyDescent="0.25">
      <c r="A318" t="s">
        <v>2814</v>
      </c>
      <c r="B318" t="s">
        <v>2815</v>
      </c>
      <c r="C318" t="s">
        <v>34</v>
      </c>
      <c r="D318" t="s">
        <v>21</v>
      </c>
      <c r="E318">
        <v>98665</v>
      </c>
      <c r="F318" t="s">
        <v>22</v>
      </c>
      <c r="G318" t="s">
        <v>22</v>
      </c>
      <c r="H318" t="s">
        <v>57</v>
      </c>
      <c r="I318" t="s">
        <v>212</v>
      </c>
      <c r="J318" s="1">
        <v>43262</v>
      </c>
      <c r="K318" s="1">
        <v>43321</v>
      </c>
      <c r="L318" t="s">
        <v>118</v>
      </c>
      <c r="N318" t="s">
        <v>1849</v>
      </c>
    </row>
    <row r="319" spans="1:14" x14ac:dyDescent="0.25">
      <c r="A319" t="s">
        <v>194</v>
      </c>
      <c r="B319" t="s">
        <v>892</v>
      </c>
      <c r="C319" t="s">
        <v>92</v>
      </c>
      <c r="D319" t="s">
        <v>21</v>
      </c>
      <c r="E319">
        <v>98273</v>
      </c>
      <c r="F319" t="s">
        <v>22</v>
      </c>
      <c r="G319" t="s">
        <v>22</v>
      </c>
      <c r="H319" t="s">
        <v>57</v>
      </c>
      <c r="I319" t="s">
        <v>58</v>
      </c>
      <c r="J319" s="1">
        <v>43308</v>
      </c>
      <c r="K319" s="1">
        <v>43321</v>
      </c>
      <c r="L319" t="s">
        <v>118</v>
      </c>
      <c r="N319" t="s">
        <v>1992</v>
      </c>
    </row>
    <row r="320" spans="1:14" x14ac:dyDescent="0.25">
      <c r="A320" t="s">
        <v>291</v>
      </c>
      <c r="B320" t="s">
        <v>4039</v>
      </c>
      <c r="C320" t="s">
        <v>92</v>
      </c>
      <c r="D320" t="s">
        <v>21</v>
      </c>
      <c r="E320">
        <v>98273</v>
      </c>
      <c r="F320" t="s">
        <v>22</v>
      </c>
      <c r="G320" t="s">
        <v>22</v>
      </c>
      <c r="H320" t="s">
        <v>57</v>
      </c>
      <c r="I320" t="s">
        <v>58</v>
      </c>
      <c r="J320" s="1">
        <v>43308</v>
      </c>
      <c r="K320" s="1">
        <v>43321</v>
      </c>
      <c r="L320" t="s">
        <v>118</v>
      </c>
      <c r="N320" t="s">
        <v>1992</v>
      </c>
    </row>
    <row r="321" spans="1:14" x14ac:dyDescent="0.25">
      <c r="A321" t="s">
        <v>356</v>
      </c>
      <c r="B321" t="s">
        <v>2156</v>
      </c>
      <c r="C321" t="s">
        <v>2157</v>
      </c>
      <c r="D321" t="s">
        <v>21</v>
      </c>
      <c r="E321">
        <v>98325</v>
      </c>
      <c r="F321" t="s">
        <v>22</v>
      </c>
      <c r="G321" t="s">
        <v>22</v>
      </c>
      <c r="H321" t="s">
        <v>57</v>
      </c>
      <c r="I321" t="s">
        <v>203</v>
      </c>
      <c r="J321" t="s">
        <v>59</v>
      </c>
      <c r="K321" s="1">
        <v>43319</v>
      </c>
      <c r="L321" t="s">
        <v>60</v>
      </c>
      <c r="M321" t="str">
        <f>HYPERLINK("https://www.regulations.gov/docket?D=FDA-2018-H-3064")</f>
        <v>https://www.regulations.gov/docket?D=FDA-2018-H-3064</v>
      </c>
      <c r="N321" t="s">
        <v>59</v>
      </c>
    </row>
    <row r="322" spans="1:14" x14ac:dyDescent="0.25">
      <c r="A322" t="s">
        <v>4573</v>
      </c>
      <c r="B322" t="s">
        <v>4574</v>
      </c>
      <c r="C322" t="s">
        <v>1555</v>
      </c>
      <c r="D322" t="s">
        <v>21</v>
      </c>
      <c r="E322">
        <v>98550</v>
      </c>
      <c r="F322" t="s">
        <v>22</v>
      </c>
      <c r="G322" t="s">
        <v>22</v>
      </c>
      <c r="H322" t="s">
        <v>57</v>
      </c>
      <c r="I322" t="s">
        <v>203</v>
      </c>
      <c r="J322" s="1">
        <v>43277</v>
      </c>
      <c r="K322" s="1">
        <v>43314</v>
      </c>
      <c r="L322" t="s">
        <v>118</v>
      </c>
      <c r="N322" t="s">
        <v>1849</v>
      </c>
    </row>
    <row r="323" spans="1:14" x14ac:dyDescent="0.25">
      <c r="A323" t="s">
        <v>3621</v>
      </c>
      <c r="B323" t="s">
        <v>9717</v>
      </c>
      <c r="C323" t="s">
        <v>492</v>
      </c>
      <c r="D323" t="s">
        <v>21</v>
      </c>
      <c r="E323">
        <v>98516</v>
      </c>
      <c r="F323" t="s">
        <v>22</v>
      </c>
      <c r="G323" t="s">
        <v>22</v>
      </c>
      <c r="H323" t="s">
        <v>57</v>
      </c>
      <c r="I323" t="s">
        <v>203</v>
      </c>
      <c r="J323" s="1">
        <v>43306</v>
      </c>
      <c r="K323" s="1">
        <v>43314</v>
      </c>
      <c r="L323" t="s">
        <v>118</v>
      </c>
      <c r="N323" t="s">
        <v>1849</v>
      </c>
    </row>
    <row r="324" spans="1:14" x14ac:dyDescent="0.25">
      <c r="A324" t="s">
        <v>9718</v>
      </c>
      <c r="B324" t="s">
        <v>9719</v>
      </c>
      <c r="C324" t="s">
        <v>151</v>
      </c>
      <c r="D324" t="s">
        <v>21</v>
      </c>
      <c r="E324">
        <v>98499</v>
      </c>
      <c r="F324" t="s">
        <v>22</v>
      </c>
      <c r="G324" t="s">
        <v>22</v>
      </c>
      <c r="H324" t="s">
        <v>57</v>
      </c>
      <c r="I324" t="s">
        <v>203</v>
      </c>
      <c r="J324" s="1">
        <v>43307</v>
      </c>
      <c r="K324" s="1">
        <v>43314</v>
      </c>
      <c r="L324" t="s">
        <v>118</v>
      </c>
      <c r="N324" t="s">
        <v>1992</v>
      </c>
    </row>
    <row r="325" spans="1:14" x14ac:dyDescent="0.25">
      <c r="A325" t="s">
        <v>3623</v>
      </c>
      <c r="B325" t="s">
        <v>3624</v>
      </c>
      <c r="C325" t="s">
        <v>151</v>
      </c>
      <c r="D325" t="s">
        <v>21</v>
      </c>
      <c r="E325">
        <v>98499</v>
      </c>
      <c r="F325" t="s">
        <v>22</v>
      </c>
      <c r="G325" t="s">
        <v>22</v>
      </c>
      <c r="H325" t="s">
        <v>57</v>
      </c>
      <c r="I325" t="s">
        <v>620</v>
      </c>
      <c r="J325" s="1">
        <v>43307</v>
      </c>
      <c r="K325" s="1">
        <v>43314</v>
      </c>
      <c r="L325" t="s">
        <v>118</v>
      </c>
      <c r="N325" t="s">
        <v>1849</v>
      </c>
    </row>
    <row r="326" spans="1:14" x14ac:dyDescent="0.25">
      <c r="A326" t="s">
        <v>1314</v>
      </c>
      <c r="B326" t="s">
        <v>1315</v>
      </c>
      <c r="C326" t="s">
        <v>81</v>
      </c>
      <c r="D326" t="s">
        <v>21</v>
      </c>
      <c r="E326">
        <v>99212</v>
      </c>
      <c r="F326" t="s">
        <v>22</v>
      </c>
      <c r="G326" t="s">
        <v>22</v>
      </c>
      <c r="H326" t="s">
        <v>57</v>
      </c>
      <c r="I326" t="s">
        <v>203</v>
      </c>
      <c r="J326" s="1">
        <v>43303</v>
      </c>
      <c r="K326" s="1">
        <v>43314</v>
      </c>
      <c r="L326" t="s">
        <v>118</v>
      </c>
      <c r="N326" t="s">
        <v>1849</v>
      </c>
    </row>
    <row r="327" spans="1:14" x14ac:dyDescent="0.25">
      <c r="A327" t="s">
        <v>4802</v>
      </c>
      <c r="B327" t="s">
        <v>4803</v>
      </c>
      <c r="C327" t="s">
        <v>81</v>
      </c>
      <c r="D327" t="s">
        <v>21</v>
      </c>
      <c r="E327">
        <v>99212</v>
      </c>
      <c r="F327" t="s">
        <v>22</v>
      </c>
      <c r="G327" t="s">
        <v>22</v>
      </c>
      <c r="H327" t="s">
        <v>57</v>
      </c>
      <c r="I327" t="s">
        <v>203</v>
      </c>
      <c r="J327" s="1">
        <v>43303</v>
      </c>
      <c r="K327" s="1">
        <v>43314</v>
      </c>
      <c r="L327" t="s">
        <v>118</v>
      </c>
      <c r="N327" t="s">
        <v>1849</v>
      </c>
    </row>
    <row r="328" spans="1:14" x14ac:dyDescent="0.25">
      <c r="A328" t="s">
        <v>111</v>
      </c>
      <c r="B328" t="s">
        <v>3401</v>
      </c>
      <c r="C328" t="s">
        <v>224</v>
      </c>
      <c r="D328" t="s">
        <v>21</v>
      </c>
      <c r="E328">
        <v>98155</v>
      </c>
      <c r="F328" t="s">
        <v>22</v>
      </c>
      <c r="G328" t="s">
        <v>22</v>
      </c>
      <c r="H328" t="s">
        <v>57</v>
      </c>
      <c r="I328" t="s">
        <v>58</v>
      </c>
      <c r="J328" s="1">
        <v>43286</v>
      </c>
      <c r="K328" s="1">
        <v>43314</v>
      </c>
      <c r="L328" t="s">
        <v>118</v>
      </c>
      <c r="N328" t="s">
        <v>1849</v>
      </c>
    </row>
    <row r="329" spans="1:14" x14ac:dyDescent="0.25">
      <c r="A329" t="s">
        <v>9720</v>
      </c>
      <c r="B329" t="s">
        <v>9721</v>
      </c>
      <c r="C329" t="s">
        <v>236</v>
      </c>
      <c r="D329" t="s">
        <v>21</v>
      </c>
      <c r="E329">
        <v>98467</v>
      </c>
      <c r="F329" t="s">
        <v>22</v>
      </c>
      <c r="G329" t="s">
        <v>22</v>
      </c>
      <c r="H329" t="s">
        <v>57</v>
      </c>
      <c r="I329" t="s">
        <v>203</v>
      </c>
      <c r="J329" s="1">
        <v>43307</v>
      </c>
      <c r="K329" s="1">
        <v>43314</v>
      </c>
      <c r="L329" t="s">
        <v>118</v>
      </c>
      <c r="N329" t="s">
        <v>1992</v>
      </c>
    </row>
    <row r="330" spans="1:14" x14ac:dyDescent="0.25">
      <c r="A330" t="s">
        <v>240</v>
      </c>
      <c r="B330" t="s">
        <v>241</v>
      </c>
      <c r="C330" t="s">
        <v>236</v>
      </c>
      <c r="D330" t="s">
        <v>21</v>
      </c>
      <c r="E330">
        <v>98409</v>
      </c>
      <c r="F330" t="s">
        <v>22</v>
      </c>
      <c r="G330" t="s">
        <v>22</v>
      </c>
      <c r="H330" t="s">
        <v>57</v>
      </c>
      <c r="I330" t="s">
        <v>212</v>
      </c>
      <c r="J330" s="1">
        <v>43307</v>
      </c>
      <c r="K330" s="1">
        <v>43314</v>
      </c>
      <c r="L330" t="s">
        <v>118</v>
      </c>
      <c r="N330" t="s">
        <v>1849</v>
      </c>
    </row>
    <row r="331" spans="1:14" x14ac:dyDescent="0.25">
      <c r="A331" t="s">
        <v>3637</v>
      </c>
      <c r="B331" t="s">
        <v>3638</v>
      </c>
      <c r="C331" t="s">
        <v>286</v>
      </c>
      <c r="D331" t="s">
        <v>21</v>
      </c>
      <c r="E331">
        <v>98516</v>
      </c>
      <c r="F331" t="s">
        <v>22</v>
      </c>
      <c r="G331" t="s">
        <v>22</v>
      </c>
      <c r="H331" t="s">
        <v>57</v>
      </c>
      <c r="I331" t="s">
        <v>203</v>
      </c>
      <c r="J331" s="1">
        <v>43306</v>
      </c>
      <c r="K331" s="1">
        <v>43314</v>
      </c>
      <c r="L331" t="s">
        <v>118</v>
      </c>
      <c r="N331" t="s">
        <v>1849</v>
      </c>
    </row>
    <row r="332" spans="1:14" x14ac:dyDescent="0.25">
      <c r="A332" t="s">
        <v>818</v>
      </c>
      <c r="B332" t="s">
        <v>2858</v>
      </c>
      <c r="C332" t="s">
        <v>20</v>
      </c>
      <c r="D332" t="s">
        <v>21</v>
      </c>
      <c r="E332">
        <v>98116</v>
      </c>
      <c r="F332" t="s">
        <v>22</v>
      </c>
      <c r="G332" t="s">
        <v>22</v>
      </c>
      <c r="H332" t="s">
        <v>57</v>
      </c>
      <c r="I332" t="s">
        <v>203</v>
      </c>
      <c r="J332" s="1">
        <v>43306</v>
      </c>
      <c r="K332" s="1">
        <v>43314</v>
      </c>
      <c r="L332" t="s">
        <v>118</v>
      </c>
      <c r="N332" t="s">
        <v>1849</v>
      </c>
    </row>
    <row r="333" spans="1:14" x14ac:dyDescent="0.25">
      <c r="A333" t="s">
        <v>2242</v>
      </c>
      <c r="B333" t="s">
        <v>2243</v>
      </c>
      <c r="C333" t="s">
        <v>2244</v>
      </c>
      <c r="D333" t="s">
        <v>21</v>
      </c>
      <c r="E333">
        <v>98370</v>
      </c>
      <c r="F333" t="s">
        <v>22</v>
      </c>
      <c r="G333" t="s">
        <v>22</v>
      </c>
      <c r="H333" t="s">
        <v>57</v>
      </c>
      <c r="I333" t="s">
        <v>58</v>
      </c>
      <c r="J333" s="1">
        <v>43284</v>
      </c>
      <c r="K333" s="1">
        <v>43314</v>
      </c>
      <c r="L333" t="s">
        <v>118</v>
      </c>
      <c r="N333" t="s">
        <v>1849</v>
      </c>
    </row>
    <row r="334" spans="1:14" x14ac:dyDescent="0.25">
      <c r="A334" t="s">
        <v>673</v>
      </c>
      <c r="B334" t="s">
        <v>9727</v>
      </c>
      <c r="C334" t="s">
        <v>9728</v>
      </c>
      <c r="D334" t="s">
        <v>21</v>
      </c>
      <c r="E334">
        <v>98273</v>
      </c>
      <c r="F334" t="s">
        <v>22</v>
      </c>
      <c r="G334" t="s">
        <v>22</v>
      </c>
      <c r="H334" t="s">
        <v>57</v>
      </c>
      <c r="I334" t="s">
        <v>212</v>
      </c>
      <c r="J334" s="1">
        <v>43308</v>
      </c>
      <c r="K334" s="1">
        <v>43314</v>
      </c>
      <c r="L334" t="s">
        <v>118</v>
      </c>
      <c r="N334" t="s">
        <v>1992</v>
      </c>
    </row>
    <row r="335" spans="1:14" x14ac:dyDescent="0.25">
      <c r="A335" t="s">
        <v>2816</v>
      </c>
      <c r="B335" t="s">
        <v>9729</v>
      </c>
      <c r="C335" t="s">
        <v>470</v>
      </c>
      <c r="D335" t="s">
        <v>21</v>
      </c>
      <c r="E335">
        <v>98146</v>
      </c>
      <c r="F335" t="s">
        <v>22</v>
      </c>
      <c r="G335" t="s">
        <v>22</v>
      </c>
      <c r="H335" t="s">
        <v>57</v>
      </c>
      <c r="I335" t="s">
        <v>203</v>
      </c>
      <c r="J335" s="1">
        <v>43299</v>
      </c>
      <c r="K335" s="1">
        <v>43314</v>
      </c>
      <c r="L335" t="s">
        <v>118</v>
      </c>
      <c r="N335" t="s">
        <v>1992</v>
      </c>
    </row>
    <row r="336" spans="1:14" x14ac:dyDescent="0.25">
      <c r="A336" t="s">
        <v>3196</v>
      </c>
      <c r="B336" t="s">
        <v>9735</v>
      </c>
      <c r="C336" t="s">
        <v>34</v>
      </c>
      <c r="D336" t="s">
        <v>21</v>
      </c>
      <c r="E336">
        <v>98665</v>
      </c>
      <c r="F336" t="s">
        <v>22</v>
      </c>
      <c r="G336" t="s">
        <v>22</v>
      </c>
      <c r="H336" t="s">
        <v>57</v>
      </c>
      <c r="I336" t="s">
        <v>58</v>
      </c>
      <c r="J336" s="1">
        <v>43292</v>
      </c>
      <c r="K336" s="1">
        <v>43314</v>
      </c>
      <c r="L336" t="s">
        <v>118</v>
      </c>
      <c r="N336" t="s">
        <v>1992</v>
      </c>
    </row>
    <row r="337" spans="1:14" x14ac:dyDescent="0.25">
      <c r="A337" t="s">
        <v>3605</v>
      </c>
      <c r="B337" t="s">
        <v>3606</v>
      </c>
      <c r="C337" t="s">
        <v>1498</v>
      </c>
      <c r="D337" t="s">
        <v>21</v>
      </c>
      <c r="E337">
        <v>98335</v>
      </c>
      <c r="F337" t="s">
        <v>22</v>
      </c>
      <c r="G337" t="s">
        <v>22</v>
      </c>
      <c r="H337" t="s">
        <v>57</v>
      </c>
      <c r="I337" t="s">
        <v>203</v>
      </c>
      <c r="J337" s="1">
        <v>43284</v>
      </c>
      <c r="K337" s="1">
        <v>43314</v>
      </c>
      <c r="L337" t="s">
        <v>118</v>
      </c>
      <c r="N337" t="s">
        <v>1992</v>
      </c>
    </row>
    <row r="338" spans="1:14" x14ac:dyDescent="0.25">
      <c r="A338" t="s">
        <v>210</v>
      </c>
      <c r="B338" t="s">
        <v>9738</v>
      </c>
      <c r="C338" t="s">
        <v>218</v>
      </c>
      <c r="D338" t="s">
        <v>21</v>
      </c>
      <c r="E338">
        <v>98391</v>
      </c>
      <c r="F338" t="s">
        <v>22</v>
      </c>
      <c r="G338" t="s">
        <v>22</v>
      </c>
      <c r="H338" t="s">
        <v>57</v>
      </c>
      <c r="I338" t="s">
        <v>58</v>
      </c>
      <c r="J338" s="1">
        <v>43304</v>
      </c>
      <c r="K338" s="1">
        <v>43314</v>
      </c>
      <c r="L338" t="s">
        <v>118</v>
      </c>
      <c r="N338" t="s">
        <v>1992</v>
      </c>
    </row>
    <row r="339" spans="1:14" x14ac:dyDescent="0.25">
      <c r="A339" t="s">
        <v>651</v>
      </c>
      <c r="B339" t="s">
        <v>9739</v>
      </c>
      <c r="C339" t="s">
        <v>92</v>
      </c>
      <c r="D339" t="s">
        <v>21</v>
      </c>
      <c r="E339">
        <v>98273</v>
      </c>
      <c r="F339" t="s">
        <v>22</v>
      </c>
      <c r="G339" t="s">
        <v>22</v>
      </c>
      <c r="H339" t="s">
        <v>57</v>
      </c>
      <c r="I339" t="s">
        <v>212</v>
      </c>
      <c r="J339" s="1">
        <v>43308</v>
      </c>
      <c r="K339" s="1">
        <v>43314</v>
      </c>
      <c r="L339" t="s">
        <v>118</v>
      </c>
      <c r="N339" t="s">
        <v>1992</v>
      </c>
    </row>
    <row r="340" spans="1:14" x14ac:dyDescent="0.25">
      <c r="A340" t="s">
        <v>3074</v>
      </c>
      <c r="B340" t="s">
        <v>3075</v>
      </c>
      <c r="C340" t="s">
        <v>20</v>
      </c>
      <c r="D340" t="s">
        <v>21</v>
      </c>
      <c r="E340">
        <v>98104</v>
      </c>
      <c r="F340" t="s">
        <v>22</v>
      </c>
      <c r="G340" t="s">
        <v>22</v>
      </c>
      <c r="H340" t="s">
        <v>57</v>
      </c>
      <c r="I340" t="s">
        <v>212</v>
      </c>
      <c r="J340" t="s">
        <v>59</v>
      </c>
      <c r="K340" s="1">
        <v>43308</v>
      </c>
      <c r="L340" t="s">
        <v>60</v>
      </c>
      <c r="M340" t="str">
        <f>HYPERLINK("https://www.regulations.gov/docket?D=FDA-2018-H-2902")</f>
        <v>https://www.regulations.gov/docket?D=FDA-2018-H-2902</v>
      </c>
      <c r="N340" t="s">
        <v>59</v>
      </c>
    </row>
    <row r="341" spans="1:14" x14ac:dyDescent="0.25">
      <c r="A341" t="s">
        <v>6667</v>
      </c>
      <c r="B341" t="s">
        <v>6668</v>
      </c>
      <c r="C341" t="s">
        <v>20</v>
      </c>
      <c r="D341" t="s">
        <v>21</v>
      </c>
      <c r="E341">
        <v>98101</v>
      </c>
      <c r="F341" t="s">
        <v>22</v>
      </c>
      <c r="G341" t="s">
        <v>22</v>
      </c>
      <c r="H341" t="s">
        <v>57</v>
      </c>
      <c r="I341" t="s">
        <v>620</v>
      </c>
      <c r="J341" t="s">
        <v>59</v>
      </c>
      <c r="K341" s="1">
        <v>43308</v>
      </c>
      <c r="L341" t="s">
        <v>60</v>
      </c>
      <c r="M341" t="str">
        <f>HYPERLINK("https://www.regulations.gov/docket?D=FDA-2018-H-2915")</f>
        <v>https://www.regulations.gov/docket?D=FDA-2018-H-2915</v>
      </c>
      <c r="N341" t="s">
        <v>59</v>
      </c>
    </row>
    <row r="342" spans="1:14" x14ac:dyDescent="0.25">
      <c r="A342" t="s">
        <v>3388</v>
      </c>
      <c r="B342" t="s">
        <v>3389</v>
      </c>
      <c r="C342" t="s">
        <v>236</v>
      </c>
      <c r="D342" t="s">
        <v>21</v>
      </c>
      <c r="E342">
        <v>98404</v>
      </c>
      <c r="F342" t="s">
        <v>22</v>
      </c>
      <c r="G342" t="s">
        <v>22</v>
      </c>
      <c r="H342" t="s">
        <v>57</v>
      </c>
      <c r="I342" t="s">
        <v>58</v>
      </c>
      <c r="J342" s="1">
        <v>43297</v>
      </c>
      <c r="K342" s="1">
        <v>43307</v>
      </c>
      <c r="L342" t="s">
        <v>118</v>
      </c>
      <c r="N342" t="s">
        <v>1849</v>
      </c>
    </row>
    <row r="343" spans="1:14" x14ac:dyDescent="0.25">
      <c r="A343" t="s">
        <v>4498</v>
      </c>
      <c r="B343" t="s">
        <v>4499</v>
      </c>
      <c r="C343" t="s">
        <v>236</v>
      </c>
      <c r="D343" t="s">
        <v>21</v>
      </c>
      <c r="E343">
        <v>98444</v>
      </c>
      <c r="F343" t="s">
        <v>22</v>
      </c>
      <c r="G343" t="s">
        <v>22</v>
      </c>
      <c r="H343" t="s">
        <v>57</v>
      </c>
      <c r="I343" t="s">
        <v>203</v>
      </c>
      <c r="J343" s="1">
        <v>43297</v>
      </c>
      <c r="K343" s="1">
        <v>43307</v>
      </c>
      <c r="L343" t="s">
        <v>118</v>
      </c>
      <c r="N343" t="s">
        <v>1849</v>
      </c>
    </row>
    <row r="344" spans="1:14" x14ac:dyDescent="0.25">
      <c r="A344" t="s">
        <v>3488</v>
      </c>
      <c r="B344" t="s">
        <v>3489</v>
      </c>
      <c r="C344" t="s">
        <v>246</v>
      </c>
      <c r="D344" t="s">
        <v>21</v>
      </c>
      <c r="E344">
        <v>98310</v>
      </c>
      <c r="F344" t="s">
        <v>22</v>
      </c>
      <c r="G344" t="s">
        <v>22</v>
      </c>
      <c r="H344" t="s">
        <v>57</v>
      </c>
      <c r="I344" t="s">
        <v>203</v>
      </c>
      <c r="J344" s="1">
        <v>43299</v>
      </c>
      <c r="K344" s="1">
        <v>43307</v>
      </c>
      <c r="L344" t="s">
        <v>118</v>
      </c>
      <c r="N344" t="s">
        <v>1992</v>
      </c>
    </row>
    <row r="345" spans="1:14" x14ac:dyDescent="0.25">
      <c r="A345" t="s">
        <v>352</v>
      </c>
      <c r="B345" t="s">
        <v>2177</v>
      </c>
      <c r="C345" t="s">
        <v>1498</v>
      </c>
      <c r="D345" t="s">
        <v>21</v>
      </c>
      <c r="E345">
        <v>98329</v>
      </c>
      <c r="F345" t="s">
        <v>22</v>
      </c>
      <c r="G345" t="s">
        <v>22</v>
      </c>
      <c r="H345" t="s">
        <v>57</v>
      </c>
      <c r="I345" t="s">
        <v>203</v>
      </c>
      <c r="J345" s="1">
        <v>43284</v>
      </c>
      <c r="K345" s="1">
        <v>43307</v>
      </c>
      <c r="L345" t="s">
        <v>118</v>
      </c>
      <c r="N345" t="s">
        <v>1992</v>
      </c>
    </row>
    <row r="346" spans="1:14" x14ac:dyDescent="0.25">
      <c r="A346" t="s">
        <v>5023</v>
      </c>
      <c r="B346" t="s">
        <v>5024</v>
      </c>
      <c r="C346" t="s">
        <v>246</v>
      </c>
      <c r="D346" t="s">
        <v>21</v>
      </c>
      <c r="E346">
        <v>98312</v>
      </c>
      <c r="F346" t="s">
        <v>22</v>
      </c>
      <c r="G346" t="s">
        <v>22</v>
      </c>
      <c r="H346" t="s">
        <v>57</v>
      </c>
      <c r="I346" t="s">
        <v>203</v>
      </c>
      <c r="J346" s="1">
        <v>43299</v>
      </c>
      <c r="K346" s="1">
        <v>43307</v>
      </c>
      <c r="L346" t="s">
        <v>118</v>
      </c>
      <c r="N346" t="s">
        <v>1992</v>
      </c>
    </row>
    <row r="347" spans="1:14" x14ac:dyDescent="0.25">
      <c r="A347" t="s">
        <v>312</v>
      </c>
      <c r="B347" t="s">
        <v>4383</v>
      </c>
      <c r="C347" t="s">
        <v>283</v>
      </c>
      <c r="D347" t="s">
        <v>21</v>
      </c>
      <c r="E347">
        <v>98466</v>
      </c>
      <c r="F347" t="s">
        <v>22</v>
      </c>
      <c r="G347" t="s">
        <v>22</v>
      </c>
      <c r="H347" t="s">
        <v>57</v>
      </c>
      <c r="I347" t="s">
        <v>58</v>
      </c>
      <c r="J347" s="1">
        <v>43294</v>
      </c>
      <c r="K347" s="1">
        <v>43307</v>
      </c>
      <c r="L347" t="s">
        <v>118</v>
      </c>
      <c r="N347" t="s">
        <v>1992</v>
      </c>
    </row>
    <row r="348" spans="1:14" x14ac:dyDescent="0.25">
      <c r="A348" t="s">
        <v>312</v>
      </c>
      <c r="B348" t="s">
        <v>3265</v>
      </c>
      <c r="C348" t="s">
        <v>209</v>
      </c>
      <c r="D348" t="s">
        <v>21</v>
      </c>
      <c r="E348">
        <v>98030</v>
      </c>
      <c r="F348" t="s">
        <v>22</v>
      </c>
      <c r="G348" t="s">
        <v>22</v>
      </c>
      <c r="H348" t="s">
        <v>57</v>
      </c>
      <c r="I348" t="s">
        <v>58</v>
      </c>
      <c r="J348" s="1">
        <v>43293</v>
      </c>
      <c r="K348" s="1">
        <v>43307</v>
      </c>
      <c r="L348" t="s">
        <v>118</v>
      </c>
      <c r="N348" t="s">
        <v>1849</v>
      </c>
    </row>
    <row r="349" spans="1:14" x14ac:dyDescent="0.25">
      <c r="A349" t="s">
        <v>3738</v>
      </c>
      <c r="B349" t="s">
        <v>3739</v>
      </c>
      <c r="C349" t="s">
        <v>614</v>
      </c>
      <c r="D349" t="s">
        <v>21</v>
      </c>
      <c r="E349">
        <v>98674</v>
      </c>
      <c r="F349" t="s">
        <v>22</v>
      </c>
      <c r="G349" t="s">
        <v>22</v>
      </c>
      <c r="H349" t="s">
        <v>57</v>
      </c>
      <c r="I349" t="s">
        <v>620</v>
      </c>
      <c r="J349" s="1">
        <v>43298</v>
      </c>
      <c r="K349" s="1">
        <v>43307</v>
      </c>
      <c r="L349" t="s">
        <v>118</v>
      </c>
      <c r="N349" t="s">
        <v>1849</v>
      </c>
    </row>
    <row r="350" spans="1:14" x14ac:dyDescent="0.25">
      <c r="A350" t="s">
        <v>2693</v>
      </c>
      <c r="B350" t="s">
        <v>3490</v>
      </c>
      <c r="C350" t="s">
        <v>246</v>
      </c>
      <c r="D350" t="s">
        <v>21</v>
      </c>
      <c r="E350">
        <v>98310</v>
      </c>
      <c r="F350" t="s">
        <v>22</v>
      </c>
      <c r="G350" t="s">
        <v>22</v>
      </c>
      <c r="H350" t="s">
        <v>57</v>
      </c>
      <c r="I350" t="s">
        <v>212</v>
      </c>
      <c r="J350" s="1">
        <v>43299</v>
      </c>
      <c r="K350" s="1">
        <v>43307</v>
      </c>
      <c r="L350" t="s">
        <v>118</v>
      </c>
      <c r="N350" t="s">
        <v>1992</v>
      </c>
    </row>
    <row r="351" spans="1:14" x14ac:dyDescent="0.25">
      <c r="A351" t="s">
        <v>1160</v>
      </c>
      <c r="B351" t="s">
        <v>1161</v>
      </c>
      <c r="C351" t="s">
        <v>178</v>
      </c>
      <c r="D351" t="s">
        <v>21</v>
      </c>
      <c r="E351">
        <v>98944</v>
      </c>
      <c r="F351" t="s">
        <v>22</v>
      </c>
      <c r="G351" t="s">
        <v>22</v>
      </c>
      <c r="H351" t="s">
        <v>57</v>
      </c>
      <c r="I351" t="s">
        <v>58</v>
      </c>
      <c r="J351" s="1">
        <v>43297</v>
      </c>
      <c r="K351" s="1">
        <v>43307</v>
      </c>
      <c r="L351" t="s">
        <v>118</v>
      </c>
      <c r="N351" t="s">
        <v>1992</v>
      </c>
    </row>
    <row r="352" spans="1:14" x14ac:dyDescent="0.25">
      <c r="A352" t="s">
        <v>194</v>
      </c>
      <c r="B352" t="s">
        <v>3717</v>
      </c>
      <c r="C352" t="s">
        <v>1283</v>
      </c>
      <c r="D352" t="s">
        <v>21</v>
      </c>
      <c r="E352">
        <v>98802</v>
      </c>
      <c r="F352" t="s">
        <v>22</v>
      </c>
      <c r="G352" t="s">
        <v>22</v>
      </c>
      <c r="H352" t="s">
        <v>57</v>
      </c>
      <c r="I352" t="s">
        <v>203</v>
      </c>
      <c r="J352" s="1">
        <v>43279</v>
      </c>
      <c r="K352" s="1">
        <v>43307</v>
      </c>
      <c r="L352" t="s">
        <v>118</v>
      </c>
      <c r="N352" t="s">
        <v>1992</v>
      </c>
    </row>
    <row r="353" spans="1:14" x14ac:dyDescent="0.25">
      <c r="A353" t="s">
        <v>4105</v>
      </c>
      <c r="B353" t="s">
        <v>4106</v>
      </c>
      <c r="C353" t="s">
        <v>296</v>
      </c>
      <c r="D353" t="s">
        <v>21</v>
      </c>
      <c r="E353">
        <v>98366</v>
      </c>
      <c r="F353" t="s">
        <v>22</v>
      </c>
      <c r="G353" t="s">
        <v>22</v>
      </c>
      <c r="H353" t="s">
        <v>57</v>
      </c>
      <c r="I353" t="s">
        <v>203</v>
      </c>
      <c r="J353" s="1">
        <v>43299</v>
      </c>
      <c r="K353" s="1">
        <v>43307</v>
      </c>
      <c r="L353" t="s">
        <v>118</v>
      </c>
      <c r="N353" t="s">
        <v>1992</v>
      </c>
    </row>
    <row r="354" spans="1:14" x14ac:dyDescent="0.25">
      <c r="A354" t="s">
        <v>5424</v>
      </c>
      <c r="B354" t="s">
        <v>9846</v>
      </c>
      <c r="C354" t="s">
        <v>178</v>
      </c>
      <c r="D354" t="s">
        <v>21</v>
      </c>
      <c r="E354">
        <v>98944</v>
      </c>
      <c r="F354" t="s">
        <v>22</v>
      </c>
      <c r="G354" t="s">
        <v>22</v>
      </c>
      <c r="H354" t="s">
        <v>57</v>
      </c>
      <c r="I354" t="s">
        <v>212</v>
      </c>
      <c r="J354" s="1">
        <v>43297</v>
      </c>
      <c r="K354" s="1">
        <v>43307</v>
      </c>
      <c r="L354" t="s">
        <v>118</v>
      </c>
      <c r="N354" t="s">
        <v>1849</v>
      </c>
    </row>
    <row r="355" spans="1:14" x14ac:dyDescent="0.25">
      <c r="A355" t="s">
        <v>4036</v>
      </c>
      <c r="B355" t="s">
        <v>4037</v>
      </c>
      <c r="C355" t="s">
        <v>209</v>
      </c>
      <c r="D355" t="s">
        <v>21</v>
      </c>
      <c r="E355">
        <v>98030</v>
      </c>
      <c r="F355" t="s">
        <v>22</v>
      </c>
      <c r="G355" t="s">
        <v>22</v>
      </c>
      <c r="H355" t="s">
        <v>57</v>
      </c>
      <c r="I355" t="s">
        <v>58</v>
      </c>
      <c r="J355" t="s">
        <v>59</v>
      </c>
      <c r="K355" s="1">
        <v>43306</v>
      </c>
      <c r="L355" t="s">
        <v>60</v>
      </c>
      <c r="M355" t="str">
        <f>HYPERLINK("https://www.regulations.gov/docket?D=FDA-2018-H-2865")</f>
        <v>https://www.regulations.gov/docket?D=FDA-2018-H-2865</v>
      </c>
      <c r="N355" t="s">
        <v>59</v>
      </c>
    </row>
    <row r="356" spans="1:14" x14ac:dyDescent="0.25">
      <c r="A356" t="s">
        <v>809</v>
      </c>
      <c r="B356" t="s">
        <v>810</v>
      </c>
      <c r="C356" t="s">
        <v>454</v>
      </c>
      <c r="D356" t="s">
        <v>21</v>
      </c>
      <c r="E356">
        <v>98006</v>
      </c>
      <c r="F356" t="s">
        <v>22</v>
      </c>
      <c r="G356" t="s">
        <v>22</v>
      </c>
      <c r="H356" t="s">
        <v>57</v>
      </c>
      <c r="I356" t="s">
        <v>620</v>
      </c>
      <c r="J356" s="1">
        <v>43283</v>
      </c>
      <c r="K356" s="1">
        <v>43300</v>
      </c>
      <c r="L356" t="s">
        <v>118</v>
      </c>
      <c r="N356" t="s">
        <v>1849</v>
      </c>
    </row>
    <row r="357" spans="1:14" x14ac:dyDescent="0.25">
      <c r="A357" t="s">
        <v>3587</v>
      </c>
      <c r="B357" t="s">
        <v>9952</v>
      </c>
      <c r="C357" t="s">
        <v>165</v>
      </c>
      <c r="D357" t="s">
        <v>21</v>
      </c>
      <c r="E357">
        <v>98371</v>
      </c>
      <c r="F357" t="s">
        <v>22</v>
      </c>
      <c r="G357" t="s">
        <v>22</v>
      </c>
      <c r="H357" t="s">
        <v>57</v>
      </c>
      <c r="I357" t="s">
        <v>212</v>
      </c>
      <c r="J357" s="1">
        <v>43277</v>
      </c>
      <c r="K357" s="1">
        <v>43300</v>
      </c>
      <c r="L357" t="s">
        <v>118</v>
      </c>
      <c r="N357" t="s">
        <v>1992</v>
      </c>
    </row>
    <row r="358" spans="1:14" x14ac:dyDescent="0.25">
      <c r="A358" t="s">
        <v>194</v>
      </c>
      <c r="B358" t="s">
        <v>3646</v>
      </c>
      <c r="C358" t="s">
        <v>286</v>
      </c>
      <c r="D358" t="s">
        <v>21</v>
      </c>
      <c r="E358">
        <v>98516</v>
      </c>
      <c r="F358" t="s">
        <v>22</v>
      </c>
      <c r="G358" t="s">
        <v>22</v>
      </c>
      <c r="H358" t="s">
        <v>57</v>
      </c>
      <c r="I358" t="s">
        <v>203</v>
      </c>
      <c r="J358" s="1">
        <v>43283</v>
      </c>
      <c r="K358" s="1">
        <v>43300</v>
      </c>
      <c r="L358" t="s">
        <v>118</v>
      </c>
      <c r="N358" t="s">
        <v>1849</v>
      </c>
    </row>
    <row r="359" spans="1:14" x14ac:dyDescent="0.25">
      <c r="A359" t="s">
        <v>3985</v>
      </c>
      <c r="B359" t="s">
        <v>10046</v>
      </c>
      <c r="C359" t="s">
        <v>454</v>
      </c>
      <c r="D359" t="s">
        <v>21</v>
      </c>
      <c r="E359">
        <v>98007</v>
      </c>
      <c r="F359" t="s">
        <v>22</v>
      </c>
      <c r="G359" t="s">
        <v>22</v>
      </c>
      <c r="H359" t="s">
        <v>57</v>
      </c>
      <c r="I359" t="s">
        <v>620</v>
      </c>
      <c r="J359" s="1">
        <v>43283</v>
      </c>
      <c r="K359" s="1">
        <v>43293</v>
      </c>
      <c r="L359" t="s">
        <v>118</v>
      </c>
      <c r="N359" t="s">
        <v>1849</v>
      </c>
    </row>
    <row r="360" spans="1:14" x14ac:dyDescent="0.25">
      <c r="A360" t="s">
        <v>242</v>
      </c>
      <c r="B360" t="s">
        <v>10049</v>
      </c>
      <c r="C360" t="s">
        <v>403</v>
      </c>
      <c r="D360" t="s">
        <v>21</v>
      </c>
      <c r="E360">
        <v>98611</v>
      </c>
      <c r="F360" t="s">
        <v>22</v>
      </c>
      <c r="G360" t="s">
        <v>22</v>
      </c>
      <c r="H360" t="s">
        <v>57</v>
      </c>
      <c r="I360" t="s">
        <v>203</v>
      </c>
      <c r="J360" s="1">
        <v>43283</v>
      </c>
      <c r="K360" s="1">
        <v>43293</v>
      </c>
      <c r="L360" t="s">
        <v>118</v>
      </c>
      <c r="N360" t="s">
        <v>1849</v>
      </c>
    </row>
    <row r="361" spans="1:14" x14ac:dyDescent="0.25">
      <c r="A361" t="s">
        <v>3327</v>
      </c>
      <c r="B361" t="s">
        <v>10117</v>
      </c>
      <c r="C361" t="s">
        <v>532</v>
      </c>
      <c r="D361" t="s">
        <v>21</v>
      </c>
      <c r="E361">
        <v>98528</v>
      </c>
      <c r="F361" t="s">
        <v>22</v>
      </c>
      <c r="G361" t="s">
        <v>22</v>
      </c>
      <c r="H361" t="s">
        <v>57</v>
      </c>
      <c r="I361" t="s">
        <v>620</v>
      </c>
      <c r="J361" s="1">
        <v>43237</v>
      </c>
      <c r="K361" s="1">
        <v>43286</v>
      </c>
      <c r="L361" t="s">
        <v>118</v>
      </c>
      <c r="N361" t="s">
        <v>1849</v>
      </c>
    </row>
    <row r="362" spans="1:14" x14ac:dyDescent="0.25">
      <c r="A362" t="s">
        <v>562</v>
      </c>
      <c r="B362" t="s">
        <v>563</v>
      </c>
      <c r="C362" t="s">
        <v>151</v>
      </c>
      <c r="D362" t="s">
        <v>21</v>
      </c>
      <c r="E362">
        <v>98499</v>
      </c>
      <c r="F362" t="s">
        <v>22</v>
      </c>
      <c r="G362" t="s">
        <v>22</v>
      </c>
      <c r="H362" t="s">
        <v>57</v>
      </c>
      <c r="I362" t="s">
        <v>203</v>
      </c>
      <c r="J362" s="1">
        <v>43269</v>
      </c>
      <c r="K362" s="1">
        <v>43286</v>
      </c>
      <c r="L362" t="s">
        <v>118</v>
      </c>
      <c r="N362" t="s">
        <v>1849</v>
      </c>
    </row>
    <row r="363" spans="1:14" x14ac:dyDescent="0.25">
      <c r="A363" t="s">
        <v>111</v>
      </c>
      <c r="B363" t="s">
        <v>659</v>
      </c>
      <c r="C363" t="s">
        <v>660</v>
      </c>
      <c r="D363" t="s">
        <v>21</v>
      </c>
      <c r="E363">
        <v>98383</v>
      </c>
      <c r="F363" t="s">
        <v>22</v>
      </c>
      <c r="G363" t="s">
        <v>22</v>
      </c>
      <c r="H363" t="s">
        <v>57</v>
      </c>
      <c r="I363" t="s">
        <v>203</v>
      </c>
      <c r="J363" s="1">
        <v>43270</v>
      </c>
      <c r="K363" s="1">
        <v>43286</v>
      </c>
      <c r="L363" t="s">
        <v>118</v>
      </c>
      <c r="N363" t="s">
        <v>1849</v>
      </c>
    </row>
    <row r="364" spans="1:14" x14ac:dyDescent="0.25">
      <c r="A364" t="s">
        <v>4520</v>
      </c>
      <c r="B364" t="s">
        <v>4521</v>
      </c>
      <c r="C364" t="s">
        <v>407</v>
      </c>
      <c r="D364" t="s">
        <v>21</v>
      </c>
      <c r="E364">
        <v>98604</v>
      </c>
      <c r="F364" t="s">
        <v>22</v>
      </c>
      <c r="G364" t="s">
        <v>22</v>
      </c>
      <c r="H364" t="s">
        <v>57</v>
      </c>
      <c r="I364" t="s">
        <v>212</v>
      </c>
      <c r="J364" s="1">
        <v>43236</v>
      </c>
      <c r="K364" s="1">
        <v>43286</v>
      </c>
      <c r="L364" t="s">
        <v>118</v>
      </c>
      <c r="N364" t="s">
        <v>1849</v>
      </c>
    </row>
    <row r="365" spans="1:14" x14ac:dyDescent="0.25">
      <c r="A365" t="s">
        <v>4928</v>
      </c>
      <c r="B365" t="s">
        <v>4929</v>
      </c>
      <c r="C365" t="s">
        <v>296</v>
      </c>
      <c r="D365" t="s">
        <v>21</v>
      </c>
      <c r="E365">
        <v>98367</v>
      </c>
      <c r="F365" t="s">
        <v>22</v>
      </c>
      <c r="G365" t="s">
        <v>22</v>
      </c>
      <c r="H365" t="s">
        <v>57</v>
      </c>
      <c r="I365" t="s">
        <v>58</v>
      </c>
      <c r="J365" s="1">
        <v>43272</v>
      </c>
      <c r="K365" s="1">
        <v>43286</v>
      </c>
      <c r="L365" t="s">
        <v>118</v>
      </c>
      <c r="N365" t="s">
        <v>1992</v>
      </c>
    </row>
    <row r="366" spans="1:14" x14ac:dyDescent="0.25">
      <c r="A366" t="s">
        <v>124</v>
      </c>
      <c r="B366" t="s">
        <v>593</v>
      </c>
      <c r="C366" t="s">
        <v>492</v>
      </c>
      <c r="D366" t="s">
        <v>21</v>
      </c>
      <c r="E366">
        <v>98516</v>
      </c>
      <c r="F366" t="s">
        <v>22</v>
      </c>
      <c r="G366" t="s">
        <v>22</v>
      </c>
      <c r="H366" t="s">
        <v>57</v>
      </c>
      <c r="I366" t="s">
        <v>203</v>
      </c>
      <c r="J366" s="1">
        <v>43278</v>
      </c>
      <c r="K366" s="1">
        <v>43286</v>
      </c>
      <c r="L366" t="s">
        <v>118</v>
      </c>
      <c r="N366" t="s">
        <v>1992</v>
      </c>
    </row>
    <row r="367" spans="1:14" x14ac:dyDescent="0.25">
      <c r="A367" t="s">
        <v>4407</v>
      </c>
      <c r="B367" t="s">
        <v>4408</v>
      </c>
      <c r="C367" t="s">
        <v>296</v>
      </c>
      <c r="D367" t="s">
        <v>21</v>
      </c>
      <c r="E367">
        <v>98366</v>
      </c>
      <c r="F367" t="s">
        <v>22</v>
      </c>
      <c r="G367" t="s">
        <v>22</v>
      </c>
      <c r="H367" t="s">
        <v>57</v>
      </c>
      <c r="I367" t="s">
        <v>203</v>
      </c>
      <c r="J367" s="1">
        <v>43272</v>
      </c>
      <c r="K367" s="1">
        <v>43286</v>
      </c>
      <c r="L367" t="s">
        <v>118</v>
      </c>
      <c r="N367" t="s">
        <v>1849</v>
      </c>
    </row>
    <row r="368" spans="1:14" x14ac:dyDescent="0.25">
      <c r="A368" t="s">
        <v>4518</v>
      </c>
      <c r="B368" t="s">
        <v>4519</v>
      </c>
      <c r="C368" t="s">
        <v>3189</v>
      </c>
      <c r="D368" t="s">
        <v>21</v>
      </c>
      <c r="E368">
        <v>98675</v>
      </c>
      <c r="F368" t="s">
        <v>22</v>
      </c>
      <c r="G368" t="s">
        <v>22</v>
      </c>
      <c r="H368" t="s">
        <v>57</v>
      </c>
      <c r="I368" t="s">
        <v>203</v>
      </c>
      <c r="J368" t="s">
        <v>59</v>
      </c>
      <c r="K368" s="1">
        <v>43280</v>
      </c>
      <c r="L368" t="s">
        <v>60</v>
      </c>
      <c r="M368" t="str">
        <f>HYPERLINK("https://www.regulations.gov/docket?D=FDA-2018-H-2520")</f>
        <v>https://www.regulations.gov/docket?D=FDA-2018-H-2520</v>
      </c>
      <c r="N368" t="s">
        <v>59</v>
      </c>
    </row>
    <row r="369" spans="1:14" x14ac:dyDescent="0.25">
      <c r="A369" t="s">
        <v>3868</v>
      </c>
      <c r="B369" t="s">
        <v>3869</v>
      </c>
      <c r="C369" t="s">
        <v>84</v>
      </c>
      <c r="D369" t="s">
        <v>21</v>
      </c>
      <c r="E369">
        <v>98926</v>
      </c>
      <c r="F369" t="s">
        <v>22</v>
      </c>
      <c r="G369" t="s">
        <v>22</v>
      </c>
      <c r="H369" t="s">
        <v>57</v>
      </c>
      <c r="I369" t="s">
        <v>203</v>
      </c>
      <c r="J369" s="1">
        <v>43269</v>
      </c>
      <c r="K369" s="1">
        <v>43279</v>
      </c>
      <c r="L369" t="s">
        <v>118</v>
      </c>
      <c r="N369" t="s">
        <v>1849</v>
      </c>
    </row>
    <row r="370" spans="1:14" x14ac:dyDescent="0.25">
      <c r="A370" t="s">
        <v>187</v>
      </c>
      <c r="B370" t="s">
        <v>188</v>
      </c>
      <c r="C370" t="s">
        <v>34</v>
      </c>
      <c r="D370" t="s">
        <v>21</v>
      </c>
      <c r="E370">
        <v>98683</v>
      </c>
      <c r="F370" t="s">
        <v>22</v>
      </c>
      <c r="G370" t="s">
        <v>22</v>
      </c>
      <c r="H370" t="s">
        <v>57</v>
      </c>
      <c r="I370" t="s">
        <v>203</v>
      </c>
      <c r="J370" s="1">
        <v>43270</v>
      </c>
      <c r="K370" s="1">
        <v>43279</v>
      </c>
      <c r="L370" t="s">
        <v>118</v>
      </c>
      <c r="N370" t="s">
        <v>1849</v>
      </c>
    </row>
    <row r="371" spans="1:14" x14ac:dyDescent="0.25">
      <c r="A371" t="s">
        <v>247</v>
      </c>
      <c r="B371" t="s">
        <v>248</v>
      </c>
      <c r="C371" t="s">
        <v>236</v>
      </c>
      <c r="D371" t="s">
        <v>21</v>
      </c>
      <c r="E371">
        <v>98406</v>
      </c>
      <c r="F371" t="s">
        <v>22</v>
      </c>
      <c r="G371" t="s">
        <v>22</v>
      </c>
      <c r="H371" t="s">
        <v>57</v>
      </c>
      <c r="I371" t="s">
        <v>212</v>
      </c>
      <c r="J371" s="1">
        <v>43216</v>
      </c>
      <c r="K371" s="1">
        <v>43279</v>
      </c>
      <c r="L371" t="s">
        <v>118</v>
      </c>
      <c r="N371" t="s">
        <v>1849</v>
      </c>
    </row>
    <row r="372" spans="1:14" x14ac:dyDescent="0.25">
      <c r="A372" t="s">
        <v>10157</v>
      </c>
      <c r="B372" t="s">
        <v>10158</v>
      </c>
      <c r="C372" t="s">
        <v>529</v>
      </c>
      <c r="D372" t="s">
        <v>21</v>
      </c>
      <c r="E372">
        <v>98033</v>
      </c>
      <c r="F372" t="s">
        <v>22</v>
      </c>
      <c r="G372" t="s">
        <v>22</v>
      </c>
      <c r="H372" t="s">
        <v>57</v>
      </c>
      <c r="I372" t="s">
        <v>58</v>
      </c>
      <c r="J372" s="1">
        <v>43271</v>
      </c>
      <c r="K372" s="1">
        <v>43279</v>
      </c>
      <c r="L372" t="s">
        <v>118</v>
      </c>
      <c r="N372" t="s">
        <v>1849</v>
      </c>
    </row>
    <row r="373" spans="1:14" x14ac:dyDescent="0.25">
      <c r="A373" t="s">
        <v>179</v>
      </c>
      <c r="B373" t="s">
        <v>753</v>
      </c>
      <c r="C373" t="s">
        <v>151</v>
      </c>
      <c r="D373" t="s">
        <v>21</v>
      </c>
      <c r="E373">
        <v>98499</v>
      </c>
      <c r="F373" t="s">
        <v>22</v>
      </c>
      <c r="G373" t="s">
        <v>22</v>
      </c>
      <c r="H373" t="s">
        <v>57</v>
      </c>
      <c r="I373" t="s">
        <v>212</v>
      </c>
      <c r="J373" s="1">
        <v>43217</v>
      </c>
      <c r="K373" s="1">
        <v>43272</v>
      </c>
      <c r="L373" t="s">
        <v>118</v>
      </c>
      <c r="N373" t="s">
        <v>1849</v>
      </c>
    </row>
    <row r="374" spans="1:14" x14ac:dyDescent="0.25">
      <c r="A374" t="s">
        <v>2812</v>
      </c>
      <c r="B374" t="s">
        <v>10223</v>
      </c>
      <c r="C374" t="s">
        <v>29</v>
      </c>
      <c r="D374" t="s">
        <v>21</v>
      </c>
      <c r="E374">
        <v>98801</v>
      </c>
      <c r="F374" t="s">
        <v>22</v>
      </c>
      <c r="G374" t="s">
        <v>22</v>
      </c>
      <c r="H374" t="s">
        <v>57</v>
      </c>
      <c r="I374" t="s">
        <v>212</v>
      </c>
      <c r="J374" s="1">
        <v>43205</v>
      </c>
      <c r="K374" s="1">
        <v>43265</v>
      </c>
      <c r="L374" t="s">
        <v>118</v>
      </c>
      <c r="N374" t="s">
        <v>1849</v>
      </c>
    </row>
    <row r="375" spans="1:14" x14ac:dyDescent="0.25">
      <c r="A375" t="s">
        <v>1735</v>
      </c>
      <c r="B375" t="s">
        <v>3652</v>
      </c>
      <c r="C375" t="s">
        <v>266</v>
      </c>
      <c r="D375" t="s">
        <v>21</v>
      </c>
      <c r="E375">
        <v>98002</v>
      </c>
      <c r="F375" t="s">
        <v>22</v>
      </c>
      <c r="G375" t="s">
        <v>22</v>
      </c>
      <c r="H375" t="s">
        <v>57</v>
      </c>
      <c r="I375" t="s">
        <v>212</v>
      </c>
      <c r="J375" s="1">
        <v>43200</v>
      </c>
      <c r="K375" s="1">
        <v>43258</v>
      </c>
      <c r="L375" t="s">
        <v>118</v>
      </c>
      <c r="N375" t="s">
        <v>1849</v>
      </c>
    </row>
    <row r="376" spans="1:14" x14ac:dyDescent="0.25">
      <c r="A376" t="s">
        <v>4026</v>
      </c>
      <c r="B376" t="s">
        <v>4027</v>
      </c>
      <c r="C376" t="s">
        <v>529</v>
      </c>
      <c r="D376" t="s">
        <v>21</v>
      </c>
      <c r="E376">
        <v>98033</v>
      </c>
      <c r="F376" t="s">
        <v>22</v>
      </c>
      <c r="G376" t="s">
        <v>22</v>
      </c>
      <c r="H376" t="s">
        <v>57</v>
      </c>
      <c r="I376" t="s">
        <v>203</v>
      </c>
      <c r="J376" s="1">
        <v>43196</v>
      </c>
      <c r="K376" s="1">
        <v>43251</v>
      </c>
      <c r="L376" t="s">
        <v>118</v>
      </c>
      <c r="N376" t="s">
        <v>1992</v>
      </c>
    </row>
    <row r="377" spans="1:14" x14ac:dyDescent="0.25">
      <c r="A377" t="s">
        <v>6045</v>
      </c>
      <c r="B377" t="s">
        <v>6046</v>
      </c>
      <c r="C377" t="s">
        <v>34</v>
      </c>
      <c r="D377" t="s">
        <v>21</v>
      </c>
      <c r="E377">
        <v>98682</v>
      </c>
      <c r="F377" t="s">
        <v>22</v>
      </c>
      <c r="G377" t="s">
        <v>22</v>
      </c>
      <c r="H377" t="s">
        <v>57</v>
      </c>
      <c r="I377" t="s">
        <v>203</v>
      </c>
      <c r="J377" s="1">
        <v>43194</v>
      </c>
      <c r="K377" s="1">
        <v>43251</v>
      </c>
      <c r="L377" t="s">
        <v>118</v>
      </c>
      <c r="N377" t="s">
        <v>1849</v>
      </c>
    </row>
    <row r="378" spans="1:14" x14ac:dyDescent="0.25">
      <c r="A378" t="s">
        <v>3751</v>
      </c>
      <c r="B378" t="s">
        <v>3752</v>
      </c>
      <c r="C378" t="s">
        <v>1542</v>
      </c>
      <c r="D378" t="s">
        <v>21</v>
      </c>
      <c r="E378">
        <v>98362</v>
      </c>
      <c r="F378" t="s">
        <v>22</v>
      </c>
      <c r="G378" t="s">
        <v>22</v>
      </c>
      <c r="H378" t="s">
        <v>57</v>
      </c>
      <c r="I378" t="s">
        <v>203</v>
      </c>
      <c r="J378" s="1">
        <v>43188</v>
      </c>
      <c r="K378" s="1">
        <v>43244</v>
      </c>
      <c r="L378" t="s">
        <v>118</v>
      </c>
      <c r="N378" t="s">
        <v>1992</v>
      </c>
    </row>
    <row r="379" spans="1:14" x14ac:dyDescent="0.25">
      <c r="A379" t="s">
        <v>3589</v>
      </c>
      <c r="B379" t="s">
        <v>3590</v>
      </c>
      <c r="C379" t="s">
        <v>165</v>
      </c>
      <c r="D379" t="s">
        <v>21</v>
      </c>
      <c r="E379">
        <v>98371</v>
      </c>
      <c r="F379" t="s">
        <v>22</v>
      </c>
      <c r="G379" t="s">
        <v>22</v>
      </c>
      <c r="H379" t="s">
        <v>57</v>
      </c>
      <c r="I379" t="s">
        <v>212</v>
      </c>
      <c r="J379" t="s">
        <v>59</v>
      </c>
      <c r="K379" s="1">
        <v>43241</v>
      </c>
      <c r="L379" t="s">
        <v>60</v>
      </c>
      <c r="M379" t="str">
        <f>HYPERLINK("https://www.regulations.gov/docket?D=FDA-2018-H-1945")</f>
        <v>https://www.regulations.gov/docket?D=FDA-2018-H-1945</v>
      </c>
      <c r="N379" t="s">
        <v>59</v>
      </c>
    </row>
    <row r="380" spans="1:14" x14ac:dyDescent="0.25">
      <c r="A380" t="s">
        <v>3860</v>
      </c>
      <c r="B380" t="s">
        <v>3861</v>
      </c>
      <c r="C380" t="s">
        <v>3862</v>
      </c>
      <c r="D380" t="s">
        <v>21</v>
      </c>
      <c r="E380">
        <v>98022</v>
      </c>
      <c r="F380" t="s">
        <v>22</v>
      </c>
      <c r="G380" t="s">
        <v>22</v>
      </c>
      <c r="H380" t="s">
        <v>57</v>
      </c>
      <c r="I380" t="s">
        <v>212</v>
      </c>
      <c r="J380" t="s">
        <v>59</v>
      </c>
      <c r="K380" s="1">
        <v>43235</v>
      </c>
      <c r="L380" t="s">
        <v>60</v>
      </c>
      <c r="M380" t="str">
        <f>HYPERLINK("https://www.regulations.gov/docket?D=FDA-2018-H-1878")</f>
        <v>https://www.regulations.gov/docket?D=FDA-2018-H-1878</v>
      </c>
      <c r="N380" t="s">
        <v>59</v>
      </c>
    </row>
    <row r="381" spans="1:14" x14ac:dyDescent="0.25">
      <c r="A381" t="s">
        <v>3130</v>
      </c>
      <c r="B381" t="s">
        <v>7290</v>
      </c>
      <c r="C381" t="s">
        <v>142</v>
      </c>
      <c r="D381" t="s">
        <v>21</v>
      </c>
      <c r="E381">
        <v>98902</v>
      </c>
      <c r="F381" t="s">
        <v>22</v>
      </c>
      <c r="G381" t="s">
        <v>22</v>
      </c>
      <c r="H381" t="s">
        <v>57</v>
      </c>
      <c r="I381" t="s">
        <v>58</v>
      </c>
      <c r="J381" t="s">
        <v>59</v>
      </c>
      <c r="K381" s="1">
        <v>43223</v>
      </c>
      <c r="L381" t="s">
        <v>60</v>
      </c>
      <c r="M381" t="str">
        <f>HYPERLINK("https://www.regulations.gov/docket?D=FDA-2018-H-1721")</f>
        <v>https://www.regulations.gov/docket?D=FDA-2018-H-1721</v>
      </c>
      <c r="N381" t="s">
        <v>59</v>
      </c>
    </row>
    <row r="382" spans="1:14" x14ac:dyDescent="0.25">
      <c r="A382" t="s">
        <v>138</v>
      </c>
      <c r="B382" t="s">
        <v>3464</v>
      </c>
      <c r="C382" t="s">
        <v>56</v>
      </c>
      <c r="D382" t="s">
        <v>21</v>
      </c>
      <c r="E382">
        <v>99352</v>
      </c>
      <c r="F382" t="s">
        <v>22</v>
      </c>
      <c r="G382" t="s">
        <v>22</v>
      </c>
      <c r="H382" t="s">
        <v>57</v>
      </c>
      <c r="I382" t="s">
        <v>58</v>
      </c>
      <c r="J382" s="1">
        <v>43208</v>
      </c>
      <c r="K382" s="1">
        <v>43209</v>
      </c>
      <c r="L382" t="s">
        <v>118</v>
      </c>
      <c r="N382" t="s">
        <v>1849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81875-5306-44DC-8D17-A6CE6E45F3C8}">
  <dimension ref="A1:N2"/>
  <sheetViews>
    <sheetView workbookViewId="0">
      <selection activeCell="A2" sqref="A2:XFD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210</v>
      </c>
      <c r="B2" t="s">
        <v>2550</v>
      </c>
      <c r="C2" t="s">
        <v>293</v>
      </c>
      <c r="D2" t="s">
        <v>21</v>
      </c>
      <c r="E2">
        <v>98270</v>
      </c>
      <c r="F2" t="s">
        <v>22</v>
      </c>
      <c r="G2" t="s">
        <v>22</v>
      </c>
      <c r="H2" t="s">
        <v>4795</v>
      </c>
      <c r="I2" t="s">
        <v>212</v>
      </c>
      <c r="J2" s="1">
        <v>43437</v>
      </c>
      <c r="K2" s="1">
        <v>43524</v>
      </c>
      <c r="L2" t="s">
        <v>118</v>
      </c>
      <c r="N2" t="s">
        <v>1849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85466-E0D6-454B-9C8C-82FF92D8C310}">
  <dimension ref="A1:N4"/>
  <sheetViews>
    <sheetView workbookViewId="0">
      <selection activeCell="A2" sqref="A2:XFD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370</v>
      </c>
      <c r="B2" t="s">
        <v>371</v>
      </c>
      <c r="C2" t="s">
        <v>372</v>
      </c>
      <c r="D2" t="s">
        <v>21</v>
      </c>
      <c r="E2">
        <v>99129</v>
      </c>
      <c r="F2" t="s">
        <v>22</v>
      </c>
      <c r="G2" t="s">
        <v>22</v>
      </c>
      <c r="H2" t="s">
        <v>373</v>
      </c>
      <c r="I2" t="s">
        <v>374</v>
      </c>
      <c r="J2" s="1">
        <v>43686</v>
      </c>
      <c r="K2" s="1">
        <v>43713</v>
      </c>
      <c r="L2" t="s">
        <v>118</v>
      </c>
      <c r="N2" t="s">
        <v>119</v>
      </c>
    </row>
    <row r="3" spans="1:14" x14ac:dyDescent="0.25">
      <c r="A3" t="s">
        <v>300</v>
      </c>
      <c r="B3" t="s">
        <v>301</v>
      </c>
      <c r="C3" t="s">
        <v>206</v>
      </c>
      <c r="D3" t="s">
        <v>21</v>
      </c>
      <c r="E3">
        <v>98272</v>
      </c>
      <c r="F3" t="s">
        <v>22</v>
      </c>
      <c r="G3" t="s">
        <v>22</v>
      </c>
      <c r="H3" t="s">
        <v>373</v>
      </c>
      <c r="I3" t="s">
        <v>4235</v>
      </c>
      <c r="J3" s="1">
        <v>43461</v>
      </c>
      <c r="K3" s="1">
        <v>43545</v>
      </c>
      <c r="L3" t="s">
        <v>118</v>
      </c>
      <c r="N3" t="s">
        <v>4236</v>
      </c>
    </row>
    <row r="4" spans="1:14" x14ac:dyDescent="0.25">
      <c r="A4" t="s">
        <v>10711</v>
      </c>
      <c r="B4" t="s">
        <v>10712</v>
      </c>
      <c r="C4" t="s">
        <v>2599</v>
      </c>
      <c r="D4" t="s">
        <v>21</v>
      </c>
      <c r="E4">
        <v>98232</v>
      </c>
      <c r="F4" t="s">
        <v>22</v>
      </c>
      <c r="G4" t="s">
        <v>22</v>
      </c>
      <c r="H4" t="s">
        <v>373</v>
      </c>
      <c r="I4" t="s">
        <v>374</v>
      </c>
      <c r="J4" s="1">
        <v>43053</v>
      </c>
      <c r="K4" s="1">
        <v>43111</v>
      </c>
      <c r="L4" t="s">
        <v>118</v>
      </c>
      <c r="N4" t="s">
        <v>1858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OCE_Inspection_Search_Report (7</vt:lpstr>
      <vt:lpstr>Total Inspections - 9,767</vt:lpstr>
      <vt:lpstr>Sales to Minors - 1,192</vt:lpstr>
      <vt:lpstr>Cigars - 375</vt:lpstr>
      <vt:lpstr>Cigarettes - 432</vt:lpstr>
      <vt:lpstr>E-Cigs - 381</vt:lpstr>
      <vt:lpstr>Hookah - 1</vt:lpstr>
      <vt:lpstr>Smokeless - 3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2019-10-20T18:40:58Z</dcterms:created>
  <dcterms:modified xsi:type="dcterms:W3CDTF">2019-10-27T23:42:55Z</dcterms:modified>
</cp:coreProperties>
</file>